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ATA\EXCEL\WATER\MANAGE\New folder structure\Year end\Year end 20-21\Year End March 2021\Statutory Accounts and APR\00 - Files for submission 15 July\"/>
    </mc:Choice>
  </mc:AlternateContent>
  <workbookProtection workbookAlgorithmName="SHA-512" workbookHashValue="uxBgVqpSMmPqD/g4jEnehN95+ZZrSG4gZmFvhj4B2HfQCkp72M1/9bmPZRa3O05TwBvRrgnSSt2w3oV0CpwQ0A==" workbookSaltValue="3iyctSQ2ORYPaIVVPbtn3Q==" workbookSpinCount="100000" lockStructure="1"/>
  <bookViews>
    <workbookView xWindow="28680" yWindow="-120" windowWidth="29040" windowHeight="15990" tabRatio="789" firstSheet="38" activeTab="45"/>
  </bookViews>
  <sheets>
    <sheet name="Lists" sheetId="80" state="hidden" r:id="rId1"/>
    <sheet name="Introduction" sheetId="78" r:id="rId2"/>
    <sheet name="Contents" sheetId="1" r:id="rId3"/>
    <sheet name="Validation" sheetId="79" r:id="rId4"/>
    <sheet name="Section 1 &gt;&gt;" sheetId="142" r:id="rId5"/>
    <sheet name="1A" sheetId="143" r:id="rId6"/>
    <sheet name="1B" sheetId="144" r:id="rId7"/>
    <sheet name="1C" sheetId="145" r:id="rId8"/>
    <sheet name="1D" sheetId="146" r:id="rId9"/>
    <sheet name="1E" sheetId="147" r:id="rId10"/>
    <sheet name="1F" sheetId="148" r:id="rId11"/>
    <sheet name="Section 2 &gt;&gt; " sheetId="175" r:id="rId12"/>
    <sheet name="2A" sheetId="176" r:id="rId13"/>
    <sheet name="2B" sheetId="177" r:id="rId14"/>
    <sheet name="2C" sheetId="178" r:id="rId15"/>
    <sheet name="2D" sheetId="179" r:id="rId16"/>
    <sheet name="2E" sheetId="180" r:id="rId17"/>
    <sheet name="2F" sheetId="181" r:id="rId18"/>
    <sheet name="2G" sheetId="182" r:id="rId19"/>
    <sheet name="2H" sheetId="183" r:id="rId20"/>
    <sheet name="2I" sheetId="184" r:id="rId21"/>
    <sheet name="2J" sheetId="185" r:id="rId22"/>
    <sheet name="2K" sheetId="186" r:id="rId23"/>
    <sheet name="2L" sheetId="187" r:id="rId24"/>
    <sheet name="2M" sheetId="188" r:id="rId25"/>
    <sheet name="2N" sheetId="189" r:id="rId26"/>
    <sheet name="2O" sheetId="190" r:id="rId27"/>
    <sheet name="Section 4 &gt;&gt;" sheetId="35" r:id="rId28"/>
    <sheet name="4A" sheetId="83" r:id="rId29"/>
    <sheet name="4B" sheetId="37" r:id="rId30"/>
    <sheet name="4C" sheetId="101" r:id="rId31"/>
    <sheet name="4D" sheetId="84" r:id="rId32"/>
    <sheet name="4E" sheetId="85" r:id="rId33"/>
    <sheet name="4F" sheetId="86" r:id="rId34"/>
    <sheet name="4G" sheetId="87" r:id="rId35"/>
    <sheet name="4H" sheetId="113" r:id="rId36"/>
    <sheet name="4I" sheetId="114" r:id="rId37"/>
    <sheet name="4J" sheetId="88" r:id="rId38"/>
    <sheet name="4K" sheetId="98" r:id="rId39"/>
    <sheet name="4L" sheetId="89" r:id="rId40"/>
    <sheet name="4M" sheetId="90" r:id="rId41"/>
    <sheet name="4N" sheetId="102" r:id="rId42"/>
    <sheet name="4O" sheetId="103" r:id="rId43"/>
    <sheet name="4P" sheetId="104" r:id="rId44"/>
    <sheet name="4Q" sheetId="99" r:id="rId45"/>
    <sheet name="4R" sheetId="97" r:id="rId46"/>
    <sheet name="Section 5 &gt;&gt;" sheetId="154" r:id="rId47"/>
    <sheet name="5A" sheetId="152" r:id="rId48"/>
    <sheet name="5B" sheetId="153" r:id="rId49"/>
    <sheet name="Section 6 &gt;&gt;" sheetId="156" r:id="rId50"/>
    <sheet name="6A" sheetId="158" r:id="rId51"/>
    <sheet name="6B" sheetId="159" r:id="rId52"/>
    <sheet name="6C" sheetId="160" r:id="rId53"/>
    <sheet name="6D" sheetId="161" r:id="rId54"/>
    <sheet name="Section 7 &gt;&gt;" sheetId="155" r:id="rId55"/>
    <sheet name="7A" sheetId="170" r:id="rId56"/>
    <sheet name="7B" sheetId="171" r:id="rId57"/>
    <sheet name="7C" sheetId="172" r:id="rId58"/>
    <sheet name="7D" sheetId="173" r:id="rId59"/>
    <sheet name="7E" sheetId="174" r:id="rId60"/>
    <sheet name="Section 8 &gt;&gt;" sheetId="191" r:id="rId61"/>
    <sheet name="8A" sheetId="192" r:id="rId62"/>
    <sheet name="8B" sheetId="193" r:id="rId63"/>
    <sheet name="8C" sheetId="194" r:id="rId64"/>
    <sheet name="8D" sheetId="195" r:id="rId65"/>
    <sheet name="Section 9 &gt;&gt;" sheetId="196" r:id="rId66"/>
    <sheet name="9A" sheetId="197" r:id="rId67"/>
    <sheet name="Small Co return &gt;&gt;" sheetId="198" r:id="rId68"/>
    <sheet name="S1" sheetId="199" r:id="rId69"/>
    <sheet name="S2" sheetId="200" r:id="rId70"/>
  </sheets>
  <externalReferences>
    <externalReference r:id="rId71"/>
  </externalReference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2">Contents!$B$2:$C$2</definedName>
    <definedName name="_Order1">255</definedName>
    <definedName name="_Order2">255</definedName>
    <definedName name="Anglian_Water">Lists!$H$5:$H$61</definedName>
    <definedName name="Dŵr_Cymru">Lists!$P$5:$P$34</definedName>
    <definedName name="F" localSheetId="28">{"bal",#N/A,FALSE,"working papers";"income",#N/A,FALSE,"working papers"}</definedName>
    <definedName name="F" localSheetId="30">{"bal",#N/A,FALSE,"working papers";"income",#N/A,FALSE,"working papers"}</definedName>
    <definedName name="F" localSheetId="31">{"bal",#N/A,FALSE,"working papers";"income",#N/A,FALSE,"working papers"}</definedName>
    <definedName name="F" localSheetId="32">{"bal",#N/A,FALSE,"working papers";"income",#N/A,FALSE,"working papers"}</definedName>
    <definedName name="F" localSheetId="33">{"bal",#N/A,FALSE,"working papers";"income",#N/A,FALSE,"working papers"}</definedName>
    <definedName name="F" localSheetId="34">{"bal",#N/A,FALSE,"working papers";"income",#N/A,FALSE,"working papers"}</definedName>
    <definedName name="F" localSheetId="35">{"bal",#N/A,FALSE,"working papers";"income",#N/A,FALSE,"working papers"}</definedName>
    <definedName name="F" localSheetId="36">{"bal",#N/A,FALSE,"working papers";"income",#N/A,FALSE,"working papers"}</definedName>
    <definedName name="F" localSheetId="37">{"bal",#N/A,FALSE,"working papers";"income",#N/A,FALSE,"working papers"}</definedName>
    <definedName name="F" localSheetId="38">{"bal",#N/A,FALSE,"working papers";"income",#N/A,FALSE,"working papers"}</definedName>
    <definedName name="F" localSheetId="39">{"bal",#N/A,FALSE,"working papers";"income",#N/A,FALSE,"working papers"}</definedName>
    <definedName name="F" localSheetId="40">{"bal",#N/A,FALSE,"working papers";"income",#N/A,FALSE,"working papers"}</definedName>
    <definedName name="F" localSheetId="41">{"bal",#N/A,FALSE,"working papers";"income",#N/A,FALSE,"working papers"}</definedName>
    <definedName name="F" localSheetId="42">{"bal",#N/A,FALSE,"working papers";"income",#N/A,FALSE,"working papers"}</definedName>
    <definedName name="F" localSheetId="43">{"bal",#N/A,FALSE,"working papers";"income",#N/A,FALSE,"working papers"}</definedName>
    <definedName name="F" localSheetId="44">{"bal",#N/A,FALSE,"working papers";"income",#N/A,FALSE,"working papers"}</definedName>
    <definedName name="F" localSheetId="45">{"bal",#N/A,FALSE,"working papers";"income",#N/A,FALSE,"working papers"}</definedName>
    <definedName name="F" localSheetId="47" hidden="1">{"bal",#N/A,FALSE,"working papers";"income",#N/A,FALSE,"working papers"}</definedName>
    <definedName name="F" localSheetId="48" hidden="1">{"bal",#N/A,FALSE,"working papers";"income",#N/A,FALSE,"working papers"}</definedName>
    <definedName name="F" localSheetId="50" hidden="1">{"bal",#N/A,FALSE,"working papers";"income",#N/A,FALSE,"working papers"}</definedName>
    <definedName name="F" localSheetId="51" hidden="1">{"bal",#N/A,FALSE,"working papers";"income",#N/A,FALSE,"working papers"}</definedName>
    <definedName name="F" localSheetId="52" hidden="1">{"bal",#N/A,FALSE,"working papers";"income",#N/A,FALSE,"working papers"}</definedName>
    <definedName name="F" localSheetId="53" hidden="1">{"bal",#N/A,FALSE,"working papers";"income",#N/A,FALSE,"working papers"}</definedName>
    <definedName name="F" localSheetId="55" hidden="1">{"bal",#N/A,FALSE,"working papers";"income",#N/A,FALSE,"working papers"}</definedName>
    <definedName name="F" localSheetId="56" hidden="1">{"bal",#N/A,FALSE,"working papers";"income",#N/A,FALSE,"working papers"}</definedName>
    <definedName name="F" localSheetId="57" hidden="1">{"bal",#N/A,FALSE,"working papers";"income",#N/A,FALSE,"working papers"}</definedName>
    <definedName name="F" localSheetId="58" hidden="1">{"bal",#N/A,FALSE,"working papers";"income",#N/A,FALSE,"working papers"}</definedName>
    <definedName name="F" localSheetId="62" hidden="1">{"bal",#N/A,FALSE,"working papers";"income",#N/A,FALSE,"working papers"}</definedName>
    <definedName name="F" localSheetId="63" hidden="1">{"bal",#N/A,FALSE,"working papers";"income",#N/A,FALSE,"working papers"}</definedName>
    <definedName name="F" localSheetId="66" hidden="1">{"bal",#N/A,FALSE,"working papers";"income",#N/A,FALSE,"working papers"}</definedName>
    <definedName name="F" localSheetId="69" hidden="1">{"bal",#N/A,FALSE,"working papers";"income",#N/A,FALSE,"working papers"}</definedName>
    <definedName name="F">{"bal",#N/A,FALSE,"working papers";"income",#N/A,FALSE,"working papers"}</definedName>
    <definedName name="fdraf" localSheetId="28">{"bal",#N/A,FALSE,"working papers";"income",#N/A,FALSE,"working papers"}</definedName>
    <definedName name="fdraf" localSheetId="30">{"bal",#N/A,FALSE,"working papers";"income",#N/A,FALSE,"working papers"}</definedName>
    <definedName name="fdraf" localSheetId="31">{"bal",#N/A,FALSE,"working papers";"income",#N/A,FALSE,"working papers"}</definedName>
    <definedName name="fdraf" localSheetId="32">{"bal",#N/A,FALSE,"working papers";"income",#N/A,FALSE,"working papers"}</definedName>
    <definedName name="fdraf" localSheetId="33">{"bal",#N/A,FALSE,"working papers";"income",#N/A,FALSE,"working papers"}</definedName>
    <definedName name="fdraf" localSheetId="34">{"bal",#N/A,FALSE,"working papers";"income",#N/A,FALSE,"working papers"}</definedName>
    <definedName name="fdraf" localSheetId="35">{"bal",#N/A,FALSE,"working papers";"income",#N/A,FALSE,"working papers"}</definedName>
    <definedName name="fdraf" localSheetId="36">{"bal",#N/A,FALSE,"working papers";"income",#N/A,FALSE,"working papers"}</definedName>
    <definedName name="fdraf" localSheetId="37">{"bal",#N/A,FALSE,"working papers";"income",#N/A,FALSE,"working papers"}</definedName>
    <definedName name="fdraf" localSheetId="38">{"bal",#N/A,FALSE,"working papers";"income",#N/A,FALSE,"working papers"}</definedName>
    <definedName name="fdraf" localSheetId="39">{"bal",#N/A,FALSE,"working papers";"income",#N/A,FALSE,"working papers"}</definedName>
    <definedName name="fdraf" localSheetId="40">{"bal",#N/A,FALSE,"working papers";"income",#N/A,FALSE,"working papers"}</definedName>
    <definedName name="fdraf" localSheetId="41">{"bal",#N/A,FALSE,"working papers";"income",#N/A,FALSE,"working papers"}</definedName>
    <definedName name="fdraf" localSheetId="42">{"bal",#N/A,FALSE,"working papers";"income",#N/A,FALSE,"working papers"}</definedName>
    <definedName name="fdraf" localSheetId="43">{"bal",#N/A,FALSE,"working papers";"income",#N/A,FALSE,"working papers"}</definedName>
    <definedName name="fdraf" localSheetId="44">{"bal",#N/A,FALSE,"working papers";"income",#N/A,FALSE,"working papers"}</definedName>
    <definedName name="fdraf" localSheetId="45">{"bal",#N/A,FALSE,"working papers";"income",#N/A,FALSE,"working papers"}</definedName>
    <definedName name="fdraf" localSheetId="47" hidden="1">{"bal",#N/A,FALSE,"working papers";"income",#N/A,FALSE,"working papers"}</definedName>
    <definedName name="fdraf" localSheetId="48" hidden="1">{"bal",#N/A,FALSE,"working papers";"income",#N/A,FALSE,"working papers"}</definedName>
    <definedName name="fdraf" localSheetId="50" hidden="1">{"bal",#N/A,FALSE,"working papers";"income",#N/A,FALSE,"working papers"}</definedName>
    <definedName name="fdraf" localSheetId="51" hidden="1">{"bal",#N/A,FALSE,"working papers";"income",#N/A,FALSE,"working papers"}</definedName>
    <definedName name="fdraf" localSheetId="52" hidden="1">{"bal",#N/A,FALSE,"working papers";"income",#N/A,FALSE,"working papers"}</definedName>
    <definedName name="fdraf" localSheetId="53" hidden="1">{"bal",#N/A,FALSE,"working papers";"income",#N/A,FALSE,"working papers"}</definedName>
    <definedName name="fdraf" localSheetId="55" hidden="1">{"bal",#N/A,FALSE,"working papers";"income",#N/A,FALSE,"working papers"}</definedName>
    <definedName name="fdraf" localSheetId="56" hidden="1">{"bal",#N/A,FALSE,"working papers";"income",#N/A,FALSE,"working papers"}</definedName>
    <definedName name="fdraf" localSheetId="57" hidden="1">{"bal",#N/A,FALSE,"working papers";"income",#N/A,FALSE,"working papers"}</definedName>
    <definedName name="fdraf" localSheetId="58" hidden="1">{"bal",#N/A,FALSE,"working papers";"income",#N/A,FALSE,"working papers"}</definedName>
    <definedName name="fdraf" localSheetId="62" hidden="1">{"bal",#N/A,FALSE,"working papers";"income",#N/A,FALSE,"working papers"}</definedName>
    <definedName name="fdraf" localSheetId="63" hidden="1">{"bal",#N/A,FALSE,"working papers";"income",#N/A,FALSE,"working papers"}</definedName>
    <definedName name="fdraf" localSheetId="66" hidden="1">{"bal",#N/A,FALSE,"working papers";"income",#N/A,FALSE,"working papers"}</definedName>
    <definedName name="fdraf" localSheetId="69" hidden="1">{"bal",#N/A,FALSE,"working papers";"income",#N/A,FALSE,"working papers"}</definedName>
    <definedName name="fdraf">{"bal",#N/A,FALSE,"working papers";"income",#N/A,FALSE,"working papers"}</definedName>
    <definedName name="Fdraft" localSheetId="28">{"bal",#N/A,FALSE,"working papers";"income",#N/A,FALSE,"working papers"}</definedName>
    <definedName name="Fdraft" localSheetId="30">{"bal",#N/A,FALSE,"working papers";"income",#N/A,FALSE,"working papers"}</definedName>
    <definedName name="Fdraft" localSheetId="31">{"bal",#N/A,FALSE,"working papers";"income",#N/A,FALSE,"working papers"}</definedName>
    <definedName name="Fdraft" localSheetId="32">{"bal",#N/A,FALSE,"working papers";"income",#N/A,FALSE,"working papers"}</definedName>
    <definedName name="Fdraft" localSheetId="33">{"bal",#N/A,FALSE,"working papers";"income",#N/A,FALSE,"working papers"}</definedName>
    <definedName name="Fdraft" localSheetId="34">{"bal",#N/A,FALSE,"working papers";"income",#N/A,FALSE,"working papers"}</definedName>
    <definedName name="Fdraft" localSheetId="35">{"bal",#N/A,FALSE,"working papers";"income",#N/A,FALSE,"working papers"}</definedName>
    <definedName name="Fdraft" localSheetId="36">{"bal",#N/A,FALSE,"working papers";"income",#N/A,FALSE,"working papers"}</definedName>
    <definedName name="Fdraft" localSheetId="37">{"bal",#N/A,FALSE,"working papers";"income",#N/A,FALSE,"working papers"}</definedName>
    <definedName name="Fdraft" localSheetId="38">{"bal",#N/A,FALSE,"working papers";"income",#N/A,FALSE,"working papers"}</definedName>
    <definedName name="Fdraft" localSheetId="39">{"bal",#N/A,FALSE,"working papers";"income",#N/A,FALSE,"working papers"}</definedName>
    <definedName name="Fdraft" localSheetId="40">{"bal",#N/A,FALSE,"working papers";"income",#N/A,FALSE,"working papers"}</definedName>
    <definedName name="Fdraft" localSheetId="41">{"bal",#N/A,FALSE,"working papers";"income",#N/A,FALSE,"working papers"}</definedName>
    <definedName name="Fdraft" localSheetId="42">{"bal",#N/A,FALSE,"working papers";"income",#N/A,FALSE,"working papers"}</definedName>
    <definedName name="Fdraft" localSheetId="43">{"bal",#N/A,FALSE,"working papers";"income",#N/A,FALSE,"working papers"}</definedName>
    <definedName name="Fdraft" localSheetId="44">{"bal",#N/A,FALSE,"working papers";"income",#N/A,FALSE,"working papers"}</definedName>
    <definedName name="Fdraft" localSheetId="45">{"bal",#N/A,FALSE,"working papers";"income",#N/A,FALSE,"working papers"}</definedName>
    <definedName name="Fdraft" localSheetId="47" hidden="1">{"bal",#N/A,FALSE,"working papers";"income",#N/A,FALSE,"working papers"}</definedName>
    <definedName name="Fdraft" localSheetId="48" hidden="1">{"bal",#N/A,FALSE,"working papers";"income",#N/A,FALSE,"working papers"}</definedName>
    <definedName name="Fdraft" localSheetId="50" hidden="1">{"bal",#N/A,FALSE,"working papers";"income",#N/A,FALSE,"working papers"}</definedName>
    <definedName name="Fdraft" localSheetId="51" hidden="1">{"bal",#N/A,FALSE,"working papers";"income",#N/A,FALSE,"working papers"}</definedName>
    <definedName name="Fdraft" localSheetId="52" hidden="1">{"bal",#N/A,FALSE,"working papers";"income",#N/A,FALSE,"working papers"}</definedName>
    <definedName name="Fdraft" localSheetId="53" hidden="1">{"bal",#N/A,FALSE,"working papers";"income",#N/A,FALSE,"working papers"}</definedName>
    <definedName name="Fdraft" localSheetId="55" hidden="1">{"bal",#N/A,FALSE,"working papers";"income",#N/A,FALSE,"working papers"}</definedName>
    <definedName name="Fdraft" localSheetId="56" hidden="1">{"bal",#N/A,FALSE,"working papers";"income",#N/A,FALSE,"working papers"}</definedName>
    <definedName name="Fdraft" localSheetId="57" hidden="1">{"bal",#N/A,FALSE,"working papers";"income",#N/A,FALSE,"working papers"}</definedName>
    <definedName name="Fdraft" localSheetId="58" hidden="1">{"bal",#N/A,FALSE,"working papers";"income",#N/A,FALSE,"working papers"}</definedName>
    <definedName name="Fdraft" localSheetId="62" hidden="1">{"bal",#N/A,FALSE,"working papers";"income",#N/A,FALSE,"working papers"}</definedName>
    <definedName name="Fdraft" localSheetId="63" hidden="1">{"bal",#N/A,FALSE,"working papers";"income",#N/A,FALSE,"working papers"}</definedName>
    <definedName name="Fdraft" localSheetId="66" hidden="1">{"bal",#N/A,FALSE,"working papers";"income",#N/A,FALSE,"working papers"}</definedName>
    <definedName name="Fdraft" localSheetId="69" hidden="1">{"bal",#N/A,FALSE,"working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orthumbrian_Water">Lists!$I$5:$I$30</definedName>
    <definedName name="_xlnm.Print_Area" localSheetId="5">'1A'!$B$1:$P$34</definedName>
    <definedName name="_xlnm.Print_Area" localSheetId="6">'1B'!$B$1:$M$12</definedName>
    <definedName name="_xlnm.Print_Area" localSheetId="7">'1C'!$B$1:$M$53</definedName>
    <definedName name="_xlnm.Print_Area" localSheetId="8">'1D'!$B$1:$M$37</definedName>
    <definedName name="_xlnm.Print_Area" localSheetId="9">'1E'!$B$1:$L$30</definedName>
    <definedName name="_xlnm.Print_Area" localSheetId="10">'1F'!$B$1:$Q$59</definedName>
    <definedName name="_xlnm.Print_Area" localSheetId="12">'2A'!$B$1:$O$24</definedName>
    <definedName name="_xlnm.Print_Area" localSheetId="13">'2B'!$B$1:$M$45</definedName>
    <definedName name="_xlnm.Print_Area" localSheetId="14">'2C'!$B$1:$J$51</definedName>
    <definedName name="_xlnm.Print_Area" localSheetId="15">'2D'!$B$1:$O$31</definedName>
    <definedName name="_xlnm.Print_Area" localSheetId="16">'2E'!$B$1:$K$55</definedName>
    <definedName name="_xlnm.Print_Area" localSheetId="17">'2F'!$B$1:$H$29</definedName>
    <definedName name="_xlnm.Print_Area" localSheetId="18">'2G'!$AG$1:$AR$30</definedName>
    <definedName name="_xlnm.Print_Area" localSheetId="19">'2H'!$B$1:$O$26</definedName>
    <definedName name="_xlnm.Print_Area" localSheetId="20">'2I'!$B$1:$M$29</definedName>
    <definedName name="_xlnm.Print_Area" localSheetId="21">'2J'!$B$1:$I$19</definedName>
    <definedName name="_xlnm.Print_Area" localSheetId="22">'2K'!$B$1:$J$17</definedName>
    <definedName name="_xlnm.Print_Area" localSheetId="23">'2L'!$B$1:$K$7</definedName>
    <definedName name="_xlnm.Print_Area" localSheetId="24">'2M'!$Z$1:$AG$23</definedName>
    <definedName name="_xlnm.Print_Area" localSheetId="25">'2N'!$B$1:$I$43</definedName>
    <definedName name="_xlnm.Print_Area" localSheetId="26">'2O'!$B$1:$N$32</definedName>
    <definedName name="_xlnm.Print_Area" localSheetId="28">'4A'!$B$1:$H$34</definedName>
    <definedName name="_xlnm.Print_Area" localSheetId="29">'4B'!$B$1:$Y$839</definedName>
    <definedName name="_xlnm.Print_Area" localSheetId="30">'4C'!$B$1:$Q$42</definedName>
    <definedName name="_xlnm.Print_Area" localSheetId="31">'4D'!$B$1:$M$44</definedName>
    <definedName name="_xlnm.Print_Area" localSheetId="32">'4E'!$B$1:$P$43</definedName>
    <definedName name="_xlnm.Print_Area" localSheetId="33">'4F'!$B$1:$S$34</definedName>
    <definedName name="_xlnm.Print_Area" localSheetId="34">'4G'!$B$1:$Y$35</definedName>
    <definedName name="_xlnm.Print_Area" localSheetId="35">'4H'!$B$1:$I$42</definedName>
    <definedName name="_xlnm.Print_Area" localSheetId="36">'4I'!$B$1:$M$47</definedName>
    <definedName name="_xlnm.Print_Area" localSheetId="37">'4J'!$B$1:$P$36</definedName>
    <definedName name="_xlnm.Print_Area" localSheetId="38">'4K'!$B$1:$P$37</definedName>
    <definedName name="_xlnm.Print_Area" localSheetId="39">'4L'!$B$1:$T$101</definedName>
    <definedName name="_xlnm.Print_Area" localSheetId="40">'4M'!$B$1:$Z$95</definedName>
    <definedName name="_xlnm.Print_Area" localSheetId="41">'4N'!$B$1:$N$18</definedName>
    <definedName name="_xlnm.Print_Area" localSheetId="42">'4O'!$B$1:$Q$16</definedName>
    <definedName name="_xlnm.Print_Area" localSheetId="43">'4P'!$B$1:$O$11</definedName>
    <definedName name="_xlnm.Print_Area" localSheetId="44">'4Q'!$B$1:$J$28</definedName>
    <definedName name="_xlnm.Print_Area" localSheetId="45">'4R'!$B$1:$P$50</definedName>
    <definedName name="_xlnm.Print_Area" localSheetId="47">'5A'!$B$1:$H$37</definedName>
    <definedName name="_xlnm.Print_Area" localSheetId="48">'5B'!$B$1:$O$20</definedName>
    <definedName name="_xlnm.Print_Area" localSheetId="50">'6A'!$B$1:$I$55</definedName>
    <definedName name="_xlnm.Print_Area" localSheetId="51">'6B'!$B$1:$H$43</definedName>
    <definedName name="_xlnm.Print_Area" localSheetId="52">'6C'!$B$1:$H$40</definedName>
    <definedName name="_xlnm.Print_Area" localSheetId="53">'6D'!$B$1:$J$32</definedName>
    <definedName name="_xlnm.Print_Area" localSheetId="55">'7A'!$B$1:$H$26</definedName>
    <definedName name="_xlnm.Print_Area" localSheetId="56">'7B'!$B$1:$CJ$28</definedName>
    <definedName name="_xlnm.Print_Area" localSheetId="57">'7C'!$B$1:$H$30</definedName>
    <definedName name="_xlnm.Print_Area" localSheetId="58">'7D'!$B$1:$AE$39</definedName>
    <definedName name="_xlnm.Print_Area" localSheetId="59">'7E'!$B$1:$H$18</definedName>
    <definedName name="_xlnm.Print_Area" localSheetId="61">'8A'!$B$1:$H$32</definedName>
    <definedName name="_xlnm.Print_Area" localSheetId="62">'8B'!$B$1:$P$55</definedName>
    <definedName name="_xlnm.Print_Area" localSheetId="63">'8C'!$B$1:$O$32</definedName>
    <definedName name="_xlnm.Print_Area" localSheetId="64">'8D'!$B$1:$I$23</definedName>
    <definedName name="_xlnm.Print_Area" localSheetId="66">'9A'!$B$1:$N$38</definedName>
    <definedName name="_xlnm.Print_Area" localSheetId="2">Contents!$B$2:$C$80</definedName>
    <definedName name="_xlnm.Print_Area" localSheetId="1">Introduction!#REF!</definedName>
    <definedName name="_xlnm.Print_Area" localSheetId="68">'S1'!$B$1:$M$36</definedName>
    <definedName name="_xlnm.Print_Area" localSheetId="69">'S2'!$B$1:$N$164</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29">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evern_Trent_Water__England">Lists!$L$5:$L$81</definedName>
    <definedName name="South_West_Water">Lists!$M$5:$M$24</definedName>
    <definedName name="Southern_Water">Lists!$K$5:$K$50</definedName>
    <definedName name="Thames_Water">Lists!$N$5:$N$62</definedName>
    <definedName name="United_Utilities">Lists!$J$5:$J$71</definedName>
    <definedName name="Wessex_Water">Lists!$O$5:$O$33</definedName>
    <definedName name="wrn.papersdraft" localSheetId="28">{"bal",#N/A,FALSE,"working papers";"income",#N/A,FALSE,"working papers"}</definedName>
    <definedName name="wrn.papersdraft" localSheetId="30">{"bal",#N/A,FALSE,"working papers";"income",#N/A,FALSE,"working papers"}</definedName>
    <definedName name="wrn.papersdraft" localSheetId="31">{"bal",#N/A,FALSE,"working papers";"income",#N/A,FALSE,"working papers"}</definedName>
    <definedName name="wrn.papersdraft" localSheetId="32">{"bal",#N/A,FALSE,"working papers";"income",#N/A,FALSE,"working papers"}</definedName>
    <definedName name="wrn.papersdraft" localSheetId="33">{"bal",#N/A,FALSE,"working papers";"income",#N/A,FALSE,"working papers"}</definedName>
    <definedName name="wrn.papersdraft" localSheetId="34">{"bal",#N/A,FALSE,"working papers";"income",#N/A,FALSE,"working papers"}</definedName>
    <definedName name="wrn.papersdraft" localSheetId="35">{"bal",#N/A,FALSE,"working papers";"income",#N/A,FALSE,"working papers"}</definedName>
    <definedName name="wrn.papersdraft" localSheetId="36">{"bal",#N/A,FALSE,"working papers";"income",#N/A,FALSE,"working papers"}</definedName>
    <definedName name="wrn.papersdraft" localSheetId="37">{"bal",#N/A,FALSE,"working papers";"income",#N/A,FALSE,"working papers"}</definedName>
    <definedName name="wrn.papersdraft" localSheetId="38">{"bal",#N/A,FALSE,"working papers";"income",#N/A,FALSE,"working papers"}</definedName>
    <definedName name="wrn.papersdraft" localSheetId="39">{"bal",#N/A,FALSE,"working papers";"income",#N/A,FALSE,"working papers"}</definedName>
    <definedName name="wrn.papersdraft" localSheetId="40">{"bal",#N/A,FALSE,"working papers";"income",#N/A,FALSE,"working papers"}</definedName>
    <definedName name="wrn.papersdraft" localSheetId="41">{"bal",#N/A,FALSE,"working papers";"income",#N/A,FALSE,"working papers"}</definedName>
    <definedName name="wrn.papersdraft" localSheetId="42">{"bal",#N/A,FALSE,"working papers";"income",#N/A,FALSE,"working papers"}</definedName>
    <definedName name="wrn.papersdraft" localSheetId="43">{"bal",#N/A,FALSE,"working papers";"income",#N/A,FALSE,"working papers"}</definedName>
    <definedName name="wrn.papersdraft" localSheetId="44">{"bal",#N/A,FALSE,"working papers";"income",#N/A,FALSE,"working papers"}</definedName>
    <definedName name="wrn.papersdraft" localSheetId="45">{"bal",#N/A,FALSE,"working papers";"income",#N/A,FALSE,"working papers"}</definedName>
    <definedName name="wrn.papersdraft" localSheetId="47" hidden="1">{"bal",#N/A,FALSE,"working papers";"income",#N/A,FALSE,"working papers"}</definedName>
    <definedName name="wrn.papersdraft" localSheetId="48" hidden="1">{"bal",#N/A,FALSE,"working papers";"income",#N/A,FALSE,"working papers"}</definedName>
    <definedName name="wrn.papersdraft" localSheetId="50" hidden="1">{"bal",#N/A,FALSE,"working papers";"income",#N/A,FALSE,"working papers"}</definedName>
    <definedName name="wrn.papersdraft" localSheetId="51" hidden="1">{"bal",#N/A,FALSE,"working papers";"income",#N/A,FALSE,"working papers"}</definedName>
    <definedName name="wrn.papersdraft" localSheetId="52" hidden="1">{"bal",#N/A,FALSE,"working papers";"income",#N/A,FALSE,"working papers"}</definedName>
    <definedName name="wrn.papersdraft" localSheetId="53" hidden="1">{"bal",#N/A,FALSE,"working papers";"income",#N/A,FALSE,"working papers"}</definedName>
    <definedName name="wrn.papersdraft" localSheetId="55" hidden="1">{"bal",#N/A,FALSE,"working papers";"income",#N/A,FALSE,"working papers"}</definedName>
    <definedName name="wrn.papersdraft" localSheetId="56" hidden="1">{"bal",#N/A,FALSE,"working papers";"income",#N/A,FALSE,"working papers"}</definedName>
    <definedName name="wrn.papersdraft" localSheetId="57" hidden="1">{"bal",#N/A,FALSE,"working papers";"income",#N/A,FALSE,"working papers"}</definedName>
    <definedName name="wrn.papersdraft" localSheetId="58" hidden="1">{"bal",#N/A,FALSE,"working papers";"income",#N/A,FALSE,"working papers"}</definedName>
    <definedName name="wrn.papersdraft" localSheetId="62" hidden="1">{"bal",#N/A,FALSE,"working papers";"income",#N/A,FALSE,"working papers"}</definedName>
    <definedName name="wrn.papersdraft" localSheetId="63" hidden="1">{"bal",#N/A,FALSE,"working papers";"income",#N/A,FALSE,"working papers"}</definedName>
    <definedName name="wrn.papersdraft" localSheetId="66" hidden="1">{"bal",#N/A,FALSE,"working papers";"income",#N/A,FALSE,"working papers"}</definedName>
    <definedName name="wrn.papersdraft" localSheetId="69" hidden="1">{"bal",#N/A,FALSE,"working papers";"income",#N/A,FALSE,"working papers"}</definedName>
    <definedName name="wrn.papersdraft">{"bal",#N/A,FALSE,"working papers";"income",#N/A,FALSE,"working papers"}</definedName>
    <definedName name="wrn.wpapers." localSheetId="5">{"bal",#N/A,FALSE,"working papers";"income",#N/A,FALSE,"working papers"}</definedName>
    <definedName name="wrn.wpapers." localSheetId="15">{"bal",#N/A,FALSE,"working papers";"income",#N/A,FALSE,"working papers"}</definedName>
    <definedName name="wrn.wpapers." localSheetId="16">{"bal",#N/A,FALSE,"working papers";"income",#N/A,FALSE,"working papers"}</definedName>
    <definedName name="wrn.wpapers." localSheetId="20">{"bal",#N/A,FALSE,"working papers";"income",#N/A,FALSE,"working papers"}</definedName>
    <definedName name="wrn.wpapers." localSheetId="23">{"bal",#N/A,FALSE,"working papers";"income",#N/A,FALSE,"working papers"}</definedName>
    <definedName name="wrn.wpapers." localSheetId="24">{"bal",#N/A,FALSE,"working papers";"income",#N/A,FALSE,"working papers"}</definedName>
    <definedName name="wrn.wpapers." localSheetId="26">{"bal",#N/A,FALSE,"working papers";"income",#N/A,FALSE,"working papers"}</definedName>
    <definedName name="wrn.wpapers." localSheetId="28">{"bal",#N/A,FALSE,"working papers";"income",#N/A,FALSE,"working papers"}</definedName>
    <definedName name="wrn.wpapers." localSheetId="29">{"bal",#N/A,FALSE,"working papers";"income",#N/A,FALSE,"working papers"}</definedName>
    <definedName name="wrn.wpapers." localSheetId="30">{"bal",#N/A,FALSE,"working papers";"income",#N/A,FALSE,"working papers"}</definedName>
    <definedName name="wrn.wpapers." localSheetId="31">{"bal",#N/A,FALSE,"working papers";"income",#N/A,FALSE,"working papers"}</definedName>
    <definedName name="wrn.wpapers." localSheetId="32">{"bal",#N/A,FALSE,"working papers";"income",#N/A,FALSE,"working papers"}</definedName>
    <definedName name="wrn.wpapers." localSheetId="33">{"bal",#N/A,FALSE,"working papers";"income",#N/A,FALSE,"working papers"}</definedName>
    <definedName name="wrn.wpapers." localSheetId="34">{"bal",#N/A,FALSE,"working papers";"income",#N/A,FALSE,"working papers"}</definedName>
    <definedName name="wrn.wpapers." localSheetId="35">{"bal",#N/A,FALSE,"working papers";"income",#N/A,FALSE,"working papers"}</definedName>
    <definedName name="wrn.wpapers." localSheetId="36">{"bal",#N/A,FALSE,"working papers";"income",#N/A,FALSE,"working papers"}</definedName>
    <definedName name="wrn.wpapers." localSheetId="37">{"bal",#N/A,FALSE,"working papers";"income",#N/A,FALSE,"working papers"}</definedName>
    <definedName name="wrn.wpapers." localSheetId="38">{"bal",#N/A,FALSE,"working papers";"income",#N/A,FALSE,"working papers"}</definedName>
    <definedName name="wrn.wpapers." localSheetId="39">{"bal",#N/A,FALSE,"working papers";"income",#N/A,FALSE,"working papers"}</definedName>
    <definedName name="wrn.wpapers." localSheetId="40">{"bal",#N/A,FALSE,"working papers";"income",#N/A,FALSE,"working papers"}</definedName>
    <definedName name="wrn.wpapers." localSheetId="41">{"bal",#N/A,FALSE,"working papers";"income",#N/A,FALSE,"working papers"}</definedName>
    <definedName name="wrn.wpapers." localSheetId="42">{"bal",#N/A,FALSE,"working papers";"income",#N/A,FALSE,"working papers"}</definedName>
    <definedName name="wrn.wpapers." localSheetId="43">{"bal",#N/A,FALSE,"working papers";"income",#N/A,FALSE,"working papers"}</definedName>
    <definedName name="wrn.wpapers." localSheetId="44">{"bal",#N/A,FALSE,"working papers";"income",#N/A,FALSE,"working papers"}</definedName>
    <definedName name="wrn.wpapers." localSheetId="45">{"bal",#N/A,FALSE,"working papers";"income",#N/A,FALSE,"working papers"}</definedName>
    <definedName name="wrn.wpapers." localSheetId="47" hidden="1">{"bal",#N/A,FALSE,"working papers";"income",#N/A,FALSE,"working papers"}</definedName>
    <definedName name="wrn.wpapers." localSheetId="48" hidden="1">{"bal",#N/A,FALSE,"working papers";"income",#N/A,FALSE,"working papers"}</definedName>
    <definedName name="wrn.wpapers." localSheetId="50" hidden="1">{"bal",#N/A,FALSE,"working papers";"income",#N/A,FALSE,"working papers"}</definedName>
    <definedName name="wrn.wpapers." localSheetId="51" hidden="1">{"bal",#N/A,FALSE,"working papers";"income",#N/A,FALSE,"working papers"}</definedName>
    <definedName name="wrn.wpapers." localSheetId="52" hidden="1">{"bal",#N/A,FALSE,"working papers";"income",#N/A,FALSE,"working papers"}</definedName>
    <definedName name="wrn.wpapers." localSheetId="53" hidden="1">{"bal",#N/A,FALSE,"working papers";"income",#N/A,FALSE,"working papers"}</definedName>
    <definedName name="wrn.wpapers." localSheetId="55" hidden="1">{"bal",#N/A,FALSE,"working papers";"income",#N/A,FALSE,"working papers"}</definedName>
    <definedName name="wrn.wpapers." localSheetId="56" hidden="1">{"bal",#N/A,FALSE,"working papers";"income",#N/A,FALSE,"working papers"}</definedName>
    <definedName name="wrn.wpapers." localSheetId="57" hidden="1">{"bal",#N/A,FALSE,"working papers";"income",#N/A,FALSE,"working papers"}</definedName>
    <definedName name="wrn.wpapers." localSheetId="58" hidden="1">{"bal",#N/A,FALSE,"working papers";"income",#N/A,FALSE,"working papers"}</definedName>
    <definedName name="wrn.wpapers." localSheetId="62" hidden="1">{"bal",#N/A,FALSE,"working papers";"income",#N/A,FALSE,"working papers"}</definedName>
    <definedName name="wrn.wpapers." localSheetId="63" hidden="1">{"bal",#N/A,FALSE,"working papers";"income",#N/A,FALSE,"working papers"}</definedName>
    <definedName name="wrn.wpapers." localSheetId="66" hidden="1">{"bal",#N/A,FALSE,"working papers";"income",#N/A,FALSE,"working papers"}</definedName>
    <definedName name="wrn.wpapers." localSheetId="69" hidden="1">{"bal",#N/A,FALSE,"working papers";"income",#N/A,FALSE,"working papers"}</definedName>
    <definedName name="wrn.wpapers.">{"bal",#N/A,FALSE,"working papers";"income",#N/A,FALSE,"working papers"}</definedName>
    <definedName name="Yorkshire_Water">Lists!$Q$5:$Q$54</definedName>
    <definedName name="Z_1B259DF3_2D8D_4DFB_A9C4_F29F1CEBD105_.wvu.PrintArea" localSheetId="5">'1A'!$B$1:$L$34</definedName>
    <definedName name="Z_1B259DF3_2D8D_4DFB_A9C4_F29F1CEBD105_.wvu.PrintArea" localSheetId="6">'1B'!$B$1:$L$13</definedName>
    <definedName name="Z_1B259DF3_2D8D_4DFB_A9C4_F29F1CEBD105_.wvu.PrintArea" localSheetId="7">'1C'!$B$1:$L$54</definedName>
    <definedName name="Z_1B259DF3_2D8D_4DFB_A9C4_F29F1CEBD105_.wvu.PrintArea" localSheetId="9">'1E'!$B$1:$K$30</definedName>
    <definedName name="Z_1B259DF3_2D8D_4DFB_A9C4_F29F1CEBD105_.wvu.PrintArea" localSheetId="10">'1F'!$B$1:$P$59</definedName>
    <definedName name="Z_1B259DF3_2D8D_4DFB_A9C4_F29F1CEBD105_.wvu.PrintArea" localSheetId="12">'2A'!#REF!</definedName>
    <definedName name="Z_1B259DF3_2D8D_4DFB_A9C4_F29F1CEBD105_.wvu.PrintArea" localSheetId="13">'2B'!$B$1:$L$45</definedName>
    <definedName name="Z_1B259DF3_2D8D_4DFB_A9C4_F29F1CEBD105_.wvu.PrintArea" localSheetId="16">'2E'!$B$1:$J$31</definedName>
    <definedName name="Z_1B259DF3_2D8D_4DFB_A9C4_F29F1CEBD105_.wvu.PrintArea" localSheetId="17">'2F'!$B$1:$F$28</definedName>
    <definedName name="Z_1B259DF3_2D8D_4DFB_A9C4_F29F1CEBD105_.wvu.PrintArea" localSheetId="18">'2G'!$AG$1:$AR$31</definedName>
    <definedName name="Z_1B259DF3_2D8D_4DFB_A9C4_F29F1CEBD105_.wvu.PrintArea" localSheetId="19">'2H'!$B$1:$O$25</definedName>
    <definedName name="Z_1B259DF3_2D8D_4DFB_A9C4_F29F1CEBD105_.wvu.PrintArea" localSheetId="20">'2I'!$B$1:$M$29</definedName>
    <definedName name="Z_1B259DF3_2D8D_4DFB_A9C4_F29F1CEBD105_.wvu.PrintArea" localSheetId="21">'2J'!$B$1:$I$20</definedName>
    <definedName name="Z_1B259DF3_2D8D_4DFB_A9C4_F29F1CEBD105_.wvu.PrintArea" localSheetId="22">'2K'!$B$1:$I$18</definedName>
    <definedName name="Z_1B259DF3_2D8D_4DFB_A9C4_F29F1CEBD105_.wvu.PrintArea" localSheetId="23">'2L'!$B$1:$J$7</definedName>
    <definedName name="Z_1B259DF3_2D8D_4DFB_A9C4_F29F1CEBD105_.wvu.PrintArea" localSheetId="24">'2M'!$Z$1:$AG$24</definedName>
    <definedName name="Z_1B259DF3_2D8D_4DFB_A9C4_F29F1CEBD105_.wvu.PrintArea" localSheetId="28">'4A'!$B$1:$G$18</definedName>
    <definedName name="Z_1B259DF3_2D8D_4DFB_A9C4_F29F1CEBD105_.wvu.PrintArea" localSheetId="30">'4C'!$B$1:$M$26</definedName>
    <definedName name="Z_1B259DF3_2D8D_4DFB_A9C4_F29F1CEBD105_.wvu.PrintArea" localSheetId="31">'4D'!$B$1:$L$37</definedName>
    <definedName name="Z_1B259DF3_2D8D_4DFB_A9C4_F29F1CEBD105_.wvu.PrintArea" localSheetId="32">'4E'!$B$1:$O$43</definedName>
    <definedName name="Z_1B259DF3_2D8D_4DFB_A9C4_F29F1CEBD105_.wvu.PrintArea" localSheetId="35">'4H'!$B$1:$H$42</definedName>
    <definedName name="Z_1B259DF3_2D8D_4DFB_A9C4_F29F1CEBD105_.wvu.PrintArea" localSheetId="36">'4I'!$B$1:$L$47</definedName>
    <definedName name="Z_1B259DF3_2D8D_4DFB_A9C4_F29F1CEBD105_.wvu.PrintArea" localSheetId="37">'4J'!$B$1:$L$25</definedName>
    <definedName name="Z_1B259DF3_2D8D_4DFB_A9C4_F29F1CEBD105_.wvu.PrintArea" localSheetId="38">'4K'!$B$1:$O$26</definedName>
    <definedName name="Z_1B259DF3_2D8D_4DFB_A9C4_F29F1CEBD105_.wvu.PrintArea" localSheetId="40">'4M'!$B$1:$Y$33</definedName>
    <definedName name="Z_1B259DF3_2D8D_4DFB_A9C4_F29F1CEBD105_.wvu.PrintArea" localSheetId="42">'4O'!$C$1:$P$19</definedName>
    <definedName name="Z_1B259DF3_2D8D_4DFB_A9C4_F29F1CEBD105_.wvu.PrintArea" localSheetId="43">'4P'!$B$1:$H$11</definedName>
    <definedName name="Z_1B259DF3_2D8D_4DFB_A9C4_F29F1CEBD105_.wvu.PrintArea" localSheetId="48" hidden="1">'5B'!$B$1:$N$20</definedName>
    <definedName name="Z_1B259DF3_2D8D_4DFB_A9C4_F29F1CEBD105_.wvu.PrintArea" localSheetId="55" hidden="1">'7A'!$B$1:$H$24</definedName>
    <definedName name="Z_1B259DF3_2D8D_4DFB_A9C4_F29F1CEBD105_.wvu.PrintArea" localSheetId="62" hidden="1">'8B'!$B$1:$O$55</definedName>
    <definedName name="Z_1B259DF3_2D8D_4DFB_A9C4_F29F1CEBD105_.wvu.PrintArea" localSheetId="63" hidden="1">'8C'!$B$1:$M$31</definedName>
    <definedName name="Z_1B259DF3_2D8D_4DFB_A9C4_F29F1CEBD105_.wvu.PrintArea" localSheetId="2">Contents!$B$2:$C$76</definedName>
    <definedName name="Z_1B259DF3_2D8D_4DFB_A9C4_F29F1CEBD105_.wvu.PrintArea" localSheetId="1">Introduction!#REF!</definedName>
    <definedName name="Z_1B259DF3_2D8D_4DFB_A9C4_F29F1CEBD105_.wvu.Rows" localSheetId="10">'1F'!$60:$1048576</definedName>
    <definedName name="Z_650D7366_A5BD_406B_9661_ED9F5F01D420_.wvu.PrintArea" localSheetId="5">'1A'!$B$1:$L$23</definedName>
    <definedName name="Z_650D7366_A5BD_406B_9661_ED9F5F01D420_.wvu.PrintArea" localSheetId="6">'1B'!$B$1:$L$13</definedName>
    <definedName name="Z_650D7366_A5BD_406B_9661_ED9F5F01D420_.wvu.PrintArea" localSheetId="7">'1C'!$B$1:$L$54</definedName>
    <definedName name="Z_650D7366_A5BD_406B_9661_ED9F5F01D420_.wvu.PrintArea" localSheetId="9">'1E'!$B$1:$K$30</definedName>
    <definedName name="Z_650D7366_A5BD_406B_9661_ED9F5F01D420_.wvu.PrintArea" localSheetId="12">'2A'!#REF!</definedName>
    <definedName name="Z_650D7366_A5BD_406B_9661_ED9F5F01D420_.wvu.PrintArea" localSheetId="13">'2B'!$B$1:$L$45</definedName>
    <definedName name="Z_650D7366_A5BD_406B_9661_ED9F5F01D420_.wvu.PrintArea" localSheetId="16">'2E'!$B$1:$J$31</definedName>
    <definedName name="Z_650D7366_A5BD_406B_9661_ED9F5F01D420_.wvu.PrintArea" localSheetId="17">'2F'!$B$1:$F$28</definedName>
    <definedName name="Z_650D7366_A5BD_406B_9661_ED9F5F01D420_.wvu.PrintArea" localSheetId="18">'2G'!$AG$1:$AR$31</definedName>
    <definedName name="Z_650D7366_A5BD_406B_9661_ED9F5F01D420_.wvu.PrintArea" localSheetId="19">'2H'!$B$1:$O$25</definedName>
    <definedName name="Z_650D7366_A5BD_406B_9661_ED9F5F01D420_.wvu.PrintArea" localSheetId="20">'2I'!$B$1:$M$29</definedName>
    <definedName name="Z_650D7366_A5BD_406B_9661_ED9F5F01D420_.wvu.PrintArea" localSheetId="23">'2L'!$B$1:$J$7</definedName>
    <definedName name="Z_650D7366_A5BD_406B_9661_ED9F5F01D420_.wvu.PrintArea" localSheetId="24">'2M'!$Z$1:$AG$24</definedName>
    <definedName name="Z_650D7366_A5BD_406B_9661_ED9F5F01D420_.wvu.PrintArea" localSheetId="28">'4A'!$B$1:$G$18</definedName>
    <definedName name="Z_650D7366_A5BD_406B_9661_ED9F5F01D420_.wvu.PrintArea" localSheetId="30">'4C'!$B$1:$M$25</definedName>
    <definedName name="Z_650D7366_A5BD_406B_9661_ED9F5F01D420_.wvu.PrintArea" localSheetId="35">'4H'!$B$1:$H$42</definedName>
    <definedName name="Z_650D7366_A5BD_406B_9661_ED9F5F01D420_.wvu.PrintArea" localSheetId="36">'4I'!$B$1:$L$47</definedName>
    <definedName name="Z_650D7366_A5BD_406B_9661_ED9F5F01D420_.wvu.PrintArea" localSheetId="2">Contents!$B$2:$C$76</definedName>
    <definedName name="Z_650D7366_A5BD_406B_9661_ED9F5F01D420_.wvu.PrintArea" localSheetId="1">Introduction!#REF!</definedName>
    <definedName name="Z_69104686_4F2A_41D5_9B15_E00B9826BCA2_.wvu.PrintArea" localSheetId="29">'4B'!$B$3:$V$839</definedName>
    <definedName name="Z_71BC5093_C9C1_4AA0_864A_AADBDC96B3C1_.wvu.PrintArea" localSheetId="5">'1A'!$B$1:$P$34</definedName>
    <definedName name="Z_71BC5093_C9C1_4AA0_864A_AADBDC96B3C1_.wvu.PrintArea" localSheetId="6">'1B'!$B$1:$M$12</definedName>
    <definedName name="Z_71BC5093_C9C1_4AA0_864A_AADBDC96B3C1_.wvu.PrintArea" localSheetId="7">'1C'!$B$1:$M$53</definedName>
    <definedName name="Z_71BC5093_C9C1_4AA0_864A_AADBDC96B3C1_.wvu.PrintArea" localSheetId="8">'1D'!$B$1:$M$37</definedName>
    <definedName name="Z_71BC5093_C9C1_4AA0_864A_AADBDC96B3C1_.wvu.PrintArea" localSheetId="9">'1E'!$B$1:$L$30</definedName>
    <definedName name="Z_71BC5093_C9C1_4AA0_864A_AADBDC96B3C1_.wvu.PrintArea" localSheetId="10">'1F'!$B$1:$Q$59</definedName>
    <definedName name="Z_71BC5093_C9C1_4AA0_864A_AADBDC96B3C1_.wvu.PrintArea" localSheetId="12">'2A'!$B$1:$O$24</definedName>
    <definedName name="Z_71BC5093_C9C1_4AA0_864A_AADBDC96B3C1_.wvu.PrintArea" localSheetId="13">'2B'!$B$1:$M$45</definedName>
    <definedName name="Z_71BC5093_C9C1_4AA0_864A_AADBDC96B3C1_.wvu.PrintArea" localSheetId="14">'2C'!$B$1:$J$51</definedName>
    <definedName name="Z_71BC5093_C9C1_4AA0_864A_AADBDC96B3C1_.wvu.PrintArea" localSheetId="15">'2D'!$B$1:$O$31</definedName>
    <definedName name="Z_71BC5093_C9C1_4AA0_864A_AADBDC96B3C1_.wvu.PrintArea" localSheetId="16">'2E'!$B$1:$K$55</definedName>
    <definedName name="Z_71BC5093_C9C1_4AA0_864A_AADBDC96B3C1_.wvu.PrintArea" localSheetId="17">'2F'!$B$1:$H$29</definedName>
    <definedName name="Z_71BC5093_C9C1_4AA0_864A_AADBDC96B3C1_.wvu.PrintArea" localSheetId="18">'2G'!$AG$1:$AR$30</definedName>
    <definedName name="Z_71BC5093_C9C1_4AA0_864A_AADBDC96B3C1_.wvu.PrintArea" localSheetId="19">'2H'!$B$1:$O$26</definedName>
    <definedName name="Z_71BC5093_C9C1_4AA0_864A_AADBDC96B3C1_.wvu.PrintArea" localSheetId="20">'2I'!$B$1:$M$29</definedName>
    <definedName name="Z_71BC5093_C9C1_4AA0_864A_AADBDC96B3C1_.wvu.PrintArea" localSheetId="21">'2J'!$B$1:$I$19</definedName>
    <definedName name="Z_71BC5093_C9C1_4AA0_864A_AADBDC96B3C1_.wvu.PrintArea" localSheetId="22">'2K'!$B$1:$J$17</definedName>
    <definedName name="Z_71BC5093_C9C1_4AA0_864A_AADBDC96B3C1_.wvu.PrintArea" localSheetId="23">'2L'!$B$1:$K$7</definedName>
    <definedName name="Z_71BC5093_C9C1_4AA0_864A_AADBDC96B3C1_.wvu.PrintArea" localSheetId="24">'2M'!$Z$1:$AG$23</definedName>
    <definedName name="Z_71BC5093_C9C1_4AA0_864A_AADBDC96B3C1_.wvu.PrintArea" localSheetId="25">'2N'!$B$1:$I$43</definedName>
    <definedName name="Z_71BC5093_C9C1_4AA0_864A_AADBDC96B3C1_.wvu.PrintArea" localSheetId="26">'2O'!$B$1:$N$32</definedName>
    <definedName name="Z_71BC5093_C9C1_4AA0_864A_AADBDC96B3C1_.wvu.PrintArea" localSheetId="28">'4A'!$B$1:$H$34</definedName>
    <definedName name="Z_71BC5093_C9C1_4AA0_864A_AADBDC96B3C1_.wvu.PrintArea" localSheetId="29">'4B'!$B$1:$Y$839</definedName>
    <definedName name="Z_71BC5093_C9C1_4AA0_864A_AADBDC96B3C1_.wvu.PrintArea" localSheetId="30">'4C'!$B$1:$Q$42</definedName>
    <definedName name="Z_71BC5093_C9C1_4AA0_864A_AADBDC96B3C1_.wvu.PrintArea" localSheetId="31">'4D'!$B$1:$M$44</definedName>
    <definedName name="Z_71BC5093_C9C1_4AA0_864A_AADBDC96B3C1_.wvu.PrintArea" localSheetId="32">'4E'!$B$1:$O$43</definedName>
    <definedName name="Z_71BC5093_C9C1_4AA0_864A_AADBDC96B3C1_.wvu.PrintArea" localSheetId="33">'4F'!$B$1:$S$34</definedName>
    <definedName name="Z_71BC5093_C9C1_4AA0_864A_AADBDC96B3C1_.wvu.PrintArea" localSheetId="34">'4G'!$B$1:$Y$35</definedName>
    <definedName name="Z_71BC5093_C9C1_4AA0_864A_AADBDC96B3C1_.wvu.PrintArea" localSheetId="35">'4H'!$B$1:$I$42</definedName>
    <definedName name="Z_71BC5093_C9C1_4AA0_864A_AADBDC96B3C1_.wvu.PrintArea" localSheetId="36">'4I'!$B$1:$M$47</definedName>
    <definedName name="Z_71BC5093_C9C1_4AA0_864A_AADBDC96B3C1_.wvu.PrintArea" localSheetId="37">'4J'!$B$1:$P$35</definedName>
    <definedName name="Z_71BC5093_C9C1_4AA0_864A_AADBDC96B3C1_.wvu.PrintArea" localSheetId="38">'4K'!$B$1:$P$37</definedName>
    <definedName name="Z_71BC5093_C9C1_4AA0_864A_AADBDC96B3C1_.wvu.PrintArea" localSheetId="39">'4L'!$B$1:$T$100</definedName>
    <definedName name="Z_71BC5093_C9C1_4AA0_864A_AADBDC96B3C1_.wvu.PrintArea" localSheetId="40">'4M'!$B$1:$Z$94</definedName>
    <definedName name="Z_71BC5093_C9C1_4AA0_864A_AADBDC96B3C1_.wvu.PrintArea" localSheetId="41">'4N'!$B$1:$N$18</definedName>
    <definedName name="Z_71BC5093_C9C1_4AA0_864A_AADBDC96B3C1_.wvu.PrintArea" localSheetId="42">'4O'!$B$1:$Q$16</definedName>
    <definedName name="Z_71BC5093_C9C1_4AA0_864A_AADBDC96B3C1_.wvu.PrintArea" localSheetId="43">'4P'!$B$1:$O$11</definedName>
    <definedName name="Z_71BC5093_C9C1_4AA0_864A_AADBDC96B3C1_.wvu.PrintArea" localSheetId="44">'4Q'!$B$1:$J$28</definedName>
    <definedName name="Z_71BC5093_C9C1_4AA0_864A_AADBDC96B3C1_.wvu.PrintArea" localSheetId="45">'4R'!$B$1:$P$50</definedName>
    <definedName name="Z_71BC5093_C9C1_4AA0_864A_AADBDC96B3C1_.wvu.PrintArea" localSheetId="47" hidden="1">'5A'!$B$1:$H$37</definedName>
    <definedName name="Z_71BC5093_C9C1_4AA0_864A_AADBDC96B3C1_.wvu.PrintArea" localSheetId="48" hidden="1">'5B'!$B$1:$O$20</definedName>
    <definedName name="Z_71BC5093_C9C1_4AA0_864A_AADBDC96B3C1_.wvu.PrintArea" localSheetId="50" hidden="1">'6A'!$B$1:$I$55</definedName>
    <definedName name="Z_71BC5093_C9C1_4AA0_864A_AADBDC96B3C1_.wvu.PrintArea" localSheetId="51" hidden="1">'6B'!$B$1:$H$35</definedName>
    <definedName name="Z_71BC5093_C9C1_4AA0_864A_AADBDC96B3C1_.wvu.PrintArea" localSheetId="52" hidden="1">'6C'!$B$1:$H$40</definedName>
    <definedName name="Z_71BC5093_C9C1_4AA0_864A_AADBDC96B3C1_.wvu.PrintArea" localSheetId="53" hidden="1">'6D'!$B$1:$J$32</definedName>
    <definedName name="Z_71BC5093_C9C1_4AA0_864A_AADBDC96B3C1_.wvu.PrintArea" localSheetId="55" hidden="1">'7A'!$B$1:$H$24</definedName>
    <definedName name="Z_71BC5093_C9C1_4AA0_864A_AADBDC96B3C1_.wvu.PrintArea" localSheetId="56" hidden="1">'7B'!$B$1:$CJ$28</definedName>
    <definedName name="Z_71BC5093_C9C1_4AA0_864A_AADBDC96B3C1_.wvu.PrintArea" localSheetId="57" hidden="1">'7C'!$B$1:$H$30</definedName>
    <definedName name="Z_71BC5093_C9C1_4AA0_864A_AADBDC96B3C1_.wvu.PrintArea" localSheetId="58" hidden="1">'7D'!$B$1:$AE$39</definedName>
    <definedName name="Z_71BC5093_C9C1_4AA0_864A_AADBDC96B3C1_.wvu.PrintArea" localSheetId="59">'7E'!$B$1:$H$18</definedName>
    <definedName name="Z_71BC5093_C9C1_4AA0_864A_AADBDC96B3C1_.wvu.PrintArea" localSheetId="61">'8A'!$B$1:$H$32</definedName>
    <definedName name="Z_71BC5093_C9C1_4AA0_864A_AADBDC96B3C1_.wvu.PrintArea" localSheetId="62" hidden="1">'8B'!$B$1:$P$55</definedName>
    <definedName name="Z_71BC5093_C9C1_4AA0_864A_AADBDC96B3C1_.wvu.PrintArea" localSheetId="63" hidden="1">'8C'!$B$1:$O$32</definedName>
    <definedName name="Z_71BC5093_C9C1_4AA0_864A_AADBDC96B3C1_.wvu.PrintArea" localSheetId="64">'8D'!$B$1:$I$23</definedName>
    <definedName name="Z_71BC5093_C9C1_4AA0_864A_AADBDC96B3C1_.wvu.PrintArea" localSheetId="66" hidden="1">'9A'!$B$1:$N$38</definedName>
    <definedName name="Z_71BC5093_C9C1_4AA0_864A_AADBDC96B3C1_.wvu.PrintArea" localSheetId="2">Contents!$B$2:$C$80</definedName>
    <definedName name="Z_71BC5093_C9C1_4AA0_864A_AADBDC96B3C1_.wvu.PrintArea" localSheetId="1">Introduction!#REF!</definedName>
    <definedName name="Z_71BC5093_C9C1_4AA0_864A_AADBDC96B3C1_.wvu.PrintArea" localSheetId="69" hidden="1">'S2'!$B$1:$N$164</definedName>
    <definedName name="Z_71BC5093_C9C1_4AA0_864A_AADBDC96B3C1_.wvu.Rows" localSheetId="10">'1F'!$60:$1048576,'1F'!#REF!</definedName>
    <definedName name="Z_71BC5093_C9C1_4AA0_864A_AADBDC96B3C1_.wvu.Rows" localSheetId="29">'4B'!$841:$1048576,'4B'!$61:$109,'4B'!$111:$159,'4B'!$161:$208,'4B'!$214:$262,'4B'!$264:$312,'4B'!$314:$362,'4B'!$364:$411,'4B'!$417:$465,'4B'!$467:$515,'4B'!$517:$565,'4B'!$567:$614,'4B'!$620:$668,'4B'!$670:$718,'4B'!$720:$768,'4B'!$770:$817,'4B'!#REF!</definedName>
    <definedName name="Z_9D0BCB94_913C_464E_843B_7A43F508C4E7_.wvu.PrintArea" localSheetId="5">'1A'!$B$1:$L$23</definedName>
    <definedName name="Z_9D0BCB94_913C_464E_843B_7A43F508C4E7_.wvu.PrintArea" localSheetId="6">'1B'!$B$1:$L$13</definedName>
    <definedName name="Z_9D0BCB94_913C_464E_843B_7A43F508C4E7_.wvu.PrintArea" localSheetId="7">'1C'!$B$1:$L$54</definedName>
    <definedName name="Z_9D0BCB94_913C_464E_843B_7A43F508C4E7_.wvu.PrintArea" localSheetId="9">'1E'!$B$1:$K$30</definedName>
    <definedName name="Z_9D0BCB94_913C_464E_843B_7A43F508C4E7_.wvu.PrintArea" localSheetId="12">'2A'!#REF!</definedName>
    <definedName name="Z_9D0BCB94_913C_464E_843B_7A43F508C4E7_.wvu.PrintArea" localSheetId="13">'2B'!$B$1:$L$45</definedName>
    <definedName name="Z_9D0BCB94_913C_464E_843B_7A43F508C4E7_.wvu.PrintArea" localSheetId="16">'2E'!$B$1:$J$31</definedName>
    <definedName name="Z_9D0BCB94_913C_464E_843B_7A43F508C4E7_.wvu.PrintArea" localSheetId="17">'2F'!$B$1:$F$28</definedName>
    <definedName name="Z_9D0BCB94_913C_464E_843B_7A43F508C4E7_.wvu.PrintArea" localSheetId="18">'2G'!$AG$1:$AR$31</definedName>
    <definedName name="Z_9D0BCB94_913C_464E_843B_7A43F508C4E7_.wvu.PrintArea" localSheetId="19">'2H'!$B$1:$O$25</definedName>
    <definedName name="Z_9D0BCB94_913C_464E_843B_7A43F508C4E7_.wvu.PrintArea" localSheetId="20">'2I'!$B$1:$M$29</definedName>
    <definedName name="Z_9D0BCB94_913C_464E_843B_7A43F508C4E7_.wvu.PrintArea" localSheetId="23">'2L'!$B$1:$J$7</definedName>
    <definedName name="Z_9D0BCB94_913C_464E_843B_7A43F508C4E7_.wvu.PrintArea" localSheetId="24">'2M'!$Z$1:$AG$24</definedName>
    <definedName name="Z_9D0BCB94_913C_464E_843B_7A43F508C4E7_.wvu.PrintArea" localSheetId="28">'4A'!$B$1:$G$18</definedName>
    <definedName name="Z_9D0BCB94_913C_464E_843B_7A43F508C4E7_.wvu.PrintArea" localSheetId="30">'4C'!$B$1:$M$25</definedName>
    <definedName name="Z_9D0BCB94_913C_464E_843B_7A43F508C4E7_.wvu.PrintArea" localSheetId="35">'4H'!$B$1:$H$42</definedName>
    <definedName name="Z_9D0BCB94_913C_464E_843B_7A43F508C4E7_.wvu.PrintArea" localSheetId="36">'4I'!$B$1:$L$47</definedName>
    <definedName name="Z_9D0BCB94_913C_464E_843B_7A43F508C4E7_.wvu.PrintArea" localSheetId="2">Contents!$B$2:$C$76</definedName>
    <definedName name="Z_9D0BCB94_913C_464E_843B_7A43F508C4E7_.wvu.PrintArea" localSheetId="1">Introduction!#REF!</definedName>
    <definedName name="Z_A8453347_62D5_433C_AC17_73E6B4F2766F_.wvu.PrintArea" localSheetId="29">'4B'!$B$3:$V$839</definedName>
    <definedName name="Z_C52B46E3_F629_4DFA_829C_FFB772C5F657_.wvu.PrintArea" localSheetId="5">'1A'!$B$1:$J$23</definedName>
    <definedName name="Z_C52B46E3_F629_4DFA_829C_FFB772C5F657_.wvu.PrintArea" localSheetId="6">'1B'!$B$1:$I$13</definedName>
    <definedName name="Z_C52B46E3_F629_4DFA_829C_FFB772C5F657_.wvu.PrintArea" localSheetId="7">'1C'!$B$1:$I$54</definedName>
    <definedName name="Z_C52B46E3_F629_4DFA_829C_FFB772C5F657_.wvu.PrintArea" localSheetId="12">'2A'!#REF!</definedName>
    <definedName name="Z_C52B46E3_F629_4DFA_829C_FFB772C5F657_.wvu.PrintArea" localSheetId="13">'2B'!$B$1:$G$45</definedName>
    <definedName name="Z_C52B46E3_F629_4DFA_829C_FFB772C5F657_.wvu.PrintArea" localSheetId="16">'2E'!$B$1:$H$31</definedName>
    <definedName name="Z_C52B46E3_F629_4DFA_829C_FFB772C5F657_.wvu.PrintArea" localSheetId="20">'2I'!$B$1:$G$28</definedName>
    <definedName name="Z_C52B46E3_F629_4DFA_829C_FFB772C5F657_.wvu.PrintArea" localSheetId="23">'2L'!$B$1:$H$7</definedName>
    <definedName name="Z_C52B46E3_F629_4DFA_829C_FFB772C5F657_.wvu.PrintArea" localSheetId="24">'2M'!$Z$1:$AF$5</definedName>
    <definedName name="Z_C52B46E3_F629_4DFA_829C_FFB772C5F657_.wvu.PrintArea" localSheetId="30">'4C'!$B$1:$E$25</definedName>
    <definedName name="Z_C52B46E3_F629_4DFA_829C_FFB772C5F657_.wvu.PrintArea" localSheetId="35">'4H'!$B$1:$E$13</definedName>
    <definedName name="Z_C52B46E3_F629_4DFA_829C_FFB772C5F657_.wvu.PrintArea" localSheetId="36">'4I'!$B$1:$C$18</definedName>
  </definedNames>
  <calcPr calcId="162913" calcOnSave="0"/>
  <customWorkbookViews>
    <customWorkbookView name="Andy Titchen - Personal View" guid="{71BC5093-C9C1-4AA0-864A-AADBDC96B3C1}" mergeInterval="0" personalView="1" maximized="1" xWindow="-13" yWindow="-13" windowWidth="2762" windowHeight="1770" activeSheetId="43"/>
    <customWorkbookView name="Jenny Ngai - Personal View" guid="{1B259DF3-2D8D-4DFB-A9C4-F29F1CEBD105}" mergeInterval="0" personalView="1" maximized="1" xWindow="-8" yWindow="-8" windowWidth="1936" windowHeight="1176" activeSheetId="1"/>
    <customWorkbookView name="Gayle Webb - Personal View" guid="{C52B46E3-F629-4DFA-829C-FFB772C5F657}" mergeInterval="0" personalView="1" maximized="1" windowWidth="1916" windowHeight="850" activeSheetId="11"/>
    <customWorkbookView name="Brian Caire - Personal View" guid="{650D7366-A5BD-406B-9661-ED9F5F01D420}" mergeInterval="0" personalView="1" maximized="1" xWindow="-8" yWindow="-8" windowWidth="1936" windowHeight="1176" activeSheetId="21"/>
    <customWorkbookView name="Robert Lee - Personal View" guid="{9D0BCB94-913C-464E-843B-7A43F508C4E7}" mergeInterval="0" personalView="1" maximized="1" xWindow="-9" yWindow="-9" windowWidth="1938" windowHeight="1170" activeSheetId="2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 i="178" l="1"/>
  <c r="E11" i="197" l="1"/>
  <c r="E9" i="186" l="1"/>
  <c r="I29" i="147" l="1"/>
  <c r="I26" i="147"/>
  <c r="H27" i="179" l="1"/>
  <c r="G27" i="179"/>
  <c r="E27" i="179"/>
  <c r="F27" i="179"/>
  <c r="F20" i="189" l="1"/>
  <c r="L19" i="176" l="1"/>
  <c r="E15" i="176" l="1"/>
  <c r="F15" i="176"/>
  <c r="G15" i="176"/>
  <c r="H15" i="176"/>
  <c r="I15" i="176"/>
  <c r="J15" i="176"/>
  <c r="K15" i="176"/>
  <c r="K14" i="176"/>
  <c r="J14" i="176"/>
  <c r="I14" i="176"/>
  <c r="H14" i="176"/>
  <c r="G14" i="176"/>
  <c r="F14" i="176"/>
  <c r="E14" i="176"/>
  <c r="E25" i="152" l="1"/>
  <c r="AG2" i="97" l="1"/>
  <c r="B2" i="97"/>
  <c r="B2" i="99"/>
  <c r="T2" i="99"/>
  <c r="B2" i="104"/>
  <c r="X2" i="104"/>
  <c r="B2" i="103"/>
  <c r="AG2" i="103"/>
  <c r="B2" i="102"/>
  <c r="AA2" i="102"/>
  <c r="B2" i="90"/>
  <c r="AY2" i="90"/>
  <c r="B2" i="89"/>
  <c r="AN2" i="89"/>
  <c r="B2" i="98"/>
  <c r="X96" i="89"/>
  <c r="X97" i="89"/>
  <c r="X98" i="89"/>
  <c r="X99" i="89"/>
  <c r="X100" i="89"/>
  <c r="AF2" i="98"/>
  <c r="B2" i="88"/>
  <c r="Z2" i="88"/>
  <c r="B2" i="114"/>
  <c r="B2" i="113"/>
  <c r="S2" i="113"/>
  <c r="B2" i="87"/>
  <c r="B2" i="86"/>
  <c r="B2" i="85"/>
  <c r="AF2" i="85"/>
  <c r="B2" i="84"/>
  <c r="Q43" i="84"/>
  <c r="Q36" i="84"/>
  <c r="Q37" i="84"/>
  <c r="Q35" i="84"/>
  <c r="Q4" i="84"/>
  <c r="Q5" i="84"/>
  <c r="Q6" i="84"/>
  <c r="Q7" i="84"/>
  <c r="Q8" i="84"/>
  <c r="Q9" i="84"/>
  <c r="Q10" i="84"/>
  <c r="Q11" i="84"/>
  <c r="Q12" i="84"/>
  <c r="Q14" i="84"/>
  <c r="Q15" i="84"/>
  <c r="Q16" i="84"/>
  <c r="Q18" i="84"/>
  <c r="Q19" i="84"/>
  <c r="Q20" i="84"/>
  <c r="Q21" i="84"/>
  <c r="Q23" i="84"/>
  <c r="Z2" i="84"/>
  <c r="B2" i="101"/>
  <c r="AI2" i="101"/>
  <c r="B2" i="83"/>
  <c r="B2" i="37"/>
  <c r="B2" i="190"/>
  <c r="AH2" i="200"/>
  <c r="B2" i="200"/>
  <c r="B2" i="199"/>
  <c r="Z2" i="199"/>
  <c r="B2" i="197"/>
  <c r="B2" i="195"/>
  <c r="S2" i="195"/>
  <c r="B2" i="194"/>
  <c r="AE2" i="194"/>
  <c r="B2" i="193"/>
  <c r="AF2" i="193"/>
  <c r="B2" i="192"/>
  <c r="Q2" i="192"/>
  <c r="B2" i="174"/>
  <c r="Q2" i="174"/>
  <c r="B2" i="173"/>
  <c r="BN2" i="173"/>
  <c r="B2" i="172"/>
  <c r="Q2" i="172"/>
  <c r="B2" i="171"/>
  <c r="B2" i="170"/>
  <c r="Q2" i="170"/>
  <c r="B2" i="161"/>
  <c r="T2" i="161"/>
  <c r="B2" i="160"/>
  <c r="Q2" i="160"/>
  <c r="B2" i="159"/>
  <c r="Q2" i="159"/>
  <c r="B2" i="158"/>
  <c r="U2" i="158"/>
  <c r="B2" i="153"/>
  <c r="AD2" i="153"/>
  <c r="B2" i="152"/>
  <c r="Q2" i="152"/>
  <c r="B2" i="189"/>
  <c r="AD2" i="190"/>
  <c r="T2" i="189"/>
  <c r="B2" i="188"/>
  <c r="U13" i="188"/>
  <c r="V13" i="188"/>
  <c r="W13" i="188"/>
  <c r="S14" i="188"/>
  <c r="U14" i="188"/>
  <c r="V14" i="188"/>
  <c r="W14" i="188"/>
  <c r="S15" i="188"/>
  <c r="T15" i="188"/>
  <c r="U15" i="188"/>
  <c r="V15" i="188"/>
  <c r="W15" i="188"/>
  <c r="S16" i="188"/>
  <c r="T16" i="188"/>
  <c r="U16" i="188"/>
  <c r="V16" i="188"/>
  <c r="W16" i="188"/>
  <c r="U22" i="188"/>
  <c r="V22" i="188"/>
  <c r="W22" i="188"/>
  <c r="Z2" i="188"/>
  <c r="B2" i="187"/>
  <c r="V2" i="187"/>
  <c r="B2" i="186"/>
  <c r="T2" i="186"/>
  <c r="B2" i="185"/>
  <c r="S2" i="185"/>
  <c r="B2" i="184"/>
  <c r="Z2" i="184"/>
  <c r="B2" i="183"/>
  <c r="AG2" i="183"/>
  <c r="B2" i="182"/>
  <c r="AG2" i="182"/>
  <c r="B2" i="181"/>
  <c r="R2" i="181"/>
  <c r="B2" i="180"/>
  <c r="V2" i="180"/>
  <c r="B2" i="179"/>
  <c r="AD2" i="179"/>
  <c r="B2" i="178"/>
  <c r="T2" i="178"/>
  <c r="B2" i="177"/>
  <c r="R2" i="177"/>
  <c r="B2" i="176"/>
  <c r="AE2" i="176"/>
  <c r="AK2" i="148"/>
  <c r="B2" i="148"/>
  <c r="Y2" i="147"/>
  <c r="X2" i="146"/>
  <c r="B2" i="147"/>
  <c r="B2" i="146"/>
  <c r="X2" i="145"/>
  <c r="B2" i="145"/>
  <c r="B2" i="144"/>
  <c r="X2" i="144"/>
  <c r="B2" i="143"/>
  <c r="X2" i="143"/>
  <c r="CG19" i="171" l="1"/>
  <c r="CG17" i="171"/>
  <c r="CG13" i="171"/>
  <c r="CG14" i="171"/>
  <c r="CG15" i="171"/>
  <c r="CG16" i="171"/>
  <c r="CG12" i="171"/>
  <c r="CG18" i="171" s="1"/>
  <c r="CG11" i="171"/>
  <c r="CG10" i="171"/>
  <c r="K19" i="153"/>
  <c r="F19" i="153"/>
  <c r="G19" i="153"/>
  <c r="H19" i="153"/>
  <c r="I19" i="153"/>
  <c r="J19" i="153"/>
  <c r="E19" i="153"/>
  <c r="J99" i="89"/>
  <c r="E37" i="177"/>
  <c r="H37" i="177"/>
  <c r="G37" i="177"/>
  <c r="H26" i="177"/>
  <c r="H22" i="177"/>
  <c r="G26" i="177"/>
  <c r="F26" i="177"/>
  <c r="E26" i="177"/>
  <c r="E33" i="98"/>
  <c r="E28" i="98"/>
  <c r="L19" i="153" l="1"/>
  <c r="I3" i="80"/>
  <c r="J3" i="80"/>
  <c r="K3" i="80"/>
  <c r="L3" i="80"/>
  <c r="M3" i="80"/>
  <c r="N3" i="80"/>
  <c r="O3" i="80"/>
  <c r="P3" i="80"/>
  <c r="Q3" i="80"/>
  <c r="H3" i="80"/>
  <c r="J31" i="199" l="1"/>
  <c r="J30" i="199"/>
  <c r="G31" i="199"/>
  <c r="G30" i="199"/>
  <c r="J26" i="199"/>
  <c r="J24" i="199"/>
  <c r="J25" i="199"/>
  <c r="J23" i="199"/>
  <c r="J22" i="199"/>
  <c r="G26" i="199"/>
  <c r="G24" i="199"/>
  <c r="G25" i="199"/>
  <c r="G23" i="199"/>
  <c r="G22" i="199"/>
  <c r="J19" i="199"/>
  <c r="J13" i="199"/>
  <c r="J11" i="199"/>
  <c r="J12" i="199"/>
  <c r="J10" i="199"/>
  <c r="J9" i="199"/>
  <c r="G13" i="199"/>
  <c r="G11" i="199"/>
  <c r="G12" i="199"/>
  <c r="G10" i="199"/>
  <c r="G9" i="199"/>
  <c r="G14" i="199" l="1"/>
  <c r="K163" i="200" l="1"/>
  <c r="J163" i="200"/>
  <c r="I163" i="200"/>
  <c r="H163" i="200"/>
  <c r="G163" i="200"/>
  <c r="F163" i="200"/>
  <c r="E163" i="200"/>
  <c r="D163" i="200"/>
  <c r="C163" i="200"/>
  <c r="AE160" i="200"/>
  <c r="AD160" i="200"/>
  <c r="AC160" i="200"/>
  <c r="AB160" i="200"/>
  <c r="AA160" i="200"/>
  <c r="Z160" i="200"/>
  <c r="Y160" i="200"/>
  <c r="X160" i="200"/>
  <c r="W160" i="200"/>
  <c r="T160" i="200"/>
  <c r="AE159" i="200"/>
  <c r="AD159" i="200"/>
  <c r="AC159" i="200"/>
  <c r="AB159" i="200"/>
  <c r="AA159" i="200"/>
  <c r="Z159" i="200"/>
  <c r="Y159" i="200"/>
  <c r="X159" i="200"/>
  <c r="W159" i="200"/>
  <c r="T159" i="200"/>
  <c r="AE158" i="200"/>
  <c r="AD158" i="200"/>
  <c r="AC158" i="200"/>
  <c r="AB158" i="200"/>
  <c r="AA158" i="200"/>
  <c r="Z158" i="200"/>
  <c r="Y158" i="200"/>
  <c r="X158" i="200"/>
  <c r="W158" i="200"/>
  <c r="T158" i="200"/>
  <c r="AE157" i="200"/>
  <c r="AD157" i="200"/>
  <c r="AC157" i="200"/>
  <c r="AB157" i="200"/>
  <c r="AA157" i="200"/>
  <c r="Z157" i="200"/>
  <c r="Y157" i="200"/>
  <c r="X157" i="200"/>
  <c r="W157" i="200"/>
  <c r="T157" i="200"/>
  <c r="AE156" i="200"/>
  <c r="AD156" i="200"/>
  <c r="AC156" i="200"/>
  <c r="AB156" i="200"/>
  <c r="AA156" i="200"/>
  <c r="Z156" i="200"/>
  <c r="Y156" i="200"/>
  <c r="X156" i="200"/>
  <c r="W156" i="200"/>
  <c r="T156" i="200"/>
  <c r="AE155" i="200"/>
  <c r="AD155" i="200"/>
  <c r="AC155" i="200"/>
  <c r="AB155" i="200"/>
  <c r="AA155" i="200"/>
  <c r="Z155" i="200"/>
  <c r="Y155" i="200"/>
  <c r="X155" i="200"/>
  <c r="W155" i="200"/>
  <c r="T155" i="200"/>
  <c r="AE154" i="200"/>
  <c r="AD154" i="200"/>
  <c r="AC154" i="200"/>
  <c r="AB154" i="200"/>
  <c r="AA154" i="200"/>
  <c r="Z154" i="200"/>
  <c r="Y154" i="200"/>
  <c r="X154" i="200"/>
  <c r="W154" i="200"/>
  <c r="T154" i="200"/>
  <c r="AE153" i="200"/>
  <c r="AD153" i="200"/>
  <c r="AC153" i="200"/>
  <c r="AB153" i="200"/>
  <c r="AA153" i="200"/>
  <c r="Z153" i="200"/>
  <c r="Y153" i="200"/>
  <c r="X153" i="200"/>
  <c r="W153" i="200"/>
  <c r="T153" i="200"/>
  <c r="AE152" i="200"/>
  <c r="AD152" i="200"/>
  <c r="AC152" i="200"/>
  <c r="AB152" i="200"/>
  <c r="AA152" i="200"/>
  <c r="Z152" i="200"/>
  <c r="Y152" i="200"/>
  <c r="X152" i="200"/>
  <c r="W152" i="200"/>
  <c r="T152" i="200"/>
  <c r="AE151" i="200"/>
  <c r="AD151" i="200"/>
  <c r="AC151" i="200"/>
  <c r="AB151" i="200"/>
  <c r="AA151" i="200"/>
  <c r="Z151" i="200"/>
  <c r="Y151" i="200"/>
  <c r="X151" i="200"/>
  <c r="W151" i="200"/>
  <c r="T151" i="200"/>
  <c r="AE150" i="200"/>
  <c r="AD150" i="200"/>
  <c r="AC150" i="200"/>
  <c r="AB150" i="200"/>
  <c r="AA150" i="200"/>
  <c r="Z150" i="200"/>
  <c r="Y150" i="200"/>
  <c r="X150" i="200"/>
  <c r="W150" i="200"/>
  <c r="T150" i="200"/>
  <c r="AE149" i="200"/>
  <c r="AD149" i="200"/>
  <c r="AC149" i="200"/>
  <c r="AB149" i="200"/>
  <c r="AA149" i="200"/>
  <c r="Z149" i="200"/>
  <c r="Y149" i="200"/>
  <c r="X149" i="200"/>
  <c r="W149" i="200"/>
  <c r="T149" i="200"/>
  <c r="AE148" i="200"/>
  <c r="AD148" i="200"/>
  <c r="AC148" i="200"/>
  <c r="AB148" i="200"/>
  <c r="AA148" i="200"/>
  <c r="Z148" i="200"/>
  <c r="Y148" i="200"/>
  <c r="X148" i="200"/>
  <c r="W148" i="200"/>
  <c r="T148" i="200"/>
  <c r="AE147" i="200"/>
  <c r="AD147" i="200"/>
  <c r="AC147" i="200"/>
  <c r="AB147" i="200"/>
  <c r="AA147" i="200"/>
  <c r="Z147" i="200"/>
  <c r="Y147" i="200"/>
  <c r="X147" i="200"/>
  <c r="W147" i="200"/>
  <c r="T147" i="200"/>
  <c r="AE146" i="200"/>
  <c r="AD146" i="200"/>
  <c r="AC146" i="200"/>
  <c r="AB146" i="200"/>
  <c r="AA146" i="200"/>
  <c r="Z146" i="200"/>
  <c r="Y146" i="200"/>
  <c r="X146" i="200"/>
  <c r="W146" i="200"/>
  <c r="T146" i="200"/>
  <c r="AE145" i="200"/>
  <c r="AD145" i="200"/>
  <c r="AC145" i="200"/>
  <c r="AB145" i="200"/>
  <c r="AA145" i="200"/>
  <c r="Z145" i="200"/>
  <c r="Y145" i="200"/>
  <c r="X145" i="200"/>
  <c r="W145" i="200"/>
  <c r="T145" i="200"/>
  <c r="AE144" i="200"/>
  <c r="AD144" i="200"/>
  <c r="AC144" i="200"/>
  <c r="AB144" i="200"/>
  <c r="AA144" i="200"/>
  <c r="Z144" i="200"/>
  <c r="Y144" i="200"/>
  <c r="X144" i="200"/>
  <c r="W144" i="200"/>
  <c r="T144" i="200"/>
  <c r="AE143" i="200"/>
  <c r="AD143" i="200"/>
  <c r="AC143" i="200"/>
  <c r="AB143" i="200"/>
  <c r="AA143" i="200"/>
  <c r="Z143" i="200"/>
  <c r="Y143" i="200"/>
  <c r="X143" i="200"/>
  <c r="W143" i="200"/>
  <c r="T143" i="200"/>
  <c r="AE142" i="200"/>
  <c r="AD142" i="200"/>
  <c r="AC142" i="200"/>
  <c r="AB142" i="200"/>
  <c r="AA142" i="200"/>
  <c r="Z142" i="200"/>
  <c r="Y142" i="200"/>
  <c r="X142" i="200"/>
  <c r="W142" i="200"/>
  <c r="T142" i="200"/>
  <c r="AE141" i="200"/>
  <c r="AD141" i="200"/>
  <c r="AC141" i="200"/>
  <c r="AB141" i="200"/>
  <c r="AA141" i="200"/>
  <c r="Z141" i="200"/>
  <c r="Y141" i="200"/>
  <c r="X141" i="200"/>
  <c r="W141" i="200"/>
  <c r="T141" i="200"/>
  <c r="AE140" i="200"/>
  <c r="AD140" i="200"/>
  <c r="AC140" i="200"/>
  <c r="AB140" i="200"/>
  <c r="AA140" i="200"/>
  <c r="Z140" i="200"/>
  <c r="Y140" i="200"/>
  <c r="X140" i="200"/>
  <c r="W140" i="200"/>
  <c r="T140" i="200"/>
  <c r="AE139" i="200"/>
  <c r="AD139" i="200"/>
  <c r="AC139" i="200"/>
  <c r="AB139" i="200"/>
  <c r="AA139" i="200"/>
  <c r="Z139" i="200"/>
  <c r="Y139" i="200"/>
  <c r="X139" i="200"/>
  <c r="W139" i="200"/>
  <c r="T139" i="200"/>
  <c r="AE138" i="200"/>
  <c r="AD138" i="200"/>
  <c r="AC138" i="200"/>
  <c r="AB138" i="200"/>
  <c r="AA138" i="200"/>
  <c r="Z138" i="200"/>
  <c r="Y138" i="200"/>
  <c r="X138" i="200"/>
  <c r="W138" i="200"/>
  <c r="T138" i="200"/>
  <c r="AE137" i="200"/>
  <c r="AD137" i="200"/>
  <c r="AC137" i="200"/>
  <c r="AB137" i="200"/>
  <c r="AA137" i="200"/>
  <c r="Z137" i="200"/>
  <c r="Y137" i="200"/>
  <c r="X137" i="200"/>
  <c r="W137" i="200"/>
  <c r="T137" i="200"/>
  <c r="AE136" i="200"/>
  <c r="AD136" i="200"/>
  <c r="AC136" i="200"/>
  <c r="AB136" i="200"/>
  <c r="AA136" i="200"/>
  <c r="Z136" i="200"/>
  <c r="Y136" i="200"/>
  <c r="X136" i="200"/>
  <c r="W136" i="200"/>
  <c r="T136" i="200"/>
  <c r="AE135" i="200"/>
  <c r="AD135" i="200"/>
  <c r="AC135" i="200"/>
  <c r="AB135" i="200"/>
  <c r="AA135" i="200"/>
  <c r="Z135" i="200"/>
  <c r="Y135" i="200"/>
  <c r="X135" i="200"/>
  <c r="W135" i="200"/>
  <c r="T135" i="200"/>
  <c r="AE134" i="200"/>
  <c r="AD134" i="200"/>
  <c r="AC134" i="200"/>
  <c r="AB134" i="200"/>
  <c r="AA134" i="200"/>
  <c r="Z134" i="200"/>
  <c r="Y134" i="200"/>
  <c r="X134" i="200"/>
  <c r="W134" i="200"/>
  <c r="T134" i="200"/>
  <c r="AE133" i="200"/>
  <c r="AD133" i="200"/>
  <c r="AC133" i="200"/>
  <c r="AB133" i="200"/>
  <c r="AA133" i="200"/>
  <c r="Z133" i="200"/>
  <c r="Y133" i="200"/>
  <c r="X133" i="200"/>
  <c r="W133" i="200"/>
  <c r="T133" i="200"/>
  <c r="AE132" i="200"/>
  <c r="AD132" i="200"/>
  <c r="AC132" i="200"/>
  <c r="AB132" i="200"/>
  <c r="AA132" i="200"/>
  <c r="Z132" i="200"/>
  <c r="Y132" i="200"/>
  <c r="X132" i="200"/>
  <c r="W132" i="200"/>
  <c r="T132" i="200"/>
  <c r="AE131" i="200"/>
  <c r="AD131" i="200"/>
  <c r="AC131" i="200"/>
  <c r="AB131" i="200"/>
  <c r="AA131" i="200"/>
  <c r="Z131" i="200"/>
  <c r="Y131" i="200"/>
  <c r="X131" i="200"/>
  <c r="W131" i="200"/>
  <c r="T131" i="200"/>
  <c r="AE130" i="200"/>
  <c r="AD130" i="200"/>
  <c r="AC130" i="200"/>
  <c r="AB130" i="200"/>
  <c r="AA130" i="200"/>
  <c r="Z130" i="200"/>
  <c r="Y130" i="200"/>
  <c r="X130" i="200"/>
  <c r="W130" i="200"/>
  <c r="T130" i="200"/>
  <c r="AE129" i="200"/>
  <c r="AD129" i="200"/>
  <c r="AC129" i="200"/>
  <c r="AB129" i="200"/>
  <c r="AA129" i="200"/>
  <c r="Z129" i="200"/>
  <c r="Y129" i="200"/>
  <c r="X129" i="200"/>
  <c r="W129" i="200"/>
  <c r="T129" i="200"/>
  <c r="AE128" i="200"/>
  <c r="AD128" i="200"/>
  <c r="AC128" i="200"/>
  <c r="AB128" i="200"/>
  <c r="AA128" i="200"/>
  <c r="Z128" i="200"/>
  <c r="Y128" i="200"/>
  <c r="X128" i="200"/>
  <c r="W128" i="200"/>
  <c r="T128" i="200"/>
  <c r="AE127" i="200"/>
  <c r="AD127" i="200"/>
  <c r="AC127" i="200"/>
  <c r="AB127" i="200"/>
  <c r="AA127" i="200"/>
  <c r="Z127" i="200"/>
  <c r="Y127" i="200"/>
  <c r="X127" i="200"/>
  <c r="W127" i="200"/>
  <c r="T127" i="200"/>
  <c r="AE126" i="200"/>
  <c r="AD126" i="200"/>
  <c r="AC126" i="200"/>
  <c r="AB126" i="200"/>
  <c r="AA126" i="200"/>
  <c r="Z126" i="200"/>
  <c r="Y126" i="200"/>
  <c r="X126" i="200"/>
  <c r="W126" i="200"/>
  <c r="T126" i="200"/>
  <c r="AE125" i="200"/>
  <c r="AD125" i="200"/>
  <c r="AC125" i="200"/>
  <c r="AB125" i="200"/>
  <c r="AA125" i="200"/>
  <c r="Z125" i="200"/>
  <c r="Y125" i="200"/>
  <c r="X125" i="200"/>
  <c r="W125" i="200"/>
  <c r="T125" i="200"/>
  <c r="AE124" i="200"/>
  <c r="AD124" i="200"/>
  <c r="AC124" i="200"/>
  <c r="AB124" i="200"/>
  <c r="AA124" i="200"/>
  <c r="Z124" i="200"/>
  <c r="Y124" i="200"/>
  <c r="X124" i="200"/>
  <c r="W124" i="200"/>
  <c r="T124" i="200"/>
  <c r="AE123" i="200"/>
  <c r="AD123" i="200"/>
  <c r="AC123" i="200"/>
  <c r="AB123" i="200"/>
  <c r="AA123" i="200"/>
  <c r="Z123" i="200"/>
  <c r="Y123" i="200"/>
  <c r="X123" i="200"/>
  <c r="W123" i="200"/>
  <c r="T123" i="200"/>
  <c r="AE122" i="200"/>
  <c r="AD122" i="200"/>
  <c r="AC122" i="200"/>
  <c r="AB122" i="200"/>
  <c r="AA122" i="200"/>
  <c r="Z122" i="200"/>
  <c r="Y122" i="200"/>
  <c r="X122" i="200"/>
  <c r="W122" i="200"/>
  <c r="T122" i="200"/>
  <c r="AE121" i="200"/>
  <c r="AD121" i="200"/>
  <c r="AC121" i="200"/>
  <c r="AB121" i="200"/>
  <c r="AA121" i="200"/>
  <c r="Z121" i="200"/>
  <c r="Y121" i="200"/>
  <c r="X121" i="200"/>
  <c r="W121" i="200"/>
  <c r="T121" i="200"/>
  <c r="AE120" i="200"/>
  <c r="AD120" i="200"/>
  <c r="AC120" i="200"/>
  <c r="AB120" i="200"/>
  <c r="AA120" i="200"/>
  <c r="Z120" i="200"/>
  <c r="Y120" i="200"/>
  <c r="X120" i="200"/>
  <c r="W120" i="200"/>
  <c r="T120" i="200"/>
  <c r="AE119" i="200"/>
  <c r="AD119" i="200"/>
  <c r="AC119" i="200"/>
  <c r="AB119" i="200"/>
  <c r="AA119" i="200"/>
  <c r="Z119" i="200"/>
  <c r="Y119" i="200"/>
  <c r="X119" i="200"/>
  <c r="W119" i="200"/>
  <c r="T119" i="200"/>
  <c r="AE118" i="200"/>
  <c r="AD118" i="200"/>
  <c r="AC118" i="200"/>
  <c r="AB118" i="200"/>
  <c r="AA118" i="200"/>
  <c r="Z118" i="200"/>
  <c r="Y118" i="200"/>
  <c r="X118" i="200"/>
  <c r="W118" i="200"/>
  <c r="T118" i="200"/>
  <c r="AE117" i="200"/>
  <c r="AD117" i="200"/>
  <c r="AC117" i="200"/>
  <c r="AB117" i="200"/>
  <c r="AA117" i="200"/>
  <c r="Z117" i="200"/>
  <c r="Y117" i="200"/>
  <c r="X117" i="200"/>
  <c r="W117" i="200"/>
  <c r="T117" i="200"/>
  <c r="AE116" i="200"/>
  <c r="AD116" i="200"/>
  <c r="AC116" i="200"/>
  <c r="AB116" i="200"/>
  <c r="AA116" i="200"/>
  <c r="Z116" i="200"/>
  <c r="Y116" i="200"/>
  <c r="X116" i="200"/>
  <c r="W116" i="200"/>
  <c r="T116" i="200"/>
  <c r="AE115" i="200"/>
  <c r="AD115" i="200"/>
  <c r="AC115" i="200"/>
  <c r="AB115" i="200"/>
  <c r="AA115" i="200"/>
  <c r="Z115" i="200"/>
  <c r="Y115" i="200"/>
  <c r="X115" i="200"/>
  <c r="W115" i="200"/>
  <c r="T115" i="200"/>
  <c r="AE114" i="200"/>
  <c r="AD114" i="200"/>
  <c r="AC114" i="200"/>
  <c r="AB114" i="200"/>
  <c r="AA114" i="200"/>
  <c r="Z114" i="200"/>
  <c r="Y114" i="200"/>
  <c r="X114" i="200"/>
  <c r="W114" i="200"/>
  <c r="T114" i="200"/>
  <c r="AE113" i="200"/>
  <c r="AD113" i="200"/>
  <c r="AC113" i="200"/>
  <c r="AB113" i="200"/>
  <c r="AA113" i="200"/>
  <c r="Z113" i="200"/>
  <c r="Y113" i="200"/>
  <c r="X113" i="200"/>
  <c r="W113" i="200"/>
  <c r="T113" i="200"/>
  <c r="AE112" i="200"/>
  <c r="AD112" i="200"/>
  <c r="AC112" i="200"/>
  <c r="AB112" i="200"/>
  <c r="AA112" i="200"/>
  <c r="Z112" i="200"/>
  <c r="Y112" i="200"/>
  <c r="X112" i="200"/>
  <c r="W112" i="200"/>
  <c r="T112" i="200"/>
  <c r="AE111" i="200"/>
  <c r="AD111" i="200"/>
  <c r="AC111" i="200"/>
  <c r="AB111" i="200"/>
  <c r="AA111" i="200"/>
  <c r="Z111" i="200"/>
  <c r="Y111" i="200"/>
  <c r="X111" i="200"/>
  <c r="W111" i="200"/>
  <c r="T111" i="200"/>
  <c r="AE110" i="200"/>
  <c r="AD110" i="200"/>
  <c r="AC110" i="200"/>
  <c r="AB110" i="200"/>
  <c r="AA110" i="200"/>
  <c r="Z110" i="200"/>
  <c r="Y110" i="200"/>
  <c r="X110" i="200"/>
  <c r="W110" i="200"/>
  <c r="T110" i="200"/>
  <c r="AE109" i="200"/>
  <c r="AD109" i="200"/>
  <c r="AC109" i="200"/>
  <c r="AB109" i="200"/>
  <c r="AA109" i="200"/>
  <c r="Z109" i="200"/>
  <c r="Y109" i="200"/>
  <c r="X109" i="200"/>
  <c r="W109" i="200"/>
  <c r="T109" i="200"/>
  <c r="AE108" i="200"/>
  <c r="AD108" i="200"/>
  <c r="AC108" i="200"/>
  <c r="AB108" i="200"/>
  <c r="AA108" i="200"/>
  <c r="Z108" i="200"/>
  <c r="Y108" i="200"/>
  <c r="X108" i="200"/>
  <c r="W108" i="200"/>
  <c r="T108" i="200"/>
  <c r="AE107" i="200"/>
  <c r="AD107" i="200"/>
  <c r="AC107" i="200"/>
  <c r="AB107" i="200"/>
  <c r="AA107" i="200"/>
  <c r="Z107" i="200"/>
  <c r="Y107" i="200"/>
  <c r="X107" i="200"/>
  <c r="W107" i="200"/>
  <c r="T107" i="200"/>
  <c r="AE106" i="200"/>
  <c r="AD106" i="200"/>
  <c r="AC106" i="200"/>
  <c r="AB106" i="200"/>
  <c r="AA106" i="200"/>
  <c r="Z106" i="200"/>
  <c r="Y106" i="200"/>
  <c r="X106" i="200"/>
  <c r="W106" i="200"/>
  <c r="T106" i="200"/>
  <c r="AE105" i="200"/>
  <c r="AD105" i="200"/>
  <c r="AC105" i="200"/>
  <c r="AB105" i="200"/>
  <c r="AA105" i="200"/>
  <c r="Z105" i="200"/>
  <c r="Y105" i="200"/>
  <c r="X105" i="200"/>
  <c r="W105" i="200"/>
  <c r="T105" i="200"/>
  <c r="AE104" i="200"/>
  <c r="AD104" i="200"/>
  <c r="AC104" i="200"/>
  <c r="AB104" i="200"/>
  <c r="AA104" i="200"/>
  <c r="Z104" i="200"/>
  <c r="Y104" i="200"/>
  <c r="X104" i="200"/>
  <c r="W104" i="200"/>
  <c r="T104" i="200"/>
  <c r="AE103" i="200"/>
  <c r="AD103" i="200"/>
  <c r="AC103" i="200"/>
  <c r="AB103" i="200"/>
  <c r="AA103" i="200"/>
  <c r="Z103" i="200"/>
  <c r="Y103" i="200"/>
  <c r="X103" i="200"/>
  <c r="W103" i="200"/>
  <c r="T103" i="200"/>
  <c r="AE102" i="200"/>
  <c r="AD102" i="200"/>
  <c r="AC102" i="200"/>
  <c r="AB102" i="200"/>
  <c r="AA102" i="200"/>
  <c r="Z102" i="200"/>
  <c r="Y102" i="200"/>
  <c r="X102" i="200"/>
  <c r="W102" i="200"/>
  <c r="T102" i="200"/>
  <c r="AE101" i="200"/>
  <c r="AD101" i="200"/>
  <c r="AC101" i="200"/>
  <c r="AB101" i="200"/>
  <c r="AA101" i="200"/>
  <c r="Z101" i="200"/>
  <c r="Y101" i="200"/>
  <c r="X101" i="200"/>
  <c r="W101" i="200"/>
  <c r="T101" i="200"/>
  <c r="AE100" i="200"/>
  <c r="AD100" i="200"/>
  <c r="AC100" i="200"/>
  <c r="AB100" i="200"/>
  <c r="AA100" i="200"/>
  <c r="Z100" i="200"/>
  <c r="Y100" i="200"/>
  <c r="X100" i="200"/>
  <c r="W100" i="200"/>
  <c r="T100" i="200"/>
  <c r="AE99" i="200"/>
  <c r="AD99" i="200"/>
  <c r="AC99" i="200"/>
  <c r="AB99" i="200"/>
  <c r="AA99" i="200"/>
  <c r="Z99" i="200"/>
  <c r="Y99" i="200"/>
  <c r="X99" i="200"/>
  <c r="W99" i="200"/>
  <c r="T99" i="200"/>
  <c r="AE98" i="200"/>
  <c r="AD98" i="200"/>
  <c r="AC98" i="200"/>
  <c r="AB98" i="200"/>
  <c r="AA98" i="200"/>
  <c r="Z98" i="200"/>
  <c r="Y98" i="200"/>
  <c r="X98" i="200"/>
  <c r="W98" i="200"/>
  <c r="T98" i="200"/>
  <c r="AE97" i="200"/>
  <c r="AD97" i="200"/>
  <c r="AC97" i="200"/>
  <c r="AB97" i="200"/>
  <c r="AA97" i="200"/>
  <c r="Z97" i="200"/>
  <c r="Y97" i="200"/>
  <c r="X97" i="200"/>
  <c r="W97" i="200"/>
  <c r="T97" i="200"/>
  <c r="AE96" i="200"/>
  <c r="AD96" i="200"/>
  <c r="AC96" i="200"/>
  <c r="AB96" i="200"/>
  <c r="AA96" i="200"/>
  <c r="Z96" i="200"/>
  <c r="Y96" i="200"/>
  <c r="X96" i="200"/>
  <c r="W96" i="200"/>
  <c r="T96" i="200"/>
  <c r="AE95" i="200"/>
  <c r="AD95" i="200"/>
  <c r="AC95" i="200"/>
  <c r="AB95" i="200"/>
  <c r="AA95" i="200"/>
  <c r="Z95" i="200"/>
  <c r="Y95" i="200"/>
  <c r="X95" i="200"/>
  <c r="W95" i="200"/>
  <c r="T95" i="200"/>
  <c r="AE94" i="200"/>
  <c r="AD94" i="200"/>
  <c r="AC94" i="200"/>
  <c r="AB94" i="200"/>
  <c r="AA94" i="200"/>
  <c r="Z94" i="200"/>
  <c r="Y94" i="200"/>
  <c r="X94" i="200"/>
  <c r="W94" i="200"/>
  <c r="T94" i="200"/>
  <c r="AE93" i="200"/>
  <c r="AD93" i="200"/>
  <c r="AC93" i="200"/>
  <c r="AB93" i="200"/>
  <c r="AA93" i="200"/>
  <c r="Z93" i="200"/>
  <c r="Y93" i="200"/>
  <c r="X93" i="200"/>
  <c r="W93" i="200"/>
  <c r="T93" i="200"/>
  <c r="AE92" i="200"/>
  <c r="AD92" i="200"/>
  <c r="AC92" i="200"/>
  <c r="AB92" i="200"/>
  <c r="AA92" i="200"/>
  <c r="Z92" i="200"/>
  <c r="Y92" i="200"/>
  <c r="X92" i="200"/>
  <c r="W92" i="200"/>
  <c r="T92" i="200"/>
  <c r="AE91" i="200"/>
  <c r="AD91" i="200"/>
  <c r="AC91" i="200"/>
  <c r="AB91" i="200"/>
  <c r="AA91" i="200"/>
  <c r="Z91" i="200"/>
  <c r="Y91" i="200"/>
  <c r="X91" i="200"/>
  <c r="W91" i="200"/>
  <c r="T91" i="200"/>
  <c r="AE90" i="200"/>
  <c r="AD90" i="200"/>
  <c r="AC90" i="200"/>
  <c r="AB90" i="200"/>
  <c r="AA90" i="200"/>
  <c r="Z90" i="200"/>
  <c r="Y90" i="200"/>
  <c r="X90" i="200"/>
  <c r="W90" i="200"/>
  <c r="T90" i="200"/>
  <c r="AE89" i="200"/>
  <c r="AD89" i="200"/>
  <c r="AC89" i="200"/>
  <c r="AB89" i="200"/>
  <c r="AA89" i="200"/>
  <c r="Z89" i="200"/>
  <c r="Y89" i="200"/>
  <c r="X89" i="200"/>
  <c r="W89" i="200"/>
  <c r="T89" i="200"/>
  <c r="AE88" i="200"/>
  <c r="AD88" i="200"/>
  <c r="AC88" i="200"/>
  <c r="AB88" i="200"/>
  <c r="AA88" i="200"/>
  <c r="Z88" i="200"/>
  <c r="Y88" i="200"/>
  <c r="X88" i="200"/>
  <c r="W88" i="200"/>
  <c r="T88" i="200"/>
  <c r="AE87" i="200"/>
  <c r="AD87" i="200"/>
  <c r="AC87" i="200"/>
  <c r="AB87" i="200"/>
  <c r="AA87" i="200"/>
  <c r="Z87" i="200"/>
  <c r="Y87" i="200"/>
  <c r="X87" i="200"/>
  <c r="W87" i="200"/>
  <c r="T87" i="200"/>
  <c r="AE86" i="200"/>
  <c r="AD86" i="200"/>
  <c r="AC86" i="200"/>
  <c r="AB86" i="200"/>
  <c r="AA86" i="200"/>
  <c r="Z86" i="200"/>
  <c r="Y86" i="200"/>
  <c r="X86" i="200"/>
  <c r="W86" i="200"/>
  <c r="T86" i="200"/>
  <c r="AE85" i="200"/>
  <c r="AD85" i="200"/>
  <c r="AC85" i="200"/>
  <c r="AB85" i="200"/>
  <c r="AA85" i="200"/>
  <c r="Z85" i="200"/>
  <c r="Y85" i="200"/>
  <c r="X85" i="200"/>
  <c r="W85" i="200"/>
  <c r="T85" i="200"/>
  <c r="AE84" i="200"/>
  <c r="AD84" i="200"/>
  <c r="AC84" i="200"/>
  <c r="AB84" i="200"/>
  <c r="AA84" i="200"/>
  <c r="Z84" i="200"/>
  <c r="Y84" i="200"/>
  <c r="X84" i="200"/>
  <c r="W84" i="200"/>
  <c r="T84" i="200"/>
  <c r="AE83" i="200"/>
  <c r="AD83" i="200"/>
  <c r="AC83" i="200"/>
  <c r="AB83" i="200"/>
  <c r="AA83" i="200"/>
  <c r="Z83" i="200"/>
  <c r="Y83" i="200"/>
  <c r="X83" i="200"/>
  <c r="W83" i="200"/>
  <c r="T83" i="200"/>
  <c r="AE82" i="200"/>
  <c r="AD82" i="200"/>
  <c r="AC82" i="200"/>
  <c r="AB82" i="200"/>
  <c r="AA82" i="200"/>
  <c r="Z82" i="200"/>
  <c r="Y82" i="200"/>
  <c r="X82" i="200"/>
  <c r="W82" i="200"/>
  <c r="T82" i="200"/>
  <c r="AE81" i="200"/>
  <c r="AD81" i="200"/>
  <c r="AC81" i="200"/>
  <c r="AB81" i="200"/>
  <c r="AA81" i="200"/>
  <c r="Z81" i="200"/>
  <c r="Y81" i="200"/>
  <c r="X81" i="200"/>
  <c r="W81" i="200"/>
  <c r="T81" i="200"/>
  <c r="AE80" i="200"/>
  <c r="AD80" i="200"/>
  <c r="AC80" i="200"/>
  <c r="AB80" i="200"/>
  <c r="AA80" i="200"/>
  <c r="Z80" i="200"/>
  <c r="Y80" i="200"/>
  <c r="X80" i="200"/>
  <c r="W80" i="200"/>
  <c r="T80" i="200"/>
  <c r="AE79" i="200"/>
  <c r="AD79" i="200"/>
  <c r="AC79" i="200"/>
  <c r="AB79" i="200"/>
  <c r="AA79" i="200"/>
  <c r="Z79" i="200"/>
  <c r="Y79" i="200"/>
  <c r="X79" i="200"/>
  <c r="W79" i="200"/>
  <c r="T79" i="200"/>
  <c r="AE78" i="200"/>
  <c r="AD78" i="200"/>
  <c r="AC78" i="200"/>
  <c r="AB78" i="200"/>
  <c r="AA78" i="200"/>
  <c r="Z78" i="200"/>
  <c r="Y78" i="200"/>
  <c r="X78" i="200"/>
  <c r="W78" i="200"/>
  <c r="T78" i="200"/>
  <c r="AE77" i="200"/>
  <c r="AD77" i="200"/>
  <c r="AC77" i="200"/>
  <c r="AB77" i="200"/>
  <c r="AA77" i="200"/>
  <c r="Z77" i="200"/>
  <c r="Y77" i="200"/>
  <c r="X77" i="200"/>
  <c r="W77" i="200"/>
  <c r="T77" i="200"/>
  <c r="AE76" i="200"/>
  <c r="AD76" i="200"/>
  <c r="AC76" i="200"/>
  <c r="AB76" i="200"/>
  <c r="AA76" i="200"/>
  <c r="Z76" i="200"/>
  <c r="Y76" i="200"/>
  <c r="X76" i="200"/>
  <c r="W76" i="200"/>
  <c r="T76" i="200"/>
  <c r="AE75" i="200"/>
  <c r="AD75" i="200"/>
  <c r="AC75" i="200"/>
  <c r="AB75" i="200"/>
  <c r="AA75" i="200"/>
  <c r="Z75" i="200"/>
  <c r="Y75" i="200"/>
  <c r="X75" i="200"/>
  <c r="W75" i="200"/>
  <c r="T75" i="200"/>
  <c r="AE74" i="200"/>
  <c r="AD74" i="200"/>
  <c r="AC74" i="200"/>
  <c r="AB74" i="200"/>
  <c r="AA74" i="200"/>
  <c r="Z74" i="200"/>
  <c r="Y74" i="200"/>
  <c r="X74" i="200"/>
  <c r="W74" i="200"/>
  <c r="T74" i="200"/>
  <c r="AE73" i="200"/>
  <c r="AD73" i="200"/>
  <c r="AC73" i="200"/>
  <c r="AB73" i="200"/>
  <c r="AA73" i="200"/>
  <c r="Z73" i="200"/>
  <c r="Y73" i="200"/>
  <c r="X73" i="200"/>
  <c r="W73" i="200"/>
  <c r="T73" i="200"/>
  <c r="AE72" i="200"/>
  <c r="AD72" i="200"/>
  <c r="AC72" i="200"/>
  <c r="AB72" i="200"/>
  <c r="AA72" i="200"/>
  <c r="Z72" i="200"/>
  <c r="Y72" i="200"/>
  <c r="X72" i="200"/>
  <c r="W72" i="200"/>
  <c r="T72" i="200"/>
  <c r="AE71" i="200"/>
  <c r="AD71" i="200"/>
  <c r="AC71" i="200"/>
  <c r="AB71" i="200"/>
  <c r="AA71" i="200"/>
  <c r="Z71" i="200"/>
  <c r="Y71" i="200"/>
  <c r="X71" i="200"/>
  <c r="W71" i="200"/>
  <c r="T71" i="200"/>
  <c r="AE70" i="200"/>
  <c r="AD70" i="200"/>
  <c r="AC70" i="200"/>
  <c r="AB70" i="200"/>
  <c r="AA70" i="200"/>
  <c r="Z70" i="200"/>
  <c r="Y70" i="200"/>
  <c r="X70" i="200"/>
  <c r="W70" i="200"/>
  <c r="T70" i="200"/>
  <c r="AE69" i="200"/>
  <c r="AD69" i="200"/>
  <c r="AC69" i="200"/>
  <c r="AB69" i="200"/>
  <c r="AA69" i="200"/>
  <c r="Z69" i="200"/>
  <c r="Y69" i="200"/>
  <c r="X69" i="200"/>
  <c r="W69" i="200"/>
  <c r="T69" i="200"/>
  <c r="AE68" i="200"/>
  <c r="AD68" i="200"/>
  <c r="AC68" i="200"/>
  <c r="AB68" i="200"/>
  <c r="AA68" i="200"/>
  <c r="Z68" i="200"/>
  <c r="Y68" i="200"/>
  <c r="X68" i="200"/>
  <c r="W68" i="200"/>
  <c r="T68" i="200"/>
  <c r="AE67" i="200"/>
  <c r="AD67" i="200"/>
  <c r="AC67" i="200"/>
  <c r="AB67" i="200"/>
  <c r="AA67" i="200"/>
  <c r="Z67" i="200"/>
  <c r="Y67" i="200"/>
  <c r="X67" i="200"/>
  <c r="W67" i="200"/>
  <c r="T67" i="200"/>
  <c r="AE66" i="200"/>
  <c r="AD66" i="200"/>
  <c r="AC66" i="200"/>
  <c r="AB66" i="200"/>
  <c r="AA66" i="200"/>
  <c r="Z66" i="200"/>
  <c r="Y66" i="200"/>
  <c r="X66" i="200"/>
  <c r="W66" i="200"/>
  <c r="T66" i="200"/>
  <c r="AE65" i="200"/>
  <c r="AD65" i="200"/>
  <c r="AC65" i="200"/>
  <c r="AB65" i="200"/>
  <c r="AA65" i="200"/>
  <c r="Z65" i="200"/>
  <c r="Y65" i="200"/>
  <c r="X65" i="200"/>
  <c r="W65" i="200"/>
  <c r="T65" i="200"/>
  <c r="AE64" i="200"/>
  <c r="AD64" i="200"/>
  <c r="AC64" i="200"/>
  <c r="AB64" i="200"/>
  <c r="AA64" i="200"/>
  <c r="Z64" i="200"/>
  <c r="Y64" i="200"/>
  <c r="X64" i="200"/>
  <c r="W64" i="200"/>
  <c r="T64" i="200"/>
  <c r="AE63" i="200"/>
  <c r="AD63" i="200"/>
  <c r="AC63" i="200"/>
  <c r="AB63" i="200"/>
  <c r="AA63" i="200"/>
  <c r="Z63" i="200"/>
  <c r="Y63" i="200"/>
  <c r="X63" i="200"/>
  <c r="W63" i="200"/>
  <c r="T63" i="200"/>
  <c r="AE62" i="200"/>
  <c r="AD62" i="200"/>
  <c r="AC62" i="200"/>
  <c r="AB62" i="200"/>
  <c r="AA62" i="200"/>
  <c r="Z62" i="200"/>
  <c r="Y62" i="200"/>
  <c r="X62" i="200"/>
  <c r="W62" i="200"/>
  <c r="T62" i="200"/>
  <c r="AE61" i="200"/>
  <c r="AD61" i="200"/>
  <c r="AC61" i="200"/>
  <c r="AB61" i="200"/>
  <c r="AA61" i="200"/>
  <c r="Z61" i="200"/>
  <c r="Y61" i="200"/>
  <c r="X61" i="200"/>
  <c r="W61" i="200"/>
  <c r="T61" i="200"/>
  <c r="AE60" i="200"/>
  <c r="AD60" i="200"/>
  <c r="AC60" i="200"/>
  <c r="AB60" i="200"/>
  <c r="AA60" i="200"/>
  <c r="Z60" i="200"/>
  <c r="Y60" i="200"/>
  <c r="X60" i="200"/>
  <c r="W60" i="200"/>
  <c r="T60" i="200"/>
  <c r="AE59" i="200"/>
  <c r="AD59" i="200"/>
  <c r="AC59" i="200"/>
  <c r="AB59" i="200"/>
  <c r="AA59" i="200"/>
  <c r="Z59" i="200"/>
  <c r="Y59" i="200"/>
  <c r="X59" i="200"/>
  <c r="W59" i="200"/>
  <c r="T59" i="200"/>
  <c r="AE58" i="200"/>
  <c r="AD58" i="200"/>
  <c r="AC58" i="200"/>
  <c r="AB58" i="200"/>
  <c r="AA58" i="200"/>
  <c r="Z58" i="200"/>
  <c r="Y58" i="200"/>
  <c r="X58" i="200"/>
  <c r="W58" i="200"/>
  <c r="T58" i="200"/>
  <c r="AE57" i="200"/>
  <c r="AD57" i="200"/>
  <c r="AC57" i="200"/>
  <c r="AB57" i="200"/>
  <c r="AA57" i="200"/>
  <c r="Z57" i="200"/>
  <c r="Y57" i="200"/>
  <c r="X57" i="200"/>
  <c r="W57" i="200"/>
  <c r="T57" i="200"/>
  <c r="AE56" i="200"/>
  <c r="AD56" i="200"/>
  <c r="AC56" i="200"/>
  <c r="AB56" i="200"/>
  <c r="AA56" i="200"/>
  <c r="Z56" i="200"/>
  <c r="Y56" i="200"/>
  <c r="X56" i="200"/>
  <c r="W56" i="200"/>
  <c r="T56" i="200"/>
  <c r="AE55" i="200"/>
  <c r="AD55" i="200"/>
  <c r="AC55" i="200"/>
  <c r="AB55" i="200"/>
  <c r="AA55" i="200"/>
  <c r="Z55" i="200"/>
  <c r="Y55" i="200"/>
  <c r="X55" i="200"/>
  <c r="W55" i="200"/>
  <c r="T55" i="200"/>
  <c r="AE54" i="200"/>
  <c r="AD54" i="200"/>
  <c r="AC54" i="200"/>
  <c r="AB54" i="200"/>
  <c r="AA54" i="200"/>
  <c r="Z54" i="200"/>
  <c r="Y54" i="200"/>
  <c r="X54" i="200"/>
  <c r="W54" i="200"/>
  <c r="T54" i="200"/>
  <c r="AE53" i="200"/>
  <c r="AD53" i="200"/>
  <c r="AC53" i="200"/>
  <c r="AB53" i="200"/>
  <c r="AA53" i="200"/>
  <c r="Z53" i="200"/>
  <c r="Y53" i="200"/>
  <c r="X53" i="200"/>
  <c r="W53" i="200"/>
  <c r="T53" i="200"/>
  <c r="AE52" i="200"/>
  <c r="AD52" i="200"/>
  <c r="AC52" i="200"/>
  <c r="AB52" i="200"/>
  <c r="AA52" i="200"/>
  <c r="Z52" i="200"/>
  <c r="Y52" i="200"/>
  <c r="X52" i="200"/>
  <c r="W52" i="200"/>
  <c r="T52" i="200"/>
  <c r="AE51" i="200"/>
  <c r="AD51" i="200"/>
  <c r="AC51" i="200"/>
  <c r="AB51" i="200"/>
  <c r="AA51" i="200"/>
  <c r="Z51" i="200"/>
  <c r="Y51" i="200"/>
  <c r="X51" i="200"/>
  <c r="W51" i="200"/>
  <c r="T51" i="200"/>
  <c r="AE50" i="200"/>
  <c r="AD50" i="200"/>
  <c r="AC50" i="200"/>
  <c r="AB50" i="200"/>
  <c r="AA50" i="200"/>
  <c r="Z50" i="200"/>
  <c r="Y50" i="200"/>
  <c r="X50" i="200"/>
  <c r="W50" i="200"/>
  <c r="T50" i="200"/>
  <c r="AE49" i="200"/>
  <c r="AD49" i="200"/>
  <c r="AC49" i="200"/>
  <c r="AB49" i="200"/>
  <c r="AA49" i="200"/>
  <c r="Z49" i="200"/>
  <c r="Y49" i="200"/>
  <c r="X49" i="200"/>
  <c r="W49" i="200"/>
  <c r="T49" i="200"/>
  <c r="AE48" i="200"/>
  <c r="AD48" i="200"/>
  <c r="AC48" i="200"/>
  <c r="AB48" i="200"/>
  <c r="AA48" i="200"/>
  <c r="Z48" i="200"/>
  <c r="Y48" i="200"/>
  <c r="X48" i="200"/>
  <c r="W48" i="200"/>
  <c r="T48" i="200"/>
  <c r="AE47" i="200"/>
  <c r="AD47" i="200"/>
  <c r="AC47" i="200"/>
  <c r="AB47" i="200"/>
  <c r="AA47" i="200"/>
  <c r="Z47" i="200"/>
  <c r="Y47" i="200"/>
  <c r="X47" i="200"/>
  <c r="W47" i="200"/>
  <c r="T47" i="200"/>
  <c r="AE46" i="200"/>
  <c r="AD46" i="200"/>
  <c r="AC46" i="200"/>
  <c r="AB46" i="200"/>
  <c r="AA46" i="200"/>
  <c r="Z46" i="200"/>
  <c r="Y46" i="200"/>
  <c r="X46" i="200"/>
  <c r="W46" i="200"/>
  <c r="T46" i="200"/>
  <c r="AE45" i="200"/>
  <c r="AD45" i="200"/>
  <c r="AC45" i="200"/>
  <c r="AB45" i="200"/>
  <c r="AA45" i="200"/>
  <c r="Z45" i="200"/>
  <c r="Y45" i="200"/>
  <c r="X45" i="200"/>
  <c r="W45" i="200"/>
  <c r="T45" i="200"/>
  <c r="AE44" i="200"/>
  <c r="AD44" i="200"/>
  <c r="AC44" i="200"/>
  <c r="AB44" i="200"/>
  <c r="AA44" i="200"/>
  <c r="Z44" i="200"/>
  <c r="Y44" i="200"/>
  <c r="X44" i="200"/>
  <c r="W44" i="200"/>
  <c r="T44" i="200"/>
  <c r="AE43" i="200"/>
  <c r="AD43" i="200"/>
  <c r="AC43" i="200"/>
  <c r="AB43" i="200"/>
  <c r="AA43" i="200"/>
  <c r="Z43" i="200"/>
  <c r="Y43" i="200"/>
  <c r="X43" i="200"/>
  <c r="W43" i="200"/>
  <c r="T43" i="200"/>
  <c r="AE42" i="200"/>
  <c r="AD42" i="200"/>
  <c r="AC42" i="200"/>
  <c r="AB42" i="200"/>
  <c r="AA42" i="200"/>
  <c r="Z42" i="200"/>
  <c r="Y42" i="200"/>
  <c r="X42" i="200"/>
  <c r="W42" i="200"/>
  <c r="T42" i="200"/>
  <c r="AE41" i="200"/>
  <c r="AD41" i="200"/>
  <c r="AC41" i="200"/>
  <c r="AB41" i="200"/>
  <c r="AA41" i="200"/>
  <c r="Z41" i="200"/>
  <c r="Y41" i="200"/>
  <c r="X41" i="200"/>
  <c r="W41" i="200"/>
  <c r="T41" i="200"/>
  <c r="AE40" i="200"/>
  <c r="AD40" i="200"/>
  <c r="AC40" i="200"/>
  <c r="AB40" i="200"/>
  <c r="AA40" i="200"/>
  <c r="Z40" i="200"/>
  <c r="Y40" i="200"/>
  <c r="X40" i="200"/>
  <c r="W40" i="200"/>
  <c r="T40" i="200"/>
  <c r="AE39" i="200"/>
  <c r="AD39" i="200"/>
  <c r="AC39" i="200"/>
  <c r="AB39" i="200"/>
  <c r="AA39" i="200"/>
  <c r="Z39" i="200"/>
  <c r="Y39" i="200"/>
  <c r="X39" i="200"/>
  <c r="W39" i="200"/>
  <c r="T39" i="200"/>
  <c r="AE38" i="200"/>
  <c r="AD38" i="200"/>
  <c r="AC38" i="200"/>
  <c r="AB38" i="200"/>
  <c r="AA38" i="200"/>
  <c r="Z38" i="200"/>
  <c r="Y38" i="200"/>
  <c r="X38" i="200"/>
  <c r="W38" i="200"/>
  <c r="T38" i="200"/>
  <c r="AE37" i="200"/>
  <c r="AD37" i="200"/>
  <c r="AC37" i="200"/>
  <c r="AB37" i="200"/>
  <c r="AA37" i="200"/>
  <c r="Z37" i="200"/>
  <c r="Y37" i="200"/>
  <c r="X37" i="200"/>
  <c r="W37" i="200"/>
  <c r="T37" i="200"/>
  <c r="AE36" i="200"/>
  <c r="AD36" i="200"/>
  <c r="AC36" i="200"/>
  <c r="AB36" i="200"/>
  <c r="AA36" i="200"/>
  <c r="Z36" i="200"/>
  <c r="Y36" i="200"/>
  <c r="X36" i="200"/>
  <c r="W36" i="200"/>
  <c r="T36" i="200"/>
  <c r="AE35" i="200"/>
  <c r="AD35" i="200"/>
  <c r="AC35" i="200"/>
  <c r="AB35" i="200"/>
  <c r="AA35" i="200"/>
  <c r="Z35" i="200"/>
  <c r="Y35" i="200"/>
  <c r="X35" i="200"/>
  <c r="W35" i="200"/>
  <c r="T35" i="200"/>
  <c r="AE34" i="200"/>
  <c r="AD34" i="200"/>
  <c r="AC34" i="200"/>
  <c r="AB34" i="200"/>
  <c r="AA34" i="200"/>
  <c r="Z34" i="200"/>
  <c r="Y34" i="200"/>
  <c r="X34" i="200"/>
  <c r="W34" i="200"/>
  <c r="T34" i="200"/>
  <c r="AE33" i="200"/>
  <c r="AD33" i="200"/>
  <c r="AC33" i="200"/>
  <c r="AB33" i="200"/>
  <c r="AA33" i="200"/>
  <c r="Z33" i="200"/>
  <c r="Y33" i="200"/>
  <c r="X33" i="200"/>
  <c r="W33" i="200"/>
  <c r="T33" i="200"/>
  <c r="AE32" i="200"/>
  <c r="AD32" i="200"/>
  <c r="AC32" i="200"/>
  <c r="AB32" i="200"/>
  <c r="AA32" i="200"/>
  <c r="Z32" i="200"/>
  <c r="Y32" i="200"/>
  <c r="X32" i="200"/>
  <c r="W32" i="200"/>
  <c r="T32" i="200"/>
  <c r="AE31" i="200"/>
  <c r="AD31" i="200"/>
  <c r="AC31" i="200"/>
  <c r="AB31" i="200"/>
  <c r="AA31" i="200"/>
  <c r="Z31" i="200"/>
  <c r="Y31" i="200"/>
  <c r="X31" i="200"/>
  <c r="W31" i="200"/>
  <c r="T31" i="200"/>
  <c r="AE30" i="200"/>
  <c r="AD30" i="200"/>
  <c r="AC30" i="200"/>
  <c r="AB30" i="200"/>
  <c r="AA30" i="200"/>
  <c r="Z30" i="200"/>
  <c r="Y30" i="200"/>
  <c r="X30" i="200"/>
  <c r="W30" i="200"/>
  <c r="T30" i="200"/>
  <c r="AE29" i="200"/>
  <c r="AD29" i="200"/>
  <c r="AC29" i="200"/>
  <c r="AB29" i="200"/>
  <c r="AA29" i="200"/>
  <c r="Z29" i="200"/>
  <c r="Y29" i="200"/>
  <c r="X29" i="200"/>
  <c r="W29" i="200"/>
  <c r="T29" i="200"/>
  <c r="AE28" i="200"/>
  <c r="AD28" i="200"/>
  <c r="AC28" i="200"/>
  <c r="AB28" i="200"/>
  <c r="AA28" i="200"/>
  <c r="Z28" i="200"/>
  <c r="Y28" i="200"/>
  <c r="X28" i="200"/>
  <c r="W28" i="200"/>
  <c r="T28" i="200"/>
  <c r="AE27" i="200"/>
  <c r="AD27" i="200"/>
  <c r="AC27" i="200"/>
  <c r="AB27" i="200"/>
  <c r="AA27" i="200"/>
  <c r="Z27" i="200"/>
  <c r="Y27" i="200"/>
  <c r="X27" i="200"/>
  <c r="W27" i="200"/>
  <c r="T27" i="200"/>
  <c r="AE26" i="200"/>
  <c r="AD26" i="200"/>
  <c r="AC26" i="200"/>
  <c r="AB26" i="200"/>
  <c r="AA26" i="200"/>
  <c r="Z26" i="200"/>
  <c r="Y26" i="200"/>
  <c r="X26" i="200"/>
  <c r="W26" i="200"/>
  <c r="T26" i="200"/>
  <c r="AE25" i="200"/>
  <c r="AD25" i="200"/>
  <c r="AC25" i="200"/>
  <c r="AB25" i="200"/>
  <c r="AA25" i="200"/>
  <c r="Z25" i="200"/>
  <c r="Y25" i="200"/>
  <c r="X25" i="200"/>
  <c r="W25" i="200"/>
  <c r="T25" i="200"/>
  <c r="AE24" i="200"/>
  <c r="AD24" i="200"/>
  <c r="AC24" i="200"/>
  <c r="AB24" i="200"/>
  <c r="AA24" i="200"/>
  <c r="Z24" i="200"/>
  <c r="Y24" i="200"/>
  <c r="X24" i="200"/>
  <c r="W24" i="200"/>
  <c r="T24" i="200"/>
  <c r="AE23" i="200"/>
  <c r="AD23" i="200"/>
  <c r="AC23" i="200"/>
  <c r="AB23" i="200"/>
  <c r="AA23" i="200"/>
  <c r="Z23" i="200"/>
  <c r="Y23" i="200"/>
  <c r="X23" i="200"/>
  <c r="W23" i="200"/>
  <c r="T23" i="200"/>
  <c r="AE22" i="200"/>
  <c r="AD22" i="200"/>
  <c r="AC22" i="200"/>
  <c r="AB22" i="200"/>
  <c r="AA22" i="200"/>
  <c r="Z22" i="200"/>
  <c r="Y22" i="200"/>
  <c r="X22" i="200"/>
  <c r="W22" i="200"/>
  <c r="T22" i="200"/>
  <c r="AE21" i="200"/>
  <c r="AD21" i="200"/>
  <c r="AC21" i="200"/>
  <c r="AB21" i="200"/>
  <c r="AA21" i="200"/>
  <c r="Z21" i="200"/>
  <c r="Y21" i="200"/>
  <c r="X21" i="200"/>
  <c r="W21" i="200"/>
  <c r="T21" i="200"/>
  <c r="AE20" i="200"/>
  <c r="AD20" i="200"/>
  <c r="AC20" i="200"/>
  <c r="AB20" i="200"/>
  <c r="AA20" i="200"/>
  <c r="Z20" i="200"/>
  <c r="Y20" i="200"/>
  <c r="X20" i="200"/>
  <c r="W20" i="200"/>
  <c r="T20" i="200"/>
  <c r="AE19" i="200"/>
  <c r="AD19" i="200"/>
  <c r="AC19" i="200"/>
  <c r="AB19" i="200"/>
  <c r="AA19" i="200"/>
  <c r="Z19" i="200"/>
  <c r="Y19" i="200"/>
  <c r="X19" i="200"/>
  <c r="W19" i="200"/>
  <c r="T19" i="200"/>
  <c r="AE18" i="200"/>
  <c r="AD18" i="200"/>
  <c r="AC18" i="200"/>
  <c r="AB18" i="200"/>
  <c r="AA18" i="200"/>
  <c r="Z18" i="200"/>
  <c r="Y18" i="200"/>
  <c r="X18" i="200"/>
  <c r="W18" i="200"/>
  <c r="T18" i="200"/>
  <c r="AE17" i="200"/>
  <c r="AD17" i="200"/>
  <c r="AC17" i="200"/>
  <c r="AB17" i="200"/>
  <c r="AA17" i="200"/>
  <c r="Z17" i="200"/>
  <c r="Y17" i="200"/>
  <c r="X17" i="200"/>
  <c r="W17" i="200"/>
  <c r="T17" i="200"/>
  <c r="AE16" i="200"/>
  <c r="AD16" i="200"/>
  <c r="AC16" i="200"/>
  <c r="AB16" i="200"/>
  <c r="AA16" i="200"/>
  <c r="Z16" i="200"/>
  <c r="Y16" i="200"/>
  <c r="X16" i="200"/>
  <c r="W16" i="200"/>
  <c r="T16" i="200"/>
  <c r="AE15" i="200"/>
  <c r="AD15" i="200"/>
  <c r="AC15" i="200"/>
  <c r="AB15" i="200"/>
  <c r="AA15" i="200"/>
  <c r="Z15" i="200"/>
  <c r="Y15" i="200"/>
  <c r="X15" i="200"/>
  <c r="W15" i="200"/>
  <c r="T15" i="200"/>
  <c r="AE14" i="200"/>
  <c r="AD14" i="200"/>
  <c r="AC14" i="200"/>
  <c r="AB14" i="200"/>
  <c r="AA14" i="200"/>
  <c r="Z14" i="200"/>
  <c r="Y14" i="200"/>
  <c r="X14" i="200"/>
  <c r="W14" i="200"/>
  <c r="T14" i="200"/>
  <c r="AE13" i="200"/>
  <c r="AD13" i="200"/>
  <c r="AC13" i="200"/>
  <c r="AB13" i="200"/>
  <c r="AA13" i="200"/>
  <c r="Z13" i="200"/>
  <c r="Y13" i="200"/>
  <c r="X13" i="200"/>
  <c r="W13" i="200"/>
  <c r="T13" i="200"/>
  <c r="AE12" i="200"/>
  <c r="AD12" i="200"/>
  <c r="AC12" i="200"/>
  <c r="AB12" i="200"/>
  <c r="AA12" i="200"/>
  <c r="Z12" i="200"/>
  <c r="Y12" i="200"/>
  <c r="X12" i="200"/>
  <c r="W12" i="200"/>
  <c r="T12" i="200"/>
  <c r="AE11" i="200"/>
  <c r="AD11" i="200"/>
  <c r="AC11" i="200"/>
  <c r="AB11" i="200"/>
  <c r="AA11" i="200"/>
  <c r="Z11" i="200"/>
  <c r="Y11" i="200"/>
  <c r="X11" i="200"/>
  <c r="W11" i="200"/>
  <c r="T11" i="200"/>
  <c r="I32" i="199"/>
  <c r="H32" i="199"/>
  <c r="F32" i="199"/>
  <c r="E32" i="199"/>
  <c r="W31" i="199"/>
  <c r="V31" i="199"/>
  <c r="T31" i="199"/>
  <c r="S31" i="199"/>
  <c r="W30" i="199"/>
  <c r="V30" i="199"/>
  <c r="T30" i="199"/>
  <c r="S30" i="199"/>
  <c r="J32" i="199"/>
  <c r="G32" i="199"/>
  <c r="I27" i="199"/>
  <c r="H27" i="199"/>
  <c r="F27" i="199"/>
  <c r="E27" i="199"/>
  <c r="W26" i="199"/>
  <c r="V26" i="199"/>
  <c r="T26" i="199"/>
  <c r="S26" i="199"/>
  <c r="W25" i="199"/>
  <c r="V25" i="199"/>
  <c r="T25" i="199"/>
  <c r="S25" i="199"/>
  <c r="W24" i="199"/>
  <c r="V24" i="199"/>
  <c r="T24" i="199"/>
  <c r="S24" i="199"/>
  <c r="W23" i="199"/>
  <c r="V23" i="199"/>
  <c r="T23" i="199"/>
  <c r="S23" i="199"/>
  <c r="W22" i="199"/>
  <c r="V22" i="199"/>
  <c r="T22" i="199"/>
  <c r="S22" i="199"/>
  <c r="W19" i="199"/>
  <c r="V19" i="199"/>
  <c r="T19" i="199"/>
  <c r="S19" i="199"/>
  <c r="G19" i="199"/>
  <c r="W18" i="199"/>
  <c r="V18" i="199"/>
  <c r="T18" i="199"/>
  <c r="S18" i="199"/>
  <c r="J18" i="199"/>
  <c r="G18" i="199"/>
  <c r="W17" i="199"/>
  <c r="V17" i="199"/>
  <c r="T17" i="199"/>
  <c r="S17" i="199"/>
  <c r="J17" i="199"/>
  <c r="G17" i="199"/>
  <c r="I14" i="199"/>
  <c r="H14" i="199"/>
  <c r="F14" i="199"/>
  <c r="E14" i="199"/>
  <c r="W13" i="199"/>
  <c r="V13" i="199"/>
  <c r="T13" i="199"/>
  <c r="S13" i="199"/>
  <c r="W12" i="199"/>
  <c r="V12" i="199"/>
  <c r="T12" i="199"/>
  <c r="S12" i="199"/>
  <c r="W11" i="199"/>
  <c r="V11" i="199"/>
  <c r="T11" i="199"/>
  <c r="S11" i="199"/>
  <c r="W10" i="199"/>
  <c r="V10" i="199"/>
  <c r="T10" i="199"/>
  <c r="S10" i="199"/>
  <c r="W9" i="199"/>
  <c r="V9" i="199"/>
  <c r="T9" i="199"/>
  <c r="S9" i="199"/>
  <c r="J14" i="199"/>
  <c r="R41" i="197"/>
  <c r="R40" i="197"/>
  <c r="R39" i="197"/>
  <c r="R38" i="197"/>
  <c r="T37" i="197"/>
  <c r="R37" i="197" s="1"/>
  <c r="R36" i="197"/>
  <c r="R35" i="197"/>
  <c r="R34" i="197"/>
  <c r="K34" i="197"/>
  <c r="J34" i="197"/>
  <c r="I34" i="197"/>
  <c r="G34" i="197"/>
  <c r="F34" i="197"/>
  <c r="E34" i="197"/>
  <c r="Z33" i="197"/>
  <c r="Y33" i="197"/>
  <c r="X33" i="197"/>
  <c r="V33" i="197"/>
  <c r="U33" i="197"/>
  <c r="T33" i="197"/>
  <c r="H33" i="197"/>
  <c r="W33" i="197" s="1"/>
  <c r="Z32" i="197"/>
  <c r="Y32" i="197"/>
  <c r="X32" i="197"/>
  <c r="V32" i="197"/>
  <c r="U32" i="197"/>
  <c r="T32" i="197"/>
  <c r="H32" i="197"/>
  <c r="W32" i="197" s="1"/>
  <c r="Z31" i="197"/>
  <c r="Y31" i="197"/>
  <c r="X31" i="197"/>
  <c r="V31" i="197"/>
  <c r="U31" i="197"/>
  <c r="T31" i="197"/>
  <c r="H31" i="197"/>
  <c r="W31" i="197" s="1"/>
  <c r="Z30" i="197"/>
  <c r="Y30" i="197"/>
  <c r="X30" i="197"/>
  <c r="V30" i="197"/>
  <c r="U30" i="197"/>
  <c r="T30" i="197"/>
  <c r="H30" i="197"/>
  <c r="W30" i="197" s="1"/>
  <c r="Z29" i="197"/>
  <c r="Y29" i="197"/>
  <c r="X29" i="197"/>
  <c r="V29" i="197"/>
  <c r="U29" i="197"/>
  <c r="T29" i="197"/>
  <c r="H29" i="197"/>
  <c r="W29" i="197" s="1"/>
  <c r="Z28" i="197"/>
  <c r="Y28" i="197"/>
  <c r="X28" i="197"/>
  <c r="V28" i="197"/>
  <c r="U28" i="197"/>
  <c r="T28" i="197"/>
  <c r="H28" i="197"/>
  <c r="W28" i="197" s="1"/>
  <c r="Z27" i="197"/>
  <c r="Y27" i="197"/>
  <c r="X27" i="197"/>
  <c r="V27" i="197"/>
  <c r="U27" i="197"/>
  <c r="T27" i="197"/>
  <c r="H27" i="197"/>
  <c r="W27" i="197" s="1"/>
  <c r="Z26" i="197"/>
  <c r="Y26" i="197"/>
  <c r="X26" i="197"/>
  <c r="V26" i="197"/>
  <c r="U26" i="197"/>
  <c r="T26" i="197"/>
  <c r="H26" i="197"/>
  <c r="W26" i="197" s="1"/>
  <c r="Z25" i="197"/>
  <c r="Y25" i="197"/>
  <c r="X25" i="197"/>
  <c r="V25" i="197"/>
  <c r="U25" i="197"/>
  <c r="T25" i="197"/>
  <c r="H25" i="197"/>
  <c r="W25" i="197" s="1"/>
  <c r="Z24" i="197"/>
  <c r="Y24" i="197"/>
  <c r="X24" i="197"/>
  <c r="V24" i="197"/>
  <c r="U24" i="197"/>
  <c r="T24" i="197"/>
  <c r="H24" i="197"/>
  <c r="W24" i="197" s="1"/>
  <c r="Z23" i="197"/>
  <c r="Y23" i="197"/>
  <c r="X23" i="197"/>
  <c r="V23" i="197"/>
  <c r="U23" i="197"/>
  <c r="T23" i="197"/>
  <c r="H23" i="197"/>
  <c r="W23" i="197" s="1"/>
  <c r="Z22" i="197"/>
  <c r="Y22" i="197"/>
  <c r="X22" i="197"/>
  <c r="V22" i="197"/>
  <c r="U22" i="197"/>
  <c r="T22" i="197"/>
  <c r="H22" i="197"/>
  <c r="W22" i="197" s="1"/>
  <c r="Z21" i="197"/>
  <c r="Y21" i="197"/>
  <c r="X21" i="197"/>
  <c r="V21" i="197"/>
  <c r="U21" i="197"/>
  <c r="T21" i="197"/>
  <c r="H21" i="197"/>
  <c r="W21" i="197" s="1"/>
  <c r="Z20" i="197"/>
  <c r="Y20" i="197"/>
  <c r="X20" i="197"/>
  <c r="V20" i="197"/>
  <c r="U20" i="197"/>
  <c r="T20" i="197"/>
  <c r="H20" i="197"/>
  <c r="W20" i="197" s="1"/>
  <c r="Z19" i="197"/>
  <c r="Y19" i="197"/>
  <c r="X19" i="197"/>
  <c r="V19" i="197"/>
  <c r="U19" i="197"/>
  <c r="T19" i="197"/>
  <c r="H19" i="197"/>
  <c r="W19" i="197" s="1"/>
  <c r="R15" i="197"/>
  <c r="R14" i="197"/>
  <c r="T13" i="197"/>
  <c r="R13" i="197" s="1"/>
  <c r="T12" i="197"/>
  <c r="R12" i="197" s="1"/>
  <c r="T11" i="197"/>
  <c r="R11" i="197" s="1"/>
  <c r="R10" i="197"/>
  <c r="R9" i="197"/>
  <c r="T8" i="197"/>
  <c r="R8" i="197" s="1"/>
  <c r="F22" i="195"/>
  <c r="E22" i="195"/>
  <c r="P21" i="195"/>
  <c r="O21" i="195"/>
  <c r="P20" i="195"/>
  <c r="O20" i="195"/>
  <c r="P19" i="195"/>
  <c r="O19" i="195"/>
  <c r="P18" i="195"/>
  <c r="O18" i="195"/>
  <c r="P17" i="195"/>
  <c r="O17" i="195"/>
  <c r="F14" i="195"/>
  <c r="E14" i="195"/>
  <c r="P13" i="195"/>
  <c r="O13" i="195"/>
  <c r="P12" i="195"/>
  <c r="O12" i="195"/>
  <c r="P11" i="195"/>
  <c r="O11" i="195"/>
  <c r="P10" i="195"/>
  <c r="O10" i="195"/>
  <c r="P9" i="195"/>
  <c r="O9" i="195"/>
  <c r="P8" i="195"/>
  <c r="O8" i="195"/>
  <c r="V31" i="194"/>
  <c r="S31" i="194" s="1"/>
  <c r="V30" i="194"/>
  <c r="S30" i="194" s="1"/>
  <c r="V29" i="194"/>
  <c r="S29" i="194" s="1"/>
  <c r="V24" i="194"/>
  <c r="S24" i="194" s="1"/>
  <c r="V23" i="194"/>
  <c r="S23" i="194" s="1"/>
  <c r="E22" i="194"/>
  <c r="V21" i="194"/>
  <c r="S21" i="194" s="1"/>
  <c r="V20" i="194"/>
  <c r="S20" i="194" s="1"/>
  <c r="V19" i="194"/>
  <c r="S19" i="194" s="1"/>
  <c r="V18" i="194"/>
  <c r="S18" i="194" s="1"/>
  <c r="V17" i="194"/>
  <c r="S17" i="194" s="1"/>
  <c r="AA14" i="194"/>
  <c r="Z14" i="194"/>
  <c r="Y14" i="194"/>
  <c r="W14" i="194"/>
  <c r="V14" i="194"/>
  <c r="U14" i="194"/>
  <c r="L14" i="194"/>
  <c r="H14" i="194"/>
  <c r="W13" i="194"/>
  <c r="V13" i="194"/>
  <c r="U13" i="194"/>
  <c r="H13" i="194"/>
  <c r="AA12" i="194"/>
  <c r="Z12" i="194"/>
  <c r="Y12" i="194"/>
  <c r="W12" i="194"/>
  <c r="V12" i="194"/>
  <c r="U12" i="194"/>
  <c r="L12" i="194"/>
  <c r="H12" i="194"/>
  <c r="AA11" i="194"/>
  <c r="Z11" i="194"/>
  <c r="Y11" i="194"/>
  <c r="W11" i="194"/>
  <c r="V11" i="194"/>
  <c r="U11" i="194"/>
  <c r="L11" i="194"/>
  <c r="H11" i="194"/>
  <c r="AA10" i="194"/>
  <c r="Z10" i="194"/>
  <c r="Y10" i="194"/>
  <c r="W10" i="194"/>
  <c r="V10" i="194"/>
  <c r="U10" i="194"/>
  <c r="L10" i="194"/>
  <c r="H10" i="194"/>
  <c r="AB9" i="194"/>
  <c r="Z53" i="193"/>
  <c r="Y53" i="193"/>
  <c r="X53" i="193"/>
  <c r="W53" i="193"/>
  <c r="V53" i="193"/>
  <c r="J53" i="193"/>
  <c r="I52" i="193"/>
  <c r="H52" i="193"/>
  <c r="G52" i="193"/>
  <c r="F52" i="193"/>
  <c r="E52" i="193"/>
  <c r="Z51" i="193"/>
  <c r="Y51" i="193"/>
  <c r="X51" i="193"/>
  <c r="W51" i="193"/>
  <c r="V51" i="193"/>
  <c r="J51" i="193"/>
  <c r="Z50" i="193"/>
  <c r="Y50" i="193"/>
  <c r="X50" i="193"/>
  <c r="W50" i="193"/>
  <c r="V50" i="193"/>
  <c r="J50" i="193"/>
  <c r="Z49" i="193"/>
  <c r="Y49" i="193"/>
  <c r="X49" i="193"/>
  <c r="W49" i="193"/>
  <c r="V49" i="193"/>
  <c r="J49" i="193"/>
  <c r="Z48" i="193"/>
  <c r="Y48" i="193"/>
  <c r="X48" i="193"/>
  <c r="W48" i="193"/>
  <c r="V48" i="193"/>
  <c r="J48" i="193"/>
  <c r="Z45" i="193"/>
  <c r="Y45" i="193"/>
  <c r="X45" i="193"/>
  <c r="W45" i="193"/>
  <c r="V45" i="193"/>
  <c r="J45" i="193"/>
  <c r="Z44" i="193"/>
  <c r="Y44" i="193"/>
  <c r="X44" i="193"/>
  <c r="W44" i="193"/>
  <c r="V44" i="193"/>
  <c r="J44" i="193"/>
  <c r="Z43" i="193"/>
  <c r="Y43" i="193"/>
  <c r="X43" i="193"/>
  <c r="W43" i="193"/>
  <c r="V43" i="193"/>
  <c r="J43" i="193"/>
  <c r="Z42" i="193"/>
  <c r="Y42" i="193"/>
  <c r="X42" i="193"/>
  <c r="W42" i="193"/>
  <c r="V42" i="193"/>
  <c r="J42" i="193"/>
  <c r="AC36" i="193"/>
  <c r="AB36" i="193"/>
  <c r="AA36" i="193"/>
  <c r="Z36" i="193"/>
  <c r="Y36" i="193"/>
  <c r="X36" i="193"/>
  <c r="W36" i="193"/>
  <c r="V36" i="193"/>
  <c r="M36" i="193"/>
  <c r="L35" i="193"/>
  <c r="K35" i="193"/>
  <c r="J35" i="193"/>
  <c r="I35" i="193"/>
  <c r="H35" i="193"/>
  <c r="G35" i="193"/>
  <c r="F35" i="193"/>
  <c r="E35" i="193"/>
  <c r="AC34" i="193"/>
  <c r="AB34" i="193"/>
  <c r="AA34" i="193"/>
  <c r="Z34" i="193"/>
  <c r="Y34" i="193"/>
  <c r="X34" i="193"/>
  <c r="W34" i="193"/>
  <c r="V34" i="193"/>
  <c r="M34" i="193"/>
  <c r="AC33" i="193"/>
  <c r="AB33" i="193"/>
  <c r="AA33" i="193"/>
  <c r="Z33" i="193"/>
  <c r="Y33" i="193"/>
  <c r="X33" i="193"/>
  <c r="W33" i="193"/>
  <c r="V33" i="193"/>
  <c r="M33" i="193"/>
  <c r="AC32" i="193"/>
  <c r="AB32" i="193"/>
  <c r="AA32" i="193"/>
  <c r="Z32" i="193"/>
  <c r="Y32" i="193"/>
  <c r="X32" i="193"/>
  <c r="W32" i="193"/>
  <c r="V32" i="193"/>
  <c r="M32" i="193"/>
  <c r="AC31" i="193"/>
  <c r="AB31" i="193"/>
  <c r="AA31" i="193"/>
  <c r="Z31" i="193"/>
  <c r="Y31" i="193"/>
  <c r="X31" i="193"/>
  <c r="W31" i="193"/>
  <c r="V31" i="193"/>
  <c r="M31" i="193"/>
  <c r="AC28" i="193"/>
  <c r="AB28" i="193"/>
  <c r="AA28" i="193"/>
  <c r="Z28" i="193"/>
  <c r="Y28" i="193"/>
  <c r="X28" i="193"/>
  <c r="W28" i="193"/>
  <c r="V28" i="193"/>
  <c r="M28" i="193"/>
  <c r="AC27" i="193"/>
  <c r="AB27" i="193"/>
  <c r="AA27" i="193"/>
  <c r="Z27" i="193"/>
  <c r="Y27" i="193"/>
  <c r="X27" i="193"/>
  <c r="W27" i="193"/>
  <c r="V27" i="193"/>
  <c r="M27" i="193"/>
  <c r="AC26" i="193"/>
  <c r="AB26" i="193"/>
  <c r="AA26" i="193"/>
  <c r="Z26" i="193"/>
  <c r="Y26" i="193"/>
  <c r="X26" i="193"/>
  <c r="W26" i="193"/>
  <c r="V26" i="193"/>
  <c r="M26" i="193"/>
  <c r="AC25" i="193"/>
  <c r="AB25" i="193"/>
  <c r="AA25" i="193"/>
  <c r="Z25" i="193"/>
  <c r="Y25" i="193"/>
  <c r="X25" i="193"/>
  <c r="W25" i="193"/>
  <c r="V25" i="193"/>
  <c r="M25" i="193"/>
  <c r="T24" i="193"/>
  <c r="T22" i="193"/>
  <c r="T21" i="193"/>
  <c r="T20" i="193"/>
  <c r="X19" i="193"/>
  <c r="W19" i="193"/>
  <c r="V19" i="193"/>
  <c r="H19" i="193"/>
  <c r="G18" i="193"/>
  <c r="F18" i="193"/>
  <c r="E18" i="193"/>
  <c r="X17" i="193"/>
  <c r="W17" i="193"/>
  <c r="V17" i="193"/>
  <c r="H17" i="193"/>
  <c r="X16" i="193"/>
  <c r="W16" i="193"/>
  <c r="V16" i="193"/>
  <c r="H16" i="193"/>
  <c r="X15" i="193"/>
  <c r="W15" i="193"/>
  <c r="V15" i="193"/>
  <c r="H15" i="193"/>
  <c r="X14" i="193"/>
  <c r="W14" i="193"/>
  <c r="V14" i="193"/>
  <c r="H14" i="193"/>
  <c r="T13" i="193"/>
  <c r="T12" i="193"/>
  <c r="X11" i="193"/>
  <c r="W11" i="193"/>
  <c r="V11" i="193"/>
  <c r="H11" i="193"/>
  <c r="X10" i="193"/>
  <c r="W10" i="193"/>
  <c r="V10" i="193"/>
  <c r="H10" i="193"/>
  <c r="X9" i="193"/>
  <c r="W9" i="193"/>
  <c r="V9" i="193"/>
  <c r="H9" i="193"/>
  <c r="X8" i="193"/>
  <c r="W8" i="193"/>
  <c r="V8" i="193"/>
  <c r="H8" i="193"/>
  <c r="N31" i="192"/>
  <c r="L31" i="192" s="1"/>
  <c r="N30" i="192"/>
  <c r="L30" i="192" s="1"/>
  <c r="E28" i="192"/>
  <c r="N27" i="192"/>
  <c r="L27" i="192" s="1"/>
  <c r="N26" i="192"/>
  <c r="L26" i="192" s="1"/>
  <c r="N25" i="192"/>
  <c r="L25" i="192" s="1"/>
  <c r="N23" i="192"/>
  <c r="L23" i="192" s="1"/>
  <c r="E21" i="192"/>
  <c r="N20" i="192"/>
  <c r="L20" i="192" s="1"/>
  <c r="N19" i="192"/>
  <c r="L19" i="192" s="1"/>
  <c r="N18" i="192"/>
  <c r="L18" i="192" s="1"/>
  <c r="E16" i="192"/>
  <c r="N15" i="192"/>
  <c r="L15" i="192" s="1"/>
  <c r="N14" i="192"/>
  <c r="L14" i="192" s="1"/>
  <c r="N12" i="192"/>
  <c r="L12" i="192" s="1"/>
  <c r="N10" i="192"/>
  <c r="L10" i="192" s="1"/>
  <c r="E9" i="192"/>
  <c r="N8" i="192"/>
  <c r="L8" i="192" s="1"/>
  <c r="N7" i="192"/>
  <c r="R62" i="200" l="1"/>
  <c r="R96" i="200"/>
  <c r="R112" i="200"/>
  <c r="R120" i="200"/>
  <c r="R124" i="200"/>
  <c r="R126" i="200"/>
  <c r="R128" i="200"/>
  <c r="Q11" i="199"/>
  <c r="Q10" i="199"/>
  <c r="Q12" i="199"/>
  <c r="R30" i="200"/>
  <c r="R46" i="200"/>
  <c r="R54" i="200"/>
  <c r="R58" i="200"/>
  <c r="R60" i="200"/>
  <c r="R20" i="200"/>
  <c r="R24" i="200"/>
  <c r="R26" i="200"/>
  <c r="R78" i="200"/>
  <c r="R86" i="200"/>
  <c r="R92" i="200"/>
  <c r="R94" i="200"/>
  <c r="R144" i="200"/>
  <c r="R152" i="200"/>
  <c r="R156" i="200"/>
  <c r="R158" i="200"/>
  <c r="R160" i="200"/>
  <c r="R38" i="200"/>
  <c r="R42" i="200"/>
  <c r="R44" i="200"/>
  <c r="R70" i="200"/>
  <c r="R74" i="200"/>
  <c r="R76" i="200"/>
  <c r="R104" i="200"/>
  <c r="R108" i="200"/>
  <c r="R110" i="200"/>
  <c r="R136" i="200"/>
  <c r="R140" i="200"/>
  <c r="R142" i="200"/>
  <c r="R12" i="200"/>
  <c r="R14" i="200"/>
  <c r="R18" i="200"/>
  <c r="R34" i="200"/>
  <c r="R36" i="200"/>
  <c r="R50" i="200"/>
  <c r="R52" i="200"/>
  <c r="R66" i="200"/>
  <c r="R68" i="200"/>
  <c r="R82" i="200"/>
  <c r="R84" i="200"/>
  <c r="R100" i="200"/>
  <c r="R102" i="200"/>
  <c r="R116" i="200"/>
  <c r="R118" i="200"/>
  <c r="R132" i="200"/>
  <c r="R134" i="200"/>
  <c r="R148" i="200"/>
  <c r="R150" i="200"/>
  <c r="M11" i="195"/>
  <c r="M18" i="195"/>
  <c r="M19" i="195"/>
  <c r="M20" i="195"/>
  <c r="T16" i="193"/>
  <c r="T43" i="193"/>
  <c r="T51" i="193"/>
  <c r="R16" i="200"/>
  <c r="R22" i="200"/>
  <c r="R32" i="200"/>
  <c r="R40" i="200"/>
  <c r="R48" i="200"/>
  <c r="R56" i="200"/>
  <c r="R64" i="200"/>
  <c r="R72" i="200"/>
  <c r="R80" i="200"/>
  <c r="R88" i="200"/>
  <c r="R90" i="200"/>
  <c r="R98" i="200"/>
  <c r="R106" i="200"/>
  <c r="R114" i="200"/>
  <c r="R122" i="200"/>
  <c r="R130" i="200"/>
  <c r="R138" i="200"/>
  <c r="R146" i="200"/>
  <c r="R154" i="200"/>
  <c r="R28" i="200"/>
  <c r="Q22" i="199"/>
  <c r="Q24" i="199"/>
  <c r="Q26" i="199"/>
  <c r="Q31" i="199"/>
  <c r="Q13" i="199"/>
  <c r="Q18" i="199"/>
  <c r="R22" i="197"/>
  <c r="R28" i="197"/>
  <c r="M9" i="195"/>
  <c r="M12" i="195"/>
  <c r="M13" i="195"/>
  <c r="S11" i="194"/>
  <c r="T19" i="193"/>
  <c r="T14" i="193"/>
  <c r="T26" i="193"/>
  <c r="T28" i="193"/>
  <c r="T32" i="193"/>
  <c r="T34" i="193"/>
  <c r="T42" i="193"/>
  <c r="T9" i="193"/>
  <c r="T10" i="193"/>
  <c r="T11" i="193"/>
  <c r="T25" i="193"/>
  <c r="T27" i="193"/>
  <c r="T31" i="193"/>
  <c r="T33" i="193"/>
  <c r="T36" i="193"/>
  <c r="T45" i="193"/>
  <c r="T49" i="193"/>
  <c r="T50" i="193"/>
  <c r="T53" i="193"/>
  <c r="C72" i="79"/>
  <c r="T15" i="193"/>
  <c r="T17" i="193"/>
  <c r="E20" i="193"/>
  <c r="E37" i="193"/>
  <c r="H37" i="193"/>
  <c r="K37" i="193"/>
  <c r="T48" i="193"/>
  <c r="G54" i="193"/>
  <c r="S10" i="194"/>
  <c r="S13" i="194"/>
  <c r="M21" i="195"/>
  <c r="R24" i="197"/>
  <c r="R30" i="197"/>
  <c r="G27" i="199"/>
  <c r="R11" i="200"/>
  <c r="R13" i="200"/>
  <c r="R15" i="200"/>
  <c r="R17" i="200"/>
  <c r="R19" i="200"/>
  <c r="R21" i="200"/>
  <c r="R23" i="200"/>
  <c r="R25" i="200"/>
  <c r="R27" i="200"/>
  <c r="R29" i="200"/>
  <c r="R31" i="200"/>
  <c r="R33" i="200"/>
  <c r="R35" i="200"/>
  <c r="R37" i="200"/>
  <c r="R39" i="200"/>
  <c r="R41" i="200"/>
  <c r="R43" i="200"/>
  <c r="R45" i="200"/>
  <c r="R47" i="200"/>
  <c r="R49" i="200"/>
  <c r="R51" i="200"/>
  <c r="R53" i="200"/>
  <c r="R55" i="200"/>
  <c r="R57" i="200"/>
  <c r="R59" i="200"/>
  <c r="R61" i="200"/>
  <c r="R63" i="200"/>
  <c r="R65" i="200"/>
  <c r="R67" i="200"/>
  <c r="R69" i="200"/>
  <c r="R71" i="200"/>
  <c r="R73" i="200"/>
  <c r="R75" i="200"/>
  <c r="R77" i="200"/>
  <c r="R79" i="200"/>
  <c r="R81" i="200"/>
  <c r="R83" i="200"/>
  <c r="R85" i="200"/>
  <c r="R87" i="200"/>
  <c r="R89" i="200"/>
  <c r="R91" i="200"/>
  <c r="R93" i="200"/>
  <c r="R95" i="200"/>
  <c r="R97" i="200"/>
  <c r="R99" i="200"/>
  <c r="R101" i="200"/>
  <c r="R103" i="200"/>
  <c r="R105" i="200"/>
  <c r="R107" i="200"/>
  <c r="R109" i="200"/>
  <c r="R111" i="200"/>
  <c r="R113" i="200"/>
  <c r="R115" i="200"/>
  <c r="R117" i="200"/>
  <c r="R119" i="200"/>
  <c r="R121" i="200"/>
  <c r="R123" i="200"/>
  <c r="R125" i="200"/>
  <c r="R127" i="200"/>
  <c r="R129" i="200"/>
  <c r="R131" i="200"/>
  <c r="R133" i="200"/>
  <c r="R135" i="200"/>
  <c r="R137" i="200"/>
  <c r="R139" i="200"/>
  <c r="R141" i="200"/>
  <c r="R143" i="200"/>
  <c r="R145" i="200"/>
  <c r="R147" i="200"/>
  <c r="R149" i="200"/>
  <c r="R151" i="200"/>
  <c r="R153" i="200"/>
  <c r="R155" i="200"/>
  <c r="R157" i="200"/>
  <c r="R159" i="200"/>
  <c r="L37" i="193"/>
  <c r="F20" i="193"/>
  <c r="F37" i="193"/>
  <c r="I37" i="193"/>
  <c r="E54" i="193"/>
  <c r="H54" i="193"/>
  <c r="H35" i="199"/>
  <c r="T8" i="193"/>
  <c r="G20" i="193"/>
  <c r="G37" i="193"/>
  <c r="J37" i="193"/>
  <c r="T44" i="193"/>
  <c r="F54" i="193"/>
  <c r="I54" i="193"/>
  <c r="S12" i="194"/>
  <c r="S14" i="194"/>
  <c r="M10" i="195"/>
  <c r="M17" i="195"/>
  <c r="C77" i="79"/>
  <c r="R20" i="197"/>
  <c r="R26" i="197"/>
  <c r="R32" i="197"/>
  <c r="H34" i="197"/>
  <c r="Q17" i="199"/>
  <c r="Q19" i="199"/>
  <c r="Q23" i="199"/>
  <c r="Q25" i="199"/>
  <c r="Q30" i="199"/>
  <c r="F35" i="199"/>
  <c r="I35" i="199"/>
  <c r="E35" i="199"/>
  <c r="L7" i="192"/>
  <c r="C71" i="79"/>
  <c r="S9" i="194"/>
  <c r="C73" i="79"/>
  <c r="M8" i="195"/>
  <c r="C74" i="79"/>
  <c r="Q9" i="199"/>
  <c r="C80" i="79"/>
  <c r="R19" i="197"/>
  <c r="R21" i="197"/>
  <c r="R23" i="197"/>
  <c r="R25" i="197"/>
  <c r="R27" i="197"/>
  <c r="R29" i="197"/>
  <c r="R31" i="197"/>
  <c r="R33" i="197"/>
  <c r="J27" i="199"/>
  <c r="H18" i="193"/>
  <c r="M35" i="193"/>
  <c r="J52" i="193"/>
  <c r="H20" i="193" l="1"/>
  <c r="J35" i="199"/>
  <c r="J54" i="193"/>
  <c r="M37" i="193"/>
  <c r="G35" i="199"/>
  <c r="H43" i="177"/>
  <c r="H42" i="177"/>
  <c r="G43" i="177"/>
  <c r="G42" i="177"/>
  <c r="F43" i="177"/>
  <c r="F42" i="177"/>
  <c r="E43" i="177"/>
  <c r="E42" i="177"/>
  <c r="H33" i="177"/>
  <c r="G33" i="177"/>
  <c r="F33" i="177"/>
  <c r="E33" i="177"/>
  <c r="G22" i="177"/>
  <c r="E12" i="177"/>
  <c r="F12" i="177"/>
  <c r="G12" i="177"/>
  <c r="H12" i="177"/>
  <c r="E13" i="177"/>
  <c r="F13" i="177"/>
  <c r="G13" i="177"/>
  <c r="H13" i="177"/>
  <c r="G14" i="177"/>
  <c r="H14" i="177"/>
  <c r="G15" i="177"/>
  <c r="H15" i="177"/>
  <c r="H11" i="177"/>
  <c r="H9" i="177"/>
  <c r="G11" i="177"/>
  <c r="G9" i="177"/>
  <c r="F9" i="177"/>
  <c r="E9" i="177"/>
  <c r="H10" i="177"/>
  <c r="G10" i="177"/>
  <c r="H8" i="177"/>
  <c r="G8" i="177"/>
  <c r="S45" i="190" l="1"/>
  <c r="S44" i="190"/>
  <c r="S38" i="190"/>
  <c r="S37" i="190"/>
  <c r="S36" i="190"/>
  <c r="S35" i="190"/>
  <c r="S34" i="190"/>
  <c r="S33" i="190"/>
  <c r="S32" i="190"/>
  <c r="S31" i="190"/>
  <c r="S30" i="190"/>
  <c r="K29" i="190"/>
  <c r="J29" i="190"/>
  <c r="I29" i="190"/>
  <c r="H29" i="190"/>
  <c r="G29" i="190"/>
  <c r="F29" i="190"/>
  <c r="E29" i="190"/>
  <c r="AA28" i="190"/>
  <c r="Z28" i="190"/>
  <c r="Y28" i="190"/>
  <c r="X28" i="190"/>
  <c r="W28" i="190"/>
  <c r="V28" i="190"/>
  <c r="U28" i="190"/>
  <c r="L28" i="190"/>
  <c r="AA27" i="190"/>
  <c r="Z27" i="190"/>
  <c r="Y27" i="190"/>
  <c r="X27" i="190"/>
  <c r="W27" i="190"/>
  <c r="V27" i="190"/>
  <c r="U27" i="190"/>
  <c r="L27" i="190"/>
  <c r="K24" i="190"/>
  <c r="J24" i="190"/>
  <c r="I24" i="190"/>
  <c r="H24" i="190"/>
  <c r="G24" i="190"/>
  <c r="F24" i="190"/>
  <c r="E24" i="190"/>
  <c r="K20" i="190"/>
  <c r="J20" i="190"/>
  <c r="I20" i="190"/>
  <c r="H20" i="190"/>
  <c r="G20" i="190"/>
  <c r="F20" i="190"/>
  <c r="E20" i="190"/>
  <c r="AA19" i="190"/>
  <c r="Z19" i="190"/>
  <c r="Y19" i="190"/>
  <c r="X19" i="190"/>
  <c r="W19" i="190"/>
  <c r="V19" i="190"/>
  <c r="U19" i="190"/>
  <c r="L19" i="190"/>
  <c r="AA18" i="190"/>
  <c r="Z18" i="190"/>
  <c r="Y18" i="190"/>
  <c r="X18" i="190"/>
  <c r="W18" i="190"/>
  <c r="V18" i="190"/>
  <c r="U18" i="190"/>
  <c r="L18" i="190"/>
  <c r="AA17" i="190"/>
  <c r="Z17" i="190"/>
  <c r="Y17" i="190"/>
  <c r="X17" i="190"/>
  <c r="W17" i="190"/>
  <c r="V17" i="190"/>
  <c r="U17" i="190"/>
  <c r="L17" i="190"/>
  <c r="AA16" i="190"/>
  <c r="Z16" i="190"/>
  <c r="Y16" i="190"/>
  <c r="X16" i="190"/>
  <c r="W16" i="190"/>
  <c r="V16" i="190"/>
  <c r="U16" i="190"/>
  <c r="L16" i="190"/>
  <c r="K13" i="190"/>
  <c r="J13" i="190"/>
  <c r="I13" i="190"/>
  <c r="H13" i="190"/>
  <c r="G13" i="190"/>
  <c r="F13" i="190"/>
  <c r="E13" i="190"/>
  <c r="AA12" i="190"/>
  <c r="Z12" i="190"/>
  <c r="Y12" i="190"/>
  <c r="X12" i="190"/>
  <c r="W12" i="190"/>
  <c r="V12" i="190"/>
  <c r="U12" i="190"/>
  <c r="L12" i="190"/>
  <c r="AA11" i="190"/>
  <c r="Z11" i="190"/>
  <c r="Y11" i="190"/>
  <c r="X11" i="190"/>
  <c r="W11" i="190"/>
  <c r="V11" i="190"/>
  <c r="U11" i="190"/>
  <c r="L11" i="190"/>
  <c r="AA10" i="190"/>
  <c r="Z10" i="190"/>
  <c r="Y10" i="190"/>
  <c r="X10" i="190"/>
  <c r="W10" i="190"/>
  <c r="V10" i="190"/>
  <c r="U10" i="190"/>
  <c r="L10" i="190"/>
  <c r="AA9" i="190"/>
  <c r="Z9" i="190"/>
  <c r="Y9" i="190"/>
  <c r="X9" i="190"/>
  <c r="W9" i="190"/>
  <c r="V9" i="190"/>
  <c r="U9" i="190"/>
  <c r="L9" i="190"/>
  <c r="AA8" i="190"/>
  <c r="Z8" i="190"/>
  <c r="Y8" i="190"/>
  <c r="X8" i="190"/>
  <c r="W8" i="190"/>
  <c r="V8" i="190"/>
  <c r="U8" i="190"/>
  <c r="L8" i="190"/>
  <c r="Q42" i="189"/>
  <c r="M42" i="189" s="1"/>
  <c r="Q41" i="189"/>
  <c r="M41" i="189" s="1"/>
  <c r="F38" i="189"/>
  <c r="F37" i="189"/>
  <c r="F36" i="189"/>
  <c r="O35" i="189"/>
  <c r="M35" i="189" s="1"/>
  <c r="O34" i="189"/>
  <c r="M34" i="189" s="1"/>
  <c r="O33" i="189"/>
  <c r="M33" i="189" s="1"/>
  <c r="F30" i="189"/>
  <c r="F29" i="189"/>
  <c r="O27" i="189"/>
  <c r="M27" i="189" s="1"/>
  <c r="O26" i="189"/>
  <c r="M26" i="189" s="1"/>
  <c r="O25" i="189"/>
  <c r="M25" i="189" s="1"/>
  <c r="F22" i="189"/>
  <c r="F21" i="189"/>
  <c r="P17" i="189"/>
  <c r="M17" i="189" s="1"/>
  <c r="P16" i="189"/>
  <c r="M16" i="189" s="1"/>
  <c r="P12" i="189"/>
  <c r="M12" i="189" s="1"/>
  <c r="P11" i="189"/>
  <c r="M11" i="189" s="1"/>
  <c r="P10" i="189"/>
  <c r="Q34" i="188"/>
  <c r="Q33" i="188"/>
  <c r="Q32" i="188"/>
  <c r="Q21" i="188"/>
  <c r="I17" i="188"/>
  <c r="H17" i="188"/>
  <c r="G17" i="188"/>
  <c r="J16" i="188"/>
  <c r="Q15" i="188"/>
  <c r="J15" i="188"/>
  <c r="O25" i="187"/>
  <c r="O24" i="187"/>
  <c r="O23" i="187"/>
  <c r="S7" i="187"/>
  <c r="R7" i="187"/>
  <c r="Q7" i="187"/>
  <c r="H7" i="187"/>
  <c r="N34" i="186"/>
  <c r="N33" i="186"/>
  <c r="N32" i="186"/>
  <c r="Q13" i="186"/>
  <c r="Q9" i="186"/>
  <c r="P9" i="186"/>
  <c r="G9" i="186"/>
  <c r="M34" i="185"/>
  <c r="M33" i="185"/>
  <c r="M32" i="185"/>
  <c r="F18" i="185"/>
  <c r="E18" i="185"/>
  <c r="P17" i="185"/>
  <c r="O17" i="185"/>
  <c r="P16" i="185"/>
  <c r="O16" i="185"/>
  <c r="P15" i="185"/>
  <c r="O15" i="185"/>
  <c r="P14" i="185"/>
  <c r="O14" i="185"/>
  <c r="F11" i="185"/>
  <c r="E11" i="185"/>
  <c r="P10" i="185"/>
  <c r="O10" i="185"/>
  <c r="P9" i="185"/>
  <c r="O9" i="185"/>
  <c r="P8" i="185"/>
  <c r="O8" i="185"/>
  <c r="U44" i="184"/>
  <c r="Q44" i="184" s="1"/>
  <c r="U41" i="184"/>
  <c r="Q41" i="184" s="1"/>
  <c r="U40" i="184"/>
  <c r="Q40" i="184" s="1"/>
  <c r="U39" i="184"/>
  <c r="Q39" i="184" s="1"/>
  <c r="F36" i="184"/>
  <c r="F7" i="176" s="1"/>
  <c r="E36" i="184"/>
  <c r="E7" i="176" s="1"/>
  <c r="T35" i="184"/>
  <c r="S35" i="184"/>
  <c r="G35" i="184"/>
  <c r="T34" i="184"/>
  <c r="S34" i="184"/>
  <c r="G34" i="184"/>
  <c r="T33" i="184"/>
  <c r="S33" i="184"/>
  <c r="G33" i="184"/>
  <c r="Q32" i="184"/>
  <c r="Q31" i="184"/>
  <c r="Q30" i="184"/>
  <c r="Q29" i="184"/>
  <c r="Q28" i="184"/>
  <c r="F28" i="184"/>
  <c r="E28" i="184"/>
  <c r="T27" i="184"/>
  <c r="S27" i="184"/>
  <c r="G27" i="184"/>
  <c r="T26" i="184"/>
  <c r="S26" i="184"/>
  <c r="G26" i="184"/>
  <c r="Q25" i="184"/>
  <c r="Q24" i="184"/>
  <c r="Q23" i="184"/>
  <c r="I23" i="184"/>
  <c r="J7" i="176" s="1"/>
  <c r="H23" i="184"/>
  <c r="I7" i="176" s="1"/>
  <c r="F23" i="184"/>
  <c r="E23" i="184"/>
  <c r="W22" i="184"/>
  <c r="V22" i="184"/>
  <c r="T22" i="184"/>
  <c r="S22" i="184"/>
  <c r="J22" i="184"/>
  <c r="G22" i="184"/>
  <c r="W21" i="184"/>
  <c r="V21" i="184"/>
  <c r="T21" i="184"/>
  <c r="S21" i="184"/>
  <c r="J21" i="184"/>
  <c r="G21" i="184"/>
  <c r="W20" i="184"/>
  <c r="V20" i="184"/>
  <c r="T20" i="184"/>
  <c r="S20" i="184"/>
  <c r="J20" i="184"/>
  <c r="G20" i="184"/>
  <c r="W19" i="184"/>
  <c r="V19" i="184"/>
  <c r="T19" i="184"/>
  <c r="S19" i="184"/>
  <c r="J19" i="184"/>
  <c r="G19" i="184"/>
  <c r="W18" i="184"/>
  <c r="V18" i="184"/>
  <c r="T18" i="184"/>
  <c r="S18" i="184"/>
  <c r="J18" i="184"/>
  <c r="G18" i="184"/>
  <c r="W17" i="184"/>
  <c r="V17" i="184"/>
  <c r="T17" i="184"/>
  <c r="S17" i="184"/>
  <c r="J17" i="184"/>
  <c r="G17" i="184"/>
  <c r="W16" i="184"/>
  <c r="V16" i="184"/>
  <c r="T16" i="184"/>
  <c r="S16" i="184"/>
  <c r="J16" i="184"/>
  <c r="G16" i="184"/>
  <c r="Q12" i="184"/>
  <c r="I11" i="184"/>
  <c r="H7" i="176" s="1"/>
  <c r="H11" i="184"/>
  <c r="G7" i="176" s="1"/>
  <c r="F11" i="184"/>
  <c r="E11" i="184"/>
  <c r="W10" i="184"/>
  <c r="V10" i="184"/>
  <c r="T10" i="184"/>
  <c r="S10" i="184"/>
  <c r="J10" i="184"/>
  <c r="G10" i="184"/>
  <c r="W9" i="184"/>
  <c r="V9" i="184"/>
  <c r="T9" i="184"/>
  <c r="S9" i="184"/>
  <c r="J9" i="184"/>
  <c r="G9" i="184"/>
  <c r="W8" i="184"/>
  <c r="V8" i="184"/>
  <c r="T8" i="184"/>
  <c r="S8" i="184"/>
  <c r="J8" i="184"/>
  <c r="G8" i="184"/>
  <c r="S34" i="183"/>
  <c r="U25" i="183"/>
  <c r="S25" i="183" s="1"/>
  <c r="X16" i="183"/>
  <c r="V16" i="183"/>
  <c r="U16" i="183"/>
  <c r="E16" i="183"/>
  <c r="L13" i="183"/>
  <c r="K13" i="183"/>
  <c r="I13" i="183"/>
  <c r="H13" i="183"/>
  <c r="F13" i="183"/>
  <c r="D13" i="183"/>
  <c r="C13" i="183"/>
  <c r="AD12" i="183"/>
  <c r="AC12" i="183"/>
  <c r="AA12" i="183"/>
  <c r="Z12" i="183"/>
  <c r="X12" i="183"/>
  <c r="V12" i="183"/>
  <c r="U12" i="183"/>
  <c r="J12" i="183"/>
  <c r="E12" i="183"/>
  <c r="AD11" i="183"/>
  <c r="AC11" i="183"/>
  <c r="AA11" i="183"/>
  <c r="Z11" i="183"/>
  <c r="X11" i="183"/>
  <c r="V11" i="183"/>
  <c r="U11" i="183"/>
  <c r="J11" i="183"/>
  <c r="E11" i="183"/>
  <c r="AD10" i="183"/>
  <c r="AC10" i="183"/>
  <c r="AA10" i="183"/>
  <c r="Z10" i="183"/>
  <c r="X10" i="183"/>
  <c r="V10" i="183"/>
  <c r="U10" i="183"/>
  <c r="J10" i="183"/>
  <c r="E10" i="183"/>
  <c r="U29" i="182"/>
  <c r="S29" i="182" s="1"/>
  <c r="X20" i="182"/>
  <c r="V20" i="182"/>
  <c r="U20" i="182"/>
  <c r="E20" i="182"/>
  <c r="G20" i="182" s="1"/>
  <c r="AD15" i="182"/>
  <c r="AC15" i="182"/>
  <c r="AA15" i="182"/>
  <c r="Z15" i="182"/>
  <c r="X15" i="182"/>
  <c r="V15" i="182"/>
  <c r="U15" i="182"/>
  <c r="J15" i="182"/>
  <c r="E15" i="182"/>
  <c r="G15" i="182" s="1"/>
  <c r="S13" i="182"/>
  <c r="L12" i="182"/>
  <c r="L17" i="182" s="1"/>
  <c r="K12" i="182"/>
  <c r="K17" i="182" s="1"/>
  <c r="I12" i="182"/>
  <c r="I17" i="182" s="1"/>
  <c r="H12" i="182"/>
  <c r="H17" i="182" s="1"/>
  <c r="F12" i="182"/>
  <c r="F17" i="182" s="1"/>
  <c r="F22" i="182" s="1"/>
  <c r="D12" i="182"/>
  <c r="D17" i="182" s="1"/>
  <c r="D22" i="182" s="1"/>
  <c r="C12" i="182"/>
  <c r="C17" i="182" s="1"/>
  <c r="C22" i="182" s="1"/>
  <c r="AD11" i="182"/>
  <c r="AC11" i="182"/>
  <c r="AA11" i="182"/>
  <c r="Z11" i="182"/>
  <c r="X11" i="182"/>
  <c r="V11" i="182"/>
  <c r="U11" i="182"/>
  <c r="J11" i="182"/>
  <c r="E11" i="182"/>
  <c r="G11" i="182" s="1"/>
  <c r="AD10" i="182"/>
  <c r="AC10" i="182"/>
  <c r="AA10" i="182"/>
  <c r="Z10" i="182"/>
  <c r="X10" i="182"/>
  <c r="V10" i="182"/>
  <c r="U10" i="182"/>
  <c r="J10" i="182"/>
  <c r="E10" i="182"/>
  <c r="L35" i="181"/>
  <c r="L34" i="181"/>
  <c r="L33" i="181"/>
  <c r="N24" i="181"/>
  <c r="L24" i="181" s="1"/>
  <c r="O21" i="181"/>
  <c r="L21" i="181" s="1"/>
  <c r="N16" i="181"/>
  <c r="L16" i="181" s="1"/>
  <c r="S54" i="180"/>
  <c r="R54" i="180"/>
  <c r="Q54" i="180"/>
  <c r="H54" i="180"/>
  <c r="S52" i="180"/>
  <c r="R52" i="180"/>
  <c r="Q52" i="180"/>
  <c r="H52" i="180"/>
  <c r="R47" i="180"/>
  <c r="Q47" i="180"/>
  <c r="H47" i="180"/>
  <c r="S44" i="180"/>
  <c r="R44" i="180"/>
  <c r="Q44" i="180"/>
  <c r="H44" i="180"/>
  <c r="S43" i="180"/>
  <c r="R43" i="180"/>
  <c r="Q43" i="180"/>
  <c r="H43" i="180"/>
  <c r="S42" i="180"/>
  <c r="R42" i="180"/>
  <c r="Q42" i="180"/>
  <c r="H42" i="180"/>
  <c r="S40" i="180"/>
  <c r="R40" i="180"/>
  <c r="Q40" i="180"/>
  <c r="H40" i="180"/>
  <c r="G39" i="180"/>
  <c r="F39" i="180"/>
  <c r="E39" i="180"/>
  <c r="S38" i="180"/>
  <c r="R38" i="180"/>
  <c r="Q38" i="180"/>
  <c r="H38" i="180"/>
  <c r="S37" i="180"/>
  <c r="R37" i="180"/>
  <c r="Q37" i="180"/>
  <c r="H37" i="180"/>
  <c r="S36" i="180"/>
  <c r="R36" i="180"/>
  <c r="Q36" i="180"/>
  <c r="H36" i="180"/>
  <c r="S35" i="180"/>
  <c r="R35" i="180"/>
  <c r="Q35" i="180"/>
  <c r="H35" i="180"/>
  <c r="R32" i="180"/>
  <c r="Q32" i="180"/>
  <c r="H32" i="180"/>
  <c r="S29" i="180"/>
  <c r="Q29" i="180"/>
  <c r="S28" i="180"/>
  <c r="R28" i="180"/>
  <c r="Q28" i="180"/>
  <c r="H28" i="180"/>
  <c r="S27" i="180"/>
  <c r="R27" i="180"/>
  <c r="Q27" i="180"/>
  <c r="H27" i="180"/>
  <c r="S25" i="180"/>
  <c r="Q25" i="180"/>
  <c r="G24" i="180"/>
  <c r="E24" i="180"/>
  <c r="S23" i="180"/>
  <c r="R23" i="180"/>
  <c r="Q23" i="180"/>
  <c r="H23" i="180"/>
  <c r="S22" i="180"/>
  <c r="R22" i="180"/>
  <c r="Q22" i="180"/>
  <c r="H22" i="180"/>
  <c r="S21" i="180"/>
  <c r="Q21" i="180"/>
  <c r="S20" i="180"/>
  <c r="Q20" i="180"/>
  <c r="S19" i="180"/>
  <c r="Q19" i="180"/>
  <c r="O17" i="180"/>
  <c r="R16" i="180"/>
  <c r="Q16" i="180"/>
  <c r="H16" i="180"/>
  <c r="O14" i="180"/>
  <c r="S13" i="180"/>
  <c r="R13" i="180"/>
  <c r="Q13" i="180"/>
  <c r="H13" i="180"/>
  <c r="S12" i="180"/>
  <c r="R12" i="180"/>
  <c r="Q12" i="180"/>
  <c r="H12" i="180"/>
  <c r="S11" i="180"/>
  <c r="R11" i="180"/>
  <c r="Q11" i="180"/>
  <c r="H11" i="180"/>
  <c r="G10" i="180"/>
  <c r="F10" i="180"/>
  <c r="E10" i="180"/>
  <c r="S9" i="180"/>
  <c r="R9" i="180"/>
  <c r="Q9" i="180"/>
  <c r="H9" i="180"/>
  <c r="S8" i="180"/>
  <c r="R8" i="180"/>
  <c r="Q8" i="180"/>
  <c r="H8" i="180"/>
  <c r="S45" i="179"/>
  <c r="S44" i="179"/>
  <c r="S38" i="179"/>
  <c r="S37" i="179"/>
  <c r="S36" i="179"/>
  <c r="S35" i="179"/>
  <c r="S34" i="179"/>
  <c r="S33" i="179"/>
  <c r="S32" i="179"/>
  <c r="S31" i="179"/>
  <c r="S30" i="179"/>
  <c r="K29" i="179"/>
  <c r="J29" i="179"/>
  <c r="I29" i="179"/>
  <c r="H29" i="179"/>
  <c r="G29" i="179"/>
  <c r="F29" i="179"/>
  <c r="E29" i="179"/>
  <c r="AA28" i="179"/>
  <c r="Z28" i="179"/>
  <c r="Y28" i="179"/>
  <c r="X28" i="179"/>
  <c r="W28" i="179"/>
  <c r="V28" i="179"/>
  <c r="U28" i="179"/>
  <c r="L28" i="179"/>
  <c r="AA27" i="179"/>
  <c r="Z27" i="179"/>
  <c r="Y27" i="179"/>
  <c r="X27" i="179"/>
  <c r="W27" i="179"/>
  <c r="V27" i="179"/>
  <c r="U27" i="179"/>
  <c r="L27" i="179"/>
  <c r="K24" i="179"/>
  <c r="J24" i="179"/>
  <c r="I24" i="179"/>
  <c r="H24" i="179"/>
  <c r="G24" i="179"/>
  <c r="F24" i="179"/>
  <c r="E24" i="179"/>
  <c r="K20" i="179"/>
  <c r="J20" i="179"/>
  <c r="I20" i="179"/>
  <c r="H20" i="179"/>
  <c r="G20" i="179"/>
  <c r="F20" i="179"/>
  <c r="E20" i="179"/>
  <c r="AA19" i="179"/>
  <c r="Z19" i="179"/>
  <c r="Y19" i="179"/>
  <c r="X19" i="179"/>
  <c r="W19" i="179"/>
  <c r="V19" i="179"/>
  <c r="U19" i="179"/>
  <c r="L19" i="179"/>
  <c r="AA18" i="179"/>
  <c r="Z18" i="179"/>
  <c r="Y18" i="179"/>
  <c r="X18" i="179"/>
  <c r="W18" i="179"/>
  <c r="V18" i="179"/>
  <c r="U18" i="179"/>
  <c r="L18" i="179"/>
  <c r="AA17" i="179"/>
  <c r="Z17" i="179"/>
  <c r="Y17" i="179"/>
  <c r="X17" i="179"/>
  <c r="W17" i="179"/>
  <c r="V17" i="179"/>
  <c r="U17" i="179"/>
  <c r="L17" i="179"/>
  <c r="AA16" i="179"/>
  <c r="Z16" i="179"/>
  <c r="Y16" i="179"/>
  <c r="X16" i="179"/>
  <c r="W16" i="179"/>
  <c r="V16" i="179"/>
  <c r="U16" i="179"/>
  <c r="L16" i="179"/>
  <c r="K13" i="179"/>
  <c r="J13" i="179"/>
  <c r="I13" i="179"/>
  <c r="H13" i="179"/>
  <c r="G13" i="179"/>
  <c r="F13" i="179"/>
  <c r="E13" i="179"/>
  <c r="AA12" i="179"/>
  <c r="Z12" i="179"/>
  <c r="Y12" i="179"/>
  <c r="X12" i="179"/>
  <c r="W12" i="179"/>
  <c r="V12" i="179"/>
  <c r="U12" i="179"/>
  <c r="L12" i="179"/>
  <c r="AA11" i="179"/>
  <c r="Z11" i="179"/>
  <c r="Y11" i="179"/>
  <c r="X11" i="179"/>
  <c r="W11" i="179"/>
  <c r="V11" i="179"/>
  <c r="U11" i="179"/>
  <c r="L11" i="179"/>
  <c r="AA10" i="179"/>
  <c r="Z10" i="179"/>
  <c r="Y10" i="179"/>
  <c r="X10" i="179"/>
  <c r="W10" i="179"/>
  <c r="V10" i="179"/>
  <c r="U10" i="179"/>
  <c r="L10" i="179"/>
  <c r="AA9" i="179"/>
  <c r="Z9" i="179"/>
  <c r="Y9" i="179"/>
  <c r="X9" i="179"/>
  <c r="W9" i="179"/>
  <c r="V9" i="179"/>
  <c r="U9" i="179"/>
  <c r="L9" i="179"/>
  <c r="AA8" i="179"/>
  <c r="Z8" i="179"/>
  <c r="Y8" i="179"/>
  <c r="X8" i="179"/>
  <c r="W8" i="179"/>
  <c r="V8" i="179"/>
  <c r="U8" i="179"/>
  <c r="L8" i="179"/>
  <c r="E50" i="178"/>
  <c r="P49" i="178"/>
  <c r="N49" i="178" s="1"/>
  <c r="P48" i="178"/>
  <c r="N48" i="178" s="1"/>
  <c r="E46" i="178"/>
  <c r="P45" i="178"/>
  <c r="N45" i="178" s="1"/>
  <c r="P44" i="178"/>
  <c r="N44" i="178" s="1"/>
  <c r="Q41" i="178"/>
  <c r="P41" i="178"/>
  <c r="G41" i="178"/>
  <c r="Q38" i="178"/>
  <c r="P38" i="178"/>
  <c r="G38" i="178"/>
  <c r="Q33" i="178"/>
  <c r="P33" i="178"/>
  <c r="G33" i="178"/>
  <c r="Q32" i="178"/>
  <c r="N28" i="178"/>
  <c r="F28" i="178"/>
  <c r="F11" i="176" s="1"/>
  <c r="E28" i="178"/>
  <c r="E11" i="176" s="1"/>
  <c r="P27" i="178"/>
  <c r="N27" i="178" s="1"/>
  <c r="G27" i="178"/>
  <c r="P26" i="178"/>
  <c r="N26" i="178" s="1"/>
  <c r="G26" i="178"/>
  <c r="P25" i="178"/>
  <c r="N25" i="178" s="1"/>
  <c r="G25" i="178"/>
  <c r="P24" i="178"/>
  <c r="N24" i="178" s="1"/>
  <c r="G24" i="178"/>
  <c r="Q21" i="178"/>
  <c r="P21" i="178"/>
  <c r="G21" i="178"/>
  <c r="Q20" i="178"/>
  <c r="P20" i="178"/>
  <c r="G20" i="178"/>
  <c r="Q19" i="178"/>
  <c r="P19" i="178"/>
  <c r="G19" i="178"/>
  <c r="Q18" i="178"/>
  <c r="P18" i="178"/>
  <c r="G18" i="178"/>
  <c r="F15" i="178"/>
  <c r="F10" i="176" s="1"/>
  <c r="Q14" i="178"/>
  <c r="Q13" i="178"/>
  <c r="Q12" i="178"/>
  <c r="N12" i="178" s="1"/>
  <c r="G12" i="178"/>
  <c r="Q11" i="178"/>
  <c r="Q10" i="178"/>
  <c r="Q9" i="178"/>
  <c r="Q8" i="178"/>
  <c r="J43" i="177"/>
  <c r="J42" i="177"/>
  <c r="J33" i="177"/>
  <c r="I32" i="177"/>
  <c r="C18" i="79"/>
  <c r="J26" i="177"/>
  <c r="I16" i="177"/>
  <c r="J13" i="177"/>
  <c r="J12" i="177"/>
  <c r="J9" i="177"/>
  <c r="H16" i="177"/>
  <c r="G16" i="177"/>
  <c r="S45" i="176"/>
  <c r="S44" i="176"/>
  <c r="S38" i="176"/>
  <c r="S37" i="176"/>
  <c r="S36" i="176"/>
  <c r="S35" i="176"/>
  <c r="S34" i="176"/>
  <c r="S33" i="176"/>
  <c r="S32" i="176"/>
  <c r="S31" i="176"/>
  <c r="S30" i="176"/>
  <c r="S28" i="176"/>
  <c r="AB24" i="176"/>
  <c r="S24" i="176" s="1"/>
  <c r="AA19" i="176"/>
  <c r="Z19" i="176"/>
  <c r="Y19" i="176"/>
  <c r="X19" i="176"/>
  <c r="W19" i="176"/>
  <c r="V19" i="176"/>
  <c r="U19" i="176"/>
  <c r="AA16" i="176"/>
  <c r="Z16" i="176"/>
  <c r="Y16" i="176"/>
  <c r="X16" i="176"/>
  <c r="W16" i="176"/>
  <c r="V16" i="176"/>
  <c r="U16" i="176"/>
  <c r="L16" i="176"/>
  <c r="AA8" i="176"/>
  <c r="Z8" i="176"/>
  <c r="Y8" i="176"/>
  <c r="X8" i="176"/>
  <c r="W8" i="176"/>
  <c r="V8" i="176"/>
  <c r="U8" i="176"/>
  <c r="L8" i="176"/>
  <c r="C11" i="181" l="1"/>
  <c r="C15" i="181" s="1"/>
  <c r="N15" i="181" s="1"/>
  <c r="L15" i="181" s="1"/>
  <c r="O54" i="180"/>
  <c r="O13" i="180"/>
  <c r="O36" i="180"/>
  <c r="O38" i="180"/>
  <c r="Q35" i="184"/>
  <c r="M14" i="185"/>
  <c r="S12" i="179"/>
  <c r="O11" i="180"/>
  <c r="O22" i="180"/>
  <c r="N33" i="178"/>
  <c r="S28" i="190"/>
  <c r="S8" i="179"/>
  <c r="S10" i="179"/>
  <c r="S17" i="179"/>
  <c r="S19" i="179"/>
  <c r="S28" i="179"/>
  <c r="O32" i="180"/>
  <c r="O40" i="180"/>
  <c r="O43" i="180"/>
  <c r="O47" i="180"/>
  <c r="S9" i="190"/>
  <c r="S12" i="190"/>
  <c r="Q27" i="184"/>
  <c r="Q9" i="184"/>
  <c r="Q34" i="184"/>
  <c r="J12" i="182"/>
  <c r="S11" i="182"/>
  <c r="O16" i="180"/>
  <c r="O28" i="180"/>
  <c r="O8" i="180"/>
  <c r="N20" i="178"/>
  <c r="N41" i="178"/>
  <c r="O7" i="187"/>
  <c r="Q18" i="184"/>
  <c r="S11" i="183"/>
  <c r="S16" i="183"/>
  <c r="S10" i="182"/>
  <c r="S20" i="182"/>
  <c r="O35" i="180"/>
  <c r="O37" i="180"/>
  <c r="O42" i="180"/>
  <c r="O44" i="180"/>
  <c r="N18" i="178"/>
  <c r="N19" i="178"/>
  <c r="N21" i="178"/>
  <c r="G22" i="179"/>
  <c r="J22" i="179"/>
  <c r="L24" i="179"/>
  <c r="U29" i="179"/>
  <c r="X29" i="179"/>
  <c r="AA29" i="179"/>
  <c r="F14" i="180"/>
  <c r="E41" i="180"/>
  <c r="S15" i="182"/>
  <c r="G11" i="183"/>
  <c r="G16" i="183"/>
  <c r="F17" i="176"/>
  <c r="I34" i="177"/>
  <c r="J17" i="176"/>
  <c r="I21" i="177"/>
  <c r="G28" i="178"/>
  <c r="L13" i="179"/>
  <c r="H22" i="179"/>
  <c r="K22" i="179"/>
  <c r="L20" i="179"/>
  <c r="S27" i="179"/>
  <c r="V29" i="179"/>
  <c r="Y29" i="179"/>
  <c r="G14" i="180"/>
  <c r="G26" i="180"/>
  <c r="F41" i="180"/>
  <c r="S12" i="183"/>
  <c r="F18" i="183"/>
  <c r="C25" i="79"/>
  <c r="Q16" i="184"/>
  <c r="Q17" i="184"/>
  <c r="S11" i="190"/>
  <c r="S27" i="190"/>
  <c r="I17" i="176"/>
  <c r="G17" i="176"/>
  <c r="E17" i="176"/>
  <c r="H17" i="176"/>
  <c r="K17" i="176"/>
  <c r="F30" i="178"/>
  <c r="F35" i="178" s="1"/>
  <c r="S9" i="179"/>
  <c r="S11" i="179"/>
  <c r="F22" i="179"/>
  <c r="I22" i="179"/>
  <c r="S16" i="179"/>
  <c r="S18" i="179"/>
  <c r="W29" i="179"/>
  <c r="Z29" i="179"/>
  <c r="O9" i="180"/>
  <c r="E14" i="180"/>
  <c r="O12" i="180"/>
  <c r="O23" i="180"/>
  <c r="E26" i="180"/>
  <c r="O27" i="180"/>
  <c r="F8" i="186"/>
  <c r="F10" i="186" s="1"/>
  <c r="G41" i="180"/>
  <c r="O52" i="180"/>
  <c r="J17" i="182"/>
  <c r="AD13" i="183"/>
  <c r="S13" i="183" s="1"/>
  <c r="Q22" i="184"/>
  <c r="Q26" i="184"/>
  <c r="C28" i="79"/>
  <c r="S16" i="190"/>
  <c r="S17" i="190"/>
  <c r="S18" i="190"/>
  <c r="S19" i="190"/>
  <c r="S10" i="190"/>
  <c r="G22" i="190"/>
  <c r="I22" i="190"/>
  <c r="K22" i="190"/>
  <c r="F22" i="190"/>
  <c r="H22" i="190"/>
  <c r="J22" i="190"/>
  <c r="E22" i="190"/>
  <c r="G20" i="188"/>
  <c r="I20" i="188"/>
  <c r="Q16" i="188"/>
  <c r="H20" i="188"/>
  <c r="N9" i="186"/>
  <c r="M17" i="185"/>
  <c r="M16" i="185"/>
  <c r="M15" i="185"/>
  <c r="F15" i="186"/>
  <c r="M10" i="185"/>
  <c r="M9" i="185"/>
  <c r="E15" i="186"/>
  <c r="Q33" i="184"/>
  <c r="Q10" i="184"/>
  <c r="Q20" i="184"/>
  <c r="Q21" i="184"/>
  <c r="E8" i="188"/>
  <c r="J23" i="184"/>
  <c r="H8" i="188"/>
  <c r="G28" i="184"/>
  <c r="J11" i="184"/>
  <c r="F30" i="184"/>
  <c r="F8" i="188"/>
  <c r="Q19" i="184"/>
  <c r="G8" i="188"/>
  <c r="G36" i="184"/>
  <c r="E30" i="184"/>
  <c r="G11" i="184"/>
  <c r="Q8" i="184"/>
  <c r="J13" i="183"/>
  <c r="G12" i="183"/>
  <c r="D18" i="183"/>
  <c r="S10" i="183"/>
  <c r="C18" i="183"/>
  <c r="N38" i="178"/>
  <c r="L11" i="176"/>
  <c r="F12" i="176"/>
  <c r="C17" i="79"/>
  <c r="S19" i="176"/>
  <c r="S16" i="176"/>
  <c r="S8" i="176"/>
  <c r="AD17" i="182"/>
  <c r="S17" i="182" s="1"/>
  <c r="M8" i="185"/>
  <c r="C26" i="79"/>
  <c r="M10" i="189"/>
  <c r="S8" i="190"/>
  <c r="C31" i="79"/>
  <c r="L15" i="176"/>
  <c r="E12" i="182"/>
  <c r="E17" i="182" s="1"/>
  <c r="E22" i="182" s="1"/>
  <c r="G10" i="182"/>
  <c r="G12" i="182" s="1"/>
  <c r="E13" i="183"/>
  <c r="G10" i="183"/>
  <c r="G23" i="184"/>
  <c r="L20" i="190"/>
  <c r="L24" i="190"/>
  <c r="L29" i="190"/>
  <c r="L14" i="176"/>
  <c r="E22" i="179"/>
  <c r="H10" i="180"/>
  <c r="H39" i="180"/>
  <c r="AD12" i="182"/>
  <c r="L29" i="179"/>
  <c r="L13" i="190"/>
  <c r="C17" i="181" l="1"/>
  <c r="C25" i="181" s="1"/>
  <c r="H41" i="180"/>
  <c r="G9" i="188" s="1"/>
  <c r="F14" i="186"/>
  <c r="F16" i="186" s="1"/>
  <c r="F21" i="176"/>
  <c r="E15" i="113" s="1"/>
  <c r="H14" i="180"/>
  <c r="C24" i="79"/>
  <c r="C20" i="79"/>
  <c r="G17" i="182"/>
  <c r="L17" i="176"/>
  <c r="F45" i="180"/>
  <c r="I23" i="177"/>
  <c r="K12" i="176" s="1"/>
  <c r="L22" i="179"/>
  <c r="H10" i="188"/>
  <c r="E9" i="188"/>
  <c r="G15" i="186"/>
  <c r="G45" i="180"/>
  <c r="E30" i="180"/>
  <c r="G30" i="180"/>
  <c r="E45" i="180"/>
  <c r="S29" i="179"/>
  <c r="E53" i="180"/>
  <c r="L22" i="190"/>
  <c r="G30" i="184"/>
  <c r="G46" i="184" s="1"/>
  <c r="I8" i="188"/>
  <c r="K7" i="176"/>
  <c r="C10" i="181"/>
  <c r="G13" i="183"/>
  <c r="E18" i="183"/>
  <c r="S12" i="182"/>
  <c r="C23" i="79"/>
  <c r="D29" i="182"/>
  <c r="G22" i="182"/>
  <c r="E55" i="180" l="1"/>
  <c r="H45" i="180"/>
  <c r="H21" i="188"/>
  <c r="G53" i="180"/>
  <c r="G10" i="188"/>
  <c r="K21" i="176"/>
  <c r="I39" i="177"/>
  <c r="E10" i="188"/>
  <c r="L7" i="176"/>
  <c r="I10" i="188"/>
  <c r="J8" i="188"/>
  <c r="C12" i="181"/>
  <c r="D25" i="183"/>
  <c r="G18" i="183"/>
  <c r="E17" i="174"/>
  <c r="N16" i="174"/>
  <c r="L16" i="174" s="1"/>
  <c r="N15" i="174"/>
  <c r="L15" i="174" s="1"/>
  <c r="N12" i="174"/>
  <c r="L12" i="174" s="1"/>
  <c r="N11" i="174"/>
  <c r="L11" i="174" s="1"/>
  <c r="N10" i="174"/>
  <c r="L10" i="174" s="1"/>
  <c r="N9" i="174"/>
  <c r="L9" i="174" s="1"/>
  <c r="N8" i="174"/>
  <c r="AM38" i="173"/>
  <c r="AK38" i="173" s="1"/>
  <c r="AM37" i="173"/>
  <c r="AK37" i="173" s="1"/>
  <c r="AM36" i="173"/>
  <c r="AK36" i="173" s="1"/>
  <c r="AM35" i="173"/>
  <c r="AK35" i="173" s="1"/>
  <c r="AM34" i="173"/>
  <c r="AK34" i="173" s="1"/>
  <c r="AM33" i="173"/>
  <c r="AK33" i="173" s="1"/>
  <c r="AM32" i="173"/>
  <c r="AK32" i="173" s="1"/>
  <c r="AM31" i="173"/>
  <c r="AK31" i="173" s="1"/>
  <c r="AM30" i="173"/>
  <c r="AK30" i="173" s="1"/>
  <c r="AM29" i="173"/>
  <c r="AK29" i="173" s="1"/>
  <c r="AC26" i="173"/>
  <c r="AB26" i="173"/>
  <c r="AA26" i="173"/>
  <c r="Z26" i="173"/>
  <c r="Y26" i="173"/>
  <c r="W26" i="173"/>
  <c r="V26" i="173"/>
  <c r="U26" i="173"/>
  <c r="T26" i="173"/>
  <c r="S26" i="173"/>
  <c r="Q26" i="173"/>
  <c r="P26" i="173"/>
  <c r="O26" i="173"/>
  <c r="N26" i="173"/>
  <c r="K26" i="173"/>
  <c r="J26" i="173"/>
  <c r="I26" i="173"/>
  <c r="H26" i="173"/>
  <c r="G26" i="173"/>
  <c r="F26" i="173"/>
  <c r="E26" i="173"/>
  <c r="BK25" i="173"/>
  <c r="BJ25" i="173"/>
  <c r="BI25" i="173"/>
  <c r="BH25" i="173"/>
  <c r="BG25" i="173"/>
  <c r="BE25" i="173"/>
  <c r="BD25" i="173"/>
  <c r="BC25" i="173"/>
  <c r="BB25" i="173"/>
  <c r="BA25" i="173"/>
  <c r="AY25" i="173"/>
  <c r="AX25" i="173"/>
  <c r="AW25" i="173"/>
  <c r="AV25" i="173"/>
  <c r="AS25" i="173"/>
  <c r="AR25" i="173"/>
  <c r="AQ25" i="173"/>
  <c r="AP25" i="173"/>
  <c r="AO25" i="173"/>
  <c r="AN25" i="173"/>
  <c r="AM25" i="173"/>
  <c r="AD25" i="173"/>
  <c r="X25" i="173"/>
  <c r="R25" i="173"/>
  <c r="L25" i="173"/>
  <c r="BK24" i="173"/>
  <c r="BJ24" i="173"/>
  <c r="BI24" i="173"/>
  <c r="BH24" i="173"/>
  <c r="BG24" i="173"/>
  <c r="BE24" i="173"/>
  <c r="BD24" i="173"/>
  <c r="BC24" i="173"/>
  <c r="BB24" i="173"/>
  <c r="BA24" i="173"/>
  <c r="AY24" i="173"/>
  <c r="AX24" i="173"/>
  <c r="AW24" i="173"/>
  <c r="AV24" i="173"/>
  <c r="AS24" i="173"/>
  <c r="AR24" i="173"/>
  <c r="AQ24" i="173"/>
  <c r="AP24" i="173"/>
  <c r="AO24" i="173"/>
  <c r="AN24" i="173"/>
  <c r="AM24" i="173"/>
  <c r="AD24" i="173"/>
  <c r="X24" i="173"/>
  <c r="R24" i="173"/>
  <c r="L24" i="173"/>
  <c r="BK23" i="173"/>
  <c r="BJ23" i="173"/>
  <c r="BI23" i="173"/>
  <c r="BH23" i="173"/>
  <c r="BG23" i="173"/>
  <c r="BE23" i="173"/>
  <c r="BD23" i="173"/>
  <c r="BC23" i="173"/>
  <c r="BB23" i="173"/>
  <c r="BA23" i="173"/>
  <c r="AY23" i="173"/>
  <c r="AX23" i="173"/>
  <c r="AW23" i="173"/>
  <c r="AV23" i="173"/>
  <c r="AS23" i="173"/>
  <c r="AR23" i="173"/>
  <c r="AQ23" i="173"/>
  <c r="AP23" i="173"/>
  <c r="AO23" i="173"/>
  <c r="AN23" i="173"/>
  <c r="AM23" i="173"/>
  <c r="AD23" i="173"/>
  <c r="X23" i="173"/>
  <c r="R23" i="173"/>
  <c r="L23" i="173"/>
  <c r="BK22" i="173"/>
  <c r="BJ22" i="173"/>
  <c r="BI22" i="173"/>
  <c r="BH22" i="173"/>
  <c r="BG22" i="173"/>
  <c r="BE22" i="173"/>
  <c r="BD22" i="173"/>
  <c r="BC22" i="173"/>
  <c r="BB22" i="173"/>
  <c r="BA22" i="173"/>
  <c r="AY22" i="173"/>
  <c r="AX22" i="173"/>
  <c r="AW22" i="173"/>
  <c r="AV22" i="173"/>
  <c r="AS22" i="173"/>
  <c r="AR22" i="173"/>
  <c r="AQ22" i="173"/>
  <c r="AP22" i="173"/>
  <c r="AO22" i="173"/>
  <c r="AN22" i="173"/>
  <c r="AM22" i="173"/>
  <c r="AD22" i="173"/>
  <c r="X22" i="173"/>
  <c r="R22" i="173"/>
  <c r="L22" i="173"/>
  <c r="BK21" i="173"/>
  <c r="BJ21" i="173"/>
  <c r="BI21" i="173"/>
  <c r="BH21" i="173"/>
  <c r="BG21" i="173"/>
  <c r="BE21" i="173"/>
  <c r="BD21" i="173"/>
  <c r="BC21" i="173"/>
  <c r="BB21" i="173"/>
  <c r="BA21" i="173"/>
  <c r="AY21" i="173"/>
  <c r="AX21" i="173"/>
  <c r="AW21" i="173"/>
  <c r="AV21" i="173"/>
  <c r="AS21" i="173"/>
  <c r="AR21" i="173"/>
  <c r="AQ21" i="173"/>
  <c r="AP21" i="173"/>
  <c r="AO21" i="173"/>
  <c r="AN21" i="173"/>
  <c r="AM21" i="173"/>
  <c r="AD21" i="173"/>
  <c r="X21" i="173"/>
  <c r="R21" i="173"/>
  <c r="L21" i="173"/>
  <c r="BK20" i="173"/>
  <c r="BJ20" i="173"/>
  <c r="BI20" i="173"/>
  <c r="BH20" i="173"/>
  <c r="BG20" i="173"/>
  <c r="BE20" i="173"/>
  <c r="BD20" i="173"/>
  <c r="BC20" i="173"/>
  <c r="BB20" i="173"/>
  <c r="BA20" i="173"/>
  <c r="AY20" i="173"/>
  <c r="AX20" i="173"/>
  <c r="AW20" i="173"/>
  <c r="AV20" i="173"/>
  <c r="AS20" i="173"/>
  <c r="AR20" i="173"/>
  <c r="AQ20" i="173"/>
  <c r="AP20" i="173"/>
  <c r="AO20" i="173"/>
  <c r="AN20" i="173"/>
  <c r="AM20" i="173"/>
  <c r="AD20" i="173"/>
  <c r="X20" i="173"/>
  <c r="R20" i="173"/>
  <c r="L20" i="173"/>
  <c r="AT17" i="173"/>
  <c r="AK17" i="173" s="1"/>
  <c r="AC16" i="173"/>
  <c r="AB16" i="173"/>
  <c r="AA16" i="173"/>
  <c r="Z16" i="173"/>
  <c r="Y16" i="173"/>
  <c r="W16" i="173"/>
  <c r="V16" i="173"/>
  <c r="U16" i="173"/>
  <c r="T16" i="173"/>
  <c r="S16" i="173"/>
  <c r="Q16" i="173"/>
  <c r="P16" i="173"/>
  <c r="O16" i="173"/>
  <c r="N16" i="173"/>
  <c r="K16" i="173"/>
  <c r="J16" i="173"/>
  <c r="I16" i="173"/>
  <c r="H16" i="173"/>
  <c r="G16" i="173"/>
  <c r="F16" i="173"/>
  <c r="E16" i="173"/>
  <c r="BK15" i="173"/>
  <c r="BJ15" i="173"/>
  <c r="BI15" i="173"/>
  <c r="BH15" i="173"/>
  <c r="BG15" i="173"/>
  <c r="BE15" i="173"/>
  <c r="BD15" i="173"/>
  <c r="BC15" i="173"/>
  <c r="BB15" i="173"/>
  <c r="BA15" i="173"/>
  <c r="AY15" i="173"/>
  <c r="AX15" i="173"/>
  <c r="AW15" i="173"/>
  <c r="AV15" i="173"/>
  <c r="AS15" i="173"/>
  <c r="AR15" i="173"/>
  <c r="AQ15" i="173"/>
  <c r="AP15" i="173"/>
  <c r="AO15" i="173"/>
  <c r="AN15" i="173"/>
  <c r="AM15" i="173"/>
  <c r="AD15" i="173"/>
  <c r="X15" i="173"/>
  <c r="R15" i="173"/>
  <c r="L15" i="173"/>
  <c r="BK14" i="173"/>
  <c r="BJ14" i="173"/>
  <c r="BI14" i="173"/>
  <c r="BH14" i="173"/>
  <c r="BG14" i="173"/>
  <c r="BE14" i="173"/>
  <c r="BD14" i="173"/>
  <c r="BC14" i="173"/>
  <c r="BB14" i="173"/>
  <c r="BA14" i="173"/>
  <c r="AY14" i="173"/>
  <c r="AX14" i="173"/>
  <c r="AW14" i="173"/>
  <c r="AV14" i="173"/>
  <c r="AS14" i="173"/>
  <c r="AR14" i="173"/>
  <c r="AQ14" i="173"/>
  <c r="AP14" i="173"/>
  <c r="AO14" i="173"/>
  <c r="AN14" i="173"/>
  <c r="AM14" i="173"/>
  <c r="AD14" i="173"/>
  <c r="X14" i="173"/>
  <c r="R14" i="173"/>
  <c r="L14" i="173"/>
  <c r="BK13" i="173"/>
  <c r="BJ13" i="173"/>
  <c r="BI13" i="173"/>
  <c r="BH13" i="173"/>
  <c r="BG13" i="173"/>
  <c r="BE13" i="173"/>
  <c r="BD13" i="173"/>
  <c r="BC13" i="173"/>
  <c r="BB13" i="173"/>
  <c r="BA13" i="173"/>
  <c r="AY13" i="173"/>
  <c r="AX13" i="173"/>
  <c r="AW13" i="173"/>
  <c r="AV13" i="173"/>
  <c r="AS13" i="173"/>
  <c r="AR13" i="173"/>
  <c r="AQ13" i="173"/>
  <c r="AP13" i="173"/>
  <c r="AO13" i="173"/>
  <c r="AN13" i="173"/>
  <c r="AM13" i="173"/>
  <c r="AD13" i="173"/>
  <c r="X13" i="173"/>
  <c r="R13" i="173"/>
  <c r="L13" i="173"/>
  <c r="BK12" i="173"/>
  <c r="BJ12" i="173"/>
  <c r="BI12" i="173"/>
  <c r="BH12" i="173"/>
  <c r="BG12" i="173"/>
  <c r="BE12" i="173"/>
  <c r="BD12" i="173"/>
  <c r="BC12" i="173"/>
  <c r="BB12" i="173"/>
  <c r="BA12" i="173"/>
  <c r="AY12" i="173"/>
  <c r="AX12" i="173"/>
  <c r="AW12" i="173"/>
  <c r="AV12" i="173"/>
  <c r="AS12" i="173"/>
  <c r="AR12" i="173"/>
  <c r="AQ12" i="173"/>
  <c r="AP12" i="173"/>
  <c r="AO12" i="173"/>
  <c r="AN12" i="173"/>
  <c r="AM12" i="173"/>
  <c r="AD12" i="173"/>
  <c r="X12" i="173"/>
  <c r="R12" i="173"/>
  <c r="L12" i="173"/>
  <c r="BK11" i="173"/>
  <c r="BJ11" i="173"/>
  <c r="BI11" i="173"/>
  <c r="BH11" i="173"/>
  <c r="BG11" i="173"/>
  <c r="BE11" i="173"/>
  <c r="BD11" i="173"/>
  <c r="BC11" i="173"/>
  <c r="BB11" i="173"/>
  <c r="BA11" i="173"/>
  <c r="AY11" i="173"/>
  <c r="AX11" i="173"/>
  <c r="AW11" i="173"/>
  <c r="AV11" i="173"/>
  <c r="AS11" i="173"/>
  <c r="AR11" i="173"/>
  <c r="AQ11" i="173"/>
  <c r="AP11" i="173"/>
  <c r="AO11" i="173"/>
  <c r="AN11" i="173"/>
  <c r="AM11" i="173"/>
  <c r="AD11" i="173"/>
  <c r="X11" i="173"/>
  <c r="R11" i="173"/>
  <c r="L11" i="173"/>
  <c r="BK10" i="173"/>
  <c r="BJ10" i="173"/>
  <c r="BI10" i="173"/>
  <c r="BH10" i="173"/>
  <c r="BG10" i="173"/>
  <c r="BE10" i="173"/>
  <c r="BD10" i="173"/>
  <c r="BC10" i="173"/>
  <c r="BB10" i="173"/>
  <c r="BA10" i="173"/>
  <c r="AY10" i="173"/>
  <c r="AX10" i="173"/>
  <c r="AW10" i="173"/>
  <c r="AV10" i="173"/>
  <c r="AS10" i="173"/>
  <c r="AR10" i="173"/>
  <c r="AQ10" i="173"/>
  <c r="AP10" i="173"/>
  <c r="AO10" i="173"/>
  <c r="AN10" i="173"/>
  <c r="AM10" i="173"/>
  <c r="AD10" i="173"/>
  <c r="X10" i="173"/>
  <c r="R10" i="173"/>
  <c r="L10" i="173"/>
  <c r="AK9" i="173"/>
  <c r="AK8" i="173"/>
  <c r="N29" i="172"/>
  <c r="L29" i="172" s="1"/>
  <c r="E28" i="172"/>
  <c r="N27" i="172"/>
  <c r="L27" i="172" s="1"/>
  <c r="N26" i="172"/>
  <c r="L26" i="172" s="1"/>
  <c r="N25" i="172"/>
  <c r="L25" i="172" s="1"/>
  <c r="N24" i="172"/>
  <c r="L24" i="172" s="1"/>
  <c r="N23" i="172"/>
  <c r="L23" i="172" s="1"/>
  <c r="N22" i="172"/>
  <c r="L22" i="172" s="1"/>
  <c r="N21" i="172"/>
  <c r="L21" i="172" s="1"/>
  <c r="N20" i="172"/>
  <c r="L20" i="172" s="1"/>
  <c r="N19" i="172"/>
  <c r="L19" i="172" s="1"/>
  <c r="N18" i="172"/>
  <c r="L18" i="172" s="1"/>
  <c r="N17" i="172"/>
  <c r="L17" i="172" s="1"/>
  <c r="N16" i="172"/>
  <c r="L16" i="172" s="1"/>
  <c r="N15" i="172"/>
  <c r="L15" i="172" s="1"/>
  <c r="N14" i="172"/>
  <c r="L14" i="172" s="1"/>
  <c r="N13" i="172"/>
  <c r="L13" i="172" s="1"/>
  <c r="N12" i="172"/>
  <c r="L12" i="172" s="1"/>
  <c r="N11" i="172"/>
  <c r="L11" i="172" s="1"/>
  <c r="N10" i="172"/>
  <c r="L10" i="172" s="1"/>
  <c r="N9" i="172"/>
  <c r="L9" i="172" s="1"/>
  <c r="N8" i="172"/>
  <c r="CG26" i="171"/>
  <c r="E21" i="170" s="1"/>
  <c r="CF25" i="171"/>
  <c r="CF27" i="171" s="1"/>
  <c r="CE25" i="171"/>
  <c r="CE27" i="171" s="1"/>
  <c r="CD25" i="171"/>
  <c r="CD27" i="171" s="1"/>
  <c r="CC25" i="171"/>
  <c r="CC27" i="171" s="1"/>
  <c r="CB25" i="171"/>
  <c r="CB27" i="171" s="1"/>
  <c r="CA25" i="171"/>
  <c r="CA27" i="171" s="1"/>
  <c r="BZ25" i="171"/>
  <c r="BZ27" i="171" s="1"/>
  <c r="BY25" i="171"/>
  <c r="BY27" i="171" s="1"/>
  <c r="BX25" i="171"/>
  <c r="BX27" i="171" s="1"/>
  <c r="BW25" i="171"/>
  <c r="BW27" i="171" s="1"/>
  <c r="BV25" i="171"/>
  <c r="BV27" i="171" s="1"/>
  <c r="BU25" i="171"/>
  <c r="BU27" i="171" s="1"/>
  <c r="BT25" i="171"/>
  <c r="BT27" i="171" s="1"/>
  <c r="BS25" i="171"/>
  <c r="BS27" i="171" s="1"/>
  <c r="BR25" i="171"/>
  <c r="BR27" i="171" s="1"/>
  <c r="BQ25" i="171"/>
  <c r="BQ27" i="171" s="1"/>
  <c r="BP25" i="171"/>
  <c r="BP27" i="171" s="1"/>
  <c r="BO25" i="171"/>
  <c r="BO27" i="171" s="1"/>
  <c r="BN25" i="171"/>
  <c r="BN27" i="171" s="1"/>
  <c r="BM25" i="171"/>
  <c r="BM27" i="171" s="1"/>
  <c r="BL25" i="171"/>
  <c r="BL27" i="171" s="1"/>
  <c r="BK25" i="171"/>
  <c r="BK27" i="171" s="1"/>
  <c r="BJ25" i="171"/>
  <c r="BJ27" i="171" s="1"/>
  <c r="BI25" i="171"/>
  <c r="BI27" i="171" s="1"/>
  <c r="BH25" i="171"/>
  <c r="BH27" i="171" s="1"/>
  <c r="BG25" i="171"/>
  <c r="BG27" i="171" s="1"/>
  <c r="BF25" i="171"/>
  <c r="BF27" i="171" s="1"/>
  <c r="BE25" i="171"/>
  <c r="BE27" i="171" s="1"/>
  <c r="BD25" i="171"/>
  <c r="BD27" i="171" s="1"/>
  <c r="BC25" i="171"/>
  <c r="BC27" i="171" s="1"/>
  <c r="BB25" i="171"/>
  <c r="BB27" i="171" s="1"/>
  <c r="BA25" i="171"/>
  <c r="BA27" i="171" s="1"/>
  <c r="AZ25" i="171"/>
  <c r="AZ27" i="171" s="1"/>
  <c r="AY25" i="171"/>
  <c r="AY27" i="171" s="1"/>
  <c r="AX25" i="171"/>
  <c r="AX27" i="171" s="1"/>
  <c r="AW25" i="171"/>
  <c r="AW27" i="171" s="1"/>
  <c r="AV25" i="171"/>
  <c r="AV27" i="171" s="1"/>
  <c r="AU25" i="171"/>
  <c r="AU27" i="171" s="1"/>
  <c r="AT25" i="171"/>
  <c r="AT27" i="171" s="1"/>
  <c r="AS25" i="171"/>
  <c r="AS27" i="171" s="1"/>
  <c r="AR25" i="171"/>
  <c r="AR27" i="171" s="1"/>
  <c r="AQ25" i="171"/>
  <c r="AQ27" i="171" s="1"/>
  <c r="AP25" i="171"/>
  <c r="AP27" i="171" s="1"/>
  <c r="AO25" i="171"/>
  <c r="AO27" i="171" s="1"/>
  <c r="AN25" i="171"/>
  <c r="AN27" i="171" s="1"/>
  <c r="AM25" i="171"/>
  <c r="AM27" i="171" s="1"/>
  <c r="AL25" i="171"/>
  <c r="AL27" i="171" s="1"/>
  <c r="AK25" i="171"/>
  <c r="AK27" i="171" s="1"/>
  <c r="AJ25" i="171"/>
  <c r="AJ27" i="171" s="1"/>
  <c r="AI25" i="171"/>
  <c r="AI27" i="171" s="1"/>
  <c r="AH25" i="171"/>
  <c r="AH27" i="171" s="1"/>
  <c r="AG25" i="171"/>
  <c r="AG27" i="171" s="1"/>
  <c r="AF25" i="171"/>
  <c r="AF27" i="171" s="1"/>
  <c r="AE25" i="171"/>
  <c r="AE27" i="171" s="1"/>
  <c r="AD25" i="171"/>
  <c r="AD27" i="171" s="1"/>
  <c r="AC25" i="171"/>
  <c r="AC27" i="171" s="1"/>
  <c r="AB25" i="171"/>
  <c r="AB27" i="171" s="1"/>
  <c r="AA25" i="171"/>
  <c r="AA27" i="171" s="1"/>
  <c r="Z25" i="171"/>
  <c r="Z27" i="171" s="1"/>
  <c r="Y25" i="171"/>
  <c r="Y27" i="171" s="1"/>
  <c r="X25" i="171"/>
  <c r="X27" i="171" s="1"/>
  <c r="W25" i="171"/>
  <c r="W27" i="171" s="1"/>
  <c r="V25" i="171"/>
  <c r="V27" i="171" s="1"/>
  <c r="U25" i="171"/>
  <c r="U27" i="171" s="1"/>
  <c r="T25" i="171"/>
  <c r="T27" i="171" s="1"/>
  <c r="S25" i="171"/>
  <c r="S27" i="171" s="1"/>
  <c r="R25" i="171"/>
  <c r="R27" i="171" s="1"/>
  <c r="Q25" i="171"/>
  <c r="Q27" i="171" s="1"/>
  <c r="P25" i="171"/>
  <c r="P27" i="171" s="1"/>
  <c r="O25" i="171"/>
  <c r="O27" i="171" s="1"/>
  <c r="N25" i="171"/>
  <c r="N27" i="171" s="1"/>
  <c r="M25" i="171"/>
  <c r="M27" i="171" s="1"/>
  <c r="L25" i="171"/>
  <c r="L27" i="171" s="1"/>
  <c r="K25" i="171"/>
  <c r="K27" i="171" s="1"/>
  <c r="J25" i="171"/>
  <c r="J27" i="171" s="1"/>
  <c r="I25" i="171"/>
  <c r="I27" i="171" s="1"/>
  <c r="H25" i="171"/>
  <c r="H27" i="171" s="1"/>
  <c r="G25" i="171"/>
  <c r="G27" i="171" s="1"/>
  <c r="F25" i="171"/>
  <c r="F27" i="171" s="1"/>
  <c r="E25" i="171"/>
  <c r="CG24" i="171"/>
  <c r="E19" i="170" s="1"/>
  <c r="CG23" i="171"/>
  <c r="E18" i="170" s="1"/>
  <c r="CG22" i="171"/>
  <c r="E17" i="170" s="1"/>
  <c r="CF18" i="171"/>
  <c r="CE18" i="171"/>
  <c r="CD18" i="171"/>
  <c r="CC18" i="171"/>
  <c r="CB18" i="171"/>
  <c r="CA18" i="171"/>
  <c r="BZ18" i="171"/>
  <c r="BY18" i="171"/>
  <c r="BX18" i="171"/>
  <c r="BW18" i="171"/>
  <c r="BV18" i="171"/>
  <c r="BU18" i="171"/>
  <c r="BT18" i="171"/>
  <c r="BS18" i="171"/>
  <c r="BR18" i="171"/>
  <c r="BQ18" i="171"/>
  <c r="BP18" i="171"/>
  <c r="BO18" i="171"/>
  <c r="BN18" i="171"/>
  <c r="BM18" i="171"/>
  <c r="BL18" i="171"/>
  <c r="BK18" i="171"/>
  <c r="BJ18" i="171"/>
  <c r="BI18" i="171"/>
  <c r="BH18" i="171"/>
  <c r="BG18" i="171"/>
  <c r="BF18" i="171"/>
  <c r="BE18" i="171"/>
  <c r="BD18" i="171"/>
  <c r="BC18" i="171"/>
  <c r="BB18" i="171"/>
  <c r="BA18" i="171"/>
  <c r="AZ18" i="171"/>
  <c r="AY18" i="171"/>
  <c r="AX18" i="171"/>
  <c r="AW18" i="171"/>
  <c r="AV18" i="171"/>
  <c r="AU18" i="171"/>
  <c r="AT18" i="171"/>
  <c r="AS18" i="171"/>
  <c r="AR18" i="171"/>
  <c r="AQ18" i="171"/>
  <c r="AP18" i="171"/>
  <c r="AO18" i="171"/>
  <c r="AN18" i="171"/>
  <c r="AM18" i="171"/>
  <c r="AL18" i="171"/>
  <c r="AK18" i="171"/>
  <c r="AJ18" i="171"/>
  <c r="AI18" i="171"/>
  <c r="AH18" i="171"/>
  <c r="AG18" i="171"/>
  <c r="AF18" i="171"/>
  <c r="AE18" i="171"/>
  <c r="AD18" i="171"/>
  <c r="AC18" i="171"/>
  <c r="AB18" i="171"/>
  <c r="AA18" i="171"/>
  <c r="Z18" i="171"/>
  <c r="Y18" i="171"/>
  <c r="X18" i="171"/>
  <c r="W18" i="171"/>
  <c r="V18" i="171"/>
  <c r="U18" i="171"/>
  <c r="T18" i="171"/>
  <c r="S18" i="171"/>
  <c r="R18" i="171"/>
  <c r="Q18" i="171"/>
  <c r="P18" i="171"/>
  <c r="O18" i="171"/>
  <c r="N18" i="171"/>
  <c r="M18" i="171"/>
  <c r="L18" i="171"/>
  <c r="K18" i="171"/>
  <c r="J18" i="171"/>
  <c r="I18" i="171"/>
  <c r="H18" i="171"/>
  <c r="G18" i="171"/>
  <c r="F18" i="171"/>
  <c r="E18" i="171"/>
  <c r="CF10" i="171"/>
  <c r="CE10" i="171"/>
  <c r="CD10" i="171"/>
  <c r="CC10" i="171"/>
  <c r="CB10" i="171"/>
  <c r="CA10" i="171"/>
  <c r="BZ10" i="171"/>
  <c r="BY10" i="171"/>
  <c r="BX10" i="171"/>
  <c r="BW10" i="171"/>
  <c r="BV10" i="171"/>
  <c r="BU10" i="171"/>
  <c r="BT10" i="171"/>
  <c r="BS10" i="171"/>
  <c r="BR10" i="171"/>
  <c r="BQ10" i="171"/>
  <c r="BP10" i="171"/>
  <c r="BO10" i="171"/>
  <c r="BN10" i="171"/>
  <c r="BM10" i="171"/>
  <c r="BL10" i="171"/>
  <c r="BK10" i="171"/>
  <c r="BJ10" i="171"/>
  <c r="BI10" i="171"/>
  <c r="BH10" i="171"/>
  <c r="BG10" i="171"/>
  <c r="BF10" i="171"/>
  <c r="BE10" i="171"/>
  <c r="BD10" i="171"/>
  <c r="BC10" i="171"/>
  <c r="BB10" i="171"/>
  <c r="BA10" i="171"/>
  <c r="AZ10" i="171"/>
  <c r="AY10" i="171"/>
  <c r="AX10" i="171"/>
  <c r="AW10" i="171"/>
  <c r="AV10" i="171"/>
  <c r="AU10" i="171"/>
  <c r="AT10" i="171"/>
  <c r="AS10" i="171"/>
  <c r="AR10" i="171"/>
  <c r="AQ10" i="171"/>
  <c r="AP10" i="171"/>
  <c r="AO10" i="171"/>
  <c r="AN10" i="171"/>
  <c r="AM10" i="171"/>
  <c r="AL10" i="171"/>
  <c r="AK10" i="171"/>
  <c r="AJ10" i="171"/>
  <c r="AI10" i="171"/>
  <c r="AH10" i="171"/>
  <c r="AG10" i="171"/>
  <c r="AF10" i="171"/>
  <c r="AE10" i="171"/>
  <c r="AD10" i="171"/>
  <c r="AC10" i="171"/>
  <c r="AB10" i="171"/>
  <c r="AA10" i="171"/>
  <c r="Z10" i="171"/>
  <c r="Y10" i="171"/>
  <c r="X10" i="171"/>
  <c r="W10" i="171"/>
  <c r="V10" i="171"/>
  <c r="U10" i="171"/>
  <c r="T10" i="171"/>
  <c r="S10" i="171"/>
  <c r="R10" i="171"/>
  <c r="Q10" i="171"/>
  <c r="P10" i="171"/>
  <c r="O10" i="171"/>
  <c r="N10" i="171"/>
  <c r="M10" i="171"/>
  <c r="L10" i="171"/>
  <c r="K10" i="171"/>
  <c r="J10" i="171"/>
  <c r="I10" i="171"/>
  <c r="H10" i="171"/>
  <c r="G10" i="171"/>
  <c r="F10" i="171"/>
  <c r="E10" i="171"/>
  <c r="E14" i="170"/>
  <c r="N13" i="170"/>
  <c r="L13" i="170" s="1"/>
  <c r="N12" i="170"/>
  <c r="L12" i="170" s="1"/>
  <c r="N11" i="170"/>
  <c r="L11" i="170" s="1"/>
  <c r="N10" i="170"/>
  <c r="L10" i="170" s="1"/>
  <c r="N9" i="170"/>
  <c r="L9" i="170" s="1"/>
  <c r="N8" i="170"/>
  <c r="AK13" i="173" l="1"/>
  <c r="AK25" i="173"/>
  <c r="AK10" i="173"/>
  <c r="AK11" i="173"/>
  <c r="AK12" i="173"/>
  <c r="AK14" i="173"/>
  <c r="AK15" i="173"/>
  <c r="AK22" i="173"/>
  <c r="R16" i="173"/>
  <c r="L26" i="173"/>
  <c r="I44" i="177"/>
  <c r="C67" i="79"/>
  <c r="AK20" i="173"/>
  <c r="AK23" i="173"/>
  <c r="R26" i="173"/>
  <c r="G55" i="180"/>
  <c r="L16" i="173"/>
  <c r="AK21" i="173"/>
  <c r="AK24" i="173"/>
  <c r="E21" i="188"/>
  <c r="G21" i="188"/>
  <c r="E30" i="113"/>
  <c r="I21" i="188"/>
  <c r="E27" i="171"/>
  <c r="CG27" i="171" s="1"/>
  <c r="E22" i="170" s="1"/>
  <c r="CG25" i="171"/>
  <c r="L8" i="170"/>
  <c r="C64" i="79"/>
  <c r="L8" i="172"/>
  <c r="C66" i="79"/>
  <c r="L8" i="174"/>
  <c r="C68" i="79"/>
  <c r="X16" i="173"/>
  <c r="AD16" i="173"/>
  <c r="X26" i="173"/>
  <c r="AD26" i="173"/>
  <c r="E20" i="170"/>
  <c r="E25" i="170" l="1"/>
  <c r="P31" i="161"/>
  <c r="N31" i="161" s="1"/>
  <c r="P30" i="161"/>
  <c r="N30" i="161" s="1"/>
  <c r="Q27" i="161"/>
  <c r="P27" i="161"/>
  <c r="G27" i="161"/>
  <c r="Q24" i="161"/>
  <c r="P24" i="161"/>
  <c r="Q23" i="161"/>
  <c r="N23" i="161" s="1"/>
  <c r="Q22" i="161"/>
  <c r="N22" i="161" s="1"/>
  <c r="Q21" i="161"/>
  <c r="P21" i="161"/>
  <c r="Q20" i="161"/>
  <c r="P20" i="161"/>
  <c r="Q19" i="161"/>
  <c r="P19" i="161"/>
  <c r="Q18" i="161"/>
  <c r="P18" i="161"/>
  <c r="Q17" i="161"/>
  <c r="P17" i="161"/>
  <c r="Q16" i="161"/>
  <c r="P16" i="161"/>
  <c r="Q15" i="161"/>
  <c r="P15" i="161"/>
  <c r="Q12" i="161"/>
  <c r="P12" i="161"/>
  <c r="Q11" i="161"/>
  <c r="P11" i="161"/>
  <c r="Q10" i="161"/>
  <c r="P10" i="161"/>
  <c r="Q9" i="161"/>
  <c r="P9" i="161"/>
  <c r="Q8" i="161"/>
  <c r="P8" i="161"/>
  <c r="N39" i="160"/>
  <c r="L39" i="160" s="1"/>
  <c r="N38" i="160"/>
  <c r="L38" i="160" s="1"/>
  <c r="N37" i="160"/>
  <c r="L37" i="160" s="1"/>
  <c r="N36" i="160"/>
  <c r="L36" i="160" s="1"/>
  <c r="N35" i="160"/>
  <c r="L35" i="160" s="1"/>
  <c r="N34" i="160"/>
  <c r="L34" i="160" s="1"/>
  <c r="N33" i="160"/>
  <c r="L33" i="160" s="1"/>
  <c r="N30" i="160"/>
  <c r="L30" i="160" s="1"/>
  <c r="N29" i="160"/>
  <c r="L29" i="160" s="1"/>
  <c r="N28" i="160"/>
  <c r="L28" i="160" s="1"/>
  <c r="N27" i="160"/>
  <c r="L27" i="160" s="1"/>
  <c r="N26" i="160"/>
  <c r="L26" i="160" s="1"/>
  <c r="N25" i="160"/>
  <c r="L25" i="160" s="1"/>
  <c r="N24" i="160"/>
  <c r="L24" i="160" s="1"/>
  <c r="N23" i="160"/>
  <c r="L23" i="160" s="1"/>
  <c r="N20" i="160"/>
  <c r="L20" i="160" s="1"/>
  <c r="N19" i="160"/>
  <c r="L19" i="160" s="1"/>
  <c r="N18" i="160"/>
  <c r="L18" i="160" s="1"/>
  <c r="N15" i="160"/>
  <c r="L15" i="160" s="1"/>
  <c r="N14" i="160"/>
  <c r="L14" i="160" s="1"/>
  <c r="N13" i="160"/>
  <c r="L13" i="160" s="1"/>
  <c r="N12" i="160"/>
  <c r="L12" i="160" s="1"/>
  <c r="N11" i="160"/>
  <c r="L11" i="160" s="1"/>
  <c r="N10" i="160"/>
  <c r="L10" i="160" s="1"/>
  <c r="N9" i="160"/>
  <c r="L9" i="160" s="1"/>
  <c r="N8" i="160"/>
  <c r="N39" i="159"/>
  <c r="L39" i="159" s="1"/>
  <c r="N38" i="159"/>
  <c r="L38" i="159" s="1"/>
  <c r="N37" i="159"/>
  <c r="L37" i="159" s="1"/>
  <c r="N36" i="159"/>
  <c r="L36" i="159" s="1"/>
  <c r="N35" i="159"/>
  <c r="L35" i="159" s="1"/>
  <c r="N34" i="159"/>
  <c r="L34" i="159" s="1"/>
  <c r="N33" i="159"/>
  <c r="L33" i="159" s="1"/>
  <c r="N32" i="159"/>
  <c r="L32" i="159" s="1"/>
  <c r="N31" i="159"/>
  <c r="L31" i="159" s="1"/>
  <c r="N30" i="159"/>
  <c r="L30" i="159" s="1"/>
  <c r="N29" i="159"/>
  <c r="L29" i="159" s="1"/>
  <c r="N28" i="159"/>
  <c r="L28" i="159" s="1"/>
  <c r="N27" i="159"/>
  <c r="L27" i="159" s="1"/>
  <c r="N26" i="159"/>
  <c r="L26" i="159" s="1"/>
  <c r="N25" i="159"/>
  <c r="L25" i="159" s="1"/>
  <c r="N24" i="159"/>
  <c r="L24" i="159" s="1"/>
  <c r="N23" i="159"/>
  <c r="L23" i="159" s="1"/>
  <c r="N22" i="159"/>
  <c r="L22" i="159" s="1"/>
  <c r="N21" i="159"/>
  <c r="L21" i="159" s="1"/>
  <c r="N20" i="159"/>
  <c r="L20" i="159" s="1"/>
  <c r="N19" i="159"/>
  <c r="L19" i="159" s="1"/>
  <c r="N18" i="159"/>
  <c r="L18" i="159" s="1"/>
  <c r="N17" i="159"/>
  <c r="L17" i="159" s="1"/>
  <c r="N16" i="159"/>
  <c r="L16" i="159" s="1"/>
  <c r="N15" i="159"/>
  <c r="L15" i="159" s="1"/>
  <c r="N14" i="159"/>
  <c r="L14" i="159" s="1"/>
  <c r="N13" i="159"/>
  <c r="L13" i="159" s="1"/>
  <c r="N12" i="159"/>
  <c r="L12" i="159" s="1"/>
  <c r="N11" i="159"/>
  <c r="L11" i="159" s="1"/>
  <c r="N10" i="159"/>
  <c r="L10" i="159" s="1"/>
  <c r="N9" i="159"/>
  <c r="L9" i="159" s="1"/>
  <c r="N8" i="159"/>
  <c r="Q54" i="158"/>
  <c r="M54" i="158" s="1"/>
  <c r="Q53" i="158"/>
  <c r="M53" i="158" s="1"/>
  <c r="Q52" i="158"/>
  <c r="M52" i="158" s="1"/>
  <c r="Q51" i="158"/>
  <c r="M51" i="158" s="1"/>
  <c r="Q50" i="158"/>
  <c r="M50" i="158" s="1"/>
  <c r="Q49" i="158"/>
  <c r="M49" i="158" s="1"/>
  <c r="Q48" i="158"/>
  <c r="M48" i="158" s="1"/>
  <c r="Q47" i="158"/>
  <c r="M47" i="158" s="1"/>
  <c r="Q46" i="158"/>
  <c r="M46" i="158" s="1"/>
  <c r="P43" i="158"/>
  <c r="O43" i="158"/>
  <c r="P42" i="158"/>
  <c r="O42" i="158"/>
  <c r="P41" i="158"/>
  <c r="O41" i="158"/>
  <c r="P40" i="158"/>
  <c r="O40" i="158"/>
  <c r="P39" i="158"/>
  <c r="O39" i="158"/>
  <c r="P38" i="158"/>
  <c r="O38" i="158"/>
  <c r="P37" i="158"/>
  <c r="O37" i="158"/>
  <c r="P36" i="158"/>
  <c r="O36" i="158"/>
  <c r="M33" i="158"/>
  <c r="M32" i="158"/>
  <c r="R31" i="158"/>
  <c r="Q31" i="158"/>
  <c r="P31" i="158"/>
  <c r="O31" i="158"/>
  <c r="R30" i="158"/>
  <c r="Q30" i="158"/>
  <c r="P30" i="158"/>
  <c r="O30" i="158"/>
  <c r="R29" i="158"/>
  <c r="Q29" i="158"/>
  <c r="P29" i="158"/>
  <c r="O29" i="158"/>
  <c r="R28" i="158"/>
  <c r="Q28" i="158"/>
  <c r="P28" i="158"/>
  <c r="O28" i="158"/>
  <c r="R27" i="158"/>
  <c r="Q27" i="158"/>
  <c r="P27" i="158"/>
  <c r="O27" i="158"/>
  <c r="R26" i="158"/>
  <c r="Q26" i="158"/>
  <c r="P26" i="158"/>
  <c r="O26" i="158"/>
  <c r="R25" i="158"/>
  <c r="Q25" i="158"/>
  <c r="P25" i="158"/>
  <c r="O25" i="158"/>
  <c r="M24" i="158"/>
  <c r="Q19" i="158"/>
  <c r="M19" i="158" s="1"/>
  <c r="Q18" i="158"/>
  <c r="M18" i="158" s="1"/>
  <c r="Q17" i="158"/>
  <c r="M17" i="158" s="1"/>
  <c r="Q16" i="158"/>
  <c r="M16" i="158" s="1"/>
  <c r="Q15" i="158"/>
  <c r="M15" i="158" s="1"/>
  <c r="Q14" i="158"/>
  <c r="M14" i="158" s="1"/>
  <c r="Q13" i="158"/>
  <c r="M13" i="158" s="1"/>
  <c r="Q12" i="158"/>
  <c r="M12" i="158" s="1"/>
  <c r="Q11" i="158"/>
  <c r="M11" i="158" s="1"/>
  <c r="Q10" i="158"/>
  <c r="M10" i="158" s="1"/>
  <c r="Q9" i="158"/>
  <c r="M9" i="158" s="1"/>
  <c r="Q8" i="158"/>
  <c r="M8" i="158" s="1"/>
  <c r="M25" i="158" l="1"/>
  <c r="M28" i="158"/>
  <c r="M37" i="158"/>
  <c r="M39" i="158"/>
  <c r="M40" i="158"/>
  <c r="M41" i="158"/>
  <c r="N27" i="161"/>
  <c r="N11" i="161"/>
  <c r="N17" i="161"/>
  <c r="N19" i="161"/>
  <c r="N20" i="161"/>
  <c r="N21" i="161"/>
  <c r="M29" i="158"/>
  <c r="M27" i="158"/>
  <c r="N9" i="161"/>
  <c r="N10" i="161"/>
  <c r="M31" i="158"/>
  <c r="M36" i="158"/>
  <c r="M43" i="158"/>
  <c r="C58" i="79"/>
  <c r="M26" i="158"/>
  <c r="M30" i="158"/>
  <c r="M38" i="158"/>
  <c r="M42" i="158"/>
  <c r="N15" i="161"/>
  <c r="N16" i="161"/>
  <c r="N12" i="161"/>
  <c r="N18" i="161"/>
  <c r="N24" i="161"/>
  <c r="L8" i="159"/>
  <c r="C59" i="79"/>
  <c r="L8" i="160"/>
  <c r="C60" i="79"/>
  <c r="N8" i="161"/>
  <c r="C61" i="79"/>
  <c r="AA18" i="153"/>
  <c r="Z18" i="153"/>
  <c r="Y18" i="153"/>
  <c r="X18" i="153"/>
  <c r="W18" i="153"/>
  <c r="V18" i="153"/>
  <c r="U18" i="153"/>
  <c r="L18" i="153"/>
  <c r="AA17" i="153"/>
  <c r="Z17" i="153"/>
  <c r="Y17" i="153"/>
  <c r="X17" i="153"/>
  <c r="W17" i="153"/>
  <c r="V17" i="153"/>
  <c r="U17" i="153"/>
  <c r="L17" i="153"/>
  <c r="AA16" i="153"/>
  <c r="Z16" i="153"/>
  <c r="Y16" i="153"/>
  <c r="X16" i="153"/>
  <c r="W16" i="153"/>
  <c r="V16" i="153"/>
  <c r="U16" i="153"/>
  <c r="L16" i="153"/>
  <c r="AA15" i="153"/>
  <c r="Z15" i="153"/>
  <c r="Y15" i="153"/>
  <c r="X15" i="153"/>
  <c r="W15" i="153"/>
  <c r="V15" i="153"/>
  <c r="U15" i="153"/>
  <c r="L15" i="153"/>
  <c r="AA14" i="153"/>
  <c r="Z14" i="153"/>
  <c r="Y14" i="153"/>
  <c r="X14" i="153"/>
  <c r="W14" i="153"/>
  <c r="V14" i="153"/>
  <c r="U14" i="153"/>
  <c r="L14" i="153"/>
  <c r="AA11" i="153"/>
  <c r="Z11" i="153"/>
  <c r="Y11" i="153"/>
  <c r="X11" i="153"/>
  <c r="W11" i="153"/>
  <c r="V11" i="153"/>
  <c r="U11" i="153"/>
  <c r="L11" i="153"/>
  <c r="AA10" i="153"/>
  <c r="Z10" i="153"/>
  <c r="Y10" i="153"/>
  <c r="X10" i="153"/>
  <c r="W10" i="153"/>
  <c r="V10" i="153"/>
  <c r="U10" i="153"/>
  <c r="L10" i="153"/>
  <c r="AA9" i="153"/>
  <c r="Z9" i="153"/>
  <c r="Y9" i="153"/>
  <c r="X9" i="153"/>
  <c r="W9" i="153"/>
  <c r="V9" i="153"/>
  <c r="U9" i="153"/>
  <c r="L9" i="153"/>
  <c r="AA8" i="153"/>
  <c r="Z8" i="153"/>
  <c r="Y8" i="153"/>
  <c r="X8" i="153"/>
  <c r="W8" i="153"/>
  <c r="V8" i="153"/>
  <c r="U8" i="153"/>
  <c r="L8" i="153"/>
  <c r="N36" i="152"/>
  <c r="L36" i="152" s="1"/>
  <c r="N35" i="152"/>
  <c r="L35" i="152" s="1"/>
  <c r="N34" i="152"/>
  <c r="L34" i="152" s="1"/>
  <c r="N33" i="152"/>
  <c r="L33" i="152" s="1"/>
  <c r="N32" i="152"/>
  <c r="L32" i="152" s="1"/>
  <c r="N31" i="152"/>
  <c r="L31" i="152" s="1"/>
  <c r="N30" i="152"/>
  <c r="L30" i="152" s="1"/>
  <c r="N29" i="152"/>
  <c r="L29" i="152" s="1"/>
  <c r="N28" i="152"/>
  <c r="L28" i="152" s="1"/>
  <c r="N27" i="152"/>
  <c r="L27" i="152" s="1"/>
  <c r="N26" i="152"/>
  <c r="L26" i="152" s="1"/>
  <c r="E24" i="152"/>
  <c r="N23" i="152"/>
  <c r="L23" i="152" s="1"/>
  <c r="N22" i="152"/>
  <c r="L22" i="152" s="1"/>
  <c r="N21" i="152"/>
  <c r="L21" i="152" s="1"/>
  <c r="N20" i="152"/>
  <c r="L20" i="152" s="1"/>
  <c r="N19" i="152"/>
  <c r="L19" i="152" s="1"/>
  <c r="N18" i="152"/>
  <c r="L18" i="152" s="1"/>
  <c r="N17" i="152"/>
  <c r="L17" i="152" s="1"/>
  <c r="N16" i="152"/>
  <c r="L16" i="152" s="1"/>
  <c r="N15" i="152"/>
  <c r="L15" i="152" s="1"/>
  <c r="N14" i="152"/>
  <c r="L14" i="152" s="1"/>
  <c r="N13" i="152"/>
  <c r="L13" i="152" s="1"/>
  <c r="N12" i="152"/>
  <c r="L12" i="152" s="1"/>
  <c r="N11" i="152"/>
  <c r="L11" i="152" s="1"/>
  <c r="N10" i="152"/>
  <c r="L10" i="152" s="1"/>
  <c r="N9" i="152"/>
  <c r="L9" i="152" s="1"/>
  <c r="N8" i="152"/>
  <c r="AC46" i="148"/>
  <c r="W46" i="148"/>
  <c r="AW59" i="148"/>
  <c r="AV59" i="148"/>
  <c r="AU59" i="148"/>
  <c r="AR59" i="148"/>
  <c r="AQ59" i="148"/>
  <c r="AP59" i="148"/>
  <c r="AO59" i="148"/>
  <c r="AN59" i="148"/>
  <c r="AM59" i="148"/>
  <c r="AL59" i="148"/>
  <c r="P51" i="147"/>
  <c r="P50" i="147"/>
  <c r="U29" i="147"/>
  <c r="T29" i="147"/>
  <c r="S29" i="147"/>
  <c r="R29" i="147"/>
  <c r="U26" i="147"/>
  <c r="T26" i="147"/>
  <c r="S26" i="147"/>
  <c r="R26" i="147"/>
  <c r="U25" i="147"/>
  <c r="T25" i="147"/>
  <c r="S25" i="147"/>
  <c r="R25" i="147"/>
  <c r="U22" i="147"/>
  <c r="T22" i="147"/>
  <c r="S22" i="147"/>
  <c r="R22" i="147"/>
  <c r="I22" i="147"/>
  <c r="U21" i="147"/>
  <c r="T21" i="147"/>
  <c r="S21" i="147"/>
  <c r="R21" i="147"/>
  <c r="I21" i="147"/>
  <c r="V13" i="147"/>
  <c r="P13" i="147" s="1"/>
  <c r="V12" i="147"/>
  <c r="P12" i="147" s="1"/>
  <c r="U9" i="147"/>
  <c r="T9" i="147"/>
  <c r="S9" i="147"/>
  <c r="R9" i="147"/>
  <c r="I9" i="147"/>
  <c r="H35" i="146"/>
  <c r="G35" i="146"/>
  <c r="U34" i="146"/>
  <c r="T34" i="146"/>
  <c r="I34" i="146"/>
  <c r="U33" i="146"/>
  <c r="T33" i="146"/>
  <c r="I33" i="146"/>
  <c r="U32" i="146"/>
  <c r="T32" i="146"/>
  <c r="I32" i="146"/>
  <c r="H27" i="146"/>
  <c r="G27" i="146"/>
  <c r="U26" i="146"/>
  <c r="T26" i="146"/>
  <c r="I26" i="146"/>
  <c r="U25" i="146"/>
  <c r="T25" i="146"/>
  <c r="I25" i="146"/>
  <c r="U24" i="146"/>
  <c r="T24" i="146"/>
  <c r="I24" i="146"/>
  <c r="U23" i="146"/>
  <c r="T23" i="146"/>
  <c r="I23" i="146"/>
  <c r="U19" i="146"/>
  <c r="T19" i="146"/>
  <c r="I19" i="146"/>
  <c r="U18" i="146"/>
  <c r="T18" i="146"/>
  <c r="I18" i="146"/>
  <c r="U16" i="146"/>
  <c r="T16" i="146"/>
  <c r="I16" i="146"/>
  <c r="U15" i="146"/>
  <c r="T15" i="146"/>
  <c r="I15" i="146"/>
  <c r="U14" i="146"/>
  <c r="T14" i="146"/>
  <c r="I14" i="146"/>
  <c r="U13" i="146"/>
  <c r="T13" i="146"/>
  <c r="I13" i="146"/>
  <c r="U12" i="146"/>
  <c r="T12" i="146"/>
  <c r="I12" i="146"/>
  <c r="U11" i="146"/>
  <c r="T11" i="146"/>
  <c r="I11" i="146"/>
  <c r="H10" i="146"/>
  <c r="H52" i="145"/>
  <c r="U51" i="145"/>
  <c r="U50" i="145"/>
  <c r="H45" i="145"/>
  <c r="U44" i="145"/>
  <c r="U43" i="145"/>
  <c r="U42" i="145"/>
  <c r="U41" i="145"/>
  <c r="U40" i="145"/>
  <c r="U39" i="145"/>
  <c r="U38" i="145"/>
  <c r="U37" i="145"/>
  <c r="U36" i="145"/>
  <c r="H31" i="145"/>
  <c r="U30" i="145"/>
  <c r="U29" i="145"/>
  <c r="U28" i="145"/>
  <c r="U27" i="145"/>
  <c r="U26" i="145"/>
  <c r="T26" i="145"/>
  <c r="S26" i="145"/>
  <c r="I26" i="145"/>
  <c r="U25" i="145"/>
  <c r="H22" i="145"/>
  <c r="U21" i="145"/>
  <c r="U20" i="145"/>
  <c r="U19" i="145"/>
  <c r="U18" i="145"/>
  <c r="H15" i="145"/>
  <c r="U14" i="145"/>
  <c r="U13" i="145"/>
  <c r="U12" i="145"/>
  <c r="U11" i="145"/>
  <c r="U10" i="145"/>
  <c r="U9" i="145"/>
  <c r="Q34" i="144"/>
  <c r="Q33" i="144"/>
  <c r="Q32" i="144"/>
  <c r="U10" i="144"/>
  <c r="T10" i="144"/>
  <c r="I10" i="144"/>
  <c r="U9" i="144"/>
  <c r="T9" i="144"/>
  <c r="S9" i="144"/>
  <c r="I9" i="144"/>
  <c r="H33" i="143"/>
  <c r="S32" i="143"/>
  <c r="Q32" i="143" s="1"/>
  <c r="S31" i="143"/>
  <c r="Q31" i="143" s="1"/>
  <c r="S30" i="143"/>
  <c r="Q30" i="143" s="1"/>
  <c r="H27" i="143"/>
  <c r="U26" i="143"/>
  <c r="U25" i="143"/>
  <c r="U22" i="143"/>
  <c r="U20" i="143"/>
  <c r="U17" i="143"/>
  <c r="U15" i="143"/>
  <c r="U14" i="143"/>
  <c r="U13" i="143"/>
  <c r="U12" i="143"/>
  <c r="H11" i="143"/>
  <c r="U10" i="143"/>
  <c r="U9" i="143"/>
  <c r="U8" i="143"/>
  <c r="P26" i="147" l="1"/>
  <c r="P25" i="147"/>
  <c r="P22" i="147"/>
  <c r="S10" i="153"/>
  <c r="S14" i="153"/>
  <c r="S16" i="153"/>
  <c r="S18" i="153"/>
  <c r="P21" i="147"/>
  <c r="P29" i="147"/>
  <c r="Q26" i="145"/>
  <c r="H19" i="143"/>
  <c r="S15" i="153"/>
  <c r="J9" i="144"/>
  <c r="H33" i="145"/>
  <c r="J26" i="145"/>
  <c r="I35" i="146"/>
  <c r="S11" i="153"/>
  <c r="S17" i="153"/>
  <c r="S9" i="153"/>
  <c r="C55" i="79"/>
  <c r="S8" i="153"/>
  <c r="L25" i="152"/>
  <c r="I27" i="146"/>
  <c r="H9" i="146"/>
  <c r="Q9" i="144"/>
  <c r="P9" i="147"/>
  <c r="L8" i="152"/>
  <c r="C54" i="79"/>
  <c r="H16" i="143"/>
  <c r="H47" i="145" l="1"/>
  <c r="H17" i="146"/>
  <c r="H18" i="143"/>
  <c r="H20" i="146" l="1"/>
  <c r="H21" i="143"/>
  <c r="H29" i="146" l="1"/>
  <c r="H8" i="144"/>
  <c r="H11" i="144" l="1"/>
  <c r="H37" i="146"/>
  <c r="AA8" i="97" l="1"/>
  <c r="Z55" i="89"/>
  <c r="Z56" i="89"/>
  <c r="Z58" i="89"/>
  <c r="Z59" i="89"/>
  <c r="AA55" i="89"/>
  <c r="AB55" i="89"/>
  <c r="AC55" i="89"/>
  <c r="AA56" i="89"/>
  <c r="AB56" i="89"/>
  <c r="AC56" i="89"/>
  <c r="AA58" i="89"/>
  <c r="AB58" i="89"/>
  <c r="AC58" i="89"/>
  <c r="AA59" i="89"/>
  <c r="AB59" i="89"/>
  <c r="AC59" i="89"/>
  <c r="Z52" i="89"/>
  <c r="AA52" i="89"/>
  <c r="AB52" i="89"/>
  <c r="AC52" i="89"/>
  <c r="Z53" i="89"/>
  <c r="AA53" i="89"/>
  <c r="AB53" i="89"/>
  <c r="AC53" i="89"/>
  <c r="Q416" i="37"/>
  <c r="Q213" i="37"/>
  <c r="Q769" i="37"/>
  <c r="Q669" i="37" l="1"/>
  <c r="Q619" i="37"/>
  <c r="L416" i="37"/>
  <c r="AF17" i="90" l="1"/>
  <c r="AG17" i="90"/>
  <c r="AH17" i="90"/>
  <c r="AI17" i="90"/>
  <c r="AJ17" i="90"/>
  <c r="AK17" i="90"/>
  <c r="AL17" i="90"/>
  <c r="AM17" i="90"/>
  <c r="O72" i="90"/>
  <c r="P72" i="90"/>
  <c r="Q72" i="90"/>
  <c r="R72" i="90"/>
  <c r="S72" i="90"/>
  <c r="T72" i="90"/>
  <c r="U72" i="90"/>
  <c r="V72" i="90"/>
  <c r="F93" i="90"/>
  <c r="M92" i="90"/>
  <c r="F92" i="90"/>
  <c r="F54" i="90"/>
  <c r="W19" i="90"/>
  <c r="F48" i="90"/>
  <c r="F30" i="90"/>
  <c r="F12" i="90"/>
  <c r="N10" i="90"/>
  <c r="AJ38" i="89"/>
  <c r="AI38" i="89"/>
  <c r="AH38" i="89"/>
  <c r="AG38" i="89"/>
  <c r="AF38" i="89"/>
  <c r="AJ37" i="89"/>
  <c r="AI37" i="89"/>
  <c r="AH37" i="89"/>
  <c r="AG37" i="89"/>
  <c r="AF37" i="89"/>
  <c r="AD94" i="89"/>
  <c r="AD93" i="89"/>
  <c r="AD92" i="89"/>
  <c r="AD91" i="89"/>
  <c r="AD90" i="89"/>
  <c r="AD89" i="89"/>
  <c r="AD88" i="89"/>
  <c r="AD87" i="89"/>
  <c r="AD86" i="89"/>
  <c r="AD85" i="89"/>
  <c r="AD83" i="89"/>
  <c r="AD80" i="89"/>
  <c r="AD77" i="89"/>
  <c r="AD74" i="89"/>
  <c r="AD73" i="89"/>
  <c r="AD71" i="89"/>
  <c r="AD68" i="89"/>
  <c r="AD65" i="89"/>
  <c r="AD59" i="89"/>
  <c r="X59" i="89" s="1"/>
  <c r="AD56" i="89"/>
  <c r="X56" i="89" s="1"/>
  <c r="AD55" i="89"/>
  <c r="X55" i="89" s="1"/>
  <c r="AD53" i="89"/>
  <c r="X53" i="89" s="1"/>
  <c r="AD47" i="89"/>
  <c r="AD44" i="89"/>
  <c r="AD41" i="89"/>
  <c r="AD38" i="89"/>
  <c r="AD35" i="89"/>
  <c r="AD32" i="89"/>
  <c r="AD26" i="89"/>
  <c r="AD23" i="89"/>
  <c r="AD20" i="89"/>
  <c r="AD17" i="89"/>
  <c r="AD14" i="89"/>
  <c r="AD11" i="89"/>
  <c r="AD10" i="89"/>
  <c r="F99" i="89"/>
  <c r="J57" i="89"/>
  <c r="Q37" i="89"/>
  <c r="Q38" i="89"/>
  <c r="M39" i="89"/>
  <c r="F12" i="89"/>
  <c r="K10" i="89"/>
  <c r="F94" i="90" l="1"/>
  <c r="L40" i="97"/>
  <c r="L42" i="97" s="1"/>
  <c r="M41" i="97"/>
  <c r="M38" i="97"/>
  <c r="E15" i="97"/>
  <c r="H40" i="97"/>
  <c r="H35" i="97"/>
  <c r="J25" i="97"/>
  <c r="J27" i="97" s="1"/>
  <c r="G25" i="97"/>
  <c r="G27" i="97" s="1"/>
  <c r="J22" i="97"/>
  <c r="J24" i="97" s="1"/>
  <c r="G22" i="97"/>
  <c r="G24" i="97" s="1"/>
  <c r="F15" i="97"/>
  <c r="F11" i="97"/>
  <c r="E11" i="97"/>
  <c r="H15" i="97"/>
  <c r="H11" i="97"/>
  <c r="G14" i="97"/>
  <c r="G13" i="97"/>
  <c r="G12" i="97"/>
  <c r="G10" i="97"/>
  <c r="G9" i="97"/>
  <c r="G8" i="97"/>
  <c r="F20" i="99"/>
  <c r="E20" i="99"/>
  <c r="F17" i="99"/>
  <c r="E17" i="99"/>
  <c r="F10" i="99"/>
  <c r="E10" i="99"/>
  <c r="G19" i="99"/>
  <c r="G18" i="99"/>
  <c r="G16" i="99"/>
  <c r="G15" i="99"/>
  <c r="G9" i="99"/>
  <c r="G8" i="99"/>
  <c r="I8" i="104"/>
  <c r="I9" i="104"/>
  <c r="E10" i="104"/>
  <c r="F18" i="103"/>
  <c r="F17" i="103"/>
  <c r="F20" i="102"/>
  <c r="F19" i="102"/>
  <c r="K10" i="102"/>
  <c r="M10" i="98"/>
  <c r="T28" i="98"/>
  <c r="AC36" i="98"/>
  <c r="AB36" i="98"/>
  <c r="AA36" i="98"/>
  <c r="Z36" i="98"/>
  <c r="Y36" i="98"/>
  <c r="X36" i="98"/>
  <c r="W36" i="98"/>
  <c r="V36" i="98"/>
  <c r="AC32" i="98"/>
  <c r="AB32" i="98"/>
  <c r="AA32" i="98"/>
  <c r="Z32" i="98"/>
  <c r="Y32" i="98"/>
  <c r="X32" i="98"/>
  <c r="W32" i="98"/>
  <c r="V32" i="98"/>
  <c r="AC31" i="98"/>
  <c r="AB31" i="98"/>
  <c r="AA31" i="98"/>
  <c r="Z31" i="98"/>
  <c r="Y31" i="98"/>
  <c r="X31" i="98"/>
  <c r="W31" i="98"/>
  <c r="V31" i="98"/>
  <c r="AC26" i="98"/>
  <c r="AB26" i="98"/>
  <c r="AA26" i="98"/>
  <c r="Z26" i="98"/>
  <c r="Y26" i="98"/>
  <c r="X26" i="98"/>
  <c r="W26" i="98"/>
  <c r="V26" i="98"/>
  <c r="AC25" i="98"/>
  <c r="AB25" i="98"/>
  <c r="AA25" i="98"/>
  <c r="Z25" i="98"/>
  <c r="Y25" i="98"/>
  <c r="X25" i="98"/>
  <c r="W25" i="98"/>
  <c r="V25" i="98"/>
  <c r="AC24" i="98"/>
  <c r="AB24" i="98"/>
  <c r="AA24" i="98"/>
  <c r="Z24" i="98"/>
  <c r="Y24" i="98"/>
  <c r="X24" i="98"/>
  <c r="W24" i="98"/>
  <c r="V24" i="98"/>
  <c r="AC21" i="98"/>
  <c r="AB21" i="98"/>
  <c r="AA21" i="98"/>
  <c r="Z21" i="98"/>
  <c r="Y21" i="98"/>
  <c r="X21" i="98"/>
  <c r="W21" i="98"/>
  <c r="V21" i="98"/>
  <c r="AC20" i="98"/>
  <c r="AB20" i="98"/>
  <c r="AA20" i="98"/>
  <c r="Z20" i="98"/>
  <c r="Y20" i="98"/>
  <c r="X20" i="98"/>
  <c r="W20" i="98"/>
  <c r="V20" i="98"/>
  <c r="AC19" i="98"/>
  <c r="AB19" i="98"/>
  <c r="AA19" i="98"/>
  <c r="Z19" i="98"/>
  <c r="Y19" i="98"/>
  <c r="X19" i="98"/>
  <c r="W19" i="98"/>
  <c r="V19" i="98"/>
  <c r="AC16" i="98"/>
  <c r="AB16" i="98"/>
  <c r="AA16" i="98"/>
  <c r="Z16" i="98"/>
  <c r="Y16" i="98"/>
  <c r="X16" i="98"/>
  <c r="W16" i="98"/>
  <c r="V16" i="98"/>
  <c r="AC15" i="98"/>
  <c r="AB15" i="98"/>
  <c r="AA15" i="98"/>
  <c r="Z15" i="98"/>
  <c r="Y15" i="98"/>
  <c r="X15" i="98"/>
  <c r="W15" i="98"/>
  <c r="V15" i="98"/>
  <c r="AC14" i="98"/>
  <c r="AB14" i="98"/>
  <c r="AA14" i="98"/>
  <c r="Z14" i="98"/>
  <c r="Y14" i="98"/>
  <c r="X14" i="98"/>
  <c r="W14" i="98"/>
  <c r="V14" i="98"/>
  <c r="AC13" i="98"/>
  <c r="AB13" i="98"/>
  <c r="AA13" i="98"/>
  <c r="Z13" i="98"/>
  <c r="Y13" i="98"/>
  <c r="X13" i="98"/>
  <c r="W13" i="98"/>
  <c r="V13" i="98"/>
  <c r="AC12" i="98"/>
  <c r="AB12" i="98"/>
  <c r="AA12" i="98"/>
  <c r="Z12" i="98"/>
  <c r="Y12" i="98"/>
  <c r="X12" i="98"/>
  <c r="W12" i="98"/>
  <c r="V12" i="98"/>
  <c r="AC11" i="98"/>
  <c r="AB11" i="98"/>
  <c r="AA11" i="98"/>
  <c r="Z11" i="98"/>
  <c r="Y11" i="98"/>
  <c r="X11" i="98"/>
  <c r="W11" i="98"/>
  <c r="V11" i="98"/>
  <c r="AC10" i="98"/>
  <c r="AB10" i="98"/>
  <c r="AA10" i="98"/>
  <c r="Z10" i="98"/>
  <c r="Y10" i="98"/>
  <c r="X10" i="98"/>
  <c r="W10" i="98"/>
  <c r="V10" i="98"/>
  <c r="J35" i="88"/>
  <c r="J30" i="88"/>
  <c r="F44" i="114"/>
  <c r="C41" i="114"/>
  <c r="D41" i="114"/>
  <c r="E41" i="114"/>
  <c r="G41" i="114"/>
  <c r="H41" i="114"/>
  <c r="H31" i="114"/>
  <c r="G31" i="114"/>
  <c r="E31" i="114"/>
  <c r="D31" i="114"/>
  <c r="C31" i="114"/>
  <c r="H24" i="114"/>
  <c r="C17" i="114"/>
  <c r="F29" i="114"/>
  <c r="F11" i="114"/>
  <c r="S34" i="87"/>
  <c r="E21" i="87"/>
  <c r="V11" i="87"/>
  <c r="M25" i="87"/>
  <c r="M11" i="87"/>
  <c r="M20" i="86"/>
  <c r="E20" i="86"/>
  <c r="P26" i="86"/>
  <c r="P11" i="86"/>
  <c r="J23" i="86"/>
  <c r="J10" i="86"/>
  <c r="E43" i="85"/>
  <c r="M17" i="85"/>
  <c r="E43" i="84"/>
  <c r="J38" i="84"/>
  <c r="J42" i="84"/>
  <c r="J41" i="84"/>
  <c r="J40" i="84"/>
  <c r="J39" i="84"/>
  <c r="J24" i="84"/>
  <c r="J17" i="84"/>
  <c r="AF41" i="101"/>
  <c r="AE41" i="101"/>
  <c r="AD41" i="101"/>
  <c r="AF40" i="101"/>
  <c r="AE40" i="101"/>
  <c r="AD40" i="101"/>
  <c r="AC40" i="101"/>
  <c r="AB40" i="101"/>
  <c r="AF38" i="101"/>
  <c r="AE38" i="101"/>
  <c r="AD38" i="101"/>
  <c r="AA38" i="101"/>
  <c r="Z38" i="101"/>
  <c r="Y38" i="101"/>
  <c r="AF31" i="101"/>
  <c r="AE31" i="101"/>
  <c r="AD31" i="101"/>
  <c r="AA31" i="101"/>
  <c r="Z31" i="101"/>
  <c r="Y31" i="101"/>
  <c r="AF30" i="101"/>
  <c r="AE30" i="101"/>
  <c r="AD30" i="101"/>
  <c r="AA30" i="101"/>
  <c r="Z30" i="101"/>
  <c r="Y30" i="101"/>
  <c r="AF25" i="101"/>
  <c r="AE25" i="101"/>
  <c r="AD25" i="101"/>
  <c r="AC25" i="101"/>
  <c r="AB25" i="101"/>
  <c r="AA25" i="101"/>
  <c r="Z25" i="101"/>
  <c r="Y25" i="101"/>
  <c r="X25" i="101"/>
  <c r="W25" i="101"/>
  <c r="AF23" i="101"/>
  <c r="AE23" i="101"/>
  <c r="AD23" i="101"/>
  <c r="AA23" i="101"/>
  <c r="Z23" i="101"/>
  <c r="Y23" i="101"/>
  <c r="AF22" i="101"/>
  <c r="AE22" i="101"/>
  <c r="AD22" i="101"/>
  <c r="AA22" i="101"/>
  <c r="Z22" i="101"/>
  <c r="Y22" i="101"/>
  <c r="AF17" i="101"/>
  <c r="AE17" i="101"/>
  <c r="AD17" i="101"/>
  <c r="AA17" i="101"/>
  <c r="Z17" i="101"/>
  <c r="Y17" i="101"/>
  <c r="AF15" i="101"/>
  <c r="AE15" i="101"/>
  <c r="AD15" i="101"/>
  <c r="AA15" i="101"/>
  <c r="Z15" i="101"/>
  <c r="Y15" i="101"/>
  <c r="AF12" i="101"/>
  <c r="AE12" i="101"/>
  <c r="AD12" i="101"/>
  <c r="AC12" i="101"/>
  <c r="AB12" i="101"/>
  <c r="AA12" i="101"/>
  <c r="Z12" i="101"/>
  <c r="Y12" i="101"/>
  <c r="X12" i="101"/>
  <c r="W12" i="101"/>
  <c r="AF11" i="101"/>
  <c r="AE11" i="101"/>
  <c r="AD11" i="101"/>
  <c r="AC11" i="101"/>
  <c r="AB11" i="101"/>
  <c r="AA11" i="101"/>
  <c r="Z11" i="101"/>
  <c r="Y11" i="101"/>
  <c r="X11" i="101"/>
  <c r="W11" i="101"/>
  <c r="AF10" i="101"/>
  <c r="AE10" i="101"/>
  <c r="AD10" i="101"/>
  <c r="AA10" i="101"/>
  <c r="Z10" i="101"/>
  <c r="Y10" i="101"/>
  <c r="AF9" i="101"/>
  <c r="AE9" i="101"/>
  <c r="AD9" i="101"/>
  <c r="AA9" i="101"/>
  <c r="Z9" i="101"/>
  <c r="Y9" i="101"/>
  <c r="J819" i="37"/>
  <c r="C835" i="37" s="1"/>
  <c r="L814" i="37"/>
  <c r="S619" i="37"/>
  <c r="R619" i="37"/>
  <c r="L619" i="37"/>
  <c r="T616" i="37"/>
  <c r="K616" i="37"/>
  <c r="J616" i="37"/>
  <c r="S615" i="37"/>
  <c r="Q615" i="37"/>
  <c r="L615" i="37"/>
  <c r="R416" i="37"/>
  <c r="S416" i="37"/>
  <c r="L419" i="37"/>
  <c r="Q412" i="37"/>
  <c r="R412" i="37" s="1"/>
  <c r="L412" i="37"/>
  <c r="R213" i="37"/>
  <c r="S213" i="37" s="1"/>
  <c r="L214" i="37"/>
  <c r="L213" i="37"/>
  <c r="V210" i="37"/>
  <c r="U210" i="37"/>
  <c r="T210" i="37"/>
  <c r="K210" i="37"/>
  <c r="J210" i="37"/>
  <c r="R26" i="37"/>
  <c r="S26" i="37" s="1"/>
  <c r="L11" i="37"/>
  <c r="M11" i="37"/>
  <c r="N11" i="37"/>
  <c r="L12" i="37"/>
  <c r="M12" i="37"/>
  <c r="N12" i="37"/>
  <c r="L13" i="37"/>
  <c r="M13" i="37"/>
  <c r="N13" i="37"/>
  <c r="L14" i="37"/>
  <c r="M14" i="37"/>
  <c r="N14" i="37"/>
  <c r="L15" i="37"/>
  <c r="M15" i="37"/>
  <c r="N15" i="37"/>
  <c r="L16" i="37"/>
  <c r="M16" i="37"/>
  <c r="N16" i="37"/>
  <c r="L17" i="37"/>
  <c r="M17" i="37"/>
  <c r="N17" i="37"/>
  <c r="L18" i="37"/>
  <c r="M18" i="37"/>
  <c r="N18" i="37"/>
  <c r="L19" i="37"/>
  <c r="M19" i="37"/>
  <c r="N19" i="37"/>
  <c r="L20" i="37"/>
  <c r="M20" i="37"/>
  <c r="N20" i="37"/>
  <c r="L21" i="37"/>
  <c r="M21" i="37"/>
  <c r="N21" i="37"/>
  <c r="L22" i="37"/>
  <c r="M22" i="37"/>
  <c r="N22" i="37"/>
  <c r="L23" i="37"/>
  <c r="M23" i="37"/>
  <c r="N23" i="37"/>
  <c r="L24" i="37"/>
  <c r="M24" i="37"/>
  <c r="N24" i="37"/>
  <c r="L25" i="37"/>
  <c r="M25" i="37"/>
  <c r="N25" i="37"/>
  <c r="L26" i="37"/>
  <c r="M26" i="37"/>
  <c r="N26" i="37"/>
  <c r="L27" i="37"/>
  <c r="M27" i="37"/>
  <c r="N27" i="37"/>
  <c r="L28" i="37"/>
  <c r="M28" i="37"/>
  <c r="N28" i="37"/>
  <c r="L29" i="37"/>
  <c r="M29" i="37"/>
  <c r="N29" i="37"/>
  <c r="L30" i="37"/>
  <c r="M30" i="37"/>
  <c r="N30" i="37"/>
  <c r="L31" i="37"/>
  <c r="M31" i="37"/>
  <c r="N31" i="37"/>
  <c r="L32" i="37"/>
  <c r="M32" i="37"/>
  <c r="N32" i="37"/>
  <c r="L33" i="37"/>
  <c r="M33" i="37"/>
  <c r="N33" i="37"/>
  <c r="L34" i="37"/>
  <c r="M34" i="37"/>
  <c r="N34" i="37"/>
  <c r="L35" i="37"/>
  <c r="M35" i="37"/>
  <c r="N35" i="37"/>
  <c r="L36" i="37"/>
  <c r="M36" i="37"/>
  <c r="N36" i="37"/>
  <c r="L37" i="37"/>
  <c r="M37" i="37"/>
  <c r="N37" i="37"/>
  <c r="L38" i="37"/>
  <c r="M38" i="37"/>
  <c r="N38" i="37"/>
  <c r="L39" i="37"/>
  <c r="M39" i="37"/>
  <c r="N39" i="37"/>
  <c r="L40" i="37"/>
  <c r="M40" i="37"/>
  <c r="N40" i="37"/>
  <c r="L41" i="37"/>
  <c r="M41" i="37"/>
  <c r="N41" i="37"/>
  <c r="L42" i="37"/>
  <c r="M42" i="37"/>
  <c r="N42" i="37"/>
  <c r="L43" i="37"/>
  <c r="M43" i="37"/>
  <c r="N43" i="37"/>
  <c r="L44" i="37"/>
  <c r="M44" i="37"/>
  <c r="N44" i="37"/>
  <c r="L45" i="37"/>
  <c r="M45" i="37"/>
  <c r="N45" i="37"/>
  <c r="L46" i="37"/>
  <c r="M46" i="37"/>
  <c r="N46" i="37"/>
  <c r="L47" i="37"/>
  <c r="M47" i="37"/>
  <c r="N47" i="37"/>
  <c r="L48" i="37"/>
  <c r="M48" i="37"/>
  <c r="N48" i="37"/>
  <c r="L49" i="37"/>
  <c r="M49" i="37"/>
  <c r="N49" i="37"/>
  <c r="L50" i="37"/>
  <c r="M50" i="37"/>
  <c r="N50" i="37"/>
  <c r="L51" i="37"/>
  <c r="M51" i="37"/>
  <c r="N51" i="37"/>
  <c r="L52" i="37"/>
  <c r="M52" i="37"/>
  <c r="N52" i="37"/>
  <c r="L53" i="37"/>
  <c r="M53" i="37"/>
  <c r="N53" i="37"/>
  <c r="L54" i="37"/>
  <c r="M54" i="37"/>
  <c r="N54" i="37"/>
  <c r="L55" i="37"/>
  <c r="M55" i="37"/>
  <c r="N55" i="37"/>
  <c r="L56" i="37"/>
  <c r="M56" i="37"/>
  <c r="N56" i="37"/>
  <c r="L57" i="37"/>
  <c r="M57" i="37"/>
  <c r="N57" i="37"/>
  <c r="L58" i="37"/>
  <c r="M58" i="37"/>
  <c r="N58" i="37"/>
  <c r="L59" i="37"/>
  <c r="M59" i="37"/>
  <c r="N59" i="37"/>
  <c r="L60" i="37"/>
  <c r="M60" i="37"/>
  <c r="N60" i="37"/>
  <c r="L61" i="37"/>
  <c r="M61" i="37"/>
  <c r="N61" i="37"/>
  <c r="L62" i="37"/>
  <c r="M62" i="37"/>
  <c r="N62" i="37"/>
  <c r="L63" i="37"/>
  <c r="M63" i="37"/>
  <c r="N63" i="37"/>
  <c r="L64" i="37"/>
  <c r="M64" i="37"/>
  <c r="N64" i="37"/>
  <c r="L65" i="37"/>
  <c r="M65" i="37"/>
  <c r="N65" i="37"/>
  <c r="L66" i="37"/>
  <c r="M66" i="37"/>
  <c r="N66" i="37"/>
  <c r="L67" i="37"/>
  <c r="M67" i="37"/>
  <c r="N67" i="37"/>
  <c r="L68" i="37"/>
  <c r="M68" i="37"/>
  <c r="N68" i="37"/>
  <c r="L69" i="37"/>
  <c r="M69" i="37"/>
  <c r="N69" i="37"/>
  <c r="L70" i="37"/>
  <c r="M70" i="37"/>
  <c r="N70" i="37"/>
  <c r="L71" i="37"/>
  <c r="M71" i="37"/>
  <c r="N71" i="37"/>
  <c r="L72" i="37"/>
  <c r="M72" i="37"/>
  <c r="N72" i="37"/>
  <c r="L73" i="37"/>
  <c r="M73" i="37"/>
  <c r="N73" i="37"/>
  <c r="L74" i="37"/>
  <c r="M74" i="37"/>
  <c r="N74" i="37"/>
  <c r="L75" i="37"/>
  <c r="M75" i="37"/>
  <c r="N75" i="37"/>
  <c r="L76" i="37"/>
  <c r="M76" i="37"/>
  <c r="N76" i="37"/>
  <c r="L77" i="37"/>
  <c r="M77" i="37"/>
  <c r="N77" i="37"/>
  <c r="L78" i="37"/>
  <c r="M78" i="37"/>
  <c r="N78" i="37"/>
  <c r="L79" i="37"/>
  <c r="M79" i="37"/>
  <c r="N79" i="37"/>
  <c r="L80" i="37"/>
  <c r="M80" i="37"/>
  <c r="N80" i="37"/>
  <c r="L81" i="37"/>
  <c r="M81" i="37"/>
  <c r="N81" i="37"/>
  <c r="L82" i="37"/>
  <c r="M82" i="37"/>
  <c r="N82" i="37"/>
  <c r="L83" i="37"/>
  <c r="M83" i="37"/>
  <c r="N83" i="37"/>
  <c r="L84" i="37"/>
  <c r="M84" i="37"/>
  <c r="N84" i="37"/>
  <c r="L85" i="37"/>
  <c r="M85" i="37"/>
  <c r="N85" i="37"/>
  <c r="L86" i="37"/>
  <c r="M86" i="37"/>
  <c r="N86" i="37"/>
  <c r="L87" i="37"/>
  <c r="M87" i="37"/>
  <c r="N87" i="37"/>
  <c r="L88" i="37"/>
  <c r="M88" i="37"/>
  <c r="N88" i="37"/>
  <c r="L89" i="37"/>
  <c r="M89" i="37"/>
  <c r="N89" i="37"/>
  <c r="L90" i="37"/>
  <c r="M90" i="37"/>
  <c r="N90" i="37"/>
  <c r="L91" i="37"/>
  <c r="M91" i="37"/>
  <c r="N91" i="37"/>
  <c r="L92" i="37"/>
  <c r="M92" i="37"/>
  <c r="N92" i="37"/>
  <c r="L93" i="37"/>
  <c r="M93" i="37"/>
  <c r="N93" i="37"/>
  <c r="L94" i="37"/>
  <c r="M94" i="37"/>
  <c r="N94" i="37"/>
  <c r="L95" i="37"/>
  <c r="M95" i="37"/>
  <c r="N95" i="37"/>
  <c r="L96" i="37"/>
  <c r="M96" i="37"/>
  <c r="N96" i="37"/>
  <c r="L97" i="37"/>
  <c r="M97" i="37"/>
  <c r="N97" i="37"/>
  <c r="L98" i="37"/>
  <c r="M98" i="37"/>
  <c r="N98" i="37"/>
  <c r="L99" i="37"/>
  <c r="M99" i="37"/>
  <c r="N99" i="37"/>
  <c r="L100" i="37"/>
  <c r="M100" i="37"/>
  <c r="N100" i="37"/>
  <c r="L101" i="37"/>
  <c r="M101" i="37"/>
  <c r="N101" i="37"/>
  <c r="L102" i="37"/>
  <c r="M102" i="37"/>
  <c r="N102" i="37"/>
  <c r="L103" i="37"/>
  <c r="M103" i="37"/>
  <c r="N103" i="37"/>
  <c r="L104" i="37"/>
  <c r="M104" i="37"/>
  <c r="N104" i="37"/>
  <c r="L105" i="37"/>
  <c r="M105" i="37"/>
  <c r="N105" i="37"/>
  <c r="L106" i="37"/>
  <c r="M106" i="37"/>
  <c r="N106" i="37"/>
  <c r="L107" i="37"/>
  <c r="M107" i="37"/>
  <c r="N107" i="37"/>
  <c r="L108" i="37"/>
  <c r="M108" i="37"/>
  <c r="N108" i="37"/>
  <c r="L109" i="37"/>
  <c r="M109" i="37"/>
  <c r="N109" i="37"/>
  <c r="L110" i="37"/>
  <c r="M110" i="37"/>
  <c r="N110" i="37"/>
  <c r="L111" i="37"/>
  <c r="M111" i="37"/>
  <c r="N111" i="37"/>
  <c r="L112" i="37"/>
  <c r="M112" i="37"/>
  <c r="N112" i="37"/>
  <c r="L113" i="37"/>
  <c r="M113" i="37"/>
  <c r="N113" i="37"/>
  <c r="L114" i="37"/>
  <c r="M114" i="37"/>
  <c r="N114" i="37"/>
  <c r="L115" i="37"/>
  <c r="M115" i="37"/>
  <c r="N115" i="37"/>
  <c r="L116" i="37"/>
  <c r="M116" i="37"/>
  <c r="N116" i="37"/>
  <c r="L117" i="37"/>
  <c r="M117" i="37"/>
  <c r="N117" i="37"/>
  <c r="L118" i="37"/>
  <c r="M118" i="37"/>
  <c r="N118" i="37"/>
  <c r="L119" i="37"/>
  <c r="M119" i="37"/>
  <c r="N119" i="37"/>
  <c r="L120" i="37"/>
  <c r="M120" i="37"/>
  <c r="N120" i="37"/>
  <c r="L121" i="37"/>
  <c r="M121" i="37"/>
  <c r="N121" i="37"/>
  <c r="L122" i="37"/>
  <c r="M122" i="37"/>
  <c r="N122" i="37"/>
  <c r="L123" i="37"/>
  <c r="M123" i="37"/>
  <c r="N123" i="37"/>
  <c r="L124" i="37"/>
  <c r="M124" i="37"/>
  <c r="N124" i="37"/>
  <c r="L125" i="37"/>
  <c r="M125" i="37"/>
  <c r="N125" i="37"/>
  <c r="L126" i="37"/>
  <c r="M126" i="37"/>
  <c r="N126" i="37"/>
  <c r="L127" i="37"/>
  <c r="M127" i="37"/>
  <c r="N127" i="37"/>
  <c r="L128" i="37"/>
  <c r="M128" i="37"/>
  <c r="N128" i="37"/>
  <c r="L129" i="37"/>
  <c r="M129" i="37"/>
  <c r="N129" i="37"/>
  <c r="L130" i="37"/>
  <c r="M130" i="37"/>
  <c r="N130" i="37"/>
  <c r="L131" i="37"/>
  <c r="M131" i="37"/>
  <c r="N131" i="37"/>
  <c r="L132" i="37"/>
  <c r="M132" i="37"/>
  <c r="N132" i="37"/>
  <c r="L133" i="37"/>
  <c r="M133" i="37"/>
  <c r="N133" i="37"/>
  <c r="L134" i="37"/>
  <c r="M134" i="37"/>
  <c r="N134" i="37"/>
  <c r="L135" i="37"/>
  <c r="M135" i="37"/>
  <c r="N135" i="37"/>
  <c r="L136" i="37"/>
  <c r="M136" i="37"/>
  <c r="N136" i="37"/>
  <c r="L137" i="37"/>
  <c r="M137" i="37"/>
  <c r="N137" i="37"/>
  <c r="L138" i="37"/>
  <c r="M138" i="37"/>
  <c r="N138" i="37"/>
  <c r="L139" i="37"/>
  <c r="M139" i="37"/>
  <c r="N139" i="37"/>
  <c r="L140" i="37"/>
  <c r="M140" i="37"/>
  <c r="N140" i="37"/>
  <c r="L141" i="37"/>
  <c r="M141" i="37"/>
  <c r="N141" i="37"/>
  <c r="L142" i="37"/>
  <c r="M142" i="37"/>
  <c r="N142" i="37"/>
  <c r="L143" i="37"/>
  <c r="M143" i="37"/>
  <c r="N143" i="37"/>
  <c r="L144" i="37"/>
  <c r="M144" i="37"/>
  <c r="N144" i="37"/>
  <c r="L145" i="37"/>
  <c r="M145" i="37"/>
  <c r="N145" i="37"/>
  <c r="L146" i="37"/>
  <c r="M146" i="37"/>
  <c r="N146" i="37"/>
  <c r="L147" i="37"/>
  <c r="M147" i="37"/>
  <c r="N147" i="37"/>
  <c r="L148" i="37"/>
  <c r="M148" i="37"/>
  <c r="N148" i="37"/>
  <c r="L149" i="37"/>
  <c r="M149" i="37"/>
  <c r="N149" i="37"/>
  <c r="L150" i="37"/>
  <c r="M150" i="37"/>
  <c r="N150" i="37"/>
  <c r="L151" i="37"/>
  <c r="M151" i="37"/>
  <c r="N151" i="37"/>
  <c r="L152" i="37"/>
  <c r="M152" i="37"/>
  <c r="N152" i="37"/>
  <c r="L153" i="37"/>
  <c r="M153" i="37"/>
  <c r="N153" i="37"/>
  <c r="L154" i="37"/>
  <c r="M154" i="37"/>
  <c r="N154" i="37"/>
  <c r="L155" i="37"/>
  <c r="M155" i="37"/>
  <c r="N155" i="37"/>
  <c r="L156" i="37"/>
  <c r="M156" i="37"/>
  <c r="N156" i="37"/>
  <c r="L157" i="37"/>
  <c r="M157" i="37"/>
  <c r="N157" i="37"/>
  <c r="L158" i="37"/>
  <c r="M158" i="37"/>
  <c r="N158" i="37"/>
  <c r="L159" i="37"/>
  <c r="M159" i="37"/>
  <c r="N159" i="37"/>
  <c r="L160" i="37"/>
  <c r="M160" i="37"/>
  <c r="N160" i="37"/>
  <c r="L161" i="37"/>
  <c r="M161" i="37"/>
  <c r="N161" i="37"/>
  <c r="L162" i="37"/>
  <c r="M162" i="37"/>
  <c r="N162" i="37"/>
  <c r="L163" i="37"/>
  <c r="M163" i="37"/>
  <c r="N163" i="37"/>
  <c r="L164" i="37"/>
  <c r="M164" i="37"/>
  <c r="N164" i="37"/>
  <c r="L165" i="37"/>
  <c r="M165" i="37"/>
  <c r="N165" i="37"/>
  <c r="L166" i="37"/>
  <c r="M166" i="37"/>
  <c r="N166" i="37"/>
  <c r="L167" i="37"/>
  <c r="M167" i="37"/>
  <c r="N167" i="37"/>
  <c r="L168" i="37"/>
  <c r="M168" i="37"/>
  <c r="N168" i="37"/>
  <c r="L169" i="37"/>
  <c r="M169" i="37"/>
  <c r="N169" i="37"/>
  <c r="L170" i="37"/>
  <c r="M170" i="37"/>
  <c r="N170" i="37"/>
  <c r="L171" i="37"/>
  <c r="M171" i="37"/>
  <c r="N171" i="37"/>
  <c r="L172" i="37"/>
  <c r="M172" i="37"/>
  <c r="N172" i="37"/>
  <c r="L173" i="37"/>
  <c r="M173" i="37"/>
  <c r="N173" i="37"/>
  <c r="L174" i="37"/>
  <c r="M174" i="37"/>
  <c r="N174" i="37"/>
  <c r="L175" i="37"/>
  <c r="M175" i="37"/>
  <c r="N175" i="37"/>
  <c r="L176" i="37"/>
  <c r="M176" i="37"/>
  <c r="N176" i="37"/>
  <c r="L177" i="37"/>
  <c r="M177" i="37"/>
  <c r="N177" i="37"/>
  <c r="L178" i="37"/>
  <c r="M178" i="37"/>
  <c r="N178" i="37"/>
  <c r="L179" i="37"/>
  <c r="M179" i="37"/>
  <c r="N179" i="37"/>
  <c r="L180" i="37"/>
  <c r="M180" i="37"/>
  <c r="N180" i="37"/>
  <c r="L181" i="37"/>
  <c r="M181" i="37"/>
  <c r="N181" i="37"/>
  <c r="L182" i="37"/>
  <c r="M182" i="37"/>
  <c r="N182" i="37"/>
  <c r="L183" i="37"/>
  <c r="M183" i="37"/>
  <c r="N183" i="37"/>
  <c r="L184" i="37"/>
  <c r="M184" i="37"/>
  <c r="N184" i="37"/>
  <c r="L185" i="37"/>
  <c r="M185" i="37"/>
  <c r="N185" i="37"/>
  <c r="L186" i="37"/>
  <c r="M186" i="37"/>
  <c r="N186" i="37"/>
  <c r="L187" i="37"/>
  <c r="M187" i="37"/>
  <c r="N187" i="37"/>
  <c r="L188" i="37"/>
  <c r="M188" i="37"/>
  <c r="N188" i="37"/>
  <c r="L189" i="37"/>
  <c r="M189" i="37"/>
  <c r="N189" i="37"/>
  <c r="L190" i="37"/>
  <c r="M190" i="37"/>
  <c r="N190" i="37"/>
  <c r="L191" i="37"/>
  <c r="M191" i="37"/>
  <c r="N191" i="37"/>
  <c r="L192" i="37"/>
  <c r="M192" i="37"/>
  <c r="N192" i="37"/>
  <c r="L193" i="37"/>
  <c r="M193" i="37"/>
  <c r="N193" i="37"/>
  <c r="L194" i="37"/>
  <c r="M194" i="37"/>
  <c r="N194" i="37"/>
  <c r="L195" i="37"/>
  <c r="M195" i="37"/>
  <c r="N195" i="37"/>
  <c r="L196" i="37"/>
  <c r="M196" i="37"/>
  <c r="N196" i="37"/>
  <c r="L197" i="37"/>
  <c r="M197" i="37"/>
  <c r="N197" i="37"/>
  <c r="L198" i="37"/>
  <c r="M198" i="37"/>
  <c r="N198" i="37"/>
  <c r="L199" i="37"/>
  <c r="M199" i="37"/>
  <c r="N199" i="37"/>
  <c r="L200" i="37"/>
  <c r="M200" i="37"/>
  <c r="N200" i="37"/>
  <c r="L201" i="37"/>
  <c r="M201" i="37"/>
  <c r="N201" i="37"/>
  <c r="L202" i="37"/>
  <c r="M202" i="37"/>
  <c r="N202" i="37"/>
  <c r="L203" i="37"/>
  <c r="M203" i="37"/>
  <c r="N203" i="37"/>
  <c r="L204" i="37"/>
  <c r="M204" i="37"/>
  <c r="N204" i="37"/>
  <c r="L205" i="37"/>
  <c r="M205" i="37"/>
  <c r="N205" i="37"/>
  <c r="L206" i="37"/>
  <c r="M206" i="37"/>
  <c r="N206" i="37"/>
  <c r="L207" i="37"/>
  <c r="M207" i="37"/>
  <c r="N207" i="37"/>
  <c r="L208" i="37"/>
  <c r="M208" i="37"/>
  <c r="N208" i="37"/>
  <c r="L209" i="37"/>
  <c r="M209" i="37"/>
  <c r="N209" i="37"/>
  <c r="N10" i="37"/>
  <c r="M10" i="37"/>
  <c r="L10" i="37"/>
  <c r="D33" i="83"/>
  <c r="C33" i="83"/>
  <c r="C20" i="83"/>
  <c r="R615" i="37" l="1"/>
  <c r="M40" i="97"/>
  <c r="F21" i="99"/>
  <c r="F19" i="103"/>
  <c r="M412" i="37"/>
  <c r="T14" i="98"/>
  <c r="T19" i="98"/>
  <c r="T24" i="98"/>
  <c r="T36" i="98"/>
  <c r="T31" i="98"/>
  <c r="T13" i="98"/>
  <c r="T16" i="98"/>
  <c r="T26" i="98"/>
  <c r="T12" i="98"/>
  <c r="T15" i="98"/>
  <c r="T20" i="98"/>
  <c r="T25" i="98"/>
  <c r="T32" i="98"/>
  <c r="F21" i="102"/>
  <c r="E21" i="99"/>
  <c r="T10" i="98"/>
  <c r="C44" i="79"/>
  <c r="G28" i="97"/>
  <c r="J28" i="97"/>
  <c r="G10" i="99"/>
  <c r="E16" i="97"/>
  <c r="G15" i="97"/>
  <c r="H16" i="97"/>
  <c r="G11" i="97"/>
  <c r="G20" i="99"/>
  <c r="G17" i="99"/>
  <c r="T21" i="98"/>
  <c r="T11" i="98"/>
  <c r="N412" i="37"/>
  <c r="L210" i="37"/>
  <c r="G93" i="90"/>
  <c r="H93" i="90"/>
  <c r="I93" i="90"/>
  <c r="J93" i="90"/>
  <c r="K93" i="90"/>
  <c r="L93" i="90"/>
  <c r="M93" i="90"/>
  <c r="M94" i="90" s="1"/>
  <c r="G92" i="90"/>
  <c r="H92" i="90"/>
  <c r="I92" i="90"/>
  <c r="J92" i="90"/>
  <c r="K92" i="90"/>
  <c r="L92" i="90"/>
  <c r="W77" i="90"/>
  <c r="W76" i="90"/>
  <c r="W74" i="90"/>
  <c r="W73" i="90"/>
  <c r="W71" i="90"/>
  <c r="W70" i="90"/>
  <c r="W53" i="90"/>
  <c r="W55" i="90"/>
  <c r="W56" i="90"/>
  <c r="W58" i="90"/>
  <c r="W59" i="90"/>
  <c r="W52" i="90"/>
  <c r="N56" i="90"/>
  <c r="N53" i="90"/>
  <c r="N55" i="90"/>
  <c r="N58" i="90"/>
  <c r="N59" i="90"/>
  <c r="N61" i="90"/>
  <c r="N62" i="90"/>
  <c r="N64" i="90"/>
  <c r="N65" i="90"/>
  <c r="N67" i="90"/>
  <c r="N68" i="90"/>
  <c r="N70" i="90"/>
  <c r="N71" i="90"/>
  <c r="N73" i="90"/>
  <c r="N74" i="90"/>
  <c r="N76" i="90"/>
  <c r="N77" i="90"/>
  <c r="N79" i="90"/>
  <c r="N80" i="90"/>
  <c r="N81" i="90"/>
  <c r="N82" i="90"/>
  <c r="N83" i="90"/>
  <c r="N84" i="90"/>
  <c r="N85" i="90"/>
  <c r="N86" i="90"/>
  <c r="N87" i="90"/>
  <c r="N88" i="90"/>
  <c r="N52" i="90"/>
  <c r="V78" i="90"/>
  <c r="U78" i="90"/>
  <c r="T78" i="90"/>
  <c r="S78" i="90"/>
  <c r="R78" i="90"/>
  <c r="Q78" i="90"/>
  <c r="P78" i="90"/>
  <c r="O78" i="90"/>
  <c r="V75" i="90"/>
  <c r="U75" i="90"/>
  <c r="T75" i="90"/>
  <c r="S75" i="90"/>
  <c r="R75" i="90"/>
  <c r="Q75" i="90"/>
  <c r="P75" i="90"/>
  <c r="O75" i="90"/>
  <c r="V60" i="90"/>
  <c r="U60" i="90"/>
  <c r="T60" i="90"/>
  <c r="S60" i="90"/>
  <c r="R60" i="90"/>
  <c r="Q60" i="90"/>
  <c r="P60" i="90"/>
  <c r="O60" i="90"/>
  <c r="V57" i="90"/>
  <c r="U57" i="90"/>
  <c r="T57" i="90"/>
  <c r="S57" i="90"/>
  <c r="R57" i="90"/>
  <c r="Q57" i="90"/>
  <c r="P57" i="90"/>
  <c r="O57" i="90"/>
  <c r="V54" i="90"/>
  <c r="U54" i="90"/>
  <c r="T54" i="90"/>
  <c r="S54" i="90"/>
  <c r="R54" i="90"/>
  <c r="Q54" i="90"/>
  <c r="P54" i="90"/>
  <c r="O54" i="90"/>
  <c r="M78" i="90"/>
  <c r="L78" i="90"/>
  <c r="K78" i="90"/>
  <c r="J78" i="90"/>
  <c r="I78" i="90"/>
  <c r="H78" i="90"/>
  <c r="G78" i="90"/>
  <c r="F78" i="90"/>
  <c r="M75" i="90"/>
  <c r="L75" i="90"/>
  <c r="K75" i="90"/>
  <c r="J75" i="90"/>
  <c r="I75" i="90"/>
  <c r="H75" i="90"/>
  <c r="G75" i="90"/>
  <c r="F75" i="90"/>
  <c r="M72" i="90"/>
  <c r="L72" i="90"/>
  <c r="K72" i="90"/>
  <c r="J72" i="90"/>
  <c r="I72" i="90"/>
  <c r="H72" i="90"/>
  <c r="G72" i="90"/>
  <c r="F72" i="90"/>
  <c r="M69" i="90"/>
  <c r="L69" i="90"/>
  <c r="K69" i="90"/>
  <c r="J69" i="90"/>
  <c r="I69" i="90"/>
  <c r="H69" i="90"/>
  <c r="G69" i="90"/>
  <c r="F69" i="90"/>
  <c r="M66" i="90"/>
  <c r="L66" i="90"/>
  <c r="K66" i="90"/>
  <c r="J66" i="90"/>
  <c r="I66" i="90"/>
  <c r="H66" i="90"/>
  <c r="G66" i="90"/>
  <c r="F66" i="90"/>
  <c r="M63" i="90"/>
  <c r="L63" i="90"/>
  <c r="K63" i="90"/>
  <c r="J63" i="90"/>
  <c r="I63" i="90"/>
  <c r="H63" i="90"/>
  <c r="G63" i="90"/>
  <c r="F63" i="90"/>
  <c r="M60" i="90"/>
  <c r="L60" i="90"/>
  <c r="K60" i="90"/>
  <c r="J60" i="90"/>
  <c r="I60" i="90"/>
  <c r="H60" i="90"/>
  <c r="G60" i="90"/>
  <c r="F60" i="90"/>
  <c r="M57" i="90"/>
  <c r="L57" i="90"/>
  <c r="K57" i="90"/>
  <c r="J57" i="90"/>
  <c r="I57" i="90"/>
  <c r="H57" i="90"/>
  <c r="G57" i="90"/>
  <c r="F57" i="90"/>
  <c r="M54" i="90"/>
  <c r="L54" i="90"/>
  <c r="L89" i="90" s="1"/>
  <c r="K54" i="90"/>
  <c r="J54" i="90"/>
  <c r="I54" i="90"/>
  <c r="I89" i="90" s="1"/>
  <c r="H54" i="90"/>
  <c r="G54" i="90"/>
  <c r="W37" i="90"/>
  <c r="W44" i="90"/>
  <c r="W43" i="90"/>
  <c r="W41" i="90"/>
  <c r="W40" i="90"/>
  <c r="W38" i="90"/>
  <c r="W29" i="90"/>
  <c r="W28" i="90"/>
  <c r="W26" i="90"/>
  <c r="W25" i="90"/>
  <c r="W23" i="90"/>
  <c r="W22" i="90"/>
  <c r="W20" i="90"/>
  <c r="V45" i="90"/>
  <c r="U45" i="90"/>
  <c r="T45" i="90"/>
  <c r="S45" i="90"/>
  <c r="R45" i="90"/>
  <c r="Q45" i="90"/>
  <c r="P45" i="90"/>
  <c r="O45" i="90"/>
  <c r="V42" i="90"/>
  <c r="U42" i="90"/>
  <c r="T42" i="90"/>
  <c r="S42" i="90"/>
  <c r="R42" i="90"/>
  <c r="Q42" i="90"/>
  <c r="P42" i="90"/>
  <c r="O42" i="90"/>
  <c r="V39" i="90"/>
  <c r="U39" i="90"/>
  <c r="T39" i="90"/>
  <c r="S39" i="90"/>
  <c r="R39" i="90"/>
  <c r="Q39" i="90"/>
  <c r="P39" i="90"/>
  <c r="O39" i="90"/>
  <c r="V30" i="90"/>
  <c r="U30" i="90"/>
  <c r="T30" i="90"/>
  <c r="S30" i="90"/>
  <c r="R30" i="90"/>
  <c r="Q30" i="90"/>
  <c r="P30" i="90"/>
  <c r="O30" i="90"/>
  <c r="V27" i="90"/>
  <c r="U27" i="90"/>
  <c r="T27" i="90"/>
  <c r="S27" i="90"/>
  <c r="R27" i="90"/>
  <c r="Q27" i="90"/>
  <c r="P27" i="90"/>
  <c r="O27" i="90"/>
  <c r="V24" i="90"/>
  <c r="U24" i="90"/>
  <c r="T24" i="90"/>
  <c r="S24" i="90"/>
  <c r="R24" i="90"/>
  <c r="Q24" i="90"/>
  <c r="P24" i="90"/>
  <c r="O24" i="90"/>
  <c r="V21" i="90"/>
  <c r="U21" i="90"/>
  <c r="T21" i="90"/>
  <c r="S21" i="90"/>
  <c r="R21" i="90"/>
  <c r="Q21" i="90"/>
  <c r="P21" i="90"/>
  <c r="O21" i="90"/>
  <c r="M48" i="90"/>
  <c r="L48" i="90"/>
  <c r="K48" i="90"/>
  <c r="J48" i="90"/>
  <c r="I48" i="90"/>
  <c r="H48" i="90"/>
  <c r="G48" i="90"/>
  <c r="M45" i="90"/>
  <c r="L45" i="90"/>
  <c r="K45" i="90"/>
  <c r="J45" i="90"/>
  <c r="I45" i="90"/>
  <c r="H45" i="90"/>
  <c r="G45" i="90"/>
  <c r="F45" i="90"/>
  <c r="M42" i="90"/>
  <c r="L42" i="90"/>
  <c r="K42" i="90"/>
  <c r="J42" i="90"/>
  <c r="I42" i="90"/>
  <c r="H42" i="90"/>
  <c r="G42" i="90"/>
  <c r="F42" i="90"/>
  <c r="M39" i="90"/>
  <c r="L39" i="90"/>
  <c r="K39" i="90"/>
  <c r="J39" i="90"/>
  <c r="I39" i="90"/>
  <c r="H39" i="90"/>
  <c r="G39" i="90"/>
  <c r="F39" i="90"/>
  <c r="M36" i="90"/>
  <c r="L36" i="90"/>
  <c r="K36" i="90"/>
  <c r="J36" i="90"/>
  <c r="I36" i="90"/>
  <c r="H36" i="90"/>
  <c r="G36" i="90"/>
  <c r="F36" i="90"/>
  <c r="M33" i="90"/>
  <c r="L33" i="90"/>
  <c r="K33" i="90"/>
  <c r="J33" i="90"/>
  <c r="I33" i="90"/>
  <c r="H33" i="90"/>
  <c r="G33" i="90"/>
  <c r="F33" i="90"/>
  <c r="M30" i="90"/>
  <c r="L30" i="90"/>
  <c r="K30" i="90"/>
  <c r="J30" i="90"/>
  <c r="I30" i="90"/>
  <c r="H30" i="90"/>
  <c r="G30" i="90"/>
  <c r="M27" i="90"/>
  <c r="L27" i="90"/>
  <c r="K27" i="90"/>
  <c r="J27" i="90"/>
  <c r="I27" i="90"/>
  <c r="H27" i="90"/>
  <c r="G27" i="90"/>
  <c r="F27" i="90"/>
  <c r="M24" i="90"/>
  <c r="L24" i="90"/>
  <c r="K24" i="90"/>
  <c r="J24" i="90"/>
  <c r="I24" i="90"/>
  <c r="H24" i="90"/>
  <c r="G24" i="90"/>
  <c r="F24" i="90"/>
  <c r="M21" i="90"/>
  <c r="L21" i="90"/>
  <c r="K21" i="90"/>
  <c r="J21" i="90"/>
  <c r="I21" i="90"/>
  <c r="H21" i="90"/>
  <c r="G21" i="90"/>
  <c r="F21" i="90"/>
  <c r="M18" i="90"/>
  <c r="L18" i="90"/>
  <c r="K18" i="90"/>
  <c r="J18" i="90"/>
  <c r="I18" i="90"/>
  <c r="H18" i="90"/>
  <c r="G18" i="90"/>
  <c r="F18" i="90"/>
  <c r="M15" i="90"/>
  <c r="L15" i="90"/>
  <c r="K15" i="90"/>
  <c r="J15" i="90"/>
  <c r="I15" i="90"/>
  <c r="H15" i="90"/>
  <c r="G15" i="90"/>
  <c r="F15" i="90"/>
  <c r="G12" i="90"/>
  <c r="H12" i="90"/>
  <c r="I12" i="90"/>
  <c r="J12" i="90"/>
  <c r="K12" i="90"/>
  <c r="L12" i="90"/>
  <c r="M12" i="90"/>
  <c r="N11" i="90"/>
  <c r="N13" i="90"/>
  <c r="N14" i="90"/>
  <c r="N16" i="90"/>
  <c r="N17" i="90"/>
  <c r="N19" i="90"/>
  <c r="N20" i="90"/>
  <c r="N22" i="90"/>
  <c r="N23" i="90"/>
  <c r="N25" i="90"/>
  <c r="N26" i="90"/>
  <c r="N28" i="90"/>
  <c r="N29" i="90"/>
  <c r="N31" i="90"/>
  <c r="N32" i="90"/>
  <c r="N34" i="90"/>
  <c r="N35" i="90"/>
  <c r="N37" i="90"/>
  <c r="N38" i="90"/>
  <c r="N40" i="90"/>
  <c r="N41" i="90"/>
  <c r="N43" i="90"/>
  <c r="N44" i="90"/>
  <c r="N46" i="90"/>
  <c r="N47" i="90"/>
  <c r="G99" i="89"/>
  <c r="H99" i="89"/>
  <c r="I99" i="89"/>
  <c r="K65" i="89"/>
  <c r="K68" i="89"/>
  <c r="K71" i="89"/>
  <c r="K73" i="89"/>
  <c r="K74" i="89"/>
  <c r="K77" i="89"/>
  <c r="K80" i="89"/>
  <c r="K83" i="89"/>
  <c r="K85" i="89"/>
  <c r="K86" i="89"/>
  <c r="K87" i="89"/>
  <c r="K88" i="89"/>
  <c r="K89" i="89"/>
  <c r="K90" i="89"/>
  <c r="K91" i="89"/>
  <c r="K92" i="89"/>
  <c r="K93" i="89"/>
  <c r="K94" i="89"/>
  <c r="J75" i="89"/>
  <c r="I75" i="89"/>
  <c r="H75" i="89"/>
  <c r="G75" i="89"/>
  <c r="F75" i="89"/>
  <c r="K57" i="89"/>
  <c r="K53" i="89"/>
  <c r="K55" i="89"/>
  <c r="K56" i="89"/>
  <c r="K59" i="89"/>
  <c r="N39" i="89"/>
  <c r="O39" i="89"/>
  <c r="P39" i="89"/>
  <c r="L39" i="89"/>
  <c r="K44" i="89"/>
  <c r="K47" i="89"/>
  <c r="K41" i="89"/>
  <c r="K38" i="89"/>
  <c r="K35" i="89"/>
  <c r="K32" i="89"/>
  <c r="G12" i="89"/>
  <c r="H12" i="89"/>
  <c r="I12" i="89"/>
  <c r="J12" i="89"/>
  <c r="K11" i="89"/>
  <c r="K14" i="89"/>
  <c r="K17" i="89"/>
  <c r="K20" i="89"/>
  <c r="K23" i="89"/>
  <c r="K26" i="89"/>
  <c r="M36" i="98"/>
  <c r="F33" i="98"/>
  <c r="G33" i="98"/>
  <c r="H33" i="98"/>
  <c r="I33" i="98"/>
  <c r="J33" i="98"/>
  <c r="K33" i="98"/>
  <c r="L33" i="98"/>
  <c r="M32" i="98"/>
  <c r="M31" i="98"/>
  <c r="F28" i="98"/>
  <c r="G28" i="98"/>
  <c r="H28" i="98"/>
  <c r="I28" i="98"/>
  <c r="J28" i="98"/>
  <c r="K28" i="98"/>
  <c r="L28" i="98"/>
  <c r="M26" i="98"/>
  <c r="M25" i="98"/>
  <c r="M24" i="98"/>
  <c r="M21" i="98"/>
  <c r="M20" i="98"/>
  <c r="M19" i="98"/>
  <c r="M11" i="98"/>
  <c r="M12" i="98"/>
  <c r="M13" i="98"/>
  <c r="M14" i="98"/>
  <c r="M15" i="98"/>
  <c r="M16" i="98"/>
  <c r="G32" i="88"/>
  <c r="J25" i="88"/>
  <c r="J24" i="88"/>
  <c r="J12" i="88"/>
  <c r="J13" i="88"/>
  <c r="J10" i="88"/>
  <c r="R10" i="37"/>
  <c r="S10" i="37" s="1"/>
  <c r="L37" i="97"/>
  <c r="L39" i="97" s="1"/>
  <c r="L43" i="97" s="1"/>
  <c r="L36" i="97"/>
  <c r="L35" i="97"/>
  <c r="M35" i="97" s="1"/>
  <c r="H37" i="97"/>
  <c r="H36" i="97"/>
  <c r="F16" i="97"/>
  <c r="D20" i="181" l="1"/>
  <c r="O20" i="181" s="1"/>
  <c r="E15" i="189"/>
  <c r="H49" i="90"/>
  <c r="N30" i="90"/>
  <c r="N21" i="90"/>
  <c r="N27" i="90"/>
  <c r="N33" i="90"/>
  <c r="N39" i="90"/>
  <c r="N42" i="90"/>
  <c r="N48" i="90"/>
  <c r="K49" i="90"/>
  <c r="M49" i="90"/>
  <c r="J49" i="90"/>
  <c r="N18" i="90"/>
  <c r="N36" i="90"/>
  <c r="N54" i="90"/>
  <c r="J89" i="90"/>
  <c r="M89" i="90"/>
  <c r="L49" i="90"/>
  <c r="N24" i="90"/>
  <c r="H89" i="90"/>
  <c r="K89" i="90"/>
  <c r="M28" i="98"/>
  <c r="K12" i="89"/>
  <c r="W27" i="90"/>
  <c r="I49" i="90"/>
  <c r="G49" i="90"/>
  <c r="W39" i="90"/>
  <c r="W42" i="90"/>
  <c r="W45" i="90"/>
  <c r="N60" i="90"/>
  <c r="N66" i="90"/>
  <c r="N69" i="90"/>
  <c r="N72" i="90"/>
  <c r="N75" i="90"/>
  <c r="W54" i="90"/>
  <c r="W57" i="90"/>
  <c r="W75" i="90"/>
  <c r="W78" i="90"/>
  <c r="N78" i="90"/>
  <c r="W72" i="90"/>
  <c r="N63" i="90"/>
  <c r="N57" i="90"/>
  <c r="F89" i="90"/>
  <c r="W60" i="90"/>
  <c r="G89" i="90"/>
  <c r="N45" i="90"/>
  <c r="W30" i="90"/>
  <c r="W24" i="90"/>
  <c r="W21" i="90"/>
  <c r="N15" i="90"/>
  <c r="F49" i="90"/>
  <c r="H94" i="90"/>
  <c r="I94" i="90"/>
  <c r="J94" i="90"/>
  <c r="K94" i="90"/>
  <c r="L94" i="90"/>
  <c r="N93" i="90"/>
  <c r="N92" i="90"/>
  <c r="N12" i="90"/>
  <c r="Q39" i="89"/>
  <c r="K75" i="89"/>
  <c r="K99" i="89"/>
  <c r="M36" i="97"/>
  <c r="M37" i="97"/>
  <c r="H39" i="97"/>
  <c r="M39" i="97" s="1"/>
  <c r="G21" i="99"/>
  <c r="M33" i="98"/>
  <c r="G94" i="90"/>
  <c r="H42" i="97"/>
  <c r="M42" i="97" s="1"/>
  <c r="G16" i="97"/>
  <c r="E28" i="181" l="1"/>
  <c r="P15" i="189"/>
  <c r="F28" i="189"/>
  <c r="L20" i="181"/>
  <c r="C22" i="79"/>
  <c r="N49" i="90"/>
  <c r="N89" i="90"/>
  <c r="N94" i="90"/>
  <c r="H43" i="97"/>
  <c r="M43" i="97" s="1"/>
  <c r="F10" i="104"/>
  <c r="G10" i="104"/>
  <c r="H10" i="104"/>
  <c r="G18" i="103"/>
  <c r="H18" i="103"/>
  <c r="I18" i="103"/>
  <c r="J18" i="103"/>
  <c r="K18" i="103"/>
  <c r="L18" i="103"/>
  <c r="M18" i="103"/>
  <c r="G17" i="103"/>
  <c r="H17" i="103"/>
  <c r="I17" i="103"/>
  <c r="J17" i="103"/>
  <c r="K17" i="103"/>
  <c r="L17" i="103"/>
  <c r="M17" i="103"/>
  <c r="N11" i="103"/>
  <c r="N12" i="103"/>
  <c r="N13" i="103"/>
  <c r="N14" i="103"/>
  <c r="N15" i="103"/>
  <c r="N16" i="103"/>
  <c r="N10" i="103"/>
  <c r="N9" i="103"/>
  <c r="K18" i="102"/>
  <c r="J20" i="102"/>
  <c r="I20" i="102"/>
  <c r="G20" i="102"/>
  <c r="H20" i="102"/>
  <c r="G19" i="102"/>
  <c r="H19" i="102"/>
  <c r="I19" i="102"/>
  <c r="K12" i="102"/>
  <c r="K14" i="102"/>
  <c r="K15" i="102"/>
  <c r="K16" i="102"/>
  <c r="K17" i="102"/>
  <c r="F40" i="114"/>
  <c r="F39" i="114"/>
  <c r="F38" i="114"/>
  <c r="F37" i="114"/>
  <c r="F36" i="114"/>
  <c r="F35" i="114"/>
  <c r="F34" i="114"/>
  <c r="F31" i="114"/>
  <c r="F30" i="114"/>
  <c r="F28" i="114"/>
  <c r="F27" i="114"/>
  <c r="E24" i="114"/>
  <c r="G24" i="114"/>
  <c r="D24" i="114"/>
  <c r="C24" i="114"/>
  <c r="C46" i="114" s="1"/>
  <c r="F22" i="114"/>
  <c r="F23" i="114"/>
  <c r="F21" i="114"/>
  <c r="F20" i="114"/>
  <c r="G17" i="114"/>
  <c r="H17" i="114"/>
  <c r="E17" i="114"/>
  <c r="D17" i="114"/>
  <c r="F16" i="114"/>
  <c r="F13" i="114"/>
  <c r="F14" i="114"/>
  <c r="F15" i="114"/>
  <c r="F12" i="114"/>
  <c r="H46" i="114" l="1"/>
  <c r="M15" i="189"/>
  <c r="C30" i="79"/>
  <c r="E46" i="114"/>
  <c r="N17" i="103"/>
  <c r="G46" i="114"/>
  <c r="K19" i="103"/>
  <c r="I19" i="103"/>
  <c r="D46" i="114"/>
  <c r="F41" i="114"/>
  <c r="M19" i="103"/>
  <c r="G19" i="103"/>
  <c r="I10" i="104"/>
  <c r="L19" i="103"/>
  <c r="N18" i="103"/>
  <c r="J19" i="103"/>
  <c r="H19" i="103"/>
  <c r="I21" i="102"/>
  <c r="G21" i="102"/>
  <c r="K20" i="102"/>
  <c r="F17" i="114"/>
  <c r="F24" i="114"/>
  <c r="H21" i="102"/>
  <c r="N19" i="103" l="1"/>
  <c r="F46" i="114"/>
  <c r="V33" i="87" l="1"/>
  <c r="V32" i="87"/>
  <c r="V31" i="87"/>
  <c r="V30" i="87"/>
  <c r="V29" i="87"/>
  <c r="V28" i="87"/>
  <c r="V27" i="87"/>
  <c r="V26" i="87"/>
  <c r="V25" i="87"/>
  <c r="V24" i="87"/>
  <c r="P34" i="87"/>
  <c r="U34" i="87"/>
  <c r="T34" i="87"/>
  <c r="R34" i="87"/>
  <c r="Q34" i="87"/>
  <c r="O34" i="87"/>
  <c r="N34" i="87"/>
  <c r="L34" i="87"/>
  <c r="K34" i="87"/>
  <c r="J34" i="87"/>
  <c r="I34" i="87"/>
  <c r="H34" i="87"/>
  <c r="G34" i="87"/>
  <c r="F34" i="87"/>
  <c r="E34" i="87"/>
  <c r="O21" i="87"/>
  <c r="P21" i="87"/>
  <c r="Q21" i="87"/>
  <c r="R21" i="87"/>
  <c r="S21" i="87"/>
  <c r="T21" i="87"/>
  <c r="U21" i="87"/>
  <c r="N21" i="87"/>
  <c r="F21" i="87"/>
  <c r="G21" i="87"/>
  <c r="H21" i="87"/>
  <c r="I21" i="87"/>
  <c r="J21" i="87"/>
  <c r="K21" i="87"/>
  <c r="L21" i="87"/>
  <c r="V13" i="87"/>
  <c r="V14" i="87"/>
  <c r="V15" i="87"/>
  <c r="V16" i="87"/>
  <c r="V17" i="87"/>
  <c r="V18" i="87"/>
  <c r="V19" i="87"/>
  <c r="V20" i="87"/>
  <c r="V12" i="87"/>
  <c r="M33" i="87"/>
  <c r="M32" i="87"/>
  <c r="M31" i="87"/>
  <c r="M30" i="87"/>
  <c r="M29" i="87"/>
  <c r="M28" i="87"/>
  <c r="M27" i="87"/>
  <c r="M26" i="87"/>
  <c r="M24" i="87"/>
  <c r="M13" i="87"/>
  <c r="M14" i="87"/>
  <c r="M15" i="87"/>
  <c r="M16" i="87"/>
  <c r="M17" i="87"/>
  <c r="M18" i="87"/>
  <c r="M19" i="87"/>
  <c r="M20" i="87"/>
  <c r="M12" i="87"/>
  <c r="G33" i="86"/>
  <c r="O33" i="86"/>
  <c r="N33" i="86"/>
  <c r="M33" i="86"/>
  <c r="L33" i="86"/>
  <c r="K33" i="86"/>
  <c r="I33" i="86"/>
  <c r="H33" i="86"/>
  <c r="F33" i="86"/>
  <c r="E33" i="86"/>
  <c r="P32" i="86"/>
  <c r="P31" i="86"/>
  <c r="P30" i="86"/>
  <c r="P29" i="86"/>
  <c r="P28" i="86"/>
  <c r="P27" i="86"/>
  <c r="P25" i="86"/>
  <c r="P24" i="86"/>
  <c r="P23" i="86"/>
  <c r="J32" i="86"/>
  <c r="J31" i="86"/>
  <c r="J30" i="86"/>
  <c r="J29" i="86"/>
  <c r="J28" i="86"/>
  <c r="J27" i="86"/>
  <c r="J26" i="86"/>
  <c r="J25" i="86"/>
  <c r="J24" i="86"/>
  <c r="N20" i="86"/>
  <c r="O20" i="86"/>
  <c r="K20" i="86"/>
  <c r="L20" i="86"/>
  <c r="F20" i="86"/>
  <c r="G20" i="86"/>
  <c r="H20" i="86"/>
  <c r="I20" i="86"/>
  <c r="P12" i="86"/>
  <c r="P13" i="86"/>
  <c r="P14" i="86"/>
  <c r="P15" i="86"/>
  <c r="P16" i="86"/>
  <c r="P17" i="86"/>
  <c r="P18" i="86"/>
  <c r="P19" i="86"/>
  <c r="P10" i="86"/>
  <c r="J11" i="86"/>
  <c r="J12" i="86"/>
  <c r="J13" i="86"/>
  <c r="J14" i="86"/>
  <c r="J15" i="86"/>
  <c r="J16" i="86"/>
  <c r="J17" i="86"/>
  <c r="J18" i="86"/>
  <c r="J19" i="86"/>
  <c r="F43" i="85"/>
  <c r="G43" i="85"/>
  <c r="H43" i="85"/>
  <c r="I43" i="85"/>
  <c r="J43" i="85"/>
  <c r="K43" i="85"/>
  <c r="L43" i="85"/>
  <c r="M38" i="85"/>
  <c r="M42" i="85"/>
  <c r="M41" i="85"/>
  <c r="M40" i="85"/>
  <c r="M39" i="85"/>
  <c r="M34" i="85"/>
  <c r="M33" i="85"/>
  <c r="M28" i="85"/>
  <c r="F22" i="85"/>
  <c r="G22" i="85"/>
  <c r="H22" i="85"/>
  <c r="I22" i="85"/>
  <c r="J22" i="85"/>
  <c r="K22" i="85"/>
  <c r="L22" i="85"/>
  <c r="E22" i="85"/>
  <c r="M24" i="85"/>
  <c r="F20" i="85"/>
  <c r="G20" i="85"/>
  <c r="H20" i="85"/>
  <c r="I20" i="85"/>
  <c r="J20" i="85"/>
  <c r="K20" i="85"/>
  <c r="L20" i="85"/>
  <c r="E20" i="85"/>
  <c r="F11" i="85"/>
  <c r="G11" i="85"/>
  <c r="H11" i="85"/>
  <c r="I11" i="85"/>
  <c r="J11" i="85"/>
  <c r="K11" i="85"/>
  <c r="E11" i="85"/>
  <c r="M13" i="85"/>
  <c r="F9" i="85"/>
  <c r="G9" i="85"/>
  <c r="H9" i="85"/>
  <c r="I9" i="85"/>
  <c r="J9" i="85"/>
  <c r="K9" i="85"/>
  <c r="L9" i="85"/>
  <c r="E9" i="85"/>
  <c r="I43" i="84"/>
  <c r="F43" i="84"/>
  <c r="G43" i="84"/>
  <c r="H43" i="84"/>
  <c r="J34" i="84"/>
  <c r="J33" i="84"/>
  <c r="F22" i="84"/>
  <c r="G22" i="84"/>
  <c r="H22" i="84"/>
  <c r="E22" i="84"/>
  <c r="G20" i="84"/>
  <c r="I11" i="84"/>
  <c r="H11" i="84"/>
  <c r="F11" i="84"/>
  <c r="G11" i="84"/>
  <c r="E11" i="84"/>
  <c r="L32" i="101"/>
  <c r="G32" i="101"/>
  <c r="H32" i="101"/>
  <c r="I32" i="101"/>
  <c r="M32" i="101"/>
  <c r="N32" i="101"/>
  <c r="G24" i="101"/>
  <c r="H24" i="101"/>
  <c r="I24" i="101"/>
  <c r="L24" i="101"/>
  <c r="M24" i="101"/>
  <c r="N24" i="101"/>
  <c r="G13" i="101"/>
  <c r="H13" i="101"/>
  <c r="I13" i="101"/>
  <c r="L13" i="101"/>
  <c r="M13" i="101"/>
  <c r="N13" i="101"/>
  <c r="M34" i="87" l="1"/>
  <c r="V34" i="87"/>
  <c r="E20" i="177"/>
  <c r="G20" i="177"/>
  <c r="G29" i="177"/>
  <c r="G31" i="177"/>
  <c r="N14" i="101"/>
  <c r="N18" i="101" s="1"/>
  <c r="H14" i="101"/>
  <c r="H16" i="101" s="1"/>
  <c r="L14" i="101"/>
  <c r="L16" i="101" s="1"/>
  <c r="M14" i="101"/>
  <c r="M18" i="101" s="1"/>
  <c r="I14" i="101"/>
  <c r="I18" i="101" s="1"/>
  <c r="G14" i="101"/>
  <c r="F20" i="177"/>
  <c r="E31" i="177"/>
  <c r="H29" i="177"/>
  <c r="H31" i="177"/>
  <c r="J20" i="86"/>
  <c r="M21" i="87"/>
  <c r="M9" i="85"/>
  <c r="V21" i="87"/>
  <c r="P33" i="86"/>
  <c r="J33" i="86"/>
  <c r="P20" i="86"/>
  <c r="J43" i="84"/>
  <c r="M26" i="101"/>
  <c r="I26" i="101"/>
  <c r="G26" i="101"/>
  <c r="N26" i="101"/>
  <c r="L26" i="101"/>
  <c r="H26" i="101"/>
  <c r="M20" i="85"/>
  <c r="M22" i="85"/>
  <c r="J11" i="84"/>
  <c r="N19" i="101" l="1"/>
  <c r="I19" i="101"/>
  <c r="M19" i="101"/>
  <c r="H27" i="101"/>
  <c r="L27" i="101"/>
  <c r="G27" i="101"/>
  <c r="G16" i="101"/>
  <c r="G18" i="101"/>
  <c r="H18" i="101"/>
  <c r="L18" i="101"/>
  <c r="N16" i="101"/>
  <c r="I16" i="101"/>
  <c r="M16" i="101"/>
  <c r="N27" i="101"/>
  <c r="I27" i="101"/>
  <c r="M27" i="101"/>
  <c r="E20" i="83"/>
  <c r="D20" i="83"/>
  <c r="I34" i="101" l="1"/>
  <c r="I37" i="101" s="1"/>
  <c r="M34" i="101"/>
  <c r="M37" i="101" s="1"/>
  <c r="N34" i="101"/>
  <c r="N37" i="101" s="1"/>
  <c r="L19" i="101"/>
  <c r="H19" i="101"/>
  <c r="G19" i="101"/>
  <c r="O36" i="113"/>
  <c r="N39" i="101" l="1"/>
  <c r="M39" i="101"/>
  <c r="H34" i="101"/>
  <c r="G34" i="101"/>
  <c r="L34" i="101"/>
  <c r="I39" i="101"/>
  <c r="X44" i="114"/>
  <c r="W44" i="114"/>
  <c r="U44" i="114"/>
  <c r="T44" i="114"/>
  <c r="S44" i="114"/>
  <c r="X40" i="114"/>
  <c r="W40" i="114"/>
  <c r="U40" i="114"/>
  <c r="T40" i="114"/>
  <c r="S40" i="114"/>
  <c r="X39" i="114"/>
  <c r="W39" i="114"/>
  <c r="U39" i="114"/>
  <c r="T39" i="114"/>
  <c r="S39" i="114"/>
  <c r="X38" i="114"/>
  <c r="W38" i="114"/>
  <c r="U38" i="114"/>
  <c r="T38" i="114"/>
  <c r="S38" i="114"/>
  <c r="X37" i="114"/>
  <c r="W37" i="114"/>
  <c r="U37" i="114"/>
  <c r="T37" i="114"/>
  <c r="S37" i="114"/>
  <c r="X36" i="114"/>
  <c r="W36" i="114"/>
  <c r="U36" i="114"/>
  <c r="T36" i="114"/>
  <c r="S36" i="114"/>
  <c r="X35" i="114"/>
  <c r="W35" i="114"/>
  <c r="U35" i="114"/>
  <c r="T35" i="114"/>
  <c r="S35" i="114"/>
  <c r="X34" i="114"/>
  <c r="W34" i="114"/>
  <c r="U34" i="114"/>
  <c r="T34" i="114"/>
  <c r="S34" i="114"/>
  <c r="X30" i="114"/>
  <c r="W30" i="114"/>
  <c r="U30" i="114"/>
  <c r="T30" i="114"/>
  <c r="S30" i="114"/>
  <c r="X29" i="114"/>
  <c r="W29" i="114"/>
  <c r="U29" i="114"/>
  <c r="T29" i="114"/>
  <c r="S29" i="114"/>
  <c r="X28" i="114"/>
  <c r="W28" i="114"/>
  <c r="U28" i="114"/>
  <c r="T28" i="114"/>
  <c r="S28" i="114"/>
  <c r="X27" i="114"/>
  <c r="W27" i="114"/>
  <c r="U27" i="114"/>
  <c r="T27" i="114"/>
  <c r="S27" i="114"/>
  <c r="X23" i="114"/>
  <c r="W23" i="114"/>
  <c r="U23" i="114"/>
  <c r="T23" i="114"/>
  <c r="S23" i="114"/>
  <c r="X22" i="114"/>
  <c r="W22" i="114"/>
  <c r="U22" i="114"/>
  <c r="T22" i="114"/>
  <c r="S22" i="114"/>
  <c r="X21" i="114"/>
  <c r="W21" i="114"/>
  <c r="U21" i="114"/>
  <c r="T21" i="114"/>
  <c r="S21" i="114"/>
  <c r="X20" i="114"/>
  <c r="W20" i="114"/>
  <c r="U20" i="114"/>
  <c r="T20" i="114"/>
  <c r="S20" i="114"/>
  <c r="Z16" i="114"/>
  <c r="Y16" i="114"/>
  <c r="X16" i="114"/>
  <c r="W16" i="114"/>
  <c r="U16" i="114"/>
  <c r="T16" i="114"/>
  <c r="S16" i="114"/>
  <c r="Z15" i="114"/>
  <c r="Y15" i="114"/>
  <c r="X15" i="114"/>
  <c r="W15" i="114"/>
  <c r="U15" i="114"/>
  <c r="T15" i="114"/>
  <c r="S15" i="114"/>
  <c r="Z14" i="114"/>
  <c r="Y14" i="114"/>
  <c r="X14" i="114"/>
  <c r="W14" i="114"/>
  <c r="U14" i="114"/>
  <c r="T14" i="114"/>
  <c r="S14" i="114"/>
  <c r="Z13" i="114"/>
  <c r="Y13" i="114"/>
  <c r="X13" i="114"/>
  <c r="W13" i="114"/>
  <c r="U13" i="114"/>
  <c r="T13" i="114"/>
  <c r="S13" i="114"/>
  <c r="Z12" i="114"/>
  <c r="Y12" i="114"/>
  <c r="X12" i="114"/>
  <c r="W12" i="114"/>
  <c r="U12" i="114"/>
  <c r="T12" i="114"/>
  <c r="S12" i="114"/>
  <c r="Z11" i="114"/>
  <c r="Y11" i="114"/>
  <c r="X11" i="114"/>
  <c r="W11" i="114"/>
  <c r="U11" i="114"/>
  <c r="T11" i="114"/>
  <c r="S11" i="114"/>
  <c r="O41" i="113"/>
  <c r="O40" i="113"/>
  <c r="M40" i="113" s="1"/>
  <c r="O39" i="113"/>
  <c r="M39" i="113" s="1"/>
  <c r="O38" i="113"/>
  <c r="M38" i="113" s="1"/>
  <c r="O37" i="113"/>
  <c r="M37" i="113" s="1"/>
  <c r="O18" i="113"/>
  <c r="M18" i="113" s="1"/>
  <c r="O17" i="113"/>
  <c r="M17" i="113" s="1"/>
  <c r="O16" i="113"/>
  <c r="M16" i="113" s="1"/>
  <c r="C42" i="79" l="1"/>
  <c r="L37" i="101"/>
  <c r="G37" i="101"/>
  <c r="H37" i="101"/>
  <c r="M42" i="101"/>
  <c r="N42" i="101"/>
  <c r="Q35" i="114"/>
  <c r="Q37" i="114"/>
  <c r="Q39" i="114"/>
  <c r="Q44" i="114"/>
  <c r="Q15" i="114"/>
  <c r="Q28" i="114"/>
  <c r="M41" i="113"/>
  <c r="M36" i="113"/>
  <c r="Q13" i="114"/>
  <c r="Q20" i="114"/>
  <c r="Q23" i="114"/>
  <c r="Q14" i="114"/>
  <c r="Q30" i="114"/>
  <c r="Q34" i="114"/>
  <c r="Q40" i="114"/>
  <c r="Q12" i="114"/>
  <c r="Q22" i="114"/>
  <c r="Q38" i="114"/>
  <c r="Q11" i="114"/>
  <c r="Q16" i="114"/>
  <c r="Q21" i="114"/>
  <c r="Q29" i="114"/>
  <c r="Q27" i="114"/>
  <c r="Q36" i="114"/>
  <c r="W13" i="103"/>
  <c r="X13" i="103"/>
  <c r="Y13" i="103"/>
  <c r="Z13" i="103"/>
  <c r="AA13" i="103"/>
  <c r="AB13" i="103"/>
  <c r="AC13" i="103"/>
  <c r="AD13" i="103"/>
  <c r="W14" i="103"/>
  <c r="X14" i="103"/>
  <c r="Y14" i="103"/>
  <c r="Z14" i="103"/>
  <c r="AA14" i="103"/>
  <c r="AB14" i="103"/>
  <c r="AC14" i="103"/>
  <c r="AD14" i="103"/>
  <c r="W15" i="103"/>
  <c r="X15" i="103"/>
  <c r="Y15" i="103"/>
  <c r="Z15" i="103"/>
  <c r="AA15" i="103"/>
  <c r="AB15" i="103"/>
  <c r="AC15" i="103"/>
  <c r="AD15" i="103"/>
  <c r="W16" i="103"/>
  <c r="X16" i="103"/>
  <c r="Y16" i="103"/>
  <c r="Z16" i="103"/>
  <c r="AA16" i="103"/>
  <c r="AB16" i="103"/>
  <c r="AC16" i="103"/>
  <c r="AD16" i="103"/>
  <c r="T15" i="102"/>
  <c r="U15" i="102"/>
  <c r="V15" i="102"/>
  <c r="W15" i="102"/>
  <c r="X15" i="102"/>
  <c r="T16" i="102"/>
  <c r="U16" i="102"/>
  <c r="V16" i="102"/>
  <c r="W16" i="102"/>
  <c r="X16" i="102"/>
  <c r="T17" i="102"/>
  <c r="U17" i="102"/>
  <c r="V17" i="102"/>
  <c r="W17" i="102"/>
  <c r="X17" i="102"/>
  <c r="T18" i="102"/>
  <c r="U18" i="102"/>
  <c r="V18" i="102"/>
  <c r="W18" i="102"/>
  <c r="X18" i="102"/>
  <c r="H39" i="101" l="1"/>
  <c r="G39" i="101"/>
  <c r="L39" i="101"/>
  <c r="R17" i="102"/>
  <c r="R15" i="102"/>
  <c r="R18" i="102"/>
  <c r="R16" i="102"/>
  <c r="U16" i="103"/>
  <c r="U14" i="103"/>
  <c r="U15" i="103"/>
  <c r="U13" i="103"/>
  <c r="L42" i="101" l="1"/>
  <c r="U9" i="104"/>
  <c r="T9" i="104"/>
  <c r="S9" i="104"/>
  <c r="R9" i="104"/>
  <c r="U8" i="104"/>
  <c r="T8" i="104"/>
  <c r="S8" i="104"/>
  <c r="R8" i="104"/>
  <c r="W49" i="97"/>
  <c r="T49" i="97" s="1"/>
  <c r="W48" i="97"/>
  <c r="V48" i="97"/>
  <c r="AD41" i="97"/>
  <c r="Y41" i="97"/>
  <c r="AC40" i="97"/>
  <c r="AB40" i="97"/>
  <c r="AA40" i="97"/>
  <c r="X40" i="97"/>
  <c r="W40" i="97"/>
  <c r="V40" i="97"/>
  <c r="AD38" i="97"/>
  <c r="Y38" i="97"/>
  <c r="AC37" i="97"/>
  <c r="AB37" i="97"/>
  <c r="AA37" i="97"/>
  <c r="X37" i="97"/>
  <c r="W37" i="97"/>
  <c r="V37" i="97"/>
  <c r="AC36" i="97"/>
  <c r="AB36" i="97"/>
  <c r="AA36" i="97"/>
  <c r="X36" i="97"/>
  <c r="W36" i="97"/>
  <c r="V36" i="97"/>
  <c r="AC35" i="97"/>
  <c r="AB35" i="97"/>
  <c r="AA35" i="97"/>
  <c r="X35" i="97"/>
  <c r="W35" i="97"/>
  <c r="V35" i="97"/>
  <c r="AC26" i="97"/>
  <c r="X26" i="97"/>
  <c r="AB25" i="97"/>
  <c r="AA25" i="97"/>
  <c r="W25" i="97"/>
  <c r="V25" i="97"/>
  <c r="AC23" i="97"/>
  <c r="X23" i="97"/>
  <c r="AB22" i="97"/>
  <c r="AA22" i="97"/>
  <c r="W22" i="97"/>
  <c r="V22" i="97"/>
  <c r="W14" i="97"/>
  <c r="V14" i="97"/>
  <c r="W13" i="97"/>
  <c r="V13" i="97"/>
  <c r="W12" i="97"/>
  <c r="V12" i="97"/>
  <c r="AA10" i="97"/>
  <c r="W10" i="97"/>
  <c r="V10" i="97"/>
  <c r="AA9" i="97"/>
  <c r="W9" i="97"/>
  <c r="V9" i="97"/>
  <c r="W8" i="97"/>
  <c r="V8" i="97"/>
  <c r="L11" i="85"/>
  <c r="AD12" i="103"/>
  <c r="AC12" i="103"/>
  <c r="AB12" i="103"/>
  <c r="AA12" i="103"/>
  <c r="Z12" i="103"/>
  <c r="Y12" i="103"/>
  <c r="X12" i="103"/>
  <c r="W12" i="103"/>
  <c r="AD11" i="103"/>
  <c r="AC11" i="103"/>
  <c r="AB11" i="103"/>
  <c r="AA11" i="103"/>
  <c r="Z11" i="103"/>
  <c r="Y11" i="103"/>
  <c r="X11" i="103"/>
  <c r="W11" i="103"/>
  <c r="AD10" i="103"/>
  <c r="AC10" i="103"/>
  <c r="AB10" i="103"/>
  <c r="AA10" i="103"/>
  <c r="Z10" i="103"/>
  <c r="Y10" i="103"/>
  <c r="X10" i="103"/>
  <c r="W10" i="103"/>
  <c r="AD9" i="103"/>
  <c r="AC9" i="103"/>
  <c r="AB9" i="103"/>
  <c r="AA9" i="103"/>
  <c r="Z9" i="103"/>
  <c r="Y9" i="103"/>
  <c r="X9" i="103"/>
  <c r="W9" i="103"/>
  <c r="X14" i="102"/>
  <c r="W14" i="102"/>
  <c r="V14" i="102"/>
  <c r="U14" i="102"/>
  <c r="T14" i="102"/>
  <c r="W13" i="102"/>
  <c r="V13" i="102"/>
  <c r="U13" i="102"/>
  <c r="T13" i="102"/>
  <c r="X12" i="102"/>
  <c r="W12" i="102"/>
  <c r="V12" i="102"/>
  <c r="U12" i="102"/>
  <c r="T12" i="102"/>
  <c r="W11" i="102"/>
  <c r="V11" i="102"/>
  <c r="U11" i="102"/>
  <c r="T11" i="102"/>
  <c r="X10" i="102"/>
  <c r="W10" i="102"/>
  <c r="V10" i="102"/>
  <c r="U10" i="102"/>
  <c r="T10" i="102"/>
  <c r="W9" i="102"/>
  <c r="V9" i="102"/>
  <c r="U9" i="102"/>
  <c r="T9" i="102"/>
  <c r="C48" i="79" l="1"/>
  <c r="C49" i="79"/>
  <c r="P9" i="104"/>
  <c r="H20" i="177"/>
  <c r="T48" i="97"/>
  <c r="T37" i="97"/>
  <c r="T8" i="97"/>
  <c r="T10" i="97"/>
  <c r="T41" i="97"/>
  <c r="T22" i="97"/>
  <c r="T26" i="97"/>
  <c r="T35" i="97"/>
  <c r="T36" i="97"/>
  <c r="T40" i="97"/>
  <c r="T9" i="97"/>
  <c r="U12" i="103"/>
  <c r="M11" i="85"/>
  <c r="R10" i="102"/>
  <c r="R14" i="102"/>
  <c r="T23" i="97"/>
  <c r="T25" i="97"/>
  <c r="T38" i="97"/>
  <c r="P8" i="104"/>
  <c r="U10" i="103"/>
  <c r="U11" i="103"/>
  <c r="U9" i="103"/>
  <c r="R12" i="102"/>
  <c r="J20" i="177" l="1"/>
  <c r="AF11" i="90"/>
  <c r="AG11" i="90"/>
  <c r="AH11" i="90"/>
  <c r="AI11" i="90"/>
  <c r="AJ11" i="90"/>
  <c r="AK11" i="90"/>
  <c r="AL11" i="90"/>
  <c r="AM11" i="90"/>
  <c r="AF13" i="90"/>
  <c r="AG13" i="90"/>
  <c r="AH13" i="90"/>
  <c r="AI13" i="90"/>
  <c r="AJ13" i="90"/>
  <c r="AK13" i="90"/>
  <c r="AL13" i="90"/>
  <c r="AM13" i="90"/>
  <c r="AF14" i="90"/>
  <c r="AG14" i="90"/>
  <c r="AH14" i="90"/>
  <c r="AI14" i="90"/>
  <c r="AJ14" i="90"/>
  <c r="AK14" i="90"/>
  <c r="AL14" i="90"/>
  <c r="AM14" i="90"/>
  <c r="AF16" i="90"/>
  <c r="AG16" i="90"/>
  <c r="AH16" i="90"/>
  <c r="AI16" i="90"/>
  <c r="AJ16" i="90"/>
  <c r="AK16" i="90"/>
  <c r="AL16" i="90"/>
  <c r="AM16" i="90"/>
  <c r="AF19" i="90"/>
  <c r="AG19" i="90"/>
  <c r="AH19" i="90"/>
  <c r="AI19" i="90"/>
  <c r="AJ19" i="90"/>
  <c r="AK19" i="90"/>
  <c r="AL19" i="90"/>
  <c r="AM19" i="90"/>
  <c r="AF20" i="90"/>
  <c r="AG20" i="90"/>
  <c r="AH20" i="90"/>
  <c r="AI20" i="90"/>
  <c r="AJ20" i="90"/>
  <c r="AK20" i="90"/>
  <c r="AL20" i="90"/>
  <c r="AM20" i="90"/>
  <c r="AF22" i="90"/>
  <c r="AG22" i="90"/>
  <c r="AH22" i="90"/>
  <c r="AI22" i="90"/>
  <c r="AJ22" i="90"/>
  <c r="AK22" i="90"/>
  <c r="AL22" i="90"/>
  <c r="AM22" i="90"/>
  <c r="AF23" i="90"/>
  <c r="AG23" i="90"/>
  <c r="AH23" i="90"/>
  <c r="AI23" i="90"/>
  <c r="AJ23" i="90"/>
  <c r="AK23" i="90"/>
  <c r="AL23" i="90"/>
  <c r="AM23" i="90"/>
  <c r="AF25" i="90"/>
  <c r="AG25" i="90"/>
  <c r="AH25" i="90"/>
  <c r="AI25" i="90"/>
  <c r="AJ25" i="90"/>
  <c r="AK25" i="90"/>
  <c r="AL25" i="90"/>
  <c r="AM25" i="90"/>
  <c r="AF26" i="90"/>
  <c r="AG26" i="90"/>
  <c r="AH26" i="90"/>
  <c r="AI26" i="90"/>
  <c r="AJ26" i="90"/>
  <c r="AK26" i="90"/>
  <c r="AL26" i="90"/>
  <c r="AM26" i="90"/>
  <c r="AF28" i="90"/>
  <c r="AG28" i="90"/>
  <c r="AH28" i="90"/>
  <c r="AI28" i="90"/>
  <c r="AJ28" i="90"/>
  <c r="AK28" i="90"/>
  <c r="AL28" i="90"/>
  <c r="AM28" i="90"/>
  <c r="AF29" i="90"/>
  <c r="AG29" i="90"/>
  <c r="AH29" i="90"/>
  <c r="AI29" i="90"/>
  <c r="AJ29" i="90"/>
  <c r="AK29" i="90"/>
  <c r="AL29" i="90"/>
  <c r="AM29" i="90"/>
  <c r="AF31" i="90"/>
  <c r="AG31" i="90"/>
  <c r="AH31" i="90"/>
  <c r="AI31" i="90"/>
  <c r="AJ31" i="90"/>
  <c r="AK31" i="90"/>
  <c r="AL31" i="90"/>
  <c r="AM31" i="90"/>
  <c r="AF32" i="90"/>
  <c r="AG32" i="90"/>
  <c r="AH32" i="90"/>
  <c r="AI32" i="90"/>
  <c r="AJ32" i="90"/>
  <c r="AK32" i="90"/>
  <c r="AL32" i="90"/>
  <c r="AM32" i="90"/>
  <c r="AF34" i="90"/>
  <c r="AG34" i="90"/>
  <c r="AH34" i="90"/>
  <c r="AI34" i="90"/>
  <c r="AJ34" i="90"/>
  <c r="AK34" i="90"/>
  <c r="AL34" i="90"/>
  <c r="AM34" i="90"/>
  <c r="AF35" i="90"/>
  <c r="AG35" i="90"/>
  <c r="AH35" i="90"/>
  <c r="AI35" i="90"/>
  <c r="AJ35" i="90"/>
  <c r="AK35" i="90"/>
  <c r="AL35" i="90"/>
  <c r="AM35" i="90"/>
  <c r="AF37" i="90"/>
  <c r="AG37" i="90"/>
  <c r="AH37" i="90"/>
  <c r="AI37" i="90"/>
  <c r="AJ37" i="90"/>
  <c r="AK37" i="90"/>
  <c r="AL37" i="90"/>
  <c r="AM37" i="90"/>
  <c r="AF38" i="90"/>
  <c r="AG38" i="90"/>
  <c r="AH38" i="90"/>
  <c r="AI38" i="90"/>
  <c r="AJ38" i="90"/>
  <c r="AK38" i="90"/>
  <c r="AL38" i="90"/>
  <c r="AM38" i="90"/>
  <c r="AF40" i="90"/>
  <c r="AG40" i="90"/>
  <c r="AH40" i="90"/>
  <c r="AI40" i="90"/>
  <c r="AJ40" i="90"/>
  <c r="AK40" i="90"/>
  <c r="AL40" i="90"/>
  <c r="AM40" i="90"/>
  <c r="AF41" i="90"/>
  <c r="AG41" i="90"/>
  <c r="AH41" i="90"/>
  <c r="AI41" i="90"/>
  <c r="AJ41" i="90"/>
  <c r="AK41" i="90"/>
  <c r="AL41" i="90"/>
  <c r="AM41" i="90"/>
  <c r="AF43" i="90"/>
  <c r="AG43" i="90"/>
  <c r="AH43" i="90"/>
  <c r="AI43" i="90"/>
  <c r="AJ43" i="90"/>
  <c r="AK43" i="90"/>
  <c r="AL43" i="90"/>
  <c r="AM43" i="90"/>
  <c r="AF44" i="90"/>
  <c r="AG44" i="90"/>
  <c r="AH44" i="90"/>
  <c r="AI44" i="90"/>
  <c r="AJ44" i="90"/>
  <c r="AK44" i="90"/>
  <c r="AL44" i="90"/>
  <c r="AM44" i="90"/>
  <c r="AF46" i="90"/>
  <c r="AG46" i="90"/>
  <c r="AH46" i="90"/>
  <c r="AI46" i="90"/>
  <c r="AJ46" i="90"/>
  <c r="AK46" i="90"/>
  <c r="AL46" i="90"/>
  <c r="AM46" i="90"/>
  <c r="AF47" i="90"/>
  <c r="AG47" i="90"/>
  <c r="AH47" i="90"/>
  <c r="AI47" i="90"/>
  <c r="AJ47" i="90"/>
  <c r="AK47" i="90"/>
  <c r="AL47" i="90"/>
  <c r="AM47" i="90"/>
  <c r="AD47" i="90" l="1"/>
  <c r="AD46" i="90"/>
  <c r="AD35" i="90"/>
  <c r="AD34" i="90"/>
  <c r="AD32" i="90"/>
  <c r="AD31" i="90"/>
  <c r="AD17" i="90"/>
  <c r="AD16" i="90"/>
  <c r="AD14" i="90"/>
  <c r="AD13" i="90"/>
  <c r="AD11" i="90"/>
  <c r="U45" i="101" l="1"/>
  <c r="U44" i="101"/>
  <c r="U11" i="101" l="1"/>
  <c r="U12" i="101"/>
  <c r="U25" i="101"/>
  <c r="U40" i="101"/>
  <c r="P27" i="99" l="1"/>
  <c r="N27" i="99" s="1"/>
  <c r="P26" i="99"/>
  <c r="N26" i="99" s="1"/>
  <c r="P23" i="99"/>
  <c r="N23" i="99" s="1"/>
  <c r="N21" i="99"/>
  <c r="N20" i="99"/>
  <c r="Q19" i="99"/>
  <c r="P19" i="99"/>
  <c r="Q18" i="99"/>
  <c r="P18" i="99"/>
  <c r="N17" i="99"/>
  <c r="Q16" i="99"/>
  <c r="P16" i="99"/>
  <c r="Q15" i="99"/>
  <c r="P15" i="99"/>
  <c r="P12" i="99"/>
  <c r="N12" i="99" s="1"/>
  <c r="Q9" i="99"/>
  <c r="P9" i="99"/>
  <c r="Q8" i="99"/>
  <c r="P8" i="99"/>
  <c r="M43" i="85"/>
  <c r="N8" i="99" l="1"/>
  <c r="C50" i="79"/>
  <c r="N19" i="99"/>
  <c r="N15" i="99"/>
  <c r="N9" i="99"/>
  <c r="N16" i="99"/>
  <c r="N18" i="99"/>
  <c r="AA14" i="97"/>
  <c r="T14" i="97" s="1"/>
  <c r="AA13" i="97"/>
  <c r="T13" i="97" s="1"/>
  <c r="T27" i="97" l="1"/>
  <c r="T24" i="97"/>
  <c r="AA12" i="97"/>
  <c r="T12" i="97" l="1"/>
  <c r="C51" i="79"/>
  <c r="AD94" i="90"/>
  <c r="AD93" i="90"/>
  <c r="K10" i="85"/>
  <c r="J10" i="85"/>
  <c r="I10" i="85"/>
  <c r="H10" i="85"/>
  <c r="G10" i="85"/>
  <c r="F10" i="85"/>
  <c r="E10" i="85"/>
  <c r="AD92" i="90"/>
  <c r="L21" i="85"/>
  <c r="K21" i="85"/>
  <c r="J21" i="85"/>
  <c r="I21" i="85"/>
  <c r="H21" i="85"/>
  <c r="G21" i="85"/>
  <c r="F21" i="85"/>
  <c r="E21" i="85"/>
  <c r="AM88" i="90"/>
  <c r="AL88" i="90"/>
  <c r="AK88" i="90"/>
  <c r="AJ88" i="90"/>
  <c r="AI88" i="90"/>
  <c r="AH88" i="90"/>
  <c r="AG88" i="90"/>
  <c r="AF88" i="90"/>
  <c r="AM87" i="90"/>
  <c r="AL87" i="90"/>
  <c r="AK87" i="90"/>
  <c r="AJ87" i="90"/>
  <c r="AI87" i="90"/>
  <c r="AH87" i="90"/>
  <c r="AG87" i="90"/>
  <c r="AF87" i="90"/>
  <c r="AM86" i="90"/>
  <c r="AL86" i="90"/>
  <c r="AK86" i="90"/>
  <c r="AJ86" i="90"/>
  <c r="AI86" i="90"/>
  <c r="AH86" i="90"/>
  <c r="AG86" i="90"/>
  <c r="AF86" i="90"/>
  <c r="AM85" i="90"/>
  <c r="AL85" i="90"/>
  <c r="AK85" i="90"/>
  <c r="AJ85" i="90"/>
  <c r="AI85" i="90"/>
  <c r="AH85" i="90"/>
  <c r="AG85" i="90"/>
  <c r="AF85" i="90"/>
  <c r="AM84" i="90"/>
  <c r="AL84" i="90"/>
  <c r="AK84" i="90"/>
  <c r="AJ84" i="90"/>
  <c r="AI84" i="90"/>
  <c r="AH84" i="90"/>
  <c r="AG84" i="90"/>
  <c r="AF84" i="90"/>
  <c r="AM83" i="90"/>
  <c r="AL83" i="90"/>
  <c r="AK83" i="90"/>
  <c r="AJ83" i="90"/>
  <c r="AI83" i="90"/>
  <c r="AH83" i="90"/>
  <c r="AG83" i="90"/>
  <c r="AF83" i="90"/>
  <c r="AM82" i="90"/>
  <c r="AL82" i="90"/>
  <c r="AK82" i="90"/>
  <c r="AJ82" i="90"/>
  <c r="AI82" i="90"/>
  <c r="AH82" i="90"/>
  <c r="AG82" i="90"/>
  <c r="AF82" i="90"/>
  <c r="AM81" i="90"/>
  <c r="AL81" i="90"/>
  <c r="AK81" i="90"/>
  <c r="AJ81" i="90"/>
  <c r="AI81" i="90"/>
  <c r="AH81" i="90"/>
  <c r="AG81" i="90"/>
  <c r="AF81" i="90"/>
  <c r="AM80" i="90"/>
  <c r="AL80" i="90"/>
  <c r="AK80" i="90"/>
  <c r="AJ80" i="90"/>
  <c r="AI80" i="90"/>
  <c r="AH80" i="90"/>
  <c r="AG80" i="90"/>
  <c r="AF80" i="90"/>
  <c r="AM79" i="90"/>
  <c r="AL79" i="90"/>
  <c r="AK79" i="90"/>
  <c r="AJ79" i="90"/>
  <c r="AI79" i="90"/>
  <c r="AH79" i="90"/>
  <c r="AG79" i="90"/>
  <c r="AF79" i="90"/>
  <c r="AV77" i="90"/>
  <c r="AU77" i="90"/>
  <c r="AT77" i="90"/>
  <c r="AS77" i="90"/>
  <c r="AR77" i="90"/>
  <c r="AQ77" i="90"/>
  <c r="AP77" i="90"/>
  <c r="AO77" i="90"/>
  <c r="AM77" i="90"/>
  <c r="AL77" i="90"/>
  <c r="AK77" i="90"/>
  <c r="AJ77" i="90"/>
  <c r="AI77" i="90"/>
  <c r="AH77" i="90"/>
  <c r="AG77" i="90"/>
  <c r="AF77" i="90"/>
  <c r="AV76" i="90"/>
  <c r="AU76" i="90"/>
  <c r="AT76" i="90"/>
  <c r="AS76" i="90"/>
  <c r="AR76" i="90"/>
  <c r="AQ76" i="90"/>
  <c r="AP76" i="90"/>
  <c r="AO76" i="90"/>
  <c r="AM76" i="90"/>
  <c r="AL76" i="90"/>
  <c r="AK76" i="90"/>
  <c r="AJ76" i="90"/>
  <c r="AI76" i="90"/>
  <c r="AH76" i="90"/>
  <c r="AG76" i="90"/>
  <c r="AF76" i="90"/>
  <c r="AV74" i="90"/>
  <c r="AU74" i="90"/>
  <c r="AT74" i="90"/>
  <c r="AS74" i="90"/>
  <c r="AR74" i="90"/>
  <c r="AQ74" i="90"/>
  <c r="AP74" i="90"/>
  <c r="AO74" i="90"/>
  <c r="AM74" i="90"/>
  <c r="AL74" i="90"/>
  <c r="AK74" i="90"/>
  <c r="AJ74" i="90"/>
  <c r="AI74" i="90"/>
  <c r="AH74" i="90"/>
  <c r="AG74" i="90"/>
  <c r="AF74" i="90"/>
  <c r="AV73" i="90"/>
  <c r="AU73" i="90"/>
  <c r="AT73" i="90"/>
  <c r="AS73" i="90"/>
  <c r="AR73" i="90"/>
  <c r="AQ73" i="90"/>
  <c r="AP73" i="90"/>
  <c r="AO73" i="90"/>
  <c r="AM73" i="90"/>
  <c r="AL73" i="90"/>
  <c r="AK73" i="90"/>
  <c r="AJ73" i="90"/>
  <c r="AI73" i="90"/>
  <c r="AH73" i="90"/>
  <c r="AG73" i="90"/>
  <c r="AF73" i="90"/>
  <c r="AD72" i="90"/>
  <c r="AV71" i="90"/>
  <c r="AU71" i="90"/>
  <c r="AT71" i="90"/>
  <c r="AS71" i="90"/>
  <c r="AR71" i="90"/>
  <c r="AQ71" i="90"/>
  <c r="AP71" i="90"/>
  <c r="AO71" i="90"/>
  <c r="AM71" i="90"/>
  <c r="AL71" i="90"/>
  <c r="AK71" i="90"/>
  <c r="AJ71" i="90"/>
  <c r="AI71" i="90"/>
  <c r="AH71" i="90"/>
  <c r="AG71" i="90"/>
  <c r="AF71" i="90"/>
  <c r="AV70" i="90"/>
  <c r="AU70" i="90"/>
  <c r="AT70" i="90"/>
  <c r="AS70" i="90"/>
  <c r="AR70" i="90"/>
  <c r="AQ70" i="90"/>
  <c r="AP70" i="90"/>
  <c r="AO70" i="90"/>
  <c r="AM70" i="90"/>
  <c r="AL70" i="90"/>
  <c r="AK70" i="90"/>
  <c r="AJ70" i="90"/>
  <c r="AI70" i="90"/>
  <c r="AH70" i="90"/>
  <c r="AG70" i="90"/>
  <c r="AF70" i="90"/>
  <c r="AD69" i="90"/>
  <c r="AM68" i="90"/>
  <c r="AL68" i="90"/>
  <c r="AK68" i="90"/>
  <c r="AJ68" i="90"/>
  <c r="AI68" i="90"/>
  <c r="AH68" i="90"/>
  <c r="AG68" i="90"/>
  <c r="AF68" i="90"/>
  <c r="AM67" i="90"/>
  <c r="AL67" i="90"/>
  <c r="AK67" i="90"/>
  <c r="AJ67" i="90"/>
  <c r="AI67" i="90"/>
  <c r="AH67" i="90"/>
  <c r="AG67" i="90"/>
  <c r="AF67" i="90"/>
  <c r="AD66" i="90"/>
  <c r="AM65" i="90"/>
  <c r="AL65" i="90"/>
  <c r="AK65" i="90"/>
  <c r="AJ65" i="90"/>
  <c r="AI65" i="90"/>
  <c r="AH65" i="90"/>
  <c r="AG65" i="90"/>
  <c r="AF65" i="90"/>
  <c r="AM64" i="90"/>
  <c r="AL64" i="90"/>
  <c r="AK64" i="90"/>
  <c r="AJ64" i="90"/>
  <c r="AI64" i="90"/>
  <c r="AH64" i="90"/>
  <c r="AG64" i="90"/>
  <c r="AF64" i="90"/>
  <c r="AD63" i="90"/>
  <c r="AM62" i="90"/>
  <c r="AL62" i="90"/>
  <c r="AK62" i="90"/>
  <c r="AJ62" i="90"/>
  <c r="AI62" i="90"/>
  <c r="AH62" i="90"/>
  <c r="AG62" i="90"/>
  <c r="AF62" i="90"/>
  <c r="AM61" i="90"/>
  <c r="AL61" i="90"/>
  <c r="AK61" i="90"/>
  <c r="AJ61" i="90"/>
  <c r="AI61" i="90"/>
  <c r="AH61" i="90"/>
  <c r="AG61" i="90"/>
  <c r="AF61" i="90"/>
  <c r="AD60" i="90"/>
  <c r="AV59" i="90"/>
  <c r="AU59" i="90"/>
  <c r="AT59" i="90"/>
  <c r="AS59" i="90"/>
  <c r="AR59" i="90"/>
  <c r="AQ59" i="90"/>
  <c r="AP59" i="90"/>
  <c r="AO59" i="90"/>
  <c r="AM59" i="90"/>
  <c r="AL59" i="90"/>
  <c r="AK59" i="90"/>
  <c r="AJ59" i="90"/>
  <c r="AI59" i="90"/>
  <c r="AH59" i="90"/>
  <c r="AG59" i="90"/>
  <c r="AF59" i="90"/>
  <c r="AV58" i="90"/>
  <c r="AU58" i="90"/>
  <c r="AT58" i="90"/>
  <c r="AS58" i="90"/>
  <c r="AR58" i="90"/>
  <c r="AQ58" i="90"/>
  <c r="AP58" i="90"/>
  <c r="AO58" i="90"/>
  <c r="AM58" i="90"/>
  <c r="AL58" i="90"/>
  <c r="AK58" i="90"/>
  <c r="AJ58" i="90"/>
  <c r="AI58" i="90"/>
  <c r="AH58" i="90"/>
  <c r="AG58" i="90"/>
  <c r="AF58" i="90"/>
  <c r="AD57" i="90"/>
  <c r="AV56" i="90"/>
  <c r="AU56" i="90"/>
  <c r="AT56" i="90"/>
  <c r="AS56" i="90"/>
  <c r="AR56" i="90"/>
  <c r="AQ56" i="90"/>
  <c r="AP56" i="90"/>
  <c r="AO56" i="90"/>
  <c r="AM56" i="90"/>
  <c r="AL56" i="90"/>
  <c r="AK56" i="90"/>
  <c r="AJ56" i="90"/>
  <c r="AI56" i="90"/>
  <c r="AH56" i="90"/>
  <c r="AG56" i="90"/>
  <c r="AF56" i="90"/>
  <c r="AV55" i="90"/>
  <c r="AU55" i="90"/>
  <c r="AT55" i="90"/>
  <c r="AS55" i="90"/>
  <c r="AR55" i="90"/>
  <c r="AQ55" i="90"/>
  <c r="AP55" i="90"/>
  <c r="AO55" i="90"/>
  <c r="AM55" i="90"/>
  <c r="AL55" i="90"/>
  <c r="AK55" i="90"/>
  <c r="AJ55" i="90"/>
  <c r="AI55" i="90"/>
  <c r="AH55" i="90"/>
  <c r="AG55" i="90"/>
  <c r="AF55" i="90"/>
  <c r="AD54" i="90"/>
  <c r="AV53" i="90"/>
  <c r="AU53" i="90"/>
  <c r="AT53" i="90"/>
  <c r="AS53" i="90"/>
  <c r="AR53" i="90"/>
  <c r="AQ53" i="90"/>
  <c r="AP53" i="90"/>
  <c r="AO53" i="90"/>
  <c r="AM53" i="90"/>
  <c r="AL53" i="90"/>
  <c r="AK53" i="90"/>
  <c r="AJ53" i="90"/>
  <c r="AI53" i="90"/>
  <c r="AH53" i="90"/>
  <c r="AG53" i="90"/>
  <c r="AF53" i="90"/>
  <c r="AV52" i="90"/>
  <c r="AU52" i="90"/>
  <c r="AT52" i="90"/>
  <c r="AS52" i="90"/>
  <c r="AR52" i="90"/>
  <c r="AQ52" i="90"/>
  <c r="AP52" i="90"/>
  <c r="AO52" i="90"/>
  <c r="AM52" i="90"/>
  <c r="AL52" i="90"/>
  <c r="AK52" i="90"/>
  <c r="AJ52" i="90"/>
  <c r="AI52" i="90"/>
  <c r="AH52" i="90"/>
  <c r="AG52" i="90"/>
  <c r="AF52" i="90"/>
  <c r="AD51" i="90"/>
  <c r="AD50" i="90"/>
  <c r="AD49" i="90"/>
  <c r="AD48" i="90"/>
  <c r="AD45" i="90"/>
  <c r="AV44" i="90"/>
  <c r="AU44" i="90"/>
  <c r="AT44" i="90"/>
  <c r="AS44" i="90"/>
  <c r="AR44" i="90"/>
  <c r="AQ44" i="90"/>
  <c r="AP44" i="90"/>
  <c r="AO44" i="90"/>
  <c r="AV43" i="90"/>
  <c r="AU43" i="90"/>
  <c r="AT43" i="90"/>
  <c r="AS43" i="90"/>
  <c r="AR43" i="90"/>
  <c r="AQ43" i="90"/>
  <c r="AP43" i="90"/>
  <c r="AO43" i="90"/>
  <c r="AV41" i="90"/>
  <c r="AU41" i="90"/>
  <c r="AT41" i="90"/>
  <c r="AS41" i="90"/>
  <c r="AR41" i="90"/>
  <c r="AQ41" i="90"/>
  <c r="AP41" i="90"/>
  <c r="AO41" i="90"/>
  <c r="AV40" i="90"/>
  <c r="AU40" i="90"/>
  <c r="AT40" i="90"/>
  <c r="AS40" i="90"/>
  <c r="AR40" i="90"/>
  <c r="AQ40" i="90"/>
  <c r="AP40" i="90"/>
  <c r="AO40" i="90"/>
  <c r="AD39" i="90"/>
  <c r="AV38" i="90"/>
  <c r="AU38" i="90"/>
  <c r="AT38" i="90"/>
  <c r="AS38" i="90"/>
  <c r="AR38" i="90"/>
  <c r="AQ38" i="90"/>
  <c r="AP38" i="90"/>
  <c r="AO38" i="90"/>
  <c r="AV37" i="90"/>
  <c r="AU37" i="90"/>
  <c r="AT37" i="90"/>
  <c r="AS37" i="90"/>
  <c r="AR37" i="90"/>
  <c r="AQ37" i="90"/>
  <c r="AP37" i="90"/>
  <c r="AO37" i="90"/>
  <c r="AD36" i="90"/>
  <c r="AD33" i="90"/>
  <c r="AD30" i="90"/>
  <c r="AV29" i="90"/>
  <c r="AU29" i="90"/>
  <c r="AT29" i="90"/>
  <c r="AS29" i="90"/>
  <c r="AR29" i="90"/>
  <c r="AQ29" i="90"/>
  <c r="AP29" i="90"/>
  <c r="AO29" i="90"/>
  <c r="AV28" i="90"/>
  <c r="AU28" i="90"/>
  <c r="AT28" i="90"/>
  <c r="AS28" i="90"/>
  <c r="AR28" i="90"/>
  <c r="AQ28" i="90"/>
  <c r="AP28" i="90"/>
  <c r="AO28" i="90"/>
  <c r="AD27" i="90"/>
  <c r="AV26" i="90"/>
  <c r="AU26" i="90"/>
  <c r="AT26" i="90"/>
  <c r="AS26" i="90"/>
  <c r="AR26" i="90"/>
  <c r="AQ26" i="90"/>
  <c r="AP26" i="90"/>
  <c r="AO26" i="90"/>
  <c r="AV25" i="90"/>
  <c r="AU25" i="90"/>
  <c r="AT25" i="90"/>
  <c r="AS25" i="90"/>
  <c r="AR25" i="90"/>
  <c r="AQ25" i="90"/>
  <c r="AP25" i="90"/>
  <c r="AO25" i="90"/>
  <c r="AV23" i="90"/>
  <c r="AU23" i="90"/>
  <c r="AT23" i="90"/>
  <c r="AS23" i="90"/>
  <c r="AR23" i="90"/>
  <c r="AQ23" i="90"/>
  <c r="AP23" i="90"/>
  <c r="AO23" i="90"/>
  <c r="AV22" i="90"/>
  <c r="AU22" i="90"/>
  <c r="AT22" i="90"/>
  <c r="AS22" i="90"/>
  <c r="AR22" i="90"/>
  <c r="AQ22" i="90"/>
  <c r="AP22" i="90"/>
  <c r="AO22" i="90"/>
  <c r="AD21" i="90"/>
  <c r="AV20" i="90"/>
  <c r="AU20" i="90"/>
  <c r="AT20" i="90"/>
  <c r="AS20" i="90"/>
  <c r="AR20" i="90"/>
  <c r="AQ20" i="90"/>
  <c r="AP20" i="90"/>
  <c r="AO20" i="90"/>
  <c r="AV19" i="90"/>
  <c r="AU19" i="90"/>
  <c r="AT19" i="90"/>
  <c r="AS19" i="90"/>
  <c r="AR19" i="90"/>
  <c r="AQ19" i="90"/>
  <c r="AP19" i="90"/>
  <c r="AO19" i="90"/>
  <c r="AD18" i="90"/>
  <c r="AM10" i="90"/>
  <c r="AL10" i="90"/>
  <c r="AK10" i="90"/>
  <c r="AJ10" i="90"/>
  <c r="AI10" i="90"/>
  <c r="AH10" i="90"/>
  <c r="AG10" i="90"/>
  <c r="AF10" i="90"/>
  <c r="Z10" i="89"/>
  <c r="AA10" i="89"/>
  <c r="AB10" i="89"/>
  <c r="AC10" i="89"/>
  <c r="Z11" i="89"/>
  <c r="AA11" i="89"/>
  <c r="AB11" i="89"/>
  <c r="AC11" i="89"/>
  <c r="Z14" i="89"/>
  <c r="AA14" i="89"/>
  <c r="AB14" i="89"/>
  <c r="AC14" i="89"/>
  <c r="Z17" i="89"/>
  <c r="AA17" i="89"/>
  <c r="AB17" i="89"/>
  <c r="AC17" i="89"/>
  <c r="Z20" i="89"/>
  <c r="AA20" i="89"/>
  <c r="AB20" i="89"/>
  <c r="AC20" i="89"/>
  <c r="Z23" i="89"/>
  <c r="AA23" i="89"/>
  <c r="AB23" i="89"/>
  <c r="AC23" i="89"/>
  <c r="Z26" i="89"/>
  <c r="AA26" i="89"/>
  <c r="AB26" i="89"/>
  <c r="AC26" i="89"/>
  <c r="X27" i="89"/>
  <c r="X28" i="89"/>
  <c r="Z32" i="89"/>
  <c r="AA32" i="89"/>
  <c r="AB32" i="89"/>
  <c r="AC32" i="89"/>
  <c r="Z35" i="89"/>
  <c r="AA35" i="89"/>
  <c r="AB35" i="89"/>
  <c r="AC35" i="89"/>
  <c r="Z38" i="89"/>
  <c r="AA38" i="89"/>
  <c r="AB38" i="89"/>
  <c r="AC38" i="89"/>
  <c r="Z41" i="89"/>
  <c r="AA41" i="89"/>
  <c r="AB41" i="89"/>
  <c r="AC41" i="89"/>
  <c r="Z44" i="89"/>
  <c r="AA44" i="89"/>
  <c r="AB44" i="89"/>
  <c r="AC44" i="89"/>
  <c r="X45" i="89"/>
  <c r="Z47" i="89"/>
  <c r="AA47" i="89"/>
  <c r="AB47" i="89"/>
  <c r="AC47" i="89"/>
  <c r="X48" i="89"/>
  <c r="X49" i="89"/>
  <c r="X54" i="89"/>
  <c r="X57" i="89"/>
  <c r="X60" i="89"/>
  <c r="X61" i="89"/>
  <c r="Z65" i="89"/>
  <c r="AA65" i="89"/>
  <c r="AB65" i="89"/>
  <c r="AC65" i="89"/>
  <c r="X66" i="89"/>
  <c r="Z68" i="89"/>
  <c r="AA68" i="89"/>
  <c r="AB68" i="89"/>
  <c r="AC68" i="89"/>
  <c r="X69" i="89"/>
  <c r="Z71" i="89"/>
  <c r="AA71" i="89"/>
  <c r="AB71" i="89"/>
  <c r="AC71" i="89"/>
  <c r="X72" i="89"/>
  <c r="Z73" i="89"/>
  <c r="AA73" i="89"/>
  <c r="AB73" i="89"/>
  <c r="AC73" i="89"/>
  <c r="Z74" i="89"/>
  <c r="AA74" i="89"/>
  <c r="AB74" i="89"/>
  <c r="AC74" i="89"/>
  <c r="X75" i="89"/>
  <c r="Z77" i="89"/>
  <c r="AA77" i="89"/>
  <c r="AB77" i="89"/>
  <c r="AC77" i="89"/>
  <c r="X78" i="89"/>
  <c r="Z80" i="89"/>
  <c r="AA80" i="89"/>
  <c r="AB80" i="89"/>
  <c r="AC80" i="89"/>
  <c r="X81" i="89"/>
  <c r="Z83" i="89"/>
  <c r="AA83" i="89"/>
  <c r="AB83" i="89"/>
  <c r="AC83" i="89"/>
  <c r="X84" i="89"/>
  <c r="Z85" i="89"/>
  <c r="AA85" i="89"/>
  <c r="AB85" i="89"/>
  <c r="AC85" i="89"/>
  <c r="Z86" i="89"/>
  <c r="AA86" i="89"/>
  <c r="AB86" i="89"/>
  <c r="AC86" i="89"/>
  <c r="Z87" i="89"/>
  <c r="AA87" i="89"/>
  <c r="AB87" i="89"/>
  <c r="AC87" i="89"/>
  <c r="Z88" i="89"/>
  <c r="AA88" i="89"/>
  <c r="AB88" i="89"/>
  <c r="AC88" i="89"/>
  <c r="Z89" i="89"/>
  <c r="AA89" i="89"/>
  <c r="AB89" i="89"/>
  <c r="AC89" i="89"/>
  <c r="Z90" i="89"/>
  <c r="AA90" i="89"/>
  <c r="AB90" i="89"/>
  <c r="AC90" i="89"/>
  <c r="Z91" i="89"/>
  <c r="AA91" i="89"/>
  <c r="AB91" i="89"/>
  <c r="AC91" i="89"/>
  <c r="Z92" i="89"/>
  <c r="AA92" i="89"/>
  <c r="AB92" i="89"/>
  <c r="AC92" i="89"/>
  <c r="Z93" i="89"/>
  <c r="AA93" i="89"/>
  <c r="AB93" i="89"/>
  <c r="AC93" i="89"/>
  <c r="Z94" i="89"/>
  <c r="AA94" i="89"/>
  <c r="AB94" i="89"/>
  <c r="AC94" i="89"/>
  <c r="X95" i="89"/>
  <c r="E10" i="84"/>
  <c r="F10" i="84"/>
  <c r="G10" i="84"/>
  <c r="H10" i="84"/>
  <c r="S10" i="88"/>
  <c r="T10" i="88"/>
  <c r="U10" i="88"/>
  <c r="V10" i="88"/>
  <c r="W10" i="88"/>
  <c r="S12" i="88"/>
  <c r="T12" i="88"/>
  <c r="U12" i="88"/>
  <c r="V12" i="88"/>
  <c r="W12" i="88"/>
  <c r="S13" i="88"/>
  <c r="T13" i="88"/>
  <c r="U13" i="88"/>
  <c r="V13" i="88"/>
  <c r="W13" i="88"/>
  <c r="S24" i="88"/>
  <c r="T24" i="88"/>
  <c r="U24" i="88"/>
  <c r="V24" i="88"/>
  <c r="W24" i="88"/>
  <c r="S25" i="88"/>
  <c r="T25" i="88"/>
  <c r="U25" i="88"/>
  <c r="V25" i="88"/>
  <c r="W25" i="88"/>
  <c r="Q27" i="88"/>
  <c r="S30" i="88"/>
  <c r="T30" i="88"/>
  <c r="U30" i="88"/>
  <c r="V30" i="88"/>
  <c r="W30" i="88"/>
  <c r="U31" i="88"/>
  <c r="S35" i="88"/>
  <c r="T35" i="88"/>
  <c r="U35" i="88"/>
  <c r="V35" i="88"/>
  <c r="W35" i="88"/>
  <c r="AU33" i="87"/>
  <c r="AT33" i="87"/>
  <c r="AS33" i="87"/>
  <c r="AR33" i="87"/>
  <c r="AQ33" i="87"/>
  <c r="AP33" i="87"/>
  <c r="AO33" i="87"/>
  <c r="AN33" i="87"/>
  <c r="AL33" i="87"/>
  <c r="AK33" i="87"/>
  <c r="AJ33" i="87"/>
  <c r="AI33" i="87"/>
  <c r="AH33" i="87"/>
  <c r="AG33" i="87"/>
  <c r="AF33" i="87"/>
  <c r="AE33" i="87"/>
  <c r="AU32" i="87"/>
  <c r="AT32" i="87"/>
  <c r="AS32" i="87"/>
  <c r="AR32" i="87"/>
  <c r="AQ32" i="87"/>
  <c r="AP32" i="87"/>
  <c r="AO32" i="87"/>
  <c r="AN32" i="87"/>
  <c r="AL32" i="87"/>
  <c r="AK32" i="87"/>
  <c r="AJ32" i="87"/>
  <c r="AI32" i="87"/>
  <c r="AH32" i="87"/>
  <c r="AG32" i="87"/>
  <c r="AF32" i="87"/>
  <c r="AE32" i="87"/>
  <c r="AU31" i="87"/>
  <c r="AT31" i="87"/>
  <c r="AS31" i="87"/>
  <c r="AR31" i="87"/>
  <c r="AQ31" i="87"/>
  <c r="AP31" i="87"/>
  <c r="AO31" i="87"/>
  <c r="AN31" i="87"/>
  <c r="AL31" i="87"/>
  <c r="AK31" i="87"/>
  <c r="AJ31" i="87"/>
  <c r="AI31" i="87"/>
  <c r="AH31" i="87"/>
  <c r="AG31" i="87"/>
  <c r="AF31" i="87"/>
  <c r="AE31" i="87"/>
  <c r="AU30" i="87"/>
  <c r="AT30" i="87"/>
  <c r="AS30" i="87"/>
  <c r="AR30" i="87"/>
  <c r="AQ30" i="87"/>
  <c r="AP30" i="87"/>
  <c r="AO30" i="87"/>
  <c r="AN30" i="87"/>
  <c r="AL30" i="87"/>
  <c r="AK30" i="87"/>
  <c r="AJ30" i="87"/>
  <c r="AI30" i="87"/>
  <c r="AH30" i="87"/>
  <c r="AG30" i="87"/>
  <c r="AF30" i="87"/>
  <c r="AE30" i="87"/>
  <c r="AU29" i="87"/>
  <c r="AT29" i="87"/>
  <c r="AS29" i="87"/>
  <c r="AR29" i="87"/>
  <c r="AQ29" i="87"/>
  <c r="AP29" i="87"/>
  <c r="AO29" i="87"/>
  <c r="AN29" i="87"/>
  <c r="AL29" i="87"/>
  <c r="AK29" i="87"/>
  <c r="AJ29" i="87"/>
  <c r="AI29" i="87"/>
  <c r="AH29" i="87"/>
  <c r="AG29" i="87"/>
  <c r="AF29" i="87"/>
  <c r="AE29" i="87"/>
  <c r="AU28" i="87"/>
  <c r="AT28" i="87"/>
  <c r="AS28" i="87"/>
  <c r="AR28" i="87"/>
  <c r="AQ28" i="87"/>
  <c r="AP28" i="87"/>
  <c r="AO28" i="87"/>
  <c r="AN28" i="87"/>
  <c r="AL28" i="87"/>
  <c r="AK28" i="87"/>
  <c r="AJ28" i="87"/>
  <c r="AI28" i="87"/>
  <c r="AH28" i="87"/>
  <c r="AG28" i="87"/>
  <c r="AF28" i="87"/>
  <c r="AE28" i="87"/>
  <c r="AU27" i="87"/>
  <c r="AT27" i="87"/>
  <c r="AS27" i="87"/>
  <c r="AR27" i="87"/>
  <c r="AQ27" i="87"/>
  <c r="AP27" i="87"/>
  <c r="AO27" i="87"/>
  <c r="AN27" i="87"/>
  <c r="AL27" i="87"/>
  <c r="AK27" i="87"/>
  <c r="AJ27" i="87"/>
  <c r="AI27" i="87"/>
  <c r="AH27" i="87"/>
  <c r="AG27" i="87"/>
  <c r="AF27" i="87"/>
  <c r="AE27" i="87"/>
  <c r="AU26" i="87"/>
  <c r="AT26" i="87"/>
  <c r="AS26" i="87"/>
  <c r="AR26" i="87"/>
  <c r="AQ26" i="87"/>
  <c r="AP26" i="87"/>
  <c r="AO26" i="87"/>
  <c r="AN26" i="87"/>
  <c r="AL26" i="87"/>
  <c r="AK26" i="87"/>
  <c r="AJ26" i="87"/>
  <c r="AI26" i="87"/>
  <c r="AH26" i="87"/>
  <c r="AG26" i="87"/>
  <c r="AF26" i="87"/>
  <c r="AE26" i="87"/>
  <c r="AU25" i="87"/>
  <c r="AT25" i="87"/>
  <c r="AS25" i="87"/>
  <c r="AR25" i="87"/>
  <c r="AQ25" i="87"/>
  <c r="AP25" i="87"/>
  <c r="AO25" i="87"/>
  <c r="AN25" i="87"/>
  <c r="AL25" i="87"/>
  <c r="AK25" i="87"/>
  <c r="AJ25" i="87"/>
  <c r="AI25" i="87"/>
  <c r="AH25" i="87"/>
  <c r="AG25" i="87"/>
  <c r="AF25" i="87"/>
  <c r="AE25" i="87"/>
  <c r="AU24" i="87"/>
  <c r="AT24" i="87"/>
  <c r="AS24" i="87"/>
  <c r="AR24" i="87"/>
  <c r="AQ24" i="87"/>
  <c r="AP24" i="87"/>
  <c r="AO24" i="87"/>
  <c r="AN24" i="87"/>
  <c r="AL24" i="87"/>
  <c r="AK24" i="87"/>
  <c r="AJ24" i="87"/>
  <c r="AI24" i="87"/>
  <c r="AH24" i="87"/>
  <c r="AG24" i="87"/>
  <c r="AF24" i="87"/>
  <c r="AE24" i="87"/>
  <c r="AU20" i="87"/>
  <c r="AT20" i="87"/>
  <c r="AS20" i="87"/>
  <c r="AR20" i="87"/>
  <c r="AQ20" i="87"/>
  <c r="AP20" i="87"/>
  <c r="AO20" i="87"/>
  <c r="AN20" i="87"/>
  <c r="AL20" i="87"/>
  <c r="AK20" i="87"/>
  <c r="AJ20" i="87"/>
  <c r="AI20" i="87"/>
  <c r="AH20" i="87"/>
  <c r="AG20" i="87"/>
  <c r="AF20" i="87"/>
  <c r="AE20" i="87"/>
  <c r="AU19" i="87"/>
  <c r="AT19" i="87"/>
  <c r="AS19" i="87"/>
  <c r="AR19" i="87"/>
  <c r="AQ19" i="87"/>
  <c r="AP19" i="87"/>
  <c r="AO19" i="87"/>
  <c r="AN19" i="87"/>
  <c r="AL19" i="87"/>
  <c r="AK19" i="87"/>
  <c r="AJ19" i="87"/>
  <c r="AI19" i="87"/>
  <c r="AH19" i="87"/>
  <c r="AG19" i="87"/>
  <c r="AF19" i="87"/>
  <c r="AE19" i="87"/>
  <c r="AU18" i="87"/>
  <c r="AT18" i="87"/>
  <c r="AS18" i="87"/>
  <c r="AR18" i="87"/>
  <c r="AQ18" i="87"/>
  <c r="AP18" i="87"/>
  <c r="AO18" i="87"/>
  <c r="AN18" i="87"/>
  <c r="AL18" i="87"/>
  <c r="AK18" i="87"/>
  <c r="AJ18" i="87"/>
  <c r="AI18" i="87"/>
  <c r="AH18" i="87"/>
  <c r="AG18" i="87"/>
  <c r="AF18" i="87"/>
  <c r="AE18" i="87"/>
  <c r="AU17" i="87"/>
  <c r="AT17" i="87"/>
  <c r="AS17" i="87"/>
  <c r="AR17" i="87"/>
  <c r="AQ17" i="87"/>
  <c r="AP17" i="87"/>
  <c r="AO17" i="87"/>
  <c r="AN17" i="87"/>
  <c r="AL17" i="87"/>
  <c r="AK17" i="87"/>
  <c r="AJ17" i="87"/>
  <c r="AI17" i="87"/>
  <c r="AH17" i="87"/>
  <c r="AG17" i="87"/>
  <c r="AF17" i="87"/>
  <c r="AE17" i="87"/>
  <c r="AU16" i="87"/>
  <c r="AT16" i="87"/>
  <c r="AS16" i="87"/>
  <c r="AR16" i="87"/>
  <c r="AQ16" i="87"/>
  <c r="AP16" i="87"/>
  <c r="AO16" i="87"/>
  <c r="AN16" i="87"/>
  <c r="AL16" i="87"/>
  <c r="AK16" i="87"/>
  <c r="AJ16" i="87"/>
  <c r="AI16" i="87"/>
  <c r="AH16" i="87"/>
  <c r="AG16" i="87"/>
  <c r="AF16" i="87"/>
  <c r="AE16" i="87"/>
  <c r="AU15" i="87"/>
  <c r="AT15" i="87"/>
  <c r="AS15" i="87"/>
  <c r="AR15" i="87"/>
  <c r="AQ15" i="87"/>
  <c r="AP15" i="87"/>
  <c r="AO15" i="87"/>
  <c r="AN15" i="87"/>
  <c r="AL15" i="87"/>
  <c r="AK15" i="87"/>
  <c r="AJ15" i="87"/>
  <c r="AI15" i="87"/>
  <c r="AH15" i="87"/>
  <c r="AG15" i="87"/>
  <c r="AF15" i="87"/>
  <c r="AE15" i="87"/>
  <c r="AU14" i="87"/>
  <c r="AT14" i="87"/>
  <c r="AS14" i="87"/>
  <c r="AR14" i="87"/>
  <c r="AQ14" i="87"/>
  <c r="AP14" i="87"/>
  <c r="AO14" i="87"/>
  <c r="AN14" i="87"/>
  <c r="AL14" i="87"/>
  <c r="AK14" i="87"/>
  <c r="AJ14" i="87"/>
  <c r="AI14" i="87"/>
  <c r="AH14" i="87"/>
  <c r="AG14" i="87"/>
  <c r="AF14" i="87"/>
  <c r="AE14" i="87"/>
  <c r="AU13" i="87"/>
  <c r="AT13" i="87"/>
  <c r="AS13" i="87"/>
  <c r="AR13" i="87"/>
  <c r="AQ13" i="87"/>
  <c r="AP13" i="87"/>
  <c r="AO13" i="87"/>
  <c r="AN13" i="87"/>
  <c r="AL13" i="87"/>
  <c r="AK13" i="87"/>
  <c r="AJ13" i="87"/>
  <c r="AI13" i="87"/>
  <c r="AH13" i="87"/>
  <c r="AG13" i="87"/>
  <c r="AF13" i="87"/>
  <c r="AE13" i="87"/>
  <c r="AU12" i="87"/>
  <c r="AT12" i="87"/>
  <c r="AS12" i="87"/>
  <c r="AR12" i="87"/>
  <c r="AQ12" i="87"/>
  <c r="AP12" i="87"/>
  <c r="AO12" i="87"/>
  <c r="AN12" i="87"/>
  <c r="AL12" i="87"/>
  <c r="AK12" i="87"/>
  <c r="AJ12" i="87"/>
  <c r="AI12" i="87"/>
  <c r="AH12" i="87"/>
  <c r="AG12" i="87"/>
  <c r="AF12" i="87"/>
  <c r="AE12" i="87"/>
  <c r="AU11" i="87"/>
  <c r="AT11" i="87"/>
  <c r="AS11" i="87"/>
  <c r="AR11" i="87"/>
  <c r="AQ11" i="87"/>
  <c r="AP11" i="87"/>
  <c r="AO11" i="87"/>
  <c r="AN11" i="87"/>
  <c r="AL11" i="87"/>
  <c r="AK11" i="87"/>
  <c r="AJ11" i="87"/>
  <c r="AI11" i="87"/>
  <c r="AH11" i="87"/>
  <c r="AG11" i="87"/>
  <c r="AF11" i="87"/>
  <c r="AE11" i="87"/>
  <c r="Y10" i="86"/>
  <c r="Z10" i="86"/>
  <c r="AA10" i="86"/>
  <c r="AB10" i="86"/>
  <c r="AC10" i="86"/>
  <c r="AE10" i="86"/>
  <c r="AF10" i="86"/>
  <c r="AG10" i="86"/>
  <c r="AH10" i="86"/>
  <c r="AI10" i="86"/>
  <c r="Y11" i="86"/>
  <c r="Z11" i="86"/>
  <c r="AA11" i="86"/>
  <c r="AB11" i="86"/>
  <c r="AC11" i="86"/>
  <c r="AE11" i="86"/>
  <c r="AF11" i="86"/>
  <c r="AG11" i="86"/>
  <c r="AH11" i="86"/>
  <c r="AI11" i="86"/>
  <c r="Y12" i="86"/>
  <c r="Z12" i="86"/>
  <c r="AA12" i="86"/>
  <c r="AB12" i="86"/>
  <c r="AC12" i="86"/>
  <c r="AE12" i="86"/>
  <c r="AF12" i="86"/>
  <c r="AG12" i="86"/>
  <c r="AH12" i="86"/>
  <c r="AI12" i="86"/>
  <c r="Y13" i="86"/>
  <c r="Z13" i="86"/>
  <c r="AA13" i="86"/>
  <c r="AB13" i="86"/>
  <c r="AC13" i="86"/>
  <c r="AE13" i="86"/>
  <c r="AF13" i="86"/>
  <c r="AG13" i="86"/>
  <c r="AH13" i="86"/>
  <c r="AI13" i="86"/>
  <c r="Y14" i="86"/>
  <c r="Z14" i="86"/>
  <c r="AA14" i="86"/>
  <c r="AB14" i="86"/>
  <c r="AC14" i="86"/>
  <c r="AE14" i="86"/>
  <c r="AF14" i="86"/>
  <c r="AG14" i="86"/>
  <c r="AH14" i="86"/>
  <c r="AI14" i="86"/>
  <c r="Y15" i="86"/>
  <c r="Z15" i="86"/>
  <c r="AA15" i="86"/>
  <c r="AB15" i="86"/>
  <c r="AC15" i="86"/>
  <c r="AE15" i="86"/>
  <c r="AF15" i="86"/>
  <c r="AG15" i="86"/>
  <c r="AH15" i="86"/>
  <c r="AI15" i="86"/>
  <c r="Y16" i="86"/>
  <c r="Z16" i="86"/>
  <c r="AA16" i="86"/>
  <c r="AB16" i="86"/>
  <c r="AC16" i="86"/>
  <c r="AE16" i="86"/>
  <c r="AF16" i="86"/>
  <c r="AG16" i="86"/>
  <c r="AH16" i="86"/>
  <c r="AI16" i="86"/>
  <c r="Y17" i="86"/>
  <c r="Z17" i="86"/>
  <c r="AA17" i="86"/>
  <c r="AB17" i="86"/>
  <c r="AC17" i="86"/>
  <c r="AE17" i="86"/>
  <c r="AF17" i="86"/>
  <c r="AG17" i="86"/>
  <c r="AH17" i="86"/>
  <c r="AI17" i="86"/>
  <c r="Y18" i="86"/>
  <c r="Z18" i="86"/>
  <c r="AA18" i="86"/>
  <c r="AB18" i="86"/>
  <c r="AC18" i="86"/>
  <c r="AE18" i="86"/>
  <c r="AF18" i="86"/>
  <c r="AG18" i="86"/>
  <c r="AH18" i="86"/>
  <c r="AI18" i="86"/>
  <c r="Y19" i="86"/>
  <c r="Z19" i="86"/>
  <c r="AA19" i="86"/>
  <c r="AB19" i="86"/>
  <c r="AC19" i="86"/>
  <c r="AE19" i="86"/>
  <c r="AF19" i="86"/>
  <c r="AG19" i="86"/>
  <c r="AH19" i="86"/>
  <c r="AI19" i="86"/>
  <c r="Y23" i="86"/>
  <c r="Z23" i="86"/>
  <c r="AA23" i="86"/>
  <c r="AB23" i="86"/>
  <c r="AC23" i="86"/>
  <c r="AE23" i="86"/>
  <c r="AF23" i="86"/>
  <c r="AG23" i="86"/>
  <c r="AH23" i="86"/>
  <c r="AI23" i="86"/>
  <c r="Y24" i="86"/>
  <c r="Z24" i="86"/>
  <c r="AA24" i="86"/>
  <c r="AB24" i="86"/>
  <c r="AC24" i="86"/>
  <c r="AE24" i="86"/>
  <c r="AF24" i="86"/>
  <c r="AG24" i="86"/>
  <c r="AH24" i="86"/>
  <c r="AI24" i="86"/>
  <c r="Y25" i="86"/>
  <c r="Z25" i="86"/>
  <c r="AA25" i="86"/>
  <c r="AB25" i="86"/>
  <c r="AC25" i="86"/>
  <c r="AE25" i="86"/>
  <c r="AF25" i="86"/>
  <c r="AG25" i="86"/>
  <c r="AH25" i="86"/>
  <c r="AI25" i="86"/>
  <c r="Y26" i="86"/>
  <c r="Z26" i="86"/>
  <c r="AA26" i="86"/>
  <c r="AB26" i="86"/>
  <c r="AC26" i="86"/>
  <c r="AE26" i="86"/>
  <c r="AF26" i="86"/>
  <c r="AG26" i="86"/>
  <c r="AH26" i="86"/>
  <c r="AI26" i="86"/>
  <c r="Y27" i="86"/>
  <c r="Z27" i="86"/>
  <c r="AA27" i="86"/>
  <c r="AB27" i="86"/>
  <c r="AC27" i="86"/>
  <c r="AE27" i="86"/>
  <c r="AF27" i="86"/>
  <c r="AG27" i="86"/>
  <c r="AH27" i="86"/>
  <c r="AI27" i="86"/>
  <c r="Y28" i="86"/>
  <c r="Z28" i="86"/>
  <c r="AA28" i="86"/>
  <c r="AB28" i="86"/>
  <c r="AC28" i="86"/>
  <c r="AE28" i="86"/>
  <c r="AF28" i="86"/>
  <c r="AG28" i="86"/>
  <c r="AH28" i="86"/>
  <c r="AI28" i="86"/>
  <c r="Y29" i="86"/>
  <c r="Z29" i="86"/>
  <c r="AA29" i="86"/>
  <c r="AB29" i="86"/>
  <c r="AC29" i="86"/>
  <c r="AE29" i="86"/>
  <c r="AF29" i="86"/>
  <c r="AG29" i="86"/>
  <c r="AH29" i="86"/>
  <c r="AI29" i="86"/>
  <c r="Y30" i="86"/>
  <c r="Z30" i="86"/>
  <c r="AA30" i="86"/>
  <c r="AB30" i="86"/>
  <c r="AC30" i="86"/>
  <c r="AE30" i="86"/>
  <c r="AF30" i="86"/>
  <c r="AG30" i="86"/>
  <c r="AH30" i="86"/>
  <c r="AI30" i="86"/>
  <c r="Y31" i="86"/>
  <c r="Z31" i="86"/>
  <c r="AA31" i="86"/>
  <c r="AB31" i="86"/>
  <c r="AC31" i="86"/>
  <c r="AE31" i="86"/>
  <c r="AF31" i="86"/>
  <c r="AG31" i="86"/>
  <c r="AH31" i="86"/>
  <c r="AI31" i="86"/>
  <c r="Y32" i="86"/>
  <c r="Z32" i="86"/>
  <c r="AA32" i="86"/>
  <c r="AB32" i="86"/>
  <c r="AC32" i="86"/>
  <c r="AE32" i="86"/>
  <c r="AF32" i="86"/>
  <c r="AG32" i="86"/>
  <c r="AH32" i="86"/>
  <c r="AI32" i="86"/>
  <c r="AC42" i="85"/>
  <c r="AB42" i="85"/>
  <c r="AA42" i="85"/>
  <c r="Z42" i="85"/>
  <c r="Y42" i="85"/>
  <c r="X42" i="85"/>
  <c r="W42" i="85"/>
  <c r="V42" i="85"/>
  <c r="AC41" i="85"/>
  <c r="AB41" i="85"/>
  <c r="AA41" i="85"/>
  <c r="Z41" i="85"/>
  <c r="Y41" i="85"/>
  <c r="X41" i="85"/>
  <c r="W41" i="85"/>
  <c r="V41" i="85"/>
  <c r="AC40" i="85"/>
  <c r="AB40" i="85"/>
  <c r="AA40" i="85"/>
  <c r="Z40" i="85"/>
  <c r="Y40" i="85"/>
  <c r="X40" i="85"/>
  <c r="W40" i="85"/>
  <c r="V40" i="85"/>
  <c r="AC39" i="85"/>
  <c r="AB39" i="85"/>
  <c r="AA39" i="85"/>
  <c r="Z39" i="85"/>
  <c r="Y39" i="85"/>
  <c r="X39" i="85"/>
  <c r="W39" i="85"/>
  <c r="V39" i="85"/>
  <c r="AC38" i="85"/>
  <c r="AB38" i="85"/>
  <c r="AA38" i="85"/>
  <c r="Z38" i="85"/>
  <c r="Y38" i="85"/>
  <c r="X38" i="85"/>
  <c r="W38" i="85"/>
  <c r="V38" i="85"/>
  <c r="AC34" i="85"/>
  <c r="AB34" i="85"/>
  <c r="AA34" i="85"/>
  <c r="Z34" i="85"/>
  <c r="Y34" i="85"/>
  <c r="X34" i="85"/>
  <c r="W34" i="85"/>
  <c r="V34" i="85"/>
  <c r="AC33" i="85"/>
  <c r="AB33" i="85"/>
  <c r="AA33" i="85"/>
  <c r="Z33" i="85"/>
  <c r="Y33" i="85"/>
  <c r="X33" i="85"/>
  <c r="W33" i="85"/>
  <c r="V33" i="85"/>
  <c r="AC28" i="85"/>
  <c r="AB28" i="85"/>
  <c r="AA28" i="85"/>
  <c r="Z28" i="85"/>
  <c r="Y28" i="85"/>
  <c r="X28" i="85"/>
  <c r="W28" i="85"/>
  <c r="V28" i="85"/>
  <c r="AC24" i="85"/>
  <c r="AB24" i="85"/>
  <c r="AA24" i="85"/>
  <c r="Z24" i="85"/>
  <c r="Y24" i="85"/>
  <c r="X24" i="85"/>
  <c r="W24" i="85"/>
  <c r="V24" i="85"/>
  <c r="AC17" i="85"/>
  <c r="AB17" i="85"/>
  <c r="AA17" i="85"/>
  <c r="Z17" i="85"/>
  <c r="Y17" i="85"/>
  <c r="X17" i="85"/>
  <c r="W17" i="85"/>
  <c r="V17" i="85"/>
  <c r="AC13" i="85"/>
  <c r="AB13" i="85"/>
  <c r="AA13" i="85"/>
  <c r="Z13" i="85"/>
  <c r="Y13" i="85"/>
  <c r="X13" i="85"/>
  <c r="W13" i="85"/>
  <c r="V13" i="85"/>
  <c r="W42" i="84"/>
  <c r="V42" i="84"/>
  <c r="U42" i="84"/>
  <c r="T42" i="84"/>
  <c r="S42" i="84"/>
  <c r="W41" i="84"/>
  <c r="V41" i="84"/>
  <c r="U41" i="84"/>
  <c r="T41" i="84"/>
  <c r="S41" i="84"/>
  <c r="W40" i="84"/>
  <c r="V40" i="84"/>
  <c r="U40" i="84"/>
  <c r="T40" i="84"/>
  <c r="S40" i="84"/>
  <c r="W39" i="84"/>
  <c r="V39" i="84"/>
  <c r="U39" i="84"/>
  <c r="T39" i="84"/>
  <c r="S39" i="84"/>
  <c r="W38" i="84"/>
  <c r="V38" i="84"/>
  <c r="U38" i="84"/>
  <c r="T38" i="84"/>
  <c r="S38" i="84"/>
  <c r="W34" i="84"/>
  <c r="V34" i="84"/>
  <c r="U34" i="84"/>
  <c r="T34" i="84"/>
  <c r="S34" i="84"/>
  <c r="W33" i="84"/>
  <c r="V33" i="84"/>
  <c r="U33" i="84"/>
  <c r="T33" i="84"/>
  <c r="S33" i="84"/>
  <c r="Q32" i="84"/>
  <c r="Q31" i="84"/>
  <c r="Q30" i="84"/>
  <c r="Q29" i="84"/>
  <c r="V28" i="84"/>
  <c r="U28" i="84"/>
  <c r="T28" i="84"/>
  <c r="S28" i="84"/>
  <c r="Q27" i="84"/>
  <c r="Q26" i="84"/>
  <c r="Q25" i="84"/>
  <c r="W24" i="84"/>
  <c r="V24" i="84"/>
  <c r="U24" i="84"/>
  <c r="T24" i="84"/>
  <c r="S24" i="84"/>
  <c r="W17" i="84"/>
  <c r="V17" i="84"/>
  <c r="U17" i="84"/>
  <c r="T17" i="84"/>
  <c r="S17" i="84"/>
  <c r="O32" i="83"/>
  <c r="N32" i="83"/>
  <c r="O31" i="83"/>
  <c r="N31" i="83"/>
  <c r="O30" i="83"/>
  <c r="N30" i="83"/>
  <c r="O29" i="83"/>
  <c r="N29" i="83"/>
  <c r="O28" i="83"/>
  <c r="N28" i="83"/>
  <c r="O27" i="83"/>
  <c r="N27" i="83"/>
  <c r="O26" i="83"/>
  <c r="N26" i="83"/>
  <c r="O25" i="83"/>
  <c r="N25" i="83"/>
  <c r="O24" i="83"/>
  <c r="N24" i="83"/>
  <c r="O23" i="83"/>
  <c r="N23" i="83"/>
  <c r="P19" i="83"/>
  <c r="O19" i="83"/>
  <c r="N19" i="83"/>
  <c r="P18" i="83"/>
  <c r="O18" i="83"/>
  <c r="N18" i="83"/>
  <c r="P17" i="83"/>
  <c r="O17" i="83"/>
  <c r="N17" i="83"/>
  <c r="P16" i="83"/>
  <c r="O16" i="83"/>
  <c r="N16" i="83"/>
  <c r="P15" i="83"/>
  <c r="O15" i="83"/>
  <c r="N15" i="83"/>
  <c r="P14" i="83"/>
  <c r="O14" i="83"/>
  <c r="N14" i="83"/>
  <c r="P13" i="83"/>
  <c r="O13" i="83"/>
  <c r="N13" i="83"/>
  <c r="P12" i="83"/>
  <c r="O12" i="83"/>
  <c r="N12" i="83"/>
  <c r="P11" i="83"/>
  <c r="O11" i="83"/>
  <c r="N11" i="83"/>
  <c r="P10" i="83"/>
  <c r="O10" i="83"/>
  <c r="N10" i="83"/>
  <c r="AD20" i="90" l="1"/>
  <c r="AD40" i="90"/>
  <c r="AD44" i="90"/>
  <c r="AD83" i="90"/>
  <c r="C34" i="79"/>
  <c r="C38" i="79"/>
  <c r="C40" i="79"/>
  <c r="Q17" i="84"/>
  <c r="AD81" i="90"/>
  <c r="G23" i="85"/>
  <c r="G12" i="85"/>
  <c r="C46" i="79"/>
  <c r="AD43" i="90"/>
  <c r="H23" i="85"/>
  <c r="K23" i="85"/>
  <c r="H12" i="85"/>
  <c r="K12" i="85"/>
  <c r="E19" i="177"/>
  <c r="AD41" i="90"/>
  <c r="AD67" i="90"/>
  <c r="AD79" i="90"/>
  <c r="F23" i="85"/>
  <c r="I23" i="85"/>
  <c r="L23" i="85"/>
  <c r="F12" i="85"/>
  <c r="I12" i="85"/>
  <c r="C39" i="79"/>
  <c r="X47" i="89"/>
  <c r="X44" i="89"/>
  <c r="X41" i="89"/>
  <c r="X38" i="89"/>
  <c r="X35" i="89"/>
  <c r="X32" i="89"/>
  <c r="X26" i="89"/>
  <c r="X23" i="89"/>
  <c r="X20" i="89"/>
  <c r="X17" i="89"/>
  <c r="X14" i="89"/>
  <c r="X11" i="89"/>
  <c r="X10" i="89"/>
  <c r="E23" i="85"/>
  <c r="G30" i="177"/>
  <c r="J23" i="85"/>
  <c r="H30" i="177"/>
  <c r="E12" i="85"/>
  <c r="G19" i="177"/>
  <c r="J12" i="85"/>
  <c r="AD37" i="90"/>
  <c r="AD38" i="90"/>
  <c r="AD87" i="90"/>
  <c r="AD28" i="90"/>
  <c r="AD29" i="90"/>
  <c r="AD25" i="90"/>
  <c r="AD26" i="90"/>
  <c r="AD22" i="90"/>
  <c r="AD23" i="90"/>
  <c r="Q12" i="88"/>
  <c r="AC12" i="87"/>
  <c r="AC13" i="87"/>
  <c r="AC14" i="87"/>
  <c r="AC15" i="87"/>
  <c r="AC16" i="87"/>
  <c r="AC17" i="87"/>
  <c r="AC18" i="87"/>
  <c r="AC11" i="87"/>
  <c r="W19" i="86"/>
  <c r="W18" i="86"/>
  <c r="W17" i="86"/>
  <c r="W16" i="86"/>
  <c r="W15" i="86"/>
  <c r="W14" i="86"/>
  <c r="W13" i="86"/>
  <c r="W12" i="86"/>
  <c r="W11" i="86"/>
  <c r="W10" i="86"/>
  <c r="W32" i="86"/>
  <c r="W31" i="86"/>
  <c r="W30" i="86"/>
  <c r="W29" i="86"/>
  <c r="W28" i="86"/>
  <c r="W27" i="86"/>
  <c r="W26" i="86"/>
  <c r="W25" i="86"/>
  <c r="W24" i="86"/>
  <c r="W23" i="86"/>
  <c r="T38" i="85"/>
  <c r="T41" i="85"/>
  <c r="T33" i="85"/>
  <c r="L26" i="83"/>
  <c r="L30" i="83"/>
  <c r="L32" i="83"/>
  <c r="L31" i="83"/>
  <c r="AD19" i="90"/>
  <c r="AD65" i="90"/>
  <c r="AD70" i="90"/>
  <c r="AD71" i="90"/>
  <c r="AD52" i="90"/>
  <c r="AD55" i="90"/>
  <c r="AD56" i="90"/>
  <c r="AD62" i="90"/>
  <c r="M21" i="85"/>
  <c r="AD42" i="90"/>
  <c r="AD24" i="90"/>
  <c r="AD15" i="90"/>
  <c r="AC20" i="87"/>
  <c r="AC25" i="87"/>
  <c r="AC26" i="87"/>
  <c r="AC27" i="87"/>
  <c r="AC28" i="87"/>
  <c r="AC29" i="87"/>
  <c r="AC30" i="87"/>
  <c r="AC31" i="87"/>
  <c r="AC32" i="87"/>
  <c r="L10" i="85"/>
  <c r="AD85" i="90"/>
  <c r="I10" i="84"/>
  <c r="T17" i="85"/>
  <c r="Q42" i="84"/>
  <c r="Q38" i="84"/>
  <c r="L23" i="83"/>
  <c r="L24" i="83"/>
  <c r="L27" i="83"/>
  <c r="L28" i="83"/>
  <c r="L29" i="83"/>
  <c r="L16" i="83"/>
  <c r="X94" i="89"/>
  <c r="X90" i="89"/>
  <c r="X86" i="89"/>
  <c r="L10" i="83"/>
  <c r="L12" i="83"/>
  <c r="L14" i="83"/>
  <c r="L18" i="83"/>
  <c r="AC19" i="87"/>
  <c r="AC24" i="87"/>
  <c r="AC33" i="87"/>
  <c r="L11" i="83"/>
  <c r="L13" i="83"/>
  <c r="L15" i="83"/>
  <c r="L17" i="83"/>
  <c r="L19" i="83"/>
  <c r="L25" i="83"/>
  <c r="Q24" i="84"/>
  <c r="Q30" i="88"/>
  <c r="X91" i="89"/>
  <c r="X87" i="89"/>
  <c r="X74" i="89"/>
  <c r="AD10" i="90"/>
  <c r="AD53" i="90"/>
  <c r="AD58" i="90"/>
  <c r="AD59" i="90"/>
  <c r="AD61" i="90"/>
  <c r="AD64" i="90"/>
  <c r="AD68" i="90"/>
  <c r="AD73" i="90"/>
  <c r="AD74" i="90"/>
  <c r="AD76" i="90"/>
  <c r="AD77" i="90"/>
  <c r="AD80" i="90"/>
  <c r="AD82" i="90"/>
  <c r="AD84" i="90"/>
  <c r="AD86" i="90"/>
  <c r="AD88" i="90"/>
  <c r="X80" i="89"/>
  <c r="X77" i="89"/>
  <c r="X83" i="89"/>
  <c r="X71" i="89"/>
  <c r="X92" i="89"/>
  <c r="X88" i="89"/>
  <c r="X68" i="89"/>
  <c r="X65" i="89"/>
  <c r="X93" i="89"/>
  <c r="X89" i="89"/>
  <c r="X85" i="89"/>
  <c r="X73" i="89"/>
  <c r="T24" i="85"/>
  <c r="T34" i="85"/>
  <c r="T39" i="85"/>
  <c r="T42" i="85"/>
  <c r="T40" i="85"/>
  <c r="T13" i="85"/>
  <c r="T28" i="85"/>
  <c r="Q24" i="88"/>
  <c r="Q13" i="88"/>
  <c r="Q35" i="88"/>
  <c r="Q25" i="88"/>
  <c r="Q10" i="88"/>
  <c r="Q22" i="84"/>
  <c r="Q40" i="84"/>
  <c r="Q39" i="84"/>
  <c r="Q41" i="84"/>
  <c r="Q33" i="84"/>
  <c r="Q34" i="84"/>
  <c r="E14" i="85" l="1"/>
  <c r="I14" i="85"/>
  <c r="I25" i="85"/>
  <c r="H14" i="85"/>
  <c r="G14" i="85"/>
  <c r="J14" i="85"/>
  <c r="H32" i="177"/>
  <c r="E25" i="85"/>
  <c r="L25" i="85"/>
  <c r="K14" i="85"/>
  <c r="H25" i="85"/>
  <c r="G21" i="177"/>
  <c r="J25" i="85"/>
  <c r="F14" i="85"/>
  <c r="F25" i="85"/>
  <c r="K25" i="85"/>
  <c r="G25" i="85"/>
  <c r="J10" i="84"/>
  <c r="F19" i="177"/>
  <c r="L12" i="85"/>
  <c r="H19" i="177"/>
  <c r="G32" i="177"/>
  <c r="AD12" i="90"/>
  <c r="M10" i="85"/>
  <c r="G34" i="177" l="1"/>
  <c r="E30" i="85"/>
  <c r="L14" i="85"/>
  <c r="F30" i="85"/>
  <c r="K30" i="85"/>
  <c r="J30" i="85"/>
  <c r="H30" i="85"/>
  <c r="I30" i="85"/>
  <c r="M12" i="85"/>
  <c r="G23" i="177"/>
  <c r="I12" i="176" s="1"/>
  <c r="H34" i="177"/>
  <c r="G30" i="85"/>
  <c r="J19" i="177"/>
  <c r="H21" i="177"/>
  <c r="M23" i="85"/>
  <c r="M25" i="85"/>
  <c r="I21" i="176" l="1"/>
  <c r="I35" i="85"/>
  <c r="L30" i="85"/>
  <c r="M14" i="85"/>
  <c r="G35" i="85"/>
  <c r="J35" i="85"/>
  <c r="F35" i="85"/>
  <c r="E35" i="85"/>
  <c r="H23" i="177"/>
  <c r="H39" i="177" s="1"/>
  <c r="H35" i="85"/>
  <c r="K35" i="85"/>
  <c r="G39" i="177"/>
  <c r="J12" i="176" l="1"/>
  <c r="J21" i="176" s="1"/>
  <c r="H44" i="177"/>
  <c r="M30" i="85"/>
  <c r="L35" i="85"/>
  <c r="G44" i="177"/>
  <c r="M35" i="85" l="1"/>
  <c r="F4" i="79"/>
  <c r="G4" i="79" s="1"/>
  <c r="V819" i="37" l="1"/>
  <c r="U819" i="37"/>
  <c r="T819" i="37"/>
  <c r="K819" i="37"/>
  <c r="S818" i="37"/>
  <c r="Q818" i="37"/>
  <c r="L818" i="37"/>
  <c r="S817" i="37"/>
  <c r="Q817" i="37"/>
  <c r="L817" i="37"/>
  <c r="S816" i="37"/>
  <c r="Q816" i="37"/>
  <c r="L816" i="37"/>
  <c r="S815" i="37"/>
  <c r="Q815" i="37"/>
  <c r="L815" i="37"/>
  <c r="S814" i="37"/>
  <c r="Q814" i="37"/>
  <c r="S813" i="37"/>
  <c r="Q813" i="37"/>
  <c r="L813" i="37"/>
  <c r="S812" i="37"/>
  <c r="Q812" i="37"/>
  <c r="L812" i="37"/>
  <c r="S811" i="37"/>
  <c r="Q811" i="37"/>
  <c r="L811" i="37"/>
  <c r="S810" i="37"/>
  <c r="Q810" i="37"/>
  <c r="L810" i="37"/>
  <c r="S809" i="37"/>
  <c r="Q809" i="37"/>
  <c r="L809" i="37"/>
  <c r="S808" i="37"/>
  <c r="Q808" i="37"/>
  <c r="L808" i="37"/>
  <c r="S807" i="37"/>
  <c r="Q807" i="37"/>
  <c r="L807" i="37"/>
  <c r="S806" i="37"/>
  <c r="Q806" i="37"/>
  <c r="L806" i="37"/>
  <c r="S805" i="37"/>
  <c r="Q805" i="37"/>
  <c r="L805" i="37"/>
  <c r="S804" i="37"/>
  <c r="Q804" i="37"/>
  <c r="L804" i="37"/>
  <c r="S803" i="37"/>
  <c r="Q803" i="37"/>
  <c r="L803" i="37"/>
  <c r="S802" i="37"/>
  <c r="Q802" i="37"/>
  <c r="L802" i="37"/>
  <c r="S801" i="37"/>
  <c r="Q801" i="37"/>
  <c r="L801" i="37"/>
  <c r="S800" i="37"/>
  <c r="Q800" i="37"/>
  <c r="L800" i="37"/>
  <c r="S799" i="37"/>
  <c r="Q799" i="37"/>
  <c r="L799" i="37"/>
  <c r="S798" i="37"/>
  <c r="Q798" i="37"/>
  <c r="L798" i="37"/>
  <c r="S797" i="37"/>
  <c r="Q797" i="37"/>
  <c r="L797" i="37"/>
  <c r="S796" i="37"/>
  <c r="Q796" i="37"/>
  <c r="L796" i="37"/>
  <c r="S795" i="37"/>
  <c r="Q795" i="37"/>
  <c r="L795" i="37"/>
  <c r="S794" i="37"/>
  <c r="Q794" i="37"/>
  <c r="L794" i="37"/>
  <c r="S793" i="37"/>
  <c r="Q793" i="37"/>
  <c r="L793" i="37"/>
  <c r="S792" i="37"/>
  <c r="Q792" i="37"/>
  <c r="L792" i="37"/>
  <c r="S791" i="37"/>
  <c r="Q791" i="37"/>
  <c r="L791" i="37"/>
  <c r="S790" i="37"/>
  <c r="Q790" i="37"/>
  <c r="L790" i="37"/>
  <c r="S789" i="37"/>
  <c r="Q789" i="37"/>
  <c r="L789" i="37"/>
  <c r="S788" i="37"/>
  <c r="Q788" i="37"/>
  <c r="L788" i="37"/>
  <c r="S787" i="37"/>
  <c r="Q787" i="37"/>
  <c r="L787" i="37"/>
  <c r="S786" i="37"/>
  <c r="Q786" i="37"/>
  <c r="L786" i="37"/>
  <c r="S785" i="37"/>
  <c r="Q785" i="37"/>
  <c r="L785" i="37"/>
  <c r="S784" i="37"/>
  <c r="Q784" i="37"/>
  <c r="L784" i="37"/>
  <c r="S783" i="37"/>
  <c r="Q783" i="37"/>
  <c r="L783" i="37"/>
  <c r="S782" i="37"/>
  <c r="Q782" i="37"/>
  <c r="L782" i="37"/>
  <c r="S781" i="37"/>
  <c r="Q781" i="37"/>
  <c r="L781" i="37"/>
  <c r="S780" i="37"/>
  <c r="Q780" i="37"/>
  <c r="L780" i="37"/>
  <c r="S779" i="37"/>
  <c r="Q779" i="37"/>
  <c r="L779" i="37"/>
  <c r="S778" i="37"/>
  <c r="Q778" i="37"/>
  <c r="L778" i="37"/>
  <c r="S777" i="37"/>
  <c r="Q777" i="37"/>
  <c r="L777" i="37"/>
  <c r="S776" i="37"/>
  <c r="Q776" i="37"/>
  <c r="L776" i="37"/>
  <c r="S775" i="37"/>
  <c r="Q775" i="37"/>
  <c r="L775" i="37"/>
  <c r="S774" i="37"/>
  <c r="Q774" i="37"/>
  <c r="L774" i="37"/>
  <c r="S773" i="37"/>
  <c r="Q773" i="37"/>
  <c r="L773" i="37"/>
  <c r="S772" i="37"/>
  <c r="Q772" i="37"/>
  <c r="L772" i="37"/>
  <c r="S771" i="37"/>
  <c r="Q771" i="37"/>
  <c r="L771" i="37"/>
  <c r="S770" i="37"/>
  <c r="Q770" i="37"/>
  <c r="L770" i="37"/>
  <c r="S769" i="37"/>
  <c r="R769" i="37"/>
  <c r="L769" i="37"/>
  <c r="S768" i="37"/>
  <c r="Q768" i="37"/>
  <c r="L768" i="37"/>
  <c r="S767" i="37"/>
  <c r="Q767" i="37"/>
  <c r="L767" i="37"/>
  <c r="S766" i="37"/>
  <c r="Q766" i="37"/>
  <c r="L766" i="37"/>
  <c r="S765" i="37"/>
  <c r="Q765" i="37"/>
  <c r="L765" i="37"/>
  <c r="S764" i="37"/>
  <c r="Q764" i="37"/>
  <c r="L764" i="37"/>
  <c r="S763" i="37"/>
  <c r="Q763" i="37"/>
  <c r="L763" i="37"/>
  <c r="S762" i="37"/>
  <c r="Q762" i="37"/>
  <c r="L762" i="37"/>
  <c r="S761" i="37"/>
  <c r="Q761" i="37"/>
  <c r="L761" i="37"/>
  <c r="S760" i="37"/>
  <c r="Q760" i="37"/>
  <c r="L760" i="37"/>
  <c r="S759" i="37"/>
  <c r="Q759" i="37"/>
  <c r="L759" i="37"/>
  <c r="S758" i="37"/>
  <c r="Q758" i="37"/>
  <c r="L758" i="37"/>
  <c r="S757" i="37"/>
  <c r="Q757" i="37"/>
  <c r="L757" i="37"/>
  <c r="S756" i="37"/>
  <c r="Q756" i="37"/>
  <c r="L756" i="37"/>
  <c r="S755" i="37"/>
  <c r="Q755" i="37"/>
  <c r="L755" i="37"/>
  <c r="S754" i="37"/>
  <c r="Q754" i="37"/>
  <c r="L754" i="37"/>
  <c r="S753" i="37"/>
  <c r="Q753" i="37"/>
  <c r="L753" i="37"/>
  <c r="S752" i="37"/>
  <c r="Q752" i="37"/>
  <c r="L752" i="37"/>
  <c r="S751" i="37"/>
  <c r="Q751" i="37"/>
  <c r="L751" i="37"/>
  <c r="S750" i="37"/>
  <c r="Q750" i="37"/>
  <c r="L750" i="37"/>
  <c r="S749" i="37"/>
  <c r="Q749" i="37"/>
  <c r="L749" i="37"/>
  <c r="S748" i="37"/>
  <c r="Q748" i="37"/>
  <c r="L748" i="37"/>
  <c r="S747" i="37"/>
  <c r="Q747" i="37"/>
  <c r="L747" i="37"/>
  <c r="S746" i="37"/>
  <c r="Q746" i="37"/>
  <c r="L746" i="37"/>
  <c r="S745" i="37"/>
  <c r="Q745" i="37"/>
  <c r="L745" i="37"/>
  <c r="S744" i="37"/>
  <c r="Q744" i="37"/>
  <c r="L744" i="37"/>
  <c r="S743" i="37"/>
  <c r="Q743" i="37"/>
  <c r="L743" i="37"/>
  <c r="S742" i="37"/>
  <c r="Q742" i="37"/>
  <c r="L742" i="37"/>
  <c r="S741" i="37"/>
  <c r="Q741" i="37"/>
  <c r="L741" i="37"/>
  <c r="S740" i="37"/>
  <c r="Q740" i="37"/>
  <c r="L740" i="37"/>
  <c r="S739" i="37"/>
  <c r="Q739" i="37"/>
  <c r="L739" i="37"/>
  <c r="S738" i="37"/>
  <c r="Q738" i="37"/>
  <c r="L738" i="37"/>
  <c r="S737" i="37"/>
  <c r="Q737" i="37"/>
  <c r="L737" i="37"/>
  <c r="S736" i="37"/>
  <c r="Q736" i="37"/>
  <c r="L736" i="37"/>
  <c r="S735" i="37"/>
  <c r="Q735" i="37"/>
  <c r="L735" i="37"/>
  <c r="S734" i="37"/>
  <c r="Q734" i="37"/>
  <c r="L734" i="37"/>
  <c r="S733" i="37"/>
  <c r="Q733" i="37"/>
  <c r="L733" i="37"/>
  <c r="S732" i="37"/>
  <c r="Q732" i="37"/>
  <c r="L732" i="37"/>
  <c r="S731" i="37"/>
  <c r="Q731" i="37"/>
  <c r="L731" i="37"/>
  <c r="S730" i="37"/>
  <c r="Q730" i="37"/>
  <c r="L730" i="37"/>
  <c r="S729" i="37"/>
  <c r="Q729" i="37"/>
  <c r="L729" i="37"/>
  <c r="S728" i="37"/>
  <c r="Q728" i="37"/>
  <c r="L728" i="37"/>
  <c r="S727" i="37"/>
  <c r="Q727" i="37"/>
  <c r="L727" i="37"/>
  <c r="S726" i="37"/>
  <c r="Q726" i="37"/>
  <c r="L726" i="37"/>
  <c r="S725" i="37"/>
  <c r="Q725" i="37"/>
  <c r="L725" i="37"/>
  <c r="S724" i="37"/>
  <c r="Q724" i="37"/>
  <c r="L724" i="37"/>
  <c r="S723" i="37"/>
  <c r="Q723" i="37"/>
  <c r="L723" i="37"/>
  <c r="S722" i="37"/>
  <c r="Q722" i="37"/>
  <c r="L722" i="37"/>
  <c r="S721" i="37"/>
  <c r="Q721" i="37"/>
  <c r="L721" i="37"/>
  <c r="S720" i="37"/>
  <c r="Q720" i="37"/>
  <c r="L720" i="37"/>
  <c r="S719" i="37"/>
  <c r="Q719" i="37"/>
  <c r="L719" i="37"/>
  <c r="S718" i="37"/>
  <c r="Q718" i="37"/>
  <c r="L718" i="37"/>
  <c r="S717" i="37"/>
  <c r="Q717" i="37"/>
  <c r="L717" i="37"/>
  <c r="S716" i="37"/>
  <c r="Q716" i="37"/>
  <c r="L716" i="37"/>
  <c r="S715" i="37"/>
  <c r="Q715" i="37"/>
  <c r="L715" i="37"/>
  <c r="S714" i="37"/>
  <c r="Q714" i="37"/>
  <c r="L714" i="37"/>
  <c r="S713" i="37"/>
  <c r="Q713" i="37"/>
  <c r="L713" i="37"/>
  <c r="S712" i="37"/>
  <c r="Q712" i="37"/>
  <c r="L712" i="37"/>
  <c r="S711" i="37"/>
  <c r="Q711" i="37"/>
  <c r="L711" i="37"/>
  <c r="S710" i="37"/>
  <c r="Q710" i="37"/>
  <c r="L710" i="37"/>
  <c r="S709" i="37"/>
  <c r="Q709" i="37"/>
  <c r="L709" i="37"/>
  <c r="S708" i="37"/>
  <c r="Q708" i="37"/>
  <c r="L708" i="37"/>
  <c r="S707" i="37"/>
  <c r="Q707" i="37"/>
  <c r="L707" i="37"/>
  <c r="S706" i="37"/>
  <c r="Q706" i="37"/>
  <c r="L706" i="37"/>
  <c r="S705" i="37"/>
  <c r="Q705" i="37"/>
  <c r="L705" i="37"/>
  <c r="S704" i="37"/>
  <c r="Q704" i="37"/>
  <c r="L704" i="37"/>
  <c r="S703" i="37"/>
  <c r="Q703" i="37"/>
  <c r="L703" i="37"/>
  <c r="S702" i="37"/>
  <c r="Q702" i="37"/>
  <c r="L702" i="37"/>
  <c r="S701" i="37"/>
  <c r="Q701" i="37"/>
  <c r="L701" i="37"/>
  <c r="S700" i="37"/>
  <c r="Q700" i="37"/>
  <c r="L700" i="37"/>
  <c r="S699" i="37"/>
  <c r="Q699" i="37"/>
  <c r="L699" i="37"/>
  <c r="S698" i="37"/>
  <c r="Q698" i="37"/>
  <c r="L698" i="37"/>
  <c r="S697" i="37"/>
  <c r="Q697" i="37"/>
  <c r="L697" i="37"/>
  <c r="S696" i="37"/>
  <c r="Q696" i="37"/>
  <c r="L696" i="37"/>
  <c r="S695" i="37"/>
  <c r="Q695" i="37"/>
  <c r="L695" i="37"/>
  <c r="S694" i="37"/>
  <c r="Q694" i="37"/>
  <c r="L694" i="37"/>
  <c r="S693" i="37"/>
  <c r="Q693" i="37"/>
  <c r="L693" i="37"/>
  <c r="S692" i="37"/>
  <c r="Q692" i="37"/>
  <c r="L692" i="37"/>
  <c r="S691" i="37"/>
  <c r="Q691" i="37"/>
  <c r="L691" i="37"/>
  <c r="S690" i="37"/>
  <c r="Q690" i="37"/>
  <c r="L690" i="37"/>
  <c r="S689" i="37"/>
  <c r="Q689" i="37"/>
  <c r="L689" i="37"/>
  <c r="S688" i="37"/>
  <c r="Q688" i="37"/>
  <c r="L688" i="37"/>
  <c r="S687" i="37"/>
  <c r="Q687" i="37"/>
  <c r="L687" i="37"/>
  <c r="S686" i="37"/>
  <c r="Q686" i="37"/>
  <c r="L686" i="37"/>
  <c r="S685" i="37"/>
  <c r="Q685" i="37"/>
  <c r="L685" i="37"/>
  <c r="S684" i="37"/>
  <c r="Q684" i="37"/>
  <c r="L684" i="37"/>
  <c r="S683" i="37"/>
  <c r="Q683" i="37"/>
  <c r="L683" i="37"/>
  <c r="S682" i="37"/>
  <c r="Q682" i="37"/>
  <c r="L682" i="37"/>
  <c r="S681" i="37"/>
  <c r="Q681" i="37"/>
  <c r="L681" i="37"/>
  <c r="S680" i="37"/>
  <c r="Q680" i="37"/>
  <c r="L680" i="37"/>
  <c r="S679" i="37"/>
  <c r="Q679" i="37"/>
  <c r="L679" i="37"/>
  <c r="S678" i="37"/>
  <c r="Q678" i="37"/>
  <c r="L678" i="37"/>
  <c r="S677" i="37"/>
  <c r="Q677" i="37"/>
  <c r="L677" i="37"/>
  <c r="S676" i="37"/>
  <c r="Q676" i="37"/>
  <c r="L676" i="37"/>
  <c r="S675" i="37"/>
  <c r="Q675" i="37"/>
  <c r="L675" i="37"/>
  <c r="S674" i="37"/>
  <c r="Q674" i="37"/>
  <c r="L674" i="37"/>
  <c r="S673" i="37"/>
  <c r="Q673" i="37"/>
  <c r="L673" i="37"/>
  <c r="S672" i="37"/>
  <c r="Q672" i="37"/>
  <c r="L672" i="37"/>
  <c r="S671" i="37"/>
  <c r="Q671" i="37"/>
  <c r="L671" i="37"/>
  <c r="S670" i="37"/>
  <c r="Q670" i="37"/>
  <c r="L670" i="37"/>
  <c r="S669" i="37"/>
  <c r="R669" i="37"/>
  <c r="L669" i="37"/>
  <c r="S668" i="37"/>
  <c r="Q668" i="37"/>
  <c r="L668" i="37"/>
  <c r="S667" i="37"/>
  <c r="Q667" i="37"/>
  <c r="L667" i="37"/>
  <c r="S666" i="37"/>
  <c r="Q666" i="37"/>
  <c r="L666" i="37"/>
  <c r="S665" i="37"/>
  <c r="Q665" i="37"/>
  <c r="L665" i="37"/>
  <c r="S664" i="37"/>
  <c r="Q664" i="37"/>
  <c r="L664" i="37"/>
  <c r="S663" i="37"/>
  <c r="Q663" i="37"/>
  <c r="L663" i="37"/>
  <c r="S662" i="37"/>
  <c r="Q662" i="37"/>
  <c r="L662" i="37"/>
  <c r="S661" i="37"/>
  <c r="Q661" i="37"/>
  <c r="L661" i="37"/>
  <c r="S660" i="37"/>
  <c r="Q660" i="37"/>
  <c r="L660" i="37"/>
  <c r="S659" i="37"/>
  <c r="Q659" i="37"/>
  <c r="L659" i="37"/>
  <c r="S658" i="37"/>
  <c r="Q658" i="37"/>
  <c r="L658" i="37"/>
  <c r="S657" i="37"/>
  <c r="Q657" i="37"/>
  <c r="L657" i="37"/>
  <c r="S656" i="37"/>
  <c r="Q656" i="37"/>
  <c r="L656" i="37"/>
  <c r="S655" i="37"/>
  <c r="Q655" i="37"/>
  <c r="L655" i="37"/>
  <c r="S654" i="37"/>
  <c r="Q654" i="37"/>
  <c r="L654" i="37"/>
  <c r="S653" i="37"/>
  <c r="Q653" i="37"/>
  <c r="L653" i="37"/>
  <c r="S652" i="37"/>
  <c r="Q652" i="37"/>
  <c r="L652" i="37"/>
  <c r="S651" i="37"/>
  <c r="Q651" i="37"/>
  <c r="L651" i="37"/>
  <c r="S650" i="37"/>
  <c r="Q650" i="37"/>
  <c r="L650" i="37"/>
  <c r="S649" i="37"/>
  <c r="Q649" i="37"/>
  <c r="L649" i="37"/>
  <c r="S648" i="37"/>
  <c r="Q648" i="37"/>
  <c r="L648" i="37"/>
  <c r="S647" i="37"/>
  <c r="Q647" i="37"/>
  <c r="L647" i="37"/>
  <c r="S646" i="37"/>
  <c r="Q646" i="37"/>
  <c r="L646" i="37"/>
  <c r="S645" i="37"/>
  <c r="Q645" i="37"/>
  <c r="L645" i="37"/>
  <c r="S644" i="37"/>
  <c r="Q644" i="37"/>
  <c r="L644" i="37"/>
  <c r="S643" i="37"/>
  <c r="Q643" i="37"/>
  <c r="L643" i="37"/>
  <c r="S642" i="37"/>
  <c r="Q642" i="37"/>
  <c r="L642" i="37"/>
  <c r="S641" i="37"/>
  <c r="Q641" i="37"/>
  <c r="L641" i="37"/>
  <c r="S640" i="37"/>
  <c r="Q640" i="37"/>
  <c r="L640" i="37"/>
  <c r="S639" i="37"/>
  <c r="Q639" i="37"/>
  <c r="L639" i="37"/>
  <c r="S638" i="37"/>
  <c r="Q638" i="37"/>
  <c r="L638" i="37"/>
  <c r="S637" i="37"/>
  <c r="Q637" i="37"/>
  <c r="L637" i="37"/>
  <c r="S636" i="37"/>
  <c r="Q636" i="37"/>
  <c r="L636" i="37"/>
  <c r="S635" i="37"/>
  <c r="Q635" i="37"/>
  <c r="L635" i="37"/>
  <c r="S634" i="37"/>
  <c r="Q634" i="37"/>
  <c r="L634" i="37"/>
  <c r="S633" i="37"/>
  <c r="Q633" i="37"/>
  <c r="L633" i="37"/>
  <c r="S632" i="37"/>
  <c r="Q632" i="37"/>
  <c r="L632" i="37"/>
  <c r="S631" i="37"/>
  <c r="Q631" i="37"/>
  <c r="L631" i="37"/>
  <c r="S630" i="37"/>
  <c r="Q630" i="37"/>
  <c r="L630" i="37"/>
  <c r="S629" i="37"/>
  <c r="Q629" i="37"/>
  <c r="L629" i="37"/>
  <c r="S628" i="37"/>
  <c r="Q628" i="37"/>
  <c r="L628" i="37"/>
  <c r="S627" i="37"/>
  <c r="Q627" i="37"/>
  <c r="L627" i="37"/>
  <c r="S626" i="37"/>
  <c r="Q626" i="37"/>
  <c r="L626" i="37"/>
  <c r="S625" i="37"/>
  <c r="Q625" i="37"/>
  <c r="L625" i="37"/>
  <c r="S624" i="37"/>
  <c r="Q624" i="37"/>
  <c r="L624" i="37"/>
  <c r="S623" i="37"/>
  <c r="Q623" i="37"/>
  <c r="L623" i="37"/>
  <c r="S622" i="37"/>
  <c r="Q622" i="37"/>
  <c r="L622" i="37"/>
  <c r="S621" i="37"/>
  <c r="Q621" i="37"/>
  <c r="L621" i="37"/>
  <c r="S620" i="37"/>
  <c r="Q620" i="37"/>
  <c r="L620" i="37"/>
  <c r="V616" i="37"/>
  <c r="U616" i="37"/>
  <c r="S614" i="37"/>
  <c r="Q614" i="37"/>
  <c r="L614" i="37"/>
  <c r="S613" i="37"/>
  <c r="Q613" i="37"/>
  <c r="L613" i="37"/>
  <c r="S612" i="37"/>
  <c r="Q612" i="37"/>
  <c r="L612" i="37"/>
  <c r="S611" i="37"/>
  <c r="Q611" i="37"/>
  <c r="L611" i="37"/>
  <c r="S610" i="37"/>
  <c r="Q610" i="37"/>
  <c r="L610" i="37"/>
  <c r="S609" i="37"/>
  <c r="Q609" i="37"/>
  <c r="L609" i="37"/>
  <c r="S608" i="37"/>
  <c r="Q608" i="37"/>
  <c r="L608" i="37"/>
  <c r="S607" i="37"/>
  <c r="Q607" i="37"/>
  <c r="L607" i="37"/>
  <c r="S606" i="37"/>
  <c r="Q606" i="37"/>
  <c r="L606" i="37"/>
  <c r="S605" i="37"/>
  <c r="Q605" i="37"/>
  <c r="L605" i="37"/>
  <c r="S604" i="37"/>
  <c r="Q604" i="37"/>
  <c r="L604" i="37"/>
  <c r="S603" i="37"/>
  <c r="Q603" i="37"/>
  <c r="L603" i="37"/>
  <c r="S602" i="37"/>
  <c r="Q602" i="37"/>
  <c r="L602" i="37"/>
  <c r="S601" i="37"/>
  <c r="Q601" i="37"/>
  <c r="L601" i="37"/>
  <c r="S600" i="37"/>
  <c r="Q600" i="37"/>
  <c r="L600" i="37"/>
  <c r="S599" i="37"/>
  <c r="Q599" i="37"/>
  <c r="L599" i="37"/>
  <c r="S598" i="37"/>
  <c r="Q598" i="37"/>
  <c r="L598" i="37"/>
  <c r="S597" i="37"/>
  <c r="Q597" i="37"/>
  <c r="L597" i="37"/>
  <c r="S596" i="37"/>
  <c r="Q596" i="37"/>
  <c r="L596" i="37"/>
  <c r="S595" i="37"/>
  <c r="Q595" i="37"/>
  <c r="L595" i="37"/>
  <c r="S594" i="37"/>
  <c r="Q594" i="37"/>
  <c r="L594" i="37"/>
  <c r="S593" i="37"/>
  <c r="Q593" i="37"/>
  <c r="L593" i="37"/>
  <c r="S592" i="37"/>
  <c r="Q592" i="37"/>
  <c r="L592" i="37"/>
  <c r="S591" i="37"/>
  <c r="Q591" i="37"/>
  <c r="L591" i="37"/>
  <c r="S590" i="37"/>
  <c r="Q590" i="37"/>
  <c r="L590" i="37"/>
  <c r="S589" i="37"/>
  <c r="Q589" i="37"/>
  <c r="L589" i="37"/>
  <c r="S588" i="37"/>
  <c r="Q588" i="37"/>
  <c r="L588" i="37"/>
  <c r="S587" i="37"/>
  <c r="Q587" i="37"/>
  <c r="L587" i="37"/>
  <c r="S586" i="37"/>
  <c r="Q586" i="37"/>
  <c r="L586" i="37"/>
  <c r="S585" i="37"/>
  <c r="Q585" i="37"/>
  <c r="L585" i="37"/>
  <c r="S584" i="37"/>
  <c r="Q584" i="37"/>
  <c r="L584" i="37"/>
  <c r="S583" i="37"/>
  <c r="Q583" i="37"/>
  <c r="L583" i="37"/>
  <c r="S582" i="37"/>
  <c r="Q582" i="37"/>
  <c r="L582" i="37"/>
  <c r="S581" i="37"/>
  <c r="Q581" i="37"/>
  <c r="L581" i="37"/>
  <c r="S580" i="37"/>
  <c r="Q580" i="37"/>
  <c r="L580" i="37"/>
  <c r="S579" i="37"/>
  <c r="Q579" i="37"/>
  <c r="L579" i="37"/>
  <c r="S578" i="37"/>
  <c r="Q578" i="37"/>
  <c r="L578" i="37"/>
  <c r="S577" i="37"/>
  <c r="Q577" i="37"/>
  <c r="L577" i="37"/>
  <c r="S576" i="37"/>
  <c r="Q576" i="37"/>
  <c r="L576" i="37"/>
  <c r="S575" i="37"/>
  <c r="Q575" i="37"/>
  <c r="L575" i="37"/>
  <c r="S574" i="37"/>
  <c r="Q574" i="37"/>
  <c r="L574" i="37"/>
  <c r="S573" i="37"/>
  <c r="Q573" i="37"/>
  <c r="L573" i="37"/>
  <c r="S572" i="37"/>
  <c r="Q572" i="37"/>
  <c r="L572" i="37"/>
  <c r="S571" i="37"/>
  <c r="Q571" i="37"/>
  <c r="L571" i="37"/>
  <c r="S570" i="37"/>
  <c r="Q570" i="37"/>
  <c r="L570" i="37"/>
  <c r="S569" i="37"/>
  <c r="Q569" i="37"/>
  <c r="L569" i="37"/>
  <c r="S568" i="37"/>
  <c r="Q568" i="37"/>
  <c r="L568" i="37"/>
  <c r="S567" i="37"/>
  <c r="Q567" i="37"/>
  <c r="L567" i="37"/>
  <c r="S566" i="37"/>
  <c r="Q566" i="37"/>
  <c r="L566" i="37"/>
  <c r="S565" i="37"/>
  <c r="Q565" i="37"/>
  <c r="L565" i="37"/>
  <c r="S564" i="37"/>
  <c r="Q564" i="37"/>
  <c r="L564" i="37"/>
  <c r="S563" i="37"/>
  <c r="Q563" i="37"/>
  <c r="L563" i="37"/>
  <c r="S562" i="37"/>
  <c r="Q562" i="37"/>
  <c r="L562" i="37"/>
  <c r="S561" i="37"/>
  <c r="Q561" i="37"/>
  <c r="L561" i="37"/>
  <c r="S560" i="37"/>
  <c r="Q560" i="37"/>
  <c r="L560" i="37"/>
  <c r="S559" i="37"/>
  <c r="Q559" i="37"/>
  <c r="L559" i="37"/>
  <c r="S558" i="37"/>
  <c r="Q558" i="37"/>
  <c r="L558" i="37"/>
  <c r="S557" i="37"/>
  <c r="Q557" i="37"/>
  <c r="L557" i="37"/>
  <c r="S556" i="37"/>
  <c r="Q556" i="37"/>
  <c r="L556" i="37"/>
  <c r="S555" i="37"/>
  <c r="Q555" i="37"/>
  <c r="L555" i="37"/>
  <c r="S554" i="37"/>
  <c r="Q554" i="37"/>
  <c r="L554" i="37"/>
  <c r="S553" i="37"/>
  <c r="Q553" i="37"/>
  <c r="L553" i="37"/>
  <c r="S552" i="37"/>
  <c r="Q552" i="37"/>
  <c r="L552" i="37"/>
  <c r="S551" i="37"/>
  <c r="Q551" i="37"/>
  <c r="L551" i="37"/>
  <c r="S550" i="37"/>
  <c r="Q550" i="37"/>
  <c r="L550" i="37"/>
  <c r="S549" i="37"/>
  <c r="Q549" i="37"/>
  <c r="L549" i="37"/>
  <c r="S548" i="37"/>
  <c r="Q548" i="37"/>
  <c r="L548" i="37"/>
  <c r="S547" i="37"/>
  <c r="Q547" i="37"/>
  <c r="L547" i="37"/>
  <c r="S546" i="37"/>
  <c r="Q546" i="37"/>
  <c r="L546" i="37"/>
  <c r="S545" i="37"/>
  <c r="Q545" i="37"/>
  <c r="L545" i="37"/>
  <c r="S544" i="37"/>
  <c r="Q544" i="37"/>
  <c r="L544" i="37"/>
  <c r="S543" i="37"/>
  <c r="Q543" i="37"/>
  <c r="L543" i="37"/>
  <c r="S542" i="37"/>
  <c r="Q542" i="37"/>
  <c r="L542" i="37"/>
  <c r="S541" i="37"/>
  <c r="Q541" i="37"/>
  <c r="L541" i="37"/>
  <c r="S540" i="37"/>
  <c r="Q540" i="37"/>
  <c r="L540" i="37"/>
  <c r="S539" i="37"/>
  <c r="Q539" i="37"/>
  <c r="L539" i="37"/>
  <c r="S538" i="37"/>
  <c r="Q538" i="37"/>
  <c r="L538" i="37"/>
  <c r="S537" i="37"/>
  <c r="Q537" i="37"/>
  <c r="L537" i="37"/>
  <c r="S536" i="37"/>
  <c r="Q536" i="37"/>
  <c r="L536" i="37"/>
  <c r="S535" i="37"/>
  <c r="Q535" i="37"/>
  <c r="L535" i="37"/>
  <c r="S534" i="37"/>
  <c r="Q534" i="37"/>
  <c r="L534" i="37"/>
  <c r="S533" i="37"/>
  <c r="Q533" i="37"/>
  <c r="L533" i="37"/>
  <c r="S532" i="37"/>
  <c r="Q532" i="37"/>
  <c r="L532" i="37"/>
  <c r="S531" i="37"/>
  <c r="Q531" i="37"/>
  <c r="L531" i="37"/>
  <c r="S530" i="37"/>
  <c r="Q530" i="37"/>
  <c r="L530" i="37"/>
  <c r="S529" i="37"/>
  <c r="Q529" i="37"/>
  <c r="L529" i="37"/>
  <c r="S528" i="37"/>
  <c r="Q528" i="37"/>
  <c r="L528" i="37"/>
  <c r="S527" i="37"/>
  <c r="Q527" i="37"/>
  <c r="L527" i="37"/>
  <c r="S526" i="37"/>
  <c r="Q526" i="37"/>
  <c r="L526" i="37"/>
  <c r="S525" i="37"/>
  <c r="Q525" i="37"/>
  <c r="L525" i="37"/>
  <c r="S524" i="37"/>
  <c r="Q524" i="37"/>
  <c r="L524" i="37"/>
  <c r="S523" i="37"/>
  <c r="Q523" i="37"/>
  <c r="L523" i="37"/>
  <c r="S522" i="37"/>
  <c r="Q522" i="37"/>
  <c r="L522" i="37"/>
  <c r="S521" i="37"/>
  <c r="Q521" i="37"/>
  <c r="L521" i="37"/>
  <c r="S520" i="37"/>
  <c r="Q520" i="37"/>
  <c r="L520" i="37"/>
  <c r="S519" i="37"/>
  <c r="Q519" i="37"/>
  <c r="L519" i="37"/>
  <c r="S518" i="37"/>
  <c r="Q518" i="37"/>
  <c r="L518" i="37"/>
  <c r="S517" i="37"/>
  <c r="Q517" i="37"/>
  <c r="L517" i="37"/>
  <c r="S516" i="37"/>
  <c r="Q516" i="37"/>
  <c r="L516" i="37"/>
  <c r="S515" i="37"/>
  <c r="Q515" i="37"/>
  <c r="L515" i="37"/>
  <c r="S514" i="37"/>
  <c r="Q514" i="37"/>
  <c r="L514" i="37"/>
  <c r="S513" i="37"/>
  <c r="Q513" i="37"/>
  <c r="L513" i="37"/>
  <c r="S512" i="37"/>
  <c r="Q512" i="37"/>
  <c r="L512" i="37"/>
  <c r="S511" i="37"/>
  <c r="Q511" i="37"/>
  <c r="L511" i="37"/>
  <c r="S510" i="37"/>
  <c r="Q510" i="37"/>
  <c r="L510" i="37"/>
  <c r="S509" i="37"/>
  <c r="Q509" i="37"/>
  <c r="L509" i="37"/>
  <c r="S508" i="37"/>
  <c r="Q508" i="37"/>
  <c r="L508" i="37"/>
  <c r="S507" i="37"/>
  <c r="Q507" i="37"/>
  <c r="L507" i="37"/>
  <c r="S506" i="37"/>
  <c r="Q506" i="37"/>
  <c r="L506" i="37"/>
  <c r="S505" i="37"/>
  <c r="Q505" i="37"/>
  <c r="L505" i="37"/>
  <c r="S504" i="37"/>
  <c r="Q504" i="37"/>
  <c r="L504" i="37"/>
  <c r="S503" i="37"/>
  <c r="Q503" i="37"/>
  <c r="L503" i="37"/>
  <c r="S502" i="37"/>
  <c r="Q502" i="37"/>
  <c r="L502" i="37"/>
  <c r="S501" i="37"/>
  <c r="Q501" i="37"/>
  <c r="L501" i="37"/>
  <c r="S500" i="37"/>
  <c r="Q500" i="37"/>
  <c r="L500" i="37"/>
  <c r="S499" i="37"/>
  <c r="Q499" i="37"/>
  <c r="L499" i="37"/>
  <c r="S498" i="37"/>
  <c r="Q498" i="37"/>
  <c r="L498" i="37"/>
  <c r="S497" i="37"/>
  <c r="Q497" i="37"/>
  <c r="L497" i="37"/>
  <c r="S496" i="37"/>
  <c r="Q496" i="37"/>
  <c r="L496" i="37"/>
  <c r="S495" i="37"/>
  <c r="Q495" i="37"/>
  <c r="L495" i="37"/>
  <c r="S494" i="37"/>
  <c r="Q494" i="37"/>
  <c r="L494" i="37"/>
  <c r="S493" i="37"/>
  <c r="Q493" i="37"/>
  <c r="L493" i="37"/>
  <c r="S492" i="37"/>
  <c r="Q492" i="37"/>
  <c r="L492" i="37"/>
  <c r="S491" i="37"/>
  <c r="Q491" i="37"/>
  <c r="L491" i="37"/>
  <c r="S490" i="37"/>
  <c r="Q490" i="37"/>
  <c r="L490" i="37"/>
  <c r="S489" i="37"/>
  <c r="Q489" i="37"/>
  <c r="L489" i="37"/>
  <c r="S488" i="37"/>
  <c r="Q488" i="37"/>
  <c r="L488" i="37"/>
  <c r="S487" i="37"/>
  <c r="Q487" i="37"/>
  <c r="L487" i="37"/>
  <c r="S486" i="37"/>
  <c r="Q486" i="37"/>
  <c r="L486" i="37"/>
  <c r="S485" i="37"/>
  <c r="Q485" i="37"/>
  <c r="L485" i="37"/>
  <c r="S484" i="37"/>
  <c r="Q484" i="37"/>
  <c r="L484" i="37"/>
  <c r="S483" i="37"/>
  <c r="Q483" i="37"/>
  <c r="L483" i="37"/>
  <c r="S482" i="37"/>
  <c r="Q482" i="37"/>
  <c r="L482" i="37"/>
  <c r="S481" i="37"/>
  <c r="Q481" i="37"/>
  <c r="L481" i="37"/>
  <c r="S480" i="37"/>
  <c r="Q480" i="37"/>
  <c r="L480" i="37"/>
  <c r="S479" i="37"/>
  <c r="Q479" i="37"/>
  <c r="L479" i="37"/>
  <c r="S478" i="37"/>
  <c r="Q478" i="37"/>
  <c r="L478" i="37"/>
  <c r="S477" i="37"/>
  <c r="Q477" i="37"/>
  <c r="L477" i="37"/>
  <c r="S476" i="37"/>
  <c r="Q476" i="37"/>
  <c r="L476" i="37"/>
  <c r="S475" i="37"/>
  <c r="Q475" i="37"/>
  <c r="L475" i="37"/>
  <c r="S474" i="37"/>
  <c r="Q474" i="37"/>
  <c r="L474" i="37"/>
  <c r="S473" i="37"/>
  <c r="Q473" i="37"/>
  <c r="L473" i="37"/>
  <c r="S472" i="37"/>
  <c r="Q472" i="37"/>
  <c r="L472" i="37"/>
  <c r="S471" i="37"/>
  <c r="Q471" i="37"/>
  <c r="L471" i="37"/>
  <c r="S470" i="37"/>
  <c r="Q470" i="37"/>
  <c r="L470" i="37"/>
  <c r="S469" i="37"/>
  <c r="Q469" i="37"/>
  <c r="L469" i="37"/>
  <c r="S468" i="37"/>
  <c r="Q468" i="37"/>
  <c r="L468" i="37"/>
  <c r="S467" i="37"/>
  <c r="Q467" i="37"/>
  <c r="L467" i="37"/>
  <c r="S466" i="37"/>
  <c r="Q466" i="37"/>
  <c r="L466" i="37"/>
  <c r="S465" i="37"/>
  <c r="Q465" i="37"/>
  <c r="L465" i="37"/>
  <c r="S464" i="37"/>
  <c r="Q464" i="37"/>
  <c r="L464" i="37"/>
  <c r="S463" i="37"/>
  <c r="Q463" i="37"/>
  <c r="L463" i="37"/>
  <c r="S462" i="37"/>
  <c r="Q462" i="37"/>
  <c r="L462" i="37"/>
  <c r="S461" i="37"/>
  <c r="Q461" i="37"/>
  <c r="L461" i="37"/>
  <c r="S460" i="37"/>
  <c r="Q460" i="37"/>
  <c r="L460" i="37"/>
  <c r="S459" i="37"/>
  <c r="Q459" i="37"/>
  <c r="L459" i="37"/>
  <c r="S458" i="37"/>
  <c r="Q458" i="37"/>
  <c r="L458" i="37"/>
  <c r="S457" i="37"/>
  <c r="Q457" i="37"/>
  <c r="L457" i="37"/>
  <c r="S456" i="37"/>
  <c r="Q456" i="37"/>
  <c r="L456" i="37"/>
  <c r="S455" i="37"/>
  <c r="Q455" i="37"/>
  <c r="L455" i="37"/>
  <c r="S454" i="37"/>
  <c r="Q454" i="37"/>
  <c r="L454" i="37"/>
  <c r="S453" i="37"/>
  <c r="Q453" i="37"/>
  <c r="L453" i="37"/>
  <c r="S452" i="37"/>
  <c r="Q452" i="37"/>
  <c r="L452" i="37"/>
  <c r="S451" i="37"/>
  <c r="Q451" i="37"/>
  <c r="L451" i="37"/>
  <c r="S450" i="37"/>
  <c r="Q450" i="37"/>
  <c r="L450" i="37"/>
  <c r="S449" i="37"/>
  <c r="Q449" i="37"/>
  <c r="L449" i="37"/>
  <c r="S448" i="37"/>
  <c r="Q448" i="37"/>
  <c r="L448" i="37"/>
  <c r="S447" i="37"/>
  <c r="Q447" i="37"/>
  <c r="L447" i="37"/>
  <c r="S446" i="37"/>
  <c r="Q446" i="37"/>
  <c r="L446" i="37"/>
  <c r="S445" i="37"/>
  <c r="Q445" i="37"/>
  <c r="L445" i="37"/>
  <c r="S444" i="37"/>
  <c r="Q444" i="37"/>
  <c r="L444" i="37"/>
  <c r="S443" i="37"/>
  <c r="Q443" i="37"/>
  <c r="L443" i="37"/>
  <c r="S442" i="37"/>
  <c r="Q442" i="37"/>
  <c r="L442" i="37"/>
  <c r="S441" i="37"/>
  <c r="Q441" i="37"/>
  <c r="L441" i="37"/>
  <c r="S440" i="37"/>
  <c r="Q440" i="37"/>
  <c r="L440" i="37"/>
  <c r="S439" i="37"/>
  <c r="Q439" i="37"/>
  <c r="L439" i="37"/>
  <c r="S438" i="37"/>
  <c r="Q438" i="37"/>
  <c r="L438" i="37"/>
  <c r="S437" i="37"/>
  <c r="Q437" i="37"/>
  <c r="L437" i="37"/>
  <c r="S436" i="37"/>
  <c r="Q436" i="37"/>
  <c r="L436" i="37"/>
  <c r="S435" i="37"/>
  <c r="Q435" i="37"/>
  <c r="L435" i="37"/>
  <c r="S434" i="37"/>
  <c r="Q434" i="37"/>
  <c r="L434" i="37"/>
  <c r="S433" i="37"/>
  <c r="Q433" i="37"/>
  <c r="L433" i="37"/>
  <c r="S432" i="37"/>
  <c r="Q432" i="37"/>
  <c r="L432" i="37"/>
  <c r="S431" i="37"/>
  <c r="Q431" i="37"/>
  <c r="L431" i="37"/>
  <c r="S430" i="37"/>
  <c r="Q430" i="37"/>
  <c r="L430" i="37"/>
  <c r="S429" i="37"/>
  <c r="Q429" i="37"/>
  <c r="L429" i="37"/>
  <c r="S428" i="37"/>
  <c r="Q428" i="37"/>
  <c r="L428" i="37"/>
  <c r="S427" i="37"/>
  <c r="Q427" i="37"/>
  <c r="L427" i="37"/>
  <c r="S426" i="37"/>
  <c r="Q426" i="37"/>
  <c r="L426" i="37"/>
  <c r="S425" i="37"/>
  <c r="Q425" i="37"/>
  <c r="L425" i="37"/>
  <c r="S424" i="37"/>
  <c r="Q424" i="37"/>
  <c r="L424" i="37"/>
  <c r="S423" i="37"/>
  <c r="Q423" i="37"/>
  <c r="L423" i="37"/>
  <c r="S422" i="37"/>
  <c r="Q422" i="37"/>
  <c r="L422" i="37"/>
  <c r="S421" i="37"/>
  <c r="Q421" i="37"/>
  <c r="L421" i="37"/>
  <c r="S420" i="37"/>
  <c r="Q420" i="37"/>
  <c r="L420" i="37"/>
  <c r="S419" i="37"/>
  <c r="Q419" i="37"/>
  <c r="S418" i="37"/>
  <c r="Q418" i="37"/>
  <c r="L418" i="37"/>
  <c r="S417" i="37"/>
  <c r="Q417" i="37"/>
  <c r="L417" i="37"/>
  <c r="V413" i="37"/>
  <c r="U413" i="37"/>
  <c r="T413" i="37"/>
  <c r="T821" i="37" s="1"/>
  <c r="K413" i="37"/>
  <c r="J413" i="37"/>
  <c r="Q411" i="37"/>
  <c r="L411" i="37"/>
  <c r="Q410" i="37"/>
  <c r="L410" i="37"/>
  <c r="Q409" i="37"/>
  <c r="M409" i="37" s="1"/>
  <c r="L409" i="37"/>
  <c r="Q408" i="37"/>
  <c r="M408" i="37" s="1"/>
  <c r="L408" i="37"/>
  <c r="Q407" i="37"/>
  <c r="M407" i="37" s="1"/>
  <c r="L407" i="37"/>
  <c r="Q406" i="37"/>
  <c r="N406" i="37" s="1"/>
  <c r="L406" i="37"/>
  <c r="Q405" i="37"/>
  <c r="M405" i="37" s="1"/>
  <c r="L405" i="37"/>
  <c r="Q404" i="37"/>
  <c r="N404" i="37" s="1"/>
  <c r="L404" i="37"/>
  <c r="Q403" i="37"/>
  <c r="L403" i="37"/>
  <c r="Q402" i="37"/>
  <c r="M402" i="37" s="1"/>
  <c r="L402" i="37"/>
  <c r="Q401" i="37"/>
  <c r="M401" i="37" s="1"/>
  <c r="L401" i="37"/>
  <c r="Q400" i="37"/>
  <c r="M400" i="37" s="1"/>
  <c r="L400" i="37"/>
  <c r="Q399" i="37"/>
  <c r="M399" i="37" s="1"/>
  <c r="L399" i="37"/>
  <c r="Q398" i="37"/>
  <c r="L398" i="37"/>
  <c r="Q397" i="37"/>
  <c r="M397" i="37" s="1"/>
  <c r="L397" i="37"/>
  <c r="Q396" i="37"/>
  <c r="N396" i="37" s="1"/>
  <c r="L396" i="37"/>
  <c r="Q395" i="37"/>
  <c r="L395" i="37"/>
  <c r="Q394" i="37"/>
  <c r="M394" i="37" s="1"/>
  <c r="L394" i="37"/>
  <c r="Q393" i="37"/>
  <c r="M393" i="37" s="1"/>
  <c r="L393" i="37"/>
  <c r="Q392" i="37"/>
  <c r="L392" i="37"/>
  <c r="Q391" i="37"/>
  <c r="M391" i="37" s="1"/>
  <c r="L391" i="37"/>
  <c r="Q390" i="37"/>
  <c r="N390" i="37" s="1"/>
  <c r="L390" i="37"/>
  <c r="Q389" i="37"/>
  <c r="M389" i="37" s="1"/>
  <c r="L389" i="37"/>
  <c r="Q388" i="37"/>
  <c r="N388" i="37" s="1"/>
  <c r="L388" i="37"/>
  <c r="Q387" i="37"/>
  <c r="L387" i="37"/>
  <c r="Q386" i="37"/>
  <c r="M386" i="37" s="1"/>
  <c r="L386" i="37"/>
  <c r="Q385" i="37"/>
  <c r="M385" i="37" s="1"/>
  <c r="L385" i="37"/>
  <c r="Q384" i="37"/>
  <c r="M384" i="37" s="1"/>
  <c r="L384" i="37"/>
  <c r="Q383" i="37"/>
  <c r="M383" i="37" s="1"/>
  <c r="L383" i="37"/>
  <c r="Q382" i="37"/>
  <c r="N382" i="37" s="1"/>
  <c r="L382" i="37"/>
  <c r="Q381" i="37"/>
  <c r="M381" i="37" s="1"/>
  <c r="L381" i="37"/>
  <c r="Q380" i="37"/>
  <c r="L380" i="37"/>
  <c r="Q379" i="37"/>
  <c r="L379" i="37"/>
  <c r="Q378" i="37"/>
  <c r="L378" i="37"/>
  <c r="Q377" i="37"/>
  <c r="M377" i="37" s="1"/>
  <c r="L377" i="37"/>
  <c r="Q376" i="37"/>
  <c r="M376" i="37" s="1"/>
  <c r="L376" i="37"/>
  <c r="Q375" i="37"/>
  <c r="M375" i="37" s="1"/>
  <c r="L375" i="37"/>
  <c r="Q374" i="37"/>
  <c r="N374" i="37" s="1"/>
  <c r="L374" i="37"/>
  <c r="Q373" i="37"/>
  <c r="M373" i="37" s="1"/>
  <c r="L373" i="37"/>
  <c r="Q372" i="37"/>
  <c r="N372" i="37" s="1"/>
  <c r="L372" i="37"/>
  <c r="Q371" i="37"/>
  <c r="L371" i="37"/>
  <c r="Q370" i="37"/>
  <c r="M370" i="37" s="1"/>
  <c r="L370" i="37"/>
  <c r="Q369" i="37"/>
  <c r="M369" i="37" s="1"/>
  <c r="L369" i="37"/>
  <c r="Q368" i="37"/>
  <c r="M368" i="37" s="1"/>
  <c r="L368" i="37"/>
  <c r="Q367" i="37"/>
  <c r="M367" i="37" s="1"/>
  <c r="L367" i="37"/>
  <c r="Q366" i="37"/>
  <c r="N366" i="37" s="1"/>
  <c r="L366" i="37"/>
  <c r="Q365" i="37"/>
  <c r="M365" i="37" s="1"/>
  <c r="L365" i="37"/>
  <c r="Q364" i="37"/>
  <c r="N364" i="37" s="1"/>
  <c r="L364" i="37"/>
  <c r="Q363" i="37"/>
  <c r="L363" i="37"/>
  <c r="Q362" i="37"/>
  <c r="N362" i="37" s="1"/>
  <c r="L362" i="37"/>
  <c r="Q361" i="37"/>
  <c r="N361" i="37" s="1"/>
  <c r="L361" i="37"/>
  <c r="Q360" i="37"/>
  <c r="L360" i="37"/>
  <c r="Q359" i="37"/>
  <c r="L359" i="37"/>
  <c r="Q358" i="37"/>
  <c r="R358" i="37" s="1"/>
  <c r="S358" i="37" s="1"/>
  <c r="L358" i="37"/>
  <c r="Q357" i="37"/>
  <c r="R357" i="37" s="1"/>
  <c r="S357" i="37" s="1"/>
  <c r="L357" i="37"/>
  <c r="Q356" i="37"/>
  <c r="R356" i="37" s="1"/>
  <c r="S356" i="37" s="1"/>
  <c r="L356" i="37"/>
  <c r="Q355" i="37"/>
  <c r="R355" i="37" s="1"/>
  <c r="S355" i="37" s="1"/>
  <c r="L355" i="37"/>
  <c r="Q354" i="37"/>
  <c r="N354" i="37" s="1"/>
  <c r="L354" i="37"/>
  <c r="Q353" i="37"/>
  <c r="L353" i="37"/>
  <c r="Q352" i="37"/>
  <c r="L352" i="37"/>
  <c r="Q351" i="37"/>
  <c r="L351" i="37"/>
  <c r="Q350" i="37"/>
  <c r="R350" i="37" s="1"/>
  <c r="S350" i="37" s="1"/>
  <c r="L350" i="37"/>
  <c r="Q349" i="37"/>
  <c r="R349" i="37" s="1"/>
  <c r="S349" i="37" s="1"/>
  <c r="L349" i="37"/>
  <c r="Q348" i="37"/>
  <c r="R348" i="37" s="1"/>
  <c r="S348" i="37" s="1"/>
  <c r="L348" i="37"/>
  <c r="Q347" i="37"/>
  <c r="R347" i="37" s="1"/>
  <c r="S347" i="37" s="1"/>
  <c r="L347" i="37"/>
  <c r="Q346" i="37"/>
  <c r="L346" i="37"/>
  <c r="Q345" i="37"/>
  <c r="N345" i="37" s="1"/>
  <c r="L345" i="37"/>
  <c r="Q344" i="37"/>
  <c r="L344" i="37"/>
  <c r="Q343" i="37"/>
  <c r="L343" i="37"/>
  <c r="Q342" i="37"/>
  <c r="R342" i="37" s="1"/>
  <c r="S342" i="37" s="1"/>
  <c r="L342" i="37"/>
  <c r="Q341" i="37"/>
  <c r="R341" i="37" s="1"/>
  <c r="L341" i="37"/>
  <c r="Q340" i="37"/>
  <c r="R340" i="37" s="1"/>
  <c r="S340" i="37" s="1"/>
  <c r="L340" i="37"/>
  <c r="Q339" i="37"/>
  <c r="R339" i="37" s="1"/>
  <c r="S339" i="37" s="1"/>
  <c r="L339" i="37"/>
  <c r="Q338" i="37"/>
  <c r="N338" i="37" s="1"/>
  <c r="L338" i="37"/>
  <c r="Q337" i="37"/>
  <c r="N337" i="37" s="1"/>
  <c r="L337" i="37"/>
  <c r="Q336" i="37"/>
  <c r="L336" i="37"/>
  <c r="Q335" i="37"/>
  <c r="L335" i="37"/>
  <c r="Q334" i="37"/>
  <c r="R334" i="37" s="1"/>
  <c r="S334" i="37" s="1"/>
  <c r="L334" i="37"/>
  <c r="Q333" i="37"/>
  <c r="R333" i="37" s="1"/>
  <c r="S333" i="37" s="1"/>
  <c r="L333" i="37"/>
  <c r="Q332" i="37"/>
  <c r="R332" i="37" s="1"/>
  <c r="S332" i="37" s="1"/>
  <c r="L332" i="37"/>
  <c r="Q331" i="37"/>
  <c r="R331" i="37" s="1"/>
  <c r="S331" i="37" s="1"/>
  <c r="L331" i="37"/>
  <c r="Q330" i="37"/>
  <c r="N330" i="37" s="1"/>
  <c r="L330" i="37"/>
  <c r="Q329" i="37"/>
  <c r="N329" i="37" s="1"/>
  <c r="L329" i="37"/>
  <c r="Q328" i="37"/>
  <c r="L328" i="37"/>
  <c r="Q327" i="37"/>
  <c r="L327" i="37"/>
  <c r="Q326" i="37"/>
  <c r="R326" i="37" s="1"/>
  <c r="S326" i="37" s="1"/>
  <c r="L326" i="37"/>
  <c r="Q325" i="37"/>
  <c r="R325" i="37" s="1"/>
  <c r="S325" i="37" s="1"/>
  <c r="L325" i="37"/>
  <c r="Q324" i="37"/>
  <c r="R324" i="37" s="1"/>
  <c r="S324" i="37" s="1"/>
  <c r="L324" i="37"/>
  <c r="Q323" i="37"/>
  <c r="R323" i="37" s="1"/>
  <c r="S323" i="37" s="1"/>
  <c r="L323" i="37"/>
  <c r="Q322" i="37"/>
  <c r="N322" i="37" s="1"/>
  <c r="L322" i="37"/>
  <c r="Q321" i="37"/>
  <c r="L321" i="37"/>
  <c r="Q320" i="37"/>
  <c r="L320" i="37"/>
  <c r="Q319" i="37"/>
  <c r="L319" i="37"/>
  <c r="Q318" i="37"/>
  <c r="R318" i="37" s="1"/>
  <c r="S318" i="37" s="1"/>
  <c r="L318" i="37"/>
  <c r="Q317" i="37"/>
  <c r="R317" i="37" s="1"/>
  <c r="S317" i="37" s="1"/>
  <c r="L317" i="37"/>
  <c r="Q316" i="37"/>
  <c r="R316" i="37" s="1"/>
  <c r="S316" i="37" s="1"/>
  <c r="L316" i="37"/>
  <c r="Q315" i="37"/>
  <c r="R315" i="37" s="1"/>
  <c r="S315" i="37" s="1"/>
  <c r="L315" i="37"/>
  <c r="Q314" i="37"/>
  <c r="L314" i="37"/>
  <c r="Q313" i="37"/>
  <c r="N313" i="37" s="1"/>
  <c r="L313" i="37"/>
  <c r="Q312" i="37"/>
  <c r="L312" i="37"/>
  <c r="Q311" i="37"/>
  <c r="L311" i="37"/>
  <c r="Q310" i="37"/>
  <c r="R310" i="37" s="1"/>
  <c r="S310" i="37" s="1"/>
  <c r="L310" i="37"/>
  <c r="Q309" i="37"/>
  <c r="M309" i="37" s="1"/>
  <c r="L309" i="37"/>
  <c r="Q308" i="37"/>
  <c r="R308" i="37" s="1"/>
  <c r="S308" i="37" s="1"/>
  <c r="L308" i="37"/>
  <c r="Q307" i="37"/>
  <c r="L307" i="37"/>
  <c r="Q306" i="37"/>
  <c r="R306" i="37" s="1"/>
  <c r="S306" i="37" s="1"/>
  <c r="L306" i="37"/>
  <c r="Q305" i="37"/>
  <c r="R305" i="37" s="1"/>
  <c r="S305" i="37" s="1"/>
  <c r="L305" i="37"/>
  <c r="Q304" i="37"/>
  <c r="L304" i="37"/>
  <c r="Q303" i="37"/>
  <c r="L303" i="37"/>
  <c r="Q302" i="37"/>
  <c r="R302" i="37" s="1"/>
  <c r="S302" i="37" s="1"/>
  <c r="L302" i="37"/>
  <c r="Q301" i="37"/>
  <c r="L301" i="37"/>
  <c r="Q300" i="37"/>
  <c r="R300" i="37" s="1"/>
  <c r="S300" i="37" s="1"/>
  <c r="L300" i="37"/>
  <c r="Q299" i="37"/>
  <c r="L299" i="37"/>
  <c r="Q298" i="37"/>
  <c r="R298" i="37" s="1"/>
  <c r="S298" i="37" s="1"/>
  <c r="L298" i="37"/>
  <c r="Q297" i="37"/>
  <c r="R297" i="37" s="1"/>
  <c r="S297" i="37" s="1"/>
  <c r="L297" i="37"/>
  <c r="Q296" i="37"/>
  <c r="N296" i="37" s="1"/>
  <c r="L296" i="37"/>
  <c r="Q295" i="37"/>
  <c r="L295" i="37"/>
  <c r="Q294" i="37"/>
  <c r="R294" i="37" s="1"/>
  <c r="S294" i="37" s="1"/>
  <c r="L294" i="37"/>
  <c r="Q293" i="37"/>
  <c r="M293" i="37" s="1"/>
  <c r="L293" i="37"/>
  <c r="Q292" i="37"/>
  <c r="R292" i="37" s="1"/>
  <c r="S292" i="37" s="1"/>
  <c r="L292" i="37"/>
  <c r="Q291" i="37"/>
  <c r="L291" i="37"/>
  <c r="Q290" i="37"/>
  <c r="R290" i="37" s="1"/>
  <c r="S290" i="37" s="1"/>
  <c r="L290" i="37"/>
  <c r="Q289" i="37"/>
  <c r="R289" i="37" s="1"/>
  <c r="S289" i="37" s="1"/>
  <c r="L289" i="37"/>
  <c r="Q288" i="37"/>
  <c r="L288" i="37"/>
  <c r="Q287" i="37"/>
  <c r="L287" i="37"/>
  <c r="Q286" i="37"/>
  <c r="R286" i="37" s="1"/>
  <c r="S286" i="37" s="1"/>
  <c r="L286" i="37"/>
  <c r="Q285" i="37"/>
  <c r="L285" i="37"/>
  <c r="Q284" i="37"/>
  <c r="R284" i="37" s="1"/>
  <c r="S284" i="37" s="1"/>
  <c r="L284" i="37"/>
  <c r="Q283" i="37"/>
  <c r="L283" i="37"/>
  <c r="Q282" i="37"/>
  <c r="R282" i="37" s="1"/>
  <c r="S282" i="37" s="1"/>
  <c r="L282" i="37"/>
  <c r="Q281" i="37"/>
  <c r="R281" i="37" s="1"/>
  <c r="S281" i="37" s="1"/>
  <c r="L281" i="37"/>
  <c r="Q280" i="37"/>
  <c r="N280" i="37" s="1"/>
  <c r="L280" i="37"/>
  <c r="Q279" i="37"/>
  <c r="L279" i="37"/>
  <c r="Q278" i="37"/>
  <c r="R278" i="37" s="1"/>
  <c r="S278" i="37" s="1"/>
  <c r="L278" i="37"/>
  <c r="Q277" i="37"/>
  <c r="M277" i="37" s="1"/>
  <c r="L277" i="37"/>
  <c r="Q276" i="37"/>
  <c r="R276" i="37" s="1"/>
  <c r="S276" i="37" s="1"/>
  <c r="L276" i="37"/>
  <c r="Q275" i="37"/>
  <c r="L275" i="37"/>
  <c r="Q274" i="37"/>
  <c r="R274" i="37" s="1"/>
  <c r="S274" i="37" s="1"/>
  <c r="L274" i="37"/>
  <c r="Q273" i="37"/>
  <c r="R273" i="37" s="1"/>
  <c r="S273" i="37" s="1"/>
  <c r="L273" i="37"/>
  <c r="Q272" i="37"/>
  <c r="L272" i="37"/>
  <c r="Q271" i="37"/>
  <c r="L271" i="37"/>
  <c r="Q270" i="37"/>
  <c r="R270" i="37" s="1"/>
  <c r="S270" i="37" s="1"/>
  <c r="L270" i="37"/>
  <c r="Q269" i="37"/>
  <c r="L269" i="37"/>
  <c r="Q268" i="37"/>
  <c r="R268" i="37" s="1"/>
  <c r="S268" i="37" s="1"/>
  <c r="L268" i="37"/>
  <c r="Q267" i="37"/>
  <c r="L267" i="37"/>
  <c r="Q266" i="37"/>
  <c r="R266" i="37" s="1"/>
  <c r="S266" i="37" s="1"/>
  <c r="L266" i="37"/>
  <c r="Q265" i="37"/>
  <c r="R265" i="37" s="1"/>
  <c r="S265" i="37" s="1"/>
  <c r="L265" i="37"/>
  <c r="Q264" i="37"/>
  <c r="N264" i="37" s="1"/>
  <c r="L264" i="37"/>
  <c r="Q263" i="37"/>
  <c r="L263" i="37"/>
  <c r="Q262" i="37"/>
  <c r="R262" i="37" s="1"/>
  <c r="S262" i="37" s="1"/>
  <c r="L262" i="37"/>
  <c r="Q261" i="37"/>
  <c r="M261" i="37" s="1"/>
  <c r="L261" i="37"/>
  <c r="Q260" i="37"/>
  <c r="R260" i="37" s="1"/>
  <c r="S260" i="37" s="1"/>
  <c r="L260" i="37"/>
  <c r="Q259" i="37"/>
  <c r="L259" i="37"/>
  <c r="Q258" i="37"/>
  <c r="R258" i="37" s="1"/>
  <c r="S258" i="37" s="1"/>
  <c r="L258" i="37"/>
  <c r="Q257" i="37"/>
  <c r="R257" i="37" s="1"/>
  <c r="S257" i="37" s="1"/>
  <c r="L257" i="37"/>
  <c r="Q256" i="37"/>
  <c r="L256" i="37"/>
  <c r="Q255" i="37"/>
  <c r="L255" i="37"/>
  <c r="Q254" i="37"/>
  <c r="R254" i="37" s="1"/>
  <c r="S254" i="37" s="1"/>
  <c r="L254" i="37"/>
  <c r="Q253" i="37"/>
  <c r="L253" i="37"/>
  <c r="Q252" i="37"/>
  <c r="R252" i="37" s="1"/>
  <c r="S252" i="37" s="1"/>
  <c r="L252" i="37"/>
  <c r="Q251" i="37"/>
  <c r="L251" i="37"/>
  <c r="Q250" i="37"/>
  <c r="R250" i="37" s="1"/>
  <c r="S250" i="37" s="1"/>
  <c r="L250" i="37"/>
  <c r="Q249" i="37"/>
  <c r="R249" i="37" s="1"/>
  <c r="S249" i="37" s="1"/>
  <c r="L249" i="37"/>
  <c r="Q248" i="37"/>
  <c r="N248" i="37" s="1"/>
  <c r="L248" i="37"/>
  <c r="Q247" i="37"/>
  <c r="L247" i="37"/>
  <c r="Q246" i="37"/>
  <c r="R246" i="37" s="1"/>
  <c r="S246" i="37" s="1"/>
  <c r="L246" i="37"/>
  <c r="Q245" i="37"/>
  <c r="M245" i="37" s="1"/>
  <c r="L245" i="37"/>
  <c r="Q244" i="37"/>
  <c r="R244" i="37" s="1"/>
  <c r="S244" i="37" s="1"/>
  <c r="L244" i="37"/>
  <c r="Q243" i="37"/>
  <c r="L243" i="37"/>
  <c r="Q242" i="37"/>
  <c r="R242" i="37" s="1"/>
  <c r="S242" i="37" s="1"/>
  <c r="L242" i="37"/>
  <c r="Q241" i="37"/>
  <c r="R241" i="37" s="1"/>
  <c r="S241" i="37" s="1"/>
  <c r="L241" i="37"/>
  <c r="Q240" i="37"/>
  <c r="R240" i="37" s="1"/>
  <c r="S240" i="37" s="1"/>
  <c r="L240" i="37"/>
  <c r="Q239" i="37"/>
  <c r="L239" i="37"/>
  <c r="Q238" i="37"/>
  <c r="R238" i="37" s="1"/>
  <c r="S238" i="37" s="1"/>
  <c r="L238" i="37"/>
  <c r="Q237" i="37"/>
  <c r="R237" i="37" s="1"/>
  <c r="S237" i="37" s="1"/>
  <c r="L237" i="37"/>
  <c r="Q236" i="37"/>
  <c r="R236" i="37" s="1"/>
  <c r="S236" i="37" s="1"/>
  <c r="L236" i="37"/>
  <c r="Q235" i="37"/>
  <c r="L235" i="37"/>
  <c r="Q234" i="37"/>
  <c r="R234" i="37" s="1"/>
  <c r="S234" i="37" s="1"/>
  <c r="L234" i="37"/>
  <c r="Q233" i="37"/>
  <c r="R233" i="37" s="1"/>
  <c r="S233" i="37" s="1"/>
  <c r="L233" i="37"/>
  <c r="Q232" i="37"/>
  <c r="R232" i="37" s="1"/>
  <c r="S232" i="37" s="1"/>
  <c r="L232" i="37"/>
  <c r="Q231" i="37"/>
  <c r="L231" i="37"/>
  <c r="Q230" i="37"/>
  <c r="R230" i="37" s="1"/>
  <c r="S230" i="37" s="1"/>
  <c r="L230" i="37"/>
  <c r="Q229" i="37"/>
  <c r="R229" i="37" s="1"/>
  <c r="S229" i="37" s="1"/>
  <c r="L229" i="37"/>
  <c r="Q228" i="37"/>
  <c r="R228" i="37" s="1"/>
  <c r="S228" i="37" s="1"/>
  <c r="L228" i="37"/>
  <c r="Q227" i="37"/>
  <c r="L227" i="37"/>
  <c r="Q226" i="37"/>
  <c r="R226" i="37" s="1"/>
  <c r="S226" i="37" s="1"/>
  <c r="L226" i="37"/>
  <c r="Q225" i="37"/>
  <c r="R225" i="37" s="1"/>
  <c r="S225" i="37" s="1"/>
  <c r="L225" i="37"/>
  <c r="Q224" i="37"/>
  <c r="R224" i="37" s="1"/>
  <c r="S224" i="37" s="1"/>
  <c r="L224" i="37"/>
  <c r="Q223" i="37"/>
  <c r="L223" i="37"/>
  <c r="Q222" i="37"/>
  <c r="R222" i="37" s="1"/>
  <c r="S222" i="37" s="1"/>
  <c r="L222" i="37"/>
  <c r="Q221" i="37"/>
  <c r="R221" i="37" s="1"/>
  <c r="S221" i="37" s="1"/>
  <c r="L221" i="37"/>
  <c r="Q220" i="37"/>
  <c r="R220" i="37" s="1"/>
  <c r="S220" i="37" s="1"/>
  <c r="L220" i="37"/>
  <c r="Q219" i="37"/>
  <c r="L219" i="37"/>
  <c r="Q218" i="37"/>
  <c r="R218" i="37" s="1"/>
  <c r="S218" i="37" s="1"/>
  <c r="L218" i="37"/>
  <c r="Q217" i="37"/>
  <c r="R217" i="37" s="1"/>
  <c r="S217" i="37" s="1"/>
  <c r="L217" i="37"/>
  <c r="Q216" i="37"/>
  <c r="R216" i="37" s="1"/>
  <c r="S216" i="37" s="1"/>
  <c r="L216" i="37"/>
  <c r="Q215" i="37"/>
  <c r="L215" i="37"/>
  <c r="Q214" i="37"/>
  <c r="R214" i="37" s="1"/>
  <c r="R209" i="37"/>
  <c r="S209" i="37" s="1"/>
  <c r="R208" i="37"/>
  <c r="S208" i="37" s="1"/>
  <c r="R207" i="37"/>
  <c r="S207" i="37" s="1"/>
  <c r="R206" i="37"/>
  <c r="S206" i="37" s="1"/>
  <c r="R205" i="37"/>
  <c r="S205" i="37" s="1"/>
  <c r="R204" i="37"/>
  <c r="S204" i="37" s="1"/>
  <c r="R203" i="37"/>
  <c r="S203" i="37" s="1"/>
  <c r="R202" i="37"/>
  <c r="S202" i="37" s="1"/>
  <c r="R201" i="37"/>
  <c r="S201" i="37" s="1"/>
  <c r="R200" i="37"/>
  <c r="S200" i="37" s="1"/>
  <c r="R199" i="37"/>
  <c r="S199" i="37" s="1"/>
  <c r="R198" i="37"/>
  <c r="S198" i="37" s="1"/>
  <c r="R197" i="37"/>
  <c r="S197" i="37" s="1"/>
  <c r="R196" i="37"/>
  <c r="S196" i="37" s="1"/>
  <c r="R195" i="37"/>
  <c r="S195" i="37" s="1"/>
  <c r="R194" i="37"/>
  <c r="S194" i="37" s="1"/>
  <c r="R193" i="37"/>
  <c r="S193" i="37" s="1"/>
  <c r="R192" i="37"/>
  <c r="S192" i="37" s="1"/>
  <c r="R191" i="37"/>
  <c r="S191" i="37" s="1"/>
  <c r="R190" i="37"/>
  <c r="S190" i="37" s="1"/>
  <c r="R189" i="37"/>
  <c r="S189" i="37" s="1"/>
  <c r="R188" i="37"/>
  <c r="S188" i="37" s="1"/>
  <c r="R187" i="37"/>
  <c r="S187" i="37" s="1"/>
  <c r="R186" i="37"/>
  <c r="S186" i="37" s="1"/>
  <c r="R185" i="37"/>
  <c r="S185" i="37" s="1"/>
  <c r="R184" i="37"/>
  <c r="S184" i="37" s="1"/>
  <c r="R183" i="37"/>
  <c r="S183" i="37" s="1"/>
  <c r="R182" i="37"/>
  <c r="S182" i="37" s="1"/>
  <c r="R181" i="37"/>
  <c r="S181" i="37" s="1"/>
  <c r="R180" i="37"/>
  <c r="S180" i="37" s="1"/>
  <c r="R179" i="37"/>
  <c r="S179" i="37" s="1"/>
  <c r="R178" i="37"/>
  <c r="S178" i="37" s="1"/>
  <c r="R177" i="37"/>
  <c r="S177" i="37" s="1"/>
  <c r="R176" i="37"/>
  <c r="S176" i="37" s="1"/>
  <c r="R175" i="37"/>
  <c r="S175" i="37" s="1"/>
  <c r="R174" i="37"/>
  <c r="S174" i="37" s="1"/>
  <c r="R173" i="37"/>
  <c r="S173" i="37" s="1"/>
  <c r="R172" i="37"/>
  <c r="S172" i="37" s="1"/>
  <c r="R171" i="37"/>
  <c r="S171" i="37" s="1"/>
  <c r="R170" i="37"/>
  <c r="S170" i="37" s="1"/>
  <c r="R169" i="37"/>
  <c r="S169" i="37" s="1"/>
  <c r="R168" i="37"/>
  <c r="S168" i="37" s="1"/>
  <c r="R167" i="37"/>
  <c r="S167" i="37" s="1"/>
  <c r="R166" i="37"/>
  <c r="S166" i="37" s="1"/>
  <c r="R165" i="37"/>
  <c r="S165" i="37" s="1"/>
  <c r="R164" i="37"/>
  <c r="S164" i="37" s="1"/>
  <c r="R163" i="37"/>
  <c r="S163" i="37" s="1"/>
  <c r="R162" i="37"/>
  <c r="S162" i="37" s="1"/>
  <c r="R161" i="37"/>
  <c r="R160" i="37"/>
  <c r="S160" i="37" s="1"/>
  <c r="R159" i="37"/>
  <c r="S159" i="37" s="1"/>
  <c r="R158" i="37"/>
  <c r="S158" i="37" s="1"/>
  <c r="R157" i="37"/>
  <c r="S157" i="37" s="1"/>
  <c r="R156" i="37"/>
  <c r="S156" i="37" s="1"/>
  <c r="R155" i="37"/>
  <c r="S155" i="37" s="1"/>
  <c r="R154" i="37"/>
  <c r="S154" i="37" s="1"/>
  <c r="R153" i="37"/>
  <c r="S153" i="37" s="1"/>
  <c r="R152" i="37"/>
  <c r="S152" i="37" s="1"/>
  <c r="R151" i="37"/>
  <c r="S151" i="37" s="1"/>
  <c r="R150" i="37"/>
  <c r="S150" i="37" s="1"/>
  <c r="R149" i="37"/>
  <c r="S149" i="37" s="1"/>
  <c r="R148" i="37"/>
  <c r="S148" i="37" s="1"/>
  <c r="R147" i="37"/>
  <c r="S147" i="37" s="1"/>
  <c r="R146" i="37"/>
  <c r="S146" i="37" s="1"/>
  <c r="R145" i="37"/>
  <c r="S145" i="37" s="1"/>
  <c r="R144" i="37"/>
  <c r="S144" i="37" s="1"/>
  <c r="R143" i="37"/>
  <c r="S143" i="37" s="1"/>
  <c r="R142" i="37"/>
  <c r="S142" i="37" s="1"/>
  <c r="R141" i="37"/>
  <c r="S141" i="37" s="1"/>
  <c r="R140" i="37"/>
  <c r="S140" i="37" s="1"/>
  <c r="R139" i="37"/>
  <c r="S139" i="37" s="1"/>
  <c r="R138" i="37"/>
  <c r="S138" i="37" s="1"/>
  <c r="R137" i="37"/>
  <c r="S137" i="37" s="1"/>
  <c r="R136" i="37"/>
  <c r="S136" i="37" s="1"/>
  <c r="R135" i="37"/>
  <c r="S135" i="37" s="1"/>
  <c r="R134" i="37"/>
  <c r="S134" i="37" s="1"/>
  <c r="R133" i="37"/>
  <c r="S133" i="37" s="1"/>
  <c r="R132" i="37"/>
  <c r="S132" i="37" s="1"/>
  <c r="R131" i="37"/>
  <c r="S131" i="37" s="1"/>
  <c r="R130" i="37"/>
  <c r="S130" i="37" s="1"/>
  <c r="R129" i="37"/>
  <c r="S129" i="37" s="1"/>
  <c r="R128" i="37"/>
  <c r="S128" i="37" s="1"/>
  <c r="R127" i="37"/>
  <c r="S127" i="37" s="1"/>
  <c r="R126" i="37"/>
  <c r="S126" i="37" s="1"/>
  <c r="R125" i="37"/>
  <c r="S125" i="37" s="1"/>
  <c r="R124" i="37"/>
  <c r="S124" i="37" s="1"/>
  <c r="R123" i="37"/>
  <c r="S123" i="37" s="1"/>
  <c r="R122" i="37"/>
  <c r="S122" i="37" s="1"/>
  <c r="R121" i="37"/>
  <c r="S121" i="37" s="1"/>
  <c r="R120" i="37"/>
  <c r="S120" i="37" s="1"/>
  <c r="R119" i="37"/>
  <c r="S119" i="37" s="1"/>
  <c r="R118" i="37"/>
  <c r="S118" i="37" s="1"/>
  <c r="R117" i="37"/>
  <c r="S117" i="37" s="1"/>
  <c r="R116" i="37"/>
  <c r="S116" i="37" s="1"/>
  <c r="R115" i="37"/>
  <c r="S115" i="37" s="1"/>
  <c r="R114" i="37"/>
  <c r="S114" i="37" s="1"/>
  <c r="R113" i="37"/>
  <c r="S113" i="37" s="1"/>
  <c r="R112" i="37"/>
  <c r="S112" i="37" s="1"/>
  <c r="R111" i="37"/>
  <c r="S111" i="37" s="1"/>
  <c r="R110" i="37"/>
  <c r="S110" i="37" s="1"/>
  <c r="R109" i="37"/>
  <c r="S109" i="37" s="1"/>
  <c r="R108" i="37"/>
  <c r="S108" i="37" s="1"/>
  <c r="R107" i="37"/>
  <c r="S107" i="37" s="1"/>
  <c r="R106" i="37"/>
  <c r="S106" i="37" s="1"/>
  <c r="R105" i="37"/>
  <c r="S105" i="37" s="1"/>
  <c r="R104" i="37"/>
  <c r="S104" i="37" s="1"/>
  <c r="R103" i="37"/>
  <c r="S103" i="37" s="1"/>
  <c r="R102" i="37"/>
  <c r="S102" i="37" s="1"/>
  <c r="R101" i="37"/>
  <c r="S101" i="37" s="1"/>
  <c r="R100" i="37"/>
  <c r="S100" i="37" s="1"/>
  <c r="R99" i="37"/>
  <c r="S99" i="37" s="1"/>
  <c r="R98" i="37"/>
  <c r="S98" i="37" s="1"/>
  <c r="R97" i="37"/>
  <c r="S97" i="37" s="1"/>
  <c r="R96" i="37"/>
  <c r="S96" i="37" s="1"/>
  <c r="R95" i="37"/>
  <c r="S95" i="37" s="1"/>
  <c r="R94" i="37"/>
  <c r="S94" i="37" s="1"/>
  <c r="R93" i="37"/>
  <c r="S93" i="37" s="1"/>
  <c r="R92" i="37"/>
  <c r="S92" i="37" s="1"/>
  <c r="R91" i="37"/>
  <c r="S91" i="37" s="1"/>
  <c r="R90" i="37"/>
  <c r="S90" i="37" s="1"/>
  <c r="R89" i="37"/>
  <c r="S89" i="37" s="1"/>
  <c r="R88" i="37"/>
  <c r="S88" i="37" s="1"/>
  <c r="R87" i="37"/>
  <c r="S87" i="37" s="1"/>
  <c r="R86" i="37"/>
  <c r="S86" i="37" s="1"/>
  <c r="R85" i="37"/>
  <c r="S85" i="37" s="1"/>
  <c r="R84" i="37"/>
  <c r="S84" i="37" s="1"/>
  <c r="R83" i="37"/>
  <c r="S83" i="37" s="1"/>
  <c r="R82" i="37"/>
  <c r="S82" i="37" s="1"/>
  <c r="R81" i="37"/>
  <c r="S81" i="37" s="1"/>
  <c r="R80" i="37"/>
  <c r="S80" i="37" s="1"/>
  <c r="R79" i="37"/>
  <c r="S79" i="37" s="1"/>
  <c r="R78" i="37"/>
  <c r="S78" i="37" s="1"/>
  <c r="R77" i="37"/>
  <c r="S77" i="37" s="1"/>
  <c r="R76" i="37"/>
  <c r="S76" i="37" s="1"/>
  <c r="R75" i="37"/>
  <c r="S75" i="37" s="1"/>
  <c r="R74" i="37"/>
  <c r="S74" i="37" s="1"/>
  <c r="R73" i="37"/>
  <c r="S73" i="37" s="1"/>
  <c r="R72" i="37"/>
  <c r="S72" i="37" s="1"/>
  <c r="R71" i="37"/>
  <c r="S71" i="37" s="1"/>
  <c r="R70" i="37"/>
  <c r="S70" i="37" s="1"/>
  <c r="R69" i="37"/>
  <c r="S69" i="37" s="1"/>
  <c r="R68" i="37"/>
  <c r="S68" i="37" s="1"/>
  <c r="R67" i="37"/>
  <c r="S67" i="37" s="1"/>
  <c r="R66" i="37"/>
  <c r="S66" i="37" s="1"/>
  <c r="R65" i="37"/>
  <c r="S65" i="37" s="1"/>
  <c r="R64" i="37"/>
  <c r="S64" i="37" s="1"/>
  <c r="R63" i="37"/>
  <c r="S63" i="37" s="1"/>
  <c r="R62" i="37"/>
  <c r="S62" i="37" s="1"/>
  <c r="R61" i="37"/>
  <c r="S61" i="37" s="1"/>
  <c r="R60" i="37"/>
  <c r="S60" i="37" s="1"/>
  <c r="R59" i="37"/>
  <c r="S59" i="37" s="1"/>
  <c r="R58" i="37"/>
  <c r="S58" i="37" s="1"/>
  <c r="R57" i="37"/>
  <c r="S57" i="37" s="1"/>
  <c r="R56" i="37"/>
  <c r="S56" i="37" s="1"/>
  <c r="R55" i="37"/>
  <c r="S55" i="37" s="1"/>
  <c r="R54" i="37"/>
  <c r="S54" i="37" s="1"/>
  <c r="R53" i="37"/>
  <c r="S53" i="37" s="1"/>
  <c r="R52" i="37"/>
  <c r="S52" i="37" s="1"/>
  <c r="R51" i="37"/>
  <c r="S51" i="37" s="1"/>
  <c r="R50" i="37"/>
  <c r="S50" i="37" s="1"/>
  <c r="R49" i="37"/>
  <c r="S49" i="37" s="1"/>
  <c r="R48" i="37"/>
  <c r="S48" i="37" s="1"/>
  <c r="R47" i="37"/>
  <c r="S47" i="37" s="1"/>
  <c r="R46" i="37"/>
  <c r="S46" i="37" s="1"/>
  <c r="R45" i="37"/>
  <c r="S45" i="37" s="1"/>
  <c r="R44" i="37"/>
  <c r="S44" i="37" s="1"/>
  <c r="R43" i="37"/>
  <c r="S43" i="37" s="1"/>
  <c r="R42" i="37"/>
  <c r="S42" i="37" s="1"/>
  <c r="R41" i="37"/>
  <c r="S41" i="37" s="1"/>
  <c r="R40" i="37"/>
  <c r="S40" i="37" s="1"/>
  <c r="R39" i="37"/>
  <c r="S39" i="37" s="1"/>
  <c r="R38" i="37"/>
  <c r="S38" i="37" s="1"/>
  <c r="R37" i="37"/>
  <c r="S37" i="37" s="1"/>
  <c r="R36" i="37"/>
  <c r="S36" i="37" s="1"/>
  <c r="R35" i="37"/>
  <c r="S35" i="37" s="1"/>
  <c r="R34" i="37"/>
  <c r="S34" i="37" s="1"/>
  <c r="R33" i="37"/>
  <c r="S33" i="37" s="1"/>
  <c r="R32" i="37"/>
  <c r="S32" i="37" s="1"/>
  <c r="R31" i="37"/>
  <c r="S31" i="37" s="1"/>
  <c r="R30" i="37"/>
  <c r="S30" i="37" s="1"/>
  <c r="R29" i="37"/>
  <c r="S29" i="37" s="1"/>
  <c r="R28" i="37"/>
  <c r="S28" i="37" s="1"/>
  <c r="R27" i="37"/>
  <c r="S27" i="37" s="1"/>
  <c r="R25" i="37"/>
  <c r="S25" i="37" s="1"/>
  <c r="R24" i="37"/>
  <c r="S24" i="37" s="1"/>
  <c r="R23" i="37"/>
  <c r="S23" i="37" s="1"/>
  <c r="R22" i="37"/>
  <c r="S22" i="37" s="1"/>
  <c r="R21" i="37"/>
  <c r="S21" i="37" s="1"/>
  <c r="R20" i="37"/>
  <c r="S20" i="37" s="1"/>
  <c r="R19" i="37"/>
  <c r="S19" i="37" s="1"/>
  <c r="R18" i="37"/>
  <c r="S18" i="37" s="1"/>
  <c r="R17" i="37"/>
  <c r="S17" i="37" s="1"/>
  <c r="R16" i="37"/>
  <c r="S16" i="37" s="1"/>
  <c r="R15" i="37"/>
  <c r="S15" i="37" s="1"/>
  <c r="R14" i="37"/>
  <c r="S14" i="37" s="1"/>
  <c r="R13" i="37"/>
  <c r="S13" i="37" s="1"/>
  <c r="R12" i="37"/>
  <c r="S12" i="37" s="1"/>
  <c r="R11" i="37"/>
  <c r="S11" i="37" s="1"/>
  <c r="R625" i="37" l="1"/>
  <c r="R633" i="37"/>
  <c r="R641" i="37"/>
  <c r="R649" i="37"/>
  <c r="R657" i="37"/>
  <c r="R677" i="37"/>
  <c r="R689" i="37"/>
  <c r="R697" i="37"/>
  <c r="R701" i="37"/>
  <c r="R713" i="37"/>
  <c r="R717" i="37"/>
  <c r="R725" i="37"/>
  <c r="R733" i="37"/>
  <c r="R741" i="37"/>
  <c r="R753" i="37"/>
  <c r="R777" i="37"/>
  <c r="R785" i="37"/>
  <c r="R793" i="37"/>
  <c r="R801" i="37"/>
  <c r="R805" i="37"/>
  <c r="R816" i="37"/>
  <c r="R620" i="37"/>
  <c r="R624" i="37"/>
  <c r="R628" i="37"/>
  <c r="R632" i="37"/>
  <c r="R636" i="37"/>
  <c r="R640" i="37"/>
  <c r="R644" i="37"/>
  <c r="R648" i="37"/>
  <c r="R652" i="37"/>
  <c r="R656" i="37"/>
  <c r="R660" i="37"/>
  <c r="R664" i="37"/>
  <c r="R668" i="37"/>
  <c r="R672" i="37"/>
  <c r="R676" i="37"/>
  <c r="R680" i="37"/>
  <c r="R684" i="37"/>
  <c r="R688" i="37"/>
  <c r="R692" i="37"/>
  <c r="R696" i="37"/>
  <c r="R700" i="37"/>
  <c r="R704" i="37"/>
  <c r="R708" i="37"/>
  <c r="R712" i="37"/>
  <c r="R716" i="37"/>
  <c r="R720" i="37"/>
  <c r="R724" i="37"/>
  <c r="R728" i="37"/>
  <c r="R732" i="37"/>
  <c r="R736" i="37"/>
  <c r="R740" i="37"/>
  <c r="R744" i="37"/>
  <c r="R748" i="37"/>
  <c r="R752" i="37"/>
  <c r="R756" i="37"/>
  <c r="R760" i="37"/>
  <c r="R764" i="37"/>
  <c r="R768" i="37"/>
  <c r="R772" i="37"/>
  <c r="R776" i="37"/>
  <c r="R780" i="37"/>
  <c r="R784" i="37"/>
  <c r="R788" i="37"/>
  <c r="R792" i="37"/>
  <c r="R796" i="37"/>
  <c r="R800" i="37"/>
  <c r="R804" i="37"/>
  <c r="R808" i="37"/>
  <c r="R812" i="37"/>
  <c r="R815" i="37"/>
  <c r="R621" i="37"/>
  <c r="R629" i="37"/>
  <c r="R637" i="37"/>
  <c r="R645" i="37"/>
  <c r="R653" i="37"/>
  <c r="R661" i="37"/>
  <c r="R665" i="37"/>
  <c r="R673" i="37"/>
  <c r="R681" i="37"/>
  <c r="R685" i="37"/>
  <c r="R693" i="37"/>
  <c r="R705" i="37"/>
  <c r="R709" i="37"/>
  <c r="R721" i="37"/>
  <c r="R729" i="37"/>
  <c r="R737" i="37"/>
  <c r="R745" i="37"/>
  <c r="R749" i="37"/>
  <c r="R757" i="37"/>
  <c r="R761" i="37"/>
  <c r="R765" i="37"/>
  <c r="R773" i="37"/>
  <c r="R781" i="37"/>
  <c r="R789" i="37"/>
  <c r="R797" i="37"/>
  <c r="R809" i="37"/>
  <c r="R813" i="37"/>
  <c r="R623" i="37"/>
  <c r="R627" i="37"/>
  <c r="R631" i="37"/>
  <c r="R635" i="37"/>
  <c r="R639" i="37"/>
  <c r="R643" i="37"/>
  <c r="R647" i="37"/>
  <c r="R651" i="37"/>
  <c r="R655" i="37"/>
  <c r="R659" i="37"/>
  <c r="R663" i="37"/>
  <c r="R667" i="37"/>
  <c r="R671" i="37"/>
  <c r="R675" i="37"/>
  <c r="R679" i="37"/>
  <c r="R683" i="37"/>
  <c r="R687" i="37"/>
  <c r="R691" i="37"/>
  <c r="R695" i="37"/>
  <c r="R699" i="37"/>
  <c r="R703" i="37"/>
  <c r="R707" i="37"/>
  <c r="R711" i="37"/>
  <c r="R715" i="37"/>
  <c r="R719" i="37"/>
  <c r="R723" i="37"/>
  <c r="R727" i="37"/>
  <c r="R731" i="37"/>
  <c r="R735" i="37"/>
  <c r="R739" i="37"/>
  <c r="R743" i="37"/>
  <c r="R747" i="37"/>
  <c r="R751" i="37"/>
  <c r="R755" i="37"/>
  <c r="R759" i="37"/>
  <c r="R763" i="37"/>
  <c r="R767" i="37"/>
  <c r="R771" i="37"/>
  <c r="R775" i="37"/>
  <c r="R779" i="37"/>
  <c r="R783" i="37"/>
  <c r="R787" i="37"/>
  <c r="R791" i="37"/>
  <c r="R795" i="37"/>
  <c r="R799" i="37"/>
  <c r="R803" i="37"/>
  <c r="R807" i="37"/>
  <c r="R811" i="37"/>
  <c r="R814" i="37"/>
  <c r="R818" i="37"/>
  <c r="R622" i="37"/>
  <c r="R626" i="37"/>
  <c r="R630" i="37"/>
  <c r="R634" i="37"/>
  <c r="R638" i="37"/>
  <c r="R642" i="37"/>
  <c r="R646" i="37"/>
  <c r="R650" i="37"/>
  <c r="R654" i="37"/>
  <c r="R658" i="37"/>
  <c r="R662" i="37"/>
  <c r="R666" i="37"/>
  <c r="R670" i="37"/>
  <c r="R674" i="37"/>
  <c r="R678" i="37"/>
  <c r="R682" i="37"/>
  <c r="R686" i="37"/>
  <c r="R690" i="37"/>
  <c r="R694" i="37"/>
  <c r="R698" i="37"/>
  <c r="R702" i="37"/>
  <c r="R706" i="37"/>
  <c r="R710" i="37"/>
  <c r="R714" i="37"/>
  <c r="R718" i="37"/>
  <c r="R722" i="37"/>
  <c r="R726" i="37"/>
  <c r="R730" i="37"/>
  <c r="R734" i="37"/>
  <c r="R738" i="37"/>
  <c r="R742" i="37"/>
  <c r="R746" i="37"/>
  <c r="R750" i="37"/>
  <c r="R754" i="37"/>
  <c r="R758" i="37"/>
  <c r="R762" i="37"/>
  <c r="R766" i="37"/>
  <c r="R770" i="37"/>
  <c r="R774" i="37"/>
  <c r="R778" i="37"/>
  <c r="R782" i="37"/>
  <c r="R786" i="37"/>
  <c r="R790" i="37"/>
  <c r="R794" i="37"/>
  <c r="R798" i="37"/>
  <c r="R802" i="37"/>
  <c r="R806" i="37"/>
  <c r="R810" i="37"/>
  <c r="R817" i="37"/>
  <c r="R426" i="37"/>
  <c r="R434" i="37"/>
  <c r="R446" i="37"/>
  <c r="R458" i="37"/>
  <c r="R462" i="37"/>
  <c r="R478" i="37"/>
  <c r="R490" i="37"/>
  <c r="R498" i="37"/>
  <c r="R506" i="37"/>
  <c r="R522" i="37"/>
  <c r="R530" i="37"/>
  <c r="R538" i="37"/>
  <c r="R546" i="37"/>
  <c r="R554" i="37"/>
  <c r="R562" i="37"/>
  <c r="R570" i="37"/>
  <c r="R586" i="37"/>
  <c r="R594" i="37"/>
  <c r="R614" i="37"/>
  <c r="R418" i="37"/>
  <c r="R421" i="37"/>
  <c r="R425" i="37"/>
  <c r="R429" i="37"/>
  <c r="R433" i="37"/>
  <c r="R437" i="37"/>
  <c r="R441" i="37"/>
  <c r="R445" i="37"/>
  <c r="R449" i="37"/>
  <c r="R453" i="37"/>
  <c r="R457" i="37"/>
  <c r="R461" i="37"/>
  <c r="R465" i="37"/>
  <c r="R469" i="37"/>
  <c r="R473" i="37"/>
  <c r="R477" i="37"/>
  <c r="R481" i="37"/>
  <c r="R485" i="37"/>
  <c r="R489" i="37"/>
  <c r="R493" i="37"/>
  <c r="R497" i="37"/>
  <c r="R501" i="37"/>
  <c r="R505" i="37"/>
  <c r="R509" i="37"/>
  <c r="R513" i="37"/>
  <c r="R517" i="37"/>
  <c r="R521" i="37"/>
  <c r="R525" i="37"/>
  <c r="R529" i="37"/>
  <c r="R533" i="37"/>
  <c r="R537" i="37"/>
  <c r="R541" i="37"/>
  <c r="R545" i="37"/>
  <c r="R549" i="37"/>
  <c r="R553" i="37"/>
  <c r="R557" i="37"/>
  <c r="R561" i="37"/>
  <c r="R565" i="37"/>
  <c r="R569" i="37"/>
  <c r="R573" i="37"/>
  <c r="R577" i="37"/>
  <c r="R581" i="37"/>
  <c r="R585" i="37"/>
  <c r="R589" i="37"/>
  <c r="R593" i="37"/>
  <c r="R597" i="37"/>
  <c r="R601" i="37"/>
  <c r="R605" i="37"/>
  <c r="R609" i="37"/>
  <c r="R613" i="37"/>
  <c r="R430" i="37"/>
  <c r="R442" i="37"/>
  <c r="R454" i="37"/>
  <c r="R470" i="37"/>
  <c r="R486" i="37"/>
  <c r="R494" i="37"/>
  <c r="R510" i="37"/>
  <c r="R534" i="37"/>
  <c r="R574" i="37"/>
  <c r="R582" i="37"/>
  <c r="R598" i="37"/>
  <c r="R606" i="37"/>
  <c r="R417" i="37"/>
  <c r="R420" i="37"/>
  <c r="R424" i="37"/>
  <c r="R428" i="37"/>
  <c r="R432" i="37"/>
  <c r="R436" i="37"/>
  <c r="R440" i="37"/>
  <c r="R444" i="37"/>
  <c r="R448" i="37"/>
  <c r="R452" i="37"/>
  <c r="R456" i="37"/>
  <c r="R460" i="37"/>
  <c r="R464" i="37"/>
  <c r="R468" i="37"/>
  <c r="R472" i="37"/>
  <c r="R476" i="37"/>
  <c r="R480" i="37"/>
  <c r="R484" i="37"/>
  <c r="R488" i="37"/>
  <c r="R492" i="37"/>
  <c r="R496" i="37"/>
  <c r="R500" i="37"/>
  <c r="R504" i="37"/>
  <c r="R508" i="37"/>
  <c r="R512" i="37"/>
  <c r="R516" i="37"/>
  <c r="R520" i="37"/>
  <c r="R524" i="37"/>
  <c r="R528" i="37"/>
  <c r="R532" i="37"/>
  <c r="R536" i="37"/>
  <c r="R540" i="37"/>
  <c r="R544" i="37"/>
  <c r="R548" i="37"/>
  <c r="R552" i="37"/>
  <c r="R556" i="37"/>
  <c r="R560" i="37"/>
  <c r="R564" i="37"/>
  <c r="R568" i="37"/>
  <c r="R572" i="37"/>
  <c r="R576" i="37"/>
  <c r="R580" i="37"/>
  <c r="R584" i="37"/>
  <c r="R588" i="37"/>
  <c r="R592" i="37"/>
  <c r="R596" i="37"/>
  <c r="R600" i="37"/>
  <c r="R604" i="37"/>
  <c r="R608" i="37"/>
  <c r="R612" i="37"/>
  <c r="R422" i="37"/>
  <c r="R438" i="37"/>
  <c r="R450" i="37"/>
  <c r="R466" i="37"/>
  <c r="R474" i="37"/>
  <c r="R482" i="37"/>
  <c r="R502" i="37"/>
  <c r="R514" i="37"/>
  <c r="R518" i="37"/>
  <c r="R526" i="37"/>
  <c r="R542" i="37"/>
  <c r="R550" i="37"/>
  <c r="R558" i="37"/>
  <c r="R566" i="37"/>
  <c r="R578" i="37"/>
  <c r="R590" i="37"/>
  <c r="R602" i="37"/>
  <c r="R610" i="37"/>
  <c r="R419" i="37"/>
  <c r="R423" i="37"/>
  <c r="R427" i="37"/>
  <c r="R431" i="37"/>
  <c r="R435" i="37"/>
  <c r="R439" i="37"/>
  <c r="R443" i="37"/>
  <c r="R447" i="37"/>
  <c r="R451" i="37"/>
  <c r="R455" i="37"/>
  <c r="R459" i="37"/>
  <c r="R463" i="37"/>
  <c r="R467" i="37"/>
  <c r="R471" i="37"/>
  <c r="R475" i="37"/>
  <c r="R479" i="37"/>
  <c r="R483" i="37"/>
  <c r="R487" i="37"/>
  <c r="R491" i="37"/>
  <c r="R495" i="37"/>
  <c r="R499" i="37"/>
  <c r="R503" i="37"/>
  <c r="R507" i="37"/>
  <c r="R511" i="37"/>
  <c r="R515" i="37"/>
  <c r="R519" i="37"/>
  <c r="R523" i="37"/>
  <c r="R527" i="37"/>
  <c r="R531" i="37"/>
  <c r="R535" i="37"/>
  <c r="R539" i="37"/>
  <c r="R543" i="37"/>
  <c r="R547" i="37"/>
  <c r="R551" i="37"/>
  <c r="R555" i="37"/>
  <c r="R559" i="37"/>
  <c r="R563" i="37"/>
  <c r="R567" i="37"/>
  <c r="R571" i="37"/>
  <c r="R575" i="37"/>
  <c r="R579" i="37"/>
  <c r="R583" i="37"/>
  <c r="R587" i="37"/>
  <c r="R591" i="37"/>
  <c r="R595" i="37"/>
  <c r="R599" i="37"/>
  <c r="R603" i="37"/>
  <c r="R607" i="37"/>
  <c r="R611" i="37"/>
  <c r="K821" i="37"/>
  <c r="V821" i="37"/>
  <c r="U821" i="37"/>
  <c r="C832" i="37"/>
  <c r="J821" i="37"/>
  <c r="L616" i="37"/>
  <c r="S616" i="37"/>
  <c r="S341" i="37"/>
  <c r="S161" i="37"/>
  <c r="S210" i="37" s="1"/>
  <c r="R210" i="37"/>
  <c r="M332" i="37"/>
  <c r="M323" i="37"/>
  <c r="M324" i="37"/>
  <c r="M276" i="37"/>
  <c r="N323" i="37"/>
  <c r="N324" i="37"/>
  <c r="N213" i="37"/>
  <c r="N380" i="37"/>
  <c r="R380" i="37"/>
  <c r="S380" i="37" s="1"/>
  <c r="N398" i="37"/>
  <c r="R398" i="37"/>
  <c r="S398" i="37" s="1"/>
  <c r="R374" i="37"/>
  <c r="S374" i="37" s="1"/>
  <c r="R404" i="37"/>
  <c r="S404" i="37" s="1"/>
  <c r="M252" i="37"/>
  <c r="M228" i="37"/>
  <c r="N252" i="37"/>
  <c r="M273" i="37"/>
  <c r="M331" i="37"/>
  <c r="M350" i="37"/>
  <c r="R364" i="37"/>
  <c r="S364" i="37" s="1"/>
  <c r="R390" i="37"/>
  <c r="S390" i="37" s="1"/>
  <c r="M244" i="37"/>
  <c r="N273" i="37"/>
  <c r="N276" i="37"/>
  <c r="N294" i="37"/>
  <c r="M305" i="37"/>
  <c r="M308" i="37"/>
  <c r="N331" i="37"/>
  <c r="N332" i="37"/>
  <c r="M333" i="37"/>
  <c r="M340" i="37"/>
  <c r="M342" i="37"/>
  <c r="R396" i="37"/>
  <c r="S396" i="37" s="1"/>
  <c r="R406" i="37"/>
  <c r="S406" i="37" s="1"/>
  <c r="M213" i="37"/>
  <c r="N302" i="37"/>
  <c r="N305" i="37"/>
  <c r="N308" i="37"/>
  <c r="M315" i="37"/>
  <c r="M316" i="37"/>
  <c r="M317" i="37"/>
  <c r="M339" i="37"/>
  <c r="N340" i="37"/>
  <c r="M341" i="37"/>
  <c r="M366" i="37"/>
  <c r="M220" i="37"/>
  <c r="M236" i="37"/>
  <c r="M284" i="37"/>
  <c r="N315" i="37"/>
  <c r="N316" i="37"/>
  <c r="M325" i="37"/>
  <c r="M358" i="37"/>
  <c r="M406" i="37"/>
  <c r="M225" i="37"/>
  <c r="M233" i="37"/>
  <c r="M241" i="37"/>
  <c r="N262" i="37"/>
  <c r="N270" i="37"/>
  <c r="N284" i="37"/>
  <c r="N339" i="37"/>
  <c r="M347" i="37"/>
  <c r="M348" i="37"/>
  <c r="M355" i="37"/>
  <c r="M356" i="37"/>
  <c r="R382" i="37"/>
  <c r="S382" i="37" s="1"/>
  <c r="R388" i="37"/>
  <c r="S388" i="37" s="1"/>
  <c r="M390" i="37"/>
  <c r="S412" i="37"/>
  <c r="N225" i="37"/>
  <c r="N233" i="37"/>
  <c r="N241" i="37"/>
  <c r="M257" i="37"/>
  <c r="M260" i="37"/>
  <c r="M268" i="37"/>
  <c r="M289" i="37"/>
  <c r="M292" i="37"/>
  <c r="M300" i="37"/>
  <c r="N347" i="37"/>
  <c r="N348" i="37"/>
  <c r="M349" i="37"/>
  <c r="N355" i="37"/>
  <c r="N356" i="37"/>
  <c r="M357" i="37"/>
  <c r="R366" i="37"/>
  <c r="S366" i="37" s="1"/>
  <c r="R372" i="37"/>
  <c r="S372" i="37" s="1"/>
  <c r="M374" i="37"/>
  <c r="M398" i="37"/>
  <c r="N246" i="37"/>
  <c r="N254" i="37"/>
  <c r="N257" i="37"/>
  <c r="N260" i="37"/>
  <c r="N268" i="37"/>
  <c r="N278" i="37"/>
  <c r="N286" i="37"/>
  <c r="N289" i="37"/>
  <c r="N292" i="37"/>
  <c r="N300" i="37"/>
  <c r="N310" i="37"/>
  <c r="M318" i="37"/>
  <c r="M326" i="37"/>
  <c r="M334" i="37"/>
  <c r="M382" i="37"/>
  <c r="R253" i="37"/>
  <c r="S253" i="37" s="1"/>
  <c r="N253" i="37"/>
  <c r="R256" i="37"/>
  <c r="S256" i="37" s="1"/>
  <c r="M256" i="37"/>
  <c r="R269" i="37"/>
  <c r="S269" i="37" s="1"/>
  <c r="N269" i="37"/>
  <c r="R272" i="37"/>
  <c r="S272" i="37" s="1"/>
  <c r="M272" i="37"/>
  <c r="R285" i="37"/>
  <c r="S285" i="37" s="1"/>
  <c r="N285" i="37"/>
  <c r="R288" i="37"/>
  <c r="S288" i="37" s="1"/>
  <c r="M288" i="37"/>
  <c r="R301" i="37"/>
  <c r="S301" i="37" s="1"/>
  <c r="N301" i="37"/>
  <c r="R304" i="37"/>
  <c r="S304" i="37" s="1"/>
  <c r="M304" i="37"/>
  <c r="R314" i="37"/>
  <c r="S314" i="37" s="1"/>
  <c r="M314" i="37"/>
  <c r="R320" i="37"/>
  <c r="S320" i="37" s="1"/>
  <c r="M320" i="37"/>
  <c r="N320" i="37"/>
  <c r="R321" i="37"/>
  <c r="S321" i="37" s="1"/>
  <c r="M321" i="37"/>
  <c r="R335" i="37"/>
  <c r="S335" i="37" s="1"/>
  <c r="M335" i="37"/>
  <c r="N335" i="37"/>
  <c r="R346" i="37"/>
  <c r="S346" i="37" s="1"/>
  <c r="M346" i="37"/>
  <c r="R352" i="37"/>
  <c r="S352" i="37" s="1"/>
  <c r="M352" i="37"/>
  <c r="N352" i="37"/>
  <c r="R353" i="37"/>
  <c r="S353" i="37" s="1"/>
  <c r="M353" i="37"/>
  <c r="N378" i="37"/>
  <c r="R378" i="37"/>
  <c r="S378" i="37" s="1"/>
  <c r="N392" i="37"/>
  <c r="R392" i="37"/>
  <c r="S392" i="37" s="1"/>
  <c r="N410" i="37"/>
  <c r="R410" i="37"/>
  <c r="S410" i="37" s="1"/>
  <c r="M216" i="37"/>
  <c r="N220" i="37"/>
  <c r="M221" i="37"/>
  <c r="N222" i="37"/>
  <c r="N228" i="37"/>
  <c r="M229" i="37"/>
  <c r="N230" i="37"/>
  <c r="N236" i="37"/>
  <c r="M237" i="37"/>
  <c r="N238" i="37"/>
  <c r="N244" i="37"/>
  <c r="M249" i="37"/>
  <c r="N250" i="37"/>
  <c r="M265" i="37"/>
  <c r="N266" i="37"/>
  <c r="M281" i="37"/>
  <c r="N282" i="37"/>
  <c r="M297" i="37"/>
  <c r="N298" i="37"/>
  <c r="R312" i="37"/>
  <c r="S312" i="37" s="1"/>
  <c r="M312" i="37"/>
  <c r="N312" i="37"/>
  <c r="R313" i="37"/>
  <c r="S313" i="37" s="1"/>
  <c r="M313" i="37"/>
  <c r="R327" i="37"/>
  <c r="S327" i="37" s="1"/>
  <c r="M327" i="37"/>
  <c r="N327" i="37"/>
  <c r="R338" i="37"/>
  <c r="S338" i="37" s="1"/>
  <c r="M338" i="37"/>
  <c r="R344" i="37"/>
  <c r="S344" i="37" s="1"/>
  <c r="M344" i="37"/>
  <c r="N344" i="37"/>
  <c r="R345" i="37"/>
  <c r="S345" i="37" s="1"/>
  <c r="M345" i="37"/>
  <c r="R359" i="37"/>
  <c r="S359" i="37" s="1"/>
  <c r="M359" i="37"/>
  <c r="N359" i="37"/>
  <c r="N370" i="37"/>
  <c r="R370" i="37"/>
  <c r="S370" i="37" s="1"/>
  <c r="N384" i="37"/>
  <c r="R384" i="37"/>
  <c r="S384" i="37" s="1"/>
  <c r="N402" i="37"/>
  <c r="R402" i="37"/>
  <c r="S402" i="37" s="1"/>
  <c r="N216" i="37"/>
  <c r="M217" i="37"/>
  <c r="N218" i="37"/>
  <c r="N221" i="37"/>
  <c r="M224" i="37"/>
  <c r="N229" i="37"/>
  <c r="M232" i="37"/>
  <c r="N237" i="37"/>
  <c r="M240" i="37"/>
  <c r="R245" i="37"/>
  <c r="S245" i="37" s="1"/>
  <c r="N245" i="37"/>
  <c r="R248" i="37"/>
  <c r="S248" i="37" s="1"/>
  <c r="M248" i="37"/>
  <c r="N249" i="37"/>
  <c r="R261" i="37"/>
  <c r="S261" i="37" s="1"/>
  <c r="N261" i="37"/>
  <c r="R264" i="37"/>
  <c r="S264" i="37" s="1"/>
  <c r="M264" i="37"/>
  <c r="N265" i="37"/>
  <c r="R277" i="37"/>
  <c r="S277" i="37" s="1"/>
  <c r="N277" i="37"/>
  <c r="R280" i="37"/>
  <c r="S280" i="37" s="1"/>
  <c r="M280" i="37"/>
  <c r="N281" i="37"/>
  <c r="R293" i="37"/>
  <c r="S293" i="37" s="1"/>
  <c r="N293" i="37"/>
  <c r="R296" i="37"/>
  <c r="S296" i="37" s="1"/>
  <c r="M296" i="37"/>
  <c r="N297" i="37"/>
  <c r="R309" i="37"/>
  <c r="S309" i="37" s="1"/>
  <c r="N309" i="37"/>
  <c r="R319" i="37"/>
  <c r="S319" i="37" s="1"/>
  <c r="M319" i="37"/>
  <c r="N319" i="37"/>
  <c r="R330" i="37"/>
  <c r="S330" i="37" s="1"/>
  <c r="M330" i="37"/>
  <c r="R336" i="37"/>
  <c r="S336" i="37" s="1"/>
  <c r="M336" i="37"/>
  <c r="N336" i="37"/>
  <c r="R337" i="37"/>
  <c r="S337" i="37" s="1"/>
  <c r="M337" i="37"/>
  <c r="R351" i="37"/>
  <c r="S351" i="37" s="1"/>
  <c r="M351" i="37"/>
  <c r="N351" i="37"/>
  <c r="R362" i="37"/>
  <c r="S362" i="37" s="1"/>
  <c r="M362" i="37"/>
  <c r="N376" i="37"/>
  <c r="R376" i="37"/>
  <c r="S376" i="37" s="1"/>
  <c r="N394" i="37"/>
  <c r="R394" i="37"/>
  <c r="S394" i="37" s="1"/>
  <c r="N408" i="37"/>
  <c r="R408" i="37"/>
  <c r="S408" i="37" s="1"/>
  <c r="N214" i="37"/>
  <c r="N217" i="37"/>
  <c r="N224" i="37"/>
  <c r="N226" i="37"/>
  <c r="N232" i="37"/>
  <c r="N234" i="37"/>
  <c r="N240" i="37"/>
  <c r="N242" i="37"/>
  <c r="M253" i="37"/>
  <c r="N256" i="37"/>
  <c r="N258" i="37"/>
  <c r="M269" i="37"/>
  <c r="N272" i="37"/>
  <c r="N274" i="37"/>
  <c r="M285" i="37"/>
  <c r="N288" i="37"/>
  <c r="N290" i="37"/>
  <c r="M301" i="37"/>
  <c r="N304" i="37"/>
  <c r="N306" i="37"/>
  <c r="N314" i="37"/>
  <c r="N321" i="37"/>
  <c r="R322" i="37"/>
  <c r="S322" i="37" s="1"/>
  <c r="M322" i="37"/>
  <c r="R328" i="37"/>
  <c r="S328" i="37" s="1"/>
  <c r="M328" i="37"/>
  <c r="N328" i="37"/>
  <c r="R329" i="37"/>
  <c r="S329" i="37" s="1"/>
  <c r="M329" i="37"/>
  <c r="R343" i="37"/>
  <c r="S343" i="37" s="1"/>
  <c r="M343" i="37"/>
  <c r="N343" i="37"/>
  <c r="N346" i="37"/>
  <c r="N353" i="37"/>
  <c r="R354" i="37"/>
  <c r="S354" i="37" s="1"/>
  <c r="M354" i="37"/>
  <c r="R360" i="37"/>
  <c r="S360" i="37" s="1"/>
  <c r="M360" i="37"/>
  <c r="N360" i="37"/>
  <c r="R361" i="37"/>
  <c r="S361" i="37" s="1"/>
  <c r="M361" i="37"/>
  <c r="N368" i="37"/>
  <c r="R368" i="37"/>
  <c r="S368" i="37" s="1"/>
  <c r="M378" i="37"/>
  <c r="N386" i="37"/>
  <c r="R386" i="37"/>
  <c r="S386" i="37" s="1"/>
  <c r="M392" i="37"/>
  <c r="N400" i="37"/>
  <c r="R400" i="37"/>
  <c r="S400" i="37" s="1"/>
  <c r="M410" i="37"/>
  <c r="N317" i="37"/>
  <c r="N318" i="37"/>
  <c r="N325" i="37"/>
  <c r="N326" i="37"/>
  <c r="N333" i="37"/>
  <c r="N334" i="37"/>
  <c r="N341" i="37"/>
  <c r="N342" i="37"/>
  <c r="N349" i="37"/>
  <c r="N350" i="37"/>
  <c r="N357" i="37"/>
  <c r="N358" i="37"/>
  <c r="M364" i="37"/>
  <c r="M372" i="37"/>
  <c r="M380" i="37"/>
  <c r="M388" i="37"/>
  <c r="M396" i="37"/>
  <c r="M404" i="37"/>
  <c r="N379" i="37"/>
  <c r="R379" i="37"/>
  <c r="S379" i="37" s="1"/>
  <c r="M379" i="37"/>
  <c r="N411" i="37"/>
  <c r="R411" i="37"/>
  <c r="S411" i="37" s="1"/>
  <c r="M411" i="37"/>
  <c r="N387" i="37"/>
  <c r="R387" i="37"/>
  <c r="S387" i="37" s="1"/>
  <c r="M387" i="37"/>
  <c r="N371" i="37"/>
  <c r="R371" i="37"/>
  <c r="S371" i="37" s="1"/>
  <c r="M371" i="37"/>
  <c r="N403" i="37"/>
  <c r="R403" i="37"/>
  <c r="S403" i="37" s="1"/>
  <c r="M403" i="37"/>
  <c r="R215" i="37"/>
  <c r="S215" i="37" s="1"/>
  <c r="N215" i="37"/>
  <c r="M215" i="37"/>
  <c r="R219" i="37"/>
  <c r="S219" i="37" s="1"/>
  <c r="N219" i="37"/>
  <c r="M219" i="37"/>
  <c r="R223" i="37"/>
  <c r="S223" i="37" s="1"/>
  <c r="N223" i="37"/>
  <c r="M223" i="37"/>
  <c r="R227" i="37"/>
  <c r="S227" i="37" s="1"/>
  <c r="N227" i="37"/>
  <c r="M227" i="37"/>
  <c r="R231" i="37"/>
  <c r="S231" i="37" s="1"/>
  <c r="N231" i="37"/>
  <c r="M231" i="37"/>
  <c r="R235" i="37"/>
  <c r="S235" i="37" s="1"/>
  <c r="N235" i="37"/>
  <c r="M235" i="37"/>
  <c r="R239" i="37"/>
  <c r="S239" i="37" s="1"/>
  <c r="N239" i="37"/>
  <c r="M239" i="37"/>
  <c r="R243" i="37"/>
  <c r="S243" i="37" s="1"/>
  <c r="N243" i="37"/>
  <c r="M243" i="37"/>
  <c r="R247" i="37"/>
  <c r="S247" i="37" s="1"/>
  <c r="N247" i="37"/>
  <c r="M247" i="37"/>
  <c r="R251" i="37"/>
  <c r="S251" i="37" s="1"/>
  <c r="N251" i="37"/>
  <c r="M251" i="37"/>
  <c r="R255" i="37"/>
  <c r="S255" i="37" s="1"/>
  <c r="N255" i="37"/>
  <c r="M255" i="37"/>
  <c r="R259" i="37"/>
  <c r="S259" i="37" s="1"/>
  <c r="N259" i="37"/>
  <c r="M259" i="37"/>
  <c r="R263" i="37"/>
  <c r="S263" i="37" s="1"/>
  <c r="N263" i="37"/>
  <c r="M263" i="37"/>
  <c r="R267" i="37"/>
  <c r="S267" i="37" s="1"/>
  <c r="N267" i="37"/>
  <c r="M267" i="37"/>
  <c r="R271" i="37"/>
  <c r="S271" i="37" s="1"/>
  <c r="N271" i="37"/>
  <c r="M271" i="37"/>
  <c r="R275" i="37"/>
  <c r="S275" i="37" s="1"/>
  <c r="N275" i="37"/>
  <c r="M275" i="37"/>
  <c r="R279" i="37"/>
  <c r="S279" i="37" s="1"/>
  <c r="N279" i="37"/>
  <c r="M279" i="37"/>
  <c r="R283" i="37"/>
  <c r="S283" i="37" s="1"/>
  <c r="N283" i="37"/>
  <c r="M283" i="37"/>
  <c r="R287" i="37"/>
  <c r="S287" i="37" s="1"/>
  <c r="N287" i="37"/>
  <c r="M287" i="37"/>
  <c r="R291" i="37"/>
  <c r="S291" i="37" s="1"/>
  <c r="N291" i="37"/>
  <c r="M291" i="37"/>
  <c r="R295" i="37"/>
  <c r="S295" i="37" s="1"/>
  <c r="N295" i="37"/>
  <c r="M295" i="37"/>
  <c r="R299" i="37"/>
  <c r="S299" i="37" s="1"/>
  <c r="N299" i="37"/>
  <c r="M299" i="37"/>
  <c r="R303" i="37"/>
  <c r="S303" i="37" s="1"/>
  <c r="N303" i="37"/>
  <c r="M303" i="37"/>
  <c r="R307" i="37"/>
  <c r="S307" i="37" s="1"/>
  <c r="N307" i="37"/>
  <c r="M307" i="37"/>
  <c r="R311" i="37"/>
  <c r="S311" i="37" s="1"/>
  <c r="N311" i="37"/>
  <c r="M311" i="37"/>
  <c r="N363" i="37"/>
  <c r="R363" i="37"/>
  <c r="S363" i="37" s="1"/>
  <c r="M363" i="37"/>
  <c r="N395" i="37"/>
  <c r="R395" i="37"/>
  <c r="S395" i="37" s="1"/>
  <c r="M395" i="37"/>
  <c r="N373" i="37"/>
  <c r="R373" i="37"/>
  <c r="S373" i="37" s="1"/>
  <c r="N397" i="37"/>
  <c r="R397" i="37"/>
  <c r="S397" i="37" s="1"/>
  <c r="N405" i="37"/>
  <c r="R405" i="37"/>
  <c r="S405" i="37" s="1"/>
  <c r="S214" i="37"/>
  <c r="N367" i="37"/>
  <c r="R367" i="37"/>
  <c r="S367" i="37" s="1"/>
  <c r="N375" i="37"/>
  <c r="R375" i="37"/>
  <c r="S375" i="37" s="1"/>
  <c r="N383" i="37"/>
  <c r="R383" i="37"/>
  <c r="S383" i="37" s="1"/>
  <c r="N391" i="37"/>
  <c r="R391" i="37"/>
  <c r="S391" i="37" s="1"/>
  <c r="N399" i="37"/>
  <c r="R399" i="37"/>
  <c r="S399" i="37" s="1"/>
  <c r="N407" i="37"/>
  <c r="R407" i="37"/>
  <c r="S407" i="37" s="1"/>
  <c r="N365" i="37"/>
  <c r="R365" i="37"/>
  <c r="S365" i="37" s="1"/>
  <c r="N381" i="37"/>
  <c r="R381" i="37"/>
  <c r="S381" i="37" s="1"/>
  <c r="N389" i="37"/>
  <c r="R389" i="37"/>
  <c r="S389" i="37" s="1"/>
  <c r="L413" i="37"/>
  <c r="M214" i="37"/>
  <c r="M218" i="37"/>
  <c r="M222" i="37"/>
  <c r="M226" i="37"/>
  <c r="M230" i="37"/>
  <c r="M234" i="37"/>
  <c r="M238" i="37"/>
  <c r="M242" i="37"/>
  <c r="M246" i="37"/>
  <c r="M250" i="37"/>
  <c r="M254" i="37"/>
  <c r="M258" i="37"/>
  <c r="M262" i="37"/>
  <c r="M266" i="37"/>
  <c r="M270" i="37"/>
  <c r="M274" i="37"/>
  <c r="M278" i="37"/>
  <c r="M282" i="37"/>
  <c r="M286" i="37"/>
  <c r="M290" i="37"/>
  <c r="M294" i="37"/>
  <c r="M298" i="37"/>
  <c r="M302" i="37"/>
  <c r="M306" i="37"/>
  <c r="M310" i="37"/>
  <c r="N369" i="37"/>
  <c r="R369" i="37"/>
  <c r="S369" i="37" s="1"/>
  <c r="N377" i="37"/>
  <c r="R377" i="37"/>
  <c r="S377" i="37" s="1"/>
  <c r="N385" i="37"/>
  <c r="R385" i="37"/>
  <c r="S385" i="37" s="1"/>
  <c r="N393" i="37"/>
  <c r="R393" i="37"/>
  <c r="S393" i="37" s="1"/>
  <c r="N401" i="37"/>
  <c r="R401" i="37"/>
  <c r="S401" i="37" s="1"/>
  <c r="N409" i="37"/>
  <c r="R409" i="37"/>
  <c r="S409" i="37" s="1"/>
  <c r="L819" i="37"/>
  <c r="S819" i="37"/>
  <c r="R819" i="37" l="1"/>
  <c r="R616" i="37"/>
  <c r="C833" i="37"/>
  <c r="C834" i="37"/>
  <c r="C836" i="37"/>
  <c r="L821" i="37"/>
  <c r="C838" i="37" s="1"/>
  <c r="R413" i="37"/>
  <c r="S413" i="37"/>
  <c r="S821" i="37" s="1"/>
  <c r="C829" i="37" s="1"/>
  <c r="R821" i="37" l="1"/>
  <c r="C837" i="37"/>
  <c r="C828" i="37" l="1"/>
  <c r="H18" i="89"/>
  <c r="AB16" i="89"/>
  <c r="J18" i="89"/>
  <c r="AD16" i="89"/>
  <c r="H21" i="89"/>
  <c r="AB19" i="89"/>
  <c r="AD19" i="89"/>
  <c r="J21" i="89"/>
  <c r="H24" i="89"/>
  <c r="AB22" i="89"/>
  <c r="J24" i="89"/>
  <c r="AD22" i="89"/>
  <c r="H27" i="89"/>
  <c r="AB25" i="89"/>
  <c r="AD25" i="89"/>
  <c r="J27" i="89"/>
  <c r="G33" i="89"/>
  <c r="AA31" i="89"/>
  <c r="I33" i="89"/>
  <c r="AC31" i="89"/>
  <c r="G36" i="89"/>
  <c r="AA34" i="89"/>
  <c r="I36" i="89"/>
  <c r="AC34" i="89"/>
  <c r="G39" i="89"/>
  <c r="AA37" i="89"/>
  <c r="I39" i="89"/>
  <c r="AC37" i="89"/>
  <c r="F42" i="89"/>
  <c r="K40" i="89"/>
  <c r="Z40" i="89"/>
  <c r="H42" i="89"/>
  <c r="AB40" i="89"/>
  <c r="J42" i="89"/>
  <c r="AD40" i="89"/>
  <c r="AC43" i="89"/>
  <c r="I45" i="89"/>
  <c r="G48" i="89"/>
  <c r="AA46" i="89"/>
  <c r="I48" i="89"/>
  <c r="AC46" i="89"/>
  <c r="F66" i="89"/>
  <c r="Z64" i="89"/>
  <c r="H66" i="89"/>
  <c r="AB64" i="89"/>
  <c r="G69" i="89"/>
  <c r="AA67" i="89"/>
  <c r="I69" i="89"/>
  <c r="AC67" i="89"/>
  <c r="G18" i="89"/>
  <c r="AA16" i="89"/>
  <c r="I18" i="89"/>
  <c r="AC16" i="89"/>
  <c r="G21" i="89"/>
  <c r="AA19" i="89"/>
  <c r="I21" i="89"/>
  <c r="AC19" i="89"/>
  <c r="G24" i="89"/>
  <c r="AA22" i="89"/>
  <c r="I24" i="89"/>
  <c r="AC22" i="89"/>
  <c r="G27" i="89"/>
  <c r="AA25" i="89"/>
  <c r="I27" i="89"/>
  <c r="AC25" i="89"/>
  <c r="F33" i="89"/>
  <c r="Z31" i="89"/>
  <c r="H33" i="89"/>
  <c r="AB31" i="89"/>
  <c r="F36" i="89"/>
  <c r="Z34" i="89"/>
  <c r="H36" i="89"/>
  <c r="AB34" i="89"/>
  <c r="F39" i="89"/>
  <c r="K37" i="89"/>
  <c r="Z37" i="89"/>
  <c r="H39" i="89"/>
  <c r="AB37" i="89"/>
  <c r="AD37" i="89"/>
  <c r="J39" i="89"/>
  <c r="G42" i="89"/>
  <c r="AA40" i="89"/>
  <c r="I42" i="89"/>
  <c r="AC40" i="89"/>
  <c r="AB43" i="89"/>
  <c r="H45" i="89"/>
  <c r="AD43" i="89"/>
  <c r="J45" i="89"/>
  <c r="H48" i="89"/>
  <c r="AB46" i="89"/>
  <c r="AD46" i="89"/>
  <c r="J48" i="89"/>
  <c r="G66" i="89"/>
  <c r="AA64" i="89"/>
  <c r="F69" i="89"/>
  <c r="Z67" i="89"/>
  <c r="H69" i="89"/>
  <c r="AB67" i="89"/>
  <c r="X37" i="89" l="1"/>
  <c r="K39" i="89"/>
  <c r="G15" i="89"/>
  <c r="G28" i="89" s="1"/>
  <c r="AA13" i="89"/>
  <c r="I15" i="89"/>
  <c r="I28" i="89" s="1"/>
  <c r="AC13" i="89"/>
  <c r="X67" i="89"/>
  <c r="H49" i="89"/>
  <c r="H15" i="89"/>
  <c r="H28" i="89" s="1"/>
  <c r="AB13" i="89"/>
  <c r="AD13" i="89"/>
  <c r="J15" i="89"/>
  <c r="J28" i="89" s="1"/>
  <c r="X40" i="89"/>
  <c r="K42" i="89"/>
  <c r="I49" i="89"/>
  <c r="G72" i="89" l="1"/>
  <c r="AA70" i="89"/>
  <c r="AD79" i="89"/>
  <c r="J81" i="89"/>
  <c r="I81" i="89"/>
  <c r="AC79" i="89"/>
  <c r="AD64" i="89"/>
  <c r="J66" i="89"/>
  <c r="AD70" i="89"/>
  <c r="J72" i="89"/>
  <c r="AD82" i="89"/>
  <c r="J84" i="89"/>
  <c r="I84" i="89"/>
  <c r="AC82" i="89"/>
  <c r="G78" i="89"/>
  <c r="AA76" i="89"/>
  <c r="H84" i="89"/>
  <c r="AB82" i="89"/>
  <c r="H81" i="89"/>
  <c r="AB79" i="89"/>
  <c r="I72" i="89"/>
  <c r="AC70" i="89"/>
  <c r="G81" i="89"/>
  <c r="AA79" i="89"/>
  <c r="H78" i="89"/>
  <c r="AB76" i="89"/>
  <c r="G84" i="89"/>
  <c r="AA82" i="89"/>
  <c r="AD76" i="89"/>
  <c r="J78" i="89"/>
  <c r="I78" i="89"/>
  <c r="AC76" i="89"/>
  <c r="AA43" i="89" l="1"/>
  <c r="G45" i="89"/>
  <c r="G49" i="89" s="1"/>
  <c r="G98" i="89"/>
  <c r="G95" i="89"/>
  <c r="H72" i="89"/>
  <c r="H95" i="89" s="1"/>
  <c r="AB70" i="89"/>
  <c r="H98" i="89"/>
  <c r="K76" i="89" l="1"/>
  <c r="F78" i="89"/>
  <c r="K78" i="89" s="1"/>
  <c r="Z76" i="89"/>
  <c r="X76" i="89" s="1"/>
  <c r="K52" i="89"/>
  <c r="J54" i="89"/>
  <c r="AD52" i="89"/>
  <c r="X52" i="89" s="1"/>
  <c r="AD34" i="89"/>
  <c r="X34" i="89" s="1"/>
  <c r="J36" i="89"/>
  <c r="K36" i="89" s="1"/>
  <c r="K34" i="89"/>
  <c r="F21" i="89"/>
  <c r="K21" i="89" s="1"/>
  <c r="K19" i="89"/>
  <c r="Z19" i="89"/>
  <c r="X19" i="89" s="1"/>
  <c r="AD67" i="89"/>
  <c r="J69" i="89"/>
  <c r="K67" i="89"/>
  <c r="F15" i="89"/>
  <c r="F98" i="89"/>
  <c r="K13" i="89"/>
  <c r="Z13" i="89"/>
  <c r="J60" i="89"/>
  <c r="K60" i="89" s="1"/>
  <c r="AD58" i="89"/>
  <c r="X58" i="89" s="1"/>
  <c r="K58" i="89"/>
  <c r="F18" i="89"/>
  <c r="K18" i="89" s="1"/>
  <c r="K16" i="89"/>
  <c r="Z16" i="89"/>
  <c r="X16" i="89" s="1"/>
  <c r="K82" i="89"/>
  <c r="F84" i="89"/>
  <c r="K84" i="89" s="1"/>
  <c r="Z82" i="89"/>
  <c r="X82" i="89" s="1"/>
  <c r="Z43" i="89"/>
  <c r="X43" i="89" s="1"/>
  <c r="F45" i="89"/>
  <c r="K43" i="89"/>
  <c r="F72" i="89"/>
  <c r="K70" i="89"/>
  <c r="Z70" i="89"/>
  <c r="X70" i="89" s="1"/>
  <c r="F81" i="89"/>
  <c r="K81" i="89" s="1"/>
  <c r="K79" i="89"/>
  <c r="Z79" i="89"/>
  <c r="X79" i="89" s="1"/>
  <c r="F27" i="89"/>
  <c r="K27" i="89" s="1"/>
  <c r="K25" i="89"/>
  <c r="Z25" i="89"/>
  <c r="X25" i="89" s="1"/>
  <c r="F48" i="89"/>
  <c r="K48" i="89" s="1"/>
  <c r="K46" i="89"/>
  <c r="Z46" i="89"/>
  <c r="X46" i="89" s="1"/>
  <c r="F24" i="89"/>
  <c r="K24" i="89" s="1"/>
  <c r="K22" i="89"/>
  <c r="Z22" i="89"/>
  <c r="X22" i="89" s="1"/>
  <c r="H100" i="89"/>
  <c r="G21" i="84"/>
  <c r="G23" i="84" s="1"/>
  <c r="G25" i="84" s="1"/>
  <c r="G100" i="89"/>
  <c r="F21" i="84"/>
  <c r="I66" i="89"/>
  <c r="AC64" i="89"/>
  <c r="X64" i="89" s="1"/>
  <c r="K64" i="89"/>
  <c r="I98" i="89"/>
  <c r="AD31" i="89"/>
  <c r="X31" i="89" s="1"/>
  <c r="J33" i="89"/>
  <c r="K31" i="89"/>
  <c r="J98" i="89"/>
  <c r="J100" i="89" l="1"/>
  <c r="I21" i="84"/>
  <c r="J49" i="89"/>
  <c r="K33" i="89"/>
  <c r="I100" i="89"/>
  <c r="H21" i="84"/>
  <c r="K72" i="89"/>
  <c r="F95" i="89"/>
  <c r="K45" i="89"/>
  <c r="F49" i="89"/>
  <c r="F28" i="89"/>
  <c r="K28" i="89" s="1"/>
  <c r="K15" i="89"/>
  <c r="K69" i="89"/>
  <c r="J95" i="89"/>
  <c r="I95" i="89"/>
  <c r="K66" i="89"/>
  <c r="C45" i="79"/>
  <c r="X13" i="89"/>
  <c r="F100" i="89"/>
  <c r="K98" i="89"/>
  <c r="E21" i="84"/>
  <c r="J61" i="89"/>
  <c r="K61" i="89" s="1"/>
  <c r="K54" i="89"/>
  <c r="K95" i="89" l="1"/>
  <c r="K100" i="89"/>
  <c r="K49" i="89"/>
  <c r="F30" i="177"/>
  <c r="E30" i="177"/>
  <c r="J21" i="84"/>
  <c r="J30" i="177" l="1"/>
  <c r="S31" i="88" l="1"/>
  <c r="E32" i="88"/>
  <c r="V31" i="88" l="1"/>
  <c r="H32" i="88"/>
  <c r="E20" i="84"/>
  <c r="H20" i="84" l="1"/>
  <c r="H23" i="84" s="1"/>
  <c r="H25" i="84" s="1"/>
  <c r="F32" i="88"/>
  <c r="T31" i="88"/>
  <c r="E23" i="84"/>
  <c r="E29" i="177"/>
  <c r="E25" i="84" l="1"/>
  <c r="E32" i="177"/>
  <c r="F20" i="84"/>
  <c r="F23" i="84" l="1"/>
  <c r="E34" i="177"/>
  <c r="F25" i="84" l="1"/>
  <c r="W31" i="88" l="1"/>
  <c r="I32" i="88"/>
  <c r="J31" i="88"/>
  <c r="I20" i="84" l="1"/>
  <c r="J32" i="88"/>
  <c r="Q31" i="88"/>
  <c r="J20" i="84" l="1"/>
  <c r="F29" i="177"/>
  <c r="J29" i="177" l="1"/>
  <c r="R20" i="180" l="1"/>
  <c r="O20" i="180" s="1"/>
  <c r="H20" i="180"/>
  <c r="R21" i="180"/>
  <c r="O21" i="180" s="1"/>
  <c r="H21" i="180"/>
  <c r="H29" i="180"/>
  <c r="R29" i="180"/>
  <c r="O29" i="180" s="1"/>
  <c r="R19" i="180"/>
  <c r="H19" i="180"/>
  <c r="F24" i="180"/>
  <c r="E8" i="186" l="1"/>
  <c r="E10" i="186" s="1"/>
  <c r="G10" i="186" s="1"/>
  <c r="O19" i="180"/>
  <c r="H25" i="180"/>
  <c r="R25" i="180"/>
  <c r="O25" i="180" s="1"/>
  <c r="E14" i="186"/>
  <c r="H24" i="180"/>
  <c r="F26" i="180"/>
  <c r="G8" i="186" l="1"/>
  <c r="C21" i="79"/>
  <c r="H26" i="180"/>
  <c r="F9" i="188" s="1"/>
  <c r="F30" i="180"/>
  <c r="G14" i="186"/>
  <c r="F53" i="180" l="1"/>
  <c r="H30" i="180"/>
  <c r="J9" i="188"/>
  <c r="F10" i="188"/>
  <c r="J10" i="188" l="1"/>
  <c r="F21" i="188"/>
  <c r="J21" i="188" s="1"/>
  <c r="F55" i="180"/>
  <c r="H55" i="180" s="1"/>
  <c r="H53" i="180"/>
  <c r="S10" i="144" l="1"/>
  <c r="J10" i="144"/>
  <c r="Q10" i="144" l="1"/>
  <c r="C10" i="79"/>
  <c r="S13" i="146" l="1"/>
  <c r="Q13" i="146" s="1"/>
  <c r="J13" i="146"/>
  <c r="S20" i="145" l="1"/>
  <c r="S40" i="145"/>
  <c r="S11" i="145"/>
  <c r="S43" i="145"/>
  <c r="S30" i="145"/>
  <c r="S10" i="145"/>
  <c r="S42" i="145"/>
  <c r="S14" i="145"/>
  <c r="S28" i="145"/>
  <c r="S13" i="145"/>
  <c r="S39" i="145"/>
  <c r="T20" i="145" l="1"/>
  <c r="Q20" i="145" s="1"/>
  <c r="I20" i="145"/>
  <c r="S12" i="145"/>
  <c r="T12" i="145"/>
  <c r="I12" i="145"/>
  <c r="I43" i="145"/>
  <c r="T43" i="145"/>
  <c r="Q43" i="145" s="1"/>
  <c r="S17" i="143"/>
  <c r="T13" i="145"/>
  <c r="Q13" i="145" s="1"/>
  <c r="I13" i="145"/>
  <c r="J43" i="145" l="1"/>
  <c r="J12" i="145"/>
  <c r="J13" i="145"/>
  <c r="J20" i="145"/>
  <c r="I17" i="143"/>
  <c r="T17" i="143"/>
  <c r="Q17" i="143" s="1"/>
  <c r="Q12" i="145"/>
  <c r="I42" i="145"/>
  <c r="T42" i="145"/>
  <c r="Q42" i="145" s="1"/>
  <c r="T10" i="145"/>
  <c r="Q10" i="145" s="1"/>
  <c r="I10" i="145"/>
  <c r="I28" i="145"/>
  <c r="T28" i="145"/>
  <c r="Q28" i="145" s="1"/>
  <c r="T14" i="145"/>
  <c r="Q14" i="145" s="1"/>
  <c r="I14" i="145"/>
  <c r="I40" i="145"/>
  <c r="T40" i="145"/>
  <c r="Q40" i="145" s="1"/>
  <c r="I30" i="145"/>
  <c r="T30" i="145"/>
  <c r="Q30" i="145" s="1"/>
  <c r="I39" i="145"/>
  <c r="T39" i="145"/>
  <c r="Q39" i="145" s="1"/>
  <c r="J30" i="145" l="1"/>
  <c r="J14" i="145"/>
  <c r="J10" i="145"/>
  <c r="J28" i="145"/>
  <c r="J40" i="145"/>
  <c r="J42" i="145"/>
  <c r="J39" i="145"/>
  <c r="J17" i="143"/>
  <c r="I10" i="147"/>
  <c r="I11" i="147" l="1"/>
  <c r="J32" i="146" l="1"/>
  <c r="J33" i="146"/>
  <c r="E35" i="113"/>
  <c r="I14" i="147"/>
  <c r="E36" i="113"/>
  <c r="E34" i="113"/>
  <c r="S33" i="146"/>
  <c r="Q33" i="146" s="1"/>
  <c r="S32" i="146"/>
  <c r="Q32" i="146" s="1"/>
  <c r="E8" i="113" l="1"/>
  <c r="S11" i="146"/>
  <c r="J11" i="146"/>
  <c r="J23" i="146" l="1"/>
  <c r="J26" i="146"/>
  <c r="S34" i="146"/>
  <c r="Q34" i="146" s="1"/>
  <c r="J34" i="146"/>
  <c r="F35" i="146"/>
  <c r="S26" i="146"/>
  <c r="Q26" i="146" s="1"/>
  <c r="S23" i="146"/>
  <c r="Q23" i="146" s="1"/>
  <c r="S26" i="143"/>
  <c r="S18" i="146"/>
  <c r="Q18" i="146" s="1"/>
  <c r="J18" i="146"/>
  <c r="S22" i="143"/>
  <c r="S15" i="143"/>
  <c r="S20" i="143"/>
  <c r="S13" i="143"/>
  <c r="S12" i="143"/>
  <c r="F10" i="146"/>
  <c r="S16" i="146"/>
  <c r="Q16" i="146" s="1"/>
  <c r="J16" i="146"/>
  <c r="S19" i="146"/>
  <c r="Q19" i="146" s="1"/>
  <c r="J19" i="146"/>
  <c r="S9" i="143"/>
  <c r="S10" i="143"/>
  <c r="Q11" i="146"/>
  <c r="J35" i="146" l="1"/>
  <c r="J24" i="146"/>
  <c r="J25" i="146"/>
  <c r="I12" i="143"/>
  <c r="G10" i="146"/>
  <c r="T12" i="143"/>
  <c r="Q12" i="143" s="1"/>
  <c r="I14" i="143"/>
  <c r="T14" i="143"/>
  <c r="I9" i="143"/>
  <c r="T9" i="143"/>
  <c r="Q9" i="143" s="1"/>
  <c r="I13" i="143"/>
  <c r="T13" i="143"/>
  <c r="Q13" i="143" s="1"/>
  <c r="S24" i="146"/>
  <c r="Q24" i="146" s="1"/>
  <c r="S14" i="146"/>
  <c r="Q14" i="146" s="1"/>
  <c r="J14" i="146"/>
  <c r="I20" i="143"/>
  <c r="T20" i="143"/>
  <c r="Q20" i="143" s="1"/>
  <c r="I22" i="143"/>
  <c r="T22" i="143"/>
  <c r="Q22" i="143" s="1"/>
  <c r="S12" i="146"/>
  <c r="J12" i="146"/>
  <c r="F27" i="146"/>
  <c r="I15" i="143"/>
  <c r="T15" i="143"/>
  <c r="Q15" i="143" s="1"/>
  <c r="I26" i="143"/>
  <c r="T26" i="143"/>
  <c r="Q26" i="143" s="1"/>
  <c r="S14" i="143"/>
  <c r="S15" i="146"/>
  <c r="Q15" i="146" s="1"/>
  <c r="J15" i="146"/>
  <c r="S25" i="146"/>
  <c r="Q25" i="146" s="1"/>
  <c r="J26" i="143" l="1"/>
  <c r="J27" i="146"/>
  <c r="J22" i="143"/>
  <c r="J20" i="143"/>
  <c r="J9" i="143"/>
  <c r="J13" i="143"/>
  <c r="J14" i="143"/>
  <c r="I10" i="146"/>
  <c r="J15" i="143"/>
  <c r="J12" i="143"/>
  <c r="Q14" i="143"/>
  <c r="S18" i="145"/>
  <c r="F22" i="145"/>
  <c r="F27" i="143"/>
  <c r="S25" i="143"/>
  <c r="S19" i="145"/>
  <c r="S29" i="145"/>
  <c r="I44" i="145"/>
  <c r="T44" i="145"/>
  <c r="S21" i="145"/>
  <c r="S44" i="145"/>
  <c r="J44" i="145"/>
  <c r="T19" i="145"/>
  <c r="I19" i="145"/>
  <c r="S25" i="145"/>
  <c r="T11" i="145"/>
  <c r="Q11" i="145" s="1"/>
  <c r="I11" i="145"/>
  <c r="I29" i="145"/>
  <c r="T29" i="145"/>
  <c r="T21" i="145"/>
  <c r="I21" i="145"/>
  <c r="S51" i="145"/>
  <c r="I41" i="145"/>
  <c r="T41" i="145"/>
  <c r="S36" i="145"/>
  <c r="S41" i="145"/>
  <c r="I10" i="143"/>
  <c r="T10" i="143"/>
  <c r="Q10" i="143" s="1"/>
  <c r="Q12" i="146"/>
  <c r="C12" i="79"/>
  <c r="T51" i="145"/>
  <c r="I51" i="145"/>
  <c r="J29" i="145" l="1"/>
  <c r="J10" i="146"/>
  <c r="J10" i="143"/>
  <c r="J19" i="145"/>
  <c r="J41" i="145"/>
  <c r="J21" i="145"/>
  <c r="J11" i="145"/>
  <c r="J51" i="145"/>
  <c r="Q44" i="145"/>
  <c r="Q51" i="145"/>
  <c r="Q41" i="145"/>
  <c r="Q29" i="145"/>
  <c r="Q21" i="145"/>
  <c r="S50" i="145"/>
  <c r="F52" i="145"/>
  <c r="F11" i="143"/>
  <c r="S8" i="143"/>
  <c r="S27" i="145"/>
  <c r="F31" i="145"/>
  <c r="S9" i="145"/>
  <c r="F15" i="145"/>
  <c r="I8" i="143"/>
  <c r="G11" i="143"/>
  <c r="T8" i="143"/>
  <c r="I27" i="145"/>
  <c r="T27" i="145"/>
  <c r="T9" i="145"/>
  <c r="G15" i="145"/>
  <c r="I9" i="145"/>
  <c r="Q19" i="145"/>
  <c r="I38" i="145"/>
  <c r="T38" i="145"/>
  <c r="F19" i="143"/>
  <c r="I25" i="145"/>
  <c r="T25" i="145"/>
  <c r="Q25" i="145" s="1"/>
  <c r="G31" i="145"/>
  <c r="I25" i="143"/>
  <c r="T25" i="143"/>
  <c r="Q25" i="143" s="1"/>
  <c r="G27" i="143"/>
  <c r="S38" i="145"/>
  <c r="Q38" i="145" s="1"/>
  <c r="J27" i="145" l="1"/>
  <c r="I31" i="145"/>
  <c r="I15" i="145"/>
  <c r="J38" i="145"/>
  <c r="J25" i="145"/>
  <c r="J8" i="143"/>
  <c r="J25" i="143"/>
  <c r="J9" i="145"/>
  <c r="Q8" i="143"/>
  <c r="C9" i="79"/>
  <c r="G19" i="143"/>
  <c r="I27" i="143"/>
  <c r="T18" i="145"/>
  <c r="Q18" i="145" s="1"/>
  <c r="G22" i="145"/>
  <c r="I18" i="145"/>
  <c r="F9" i="146"/>
  <c r="F16" i="143"/>
  <c r="I36" i="145"/>
  <c r="T36" i="145"/>
  <c r="Q36" i="145" s="1"/>
  <c r="Q27" i="145"/>
  <c r="F33" i="145"/>
  <c r="I11" i="143"/>
  <c r="G16" i="143"/>
  <c r="G9" i="146"/>
  <c r="T50" i="145"/>
  <c r="Q50" i="145" s="1"/>
  <c r="G52" i="145"/>
  <c r="I50" i="145"/>
  <c r="Q9" i="145"/>
  <c r="S37" i="145"/>
  <c r="F45" i="145"/>
  <c r="J15" i="145" l="1"/>
  <c r="G45" i="145"/>
  <c r="J31" i="145"/>
  <c r="J50" i="145"/>
  <c r="J11" i="143"/>
  <c r="J27" i="143"/>
  <c r="I52" i="145"/>
  <c r="J36" i="145"/>
  <c r="J18" i="145"/>
  <c r="I19" i="143"/>
  <c r="I9" i="146"/>
  <c r="G17" i="146"/>
  <c r="I22" i="145"/>
  <c r="G33" i="145"/>
  <c r="G18" i="143"/>
  <c r="I16" i="143"/>
  <c r="F18" i="143"/>
  <c r="I37" i="145"/>
  <c r="T37" i="145"/>
  <c r="C11" i="79" s="1"/>
  <c r="F47" i="145"/>
  <c r="F17" i="146"/>
  <c r="J9" i="146" l="1"/>
  <c r="I45" i="145"/>
  <c r="J22" i="145"/>
  <c r="J16" i="143"/>
  <c r="J19" i="143"/>
  <c r="J37" i="145"/>
  <c r="J52" i="145"/>
  <c r="I17" i="146"/>
  <c r="G20" i="146"/>
  <c r="F20" i="146"/>
  <c r="G21" i="143"/>
  <c r="I18" i="143"/>
  <c r="Q37" i="145"/>
  <c r="F21" i="143"/>
  <c r="G47" i="145"/>
  <c r="I33" i="145"/>
  <c r="J45" i="145" l="1"/>
  <c r="J33" i="145"/>
  <c r="J17" i="146"/>
  <c r="E25" i="113"/>
  <c r="J18" i="143"/>
  <c r="I47" i="145"/>
  <c r="G29" i="146"/>
  <c r="I20" i="146"/>
  <c r="G8" i="144"/>
  <c r="I21" i="143"/>
  <c r="F29" i="146"/>
  <c r="F8" i="144"/>
  <c r="J20" i="146" l="1"/>
  <c r="J21" i="143"/>
  <c r="J47" i="145"/>
  <c r="G11" i="144"/>
  <c r="I8" i="144"/>
  <c r="F11" i="144"/>
  <c r="F37" i="146"/>
  <c r="I29" i="146"/>
  <c r="G37" i="146"/>
  <c r="J8" i="144" l="1"/>
  <c r="J29" i="146"/>
  <c r="I11" i="144"/>
  <c r="E20" i="113"/>
  <c r="I37" i="146"/>
  <c r="E21" i="113"/>
  <c r="J37" i="146" l="1"/>
  <c r="E26" i="113"/>
  <c r="E24" i="113"/>
  <c r="J11" i="144"/>
  <c r="E27" i="113" l="1"/>
  <c r="K13" i="102"/>
  <c r="X13" i="102"/>
  <c r="R13" i="102" s="1"/>
  <c r="K11" i="102"/>
  <c r="X11" i="102"/>
  <c r="R11" i="102" s="1"/>
  <c r="K9" i="102" l="1"/>
  <c r="X9" i="102"/>
  <c r="J19" i="102"/>
  <c r="J21" i="102" l="1"/>
  <c r="K21" i="102" s="1"/>
  <c r="I22" i="84"/>
  <c r="K19" i="102"/>
  <c r="R9" i="102"/>
  <c r="C47" i="79"/>
  <c r="J22" i="84" l="1"/>
  <c r="I23" i="84"/>
  <c r="F31" i="177"/>
  <c r="I25" i="84" l="1"/>
  <c r="J23" i="84"/>
  <c r="J31" i="177"/>
  <c r="F32" i="177"/>
  <c r="J25" i="84" l="1"/>
  <c r="F34" i="177"/>
  <c r="J32" i="177"/>
  <c r="J34" i="177" l="1"/>
  <c r="G13" i="186" l="1"/>
  <c r="E16" i="186"/>
  <c r="G16" i="186" s="1"/>
  <c r="P13" i="186"/>
  <c r="C27" i="79" l="1"/>
  <c r="N13" i="186"/>
  <c r="F37" i="177" l="1"/>
  <c r="W28" i="84"/>
  <c r="J28" i="84"/>
  <c r="J37" i="177" l="1"/>
  <c r="Q28" i="84"/>
  <c r="U20" i="88" l="1"/>
  <c r="V23" i="88"/>
  <c r="V13" i="84"/>
  <c r="U23" i="88"/>
  <c r="T20" i="88"/>
  <c r="W13" i="84"/>
  <c r="U14" i="88"/>
  <c r="V14" i="88"/>
  <c r="U19" i="88"/>
  <c r="U13" i="84"/>
  <c r="V15" i="88"/>
  <c r="T19" i="88"/>
  <c r="W15" i="88"/>
  <c r="U15" i="88"/>
  <c r="W19" i="88"/>
  <c r="W11" i="88"/>
  <c r="U11" i="88"/>
  <c r="W18" i="88"/>
  <c r="W23" i="88"/>
  <c r="V11" i="88"/>
  <c r="T23" i="88"/>
  <c r="V20" i="88"/>
  <c r="W20" i="88"/>
  <c r="V18" i="88"/>
  <c r="V19" i="88"/>
  <c r="W14" i="88"/>
  <c r="U18" i="88"/>
  <c r="F14" i="177" l="1"/>
  <c r="E14" i="177"/>
  <c r="E15" i="177"/>
  <c r="J15" i="88"/>
  <c r="S15" i="88"/>
  <c r="P13" i="178"/>
  <c r="N13" i="178" s="1"/>
  <c r="G13" i="178"/>
  <c r="J23" i="88"/>
  <c r="S23" i="88"/>
  <c r="Q23" i="88" s="1"/>
  <c r="W9" i="88"/>
  <c r="I27" i="88"/>
  <c r="G14" i="178"/>
  <c r="P14" i="178"/>
  <c r="N14" i="178" s="1"/>
  <c r="P32" i="178"/>
  <c r="N32" i="178" s="1"/>
  <c r="G32" i="178"/>
  <c r="G27" i="88"/>
  <c r="G9" i="84" s="1"/>
  <c r="G12" i="84" s="1"/>
  <c r="G14" i="84" s="1"/>
  <c r="G30" i="84" s="1"/>
  <c r="G35" i="84" s="1"/>
  <c r="U9" i="88"/>
  <c r="H27" i="88"/>
  <c r="H9" i="84" s="1"/>
  <c r="H12" i="84" s="1"/>
  <c r="H14" i="84" s="1"/>
  <c r="H30" i="84" s="1"/>
  <c r="H35" i="84" s="1"/>
  <c r="V9" i="88"/>
  <c r="E10" i="177"/>
  <c r="S18" i="88"/>
  <c r="J18" i="88"/>
  <c r="G8" i="178"/>
  <c r="E15" i="178"/>
  <c r="P8" i="178"/>
  <c r="S13" i="84"/>
  <c r="E22" i="177"/>
  <c r="J13" i="84"/>
  <c r="J19" i="88"/>
  <c r="S19" i="88"/>
  <c r="Q19" i="88" s="1"/>
  <c r="S20" i="88"/>
  <c r="Q20" i="88" s="1"/>
  <c r="J20" i="88"/>
  <c r="G11" i="178"/>
  <c r="P11" i="178"/>
  <c r="N11" i="178" s="1"/>
  <c r="F22" i="177"/>
  <c r="T13" i="84"/>
  <c r="J14" i="88"/>
  <c r="S14" i="88"/>
  <c r="E27" i="88"/>
  <c r="E9" i="84" s="1"/>
  <c r="S9" i="88"/>
  <c r="J9" i="88"/>
  <c r="E8" i="177"/>
  <c r="G9" i="178"/>
  <c r="P9" i="178"/>
  <c r="N9" i="178" s="1"/>
  <c r="F27" i="88"/>
  <c r="F9" i="84" s="1"/>
  <c r="F12" i="84" s="1"/>
  <c r="F14" i="84" s="1"/>
  <c r="F30" i="84" s="1"/>
  <c r="F35" i="84" s="1"/>
  <c r="F8" i="177"/>
  <c r="T9" i="88"/>
  <c r="F15" i="177"/>
  <c r="T15" i="88"/>
  <c r="F10" i="177"/>
  <c r="T18" i="88"/>
  <c r="S11" i="88"/>
  <c r="E11" i="177"/>
  <c r="J11" i="88"/>
  <c r="T14" i="88"/>
  <c r="G10" i="178"/>
  <c r="P10" i="178"/>
  <c r="N10" i="178" s="1"/>
  <c r="F11" i="177"/>
  <c r="T11" i="88"/>
  <c r="I9" i="84" l="1"/>
  <c r="I12" i="84" s="1"/>
  <c r="I14" i="84" s="1"/>
  <c r="I30" i="84" s="1"/>
  <c r="I35" i="84" s="1"/>
  <c r="J11" i="177"/>
  <c r="J27" i="88"/>
  <c r="Q18" i="88"/>
  <c r="Q13" i="84"/>
  <c r="C37" i="79"/>
  <c r="Q9" i="88"/>
  <c r="C43" i="79"/>
  <c r="C19" i="79"/>
  <c r="N8" i="178"/>
  <c r="E12" i="84"/>
  <c r="E10" i="176"/>
  <c r="E30" i="178"/>
  <c r="G15" i="178"/>
  <c r="F16" i="177"/>
  <c r="F21" i="177" s="1"/>
  <c r="F23" i="177" s="1"/>
  <c r="Q14" i="88"/>
  <c r="Q11" i="88"/>
  <c r="J14" i="177"/>
  <c r="Q15" i="88"/>
  <c r="J10" i="177"/>
  <c r="J8" i="177"/>
  <c r="E16" i="177"/>
  <c r="J22" i="177"/>
  <c r="J15" i="177"/>
  <c r="J9" i="84" l="1"/>
  <c r="J12" i="84"/>
  <c r="E14" i="84"/>
  <c r="H12" i="176"/>
  <c r="H21" i="176" s="1"/>
  <c r="F39" i="177"/>
  <c r="F44" i="177" s="1"/>
  <c r="E21" i="177"/>
  <c r="J16" i="177"/>
  <c r="G30" i="178"/>
  <c r="E35" i="178"/>
  <c r="G35" i="178" s="1"/>
  <c r="L10" i="176"/>
  <c r="E12" i="176"/>
  <c r="E23" i="177" l="1"/>
  <c r="J21" i="177"/>
  <c r="E21" i="176"/>
  <c r="E14" i="113" s="1"/>
  <c r="J14" i="84"/>
  <c r="E30" i="84"/>
  <c r="E35" i="84" l="1"/>
  <c r="J35" i="84" s="1"/>
  <c r="J30" i="84"/>
  <c r="E39" i="177"/>
  <c r="G12" i="176"/>
  <c r="J23" i="177"/>
  <c r="G21" i="176" l="1"/>
  <c r="L21" i="176" s="1"/>
  <c r="L12" i="176"/>
  <c r="E31" i="113" s="1"/>
  <c r="E44" i="177"/>
  <c r="J44" i="177" s="1"/>
  <c r="J39" i="177"/>
  <c r="T22" i="188" l="1"/>
  <c r="S22" i="188" l="1"/>
  <c r="Q22" i="188" s="1"/>
  <c r="J22" i="188"/>
  <c r="T14" i="188" l="1"/>
  <c r="Q14" i="188" s="1"/>
  <c r="J14" i="188"/>
  <c r="T13" i="188" l="1"/>
  <c r="F17" i="188"/>
  <c r="F20" i="188" s="1"/>
  <c r="S13" i="188"/>
  <c r="E17" i="188"/>
  <c r="J13" i="188"/>
  <c r="E20" i="188" l="1"/>
  <c r="J17" i="188"/>
  <c r="C29" i="79"/>
  <c r="Q13" i="188"/>
  <c r="J20" i="188"/>
  <c r="AC41" i="101" l="1"/>
  <c r="AB41" i="101" l="1"/>
  <c r="U41" i="101" s="1"/>
  <c r="E9" i="113"/>
  <c r="E10" i="113"/>
  <c r="I17" i="147"/>
  <c r="V18" i="147" l="1"/>
  <c r="E13" i="113"/>
  <c r="P18" i="147" l="1"/>
  <c r="C13" i="79"/>
  <c r="X30" i="101"/>
  <c r="X22" i="101" l="1"/>
  <c r="AB29" i="148" l="1"/>
  <c r="G29" i="148"/>
  <c r="AB20" i="148"/>
  <c r="G40" i="148"/>
  <c r="AB40" i="148"/>
  <c r="AB16" i="148"/>
  <c r="G16" i="148"/>
  <c r="AB26" i="148"/>
  <c r="G26" i="148"/>
  <c r="AA20" i="148"/>
  <c r="G18" i="148"/>
  <c r="AB18" i="148"/>
  <c r="AB27" i="148"/>
  <c r="G27" i="148"/>
  <c r="AB46" i="148"/>
  <c r="G46" i="148"/>
  <c r="X17" i="101"/>
  <c r="W17" i="101"/>
  <c r="F13" i="101" l="1"/>
  <c r="X10" i="101"/>
  <c r="E13" i="101"/>
  <c r="W10" i="101"/>
  <c r="AH40" i="148"/>
  <c r="U40" i="148" s="1"/>
  <c r="M40" i="148"/>
  <c r="AH16" i="148"/>
  <c r="U16" i="148" s="1"/>
  <c r="M16" i="148"/>
  <c r="AH26" i="148"/>
  <c r="U26" i="148" s="1"/>
  <c r="M26" i="148"/>
  <c r="M18" i="148"/>
  <c r="AH18" i="148"/>
  <c r="U18" i="148" s="1"/>
  <c r="AH46" i="148"/>
  <c r="U46" i="148" s="1"/>
  <c r="M46" i="148"/>
  <c r="AH29" i="148"/>
  <c r="U29" i="148" s="1"/>
  <c r="M29" i="148"/>
  <c r="AH20" i="148"/>
  <c r="AH27" i="148"/>
  <c r="U27" i="148" s="1"/>
  <c r="M27" i="148"/>
  <c r="AG20" i="148"/>
  <c r="X38" i="101"/>
  <c r="W38" i="101"/>
  <c r="U20" i="148" l="1"/>
  <c r="X9" i="101"/>
  <c r="F14" i="101"/>
  <c r="W22" i="101"/>
  <c r="W30" i="101"/>
  <c r="E14" i="101"/>
  <c r="W9" i="101"/>
  <c r="E18" i="101" l="1"/>
  <c r="E19" i="101" s="1"/>
  <c r="F18" i="101"/>
  <c r="F19" i="101" s="1"/>
  <c r="W45" i="148" l="1"/>
  <c r="AC38" i="101"/>
  <c r="AB38" i="101"/>
  <c r="AB17" i="101"/>
  <c r="U38" i="101" l="1"/>
  <c r="AC45" i="148"/>
  <c r="AB22" i="101"/>
  <c r="AC22" i="101"/>
  <c r="AB9" i="101"/>
  <c r="AB30" i="101"/>
  <c r="AC17" i="101"/>
  <c r="U17" i="101" s="1"/>
  <c r="U22" i="101" l="1"/>
  <c r="AC30" i="101" l="1"/>
  <c r="U30" i="101" s="1"/>
  <c r="AC9" i="101" l="1"/>
  <c r="U9" i="101" l="1"/>
  <c r="AB10" i="101" l="1"/>
  <c r="J13" i="101"/>
  <c r="J14" i="101" s="1"/>
  <c r="J18" i="101" s="1"/>
  <c r="J19" i="101" s="1"/>
  <c r="AC10" i="101" l="1"/>
  <c r="U10" i="101" s="1"/>
  <c r="K13" i="101"/>
  <c r="K14" i="101" s="1"/>
  <c r="K18" i="101" s="1"/>
  <c r="K19" i="101" s="1"/>
  <c r="W15" i="101" l="1"/>
  <c r="E16" i="101"/>
  <c r="AB15" i="101" l="1"/>
  <c r="J16" i="101"/>
  <c r="X15" i="101" l="1"/>
  <c r="F16" i="101"/>
  <c r="AC15" i="101" l="1"/>
  <c r="U15" i="101" s="1"/>
  <c r="K16" i="101"/>
  <c r="W12" i="148" l="1"/>
  <c r="D12" i="148"/>
  <c r="F46" i="148"/>
  <c r="F45" i="148"/>
  <c r="W38" i="148"/>
  <c r="D38" i="148"/>
  <c r="F38" i="148"/>
  <c r="AB34" i="148"/>
  <c r="AA34" i="148"/>
  <c r="Z34" i="148"/>
  <c r="AC12" i="148" l="1"/>
  <c r="L46" i="148"/>
  <c r="J12" i="148"/>
  <c r="L45" i="148"/>
  <c r="G38" i="148"/>
  <c r="E38" i="148"/>
  <c r="D20" i="148"/>
  <c r="D46" i="148"/>
  <c r="D29" i="148"/>
  <c r="D18" i="148"/>
  <c r="D26" i="148"/>
  <c r="D16" i="148"/>
  <c r="D40" i="148"/>
  <c r="D27" i="148"/>
  <c r="AC38" i="148"/>
  <c r="U38" i="148" s="1"/>
  <c r="L38" i="148"/>
  <c r="J38" i="148"/>
  <c r="AG34" i="148" l="1"/>
  <c r="AH34" i="148"/>
  <c r="J20" i="148"/>
  <c r="J46" i="148"/>
  <c r="J40" i="148"/>
  <c r="J16" i="148"/>
  <c r="J18" i="148"/>
  <c r="J27" i="148"/>
  <c r="J26" i="148"/>
  <c r="J29" i="148"/>
  <c r="AF34" i="148"/>
  <c r="K38" i="148"/>
  <c r="M38" i="148"/>
  <c r="W11" i="148" l="1"/>
  <c r="E11" i="148"/>
  <c r="C21" i="148"/>
  <c r="C32" i="148" s="1"/>
  <c r="F11" i="148"/>
  <c r="F21" i="148" s="1"/>
  <c r="F32" i="148" s="1"/>
  <c r="F36" i="148" s="1"/>
  <c r="F42" i="148" s="1"/>
  <c r="F48" i="148" l="1"/>
  <c r="F59" i="148"/>
  <c r="AC11" i="148"/>
  <c r="U11" i="148" s="1"/>
  <c r="I21" i="148"/>
  <c r="I32" i="148" s="1"/>
  <c r="K11" i="148"/>
  <c r="L11" i="148"/>
  <c r="L21" i="148" s="1"/>
  <c r="L32" i="148" s="1"/>
  <c r="L36" i="148" s="1"/>
  <c r="L42" i="148" s="1"/>
  <c r="L48" i="148" l="1"/>
  <c r="L59" i="148"/>
  <c r="X34" i="148" l="1"/>
  <c r="W34" i="148" l="1"/>
  <c r="C36" i="148"/>
  <c r="C42" i="148" s="1"/>
  <c r="AD34" i="148"/>
  <c r="AC34" i="148" l="1"/>
  <c r="I36" i="148"/>
  <c r="I42" i="148" s="1"/>
  <c r="C48" i="148"/>
  <c r="W48" i="148" s="1"/>
  <c r="C59" i="148"/>
  <c r="I59" i="148" l="1"/>
  <c r="I48" i="148"/>
  <c r="AC48" i="148" s="1"/>
  <c r="X23" i="101" l="1"/>
  <c r="F24" i="101"/>
  <c r="F26" i="101" s="1"/>
  <c r="F27" i="101" s="1"/>
  <c r="W31" i="101"/>
  <c r="E32" i="101"/>
  <c r="W23" i="101"/>
  <c r="E24" i="101"/>
  <c r="E26" i="101" s="1"/>
  <c r="E27" i="101" s="1"/>
  <c r="F32" i="101"/>
  <c r="X31" i="101"/>
  <c r="F34" i="101" l="1"/>
  <c r="F37" i="101" s="1"/>
  <c r="F39" i="101" s="1"/>
  <c r="E34" i="101"/>
  <c r="E37" i="101" s="1"/>
  <c r="E39" i="101" s="1"/>
  <c r="AB31" i="101" l="1"/>
  <c r="J32" i="101"/>
  <c r="AC31" i="101"/>
  <c r="K32" i="101"/>
  <c r="AB23" i="101" l="1"/>
  <c r="J24" i="101"/>
  <c r="J26" i="101" s="1"/>
  <c r="J27" i="101" s="1"/>
  <c r="J34" i="101" s="1"/>
  <c r="J37" i="101" s="1"/>
  <c r="J39" i="101" s="1"/>
  <c r="J42" i="101" s="1"/>
  <c r="AC23" i="101"/>
  <c r="K24" i="101"/>
  <c r="K26" i="101" s="1"/>
  <c r="K27" i="101" s="1"/>
  <c r="K34" i="101" s="1"/>
  <c r="K37" i="101" s="1"/>
  <c r="K39" i="101" s="1"/>
  <c r="K42" i="101" s="1"/>
  <c r="U31" i="101"/>
  <c r="C36" i="79" l="1"/>
  <c r="U23" i="101"/>
  <c r="AB25" i="148" l="1"/>
  <c r="G25" i="148"/>
  <c r="D25" i="148" l="1"/>
  <c r="M25" i="148"/>
  <c r="AH25" i="148"/>
  <c r="U25" i="148" s="1"/>
  <c r="J25" i="148" l="1"/>
  <c r="G17" i="148" l="1"/>
  <c r="AB17" i="148"/>
  <c r="G28" i="148"/>
  <c r="D28" i="148" s="1"/>
  <c r="AB28" i="148"/>
  <c r="G45" i="148"/>
  <c r="AB45" i="148"/>
  <c r="D45" i="148" l="1"/>
  <c r="D17" i="148"/>
  <c r="M28" i="148"/>
  <c r="J28" i="148" s="1"/>
  <c r="AH28" i="148"/>
  <c r="U28" i="148" s="1"/>
  <c r="M45" i="148"/>
  <c r="AH45" i="148"/>
  <c r="U45" i="148" s="1"/>
  <c r="M17" i="148"/>
  <c r="AH17" i="148"/>
  <c r="U17" i="148" s="1"/>
  <c r="J45" i="148" l="1"/>
  <c r="J17" i="148"/>
  <c r="Y12" i="148" l="1"/>
  <c r="E27" i="148"/>
  <c r="E18" i="148"/>
  <c r="E20" i="148"/>
  <c r="E25" i="148"/>
  <c r="E46" i="148"/>
  <c r="H38" i="148"/>
  <c r="E26" i="148"/>
  <c r="E16" i="148"/>
  <c r="E40" i="148"/>
  <c r="E29" i="148"/>
  <c r="H11" i="148"/>
  <c r="E45" i="148"/>
  <c r="E28" i="148"/>
  <c r="E17" i="148"/>
  <c r="G11" i="148" l="1"/>
  <c r="K18" i="148"/>
  <c r="K40" i="148"/>
  <c r="K25" i="148"/>
  <c r="K26" i="148"/>
  <c r="AE12" i="148"/>
  <c r="U12" i="148" s="1"/>
  <c r="K20" i="148"/>
  <c r="K29" i="148"/>
  <c r="N38" i="148"/>
  <c r="K27" i="148"/>
  <c r="K46" i="148"/>
  <c r="N11" i="148"/>
  <c r="K16" i="148"/>
  <c r="K45" i="148"/>
  <c r="K28" i="148"/>
  <c r="K17" i="148"/>
  <c r="E15" i="148"/>
  <c r="G15" i="148"/>
  <c r="AB15" i="148"/>
  <c r="Y34" i="148" l="1"/>
  <c r="M15" i="148"/>
  <c r="AH15" i="148"/>
  <c r="U15" i="148" s="1"/>
  <c r="K15" i="148"/>
  <c r="AA19" i="148"/>
  <c r="D19" i="148"/>
  <c r="M11" i="148"/>
  <c r="D11" i="148"/>
  <c r="G21" i="148"/>
  <c r="AB19" i="148" l="1"/>
  <c r="E19" i="148"/>
  <c r="H21" i="148"/>
  <c r="AG19" i="148"/>
  <c r="J19" i="148"/>
  <c r="J11" i="148"/>
  <c r="M21" i="148"/>
  <c r="AB24" i="148"/>
  <c r="G24" i="148"/>
  <c r="E24" i="148"/>
  <c r="H30" i="148"/>
  <c r="D15" i="148"/>
  <c r="J15" i="148" l="1"/>
  <c r="J21" i="148" s="1"/>
  <c r="AE34" i="148"/>
  <c r="U34" i="148" s="1"/>
  <c r="D21" i="148"/>
  <c r="E21" i="148"/>
  <c r="E30" i="148"/>
  <c r="AH24" i="148"/>
  <c r="U24" i="148" s="1"/>
  <c r="K24" i="148"/>
  <c r="M24" i="148"/>
  <c r="N30" i="148"/>
  <c r="H32" i="148"/>
  <c r="D24" i="148"/>
  <c r="D30" i="148" s="1"/>
  <c r="G30" i="148"/>
  <c r="AH19" i="148"/>
  <c r="U19" i="148" s="1"/>
  <c r="K19" i="148"/>
  <c r="N21" i="148"/>
  <c r="H36" i="148" l="1"/>
  <c r="K21" i="148"/>
  <c r="N32" i="148"/>
  <c r="G32" i="148"/>
  <c r="E32" i="148"/>
  <c r="D32" i="148"/>
  <c r="K30" i="148"/>
  <c r="J24" i="148"/>
  <c r="J30" i="148" s="1"/>
  <c r="M30" i="148"/>
  <c r="K32" i="148" l="1"/>
  <c r="J32" i="148"/>
  <c r="D36" i="148"/>
  <c r="E36" i="148"/>
  <c r="K36" i="148"/>
  <c r="G36" i="148"/>
  <c r="E12" i="113"/>
  <c r="M32" i="148"/>
  <c r="N36" i="148"/>
  <c r="H42" i="148"/>
  <c r="G42" i="148" l="1"/>
  <c r="H59" i="148"/>
  <c r="H48" i="148"/>
  <c r="M36" i="148"/>
  <c r="D42" i="148"/>
  <c r="F12" i="113"/>
  <c r="K42" i="148"/>
  <c r="E42" i="148"/>
  <c r="N42" i="148"/>
  <c r="J36" i="148"/>
  <c r="N59" i="148" l="1"/>
  <c r="N48" i="148"/>
  <c r="D59" i="148"/>
  <c r="D48" i="148"/>
  <c r="J42" i="148"/>
  <c r="P12" i="113"/>
  <c r="M42" i="148"/>
  <c r="K59" i="148"/>
  <c r="K48" i="148"/>
  <c r="E59" i="148"/>
  <c r="E48" i="148"/>
  <c r="AB48" i="148"/>
  <c r="G48" i="148"/>
  <c r="G59" i="148"/>
  <c r="M48" i="148" l="1"/>
  <c r="M59" i="148"/>
  <c r="J59" i="148"/>
  <c r="J48" i="148"/>
  <c r="AH48" i="148"/>
  <c r="C14" i="79" s="1"/>
  <c r="M12" i="113"/>
  <c r="U48" i="148" l="1"/>
  <c r="O19" i="113" l="1"/>
  <c r="M19" i="113" s="1"/>
  <c r="O23" i="113" l="1"/>
  <c r="M23" i="113" s="1"/>
  <c r="O22" i="113"/>
  <c r="M22" i="113" s="1"/>
  <c r="O11" i="113" l="1"/>
  <c r="M11" i="113" l="1"/>
  <c r="C41" i="79"/>
</calcChain>
</file>

<file path=xl/sharedStrings.xml><?xml version="1.0" encoding="utf-8"?>
<sst xmlns="http://schemas.openxmlformats.org/spreadsheetml/2006/main" count="32778" uniqueCount="27607">
  <si>
    <t>Lists</t>
  </si>
  <si>
    <t>Fountain name</t>
  </si>
  <si>
    <t>Name</t>
  </si>
  <si>
    <t>Acronym</t>
  </si>
  <si>
    <t>WaSC or Woc</t>
  </si>
  <si>
    <t>Sewage Treatment Work</t>
  </si>
  <si>
    <t>Anglian Water</t>
  </si>
  <si>
    <t>Northumbrian Water</t>
  </si>
  <si>
    <t>United Utilities</t>
  </si>
  <si>
    <t>Southern Water</t>
  </si>
  <si>
    <t>Severn Trent Water (England)</t>
  </si>
  <si>
    <t>South West Water</t>
  </si>
  <si>
    <t>Thames Water</t>
  </si>
  <si>
    <t>Wessex Water</t>
  </si>
  <si>
    <t>Dŵr Cymru</t>
  </si>
  <si>
    <t>Yorkshire Water</t>
  </si>
  <si>
    <t>Select company</t>
  </si>
  <si>
    <t>WaSC</t>
  </si>
  <si>
    <t>Large STW1</t>
  </si>
  <si>
    <t>ANWICK STW</t>
  </si>
  <si>
    <t>AYCLIFFE</t>
  </si>
  <si>
    <t>ALTRINCHAM WWTW</t>
  </si>
  <si>
    <t>ASHFORD</t>
  </si>
  <si>
    <t>ABBEY LATHE - MALTBY (STW)</t>
  </si>
  <si>
    <t>BARNSTAPLE (ASHFORD)</t>
  </si>
  <si>
    <t>ABINGDON</t>
  </si>
  <si>
    <t>AVONMOUTH</t>
  </si>
  <si>
    <t>ABERYSTWYTH (GLAN YR AFON)</t>
  </si>
  <si>
    <t>ALDWARKE/STW</t>
  </si>
  <si>
    <t>Anglian Water Services</t>
  </si>
  <si>
    <t>ANH</t>
  </si>
  <si>
    <t>Large STW2</t>
  </si>
  <si>
    <t>BASILDON STW</t>
  </si>
  <si>
    <t>BARKERSHAUGH</t>
  </si>
  <si>
    <t>ASHTON-U-LYNE WWTW</t>
  </si>
  <si>
    <t>AYLESFORD</t>
  </si>
  <si>
    <t>ALFRETON (STW)</t>
  </si>
  <si>
    <t>BIDEFORD (CORNBOROUGH)</t>
  </si>
  <si>
    <t>ALDERSHOT</t>
  </si>
  <si>
    <t>BATH</t>
  </si>
  <si>
    <t>AFAN</t>
  </si>
  <si>
    <t>BEVERLEY/STW</t>
  </si>
  <si>
    <t>Dwr Cymru Cyfyngedig (Welsh)</t>
  </si>
  <si>
    <t>WSH</t>
  </si>
  <si>
    <t>Large STW3</t>
  </si>
  <si>
    <t>BEDFORD STW</t>
  </si>
  <si>
    <t>BELMONT</t>
  </si>
  <si>
    <t>BARROW IN FURNESS WWTW</t>
  </si>
  <si>
    <t>BEXHILL AND HASTINGS</t>
  </si>
  <si>
    <t>BARNHURST (STW)</t>
  </si>
  <si>
    <t>CAMBORNE</t>
  </si>
  <si>
    <t>ALTON</t>
  </si>
  <si>
    <t>BATH (SALTFORD)</t>
  </si>
  <si>
    <t>BANGOR TREBORTH NORTH WEST</t>
  </si>
  <si>
    <t>BLACKBURN MEADOWS/STW</t>
  </si>
  <si>
    <t>Northumbrian Water Ltd</t>
  </si>
  <si>
    <t>NES</t>
  </si>
  <si>
    <t>Large STW4</t>
  </si>
  <si>
    <t>BENFLEET STW</t>
  </si>
  <si>
    <t>BERWICK</t>
  </si>
  <si>
    <t>BIRKENHEAD WWTW</t>
  </si>
  <si>
    <t>BROOMFIELD BANK</t>
  </si>
  <si>
    <t>BARSTON (STW)</t>
  </si>
  <si>
    <t>CAMBORNE REDRUTH</t>
  </si>
  <si>
    <t>ASCOT</t>
  </si>
  <si>
    <t>BRIDGWATER</t>
  </si>
  <si>
    <t>CARDIFF</t>
  </si>
  <si>
    <t>BOLTON ON DEARNE/STW</t>
  </si>
  <si>
    <t>South West Water (including Bournemouth)</t>
  </si>
  <si>
    <t>SWB</t>
  </si>
  <si>
    <t>Large STW5</t>
  </si>
  <si>
    <t>BOSTON STW</t>
  </si>
  <si>
    <t>BILLINGHAM</t>
  </si>
  <si>
    <t>BLACKBURN WWTW</t>
  </si>
  <si>
    <t>BUDDS FARM</t>
  </si>
  <si>
    <t>Beeston - Lilac Grove STW</t>
  </si>
  <si>
    <t>CAMELS HEAD</t>
  </si>
  <si>
    <t>AYLESBURY</t>
  </si>
  <si>
    <t>BRIDPORT (WEST BAY)</t>
  </si>
  <si>
    <t>CARDIFF BAY</t>
  </si>
  <si>
    <t>BRADFORD ESHOLT/NO 1 STW</t>
  </si>
  <si>
    <t>South West Water Ltd</t>
  </si>
  <si>
    <t>South West Water – South West area</t>
  </si>
  <si>
    <t>SWT</t>
  </si>
  <si>
    <t>Large STW6</t>
  </si>
  <si>
    <t>BOURNE STW</t>
  </si>
  <si>
    <t>BIRTLEY</t>
  </si>
  <si>
    <t>BOLTON WWTW</t>
  </si>
  <si>
    <t>CANTERBURY</t>
  </si>
  <si>
    <t>BELPER (STW)</t>
  </si>
  <si>
    <t>ERNESETTLE</t>
  </si>
  <si>
    <t>BANBURY</t>
  </si>
  <si>
    <t>CHARD</t>
  </si>
  <si>
    <t>CARDIFF EAST</t>
  </si>
  <si>
    <t>BRADFORD ESHOLT/NO 2 STW</t>
  </si>
  <si>
    <t>Southern Water Services Ltd</t>
  </si>
  <si>
    <t>SRN</t>
  </si>
  <si>
    <t>Large STW7</t>
  </si>
  <si>
    <t>BRACKLEY STW (NEW)</t>
  </si>
  <si>
    <t>BISHOP AUCKLAND</t>
  </si>
  <si>
    <t>BROMBOROUGH WWTW</t>
  </si>
  <si>
    <t>CHICHESTER</t>
  </si>
  <si>
    <t>BRANCOTE (STW)</t>
  </si>
  <si>
    <t>EXETER (COUNTESS WEAR)</t>
  </si>
  <si>
    <t>BASINGSTOKE</t>
  </si>
  <si>
    <t>CHIPPENHAM</t>
  </si>
  <si>
    <t>CHESTER</t>
  </si>
  <si>
    <t>BRIDLINGTON STW</t>
  </si>
  <si>
    <t>Thames Water Utilities Ltd</t>
  </si>
  <si>
    <t>TMS</t>
  </si>
  <si>
    <t>Large STW8</t>
  </si>
  <si>
    <t>BRAINTREE</t>
  </si>
  <si>
    <t>BLYTH</t>
  </si>
  <si>
    <t>BURNLEY WWTW</t>
  </si>
  <si>
    <t>CHICKENHALL EASTLIEGH</t>
  </si>
  <si>
    <t>BROMSGROVE (STW)</t>
  </si>
  <si>
    <t>EXMOUTH (MEAR LANE)</t>
  </si>
  <si>
    <t>BECKTON</t>
  </si>
  <si>
    <t>CHRISTCHURCH</t>
  </si>
  <si>
    <t>CILFYNYDD</t>
  </si>
  <si>
    <t>BRIGHOUSE/UPPER STW</t>
  </si>
  <si>
    <t>United Utilities Water Plc</t>
  </si>
  <si>
    <t>NWT</t>
  </si>
  <si>
    <t>Large STW9</t>
  </si>
  <si>
    <t>BROADHOLME STW</t>
  </si>
  <si>
    <t>BRAN SANDS DOMESTIC</t>
  </si>
  <si>
    <t>BURSCOUGH WWTW</t>
  </si>
  <si>
    <t>EASTBOURNE</t>
  </si>
  <si>
    <t>BURNTWOOD (STW)</t>
  </si>
  <si>
    <t>FALMOUTH</t>
  </si>
  <si>
    <t>BEDDINGTON</t>
  </si>
  <si>
    <t>DORCHESTER</t>
  </si>
  <si>
    <t>COG MOORS</t>
  </si>
  <si>
    <t>CALDER VALE/STW</t>
  </si>
  <si>
    <t>Wessex Water Services Ltd</t>
  </si>
  <si>
    <t>WSX</t>
  </si>
  <si>
    <t>Large STW10</t>
  </si>
  <si>
    <t>CAISTER - PUMP LANE STW</t>
  </si>
  <si>
    <t>CAMBOIS</t>
  </si>
  <si>
    <t>BURY WWTW</t>
  </si>
  <si>
    <t>FAIRLEE</t>
  </si>
  <si>
    <t>CANNOCK (STW)</t>
  </si>
  <si>
    <t>HAYLE</t>
  </si>
  <si>
    <t>BERKHAMSTED</t>
  </si>
  <si>
    <t>FROME</t>
  </si>
  <si>
    <t>COSLECH</t>
  </si>
  <si>
    <t>CASTLEFORD/STW</t>
  </si>
  <si>
    <t>Yorkshire Water Services Ltd</t>
  </si>
  <si>
    <t>YKY</t>
  </si>
  <si>
    <t>Large STW11</t>
  </si>
  <si>
    <t>CAMBRIDGE STW</t>
  </si>
  <si>
    <t>CHESTER-LE-STREET</t>
  </si>
  <si>
    <t>CARLISLE WWTW</t>
  </si>
  <si>
    <t>FAVERSHAM</t>
  </si>
  <si>
    <t>CHECKLEY (STW)</t>
  </si>
  <si>
    <t>NEWQUAY</t>
  </si>
  <si>
    <t>BICESTER</t>
  </si>
  <si>
    <t>GLASTONBURY</t>
  </si>
  <si>
    <t>CYNON</t>
  </si>
  <si>
    <t>DEIGHTON/STW</t>
  </si>
  <si>
    <t>Affinity Water</t>
  </si>
  <si>
    <t>afw</t>
  </si>
  <si>
    <t>WoC</t>
  </si>
  <si>
    <t>Large STW12</t>
  </si>
  <si>
    <t>CANVEY ISLAND STW</t>
  </si>
  <si>
    <t>CONSETT</t>
  </si>
  <si>
    <t>CHORLEY WWTW</t>
  </si>
  <si>
    <t>FORD</t>
  </si>
  <si>
    <t>CLAYMILLS (STW)</t>
  </si>
  <si>
    <t>NEWTON ABBOT (BUCKLAND)</t>
  </si>
  <si>
    <t>BISHOP'S STORTFORD</t>
  </si>
  <si>
    <t>HOLDENHURST</t>
  </si>
  <si>
    <t>FIVE FORDS</t>
  </si>
  <si>
    <t>DENABY/NO 2 STW</t>
  </si>
  <si>
    <t>Bristol Water plc</t>
  </si>
  <si>
    <t>Bristol Water</t>
  </si>
  <si>
    <t>brl</t>
  </si>
  <si>
    <t>Large STW13</t>
  </si>
  <si>
    <t>CANWICK STW</t>
  </si>
  <si>
    <t>CRAMLINGTON</t>
  </si>
  <si>
    <t>COLNE WWTW</t>
  </si>
  <si>
    <t>FULLERTON</t>
  </si>
  <si>
    <t>COALPORT (STW)</t>
  </si>
  <si>
    <t>PAR</t>
  </si>
  <si>
    <t>BLACKBIRDS</t>
  </si>
  <si>
    <t>KINGSTON SEYMOUR</t>
  </si>
  <si>
    <t>FLINT</t>
  </si>
  <si>
    <t>DEWSBURY/STW</t>
  </si>
  <si>
    <t>Portsmouth Water Ltd</t>
  </si>
  <si>
    <t>Portsmouth Water</t>
  </si>
  <si>
    <t>prt</t>
  </si>
  <si>
    <t>Large STW14</t>
  </si>
  <si>
    <t>CHELMSFORD STW</t>
  </si>
  <si>
    <t>HENDON</t>
  </si>
  <si>
    <t>CONGLETON WWTW</t>
  </si>
  <si>
    <t>GODDARDS GREEN</t>
  </si>
  <si>
    <t>COLESHILL (STW)</t>
  </si>
  <si>
    <t>PLYMOUTH (CAMELS HEAD)</t>
  </si>
  <si>
    <t>BORDON</t>
  </si>
  <si>
    <t>KINSON</t>
  </si>
  <si>
    <t>GANOL</t>
  </si>
  <si>
    <t>DOWLEY GAP/STW</t>
  </si>
  <si>
    <t>Bournemouth Water</t>
  </si>
  <si>
    <t>South West Water – Bournemouth area</t>
  </si>
  <si>
    <t>sbw</t>
  </si>
  <si>
    <t>Large STW15</t>
  </si>
  <si>
    <t>CLACTON-HOLLAND HAVEN STW</t>
  </si>
  <si>
    <t>HEXHAM</t>
  </si>
  <si>
    <t>CREWE WWTW</t>
  </si>
  <si>
    <t>GRAVESEND</t>
  </si>
  <si>
    <t>COVEN HEATH (STW)</t>
  </si>
  <si>
    <t>PLYMOUTH (CENTRAL)</t>
  </si>
  <si>
    <t>BRACKNELL</t>
  </si>
  <si>
    <t>PALMERSFORD</t>
  </si>
  <si>
    <t>GARNSWALLT</t>
  </si>
  <si>
    <t>GARFORTH/STW</t>
  </si>
  <si>
    <t>South East Water Ltd</t>
  </si>
  <si>
    <t>South East Water</t>
  </si>
  <si>
    <t>sew</t>
  </si>
  <si>
    <t>Large STW16</t>
  </si>
  <si>
    <t>COLCHESTER STW</t>
  </si>
  <si>
    <t>HORDEN</t>
  </si>
  <si>
    <t>DARWEN WWTW</t>
  </si>
  <si>
    <t>HAILSHAM SOUTH</t>
  </si>
  <si>
    <t>COVENTRY - FINHAM (STW)</t>
  </si>
  <si>
    <t>PLYMOUTH (ERNESETTLE)</t>
  </si>
  <si>
    <t>BRENTWOOD</t>
  </si>
  <si>
    <t>POOLE</t>
  </si>
  <si>
    <t>GOWERTON</t>
  </si>
  <si>
    <t>HALIFAX/STW</t>
  </si>
  <si>
    <t>South Staffordshire Cambridge</t>
  </si>
  <si>
    <t>South Staffordshire / Cambridge Water</t>
  </si>
  <si>
    <t>ssc</t>
  </si>
  <si>
    <t>Large STW17</t>
  </si>
  <si>
    <t>CORBY STW</t>
  </si>
  <si>
    <t>HOWDON</t>
  </si>
  <si>
    <t>DAVYHULME WWTW</t>
  </si>
  <si>
    <t>HAILSHAM SOUTH NEW WORKS</t>
  </si>
  <si>
    <t>CRANKLEY POINT (STW)</t>
  </si>
  <si>
    <t>PLYMPTON (MARSH MILLS)</t>
  </si>
  <si>
    <t>CAMBERLEY</t>
  </si>
  <si>
    <t>PORTBURY WHARF</t>
  </si>
  <si>
    <t>HEREFORD</t>
  </si>
  <si>
    <t>HARROGATE NORTH/STW</t>
  </si>
  <si>
    <t>Sutton &amp; East Surrey Water Ltd</t>
  </si>
  <si>
    <t>Sutton &amp; East Surrey Water</t>
  </si>
  <si>
    <t>ses</t>
  </si>
  <si>
    <t>Large STW18</t>
  </si>
  <si>
    <t>COTTON VALLEY STW</t>
  </si>
  <si>
    <t>MARSKE</t>
  </si>
  <si>
    <t>DUKINFIELD WWTW</t>
  </si>
  <si>
    <t>HAM HILL</t>
  </si>
  <si>
    <t>DERBY (STW)</t>
  </si>
  <si>
    <t>TORBAY (BROKENBURY QUARRY)</t>
  </si>
  <si>
    <t>CHERTSEY</t>
  </si>
  <si>
    <t>RADSTOCK</t>
  </si>
  <si>
    <t>KINMEL BAY</t>
  </si>
  <si>
    <t>HARROGATE SOUTH/STW</t>
  </si>
  <si>
    <t>Thames Tideway Tunnel</t>
  </si>
  <si>
    <t>Bazalgette Tunnel Ltd (Tideway)</t>
  </si>
  <si>
    <t>TTT</t>
  </si>
  <si>
    <t>Large STW19</t>
  </si>
  <si>
    <t>CROMER STW</t>
  </si>
  <si>
    <t>NEWBIGGIN</t>
  </si>
  <si>
    <t>ECCLES WWTW</t>
  </si>
  <si>
    <t>HERNE BAY</t>
  </si>
  <si>
    <t>DINNINGTON STW</t>
  </si>
  <si>
    <t>TRURO (NEWHAM)</t>
  </si>
  <si>
    <t>CHESHAM</t>
  </si>
  <si>
    <t>SALISBURY</t>
  </si>
  <si>
    <t>LLANASA</t>
  </si>
  <si>
    <t>HUDDERSFIELD STW GROUP</t>
  </si>
  <si>
    <t>Hafren Dyfrdwy Cyfyngedig</t>
  </si>
  <si>
    <t>Hafren Dyfrdwy</t>
  </si>
  <si>
    <t>HDD</t>
  </si>
  <si>
    <t>Large STW20</t>
  </si>
  <si>
    <t>DUNSTABLE STW</t>
  </si>
  <si>
    <t>SEAHAM</t>
  </si>
  <si>
    <t>ELLESMERE PORT WWTW</t>
  </si>
  <si>
    <t>HORSHAM NEW</t>
  </si>
  <si>
    <t>DROITWICH- LADYWOOD (STW)</t>
  </si>
  <si>
    <t>Other (Specify Below)</t>
  </si>
  <si>
    <t>CIRENCESTER</t>
  </si>
  <si>
    <t>SHEPTON MALLETT</t>
  </si>
  <si>
    <t>LLANELLI</t>
  </si>
  <si>
    <t>HULL/STW</t>
  </si>
  <si>
    <t>Severn Trent Water Ltd (England)</t>
  </si>
  <si>
    <t>SVE</t>
  </si>
  <si>
    <t>Large STW21</t>
  </si>
  <si>
    <t>FELIXSTOWE STW</t>
  </si>
  <si>
    <t>SEATON CAREW</t>
  </si>
  <si>
    <t>FAZAKERLEY (LIVERPOOL NORTH) WWTW</t>
  </si>
  <si>
    <t>MILLBROOK</t>
  </si>
  <si>
    <t>EARL SHILTON STW</t>
  </si>
  <si>
    <t>CRAWLEY</t>
  </si>
  <si>
    <t>TAUNTON</t>
  </si>
  <si>
    <t>LLANGEFNI</t>
  </si>
  <si>
    <t>KEIGHLEY MARLEY/STW</t>
  </si>
  <si>
    <t>Albion Eco</t>
  </si>
  <si>
    <t>ALE</t>
  </si>
  <si>
    <t>Large STW22</t>
  </si>
  <si>
    <t>FLITWICK STW</t>
  </si>
  <si>
    <t>SEDGELETCH</t>
  </si>
  <si>
    <t>FLEETWOOD MARSH WWTW</t>
  </si>
  <si>
    <t>MORESTEAD</t>
  </si>
  <si>
    <t>EVESHAM STW</t>
  </si>
  <si>
    <t>CROSSNESS</t>
  </si>
  <si>
    <t>TROWBRIDGE</t>
  </si>
  <si>
    <t>NASH</t>
  </si>
  <si>
    <t>KNOSTROP/H LEVEL STW</t>
  </si>
  <si>
    <t>Albion Water</t>
  </si>
  <si>
    <t>ALB</t>
  </si>
  <si>
    <t>Large STW23</t>
  </si>
  <si>
    <t>FORNHAM ALL SAINTS STW</t>
  </si>
  <si>
    <t>STRESSHOLME</t>
  </si>
  <si>
    <t>GLAZEBURY WWTW</t>
  </si>
  <si>
    <t>MOTNEY HILL</t>
  </si>
  <si>
    <t>GAINSBOROUGH LEA ROAD</t>
  </si>
  <si>
    <t>DEEPHAMS</t>
  </si>
  <si>
    <t>WARMINSTER</t>
  </si>
  <si>
    <t>NEWLANDS</t>
  </si>
  <si>
    <t>KNOSTROP/L LEVEL STW</t>
  </si>
  <si>
    <t>County Water Limited</t>
  </si>
  <si>
    <t>CTY</t>
  </si>
  <si>
    <t>Large STW24</t>
  </si>
  <si>
    <t>GREAT BILLING STW</t>
  </si>
  <si>
    <t>WASHINGTON</t>
  </si>
  <si>
    <t>GLOSSOP WWTW (MELANDRA)</t>
  </si>
  <si>
    <t>NEWHAVEN EAST</t>
  </si>
  <si>
    <t>GOSCOTE (STW)</t>
  </si>
  <si>
    <t>DIDCOT</t>
  </si>
  <si>
    <t>WEST HUNTSPILL</t>
  </si>
  <si>
    <t>PENYBONT</t>
  </si>
  <si>
    <t>KNOSTROP/STW</t>
  </si>
  <si>
    <t>Icosa Water Services</t>
  </si>
  <si>
    <t>ICW</t>
  </si>
  <si>
    <t>Large STW25</t>
  </si>
  <si>
    <t>GRIMSBY-PYEWIPE STW</t>
  </si>
  <si>
    <t>WESTWOOD (CONSETT)</t>
  </si>
  <si>
    <t>HAZEL GROVE WWTW</t>
  </si>
  <si>
    <t>NORTHFLEET</t>
  </si>
  <si>
    <t>HAYDEN (STW)</t>
  </si>
  <si>
    <t>DORKING</t>
  </si>
  <si>
    <t>WESTBURY</t>
  </si>
  <si>
    <t>PONTHIR</t>
  </si>
  <si>
    <t>LEMONROYD/STW</t>
  </si>
  <si>
    <t>Independent Water Networks Ltd</t>
  </si>
  <si>
    <t>IWN</t>
  </si>
  <si>
    <t>Large STW26</t>
  </si>
  <si>
    <t>HARWICH AND DOVERCOURT</t>
  </si>
  <si>
    <t>HILLHOUSE WWTW</t>
  </si>
  <si>
    <t>PEACEHAVEN</t>
  </si>
  <si>
    <t>HEANOR-MILNE HAY (STW)</t>
  </si>
  <si>
    <t>ESHER</t>
  </si>
  <si>
    <t>WESTON-SUPER-MARE</t>
  </si>
  <si>
    <t>QUEENSFERRY</t>
  </si>
  <si>
    <t>LUNDWOOD/STW</t>
  </si>
  <si>
    <t>Peel Water Networks</t>
  </si>
  <si>
    <t>PWN</t>
  </si>
  <si>
    <t>Large STW27</t>
  </si>
  <si>
    <t>HAVERHILL STW</t>
  </si>
  <si>
    <t>HORWICH WWTW</t>
  </si>
  <si>
    <t>PEEL COMMON</t>
  </si>
  <si>
    <t>HINCKLEY (STW)</t>
  </si>
  <si>
    <t>FARNHAM</t>
  </si>
  <si>
    <t>WEYMOUTH</t>
  </si>
  <si>
    <t>SWANSEA BAY</t>
  </si>
  <si>
    <t>MALTON/STW</t>
  </si>
  <si>
    <t>Scottish &amp; Southern Energy Water Limited</t>
  </si>
  <si>
    <t>SSE</t>
  </si>
  <si>
    <t>Large STW28</t>
  </si>
  <si>
    <t>HITCHIN STW</t>
  </si>
  <si>
    <t>HUYTON WWTW</t>
  </si>
  <si>
    <t>PENNINGTON</t>
  </si>
  <si>
    <t>ILKESTON - HALLAM FIELDS (STW)</t>
  </si>
  <si>
    <t>FLEET</t>
  </si>
  <si>
    <t>YEOVIL</t>
  </si>
  <si>
    <t>TENBY</t>
  </si>
  <si>
    <t>NEILEY/NO 1 STW</t>
  </si>
  <si>
    <t>Severn Trent Water Service</t>
  </si>
  <si>
    <t>STS</t>
  </si>
  <si>
    <t>Large STW29</t>
  </si>
  <si>
    <t>HUNTINGDON (GODMANCHESTER) STW</t>
  </si>
  <si>
    <t>HYDE WWTW</t>
  </si>
  <si>
    <t>PORTOBELLO BRIGHTON</t>
  </si>
  <si>
    <t>KIDDERMINSTER OLDINGTON (STW)</t>
  </si>
  <si>
    <t>GODALMING</t>
  </si>
  <si>
    <t>TOTAL</t>
  </si>
  <si>
    <t>NEILEY/NO 2 STW</t>
  </si>
  <si>
    <t>Veolia Water Projects Ltd</t>
  </si>
  <si>
    <t>VWP</t>
  </si>
  <si>
    <t>Large STW30</t>
  </si>
  <si>
    <t>INGOLDMELLS STW</t>
  </si>
  <si>
    <t>HYNDBURN WWTW</t>
  </si>
  <si>
    <t>PORTSLADE SHOREHAM</t>
  </si>
  <si>
    <t>KIRKBY IN ASHFIELD (STW)</t>
  </si>
  <si>
    <t>GUILDFORD</t>
  </si>
  <si>
    <t>NORMANTON/STW</t>
  </si>
  <si>
    <t>Large STW31</t>
  </si>
  <si>
    <t>IPSWICH CLIFF QUAY RAEBURN STW</t>
  </si>
  <si>
    <t>KENDAL WWTW</t>
  </si>
  <si>
    <t>PORTSWOOD</t>
  </si>
  <si>
    <t>LEEK (STW)</t>
  </si>
  <si>
    <t>HARPENDEN</t>
  </si>
  <si>
    <t>NORTH BIERLEY/STW</t>
  </si>
  <si>
    <t>Large STW32</t>
  </si>
  <si>
    <t>JAYWICK NEW</t>
  </si>
  <si>
    <t>KIDSGROVE WWTW</t>
  </si>
  <si>
    <t>QUEENBOROUGH</t>
  </si>
  <si>
    <t>LICHFIELD (STW)</t>
  </si>
  <si>
    <t>HOGSMILL</t>
  </si>
  <si>
    <t>NORTHALLERTON/STW</t>
  </si>
  <si>
    <t>Large STW33</t>
  </si>
  <si>
    <t>KINGS LYNN STW</t>
  </si>
  <si>
    <t>LANCASTER (STODDAY) WWTW</t>
  </si>
  <si>
    <t>SANDOWN</t>
  </si>
  <si>
    <t>LONG EATON-TOTON (STW)</t>
  </si>
  <si>
    <t>HOGSMILL (A &amp; B)</t>
  </si>
  <si>
    <t>OLD WHITTINGTON/STW</t>
  </si>
  <si>
    <t>Large STW34</t>
  </si>
  <si>
    <t>LEIGHTON LINSLADE STW</t>
  </si>
  <si>
    <t>LEIGH WWTW</t>
  </si>
  <si>
    <t>SCAYNES HILL</t>
  </si>
  <si>
    <t>LOUGHBOROUGH (STW)</t>
  </si>
  <si>
    <t>HOGSMILL (A)</t>
  </si>
  <si>
    <t>RAWCLIFFE YORK/STW</t>
  </si>
  <si>
    <t>Large STW35</t>
  </si>
  <si>
    <t>LETCHWORTH STW</t>
  </si>
  <si>
    <t>LEYLAND WWTW</t>
  </si>
  <si>
    <t>SITTINGBOURNE</t>
  </si>
  <si>
    <t>LOWER GORNAL (STW)</t>
  </si>
  <si>
    <t>HORLEY</t>
  </si>
  <si>
    <t>SALTERHEBBLE</t>
  </si>
  <si>
    <t>Large STW36</t>
  </si>
  <si>
    <t>LOWESTOFT STW</t>
  </si>
  <si>
    <t>LIVERPOOL SOUTH (WOOLTON) WWTW</t>
  </si>
  <si>
    <t>SLOWHILL COPSE</t>
  </si>
  <si>
    <t>MALVERN (STW)</t>
  </si>
  <si>
    <t>LEATHERHEAD</t>
  </si>
  <si>
    <t>SANDALL/STW</t>
  </si>
  <si>
    <t>Large STW37</t>
  </si>
  <si>
    <t>MARCH STW</t>
  </si>
  <si>
    <t>MACCLESFIELD WWTW</t>
  </si>
  <si>
    <t>SWALECLIFFE</t>
  </si>
  <si>
    <t>MANSFIELD-BATH LANE (STW)</t>
  </si>
  <si>
    <t>LITTLE MARLOW</t>
  </si>
  <si>
    <t>SCARBOROUGH/STW</t>
  </si>
  <si>
    <t>Large STW38</t>
  </si>
  <si>
    <t>MARKET HARBOROUGH</t>
  </si>
  <si>
    <t>MEOLS (NORTH WIRRAL)</t>
  </si>
  <si>
    <t>TONBRIDGE</t>
  </si>
  <si>
    <t>MELTON (STW)</t>
  </si>
  <si>
    <t>LONG REACH</t>
  </si>
  <si>
    <t>SELBY/NO.2 STW</t>
  </si>
  <si>
    <t>Large STW39</t>
  </si>
  <si>
    <t>MARSTON STW (LINCS)</t>
  </si>
  <si>
    <t>MORECAMBE WWTW</t>
  </si>
  <si>
    <t>TUNBRIDGE WELLS NORTH</t>
  </si>
  <si>
    <t>MILE OAK STW</t>
  </si>
  <si>
    <t>LUTON (EAST HYDE)</t>
  </si>
  <si>
    <t>SOUTH ELMSALL/STW</t>
  </si>
  <si>
    <t>Large STW40</t>
  </si>
  <si>
    <t>NEWMARKET STW</t>
  </si>
  <si>
    <t>NORTH WIRRAL (MEOLS) WWTW</t>
  </si>
  <si>
    <t>TUNBRIDGE WELLS SOUTH</t>
  </si>
  <si>
    <t>MINWORTH (STW)</t>
  </si>
  <si>
    <t>MAIDENHEAD</t>
  </si>
  <si>
    <t>SPENBOROUGH/STW</t>
  </si>
  <si>
    <t>Large STW41</t>
  </si>
  <si>
    <t>PETERBOROUGH (FLAG FEN) STW</t>
  </si>
  <si>
    <t>NORTHWICH WWTW</t>
  </si>
  <si>
    <t>WEATHERLEES HILL</t>
  </si>
  <si>
    <t>MONKMOOR (STW)</t>
  </si>
  <si>
    <t>MAPLE LODGE</t>
  </si>
  <si>
    <t>STAVELEY/STW</t>
  </si>
  <si>
    <t>Large STW42</t>
  </si>
  <si>
    <t>RAYLEIGH-EAST STW</t>
  </si>
  <si>
    <t>OLDHAM WWTW</t>
  </si>
  <si>
    <t>WEATHERLEES HILL B</t>
  </si>
  <si>
    <t>NETHERIDGE (STW)</t>
  </si>
  <si>
    <t>MOGDEN</t>
  </si>
  <si>
    <t>SUTTON/STW</t>
  </si>
  <si>
    <t>Large STW43</t>
  </si>
  <si>
    <t>RAYLEIGH-WEST</t>
  </si>
  <si>
    <t>PRESTON (CLIFTON MARSH) WWTW</t>
  </si>
  <si>
    <t>WHITEWALL CREEK</t>
  </si>
  <si>
    <t>NEWTHORPE - STW</t>
  </si>
  <si>
    <t>NEWBURY</t>
  </si>
  <si>
    <t>TADCASTER/TRADE STW</t>
  </si>
  <si>
    <t>Large STW44</t>
  </si>
  <si>
    <t>ROCHFORD STW</t>
  </si>
  <si>
    <t>ROCHDALE WWTW</t>
  </si>
  <si>
    <t>WOOLSTON</t>
  </si>
  <si>
    <t>NUNEATON- HARSHILL - STW</t>
  </si>
  <si>
    <t>OXFORD</t>
  </si>
  <si>
    <t>THORNE/STW</t>
  </si>
  <si>
    <t>Large STW45</t>
  </si>
  <si>
    <t>SHENFIELD AND HUTTON STW</t>
  </si>
  <si>
    <t>ROSSENDALE WWTW</t>
  </si>
  <si>
    <t>WORTHING EAST</t>
  </si>
  <si>
    <t>PACKINGTON (STW)</t>
  </si>
  <si>
    <t>READING</t>
  </si>
  <si>
    <t>WHITBY/STW</t>
  </si>
  <si>
    <t>Large STW46</t>
  </si>
  <si>
    <t>SOUTHEND STW</t>
  </si>
  <si>
    <t>ROYTON WWTW</t>
  </si>
  <si>
    <t>RAINWORTH (STW)</t>
  </si>
  <si>
    <t>REIGATE</t>
  </si>
  <si>
    <t>WOMBWELL/STW</t>
  </si>
  <si>
    <t>Large STW47</t>
  </si>
  <si>
    <t>SPALDING STW</t>
  </si>
  <si>
    <t>RUNCORN WWTW</t>
  </si>
  <si>
    <t>RAY HALL (STW)</t>
  </si>
  <si>
    <t>RIVERSIDE</t>
  </si>
  <si>
    <t>WOODHOUSE MILL/STW</t>
  </si>
  <si>
    <t>Large STW48</t>
  </si>
  <si>
    <t>ST NEOTS STW</t>
  </si>
  <si>
    <t>SALE WWTW</t>
  </si>
  <si>
    <t>REDDITCH (SPERNAL) WRW</t>
  </si>
  <si>
    <t>RYE MEADS</t>
  </si>
  <si>
    <t>YORK NABURN/STW</t>
  </si>
  <si>
    <t>Large STW49</t>
  </si>
  <si>
    <t>TETNEY-NEWTON MARSH STW</t>
  </si>
  <si>
    <t>SALFORD WWTW</t>
  </si>
  <si>
    <t>RETFORD STW</t>
  </si>
  <si>
    <t>SANDHURST</t>
  </si>
  <si>
    <t>YORK/NABURN</t>
  </si>
  <si>
    <t>Large STW50</t>
  </si>
  <si>
    <t>THETFORD STW</t>
  </si>
  <si>
    <t>SANDON (NORTH LIVERPOOL DOCKS) WWTW</t>
  </si>
  <si>
    <t>ROUNDHILL (STW)</t>
  </si>
  <si>
    <t>SLOUGH</t>
  </si>
  <si>
    <t>Large STW51</t>
  </si>
  <si>
    <t>TILBURY STW</t>
  </si>
  <si>
    <t>SKELMERSDALE WWTW</t>
  </si>
  <si>
    <t>RUGBY NEWBOLD (STW)</t>
  </si>
  <si>
    <t>SWINDON</t>
  </si>
  <si>
    <t>Large STW52</t>
  </si>
  <si>
    <t>WEST WALTON STW</t>
  </si>
  <si>
    <t>SOUTHPORT (BANK END) WWTW</t>
  </si>
  <si>
    <t>RUGELEY (STW)</t>
  </si>
  <si>
    <t>WANTAGE</t>
  </si>
  <si>
    <t>Large STW53</t>
  </si>
  <si>
    <t>WHILTON STW</t>
  </si>
  <si>
    <t>ST HELENS WWTW</t>
  </si>
  <si>
    <t>RUSHMOOR (STW)</t>
  </si>
  <si>
    <t>WARGRAVE</t>
  </si>
  <si>
    <t>Large STW54</t>
  </si>
  <si>
    <t>WHITLINGHAM TROWSE STW</t>
  </si>
  <si>
    <t>STOCKPORT WWTW</t>
  </si>
  <si>
    <t>SCUNTHORPE-YADDLETHORPE (STW)</t>
  </si>
  <si>
    <t>WINDSOR</t>
  </si>
  <si>
    <t>Large STW55</t>
  </si>
  <si>
    <t>WICKFORD STW</t>
  </si>
  <si>
    <t>TYLDESLEY WWTW</t>
  </si>
  <si>
    <t>SNARROWS (STW)</t>
  </si>
  <si>
    <t>WISLEY</t>
  </si>
  <si>
    <t>Large STW56</t>
  </si>
  <si>
    <t>WITHAM STW</t>
  </si>
  <si>
    <t>URMSTON WWTW</t>
  </si>
  <si>
    <t>STANLEY DOWNTON (STW)</t>
  </si>
  <si>
    <t>WITNEY</t>
  </si>
  <si>
    <t>Large STW57</t>
  </si>
  <si>
    <t>WALTON-LE-DALE WWTW</t>
  </si>
  <si>
    <t>STANTON-DERBYSHIRE (STW)</t>
  </si>
  <si>
    <t>WOKING</t>
  </si>
  <si>
    <t>Large STW58</t>
  </si>
  <si>
    <t>WARRINGTON NORTH WWTW</t>
  </si>
  <si>
    <t>STAPLEFORD-BESSEL LANE (STW)</t>
  </si>
  <si>
    <t>Large STW59</t>
  </si>
  <si>
    <t>WARRINGTON SOUTH WWTW</t>
  </si>
  <si>
    <t>STOKE BARDOLPH (STW)</t>
  </si>
  <si>
    <t>Large STW60</t>
  </si>
  <si>
    <t>WESTHOUGHTON WWTW</t>
  </si>
  <si>
    <t>STRATFORD-MILCOTE (STW)</t>
  </si>
  <si>
    <t>Large STW61</t>
  </si>
  <si>
    <t>WHALEY BRIDGE WWTW</t>
  </si>
  <si>
    <t>STRONGFORD (STW)</t>
  </si>
  <si>
    <t>Large STW62</t>
  </si>
  <si>
    <t>WHITEHAVEN WWTW</t>
  </si>
  <si>
    <t>SUTTON IN ASHFIELD (STW)</t>
  </si>
  <si>
    <t>Large STW63</t>
  </si>
  <si>
    <t>WIDNES WWTW</t>
  </si>
  <si>
    <t>TAMWORTH (STW)</t>
  </si>
  <si>
    <t>Large STW64</t>
  </si>
  <si>
    <t>WIGAN (HOSCAR) WWTW</t>
  </si>
  <si>
    <t>Tenbury STW</t>
  </si>
  <si>
    <t>Large STW65</t>
  </si>
  <si>
    <t>WINSFORD WWTW</t>
  </si>
  <si>
    <t>TEWKESBURY STW</t>
  </si>
  <si>
    <t>Large STW66</t>
  </si>
  <si>
    <t>WORKINGTON WWTW</t>
  </si>
  <si>
    <t>TOTON (STW)</t>
  </si>
  <si>
    <t>Large STW67</t>
  </si>
  <si>
    <t>TRESCOTT (STW)</t>
  </si>
  <si>
    <t>Large STW68</t>
  </si>
  <si>
    <t>UTTOXETER (STW)</t>
  </si>
  <si>
    <t>Large STW69</t>
  </si>
  <si>
    <t>WANLIP (STW)</t>
  </si>
  <si>
    <t>Large STW70</t>
  </si>
  <si>
    <t>WARWICK-LONGBRIDGE (STW)</t>
  </si>
  <si>
    <t>Large STW71</t>
  </si>
  <si>
    <t>WHETSTONE (STW)</t>
  </si>
  <si>
    <t>Large STW72</t>
  </si>
  <si>
    <t>WIGSTON (STW)</t>
  </si>
  <si>
    <t>Large STW73</t>
  </si>
  <si>
    <t>WILLENHALL (STW)</t>
  </si>
  <si>
    <t>Large STW74</t>
  </si>
  <si>
    <t>WORCESTER - BROMWICH ROAD (STW)</t>
  </si>
  <si>
    <t>Large STW75</t>
  </si>
  <si>
    <t>WORKSOP-MANTON (STW)</t>
  </si>
  <si>
    <t>Large STW76</t>
  </si>
  <si>
    <t>YADDLETHORPE SCUNTHORPE (STW)</t>
  </si>
  <si>
    <t>Large STW77</t>
  </si>
  <si>
    <t>Large STW78</t>
  </si>
  <si>
    <t>Large STW79</t>
  </si>
  <si>
    <t>Large STW80</t>
  </si>
  <si>
    <t>Large STW81</t>
  </si>
  <si>
    <t>Large STW82</t>
  </si>
  <si>
    <t>Large STW83</t>
  </si>
  <si>
    <t>Large STW84</t>
  </si>
  <si>
    <t>Large STW85</t>
  </si>
  <si>
    <t>Large STW86</t>
  </si>
  <si>
    <t>Large STW87</t>
  </si>
  <si>
    <t>Large STW88</t>
  </si>
  <si>
    <t>Large STW89</t>
  </si>
  <si>
    <t>Large STW90</t>
  </si>
  <si>
    <t>Large STW91</t>
  </si>
  <si>
    <t>Large STW92</t>
  </si>
  <si>
    <t>Large STW93</t>
  </si>
  <si>
    <t>Large STW94</t>
  </si>
  <si>
    <t>Large STW95</t>
  </si>
  <si>
    <t>Large STW96</t>
  </si>
  <si>
    <t>Large STW97</t>
  </si>
  <si>
    <t>Large STW98</t>
  </si>
  <si>
    <t>Large STW99</t>
  </si>
  <si>
    <t>Large STW100</t>
  </si>
  <si>
    <t>2021 Annual performance report tables</t>
  </si>
  <si>
    <t xml:space="preserve">Introduction </t>
  </si>
  <si>
    <t>Companies are required to prepare an annual performance report for which we have set out the minimum requirement in the Regulatory Accounting Guidelines. The purpose of this spreadsheet is to allow companies to submit the tables required as part of that report in a format to allow Ofwat to process the data provided by companies. Companies should complete these tables and return them to us at the same time as they submit their annual performance report. This should be as soon as reasonably practicable and no later than Thursday, 15 July 2021.</t>
  </si>
  <si>
    <t>Tables</t>
  </si>
  <si>
    <t xml:space="preserve">Select the company name from the drop down list on the 'validation' tab.
The validation sheet within the file will highlight where there are outstanding issues with the data you are submitting. Please review this prior to submission and address any outstanding issues prior to submission.
Companies should have particular regard to the regulatory accounting guidelines set out for each table when preparing their submission. Note that Ofwat will collect the input value as given, the number of decimal places stated is for Ofwat's database visual view. 
The calculations are locked in the table template to prevent editing and for the inputs that are not relevant to your company, please leave blank. 
We have set input cells that require a '%' entry as a 'percentage' rather than as a 'number' format. The underlying data saved will be between a figure of 0 and 1 but will be displayed as a percentage. For example, an input of '10', will display as 10%, but will hold an underlying value of 0.1.
</t>
  </si>
  <si>
    <t>Queries</t>
  </si>
  <si>
    <t xml:space="preserve">To raise queries about the 2020-21 Annual performance report tables template, a query form should be emailed to OfwatPandO@ofwat.gov.uk. The query form has been emailed to the Regulatory Accounts Working Group (RAWG) members and to your Regulatory Directors (RDs). </t>
  </si>
  <si>
    <t>Submissions</t>
  </si>
  <si>
    <t>Your completed spreadsheet should be uploaded to the ‘July APR 2021’ in your company’s area of our SharePoint DCS website. If you require any assistance with this, please contact OfwatPandO@ofwat.gov.uk. The comment column is not to be used for commentaries which are required by RAG3 – it is for your own internal use only and to flag any technical issues you have with this spreadsheet. You should not use it to comment in response to the general instructions set out in RAG4.</t>
  </si>
  <si>
    <t>Links to additional information / guidance</t>
  </si>
  <si>
    <t xml:space="preserve">Pro forma tables for the Regulatory Accounting Guidelines 2020-21
</t>
  </si>
  <si>
    <t xml:space="preserve">RAG 3.12 – Guideline for the format and disclosures for the annual performance report </t>
  </si>
  <si>
    <t xml:space="preserve">RAG 4.09 – Guideline for the table definitions in the annual performance report </t>
  </si>
  <si>
    <t>Pro forma tables - Annual performance report</t>
  </si>
  <si>
    <t>Section 1  Regulatory financial reporting</t>
  </si>
  <si>
    <t>Pro forma 1A</t>
  </si>
  <si>
    <t>Income statement for the 12 months ended 31 March 2021</t>
  </si>
  <si>
    <t>Pro forma 1B</t>
  </si>
  <si>
    <t>Statement of comprehensive income for the 12 months ended 31 March 2021</t>
  </si>
  <si>
    <t>Pro forma 1C</t>
  </si>
  <si>
    <t>Statement of financial position for the 12 months ended 31 March 2021</t>
  </si>
  <si>
    <t>Pro forma 1D</t>
  </si>
  <si>
    <t>Statement of cashflows for the 12 months ended 31 March 2021</t>
  </si>
  <si>
    <t>Pro forma 1E</t>
  </si>
  <si>
    <t>Net debt analysis (appointed activities) at 31 March 2021</t>
  </si>
  <si>
    <t>Pro forma 1F</t>
  </si>
  <si>
    <t>Financial flows for the 12 months ended 31 March 2021 and for the price review to date - (2017-18 financial year average CPIH)</t>
  </si>
  <si>
    <t>Section 2   Price review and other segmental reporting</t>
  </si>
  <si>
    <t>Pro forma 2A</t>
  </si>
  <si>
    <t>Segmental income statement for the 12 months ended 31 March 2021</t>
  </si>
  <si>
    <t>Pro forma 2B</t>
  </si>
  <si>
    <t>Totex analysis for the 12 months ended 31 March 2021 - wholesale</t>
  </si>
  <si>
    <t>Pro forma 2C</t>
  </si>
  <si>
    <t>Cost analysis for the 12 months ended 31 March 2021 - retail</t>
  </si>
  <si>
    <t>Pro forma 2D</t>
  </si>
  <si>
    <t>Historic cost analysis of tangible fixed assets at 31 March 2021</t>
  </si>
  <si>
    <t>Pro forma 2E</t>
  </si>
  <si>
    <t>Analysis of 'grants and contributions' for the 12 months ended 31 March 2021 - water resources, water network+ and wastewater network+</t>
  </si>
  <si>
    <t>Pro forma 2F</t>
  </si>
  <si>
    <t>Residential retail for the 12 months ended 31 March 2021</t>
  </si>
  <si>
    <t>Pro forma 2G</t>
  </si>
  <si>
    <t>Non-household water - revenues by tariff type</t>
  </si>
  <si>
    <t>Pro forma 2H</t>
  </si>
  <si>
    <t>Non-household wastewater - revenues by tariff type</t>
  </si>
  <si>
    <t>Pro forma 2I</t>
  </si>
  <si>
    <t>Revenue analysis for the 12 months ended 31 March 2021</t>
  </si>
  <si>
    <t>Pro forma 2J</t>
  </si>
  <si>
    <t>Infrastructure network reinforcement costs for the 12 months ended 31 March 2021</t>
  </si>
  <si>
    <t>Pro forma 2K</t>
  </si>
  <si>
    <t>Infrastructure charges reconciliation for the 12 months ended 31 March 2021</t>
  </si>
  <si>
    <t>Pro forma 2L</t>
  </si>
  <si>
    <t>Analysis of land sales for the 12 months ended 31 March 2021</t>
  </si>
  <si>
    <t>Pro forma 2M</t>
  </si>
  <si>
    <t>Revenue reconciliation for the 12 months ended 31 March 2021 - wholesale</t>
  </si>
  <si>
    <t>Pro forma 2N</t>
  </si>
  <si>
    <t xml:space="preserve">Residential retail  - social tariffs </t>
  </si>
  <si>
    <t>Pro forma 2O</t>
  </si>
  <si>
    <t>Historic cost analysis of intangible fixed assets</t>
  </si>
  <si>
    <t>Section 3  Performance summary</t>
  </si>
  <si>
    <t>Pro forma 3A</t>
  </si>
  <si>
    <t>Outcome perfomance - Water common performance commitments</t>
  </si>
  <si>
    <t>Pro forma 3B</t>
  </si>
  <si>
    <t>Outcome perfomance - Wastewater common performance commitments</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</si>
  <si>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</si>
  <si>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</si>
  <si>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</si>
  <si>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</si>
  <si>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</si>
  <si>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</si>
  <si>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</si>
  <si>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</si>
  <si>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3G</t>
  </si>
  <si>
    <t>Underlying calculations for common performance commitments - wastewater</t>
  </si>
  <si>
    <t>Pro forma 3H</t>
  </si>
  <si>
    <t>Summary information on outcome delivery incentive payments</t>
  </si>
  <si>
    <t>Pro forma 3I</t>
  </si>
  <si>
    <t>Supplementary outcomes information</t>
  </si>
  <si>
    <t>Section 4  Additional regulatory information - service level</t>
  </si>
  <si>
    <t>Pro forma 4A</t>
  </si>
  <si>
    <t>Water bulk supply information for the 12 months ended 31 March 2021</t>
  </si>
  <si>
    <t>Pro forma 4B</t>
  </si>
  <si>
    <t>Analysis of debt</t>
  </si>
  <si>
    <t>Pro forma 4C</t>
  </si>
  <si>
    <t>Impact of price control performance to date on RCV</t>
  </si>
  <si>
    <t>Pro forma 4D</t>
  </si>
  <si>
    <t>Totex analysis for the 12 months ended 31 March 2021 - water resources and water network+</t>
  </si>
  <si>
    <t>Pro forma 4E</t>
  </si>
  <si>
    <t>Totex analysis for the 12 months ended 31 March 2021 - wastewater network+ and bioresources</t>
  </si>
  <si>
    <t>Pro forma 4F</t>
  </si>
  <si>
    <t>Major project expenditure for wholesale water by purpose for the 12 months ended 31 March 2021</t>
  </si>
  <si>
    <t>Pro forma 4G</t>
  </si>
  <si>
    <t>Major project expenditure for wholesale wastewater by purpose for the 12 months ended 31 March 2021</t>
  </si>
  <si>
    <t>Pro forma 4H</t>
  </si>
  <si>
    <t>Financial metrics for the 12 months ended 31 March 2021</t>
  </si>
  <si>
    <t>Pro forma 4I</t>
  </si>
  <si>
    <t>Financial derivatives</t>
  </si>
  <si>
    <t xml:space="preserve">Pro forma 4J  </t>
  </si>
  <si>
    <t>Base expenditure analysis for the 12 months ended 31 March 2021 - water resources and water network+</t>
  </si>
  <si>
    <t xml:space="preserve">Pro forma 4K  </t>
  </si>
  <si>
    <t>Base expenditure analysis for the 12 months ended 31 March 2021 - wastewater network + and bioresources</t>
  </si>
  <si>
    <t xml:space="preserve">Pro forma 4L  </t>
  </si>
  <si>
    <t xml:space="preserve">Enhancement expenditure for the 12 months ended 31st March 2021 - water resources and water network+ </t>
  </si>
  <si>
    <t xml:space="preserve">Pro forma 4M  </t>
  </si>
  <si>
    <t>Enhancement expenditure for the 12 months ended 31st March 2021 - wastewater network+ and bioresources</t>
  </si>
  <si>
    <t xml:space="preserve">Pro forma 4N  </t>
  </si>
  <si>
    <t xml:space="preserve">Developer services expenditure for the 12 months ended 31st March 2021 - water resources and water network+ </t>
  </si>
  <si>
    <t xml:space="preserve">Pro forma 4O  </t>
  </si>
  <si>
    <t>Developer services expenditure for the 12 months ended 31st March 2021 - wastewater network+ and bioresources</t>
  </si>
  <si>
    <t xml:space="preserve">Pro forma 4P  </t>
  </si>
  <si>
    <t>Expenditure on non-price control diversions for the 12 months ended 31 March 2021</t>
  </si>
  <si>
    <t>Pro forma 4Q</t>
  </si>
  <si>
    <t>Developer services - New connections, properties and mains</t>
  </si>
  <si>
    <t>Pro forma 4R</t>
  </si>
  <si>
    <t>Connected properties, customers and population</t>
  </si>
  <si>
    <t>Section 5 Additional regulatory information - water resources</t>
  </si>
  <si>
    <t xml:space="preserve">Pro forma 5A </t>
  </si>
  <si>
    <t>Water resources asset and volumes data for the 12 months ended 31st March 2021</t>
  </si>
  <si>
    <t>Pro forma 5B</t>
  </si>
  <si>
    <t>Water resources operating cost analysis for the 12 months ended 31st March 2021</t>
  </si>
  <si>
    <t>Section 6 Additional regulatory information - water network plus</t>
  </si>
  <si>
    <t>Pro forma 6A</t>
  </si>
  <si>
    <t>Raw water transport, raw water storage and water treatment data for the 12 months ended 31st March 2021</t>
  </si>
  <si>
    <t>Pro forma 6B</t>
  </si>
  <si>
    <t>Treated water distribution - assets and operations for the 12 months ended 31st March 2021</t>
  </si>
  <si>
    <t>Pro forma 6C</t>
  </si>
  <si>
    <t>Water network+ - Mains, communication pipes and other data for the 12 months ended 31st March 2021</t>
  </si>
  <si>
    <t>Pro forma 6D</t>
  </si>
  <si>
    <t>Demand management - Metering and leakage activities for the 12 months ended 31 March 2012</t>
  </si>
  <si>
    <t>Section 7 Additional regulatory information - wastewater network plus</t>
  </si>
  <si>
    <t>Pro forma 7A</t>
  </si>
  <si>
    <t>Wastewater network+ - Functional expenditure for the 12 months ended 31st March 2021</t>
  </si>
  <si>
    <t>Pro forma 7B</t>
  </si>
  <si>
    <t>Wastewater network+ - Large sewage treatment works for the 12 months ended 31 March 2021</t>
  </si>
  <si>
    <t>Pro forma 7C</t>
  </si>
  <si>
    <t>Wastewater network+ - Sewer and volume data for the 12 months ended 31st March 2021</t>
  </si>
  <si>
    <t>Pro forma 7D</t>
  </si>
  <si>
    <t>Wastewater network+ - Sewage treatment works data for the 12 months ended 31st March 2021</t>
  </si>
  <si>
    <t>Pro forma 7E</t>
  </si>
  <si>
    <t>Wastewater network+ - Energy consumption and other data for the 12 months ended 31st March 2011</t>
  </si>
  <si>
    <t>Section 8 Additional regulatory information - bioresources</t>
  </si>
  <si>
    <t>Pro forma 8A</t>
  </si>
  <si>
    <t>Bioresources sludge data for the 12 months ended 31st March 2021</t>
  </si>
  <si>
    <t>Pro forma 8B</t>
  </si>
  <si>
    <t>Bioresources operating expenditure analysis for the 12 months ended 31st March 2021</t>
  </si>
  <si>
    <t>Pro forma 8C</t>
  </si>
  <si>
    <t>Bioresources energy and liquors analysis for the 12 months ended 31st March 2021</t>
  </si>
  <si>
    <t>Pro forma 8D</t>
  </si>
  <si>
    <t>Bioresources sludge treatment and disposal data for the 12 months ended 31st March 2021</t>
  </si>
  <si>
    <t>Section 9 Additional regulatory information - innovation competition</t>
  </si>
  <si>
    <t>Pro forma 9A</t>
  </si>
  <si>
    <t>Innovation competition</t>
  </si>
  <si>
    <t>Small company return</t>
  </si>
  <si>
    <t>Pro forma S1</t>
  </si>
  <si>
    <t>Small Company Return - Analysis of turnover and operating costs</t>
  </si>
  <si>
    <t>Pro forma S2</t>
  </si>
  <si>
    <t>Small Company Return - Non-financial information for the 12 months to 31 March 2021</t>
  </si>
  <si>
    <t>Data validation checks</t>
  </si>
  <si>
    <t>Select company from drop down list</t>
  </si>
  <si>
    <t>The data tables should only be submitted once all data checks pass the table below identifies where there are outstanding issues, these are shown as red cells below.</t>
  </si>
  <si>
    <t>All expected cells completed?</t>
  </si>
  <si>
    <t>Line definitions</t>
  </si>
  <si>
    <t>Data Validation</t>
  </si>
  <si>
    <t>Completion checks</t>
  </si>
  <si>
    <t>Line description</t>
  </si>
  <si>
    <t>Units</t>
  </si>
  <si>
    <t>DPs</t>
  </si>
  <si>
    <t>Statutory</t>
  </si>
  <si>
    <t>Adjustments</t>
  </si>
  <si>
    <t>Total appointed activities</t>
  </si>
  <si>
    <t>RAG 4 reference</t>
  </si>
  <si>
    <t>Comments 
(For internal use only, not to be reviewed by Ofwat)</t>
  </si>
  <si>
    <t>Please complete all cells in row</t>
  </si>
  <si>
    <t>Differences between statutory and RAG definitions</t>
  </si>
  <si>
    <t>Non-appointed</t>
  </si>
  <si>
    <t>Total adjustments</t>
  </si>
  <si>
    <t>Revenue</t>
  </si>
  <si>
    <t>£m</t>
  </si>
  <si>
    <t>1A.1</t>
  </si>
  <si>
    <t>BO1180STAT</t>
  </si>
  <si>
    <t>BO1180DSR</t>
  </si>
  <si>
    <t>BO1180NA</t>
  </si>
  <si>
    <t>BO1180ADJ</t>
  </si>
  <si>
    <t>BO1180</t>
  </si>
  <si>
    <t>Operating costs</t>
  </si>
  <si>
    <t>1A.2</t>
  </si>
  <si>
    <t>BO2560STAT</t>
  </si>
  <si>
    <t>BO2560DSR</t>
  </si>
  <si>
    <t>BO2560NA</t>
  </si>
  <si>
    <t>BO2560ADJ</t>
  </si>
  <si>
    <t>BO2560</t>
  </si>
  <si>
    <t>Other operating income</t>
  </si>
  <si>
    <t>1A.3</t>
  </si>
  <si>
    <t>BO1980STAT</t>
  </si>
  <si>
    <t>BO1980DSR</t>
  </si>
  <si>
    <t>BO1980NA</t>
  </si>
  <si>
    <t>BO1980ADJ</t>
  </si>
  <si>
    <t>BO1980</t>
  </si>
  <si>
    <t>Operating profit</t>
  </si>
  <si>
    <t>1A.4</t>
  </si>
  <si>
    <t>BO2060STAT</t>
  </si>
  <si>
    <t>BO2060DSR</t>
  </si>
  <si>
    <t>BO2060NA</t>
  </si>
  <si>
    <t>BO2060ADJ</t>
  </si>
  <si>
    <t>BO2060</t>
  </si>
  <si>
    <t>Other income</t>
  </si>
  <si>
    <t>1A.5</t>
  </si>
  <si>
    <t>BO3301STAT</t>
  </si>
  <si>
    <t>BO3301DSR</t>
  </si>
  <si>
    <t>BO3301NA</t>
  </si>
  <si>
    <t>BO3301ADJ</t>
  </si>
  <si>
    <t>BO3301</t>
  </si>
  <si>
    <t xml:space="preserve">Interest income </t>
  </si>
  <si>
    <t>1A.6</t>
  </si>
  <si>
    <t>A10008STAT</t>
  </si>
  <si>
    <t>A10008DSR</t>
  </si>
  <si>
    <t>A10008NA</t>
  </si>
  <si>
    <t>A10008ADJ</t>
  </si>
  <si>
    <t>A10008APP</t>
  </si>
  <si>
    <t>Interest expense</t>
  </si>
  <si>
    <t>1A.7</t>
  </si>
  <si>
    <t>A10009STAT</t>
  </si>
  <si>
    <t>A10009DSR</t>
  </si>
  <si>
    <t>A10009NA</t>
  </si>
  <si>
    <t>A10009ADJ</t>
  </si>
  <si>
    <t>A10009APP</t>
  </si>
  <si>
    <t xml:space="preserve">Other interest expense </t>
  </si>
  <si>
    <t>1A.8</t>
  </si>
  <si>
    <t>FT01641STAT</t>
  </si>
  <si>
    <t>FT01641DSR</t>
  </si>
  <si>
    <t>FT01641NA</t>
  </si>
  <si>
    <t>FT01641ADJ</t>
  </si>
  <si>
    <t>FT01641</t>
  </si>
  <si>
    <t>Profit before tax and fair value movements</t>
  </si>
  <si>
    <t>1A.9</t>
  </si>
  <si>
    <t>A10011STAT</t>
  </si>
  <si>
    <t>A10011DSR</t>
  </si>
  <si>
    <t>A10011NA</t>
  </si>
  <si>
    <t>A10011ADJ</t>
  </si>
  <si>
    <t>A10011APP</t>
  </si>
  <si>
    <t>Fair value gains/(losses) on financial instruments</t>
  </si>
  <si>
    <t>1A.10</t>
  </si>
  <si>
    <t>A10012STAT</t>
  </si>
  <si>
    <t>A10012DSR</t>
  </si>
  <si>
    <t>A10012NA</t>
  </si>
  <si>
    <t>A10012ADJ</t>
  </si>
  <si>
    <t>A10012APP</t>
  </si>
  <si>
    <t>Profit before tax</t>
  </si>
  <si>
    <t>1A.11</t>
  </si>
  <si>
    <t>BO3305STAT</t>
  </si>
  <si>
    <t>BO3305DSR</t>
  </si>
  <si>
    <t>BO3305NA</t>
  </si>
  <si>
    <t>BO3305ADJ</t>
  </si>
  <si>
    <t>BO3305</t>
  </si>
  <si>
    <t>UK Corporation tax</t>
  </si>
  <si>
    <t>1A.12</t>
  </si>
  <si>
    <t>BO3351STAT</t>
  </si>
  <si>
    <t>BO3351DSR</t>
  </si>
  <si>
    <t>BO3351NA</t>
  </si>
  <si>
    <t>BO3351ADJ</t>
  </si>
  <si>
    <t>BO3351</t>
  </si>
  <si>
    <t>Deferred tax</t>
  </si>
  <si>
    <t>1A.13</t>
  </si>
  <si>
    <t>BO3352STAT</t>
  </si>
  <si>
    <t>BO3352DSR</t>
  </si>
  <si>
    <t>BO3352NA</t>
  </si>
  <si>
    <t>BO3352ADJ</t>
  </si>
  <si>
    <t>BO3352</t>
  </si>
  <si>
    <t>Profit for the year</t>
  </si>
  <si>
    <t>1A.14</t>
  </si>
  <si>
    <t>BO2530STAT</t>
  </si>
  <si>
    <t>BO2530DSR</t>
  </si>
  <si>
    <t>BO2530NA</t>
  </si>
  <si>
    <t>BO2530ADJ</t>
  </si>
  <si>
    <t>BO2530</t>
  </si>
  <si>
    <t>Dividends</t>
  </si>
  <si>
    <t>1A.15</t>
  </si>
  <si>
    <t>BO3402STAT</t>
  </si>
  <si>
    <t>BO3402DSR</t>
  </si>
  <si>
    <t>BO3402NA</t>
  </si>
  <si>
    <t>BO3402ADJ</t>
  </si>
  <si>
    <t>BO3402</t>
  </si>
  <si>
    <t>Tax analysis</t>
  </si>
  <si>
    <t>Current year</t>
  </si>
  <si>
    <t>1A.16</t>
  </si>
  <si>
    <t>BO3354STAT</t>
  </si>
  <si>
    <t>BO3354DSR</t>
  </si>
  <si>
    <t>BO3354NA</t>
  </si>
  <si>
    <t>BO3354ADJ</t>
  </si>
  <si>
    <t>BO3354</t>
  </si>
  <si>
    <t>Adjustments in respect of prior years</t>
  </si>
  <si>
    <t>1A.17</t>
  </si>
  <si>
    <t>BO3355STAT</t>
  </si>
  <si>
    <t>BO3355DSR</t>
  </si>
  <si>
    <t>BO3355NA</t>
  </si>
  <si>
    <t>BO3355ADJ</t>
  </si>
  <si>
    <t>BO3355</t>
  </si>
  <si>
    <t>1A.18</t>
  </si>
  <si>
    <t>BO3353STAT</t>
  </si>
  <si>
    <t>BO3353DSR</t>
  </si>
  <si>
    <t>BO3353NA</t>
  </si>
  <si>
    <t>BO3353ADJ</t>
  </si>
  <si>
    <t>BO3353</t>
  </si>
  <si>
    <t>Analysis of non-appointed revenue</t>
  </si>
  <si>
    <t>Imported sludge</t>
  </si>
  <si>
    <t>1A.19</t>
  </si>
  <si>
    <t>BO1180NAIS</t>
  </si>
  <si>
    <t>Tankered waste</t>
  </si>
  <si>
    <t>1A.20</t>
  </si>
  <si>
    <t>BO1180NATW</t>
  </si>
  <si>
    <t>Other non-appointed revenue</t>
  </si>
  <si>
    <t>1A.21</t>
  </si>
  <si>
    <t>BO1180NAO</t>
  </si>
  <si>
    <t>1A.22</t>
  </si>
  <si>
    <t>BO1180NAT</t>
  </si>
  <si>
    <t>1B.1</t>
  </si>
  <si>
    <t>Actuarial gains/(losses) on post-employment plans</t>
  </si>
  <si>
    <t>1B.2</t>
  </si>
  <si>
    <t>BO2550STAT</t>
  </si>
  <si>
    <t>BO2550DSR</t>
  </si>
  <si>
    <t>BO2550NA</t>
  </si>
  <si>
    <t>BO2550ADJ</t>
  </si>
  <si>
    <t>BO2550</t>
  </si>
  <si>
    <t>Other comprehensive income</t>
  </si>
  <si>
    <t>1B.3</t>
  </si>
  <si>
    <t>BO2553STAT</t>
  </si>
  <si>
    <t>BO2553DSR</t>
  </si>
  <si>
    <t>BO2553NA</t>
  </si>
  <si>
    <t>BO2553ADJ</t>
  </si>
  <si>
    <t>BO2553</t>
  </si>
  <si>
    <t>Total Comprehensive income for the year</t>
  </si>
  <si>
    <t>1B.4</t>
  </si>
  <si>
    <t>BO2554STAT</t>
  </si>
  <si>
    <t>BO2554DSR</t>
  </si>
  <si>
    <t>BO2554NA</t>
  </si>
  <si>
    <t>BO2554ADJ</t>
  </si>
  <si>
    <t>BO2554</t>
  </si>
  <si>
    <t>Non-current assets</t>
  </si>
  <si>
    <t>Fixed assets</t>
  </si>
  <si>
    <t>1C.1</t>
  </si>
  <si>
    <t>BO4008STAT</t>
  </si>
  <si>
    <t>BO4008DSR</t>
  </si>
  <si>
    <t>BO4008NA</t>
  </si>
  <si>
    <t>BO4008ADJ</t>
  </si>
  <si>
    <t>BO4008</t>
  </si>
  <si>
    <t>Intangible assets</t>
  </si>
  <si>
    <t>1C.2</t>
  </si>
  <si>
    <t>A11002STAT</t>
  </si>
  <si>
    <t>A11002DSR</t>
  </si>
  <si>
    <t>A11002NA</t>
  </si>
  <si>
    <t>A11002ADJ</t>
  </si>
  <si>
    <t>A11002</t>
  </si>
  <si>
    <t>Investments - loans to group companies</t>
  </si>
  <si>
    <t>1C.3</t>
  </si>
  <si>
    <t>FT01670STAT</t>
  </si>
  <si>
    <t>FT01670DSR</t>
  </si>
  <si>
    <t>FT01670NA</t>
  </si>
  <si>
    <t>FT01670ADJ</t>
  </si>
  <si>
    <t>FT01670</t>
  </si>
  <si>
    <t>Investments - other</t>
  </si>
  <si>
    <t>1C.4</t>
  </si>
  <si>
    <t>FT01680STAT</t>
  </si>
  <si>
    <t>FT01680DSR</t>
  </si>
  <si>
    <t>FT01680NA</t>
  </si>
  <si>
    <t>FT01680ADJ</t>
  </si>
  <si>
    <t>FT01680</t>
  </si>
  <si>
    <t>Financial instruments</t>
  </si>
  <si>
    <t>1C.5</t>
  </si>
  <si>
    <t>A11005STAT</t>
  </si>
  <si>
    <t>A11005DSR</t>
  </si>
  <si>
    <t>A11005NA</t>
  </si>
  <si>
    <t>A11005ADJ</t>
  </si>
  <si>
    <t>A11005</t>
  </si>
  <si>
    <t>Retirement benefit assets</t>
  </si>
  <si>
    <t>1C.6</t>
  </si>
  <si>
    <t>FT01751STAT</t>
  </si>
  <si>
    <t>FT01751DSR</t>
  </si>
  <si>
    <t>FT01751NA</t>
  </si>
  <si>
    <t>FT01751ADJ</t>
  </si>
  <si>
    <t>FT01751</t>
  </si>
  <si>
    <t>Total</t>
  </si>
  <si>
    <t>1C.7</t>
  </si>
  <si>
    <t>A11006STAT</t>
  </si>
  <si>
    <t>A11006DSR</t>
  </si>
  <si>
    <t>A11006NA</t>
  </si>
  <si>
    <t>A11006ADJ</t>
  </si>
  <si>
    <t>A11006</t>
  </si>
  <si>
    <t>Current assets</t>
  </si>
  <si>
    <t>Inventories</t>
  </si>
  <si>
    <t>1C.8</t>
  </si>
  <si>
    <t>BO4084STAT</t>
  </si>
  <si>
    <t>BO4084DSR</t>
  </si>
  <si>
    <t>BO4084NA</t>
  </si>
  <si>
    <t>BO4084ADJ</t>
  </si>
  <si>
    <t>BO4084</t>
  </si>
  <si>
    <t>Trade &amp; other receivables</t>
  </si>
  <si>
    <t>1C.9</t>
  </si>
  <si>
    <t>A11008STAT</t>
  </si>
  <si>
    <t>A11008DSR</t>
  </si>
  <si>
    <t>A11008NA</t>
  </si>
  <si>
    <t>A11008ADJ</t>
  </si>
  <si>
    <t>A11008</t>
  </si>
  <si>
    <t>1C.10</t>
  </si>
  <si>
    <t>A11009STAT</t>
  </si>
  <si>
    <t>A11009DSR</t>
  </si>
  <si>
    <t>A11009NA</t>
  </si>
  <si>
    <t>A11009ADJ</t>
  </si>
  <si>
    <t>A11009</t>
  </si>
  <si>
    <t>Cash &amp; cash equivalents</t>
  </si>
  <si>
    <t>1C.11</t>
  </si>
  <si>
    <t>A11010STAT</t>
  </si>
  <si>
    <t>A11010DSR</t>
  </si>
  <si>
    <t>A11010NA</t>
  </si>
  <si>
    <t>A11010ADJ</t>
  </si>
  <si>
    <t>A11010</t>
  </si>
  <si>
    <t xml:space="preserve">Total </t>
  </si>
  <si>
    <t>1C.12</t>
  </si>
  <si>
    <t>BO4092STAT</t>
  </si>
  <si>
    <t>BO4092DSR</t>
  </si>
  <si>
    <t>BO4092NA</t>
  </si>
  <si>
    <t>BO4092ADJ</t>
  </si>
  <si>
    <t>BO4092</t>
  </si>
  <si>
    <t>Current liabilities</t>
  </si>
  <si>
    <t>Trade &amp; other payables</t>
  </si>
  <si>
    <t>1C.13</t>
  </si>
  <si>
    <t>A11012STAT</t>
  </si>
  <si>
    <t>A11012DSR</t>
  </si>
  <si>
    <t>A11012NA</t>
  </si>
  <si>
    <t>A11012ADJ</t>
  </si>
  <si>
    <t>A11012</t>
  </si>
  <si>
    <t>Capex creditor</t>
  </si>
  <si>
    <t>1C.14</t>
  </si>
  <si>
    <t>A11013STAT</t>
  </si>
  <si>
    <t>A11013DSR</t>
  </si>
  <si>
    <t>A11013NA</t>
  </si>
  <si>
    <t>A11013ADJ</t>
  </si>
  <si>
    <t>A11013</t>
  </si>
  <si>
    <t>Borrowings</t>
  </si>
  <si>
    <t>1C.15</t>
  </si>
  <si>
    <t>BO4093STAT</t>
  </si>
  <si>
    <t>BO4093DSR</t>
  </si>
  <si>
    <t>BO4093NA</t>
  </si>
  <si>
    <t>BO4093ADJ</t>
  </si>
  <si>
    <t>BO4093</t>
  </si>
  <si>
    <t>1C.16</t>
  </si>
  <si>
    <t>A11015STAT</t>
  </si>
  <si>
    <t>A11015DSR</t>
  </si>
  <si>
    <t>A11015NA</t>
  </si>
  <si>
    <t>A11015ADJ</t>
  </si>
  <si>
    <t>A11015</t>
  </si>
  <si>
    <t>Current tax liabilities</t>
  </si>
  <si>
    <t>1C.17</t>
  </si>
  <si>
    <t>A11016STAT</t>
  </si>
  <si>
    <t>A11016DSR</t>
  </si>
  <si>
    <t>A11016NA</t>
  </si>
  <si>
    <t>A11016ADJ</t>
  </si>
  <si>
    <t>A11016</t>
  </si>
  <si>
    <t>Provisions</t>
  </si>
  <si>
    <t>1C.18</t>
  </si>
  <si>
    <t>A11017STAT</t>
  </si>
  <si>
    <t>A11017DSR</t>
  </si>
  <si>
    <t>A11017NA</t>
  </si>
  <si>
    <t>A11017ADJ</t>
  </si>
  <si>
    <t>A11017</t>
  </si>
  <si>
    <t>1C.19</t>
  </si>
  <si>
    <t>A11018STAT</t>
  </si>
  <si>
    <t>A11018DSR</t>
  </si>
  <si>
    <t>A11018NA</t>
  </si>
  <si>
    <t>A11018ADJ</t>
  </si>
  <si>
    <t>A11018</t>
  </si>
  <si>
    <t>Net Current assets/(liabilities)</t>
  </si>
  <si>
    <t>1C.20</t>
  </si>
  <si>
    <t>BO4096STAT</t>
  </si>
  <si>
    <t>BO4096DSR</t>
  </si>
  <si>
    <t>BO4096NA</t>
  </si>
  <si>
    <t>BO4096ADJ</t>
  </si>
  <si>
    <t>BO4096</t>
  </si>
  <si>
    <t>Non-current liabilities</t>
  </si>
  <si>
    <t>1C.21</t>
  </si>
  <si>
    <t>A11020STAT</t>
  </si>
  <si>
    <t>A11020DSR</t>
  </si>
  <si>
    <t>A11020NA</t>
  </si>
  <si>
    <t>A11020ADJ</t>
  </si>
  <si>
    <t>A11020</t>
  </si>
  <si>
    <t>1C.22</t>
  </si>
  <si>
    <t>BO4051STAT</t>
  </si>
  <si>
    <t>BO4051DSR</t>
  </si>
  <si>
    <t>BO4051NA</t>
  </si>
  <si>
    <t>BO4051ADJ</t>
  </si>
  <si>
    <t>BO4051</t>
  </si>
  <si>
    <t>1C.23</t>
  </si>
  <si>
    <t>A11022STAT</t>
  </si>
  <si>
    <t>A11022DSR</t>
  </si>
  <si>
    <t>A11022NA</t>
  </si>
  <si>
    <t>A11022ADJ</t>
  </si>
  <si>
    <t>A11022</t>
  </si>
  <si>
    <t>Retirement benefit obligations</t>
  </si>
  <si>
    <t>1C.24</t>
  </si>
  <si>
    <t>A11023STAT</t>
  </si>
  <si>
    <t>A11023DSR</t>
  </si>
  <si>
    <t>A11023NA</t>
  </si>
  <si>
    <t>A11023ADJ</t>
  </si>
  <si>
    <t>A11023</t>
  </si>
  <si>
    <t>1C.25</t>
  </si>
  <si>
    <t>A11024STAT</t>
  </si>
  <si>
    <t>A11024DSR</t>
  </si>
  <si>
    <t>A11024NA</t>
  </si>
  <si>
    <t>A11024ADJ</t>
  </si>
  <si>
    <t>A11024</t>
  </si>
  <si>
    <t>Deferred income - G&amp;C's</t>
  </si>
  <si>
    <t>1C.26</t>
  </si>
  <si>
    <t>BO4065STATGC</t>
  </si>
  <si>
    <t>BO4065DSRGC</t>
  </si>
  <si>
    <t>BO4065NAGC</t>
  </si>
  <si>
    <t>BO4065ADJGC</t>
  </si>
  <si>
    <t>BO4065GC</t>
  </si>
  <si>
    <t>Deferred income - adopted assets</t>
  </si>
  <si>
    <t>1C.27</t>
  </si>
  <si>
    <t>BO4065STATAA</t>
  </si>
  <si>
    <t>BO4065DSRAA</t>
  </si>
  <si>
    <t>BO4065NAAA</t>
  </si>
  <si>
    <t>BO4065ADJAA</t>
  </si>
  <si>
    <t>BO4065AA</t>
  </si>
  <si>
    <t>Preference share capital</t>
  </si>
  <si>
    <t>1C.28</t>
  </si>
  <si>
    <t>BB1300APSTAT</t>
  </si>
  <si>
    <t>BB1300APDSR</t>
  </si>
  <si>
    <t>BB1300APNA</t>
  </si>
  <si>
    <t>BB1300APADJ</t>
  </si>
  <si>
    <t>BB1300AP</t>
  </si>
  <si>
    <t>1C.29</t>
  </si>
  <si>
    <t>BO4063STAT</t>
  </si>
  <si>
    <t>BO4063DSR</t>
  </si>
  <si>
    <t>BO4063NA</t>
  </si>
  <si>
    <t>BO4063ADJ</t>
  </si>
  <si>
    <t>BO4063</t>
  </si>
  <si>
    <t>1C.30</t>
  </si>
  <si>
    <t>A11025STAT</t>
  </si>
  <si>
    <t>A11025DSR</t>
  </si>
  <si>
    <t>A11025NA</t>
  </si>
  <si>
    <t>A11025ADJ</t>
  </si>
  <si>
    <t>A11025</t>
  </si>
  <si>
    <t>Net assets</t>
  </si>
  <si>
    <t>1C.31</t>
  </si>
  <si>
    <t>BO4070STAT</t>
  </si>
  <si>
    <t>BO4070DSR</t>
  </si>
  <si>
    <t>BO4070NA</t>
  </si>
  <si>
    <t>BO4070ADJ</t>
  </si>
  <si>
    <t>BO4070</t>
  </si>
  <si>
    <t>Equity</t>
  </si>
  <si>
    <t>Called up share capital</t>
  </si>
  <si>
    <t>1C.32</t>
  </si>
  <si>
    <t>BO4100STAT</t>
  </si>
  <si>
    <t>BO4100DSR</t>
  </si>
  <si>
    <t>BO4100NA</t>
  </si>
  <si>
    <t>BO4100ADJ</t>
  </si>
  <si>
    <t>BO4100</t>
  </si>
  <si>
    <t>Retained earnings &amp; other reserves</t>
  </si>
  <si>
    <t>1C.33</t>
  </si>
  <si>
    <t>A11030STAT</t>
  </si>
  <si>
    <t>A11030DSR</t>
  </si>
  <si>
    <t>A11030NA</t>
  </si>
  <si>
    <t>A11030ADJ</t>
  </si>
  <si>
    <t>A11030</t>
  </si>
  <si>
    <t>Total Equity</t>
  </si>
  <si>
    <t>1C.34</t>
  </si>
  <si>
    <t>BO4130STAT</t>
  </si>
  <si>
    <t>BO4130DSR</t>
  </si>
  <si>
    <t>BO4130NA</t>
  </si>
  <si>
    <t>BO4130ADJ</t>
  </si>
  <si>
    <t>BO4130</t>
  </si>
  <si>
    <t>Operating activities</t>
  </si>
  <si>
    <t>1D.1</t>
  </si>
  <si>
    <t>1D.2</t>
  </si>
  <si>
    <t>BO5002STAT</t>
  </si>
  <si>
    <t>BO5002DSR</t>
  </si>
  <si>
    <t>BO5002NA</t>
  </si>
  <si>
    <t>BO5002ADJ</t>
  </si>
  <si>
    <t>BO5002</t>
  </si>
  <si>
    <t>Depreciation</t>
  </si>
  <si>
    <t>1D.3</t>
  </si>
  <si>
    <t>A14002STAT</t>
  </si>
  <si>
    <t>A14002DSR</t>
  </si>
  <si>
    <t>A14002NA</t>
  </si>
  <si>
    <t>A14002ADJ</t>
  </si>
  <si>
    <t>A14002</t>
  </si>
  <si>
    <t>Amortisation - G&amp;C's</t>
  </si>
  <si>
    <t>1D.4</t>
  </si>
  <si>
    <t>A3028STAT</t>
  </si>
  <si>
    <t>A3028DSR</t>
  </si>
  <si>
    <t>A3028NA</t>
  </si>
  <si>
    <t>A3028ADJ</t>
  </si>
  <si>
    <t>A3028</t>
  </si>
  <si>
    <t>Changes in working capital</t>
  </si>
  <si>
    <t>1D.5</t>
  </si>
  <si>
    <t>FT01810STAT</t>
  </si>
  <si>
    <t>FT01810DSR</t>
  </si>
  <si>
    <t>FT01810NA</t>
  </si>
  <si>
    <t>FT01810ADJ</t>
  </si>
  <si>
    <t>FT01810</t>
  </si>
  <si>
    <t>Pension contributions</t>
  </si>
  <si>
    <t>1D.6</t>
  </si>
  <si>
    <t>A14005STAT</t>
  </si>
  <si>
    <t>A14005DSR</t>
  </si>
  <si>
    <t>A14005NA</t>
  </si>
  <si>
    <t>A14005ADJ</t>
  </si>
  <si>
    <t>A14005</t>
  </si>
  <si>
    <t>Movement in provisions</t>
  </si>
  <si>
    <t>1D.7</t>
  </si>
  <si>
    <t>BO5020STAT</t>
  </si>
  <si>
    <t>BO5020DSR</t>
  </si>
  <si>
    <t>BO5020NA</t>
  </si>
  <si>
    <t>BO5020ADJ</t>
  </si>
  <si>
    <t>BO5020</t>
  </si>
  <si>
    <t>Profit on sale of fixed assets</t>
  </si>
  <si>
    <t>1D.8</t>
  </si>
  <si>
    <t>BO5004STAT</t>
  </si>
  <si>
    <t>BO5004DSR</t>
  </si>
  <si>
    <t>BO5004NA</t>
  </si>
  <si>
    <t>BO5004ADJ</t>
  </si>
  <si>
    <t>BO5004</t>
  </si>
  <si>
    <t>Cash generated from operations</t>
  </si>
  <si>
    <t>1D.9</t>
  </si>
  <si>
    <t>BO5040STAT</t>
  </si>
  <si>
    <t>BO5040DSR</t>
  </si>
  <si>
    <t>BO5040NA</t>
  </si>
  <si>
    <t>BO5040ADJ</t>
  </si>
  <si>
    <t>BO5040</t>
  </si>
  <si>
    <t>Net interest paid</t>
  </si>
  <si>
    <t>1D.10</t>
  </si>
  <si>
    <t>A14008STAT</t>
  </si>
  <si>
    <t>A14008DSR</t>
  </si>
  <si>
    <t>A14008NA</t>
  </si>
  <si>
    <t>A14008ADJ</t>
  </si>
  <si>
    <t>A14008</t>
  </si>
  <si>
    <t>Tax paid</t>
  </si>
  <si>
    <t>1D.11</t>
  </si>
  <si>
    <t>BO5070STAT</t>
  </si>
  <si>
    <t>BO5070DSR</t>
  </si>
  <si>
    <t>BO5070NA</t>
  </si>
  <si>
    <t>BO5070ADJ</t>
  </si>
  <si>
    <t>BO5070</t>
  </si>
  <si>
    <t>Net cash generated from operating activities</t>
  </si>
  <si>
    <t>1D.12</t>
  </si>
  <si>
    <t>A14010STAT</t>
  </si>
  <si>
    <t>A14010DSR</t>
  </si>
  <si>
    <t>A14010NA</t>
  </si>
  <si>
    <t>A14010ADJ</t>
  </si>
  <si>
    <t>A14010</t>
  </si>
  <si>
    <t>Investing activities</t>
  </si>
  <si>
    <t>Capital expenditure</t>
  </si>
  <si>
    <t>1D.13</t>
  </si>
  <si>
    <t>BO5080STAT</t>
  </si>
  <si>
    <t>BO5080DSR</t>
  </si>
  <si>
    <t>BO5080NA</t>
  </si>
  <si>
    <t>BO5080ADJ</t>
  </si>
  <si>
    <t>BO5080</t>
  </si>
  <si>
    <t>Grants &amp; Contributions</t>
  </si>
  <si>
    <t>1D.14</t>
  </si>
  <si>
    <t>BO5081STAT</t>
  </si>
  <si>
    <t>BO5081DSR</t>
  </si>
  <si>
    <t>BO5081NA</t>
  </si>
  <si>
    <t>BO5081ADJ</t>
  </si>
  <si>
    <t>BO5081</t>
  </si>
  <si>
    <t>Disposal of fixed assets</t>
  </si>
  <si>
    <t>1D.15</t>
  </si>
  <si>
    <t>BO5084STAT</t>
  </si>
  <si>
    <t>BO5084DSR</t>
  </si>
  <si>
    <t>BO5084NA</t>
  </si>
  <si>
    <t>BO5084ADJ</t>
  </si>
  <si>
    <t>BO5084</t>
  </si>
  <si>
    <t>Other</t>
  </si>
  <si>
    <t>1D.16</t>
  </si>
  <si>
    <t>BO5085STAT</t>
  </si>
  <si>
    <t>BO5085DSR</t>
  </si>
  <si>
    <t>BO5085NA</t>
  </si>
  <si>
    <t>BO5085ADJ</t>
  </si>
  <si>
    <t>BO5085</t>
  </si>
  <si>
    <t>Net cash used in investing activities</t>
  </si>
  <si>
    <t>1D.17</t>
  </si>
  <si>
    <t>BO5086STAT</t>
  </si>
  <si>
    <t>BO5086DSR</t>
  </si>
  <si>
    <t>BO5086NA</t>
  </si>
  <si>
    <t>BO5086ADJ</t>
  </si>
  <si>
    <t>BO5086</t>
  </si>
  <si>
    <t>Net cash generated before financing activities</t>
  </si>
  <si>
    <t>1D.18</t>
  </si>
  <si>
    <t>A14017STAT</t>
  </si>
  <si>
    <t>A14017DSR</t>
  </si>
  <si>
    <t>A14017NA</t>
  </si>
  <si>
    <t>A14017ADJ</t>
  </si>
  <si>
    <t>A14017</t>
  </si>
  <si>
    <t>Cashflows from financing activities</t>
  </si>
  <si>
    <t>Equity dividends paid</t>
  </si>
  <si>
    <t>1D.19</t>
  </si>
  <si>
    <t>BO5204STAT</t>
  </si>
  <si>
    <t>BO5204DSR</t>
  </si>
  <si>
    <t>BO5204NA</t>
  </si>
  <si>
    <t>BO5204ADJ</t>
  </si>
  <si>
    <t>BO5204</t>
  </si>
  <si>
    <t>Net loans received</t>
  </si>
  <si>
    <t>1D.20</t>
  </si>
  <si>
    <t>A14019STAT</t>
  </si>
  <si>
    <t>A14019DSR</t>
  </si>
  <si>
    <t>A14019NA</t>
  </si>
  <si>
    <t>A14019ADJ</t>
  </si>
  <si>
    <t>A14019</t>
  </si>
  <si>
    <t>Cash inflow from equity financing</t>
  </si>
  <si>
    <t>1D.21</t>
  </si>
  <si>
    <t>BO5095STAT</t>
  </si>
  <si>
    <t>BO5095DSR</t>
  </si>
  <si>
    <t>BO5095NA</t>
  </si>
  <si>
    <t>BO5095ADJ</t>
  </si>
  <si>
    <t>BO5095</t>
  </si>
  <si>
    <t>Net cash generated from financing activities</t>
  </si>
  <si>
    <t>1D.22</t>
  </si>
  <si>
    <t>BO5096STAT</t>
  </si>
  <si>
    <t>BO5096DSR</t>
  </si>
  <si>
    <t>BO5096NA</t>
  </si>
  <si>
    <t>BO5096ADJ</t>
  </si>
  <si>
    <t>BO5096</t>
  </si>
  <si>
    <t>Increase (decrease) in net cash</t>
  </si>
  <si>
    <t>1D.23</t>
  </si>
  <si>
    <t>BO5098STAT</t>
  </si>
  <si>
    <t>BO5098DSR</t>
  </si>
  <si>
    <t>BO5098NA</t>
  </si>
  <si>
    <t>BO5098ADJ</t>
  </si>
  <si>
    <t>BO5098</t>
  </si>
  <si>
    <t>Fixed rate</t>
  </si>
  <si>
    <t>Floating rate</t>
  </si>
  <si>
    <t>Index linked</t>
  </si>
  <si>
    <t>RPI</t>
  </si>
  <si>
    <t>CPI/CPIH</t>
  </si>
  <si>
    <t>Interest rate risk profile</t>
  </si>
  <si>
    <t>Borrowings (excluding preference shares)</t>
  </si>
  <si>
    <t>1E.1</t>
  </si>
  <si>
    <t>BO5332FX</t>
  </si>
  <si>
    <t>BO5332FR</t>
  </si>
  <si>
    <t>BO5332ILR</t>
  </si>
  <si>
    <t>BO5332ILC</t>
  </si>
  <si>
    <t>BO5332A</t>
  </si>
  <si>
    <t>1E.2</t>
  </si>
  <si>
    <t>BB1300ND</t>
  </si>
  <si>
    <t>Total borrowings</t>
  </si>
  <si>
    <t>1E.3</t>
  </si>
  <si>
    <t>BO5348T</t>
  </si>
  <si>
    <t>Cash</t>
  </si>
  <si>
    <t>1E.4</t>
  </si>
  <si>
    <t>FT01690</t>
  </si>
  <si>
    <t>Short term deposits</t>
  </si>
  <si>
    <t>1E.5</t>
  </si>
  <si>
    <t>PP0021</t>
  </si>
  <si>
    <t>Net Debt</t>
  </si>
  <si>
    <t>1E.6</t>
  </si>
  <si>
    <t>BO4075</t>
  </si>
  <si>
    <t>Gearing</t>
  </si>
  <si>
    <t>%</t>
  </si>
  <si>
    <t>1E.7</t>
  </si>
  <si>
    <t>FI00300</t>
  </si>
  <si>
    <t>Adjusted Gearing</t>
  </si>
  <si>
    <t>1E.8</t>
  </si>
  <si>
    <t>FI00300CV</t>
  </si>
  <si>
    <t>Interest</t>
  </si>
  <si>
    <t>Full year equivalent nominal interest cost</t>
  </si>
  <si>
    <t>1E.9</t>
  </si>
  <si>
    <t>BO130FXI</t>
  </si>
  <si>
    <t>BO130FRI</t>
  </si>
  <si>
    <t>BO130ILIR</t>
  </si>
  <si>
    <t>BO130ILIC</t>
  </si>
  <si>
    <t>BO160TLI</t>
  </si>
  <si>
    <t>Full year equivalent cash interest payment</t>
  </si>
  <si>
    <t>1E.10</t>
  </si>
  <si>
    <t>BO135FXI</t>
  </si>
  <si>
    <t>BO135FRI</t>
  </si>
  <si>
    <t>BO135ILIR</t>
  </si>
  <si>
    <t>BO135ILIC</t>
  </si>
  <si>
    <t>BO165TLI</t>
  </si>
  <si>
    <t>Indicative interest rates</t>
  </si>
  <si>
    <t>Indicative weighted average nominal interest rate</t>
  </si>
  <si>
    <t>1E.11</t>
  </si>
  <si>
    <t>FI00500FX</t>
  </si>
  <si>
    <t>FI00500FR</t>
  </si>
  <si>
    <t>FI00500ILR</t>
  </si>
  <si>
    <t>FI00500ILC</t>
  </si>
  <si>
    <t>FI00500</t>
  </si>
  <si>
    <t>Indicative weighted average cash interest rate</t>
  </si>
  <si>
    <t>1E.12</t>
  </si>
  <si>
    <t>FI00510FX</t>
  </si>
  <si>
    <t>FI00510FR</t>
  </si>
  <si>
    <t>FI00510ILR</t>
  </si>
  <si>
    <t>FI00510ILC</t>
  </si>
  <si>
    <t>FI00510</t>
  </si>
  <si>
    <t>Time to maturity</t>
  </si>
  <si>
    <t>Weighted average years to maturity</t>
  </si>
  <si>
    <t>nr</t>
  </si>
  <si>
    <t>1E.13</t>
  </si>
  <si>
    <t>FI00560FX</t>
  </si>
  <si>
    <t>FI00560FR</t>
  </si>
  <si>
    <t>FI00560ILR</t>
  </si>
  <si>
    <t>FI00560ILC</t>
  </si>
  <si>
    <t>FI00560</t>
  </si>
  <si>
    <t>Financial flows for the 12 months ended 31 March 2021 and for the price review to date 
(2017-18 financial year average CPIH)</t>
  </si>
  <si>
    <t>12 months ended 31 March 2021</t>
  </si>
  <si>
    <t>Average 2020-25</t>
  </si>
  <si>
    <t>Average 2020-2x</t>
  </si>
  <si>
    <t>Notional returns and notional regulatory equity</t>
  </si>
  <si>
    <t>Actual returns and notional regulatory equity</t>
  </si>
  <si>
    <t>Actual returns and actual regulatory equity</t>
  </si>
  <si>
    <t>Return on regulatory equity</t>
  </si>
  <si>
    <t>1F.1</t>
  </si>
  <si>
    <t>a</t>
  </si>
  <si>
    <t>CR12501NNP</t>
  </si>
  <si>
    <t>CR12501ANP</t>
  </si>
  <si>
    <t>CR12501AAP</t>
  </si>
  <si>
    <t>CR12501NNV</t>
  </si>
  <si>
    <t>CR12501ANV</t>
  </si>
  <si>
    <t>CR12501AAV</t>
  </si>
  <si>
    <t>CR12501NNPA</t>
  </si>
  <si>
    <t>CR12501ANPA</t>
  </si>
  <si>
    <t>CR12501AAPA</t>
  </si>
  <si>
    <t>CR12501NNVA</t>
  </si>
  <si>
    <t>CR12501ANVA</t>
  </si>
  <si>
    <t>CR12501AAVA</t>
  </si>
  <si>
    <t>Regulatory equity</t>
  </si>
  <si>
    <t>1F.2</t>
  </si>
  <si>
    <t>CR12504NNP</t>
  </si>
  <si>
    <t>CR12504ANP</t>
  </si>
  <si>
    <t>CR12504AAP</t>
  </si>
  <si>
    <t>CR12504NNPA</t>
  </si>
  <si>
    <t>CR12504ANPA</t>
  </si>
  <si>
    <t>CR12504AAPA</t>
  </si>
  <si>
    <t>Financing</t>
  </si>
  <si>
    <t>1F.3</t>
  </si>
  <si>
    <t>CR12505ANP</t>
  </si>
  <si>
    <t>CR12505AAP</t>
  </si>
  <si>
    <t>CR12505ANV</t>
  </si>
  <si>
    <t>CR12505AAV</t>
  </si>
  <si>
    <t>CR12505ANPA</t>
  </si>
  <si>
    <t>CR12505AAPA</t>
  </si>
  <si>
    <t>CR12505ANVA</t>
  </si>
  <si>
    <t>CR12505AAVA</t>
  </si>
  <si>
    <t>Gearing benfits sharing</t>
  </si>
  <si>
    <t>1F.4</t>
  </si>
  <si>
    <t>CR_GB_12505ANP</t>
  </si>
  <si>
    <t>CR_GB_12505AAP</t>
  </si>
  <si>
    <t>CR_GB_12505ANV</t>
  </si>
  <si>
    <t>CR_GB_12505AAV</t>
  </si>
  <si>
    <t>CR_GB_12505ANPA</t>
  </si>
  <si>
    <t>CR_GB_12505AAPA</t>
  </si>
  <si>
    <t>CR_GB_12505ANVA</t>
  </si>
  <si>
    <t>CR_GB_12505AAVA</t>
  </si>
  <si>
    <t>Variance in corporation tax</t>
  </si>
  <si>
    <t>1F.5</t>
  </si>
  <si>
    <t>CR12506ANP</t>
  </si>
  <si>
    <t>CR12506AAP</t>
  </si>
  <si>
    <t>CR12506ANV</t>
  </si>
  <si>
    <t>CR12506AAV</t>
  </si>
  <si>
    <t>CR12506ANPA</t>
  </si>
  <si>
    <t>CR12506AAPA</t>
  </si>
  <si>
    <t>CR12506ANVA</t>
  </si>
  <si>
    <t>CR12506AAVA</t>
  </si>
  <si>
    <t>Group relief</t>
  </si>
  <si>
    <t>1F.6</t>
  </si>
  <si>
    <t>CR12507ANP</t>
  </si>
  <si>
    <t>CR12507AAP</t>
  </si>
  <si>
    <t>CR12507ANV</t>
  </si>
  <si>
    <t>CR12507AAV</t>
  </si>
  <si>
    <t>CR12507ANPA</t>
  </si>
  <si>
    <t>CR12507AAPA</t>
  </si>
  <si>
    <t>CR12507ANVA</t>
  </si>
  <si>
    <t>CR12507AAVA</t>
  </si>
  <si>
    <t>Cost of debt</t>
  </si>
  <si>
    <t>1F.7</t>
  </si>
  <si>
    <t>CR12508ANP</t>
  </si>
  <si>
    <t>CR12508AAP</t>
  </si>
  <si>
    <t>CR12508ANV</t>
  </si>
  <si>
    <t>CR12508AAV</t>
  </si>
  <si>
    <t>CR12508ANPA</t>
  </si>
  <si>
    <t>CR12508AAPA</t>
  </si>
  <si>
    <t>CR12508ANVA</t>
  </si>
  <si>
    <t>CR12508AAVA</t>
  </si>
  <si>
    <t>Hedging instruments</t>
  </si>
  <si>
    <t>1F.8</t>
  </si>
  <si>
    <t>CR12509ANP</t>
  </si>
  <si>
    <t>CR12509AAP</t>
  </si>
  <si>
    <t>CR12509ANV</t>
  </si>
  <si>
    <t>CR12509AAV</t>
  </si>
  <si>
    <t>CR12509ANPA</t>
  </si>
  <si>
    <t>CR12509AAPA</t>
  </si>
  <si>
    <t>CR12509ANVA</t>
  </si>
  <si>
    <t>CR12509AAVA</t>
  </si>
  <si>
    <t>Return on regulatory equity including Financing adjustments</t>
  </si>
  <si>
    <t>1F.9</t>
  </si>
  <si>
    <t>CR12510NNP</t>
  </si>
  <si>
    <t>CR12510ANP</t>
  </si>
  <si>
    <t>CR12510AAP</t>
  </si>
  <si>
    <t>CR12510NNV</t>
  </si>
  <si>
    <t>CR12510ANV</t>
  </si>
  <si>
    <t>CR12510AAV</t>
  </si>
  <si>
    <t>CR12510NNPA</t>
  </si>
  <si>
    <t>CR12510ANPA</t>
  </si>
  <si>
    <t>CR12510AAPA</t>
  </si>
  <si>
    <t>CR12510NNVA</t>
  </si>
  <si>
    <t>CR12510ANVA</t>
  </si>
  <si>
    <t>CR12510AAVA</t>
  </si>
  <si>
    <t>Operational Performance</t>
  </si>
  <si>
    <t>Totex out / (under) performance</t>
  </si>
  <si>
    <t>1F.10</t>
  </si>
  <si>
    <t>CR12511ANP</t>
  </si>
  <si>
    <t>CR12511AAP</t>
  </si>
  <si>
    <t>CR12511ANV</t>
  </si>
  <si>
    <t>CR12511AAV</t>
  </si>
  <si>
    <t>CR12511ANPA</t>
  </si>
  <si>
    <t>CR12511AAPA</t>
  </si>
  <si>
    <t>CR12511ANVA</t>
  </si>
  <si>
    <t>CR12511AAVA</t>
  </si>
  <si>
    <t>ODI out / (under) performance</t>
  </si>
  <si>
    <t>1F.11</t>
  </si>
  <si>
    <t>CR12512ANP</t>
  </si>
  <si>
    <t>CR12512AAP</t>
  </si>
  <si>
    <t>CR12512ANV</t>
  </si>
  <si>
    <t>CR12512AAV</t>
  </si>
  <si>
    <t>CR12512ANPA</t>
  </si>
  <si>
    <t>CR12512AAPA</t>
  </si>
  <si>
    <t>CR12512ANVA</t>
  </si>
  <si>
    <t>CR12512AAVA</t>
  </si>
  <si>
    <t>C-Mex out / (under) performance</t>
  </si>
  <si>
    <t>1F.12</t>
  </si>
  <si>
    <t>CR_CMEX_12512ANP</t>
  </si>
  <si>
    <t>CR_CMEX_12512AAP</t>
  </si>
  <si>
    <t>CR_CMEX_12512ANV</t>
  </si>
  <si>
    <t>CR_CMEX_12512AAV</t>
  </si>
  <si>
    <t>CR_CMEX_12512ANPA</t>
  </si>
  <si>
    <t>CR_CMEX_12512AAPA</t>
  </si>
  <si>
    <t>CR_CMEX_12512ANVA</t>
  </si>
  <si>
    <t>CR_CMEX_12512AAVA</t>
  </si>
  <si>
    <t xml:space="preserve">D-Mex out / (under) performance </t>
  </si>
  <si>
    <t>1F.13</t>
  </si>
  <si>
    <t>CR_DMEX_12512ANP</t>
  </si>
  <si>
    <t>CR_DMEX_12512AAP</t>
  </si>
  <si>
    <t>CR_DMEX_12512ANV</t>
  </si>
  <si>
    <t>CR_DMEX_12512AAV</t>
  </si>
  <si>
    <t>CR_DMEX_12512ANPA</t>
  </si>
  <si>
    <t>CR_DMEX_12512AAPA</t>
  </si>
  <si>
    <t>CR_DMEX_12512ANVA</t>
  </si>
  <si>
    <t>CR_DMEX_12512AAVA</t>
  </si>
  <si>
    <t>Retail out / (under) performance</t>
  </si>
  <si>
    <t>1F.14</t>
  </si>
  <si>
    <t>CR12513ANP</t>
  </si>
  <si>
    <t>CR12513AAP</t>
  </si>
  <si>
    <t>CR12513ANV</t>
  </si>
  <si>
    <t>CR12513AAV</t>
  </si>
  <si>
    <t>CR12513ANPA</t>
  </si>
  <si>
    <t>CR12513AAPA</t>
  </si>
  <si>
    <t>CR12513ANVA</t>
  </si>
  <si>
    <t>CR12513AAVA</t>
  </si>
  <si>
    <t>Other exceptional items</t>
  </si>
  <si>
    <t>1F.15</t>
  </si>
  <si>
    <t>CR12523ANP</t>
  </si>
  <si>
    <t>CR12523AAP</t>
  </si>
  <si>
    <t>CR12523ANV</t>
  </si>
  <si>
    <t>CR12523AAV</t>
  </si>
  <si>
    <t>CR12523ANPA</t>
  </si>
  <si>
    <t>CR12523AAPA</t>
  </si>
  <si>
    <t>CR12523ANVA</t>
  </si>
  <si>
    <t>CR12523AAVA</t>
  </si>
  <si>
    <t>Operational performance total</t>
  </si>
  <si>
    <t>1F.16</t>
  </si>
  <si>
    <t>CR12514ANP</t>
  </si>
  <si>
    <t>CR12514AAP</t>
  </si>
  <si>
    <t>CR12514ANV</t>
  </si>
  <si>
    <t>CR12514AAV</t>
  </si>
  <si>
    <t>CR12514ANPA</t>
  </si>
  <si>
    <t>CR12514AAPA</t>
  </si>
  <si>
    <t>CR12514ANVA</t>
  </si>
  <si>
    <t>CR12514AAVA</t>
  </si>
  <si>
    <t>RoRE</t>
  </si>
  <si>
    <t>1F.17</t>
  </si>
  <si>
    <t>CR_RORE_12516NNP</t>
  </si>
  <si>
    <t>CR_RORE_12516ANP</t>
  </si>
  <si>
    <t>CR_RORE_12516AAP</t>
  </si>
  <si>
    <t>CR_RORE_12516NNV</t>
  </si>
  <si>
    <t>CR_RORE_12516ANV</t>
  </si>
  <si>
    <t>CR_RORE_12516AAV</t>
  </si>
  <si>
    <t>CR_RORE_12516NNPA</t>
  </si>
  <si>
    <t>CR_RORE_12516ANPA</t>
  </si>
  <si>
    <t>CR_RORE_12516AAPA</t>
  </si>
  <si>
    <t>CR_RORE_12516NNVA</t>
  </si>
  <si>
    <t>CR_RORE_12516ANVA</t>
  </si>
  <si>
    <t>CR_RORE_12516AAVA</t>
  </si>
  <si>
    <t>Actual performance adjustment 2015-20</t>
  </si>
  <si>
    <t>1F.18</t>
  </si>
  <si>
    <t>CR_APA_12516NNP</t>
  </si>
  <si>
    <t>CR_APA_12516ANP</t>
  </si>
  <si>
    <t>CR_APA_12516AAP</t>
  </si>
  <si>
    <t>CR_APA_12516NNV</t>
  </si>
  <si>
    <t>CR_APA_12516ANV</t>
  </si>
  <si>
    <t>CR_APA_12516AAV</t>
  </si>
  <si>
    <t>CR_APA_12516NNPA</t>
  </si>
  <si>
    <t>CR_APA_12516ANPA</t>
  </si>
  <si>
    <t>CR_APA_12516AAPA</t>
  </si>
  <si>
    <t>CR_APA_12516NNVA</t>
  </si>
  <si>
    <t>CR_APA_12516ANVA</t>
  </si>
  <si>
    <t>CR_APA_12516AAVA</t>
  </si>
  <si>
    <t>Total earnings</t>
  </si>
  <si>
    <t>1F.19</t>
  </si>
  <si>
    <t>CR12516NNP</t>
  </si>
  <si>
    <t>CR12516ANP</t>
  </si>
  <si>
    <t>CR12516AAP</t>
  </si>
  <si>
    <t>CR12516NNV</t>
  </si>
  <si>
    <t>CR12516ANV</t>
  </si>
  <si>
    <t>CR12516AAV</t>
  </si>
  <si>
    <t>CR12516NNPA</t>
  </si>
  <si>
    <t>CR12516ANPA</t>
  </si>
  <si>
    <t>CR12516AAPA</t>
  </si>
  <si>
    <t>CR12516NNVA</t>
  </si>
  <si>
    <t>CR12516ANVA</t>
  </si>
  <si>
    <t>CR12516AAVA</t>
  </si>
  <si>
    <t>RCV growth from inflation</t>
  </si>
  <si>
    <t>1F.20</t>
  </si>
  <si>
    <t>CR12517NNP</t>
  </si>
  <si>
    <t>CR12517ANP</t>
  </si>
  <si>
    <t>CR12517AAP</t>
  </si>
  <si>
    <t>CR12517NNV</t>
  </si>
  <si>
    <t>CR12517ANV</t>
  </si>
  <si>
    <t>CR12517AAV</t>
  </si>
  <si>
    <t>CR12517NNPA</t>
  </si>
  <si>
    <t>CR12517ANPA</t>
  </si>
  <si>
    <t>CR12517AAPA</t>
  </si>
  <si>
    <t>CR12517NNVA</t>
  </si>
  <si>
    <t>CR12517ANVA</t>
  </si>
  <si>
    <t>CR12517AAVA</t>
  </si>
  <si>
    <t>Voluntary sharing arrangements</t>
  </si>
  <si>
    <t>1F.21</t>
  </si>
  <si>
    <t>CR_VSA_12517ANP</t>
  </si>
  <si>
    <t>CR_VSA_12517AAP</t>
  </si>
  <si>
    <t>CR_VSA_12517ANV</t>
  </si>
  <si>
    <t>CR_VSA_12517AAV</t>
  </si>
  <si>
    <t>CR_VSA_12517ANPA</t>
  </si>
  <si>
    <t>CR_VSA_12517AAPA</t>
  </si>
  <si>
    <t>CR_VSA_12517ANVA</t>
  </si>
  <si>
    <t>CR_VSA_12517AAVA</t>
  </si>
  <si>
    <t>`</t>
  </si>
  <si>
    <t>Total shareholder return</t>
  </si>
  <si>
    <t>1F.22</t>
  </si>
  <si>
    <t>CR12518NNP</t>
  </si>
  <si>
    <t>CR12518ANP</t>
  </si>
  <si>
    <t>CR12518AAP</t>
  </si>
  <si>
    <t>CR12518NNV</t>
  </si>
  <si>
    <t>CR12518ANV</t>
  </si>
  <si>
    <t>CR12518AAV</t>
  </si>
  <si>
    <t>CR12518NNPA</t>
  </si>
  <si>
    <t>CR12518ANPA</t>
  </si>
  <si>
    <t>CR12518AAPA</t>
  </si>
  <si>
    <t>CR12518NNVA</t>
  </si>
  <si>
    <t>CR12518ANVA</t>
  </si>
  <si>
    <t>CR12518AAVA</t>
  </si>
  <si>
    <t>Gross Dividend</t>
  </si>
  <si>
    <t>1F.23</t>
  </si>
  <si>
    <t>CR12520NNP</t>
  </si>
  <si>
    <t>CR12520ANP</t>
  </si>
  <si>
    <t>CR12520AAP</t>
  </si>
  <si>
    <t>CR12520NNV</t>
  </si>
  <si>
    <t>CR12520ANV</t>
  </si>
  <si>
    <t>CR12520AAV</t>
  </si>
  <si>
    <t>CR12520NNPA</t>
  </si>
  <si>
    <t>CR12520ANPA</t>
  </si>
  <si>
    <t>CR12520AAPA</t>
  </si>
  <si>
    <t>CR12520NNVA</t>
  </si>
  <si>
    <t>CR12520ANVA</t>
  </si>
  <si>
    <t>CR12520AAVA</t>
  </si>
  <si>
    <t>Interest Received on Intercompany loans</t>
  </si>
  <si>
    <t>1F.24</t>
  </si>
  <si>
    <t>CR12521NNP</t>
  </si>
  <si>
    <t>CR12521ANP</t>
  </si>
  <si>
    <t>CR12521AAP</t>
  </si>
  <si>
    <t>CR12521NNV</t>
  </si>
  <si>
    <t>CR12521ANV</t>
  </si>
  <si>
    <t>CR12521AAV</t>
  </si>
  <si>
    <t>CR12521NNPA</t>
  </si>
  <si>
    <t>CR12521ANPA</t>
  </si>
  <si>
    <t>CR12521AAPA</t>
  </si>
  <si>
    <t>CR12521NNVA</t>
  </si>
  <si>
    <t>CR12521ANVA</t>
  </si>
  <si>
    <t>CR12521AAVA</t>
  </si>
  <si>
    <t>Retained Value</t>
  </si>
  <si>
    <t>1F.25</t>
  </si>
  <si>
    <t>CR12519NNP</t>
  </si>
  <si>
    <t>CR12519ANP</t>
  </si>
  <si>
    <t>CR12519AAP</t>
  </si>
  <si>
    <t>CR12519NNV</t>
  </si>
  <si>
    <t>CR12519ANV</t>
  </si>
  <si>
    <t>CR12519AAV</t>
  </si>
  <si>
    <t>CR12519NNPA</t>
  </si>
  <si>
    <t>CR12519ANPA</t>
  </si>
  <si>
    <t>CR12519AAPA</t>
  </si>
  <si>
    <t>CR12519NNVA</t>
  </si>
  <si>
    <t>CR12519ANVA</t>
  </si>
  <si>
    <t>CR12519AAVA</t>
  </si>
  <si>
    <t>Retail Household</t>
  </si>
  <si>
    <t>Retail non-household</t>
  </si>
  <si>
    <t>Water resources</t>
  </si>
  <si>
    <t>Water Network+</t>
  </si>
  <si>
    <t>Wastewater Network+</t>
  </si>
  <si>
    <t>Bioresources</t>
  </si>
  <si>
    <t>Additional Control</t>
  </si>
  <si>
    <t>Revenue - price control</t>
  </si>
  <si>
    <t>2A.1</t>
  </si>
  <si>
    <t>A19016RHPC</t>
  </si>
  <si>
    <t>A19016RNHPC</t>
  </si>
  <si>
    <t>A19016RWRPC</t>
  </si>
  <si>
    <t>A19030WNPC</t>
  </si>
  <si>
    <t>A19030WNKPC</t>
  </si>
  <si>
    <t>A19030APCPC</t>
  </si>
  <si>
    <t>A19030BIOPC</t>
  </si>
  <si>
    <t>A19030TOTRPC</t>
  </si>
  <si>
    <t>Revenue - non price control</t>
  </si>
  <si>
    <t>2A.2</t>
  </si>
  <si>
    <t>A19030APCNPC</t>
  </si>
  <si>
    <t>A19030BIONPC</t>
  </si>
  <si>
    <t>A19030TOTRNPC</t>
  </si>
  <si>
    <t>Operating expenditure - excluding PU recharge impact</t>
  </si>
  <si>
    <t>2A.3</t>
  </si>
  <si>
    <t>BM9023XPUH</t>
  </si>
  <si>
    <t>BM9223XPUNH</t>
  </si>
  <si>
    <t>BM9223TOTOXIPU</t>
  </si>
  <si>
    <t>PU opex recharge</t>
  </si>
  <si>
    <t>2A.4</t>
  </si>
  <si>
    <t>BM9023PUH</t>
  </si>
  <si>
    <t>BM9223PUNH</t>
  </si>
  <si>
    <t>BM9223TOTOXEPU</t>
  </si>
  <si>
    <t>Operating expenditure - including PU recharge impact</t>
  </si>
  <si>
    <t>2A.5</t>
  </si>
  <si>
    <t>BM9023IPUH</t>
  </si>
  <si>
    <t>BM9223IPUNH</t>
  </si>
  <si>
    <t>BM9223IPU_WR</t>
  </si>
  <si>
    <t>BM9223IPU_WN</t>
  </si>
  <si>
    <t>BM9223IPU_WWN</t>
  </si>
  <si>
    <t>BM9223IPU_AC</t>
  </si>
  <si>
    <t>BM9223IPU_B</t>
  </si>
  <si>
    <t>BM9223IPUNHT</t>
  </si>
  <si>
    <t>Depreciation - tangible fixed assets</t>
  </si>
  <si>
    <t>2A.6</t>
  </si>
  <si>
    <t>A19016RHDEPT</t>
  </si>
  <si>
    <t>A19016RNHDEPT</t>
  </si>
  <si>
    <t>A19016RWRDEPT</t>
  </si>
  <si>
    <t>A19030WNDEPT</t>
  </si>
  <si>
    <t>A19030WNKDEPT</t>
  </si>
  <si>
    <t>A19030ADEPTNDEPT</t>
  </si>
  <si>
    <t>A19030BIONDEPT</t>
  </si>
  <si>
    <t>A19030BIONDEPT_T</t>
  </si>
  <si>
    <t>Amortisation - intangible fixed assets</t>
  </si>
  <si>
    <t>2A.7</t>
  </si>
  <si>
    <t>A19016RHAMOIT</t>
  </si>
  <si>
    <t>A19016RNHAMOIT</t>
  </si>
  <si>
    <t>A19016RWRAMOIT</t>
  </si>
  <si>
    <t>A19030WNAMOIT</t>
  </si>
  <si>
    <t>A19030WNKAMOIT</t>
  </si>
  <si>
    <t>A19030AAMOITNAMOIT</t>
  </si>
  <si>
    <t>A19030BIONAMOIT</t>
  </si>
  <si>
    <t>A19030BIONAMOIT_T</t>
  </si>
  <si>
    <t>PU recharge impact</t>
  </si>
  <si>
    <t>2A.8</t>
  </si>
  <si>
    <t>A19016RHPURI</t>
  </si>
  <si>
    <t>A19016RNHPURI</t>
  </si>
  <si>
    <t>A19016RWRPURI</t>
  </si>
  <si>
    <t>A19030WNPURI</t>
  </si>
  <si>
    <t>A19030WNKPURI</t>
  </si>
  <si>
    <t>A19030APURINPURI</t>
  </si>
  <si>
    <t>A19030BIONPURI</t>
  </si>
  <si>
    <t>A19030BIONPURI_T</t>
  </si>
  <si>
    <t>Depreciation &amp;amortisation - including PU recharge impact</t>
  </si>
  <si>
    <t>2A.9</t>
  </si>
  <si>
    <t>A19016RHDAPURI</t>
  </si>
  <si>
    <t>A19016RNHDAPURI</t>
  </si>
  <si>
    <t>A19016RWRDAPURI</t>
  </si>
  <si>
    <t>A19030WNDAPURI</t>
  </si>
  <si>
    <t>A19030WNKDAPURI</t>
  </si>
  <si>
    <t>A19030ADAPURINDAPURI</t>
  </si>
  <si>
    <t>A19030BIONDAPURI</t>
  </si>
  <si>
    <t>A19030BIONDAPURI_T</t>
  </si>
  <si>
    <t>2A.10</t>
  </si>
  <si>
    <t>BM9027H</t>
  </si>
  <si>
    <t>BM9027NH</t>
  </si>
  <si>
    <t>BM320WR</t>
  </si>
  <si>
    <t>BM320WN</t>
  </si>
  <si>
    <t>BM820WNK</t>
  </si>
  <si>
    <t>BM820APC</t>
  </si>
  <si>
    <t>BM820BIO</t>
  </si>
  <si>
    <t>BM820TOT</t>
  </si>
  <si>
    <t>2A.11</t>
  </si>
  <si>
    <t>HP00030RH</t>
  </si>
  <si>
    <t>HP00030RNH</t>
  </si>
  <si>
    <t>HP00030WR</t>
  </si>
  <si>
    <t>HP00030WNP</t>
  </si>
  <si>
    <t>HP00030WWNP</t>
  </si>
  <si>
    <t>HP00030APC</t>
  </si>
  <si>
    <t>HP00030BIO</t>
  </si>
  <si>
    <t>HP00030CTOT</t>
  </si>
  <si>
    <t>Surface water drainage rebates</t>
  </si>
  <si>
    <t>2A.12</t>
  </si>
  <si>
    <t>Additional Price Control</t>
  </si>
  <si>
    <t>Base operating expenditure</t>
  </si>
  <si>
    <t>Power</t>
  </si>
  <si>
    <t>2B.1</t>
  </si>
  <si>
    <t>B0010WR</t>
  </si>
  <si>
    <t>B0010WN</t>
  </si>
  <si>
    <t>B0010WNK</t>
  </si>
  <si>
    <t>B0010BIO</t>
  </si>
  <si>
    <t>B0010APC</t>
  </si>
  <si>
    <t>B0010TOT</t>
  </si>
  <si>
    <t>Income treated as negative expenditure</t>
  </si>
  <si>
    <t>2B.2</t>
  </si>
  <si>
    <t>B0011WR</t>
  </si>
  <si>
    <t>B0011WN</t>
  </si>
  <si>
    <t>B0011WNK</t>
  </si>
  <si>
    <t>B0011BIO</t>
  </si>
  <si>
    <t>B0011APC</t>
  </si>
  <si>
    <t>B0011TOT</t>
  </si>
  <si>
    <t>Abstraction charges/ discharge consents</t>
  </si>
  <si>
    <t>2B.3</t>
  </si>
  <si>
    <t>B0012WR</t>
  </si>
  <si>
    <t>B0012WN</t>
  </si>
  <si>
    <t>B0012WNK</t>
  </si>
  <si>
    <t>B0012BIO</t>
  </si>
  <si>
    <t>B0012APC</t>
  </si>
  <si>
    <t>B0012TOT</t>
  </si>
  <si>
    <t>Bulk Supply/Bulk discharge</t>
  </si>
  <si>
    <t>2B.4</t>
  </si>
  <si>
    <t>B0013WR</t>
  </si>
  <si>
    <t>B0013WN</t>
  </si>
  <si>
    <t>B0013WNK</t>
  </si>
  <si>
    <t>B0013BIO</t>
  </si>
  <si>
    <t>B0013APC</t>
  </si>
  <si>
    <t>B0013TOT</t>
  </si>
  <si>
    <t>Renewals expensed in year (Infrastructure)</t>
  </si>
  <si>
    <t>2B.5</t>
  </si>
  <si>
    <t>B0014WR</t>
  </si>
  <si>
    <t>B0014WN</t>
  </si>
  <si>
    <t>B0014WNK</t>
  </si>
  <si>
    <t>B0014BIO</t>
  </si>
  <si>
    <t>B0014APC</t>
  </si>
  <si>
    <t>B0014TOT</t>
  </si>
  <si>
    <t>Renewals expensed in year (Non-Infrastructure)</t>
  </si>
  <si>
    <t>2B.6</t>
  </si>
  <si>
    <t>B0015WR</t>
  </si>
  <si>
    <t>B0015WN</t>
  </si>
  <si>
    <t>B0015WNK</t>
  </si>
  <si>
    <t>B0015BIO</t>
  </si>
  <si>
    <t>B0015APC</t>
  </si>
  <si>
    <t>B0015TOT</t>
  </si>
  <si>
    <t>Other operating expenditure</t>
  </si>
  <si>
    <t>2B.7</t>
  </si>
  <si>
    <t>B0016WR</t>
  </si>
  <si>
    <t>B0016WN</t>
  </si>
  <si>
    <t>B0016WNK</t>
  </si>
  <si>
    <t>B0016BIO</t>
  </si>
  <si>
    <t>B0016APC</t>
  </si>
  <si>
    <t>B0016TOT</t>
  </si>
  <si>
    <t>Local authority and Cumulo rates</t>
  </si>
  <si>
    <t>2B.8</t>
  </si>
  <si>
    <t>BM317WR</t>
  </si>
  <si>
    <t>BM317WN</t>
  </si>
  <si>
    <t>BM817WNK</t>
  </si>
  <si>
    <t>BM817SG</t>
  </si>
  <si>
    <t>BM817TTT</t>
  </si>
  <si>
    <t>BM917TAS</t>
  </si>
  <si>
    <t>Total base operating expenditure</t>
  </si>
  <si>
    <t>2B.9</t>
  </si>
  <si>
    <t>B0017WR</t>
  </si>
  <si>
    <t>B0017WN</t>
  </si>
  <si>
    <t>B0017WNK</t>
  </si>
  <si>
    <t>B0017BIO</t>
  </si>
  <si>
    <t>B0017APC</t>
  </si>
  <si>
    <t>B0017TOT</t>
  </si>
  <si>
    <t>Enhancement operating expenditure</t>
  </si>
  <si>
    <t>2B.10</t>
  </si>
  <si>
    <t>B0018WR</t>
  </si>
  <si>
    <t>B0018WN</t>
  </si>
  <si>
    <t>B0018WNK</t>
  </si>
  <si>
    <t>B0018BIO</t>
  </si>
  <si>
    <t>B0018APC</t>
  </si>
  <si>
    <t>B0018TOT</t>
  </si>
  <si>
    <t>Developer services operating expenditure</t>
  </si>
  <si>
    <t>2B.11</t>
  </si>
  <si>
    <t>Growth operating expenditure</t>
  </si>
  <si>
    <t>B0019WR</t>
  </si>
  <si>
    <t>B0019WN</t>
  </si>
  <si>
    <t>B0019WNK</t>
  </si>
  <si>
    <t>B0019BIO</t>
  </si>
  <si>
    <t>B0019APC</t>
  </si>
  <si>
    <t>B0019TOT</t>
  </si>
  <si>
    <t>Total operating expenditure excluding third party services</t>
  </si>
  <si>
    <t>2B.12</t>
  </si>
  <si>
    <t>BM319WR</t>
  </si>
  <si>
    <t>BM319WN</t>
  </si>
  <si>
    <t>BM844WNK</t>
  </si>
  <si>
    <t>BM844SG</t>
  </si>
  <si>
    <t>BM844TTT</t>
  </si>
  <si>
    <t>BM950TAS</t>
  </si>
  <si>
    <t>Third party services</t>
  </si>
  <si>
    <t>2B.13</t>
  </si>
  <si>
    <t>BM323WR</t>
  </si>
  <si>
    <t>BM323WN</t>
  </si>
  <si>
    <t>BM823WNK</t>
  </si>
  <si>
    <t>BM823SG</t>
  </si>
  <si>
    <t>BM823TTT</t>
  </si>
  <si>
    <t>BM923TAS</t>
  </si>
  <si>
    <t>Total operating expenditure</t>
  </si>
  <si>
    <t>2B.14</t>
  </si>
  <si>
    <t>BM351WR</t>
  </si>
  <si>
    <t>BM351WN</t>
  </si>
  <si>
    <t>BM850WNK</t>
  </si>
  <si>
    <t>BM850SG</t>
  </si>
  <si>
    <t>BM850TTT</t>
  </si>
  <si>
    <t>BM951TAS</t>
  </si>
  <si>
    <t>Grants and contributions</t>
  </si>
  <si>
    <t>Grants and contributions - operating expenditure</t>
  </si>
  <si>
    <t>2B.15</t>
  </si>
  <si>
    <t>B0020WR</t>
  </si>
  <si>
    <t>B0020WN</t>
  </si>
  <si>
    <t>B0020WNK</t>
  </si>
  <si>
    <t>B0020BIO</t>
  </si>
  <si>
    <t>B0020APC</t>
  </si>
  <si>
    <t>B0020TOT</t>
  </si>
  <si>
    <t>Base capital expenditure</t>
  </si>
  <si>
    <t>2B.16</t>
  </si>
  <si>
    <t>B0021WR</t>
  </si>
  <si>
    <t>B0021WN</t>
  </si>
  <si>
    <t>B0021WNK</t>
  </si>
  <si>
    <t>B0021BIO</t>
  </si>
  <si>
    <t>B0021APC</t>
  </si>
  <si>
    <t>B0021TOT</t>
  </si>
  <si>
    <t>Enhancement capital expenditure</t>
  </si>
  <si>
    <t>2B.17</t>
  </si>
  <si>
    <t>B0022WR</t>
  </si>
  <si>
    <t>B0022WN</t>
  </si>
  <si>
    <t>B0022WNK</t>
  </si>
  <si>
    <t>B0022BIO</t>
  </si>
  <si>
    <t>B0022APC</t>
  </si>
  <si>
    <t>B0022TOT</t>
  </si>
  <si>
    <t>Developer services capital expenditure</t>
  </si>
  <si>
    <t>2B.18</t>
  </si>
  <si>
    <t>Growth capital expenditure</t>
  </si>
  <si>
    <t>B0023WR</t>
  </si>
  <si>
    <t>B0023WN</t>
  </si>
  <si>
    <t>B0023WNK</t>
  </si>
  <si>
    <t>B0023BIO</t>
  </si>
  <si>
    <t>B0023APC</t>
  </si>
  <si>
    <t>B0023TOT</t>
  </si>
  <si>
    <t>Total gross capital expenditure (excluding third party)</t>
  </si>
  <si>
    <t>2B.19</t>
  </si>
  <si>
    <t>BC30498WR</t>
  </si>
  <si>
    <t>BC30498WN</t>
  </si>
  <si>
    <t>BC30998WNK</t>
  </si>
  <si>
    <t>BC30998SG</t>
  </si>
  <si>
    <t>BM815TTT</t>
  </si>
  <si>
    <t>BM916</t>
  </si>
  <si>
    <t>2B.20</t>
  </si>
  <si>
    <t>BM333WR</t>
  </si>
  <si>
    <t>BM333WN</t>
  </si>
  <si>
    <t>BM833WNK</t>
  </si>
  <si>
    <t>BM833SG</t>
  </si>
  <si>
    <t>BM833TTT</t>
  </si>
  <si>
    <t>BM923CET</t>
  </si>
  <si>
    <t>Total gross capital expenditure</t>
  </si>
  <si>
    <t>2B.21</t>
  </si>
  <si>
    <t>BA1070WR</t>
  </si>
  <si>
    <t>BA1070WN</t>
  </si>
  <si>
    <t>BA2120WNK</t>
  </si>
  <si>
    <t>BA2120SG</t>
  </si>
  <si>
    <t>BA2120TTT</t>
  </si>
  <si>
    <t>BA3000</t>
  </si>
  <si>
    <t>Grants and contributions - capital expenditure</t>
  </si>
  <si>
    <t>2B.22</t>
  </si>
  <si>
    <t>B0024WR</t>
  </si>
  <si>
    <t>B0024WN</t>
  </si>
  <si>
    <t>B0024WNK</t>
  </si>
  <si>
    <t>B0024BIO</t>
  </si>
  <si>
    <t>B0024APC</t>
  </si>
  <si>
    <t>B0024TOT</t>
  </si>
  <si>
    <t>Net totex</t>
  </si>
  <si>
    <t>2B.23</t>
  </si>
  <si>
    <t>BM325WR</t>
  </si>
  <si>
    <t>BM325WN</t>
  </si>
  <si>
    <t>BM825WNK</t>
  </si>
  <si>
    <t>BM825SG</t>
  </si>
  <si>
    <t>S3039TTT</t>
  </si>
  <si>
    <t>T3039</t>
  </si>
  <si>
    <t>Cash expenditure</t>
  </si>
  <si>
    <t>Pension deficit recovery payments</t>
  </si>
  <si>
    <t>2B.24</t>
  </si>
  <si>
    <t>CR00558WR</t>
  </si>
  <si>
    <t>CR00558WN</t>
  </si>
  <si>
    <t>CR00559WNK</t>
  </si>
  <si>
    <t>CR00559SG</t>
  </si>
  <si>
    <t>CR0559TTT</t>
  </si>
  <si>
    <t>CR00560</t>
  </si>
  <si>
    <t>Other cash items</t>
  </si>
  <si>
    <t>2B.25</t>
  </si>
  <si>
    <t>CR00561WR</t>
  </si>
  <si>
    <t>CR00561WN</t>
  </si>
  <si>
    <t>CR00562WNK</t>
  </si>
  <si>
    <t>CR00562SG</t>
  </si>
  <si>
    <t>CR00562TTT</t>
  </si>
  <si>
    <t>CR00563</t>
  </si>
  <si>
    <t>Totex including cash items</t>
  </si>
  <si>
    <t>2B.26</t>
  </si>
  <si>
    <t>W3026WR</t>
  </si>
  <si>
    <t>W3026WN</t>
  </si>
  <si>
    <t>S3040WNK</t>
  </si>
  <si>
    <t>S3040SG</t>
  </si>
  <si>
    <t>S3040TOTTTT</t>
  </si>
  <si>
    <t>CR00564</t>
  </si>
  <si>
    <t>Household - total</t>
  </si>
  <si>
    <t>Non-household - total</t>
  </si>
  <si>
    <t>Operating expenditure</t>
  </si>
  <si>
    <t>Customer services</t>
  </si>
  <si>
    <t>2C.1</t>
  </si>
  <si>
    <t>BM9030</t>
  </si>
  <si>
    <t>BM9031</t>
  </si>
  <si>
    <t>BM9032</t>
  </si>
  <si>
    <t>Debt management</t>
  </si>
  <si>
    <t>2C.2</t>
  </si>
  <si>
    <t>BM9002</t>
  </si>
  <si>
    <t>BM9202</t>
  </si>
  <si>
    <t>BM9502</t>
  </si>
  <si>
    <t>Doubtful debts</t>
  </si>
  <si>
    <t>2C.3</t>
  </si>
  <si>
    <t>BM9003</t>
  </si>
  <si>
    <t>BM9203</t>
  </si>
  <si>
    <t>BM9503</t>
  </si>
  <si>
    <t>Meter reading</t>
  </si>
  <si>
    <t>2C.4</t>
  </si>
  <si>
    <t>BM9007</t>
  </si>
  <si>
    <t>BM9207</t>
  </si>
  <si>
    <t>BM9507</t>
  </si>
  <si>
    <t>Services to developers</t>
  </si>
  <si>
    <t>2C.5</t>
  </si>
  <si>
    <t>BM9230</t>
  </si>
  <si>
    <t>BM9530</t>
  </si>
  <si>
    <t>2C.6</t>
  </si>
  <si>
    <t>B0025OXH</t>
  </si>
  <si>
    <t>B0025OXNH</t>
  </si>
  <si>
    <t>B0025OXT</t>
  </si>
  <si>
    <t>2C.7</t>
  </si>
  <si>
    <t>B0026LAH</t>
  </si>
  <si>
    <t>B0026LANH</t>
  </si>
  <si>
    <t>B0026LAT</t>
  </si>
  <si>
    <t>2C.8</t>
  </si>
  <si>
    <t>B0027TXH</t>
  </si>
  <si>
    <t>B0027TXNH</t>
  </si>
  <si>
    <t>B0027TXT</t>
  </si>
  <si>
    <t>Depreciation on tangible fixed assets existing at 31 March 2015</t>
  </si>
  <si>
    <t>2C.9</t>
  </si>
  <si>
    <t>B0028DEXH</t>
  </si>
  <si>
    <t>B0028DEXNH</t>
  </si>
  <si>
    <t>B0028DEXT</t>
  </si>
  <si>
    <t>Depreciation on tangible fixed assets acquired
after 1 April 2015</t>
  </si>
  <si>
    <r>
      <t>2C.10</t>
    </r>
    <r>
      <rPr>
        <sz val="11"/>
        <color theme="1"/>
        <rFont val="Arial"/>
        <family val="2"/>
      </rPr>
      <t/>
    </r>
  </si>
  <si>
    <t>B0029DAXH</t>
  </si>
  <si>
    <t>B0029DAXNH</t>
  </si>
  <si>
    <t>B0029DAXT</t>
  </si>
  <si>
    <t>Amortisation on intangible fixed assets existing at 31 March 2015</t>
  </si>
  <si>
    <r>
      <t>2C.11</t>
    </r>
    <r>
      <rPr>
        <sz val="11"/>
        <color theme="1"/>
        <rFont val="Arial"/>
        <family val="2"/>
      </rPr>
      <t/>
    </r>
  </si>
  <si>
    <t>B0030AEXH</t>
  </si>
  <si>
    <t>B0030AEXNH</t>
  </si>
  <si>
    <t>B0030AEXT</t>
  </si>
  <si>
    <t>Amortisation on intangible fixed assets acquired
after 1 April 2015</t>
  </si>
  <si>
    <r>
      <t>2C.12</t>
    </r>
    <r>
      <rPr>
        <sz val="11"/>
        <color theme="1"/>
        <rFont val="Arial"/>
        <family val="2"/>
      </rPr>
      <t/>
    </r>
  </si>
  <si>
    <t>B0031AAXH</t>
  </si>
  <si>
    <t>B0031AAXNH</t>
  </si>
  <si>
    <t>B0031AAXT</t>
  </si>
  <si>
    <t>Recharges</t>
  </si>
  <si>
    <t>Recharge from wholesale for legacy assets principally used by wholesale (assets existing at 31 March 2015)</t>
  </si>
  <si>
    <t>2C.13</t>
  </si>
  <si>
    <t>B0032RCL</t>
  </si>
  <si>
    <t>Income from wholesale for legacy assets principally used by retail (assets existing at 31 March 2015)</t>
  </si>
  <si>
    <t>2C.14</t>
  </si>
  <si>
    <t>B0033INCM</t>
  </si>
  <si>
    <t>Recharge from wholesale assets acquired after 1 April 2015 principally used by wholesale</t>
  </si>
  <si>
    <t>2C.15</t>
  </si>
  <si>
    <t>B0034RCW</t>
  </si>
  <si>
    <t>Income from wholesale assets acquired after 1 April 2015 principally used by retail</t>
  </si>
  <si>
    <t>2C.16</t>
  </si>
  <si>
    <t>B0035INCA</t>
  </si>
  <si>
    <t>Net recharges costs</t>
  </si>
  <si>
    <t>2C.17</t>
  </si>
  <si>
    <t>B0036NRC</t>
  </si>
  <si>
    <t xml:space="preserve"> </t>
  </si>
  <si>
    <t>Total retail costs excluding third party and pension deficit repair costs</t>
  </si>
  <si>
    <t>2C.18</t>
  </si>
  <si>
    <t>B0037TRCH</t>
  </si>
  <si>
    <t>B0037TRCNH</t>
  </si>
  <si>
    <t>B0037TRCT</t>
  </si>
  <si>
    <t>Third party services operating expenditure</t>
  </si>
  <si>
    <t>2C.19</t>
  </si>
  <si>
    <t>BM9022</t>
  </si>
  <si>
    <t>BM9222</t>
  </si>
  <si>
    <t>BM9522</t>
  </si>
  <si>
    <t>Pension deficit repair costs</t>
  </si>
  <si>
    <t>2C.20</t>
  </si>
  <si>
    <t>B0038PDRCH</t>
  </si>
  <si>
    <t>B0038PDRCNH</t>
  </si>
  <si>
    <t>B0038PDRCT</t>
  </si>
  <si>
    <t>Total retail costs including third party and pension deficit repair costs</t>
  </si>
  <si>
    <t>2C.21</t>
  </si>
  <si>
    <t>B0039TRCH_PDRC</t>
  </si>
  <si>
    <t>B0039TRCNH_PDRC</t>
  </si>
  <si>
    <t>B0039TRCT_PDRC</t>
  </si>
  <si>
    <t>Debt written off</t>
  </si>
  <si>
    <t>2C.22</t>
  </si>
  <si>
    <t>BM9038</t>
  </si>
  <si>
    <t>BM9338</t>
  </si>
  <si>
    <t>BM9538</t>
  </si>
  <si>
    <t>2C.23</t>
  </si>
  <si>
    <t>B0040CAPXH</t>
  </si>
  <si>
    <t>B0040CAPXNH</t>
  </si>
  <si>
    <t>B0040CAPXT</t>
  </si>
  <si>
    <t>Other operating expenditure includes the net retail expenditure for the following household retail activities which are part funded by wholesale</t>
  </si>
  <si>
    <t>Demand-side water efficiency - gross expenditure</t>
  </si>
  <si>
    <t>2C.24</t>
  </si>
  <si>
    <t>R3006</t>
  </si>
  <si>
    <t>Demand-side water efficiency - expenditure funded by wholesale</t>
  </si>
  <si>
    <t>2C.25</t>
  </si>
  <si>
    <t>R3007</t>
  </si>
  <si>
    <t>Demand-side water efficiency - net retail expenditure</t>
  </si>
  <si>
    <t>2C.26</t>
  </si>
  <si>
    <t>R3008</t>
  </si>
  <si>
    <t>Customer-side leak repairs - gross expenditure</t>
  </si>
  <si>
    <t>2C.27</t>
  </si>
  <si>
    <t>R3009</t>
  </si>
  <si>
    <t>Customer-side leak repairs - expenditure funded by wholesale</t>
  </si>
  <si>
    <t>2C.28</t>
  </si>
  <si>
    <t>R3010</t>
  </si>
  <si>
    <t>Customer-side leak repairs - net retail expenditure</t>
  </si>
  <si>
    <t>2C.29</t>
  </si>
  <si>
    <t>R3011</t>
  </si>
  <si>
    <t>Historic cost analysis of tangible fixed assets</t>
  </si>
  <si>
    <t>Water Resources</t>
  </si>
  <si>
    <t>Retail Non-household</t>
  </si>
  <si>
    <t>Cost</t>
  </si>
  <si>
    <t>At 1 April 2020</t>
  </si>
  <si>
    <t>2D.1</t>
  </si>
  <si>
    <t>BM4012WR</t>
  </si>
  <si>
    <t>BM4012WN</t>
  </si>
  <si>
    <t>BM4012WNK</t>
  </si>
  <si>
    <t>BM4012SG</t>
  </si>
  <si>
    <t>BM4012STTT</t>
  </si>
  <si>
    <t>BM4012H</t>
  </si>
  <si>
    <t>BM4012NH</t>
  </si>
  <si>
    <t>BM4012CTOT</t>
  </si>
  <si>
    <t>Disposals</t>
  </si>
  <si>
    <t>2D.2</t>
  </si>
  <si>
    <t>BM4016WR</t>
  </si>
  <si>
    <t>BM4016WN</t>
  </si>
  <si>
    <t>BM4016WNK</t>
  </si>
  <si>
    <t>BM4016SG</t>
  </si>
  <si>
    <t>BM4016STTT</t>
  </si>
  <si>
    <t>BM4016H</t>
  </si>
  <si>
    <t>BM4016NH</t>
  </si>
  <si>
    <t>BM4016CTOT</t>
  </si>
  <si>
    <t>Additions</t>
  </si>
  <si>
    <t>2D.3</t>
  </si>
  <si>
    <t>BM4017WR</t>
  </si>
  <si>
    <t>BM4017WN</t>
  </si>
  <si>
    <t>BM4017WNK</t>
  </si>
  <si>
    <t>BM4017SG</t>
  </si>
  <si>
    <t>BM4017STTT</t>
  </si>
  <si>
    <t>BM4017H</t>
  </si>
  <si>
    <t>BM4017NH</t>
  </si>
  <si>
    <t>BM4017CTOT</t>
  </si>
  <si>
    <t>2D.4</t>
  </si>
  <si>
    <t>BM4021WR</t>
  </si>
  <si>
    <t>BM4021WN</t>
  </si>
  <si>
    <t>BM4021WNK</t>
  </si>
  <si>
    <t>BM4021SG</t>
  </si>
  <si>
    <t>BM4021STTT</t>
  </si>
  <si>
    <t>BM4021H</t>
  </si>
  <si>
    <t>BM4021NH</t>
  </si>
  <si>
    <t>BM4021CTOT</t>
  </si>
  <si>
    <t>Assets adopted at nil cost</t>
  </si>
  <si>
    <t>2D.5</t>
  </si>
  <si>
    <t>BM4019WR</t>
  </si>
  <si>
    <t>BM4019WN</t>
  </si>
  <si>
    <t>BM4019WNK</t>
  </si>
  <si>
    <t>BM4019SG</t>
  </si>
  <si>
    <t>BM4019STTT</t>
  </si>
  <si>
    <t>BM4019H</t>
  </si>
  <si>
    <t>BM4019NH</t>
  </si>
  <si>
    <t>BM4019CTOT</t>
  </si>
  <si>
    <t>At 31 March 2021</t>
  </si>
  <si>
    <t>2D.6</t>
  </si>
  <si>
    <t>BM4018WR</t>
  </si>
  <si>
    <t>BM4018WN</t>
  </si>
  <si>
    <t>BM4018WNK</t>
  </si>
  <si>
    <t>BM4018SG</t>
  </si>
  <si>
    <t>BM4018STTT</t>
  </si>
  <si>
    <t>BM4018H</t>
  </si>
  <si>
    <t>BM4018NH</t>
  </si>
  <si>
    <t>BM4018CTOT</t>
  </si>
  <si>
    <t>2D.7</t>
  </si>
  <si>
    <t>BM4041WR</t>
  </si>
  <si>
    <t>BM4041WN</t>
  </si>
  <si>
    <t>BM4041WNK</t>
  </si>
  <si>
    <t>BM4041SG</t>
  </si>
  <si>
    <t>BM4041STTT</t>
  </si>
  <si>
    <t>BM4041H</t>
  </si>
  <si>
    <t>BM4041NH</t>
  </si>
  <si>
    <t>BM041CTOT</t>
  </si>
  <si>
    <t>2D.8</t>
  </si>
  <si>
    <t>BM4045WR</t>
  </si>
  <si>
    <t>BM4045WN</t>
  </si>
  <si>
    <t>BM4045WNK</t>
  </si>
  <si>
    <t>BM4045SG</t>
  </si>
  <si>
    <t>BM4045STTT</t>
  </si>
  <si>
    <t>BM4045H</t>
  </si>
  <si>
    <t>BM4045NH</t>
  </si>
  <si>
    <t>BM4045CTOT</t>
  </si>
  <si>
    <t>2D.9</t>
  </si>
  <si>
    <t>BM4053WR</t>
  </si>
  <si>
    <t>BM4053WN</t>
  </si>
  <si>
    <t>BM4053WWNK</t>
  </si>
  <si>
    <t>BM4053SG</t>
  </si>
  <si>
    <t>BM4053STTT</t>
  </si>
  <si>
    <t>BM4053H</t>
  </si>
  <si>
    <t>BM4053NH</t>
  </si>
  <si>
    <t>BM4053TOT</t>
  </si>
  <si>
    <t>Charge for year</t>
  </si>
  <si>
    <t>2D.10</t>
  </si>
  <si>
    <t>BM4046WR</t>
  </si>
  <si>
    <t>BM4046WN</t>
  </si>
  <si>
    <t>BM4046WNK</t>
  </si>
  <si>
    <t>BM4046SG</t>
  </si>
  <si>
    <t>BM4046STTT</t>
  </si>
  <si>
    <t>BM4046H</t>
  </si>
  <si>
    <t>BM4046NH</t>
  </si>
  <si>
    <t>BM4046CTOT</t>
  </si>
  <si>
    <t>2D.11</t>
  </si>
  <si>
    <t>BM4047WR</t>
  </si>
  <si>
    <t>BM4047WN</t>
  </si>
  <si>
    <t>BM4047WNK</t>
  </si>
  <si>
    <t>BM4047SG</t>
  </si>
  <si>
    <t>BM4047STTT</t>
  </si>
  <si>
    <t>BM4047H</t>
  </si>
  <si>
    <t>BM4047NH</t>
  </si>
  <si>
    <t>BM4047CTOT</t>
  </si>
  <si>
    <t>Net book amount at 31 March 2021</t>
  </si>
  <si>
    <t>2D.12</t>
  </si>
  <si>
    <t>BM4048WR</t>
  </si>
  <si>
    <t>BM4048WN</t>
  </si>
  <si>
    <t>BM4048WNK</t>
  </si>
  <si>
    <t>BM4048SG</t>
  </si>
  <si>
    <t>BM4048STTT</t>
  </si>
  <si>
    <t>BM4048H</t>
  </si>
  <si>
    <t>BM4048NH</t>
  </si>
  <si>
    <t>BM4048CTOT</t>
  </si>
  <si>
    <t>Net book amount at 1 April 2020</t>
  </si>
  <si>
    <t>2D.13</t>
  </si>
  <si>
    <t>BM4049WR</t>
  </si>
  <si>
    <t>BM4049WN</t>
  </si>
  <si>
    <t>BM4049WNK</t>
  </si>
  <si>
    <t>BM4049SG</t>
  </si>
  <si>
    <t>BM4049STTT</t>
  </si>
  <si>
    <t>BM4049H</t>
  </si>
  <si>
    <t>BM4049NH</t>
  </si>
  <si>
    <t>BM4049CTOT</t>
  </si>
  <si>
    <t>Depreciation charge for year</t>
  </si>
  <si>
    <t>Principal services</t>
  </si>
  <si>
    <t>2D.14</t>
  </si>
  <si>
    <t>BM4051WR</t>
  </si>
  <si>
    <t>BM4051WN</t>
  </si>
  <si>
    <t>BM4051WNK</t>
  </si>
  <si>
    <t>BM4051SG</t>
  </si>
  <si>
    <t>BM4051STTT</t>
  </si>
  <si>
    <t>BM4051H</t>
  </si>
  <si>
    <t>BM4051NH</t>
  </si>
  <si>
    <t>BM4051CTOT</t>
  </si>
  <si>
    <t>2D.15</t>
  </si>
  <si>
    <t>BM334WR</t>
  </si>
  <si>
    <t>BM334WN</t>
  </si>
  <si>
    <t>BM334WNK</t>
  </si>
  <si>
    <t>BM334SG</t>
  </si>
  <si>
    <t>BM334STTT</t>
  </si>
  <si>
    <t>BM334H</t>
  </si>
  <si>
    <t>BM334NH</t>
  </si>
  <si>
    <t>BM334CTOT</t>
  </si>
  <si>
    <t>2D.16</t>
  </si>
  <si>
    <t>BM4052WR</t>
  </si>
  <si>
    <t>BM4052WN</t>
  </si>
  <si>
    <t>BM4052WNK</t>
  </si>
  <si>
    <t>BM4052SG</t>
  </si>
  <si>
    <t>BM4052STTT</t>
  </si>
  <si>
    <t>BM4052H</t>
  </si>
  <si>
    <t>BM4052NH</t>
  </si>
  <si>
    <t>BM4052CTOT</t>
  </si>
  <si>
    <t>Fully recognised in income statement</t>
  </si>
  <si>
    <t>Capitalised and amortised (in income statement)</t>
  </si>
  <si>
    <t>Fully netted off capex</t>
  </si>
  <si>
    <t>Grants and contributions - water resources</t>
  </si>
  <si>
    <t>Diversions - s185</t>
  </si>
  <si>
    <t>2E.1</t>
  </si>
  <si>
    <t>B0041DFRIS</t>
  </si>
  <si>
    <t>B0041DCAIS</t>
  </si>
  <si>
    <t>B0041DFNC</t>
  </si>
  <si>
    <t>B0041DTOT</t>
  </si>
  <si>
    <t>Other contributions (price control)</t>
  </si>
  <si>
    <t>2E.2</t>
  </si>
  <si>
    <t>B0042OCFRIS</t>
  </si>
  <si>
    <t>B0042OCCAIS</t>
  </si>
  <si>
    <t>B0042OCFNC</t>
  </si>
  <si>
    <t>B0042OCTOT</t>
  </si>
  <si>
    <t>Price control grants and contributions</t>
  </si>
  <si>
    <t>2E.3</t>
  </si>
  <si>
    <t>B0043PCFRIS</t>
  </si>
  <si>
    <t>B0043PCCAIS</t>
  </si>
  <si>
    <t>B0043PCFNC</t>
  </si>
  <si>
    <t>B0043PCTOT</t>
  </si>
  <si>
    <t>Diversions - NRSWA</t>
  </si>
  <si>
    <t>2E.4</t>
  </si>
  <si>
    <t>B0044DNFRIS</t>
  </si>
  <si>
    <t>B0044DNCAIS</t>
  </si>
  <si>
    <t>B0044DNFNC</t>
  </si>
  <si>
    <t>B0044DNTOT</t>
  </si>
  <si>
    <t>Diversions - other non-price control</t>
  </si>
  <si>
    <t>2E.5</t>
  </si>
  <si>
    <t>B0045DOFRIS</t>
  </si>
  <si>
    <t>B0045DOCAIS</t>
  </si>
  <si>
    <t>B0045DOFNC</t>
  </si>
  <si>
    <t>B0045DOTOT</t>
  </si>
  <si>
    <t>Other contributions (non-price control)</t>
  </si>
  <si>
    <t>2E.6</t>
  </si>
  <si>
    <t>B0046OCFRIS</t>
  </si>
  <si>
    <t>B0046OCCAIS</t>
  </si>
  <si>
    <t>B0046OCFNC</t>
  </si>
  <si>
    <t>B0046OCTOT</t>
  </si>
  <si>
    <t>2E.7</t>
  </si>
  <si>
    <t>B0047TTFRIS</t>
  </si>
  <si>
    <t>B0047TTCAIS</t>
  </si>
  <si>
    <t>B0047TTFNC</t>
  </si>
  <si>
    <t>B0047TTTOT</t>
  </si>
  <si>
    <t>Value of adopted assets</t>
  </si>
  <si>
    <t>2E.8</t>
  </si>
  <si>
    <t>B0048VAFRIS</t>
  </si>
  <si>
    <t>B0048VACAIS</t>
  </si>
  <si>
    <t>B0048VAFNC</t>
  </si>
  <si>
    <t>B0048VATOT</t>
  </si>
  <si>
    <t>Grants and contributions - water network+</t>
  </si>
  <si>
    <t>Connection charges</t>
  </si>
  <si>
    <t>2E.9</t>
  </si>
  <si>
    <t>B0049CCFRIS</t>
  </si>
  <si>
    <t>B0049CCCAIS</t>
  </si>
  <si>
    <t>B0049CCFNC</t>
  </si>
  <si>
    <t>B0049CCTOT</t>
  </si>
  <si>
    <t>Infrastructure charge receipts</t>
  </si>
  <si>
    <t>2E.10</t>
  </si>
  <si>
    <t>B0050ICFRIS</t>
  </si>
  <si>
    <t>B0050ICCAIS</t>
  </si>
  <si>
    <t>B0050ICFNC</t>
  </si>
  <si>
    <t>B0050ICTOT</t>
  </si>
  <si>
    <t>Requisitioned mains</t>
  </si>
  <si>
    <t>2E.11</t>
  </si>
  <si>
    <t>B0051RMFRIS</t>
  </si>
  <si>
    <t>B0051RMCAIS</t>
  </si>
  <si>
    <t>B0051RMFNC</t>
  </si>
  <si>
    <t>B0051RMTOT</t>
  </si>
  <si>
    <t>2E.12</t>
  </si>
  <si>
    <t>B0052DSFRIS</t>
  </si>
  <si>
    <t>B0052DSCAIS</t>
  </si>
  <si>
    <t>B0052DSFNC</t>
  </si>
  <si>
    <t>B0052DSTOT</t>
  </si>
  <si>
    <t>2E.13</t>
  </si>
  <si>
    <t>B0053OCFRIS</t>
  </si>
  <si>
    <t>B0053OCCAIS</t>
  </si>
  <si>
    <t>B0053OCFNC</t>
  </si>
  <si>
    <t>B0053OCTOT</t>
  </si>
  <si>
    <t>Price control grants and contributions before deduction of income offset</t>
  </si>
  <si>
    <t>2E.14</t>
  </si>
  <si>
    <t>B0054PCFRIS</t>
  </si>
  <si>
    <t>B0054PCCAIS</t>
  </si>
  <si>
    <t>B0054PCFNC</t>
  </si>
  <si>
    <t>B0054PCTOT</t>
  </si>
  <si>
    <t>Income offset</t>
  </si>
  <si>
    <t>2E.15</t>
  </si>
  <si>
    <t>B0055IOFRIS</t>
  </si>
  <si>
    <t>B0055IOCAIS</t>
  </si>
  <si>
    <t>B0055IOFNC</t>
  </si>
  <si>
    <t>B0055IOTOT</t>
  </si>
  <si>
    <t>Price control grants and contributions after deduction of income offset</t>
  </si>
  <si>
    <t>2E.16</t>
  </si>
  <si>
    <t>B0056PCFRIS</t>
  </si>
  <si>
    <t>B0056PCCAIS</t>
  </si>
  <si>
    <t>B0056PCFNC</t>
  </si>
  <si>
    <t>B0056PCTOT</t>
  </si>
  <si>
    <t>2E.17</t>
  </si>
  <si>
    <t>B0057DNFRIS</t>
  </si>
  <si>
    <t>B0057DNCAIS</t>
  </si>
  <si>
    <t>B0057DNFNC</t>
  </si>
  <si>
    <t>B0057DNTOT</t>
  </si>
  <si>
    <t>2E.18</t>
  </si>
  <si>
    <t>B0058DOFRIS</t>
  </si>
  <si>
    <t>B0058DOCAIS</t>
  </si>
  <si>
    <t>B0058DOFNC</t>
  </si>
  <si>
    <t>B0058DOTOT</t>
  </si>
  <si>
    <t>2E.19</t>
  </si>
  <si>
    <t>B0059OCFRIS</t>
  </si>
  <si>
    <t>B0059OCCAIS</t>
  </si>
  <si>
    <t>B0059OCFNC</t>
  </si>
  <si>
    <t>B0059OCTOT</t>
  </si>
  <si>
    <t>2E.20</t>
  </si>
  <si>
    <t>B0060TTFRIS</t>
  </si>
  <si>
    <t>B0060TTCAIS</t>
  </si>
  <si>
    <t>B0060TTFNC</t>
  </si>
  <si>
    <t>B0060TTTOT</t>
  </si>
  <si>
    <t>2E.21</t>
  </si>
  <si>
    <t>Grants and contributions - wastewater network+</t>
  </si>
  <si>
    <t>Receipts for on-site work</t>
  </si>
  <si>
    <t>2E.22</t>
  </si>
  <si>
    <t>B0061RSFRIS</t>
  </si>
  <si>
    <t>B0061RSCAIS</t>
  </si>
  <si>
    <t>B0061RSFNC</t>
  </si>
  <si>
    <t>B0061RSTOT</t>
  </si>
  <si>
    <t>2E.23</t>
  </si>
  <si>
    <t>BC11370REV</t>
  </si>
  <si>
    <t>BC11370CAP</t>
  </si>
  <si>
    <t>BC11370NET</t>
  </si>
  <si>
    <t>BC11370</t>
  </si>
  <si>
    <t>2E.24</t>
  </si>
  <si>
    <t>B0062DSFRIS</t>
  </si>
  <si>
    <t>B0062DSCAIS</t>
  </si>
  <si>
    <t>B0062DSFNC</t>
  </si>
  <si>
    <t>B0062DSTOT</t>
  </si>
  <si>
    <t>2E.25</t>
  </si>
  <si>
    <t>B0063OCFRIS</t>
  </si>
  <si>
    <t>B0063OCCAIS</t>
  </si>
  <si>
    <t>B0063OCFNC</t>
  </si>
  <si>
    <t>B0063OCTOT</t>
  </si>
  <si>
    <t>2E.26</t>
  </si>
  <si>
    <t>B0064PCFRIS</t>
  </si>
  <si>
    <t>B0064PCCAIS</t>
  </si>
  <si>
    <t>B0064PCFNC</t>
  </si>
  <si>
    <t>B0064PCTOT</t>
  </si>
  <si>
    <t>2E.27</t>
  </si>
  <si>
    <t>B0065IOFRIS</t>
  </si>
  <si>
    <t>B0065IOCAIS</t>
  </si>
  <si>
    <t>B0065IOFNC</t>
  </si>
  <si>
    <t>B0065IOTOT</t>
  </si>
  <si>
    <t>2E.28</t>
  </si>
  <si>
    <t>B0066PCFRIS</t>
  </si>
  <si>
    <t>B0066PCCAIS</t>
  </si>
  <si>
    <t>B0066PCFNC</t>
  </si>
  <si>
    <t>B0066PCTOT</t>
  </si>
  <si>
    <t>2E.29</t>
  </si>
  <si>
    <t>B0067DNFRIS</t>
  </si>
  <si>
    <t>B0067DNCAIS</t>
  </si>
  <si>
    <t>B0067DNFNC</t>
  </si>
  <si>
    <t>B0067DNTOT</t>
  </si>
  <si>
    <t>2E.30</t>
  </si>
  <si>
    <t>B0068DOFRIS</t>
  </si>
  <si>
    <t>B0068DOCAIS</t>
  </si>
  <si>
    <t>B0068DOFNC</t>
  </si>
  <si>
    <t>B0068DOTOT</t>
  </si>
  <si>
    <t>Other Contributions (non-price control)</t>
  </si>
  <si>
    <t>2E.31</t>
  </si>
  <si>
    <t>B0069OCFRIS</t>
  </si>
  <si>
    <t>B0069OCCAIS</t>
  </si>
  <si>
    <t>B0069OCFNC</t>
  </si>
  <si>
    <t>B0069OCTOT</t>
  </si>
  <si>
    <t>2E.32</t>
  </si>
  <si>
    <t>BA2090REV</t>
  </si>
  <si>
    <t>BA2091CAP</t>
  </si>
  <si>
    <t>BA2090NET</t>
  </si>
  <si>
    <t>BA2091</t>
  </si>
  <si>
    <t>2E.33</t>
  </si>
  <si>
    <t>BC30460TTTREV</t>
  </si>
  <si>
    <t>BC30460TTTCAP</t>
  </si>
  <si>
    <t>BC30460TTTTOT</t>
  </si>
  <si>
    <t>Water 
resources</t>
  </si>
  <si>
    <t>Water 
network+</t>
  </si>
  <si>
    <t>Wastewater network+</t>
  </si>
  <si>
    <t>Movements in capitalised grants and contributions</t>
  </si>
  <si>
    <t>b/f</t>
  </si>
  <si>
    <t>2E.34</t>
  </si>
  <si>
    <t>BA1090BFWD</t>
  </si>
  <si>
    <t>BA2090BFWD</t>
  </si>
  <si>
    <t>BA2090TTTBFWD</t>
  </si>
  <si>
    <t>BA3001BFWD</t>
  </si>
  <si>
    <t>Capitalised in year</t>
  </si>
  <si>
    <t>2E.35</t>
  </si>
  <si>
    <t>BA1091CAP</t>
  </si>
  <si>
    <t>BA2091TTTCAP</t>
  </si>
  <si>
    <t>BA3091CAP</t>
  </si>
  <si>
    <t>Amortisation (in income statement)</t>
  </si>
  <si>
    <t>2E.36</t>
  </si>
  <si>
    <t>BA1090AMORT</t>
  </si>
  <si>
    <t>BA2090AMORT</t>
  </si>
  <si>
    <t>BA2090TTTAMORT</t>
  </si>
  <si>
    <t>BA3001AMORT</t>
  </si>
  <si>
    <t>c/f</t>
  </si>
  <si>
    <t>2E.37</t>
  </si>
  <si>
    <t>BA1091CFWD</t>
  </si>
  <si>
    <t>BA2091CFWD</t>
  </si>
  <si>
    <t>BA2091TTTCFWD</t>
  </si>
  <si>
    <t>BA3091CFWD</t>
  </si>
  <si>
    <t>Residential retail</t>
  </si>
  <si>
    <t>Number of customers</t>
  </si>
  <si>
    <t>Average residential revenues</t>
  </si>
  <si>
    <t>000s</t>
  </si>
  <si>
    <t>£</t>
  </si>
  <si>
    <t xml:space="preserve">Residential revenue </t>
  </si>
  <si>
    <t>Wholesale charges</t>
  </si>
  <si>
    <t>2F.1</t>
  </si>
  <si>
    <t>B0070WCR</t>
  </si>
  <si>
    <t>Retail revenue</t>
  </si>
  <si>
    <t>2F.2</t>
  </si>
  <si>
    <t>B0071RR</t>
  </si>
  <si>
    <t>Total residential revenue</t>
  </si>
  <si>
    <t>2F.3</t>
  </si>
  <si>
    <t>B0072TRR</t>
  </si>
  <si>
    <t>Revenue Recovered ("RR" )</t>
  </si>
  <si>
    <t>2F.4</t>
  </si>
  <si>
    <t>B0073RR</t>
  </si>
  <si>
    <t>Revenue sacrifice</t>
  </si>
  <si>
    <t>2F.5</t>
  </si>
  <si>
    <t>B0074RS</t>
  </si>
  <si>
    <t>Actual revenue (net)</t>
  </si>
  <si>
    <t>2F.6</t>
  </si>
  <si>
    <t>B0075AR</t>
  </si>
  <si>
    <t>Customer information</t>
  </si>
  <si>
    <t xml:space="preserve">Actual customers ("AC" ) </t>
  </si>
  <si>
    <t>2F.7</t>
  </si>
  <si>
    <t>B0076AC</t>
  </si>
  <si>
    <t xml:space="preserve">Reforecast customers </t>
  </si>
  <si>
    <t>2F.8</t>
  </si>
  <si>
    <t>B0077RC</t>
  </si>
  <si>
    <t>Adjustment</t>
  </si>
  <si>
    <t xml:space="preserve">Allowed revenue ("R" ) </t>
  </si>
  <si>
    <t>2F.9</t>
  </si>
  <si>
    <t>B0078AR</t>
  </si>
  <si>
    <t xml:space="preserve">Net adjustment </t>
  </si>
  <si>
    <t>2F.10</t>
  </si>
  <si>
    <t>B0079NA</t>
  </si>
  <si>
    <t>Other residential information</t>
  </si>
  <si>
    <t xml:space="preserve">Average residential retail revenue per customer </t>
  </si>
  <si>
    <t>2F.11</t>
  </si>
  <si>
    <t>B0080ARR</t>
  </si>
  <si>
    <t>Pro forma 2G - Welsh companies only</t>
  </si>
  <si>
    <t>Wholesale charges revenue</t>
  </si>
  <si>
    <t>Total revenue</t>
  </si>
  <si>
    <t>Number of connections</t>
  </si>
  <si>
    <t>Average non-household retail revenue per connection</t>
  </si>
  <si>
    <t>Allowed average non-household retail cost</t>
  </si>
  <si>
    <t>Outcome delivery incentive (ODI) payment</t>
  </si>
  <si>
    <t>Allowed average non-household retail cost after ODI payment</t>
  </si>
  <si>
    <t>Allowed margin</t>
  </si>
  <si>
    <t>Allowed average non-household retail revenue per connection</t>
  </si>
  <si>
    <t>Default tariffs - customer group 1</t>
  </si>
  <si>
    <t>Tariff type 1</t>
  </si>
  <si>
    <t>2G.1</t>
  </si>
  <si>
    <t>CR1003WWCR</t>
  </si>
  <si>
    <t>CR1003WRR</t>
  </si>
  <si>
    <t>CR1003WTR</t>
  </si>
  <si>
    <t>CR1043WCO</t>
  </si>
  <si>
    <t>CR1043WRPC</t>
  </si>
  <si>
    <t>B0081TAANH</t>
  </si>
  <si>
    <t>B0081TAODI</t>
  </si>
  <si>
    <t>B0081TAAANH</t>
  </si>
  <si>
    <t>B0081TAAM</t>
  </si>
  <si>
    <t>B0081TAAHRC</t>
  </si>
  <si>
    <t>Tariff type 2</t>
  </si>
  <si>
    <t>2G.2</t>
  </si>
  <si>
    <t>CR1004WWCR</t>
  </si>
  <si>
    <t>CR1004WRR</t>
  </si>
  <si>
    <t>CR1004WTR</t>
  </si>
  <si>
    <t>CR1044WCO</t>
  </si>
  <si>
    <t>CR1044WRPC</t>
  </si>
  <si>
    <t>B0082TAANH</t>
  </si>
  <si>
    <t>B0082TAODI</t>
  </si>
  <si>
    <t>B0082TAAANH</t>
  </si>
  <si>
    <t>B0082TAAM</t>
  </si>
  <si>
    <t>B0082TAAHRC</t>
  </si>
  <si>
    <t>Total default tariffs customer group 1</t>
  </si>
  <si>
    <t>2G.3</t>
  </si>
  <si>
    <t>B0083TWCR</t>
  </si>
  <si>
    <t>B0083TWRR</t>
  </si>
  <si>
    <t>B0083TWTR</t>
  </si>
  <si>
    <t>B0083TWNC</t>
  </si>
  <si>
    <t>B0083TWAHRR</t>
  </si>
  <si>
    <t>B0083TWAANH</t>
  </si>
  <si>
    <t>B0083TWODI</t>
  </si>
  <si>
    <t>B0083TWAM</t>
  </si>
  <si>
    <t>B0083TWAHRC</t>
  </si>
  <si>
    <t>Default tariffs - customer group 2</t>
  </si>
  <si>
    <t>2G.4</t>
  </si>
  <si>
    <t>CR1005WWCR</t>
  </si>
  <si>
    <t>CR1005WRR</t>
  </si>
  <si>
    <t>CR1005WTR</t>
  </si>
  <si>
    <t>CR1045WCO</t>
  </si>
  <si>
    <t>CR1045WRPC</t>
  </si>
  <si>
    <t>B0084TAANH</t>
  </si>
  <si>
    <t>B0084TAODI</t>
  </si>
  <si>
    <t>B0084TAAANH</t>
  </si>
  <si>
    <t>B0084TAM</t>
  </si>
  <si>
    <t>B0084TAHRC</t>
  </si>
  <si>
    <t>Total default tariffs</t>
  </si>
  <si>
    <t>2G.5</t>
  </si>
  <si>
    <t>B0085TWCR</t>
  </si>
  <si>
    <t>B0085TWRR</t>
  </si>
  <si>
    <t>B0085TWTR</t>
  </si>
  <si>
    <t>B0085TWNC</t>
  </si>
  <si>
    <t>B0085TWAHRR</t>
  </si>
  <si>
    <t>B0085TAANH</t>
  </si>
  <si>
    <t>B0085TAODI</t>
  </si>
  <si>
    <t>B0085TAAANH</t>
  </si>
  <si>
    <t>B0085TAAM</t>
  </si>
  <si>
    <t>B0085TAAHRC</t>
  </si>
  <si>
    <t>Non-Default tariffs</t>
  </si>
  <si>
    <t>Total non-default tariffs</t>
  </si>
  <si>
    <t>2G.6</t>
  </si>
  <si>
    <t>B0376TN_WCR</t>
  </si>
  <si>
    <t>B0376TN_RR</t>
  </si>
  <si>
    <t>B0376TN_TR</t>
  </si>
  <si>
    <t>B0376TN_NC</t>
  </si>
  <si>
    <t>B0376TN_AHRR</t>
  </si>
  <si>
    <t>2G.7</t>
  </si>
  <si>
    <t>B0377TT_WCR</t>
  </si>
  <si>
    <t>B0377TT_RR</t>
  </si>
  <si>
    <t>B0377TT_TR</t>
  </si>
  <si>
    <t>B0377TT_NC</t>
  </si>
  <si>
    <t>B0377TT_AHRR</t>
  </si>
  <si>
    <t>Average non-household retail revenue per customer</t>
  </si>
  <si>
    <t>Revenue per customer</t>
  </si>
  <si>
    <t>2G.8</t>
  </si>
  <si>
    <t>B0378T_NC</t>
  </si>
  <si>
    <t>B0378T_AHRR</t>
  </si>
  <si>
    <t>Pro forma 2H - Welsh companies only</t>
  </si>
  <si>
    <t>2H.1</t>
  </si>
  <si>
    <t>CR1002SWCR</t>
  </si>
  <si>
    <t>CR1002SRR</t>
  </si>
  <si>
    <t>CR1002STR</t>
  </si>
  <si>
    <t>CR1042SCO</t>
  </si>
  <si>
    <t>CR1042SRPC</t>
  </si>
  <si>
    <t>B0086TAANH</t>
  </si>
  <si>
    <t>B0086TAODI</t>
  </si>
  <si>
    <t>B0086TAAANH</t>
  </si>
  <si>
    <t>B0086TAAM</t>
  </si>
  <si>
    <t>B0086TAAHRC</t>
  </si>
  <si>
    <t>2H.2</t>
  </si>
  <si>
    <t>CR1003SWCR</t>
  </si>
  <si>
    <t>CR1003SRR</t>
  </si>
  <si>
    <t>CR1003STR</t>
  </si>
  <si>
    <t>CR1043SCO</t>
  </si>
  <si>
    <t>CR1043SRPC</t>
  </si>
  <si>
    <t>B0087TAANH</t>
  </si>
  <si>
    <t>B0087TAODI</t>
  </si>
  <si>
    <t>B0087TAAANH</t>
  </si>
  <si>
    <t>B0087TAAM</t>
  </si>
  <si>
    <t>B0087TAAHRC</t>
  </si>
  <si>
    <t>Tariff type 3</t>
  </si>
  <si>
    <t>2H.3</t>
  </si>
  <si>
    <t>CR1004SWCR</t>
  </si>
  <si>
    <t>CR1004SRR</t>
  </si>
  <si>
    <t>CR1004STR</t>
  </si>
  <si>
    <t>CR1044SCO</t>
  </si>
  <si>
    <t>CR1044SRPC</t>
  </si>
  <si>
    <t>B0088TWAANH</t>
  </si>
  <si>
    <t>B0088TWODI</t>
  </si>
  <si>
    <t>B0088TWAM</t>
  </si>
  <si>
    <t>B0088TWAHRC</t>
  </si>
  <si>
    <t>2H.4</t>
  </si>
  <si>
    <t>B0089TWCR</t>
  </si>
  <si>
    <t>B0089TWRR</t>
  </si>
  <si>
    <t>B0089TWTR</t>
  </si>
  <si>
    <t>B0089TWNC</t>
  </si>
  <si>
    <t>B0089TWAHRR</t>
  </si>
  <si>
    <t>B0089TWAANH</t>
  </si>
  <si>
    <t>B0089TWODI</t>
  </si>
  <si>
    <t>B0089TWAM</t>
  </si>
  <si>
    <t>B0089TWAHRC</t>
  </si>
  <si>
    <t>2H.5</t>
  </si>
  <si>
    <t>CR1001SWCR</t>
  </si>
  <si>
    <t>CR1001SRR</t>
  </si>
  <si>
    <t>CR1001STR</t>
  </si>
  <si>
    <t>CR1041SCO</t>
  </si>
  <si>
    <t>CR1041SRPC</t>
  </si>
  <si>
    <t>2H.6</t>
  </si>
  <si>
    <t>CR1030SWCR</t>
  </si>
  <si>
    <t>CR1030SRR</t>
  </si>
  <si>
    <t>CR1030STR</t>
  </si>
  <si>
    <t>CR1066SCO</t>
  </si>
  <si>
    <t>CR1066SRPC</t>
  </si>
  <si>
    <t>B0090TAANH</t>
  </si>
  <si>
    <t>B0090TAODI</t>
  </si>
  <si>
    <t>B0090TAAANH</t>
  </si>
  <si>
    <t>B0090TAAM</t>
  </si>
  <si>
    <t>B0090TAAHRC</t>
  </si>
  <si>
    <t>2H.7</t>
  </si>
  <si>
    <t>CR1030SCU</t>
  </si>
  <si>
    <t>CR1030SRPC</t>
  </si>
  <si>
    <t>Household</t>
  </si>
  <si>
    <t>Non- household</t>
  </si>
  <si>
    <t>Water network+</t>
  </si>
  <si>
    <t>Wholesale charge - water</t>
  </si>
  <si>
    <t>Unmeasured</t>
  </si>
  <si>
    <t>2I.1</t>
  </si>
  <si>
    <t>CR581</t>
  </si>
  <si>
    <t>CR583</t>
  </si>
  <si>
    <t>CR585</t>
  </si>
  <si>
    <t>B0091UWR</t>
  </si>
  <si>
    <t>B0091UWNP</t>
  </si>
  <si>
    <t>B0091UTOT</t>
  </si>
  <si>
    <t>Measured</t>
  </si>
  <si>
    <t>2I.2</t>
  </si>
  <si>
    <t>CR582</t>
  </si>
  <si>
    <t>CR584</t>
  </si>
  <si>
    <t>CR586</t>
  </si>
  <si>
    <t>B0092MWR</t>
  </si>
  <si>
    <t>B0092MWNP</t>
  </si>
  <si>
    <t>B0092MTOT</t>
  </si>
  <si>
    <t>Third party revenue</t>
  </si>
  <si>
    <t>2I.3</t>
  </si>
  <si>
    <t>W9008HH</t>
  </si>
  <si>
    <t>W9008NHH</t>
  </si>
  <si>
    <t>W9008WW</t>
  </si>
  <si>
    <t>B0093TWR</t>
  </si>
  <si>
    <t>B0093TWNP</t>
  </si>
  <si>
    <t>B0093TTOT</t>
  </si>
  <si>
    <t>Total wholesale water revenue</t>
  </si>
  <si>
    <t>2I.4</t>
  </si>
  <si>
    <t>BR586</t>
  </si>
  <si>
    <t>BR588</t>
  </si>
  <si>
    <t>BR589</t>
  </si>
  <si>
    <t>B0094TOTWR</t>
  </si>
  <si>
    <t>B0094TOTWNP</t>
  </si>
  <si>
    <t>B0094TOTTOT</t>
  </si>
  <si>
    <t>Wholesale charge - wastewater</t>
  </si>
  <si>
    <t>Unmeasured - foul charges</t>
  </si>
  <si>
    <t>2I.5</t>
  </si>
  <si>
    <t>B0095UFH</t>
  </si>
  <si>
    <t>B0095UFNH</t>
  </si>
  <si>
    <t>B0095UFTOT</t>
  </si>
  <si>
    <t>B0095UFWR</t>
  </si>
  <si>
    <t>B0095UFWNP</t>
  </si>
  <si>
    <t>B0095UFTOTT</t>
  </si>
  <si>
    <t>Unmeasured - surface water charges</t>
  </si>
  <si>
    <t>2I.6</t>
  </si>
  <si>
    <t>B0096USH</t>
  </si>
  <si>
    <t>B0096USNH</t>
  </si>
  <si>
    <t>B0096USTOT</t>
  </si>
  <si>
    <t>B0096USWR</t>
  </si>
  <si>
    <t>B0096USWNP</t>
  </si>
  <si>
    <t>B0096USTOTT</t>
  </si>
  <si>
    <t>Unmeasured - highway drainage charges</t>
  </si>
  <si>
    <t>2I.7</t>
  </si>
  <si>
    <t>B0097UHH</t>
  </si>
  <si>
    <t>B0097UHNH</t>
  </si>
  <si>
    <t>B0097UHTOT</t>
  </si>
  <si>
    <t>B0097UHWR</t>
  </si>
  <si>
    <t>B0097UHWNP</t>
  </si>
  <si>
    <t>B0097UHTOTT</t>
  </si>
  <si>
    <t>Measured - foul charges</t>
  </si>
  <si>
    <t>2I.8</t>
  </si>
  <si>
    <t>B0098MFH</t>
  </si>
  <si>
    <t>B0098MFNH</t>
  </si>
  <si>
    <t>B0098MFTOT</t>
  </si>
  <si>
    <t>B0098MFWR</t>
  </si>
  <si>
    <t>B0098MFWNP</t>
  </si>
  <si>
    <t>B0098MFTOTT</t>
  </si>
  <si>
    <t>Measured - surface water charges</t>
  </si>
  <si>
    <t>2I.9</t>
  </si>
  <si>
    <t>B0098MSH</t>
  </si>
  <si>
    <t>B0098MSNH</t>
  </si>
  <si>
    <t>B0098MSTOT</t>
  </si>
  <si>
    <t>B0098MSWR</t>
  </si>
  <si>
    <t>B0098MSWNP</t>
  </si>
  <si>
    <t>B0098MSTOTT</t>
  </si>
  <si>
    <t>Measured - highway drainage charges</t>
  </si>
  <si>
    <t>2I.10</t>
  </si>
  <si>
    <t>B0099MHH</t>
  </si>
  <si>
    <t>B0099MHNH</t>
  </si>
  <si>
    <t>B0099MHTOT</t>
  </si>
  <si>
    <t>B0099MHWR</t>
  </si>
  <si>
    <t>B0099MHWNP</t>
  </si>
  <si>
    <t>B0099MHTOTT</t>
  </si>
  <si>
    <t>2I.11</t>
  </si>
  <si>
    <t>B0100TPH</t>
  </si>
  <si>
    <t>B0100TPNH</t>
  </si>
  <si>
    <t>B0100TPTOT</t>
  </si>
  <si>
    <t>B0100TPWR</t>
  </si>
  <si>
    <t>B0100TPWNP</t>
  </si>
  <si>
    <t>B0100TPTOTT</t>
  </si>
  <si>
    <t>Total wholesale wastewater revenue</t>
  </si>
  <si>
    <t>2I.12</t>
  </si>
  <si>
    <t>B0101TWH</t>
  </si>
  <si>
    <t>B0101TWNH</t>
  </si>
  <si>
    <t>B0101TWTOT</t>
  </si>
  <si>
    <t>B0101TWWR</t>
  </si>
  <si>
    <t>B0101TWWNP</t>
  </si>
  <si>
    <t>B0101TWTOTT</t>
  </si>
  <si>
    <t>Wholesale charge - Additional Control</t>
  </si>
  <si>
    <t>2I.13</t>
  </si>
  <si>
    <t>B0102AUH</t>
  </si>
  <si>
    <t>B0102AUNH</t>
  </si>
  <si>
    <t>B0102AUTOT</t>
  </si>
  <si>
    <t>2I.14</t>
  </si>
  <si>
    <t>Other third party revenue</t>
  </si>
  <si>
    <t>B0103AOH</t>
  </si>
  <si>
    <t>B0103AONH</t>
  </si>
  <si>
    <t>B0103AOTOT</t>
  </si>
  <si>
    <t>Total wholesale additional control revenue</t>
  </si>
  <si>
    <t>2I.15</t>
  </si>
  <si>
    <t>B0104ATH</t>
  </si>
  <si>
    <t>B0104ATNH</t>
  </si>
  <si>
    <t>B0104ATTOT</t>
  </si>
  <si>
    <t>Wholesale Total</t>
  </si>
  <si>
    <t>2I.16</t>
  </si>
  <si>
    <t>B0105WTUH</t>
  </si>
  <si>
    <t>B0105WTNH</t>
  </si>
  <si>
    <t>B0105WTTOT</t>
  </si>
  <si>
    <t>2I.17</t>
  </si>
  <si>
    <t>A19002RRH</t>
  </si>
  <si>
    <t>A19002RRNH</t>
  </si>
  <si>
    <t>A19002RRA</t>
  </si>
  <si>
    <t>2I.18</t>
  </si>
  <si>
    <t>A19003RRH</t>
  </si>
  <si>
    <t>A19003RRNH</t>
  </si>
  <si>
    <t>A19003RRA</t>
  </si>
  <si>
    <t>2I.19</t>
  </si>
  <si>
    <t>A19039RRH</t>
  </si>
  <si>
    <t>A19039RRNH</t>
  </si>
  <si>
    <t>A19039RRA</t>
  </si>
  <si>
    <t>Retail Total</t>
  </si>
  <si>
    <t>2I.20</t>
  </si>
  <si>
    <t>A19004RRH</t>
  </si>
  <si>
    <t>A19004RRNH</t>
  </si>
  <si>
    <t>A19004RRA</t>
  </si>
  <si>
    <t>Third party revenue - non-price control</t>
  </si>
  <si>
    <t>Bulk supplies - water</t>
  </si>
  <si>
    <t>2I.21</t>
  </si>
  <si>
    <t>BM340NPCW</t>
  </si>
  <si>
    <t>Bulk supplies - wastewater</t>
  </si>
  <si>
    <t>2I.22</t>
  </si>
  <si>
    <t>BM340NPCWW</t>
  </si>
  <si>
    <t>2I.23</t>
  </si>
  <si>
    <t>A19039NPC</t>
  </si>
  <si>
    <t>Principal services - non-price control</t>
  </si>
  <si>
    <t>Other appointed revenue</t>
  </si>
  <si>
    <t>2I.24</t>
  </si>
  <si>
    <t>BR973NPC</t>
  </si>
  <si>
    <t>Total appointed revenue</t>
  </si>
  <si>
    <t>2I.25</t>
  </si>
  <si>
    <t>BO1183</t>
  </si>
  <si>
    <t>Infrastructure network reinforcement costs for the 
12 months ended 31 March 2021</t>
  </si>
  <si>
    <t xml:space="preserve">Units </t>
  </si>
  <si>
    <t>Network reinforcement capex</t>
  </si>
  <si>
    <t>On site / site specific capex (memo only)</t>
  </si>
  <si>
    <t>Wholesale water network+ (treated water distribution)</t>
  </si>
  <si>
    <t>Distribution and trunk mains</t>
  </si>
  <si>
    <t>2J.1</t>
  </si>
  <si>
    <t>BC30449DT</t>
  </si>
  <si>
    <t>BC30449DTM</t>
  </si>
  <si>
    <t>Pumping and storage facilities</t>
  </si>
  <si>
    <t>2J.2</t>
  </si>
  <si>
    <t>BC30449PS</t>
  </si>
  <si>
    <t>BC30449PSM</t>
  </si>
  <si>
    <t>2J.3</t>
  </si>
  <si>
    <t>BC30449O</t>
  </si>
  <si>
    <t>BC30449OM</t>
  </si>
  <si>
    <t>2J.4</t>
  </si>
  <si>
    <t>BC30449TWDT</t>
  </si>
  <si>
    <t>BC30449TM</t>
  </si>
  <si>
    <t>Wholesale wastewater network+ (sewage collection)</t>
  </si>
  <si>
    <t>Foul and combined systems</t>
  </si>
  <si>
    <t>2J.5</t>
  </si>
  <si>
    <t>BC30849FC</t>
  </si>
  <si>
    <t>BC30849FCM</t>
  </si>
  <si>
    <t>Surface water only systems</t>
  </si>
  <si>
    <t>2J.6</t>
  </si>
  <si>
    <t>BC30849SW</t>
  </si>
  <si>
    <t>BC30849SWM</t>
  </si>
  <si>
    <t>2J.7</t>
  </si>
  <si>
    <t>BC30849PS</t>
  </si>
  <si>
    <t>BC30849PSM</t>
  </si>
  <si>
    <t>2J.8</t>
  </si>
  <si>
    <t>BC30849O</t>
  </si>
  <si>
    <t>BC30849OM</t>
  </si>
  <si>
    <t>2J.9</t>
  </si>
  <si>
    <t>BC30849SCT</t>
  </si>
  <si>
    <t>BC30849SCTM</t>
  </si>
  <si>
    <t>Water</t>
  </si>
  <si>
    <t>Wastewater</t>
  </si>
  <si>
    <t>Impact of infrastructure charge discounts</t>
  </si>
  <si>
    <t>Infrastructure charges</t>
  </si>
  <si>
    <t>2K.1</t>
  </si>
  <si>
    <t>BA1086PC</t>
  </si>
  <si>
    <t>BC11470</t>
  </si>
  <si>
    <t>Discounts applied to infrastructure charges</t>
  </si>
  <si>
    <t>2K.2</t>
  </si>
  <si>
    <t>BC11270DIS</t>
  </si>
  <si>
    <t>BC11370DIS</t>
  </si>
  <si>
    <t>BC11470DIS</t>
  </si>
  <si>
    <t>Gross Infrastructure charges</t>
  </si>
  <si>
    <t>2K.3</t>
  </si>
  <si>
    <t>BC11270GROSS</t>
  </si>
  <si>
    <t>BC11370GROSS</t>
  </si>
  <si>
    <t>BC11470GROSS</t>
  </si>
  <si>
    <t>Comparison of revenue and costs</t>
  </si>
  <si>
    <t>Variance brought forward</t>
  </si>
  <si>
    <t>2K.4</t>
  </si>
  <si>
    <t>B0375VB_W</t>
  </si>
  <si>
    <t>B0375VB_WS</t>
  </si>
  <si>
    <t>BC11470VARBFWD</t>
  </si>
  <si>
    <t>2K.5</t>
  </si>
  <si>
    <t>Costs</t>
  </si>
  <si>
    <t>2K.6</t>
  </si>
  <si>
    <t>BC11270NRC</t>
  </si>
  <si>
    <t>BC11370NRC</t>
  </si>
  <si>
    <t>BC11470NRC</t>
  </si>
  <si>
    <t>Variance carried forward</t>
  </si>
  <si>
    <t>2K.7</t>
  </si>
  <si>
    <t>BC11270VARCFWD</t>
  </si>
  <si>
    <t>BC11370VARCFWD</t>
  </si>
  <si>
    <t>BC11470VARCFWD</t>
  </si>
  <si>
    <t>Analysis of land sales for the 
12 months ended 31 March 2021</t>
  </si>
  <si>
    <t>Proceeds from disposals of protected land</t>
  </si>
  <si>
    <t>2L.1</t>
  </si>
  <si>
    <t>B0374LD_WR</t>
  </si>
  <si>
    <t>B0374LD_WN</t>
  </si>
  <si>
    <t>BT39301PS</t>
  </si>
  <si>
    <t>BT39301P</t>
  </si>
  <si>
    <t xml:space="preserve">Revenue recognised </t>
  </si>
  <si>
    <t>Wholesale revenue governed by price control</t>
  </si>
  <si>
    <t>2M.1</t>
  </si>
  <si>
    <t>B0106WRWR</t>
  </si>
  <si>
    <t>B0106WRWNP</t>
  </si>
  <si>
    <t>B0106WRWWP</t>
  </si>
  <si>
    <t>B0106WRBIO</t>
  </si>
  <si>
    <t>B0106WRAPC</t>
  </si>
  <si>
    <t>B0106WRTOT</t>
  </si>
  <si>
    <t>Grants &amp; contributions (price control)</t>
  </si>
  <si>
    <t>2M.2</t>
  </si>
  <si>
    <t>B0107GCWR</t>
  </si>
  <si>
    <t>B0107GCWNP</t>
  </si>
  <si>
    <t>B0107GCWWP</t>
  </si>
  <si>
    <t>B0107GCBIO</t>
  </si>
  <si>
    <t>B0107GCAPC</t>
  </si>
  <si>
    <t>B0107GCTOT</t>
  </si>
  <si>
    <t>Total revenue governed by wholesale price control</t>
  </si>
  <si>
    <t>2M.3</t>
  </si>
  <si>
    <t>B0108TRWR</t>
  </si>
  <si>
    <t>B0108TRWNP</t>
  </si>
  <si>
    <t>B0108TRWWP</t>
  </si>
  <si>
    <t>B0108TRBIO</t>
  </si>
  <si>
    <t>B0108TRAPC</t>
  </si>
  <si>
    <t>B0108TRTOT</t>
  </si>
  <si>
    <t>Calculation of the revenue cap</t>
  </si>
  <si>
    <t>Allowed wholesale revenue before adjustments (or modified by CMA)</t>
  </si>
  <si>
    <t>2M.4</t>
  </si>
  <si>
    <t>B0109AWWR</t>
  </si>
  <si>
    <t>B0109AWWNP</t>
  </si>
  <si>
    <t>B0109AWWWP</t>
  </si>
  <si>
    <t>B0109AWBIO</t>
  </si>
  <si>
    <t>B0109AWAPC</t>
  </si>
  <si>
    <t>B0109AWTOT</t>
  </si>
  <si>
    <t>Allowed grants &amp; contributions before adjustments (or modified by CMA)</t>
  </si>
  <si>
    <t>2M.5</t>
  </si>
  <si>
    <t>B0110AGWR</t>
  </si>
  <si>
    <t>B0110AGWNP</t>
  </si>
  <si>
    <t>B0110AGWWP</t>
  </si>
  <si>
    <t>B0110AGBIO</t>
  </si>
  <si>
    <t>B0110AGAPC</t>
  </si>
  <si>
    <t>B0110AGTOT</t>
  </si>
  <si>
    <t>Revenue adjustment</t>
  </si>
  <si>
    <t>2M.6</t>
  </si>
  <si>
    <t>B0111RAWR</t>
  </si>
  <si>
    <t>B0111RAWNP</t>
  </si>
  <si>
    <t>B0111RAWWP</t>
  </si>
  <si>
    <t>B0111RABIO</t>
  </si>
  <si>
    <t>B0111RAAPC</t>
  </si>
  <si>
    <t>B0111RATOT</t>
  </si>
  <si>
    <t>Other adjustments</t>
  </si>
  <si>
    <t>2M.7</t>
  </si>
  <si>
    <t>B0112OAWR</t>
  </si>
  <si>
    <t>B0112OAWNP</t>
  </si>
  <si>
    <t>B0112OAWWP</t>
  </si>
  <si>
    <t>B0112OABIO</t>
  </si>
  <si>
    <t>B0112OAAPC</t>
  </si>
  <si>
    <t>B0112OATOT</t>
  </si>
  <si>
    <t>Revenue cap</t>
  </si>
  <si>
    <t>2M.8</t>
  </si>
  <si>
    <t>B0113RCWR</t>
  </si>
  <si>
    <t>B0113RCWNP</t>
  </si>
  <si>
    <t>B0113RCWWP</t>
  </si>
  <si>
    <t>B0113RCBIO</t>
  </si>
  <si>
    <t>B0113RCAPC</t>
  </si>
  <si>
    <t>B0113RCTOT</t>
  </si>
  <si>
    <t xml:space="preserve">Calculation of the revenue imbalance </t>
  </si>
  <si>
    <t xml:space="preserve">Revenue cap </t>
  </si>
  <si>
    <t>2M.9</t>
  </si>
  <si>
    <t>B0114RCWR</t>
  </si>
  <si>
    <t>B0114RCWNP</t>
  </si>
  <si>
    <t>B0114RCWWP</t>
  </si>
  <si>
    <t>B0114RCBIO</t>
  </si>
  <si>
    <t>B0114RCAPC</t>
  </si>
  <si>
    <t>B0114RCTOT</t>
  </si>
  <si>
    <t xml:space="preserve">Revenue Recovered </t>
  </si>
  <si>
    <t>2M.10</t>
  </si>
  <si>
    <t>B0115RRWR</t>
  </si>
  <si>
    <t>B0115RRWNP</t>
  </si>
  <si>
    <t>B0115RRWWP</t>
  </si>
  <si>
    <t>B0115RRBIO</t>
  </si>
  <si>
    <t>B0115RRAPC</t>
  </si>
  <si>
    <t>B0115RRTOT</t>
  </si>
  <si>
    <t xml:space="preserve">Revenue imbalance </t>
  </si>
  <si>
    <t>2M.11</t>
  </si>
  <si>
    <t>B0116RIWR</t>
  </si>
  <si>
    <t>B0116RIWNP</t>
  </si>
  <si>
    <t>B0116RIWWP</t>
  </si>
  <si>
    <t>B0116RIBIO</t>
  </si>
  <si>
    <t>B0116RIAPC</t>
  </si>
  <si>
    <t>B0116RITOT</t>
  </si>
  <si>
    <t>Average amount per customer</t>
  </si>
  <si>
    <t>Number of residential customers on social tariffs</t>
  </si>
  <si>
    <t>Residential water only social tariffs</t>
  </si>
  <si>
    <t>2N.1</t>
  </si>
  <si>
    <t>B0117STC</t>
  </si>
  <si>
    <t>Residential wastewater only social tariffs</t>
  </si>
  <si>
    <t>2N.2</t>
  </si>
  <si>
    <t>B0118STC</t>
  </si>
  <si>
    <t xml:space="preserve">Residential dual service social tariffs </t>
  </si>
  <si>
    <t>2N.3</t>
  </si>
  <si>
    <t>B0119STC</t>
  </si>
  <si>
    <t>Number of residential customers not on social tariffs</t>
  </si>
  <si>
    <t>Residential water only no social tariffs</t>
  </si>
  <si>
    <t>2N.4</t>
  </si>
  <si>
    <t>B0120NSTC</t>
  </si>
  <si>
    <t>Residential wastewater only no social tariffs</t>
  </si>
  <si>
    <t>2N.5</t>
  </si>
  <si>
    <t>B0121NSTC</t>
  </si>
  <si>
    <t>Residential dual service no social tariffs</t>
  </si>
  <si>
    <t>2N.6</t>
  </si>
  <si>
    <t>B0122NSTC</t>
  </si>
  <si>
    <t>Social tariff discount</t>
  </si>
  <si>
    <t>Average discount per water only social tariffs customer</t>
  </si>
  <si>
    <t>2N.7</t>
  </si>
  <si>
    <t>B0123STDC</t>
  </si>
  <si>
    <t>Average discount per wastewater only social tariffs customer</t>
  </si>
  <si>
    <t>2N.8</t>
  </si>
  <si>
    <t>B0124STDC</t>
  </si>
  <si>
    <t>Average discount per dual service social tariffs customer</t>
  </si>
  <si>
    <t>2N.9</t>
  </si>
  <si>
    <t>B0125STDC</t>
  </si>
  <si>
    <t>Social tariff cross-subsidy - residential customers</t>
  </si>
  <si>
    <t>Total customer funded cross-subsidies for water only social tariffs customers</t>
  </si>
  <si>
    <t>2N.10</t>
  </si>
  <si>
    <t>B0125STCC</t>
  </si>
  <si>
    <t>Total customer funded cross-subsidies for wastewater only social tariffs customers</t>
  </si>
  <si>
    <t>2N.11</t>
  </si>
  <si>
    <t>B0126STCC</t>
  </si>
  <si>
    <t>Total customer funded cross-subsidies for dual service social tariffs customers</t>
  </si>
  <si>
    <t>2N.12</t>
  </si>
  <si>
    <t>B0127STCC</t>
  </si>
  <si>
    <t>Average customer funded cross-subsidy per water only social tariffs customer</t>
  </si>
  <si>
    <t>2N.13</t>
  </si>
  <si>
    <t>B0128STCC</t>
  </si>
  <si>
    <t>Average customer funded cross-subsidy per wastewater only social tariffs customer</t>
  </si>
  <si>
    <t>2N.14</t>
  </si>
  <si>
    <t>B0129STCC</t>
  </si>
  <si>
    <t>Average customer funded cross-subsidy per dual service social tariffs customer</t>
  </si>
  <si>
    <t>2N.15</t>
  </si>
  <si>
    <t>B0130STCC</t>
  </si>
  <si>
    <t>Social tariff cross-subsidy - company</t>
  </si>
  <si>
    <t>Total revenue forgone by company to fund cross-subsidies for water only social tariffs customers</t>
  </si>
  <si>
    <t>2N.16</t>
  </si>
  <si>
    <t>B0131STCC</t>
  </si>
  <si>
    <t>Total revenue forgone by company to fund cross-subsidies for wastewater only social tariffs customers</t>
  </si>
  <si>
    <t>2N.17</t>
  </si>
  <si>
    <t>B0132STCC</t>
  </si>
  <si>
    <t>Total revenue forgone by company to fund cross-subsidies for dual service social tariffs customers</t>
  </si>
  <si>
    <t>2N.18</t>
  </si>
  <si>
    <t>B0133STCC</t>
  </si>
  <si>
    <t>Average revenue forgone by company to fund cross-subsidy per water only social tariffs customer</t>
  </si>
  <si>
    <t>2N.19</t>
  </si>
  <si>
    <t>B0134STCC</t>
  </si>
  <si>
    <t>Average revenue forgone by company to fund cross-subsidy per wastewater only social tariffs customer</t>
  </si>
  <si>
    <t>2N.20</t>
  </si>
  <si>
    <t>B0135STCC</t>
  </si>
  <si>
    <t>Average revenue forgone by company to fund cross-subsidy per dual service social tariffs customer</t>
  </si>
  <si>
    <t>2N.21</t>
  </si>
  <si>
    <t>B0136STCC</t>
  </si>
  <si>
    <t>Social tariff support - willingness to pay</t>
  </si>
  <si>
    <t>Level of support for social tariff customers reflected in business plan</t>
  </si>
  <si>
    <t>2N.22</t>
  </si>
  <si>
    <t>B0137STSC</t>
  </si>
  <si>
    <t>Maximum contribution to social tariffs supported by customer engagement</t>
  </si>
  <si>
    <t>2N.23</t>
  </si>
  <si>
    <t>B0138STSC</t>
  </si>
  <si>
    <t>Retail Residential</t>
  </si>
  <si>
    <t>2O.1</t>
  </si>
  <si>
    <t>BMA4012WR</t>
  </si>
  <si>
    <t>BMA4012WN</t>
  </si>
  <si>
    <t>BMA4012WNK</t>
  </si>
  <si>
    <t>BMA4012SG</t>
  </si>
  <si>
    <t>BMA4012STTT</t>
  </si>
  <si>
    <t>BMA4012H</t>
  </si>
  <si>
    <t>BMA4012NH</t>
  </si>
  <si>
    <t>BMA4012CTOT</t>
  </si>
  <si>
    <t>2O.2</t>
  </si>
  <si>
    <t>BMA4016WR</t>
  </si>
  <si>
    <t>BMA4016WN</t>
  </si>
  <si>
    <t>BMA4016WNK</t>
  </si>
  <si>
    <t>BMA4016SG</t>
  </si>
  <si>
    <t>BMA4016STTT</t>
  </si>
  <si>
    <t>BMA4016H</t>
  </si>
  <si>
    <t>BMA4016NH</t>
  </si>
  <si>
    <t>BMA4016CTOT</t>
  </si>
  <si>
    <t>2O.3</t>
  </si>
  <si>
    <t>BMA4017WR</t>
  </si>
  <si>
    <t>BMA4017WN</t>
  </si>
  <si>
    <t>BMA4017WNK</t>
  </si>
  <si>
    <t>BMA4017SG</t>
  </si>
  <si>
    <t>BMA4017STTT</t>
  </si>
  <si>
    <t>BMA4017H</t>
  </si>
  <si>
    <t>BMA4017NH</t>
  </si>
  <si>
    <t>BMA4017CTOT</t>
  </si>
  <si>
    <t>2O.4</t>
  </si>
  <si>
    <t>BMA4021WR</t>
  </si>
  <si>
    <t>BMA4021WN</t>
  </si>
  <si>
    <t>BMA4021WNK</t>
  </si>
  <si>
    <t>BMA4021SG</t>
  </si>
  <si>
    <t>BMA4021STTT</t>
  </si>
  <si>
    <t>BMA4021H</t>
  </si>
  <si>
    <t>BMA4021NH</t>
  </si>
  <si>
    <t>BMA4021CTOT</t>
  </si>
  <si>
    <t>2O.5</t>
  </si>
  <si>
    <t>BMA4019WR</t>
  </si>
  <si>
    <t>BMA4019WN</t>
  </si>
  <si>
    <t>BMA4019WNK</t>
  </si>
  <si>
    <t>BMA4019SG</t>
  </si>
  <si>
    <t>BMA4019STTT</t>
  </si>
  <si>
    <t>BMA4019H</t>
  </si>
  <si>
    <t>BMA4019NH</t>
  </si>
  <si>
    <t>BMA4019CTOT</t>
  </si>
  <si>
    <t>2O.6</t>
  </si>
  <si>
    <t>BMA4018WR</t>
  </si>
  <si>
    <t>BMA4018WN</t>
  </si>
  <si>
    <t>BMA4018WNK</t>
  </si>
  <si>
    <t>BMA4018SG</t>
  </si>
  <si>
    <t>BMA4018STTT</t>
  </si>
  <si>
    <t>BMA4018H</t>
  </si>
  <si>
    <t>BMA4018NH</t>
  </si>
  <si>
    <t>BMA4018CTOT</t>
  </si>
  <si>
    <t>Amortisation</t>
  </si>
  <si>
    <t>2O.7</t>
  </si>
  <si>
    <t>BMA4041WR</t>
  </si>
  <si>
    <t>BMA4041WN</t>
  </si>
  <si>
    <t>BMA4041WNK</t>
  </si>
  <si>
    <t>BMA4041SG</t>
  </si>
  <si>
    <t>BMA4041STTT</t>
  </si>
  <si>
    <t>BMA4041H</t>
  </si>
  <si>
    <t>BMA4041NH</t>
  </si>
  <si>
    <t>BMA041CTOT</t>
  </si>
  <si>
    <t>2O.8</t>
  </si>
  <si>
    <t>BMA4045WR</t>
  </si>
  <si>
    <t>BMA4045WN</t>
  </si>
  <si>
    <t>BMA4045WNK</t>
  </si>
  <si>
    <t>BMA4045SG</t>
  </si>
  <si>
    <t>BMA4045STTT</t>
  </si>
  <si>
    <t>BMA4045H</t>
  </si>
  <si>
    <t>BMA4045NH</t>
  </si>
  <si>
    <t>BMA4045CTOT</t>
  </si>
  <si>
    <t>2O.9</t>
  </si>
  <si>
    <t>BMA4053WR</t>
  </si>
  <si>
    <t>BMA4053WN</t>
  </si>
  <si>
    <t>BMA4053WWNK</t>
  </si>
  <si>
    <t>BMA4053SG</t>
  </si>
  <si>
    <t>BMA4053STTT</t>
  </si>
  <si>
    <t>BMA4053H</t>
  </si>
  <si>
    <t>BMA4053NH</t>
  </si>
  <si>
    <t>BMA4053TOT</t>
  </si>
  <si>
    <t>2O.10</t>
  </si>
  <si>
    <t>BMA4046WR</t>
  </si>
  <si>
    <t>BMA4046WN</t>
  </si>
  <si>
    <t>BMA4046WNK</t>
  </si>
  <si>
    <t>BMA4046SG</t>
  </si>
  <si>
    <t>BMA4046STTT</t>
  </si>
  <si>
    <t>BMA4046H</t>
  </si>
  <si>
    <t>BMA4046NH</t>
  </si>
  <si>
    <t>BMA4046CTOT</t>
  </si>
  <si>
    <t>2O.11</t>
  </si>
  <si>
    <t>BMA4047WR</t>
  </si>
  <si>
    <t>BMA4047WN</t>
  </si>
  <si>
    <t>BMA4047WNK</t>
  </si>
  <si>
    <t>BMA4047SG</t>
  </si>
  <si>
    <t>BMA4047STTT</t>
  </si>
  <si>
    <t>BMA4047H</t>
  </si>
  <si>
    <t>BMA4047NH</t>
  </si>
  <si>
    <t>BMA4047CTOT</t>
  </si>
  <si>
    <t>2O.12</t>
  </si>
  <si>
    <t>BMA4048WR</t>
  </si>
  <si>
    <t>BMA4048WN</t>
  </si>
  <si>
    <t>BMA4048WNK</t>
  </si>
  <si>
    <t>BMA4048SG</t>
  </si>
  <si>
    <t>BMA4048STTT</t>
  </si>
  <si>
    <t>BMA4048H</t>
  </si>
  <si>
    <t>BMA4048NH</t>
  </si>
  <si>
    <t>BMA4048CTOT</t>
  </si>
  <si>
    <t>2O.13</t>
  </si>
  <si>
    <t>BMA4049WR</t>
  </si>
  <si>
    <t>BMA4049WN</t>
  </si>
  <si>
    <t>BMA4049WNK</t>
  </si>
  <si>
    <t>BMA4049SG</t>
  </si>
  <si>
    <t>BMA4049STTT</t>
  </si>
  <si>
    <t>BMA4049H</t>
  </si>
  <si>
    <t>BMA4049NH</t>
  </si>
  <si>
    <t>BMA4049CTOT</t>
  </si>
  <si>
    <t>Amortisation for year</t>
  </si>
  <si>
    <t>2O.14</t>
  </si>
  <si>
    <t>BMA4051WR</t>
  </si>
  <si>
    <t>BMA4051WN</t>
  </si>
  <si>
    <t>BMA4051WNK</t>
  </si>
  <si>
    <t>BMA4051SG</t>
  </si>
  <si>
    <t>BMA4051STTT</t>
  </si>
  <si>
    <t>BMA4051H</t>
  </si>
  <si>
    <t>BMA4051NH</t>
  </si>
  <si>
    <t>BMA4051CTOT</t>
  </si>
  <si>
    <t>2O.15</t>
  </si>
  <si>
    <t>BMA334WR</t>
  </si>
  <si>
    <t>BMA334WN</t>
  </si>
  <si>
    <t>BMA334WNK</t>
  </si>
  <si>
    <t>BMA334SG</t>
  </si>
  <si>
    <t>BMA334STTT</t>
  </si>
  <si>
    <t>BMA334H</t>
  </si>
  <si>
    <t>BMA334NH</t>
  </si>
  <si>
    <t>BMA334CTOT</t>
  </si>
  <si>
    <t>2O.16</t>
  </si>
  <si>
    <t>BMA4052WR</t>
  </si>
  <si>
    <t>BMA4052WN</t>
  </si>
  <si>
    <t>BMA4052WNK</t>
  </si>
  <si>
    <t>BMA4052SG</t>
  </si>
  <si>
    <t>BMA4052STTT</t>
  </si>
  <si>
    <t>BMA4052H</t>
  </si>
  <si>
    <t>BMA4052NH</t>
  </si>
  <si>
    <t>BMA4052CTOT</t>
  </si>
  <si>
    <t>Volume</t>
  </si>
  <si>
    <t>Ml</t>
  </si>
  <si>
    <t>Bulk supply exports</t>
  </si>
  <si>
    <t>4A.1</t>
  </si>
  <si>
    <t>Bulk supply 2</t>
  </si>
  <si>
    <t>4A.2</t>
  </si>
  <si>
    <t>Bulk supply 3</t>
  </si>
  <si>
    <t>4A.3</t>
  </si>
  <si>
    <t>Bulk supply 4</t>
  </si>
  <si>
    <t>4A.4</t>
  </si>
  <si>
    <t>Bulk supply 5</t>
  </si>
  <si>
    <t>4A.5</t>
  </si>
  <si>
    <t>Bulk supply 6</t>
  </si>
  <si>
    <t>4A.6</t>
  </si>
  <si>
    <t>Bulk supply 7</t>
  </si>
  <si>
    <t>4A.7</t>
  </si>
  <si>
    <t>Bulk supply 8</t>
  </si>
  <si>
    <t>4A.8</t>
  </si>
  <si>
    <t>Bulk supply 9</t>
  </si>
  <si>
    <t>4A.9</t>
  </si>
  <si>
    <t>Bulk supply 10</t>
  </si>
  <si>
    <t>4A.10</t>
  </si>
  <si>
    <t>Total bulk supply exports</t>
  </si>
  <si>
    <t>4A.11</t>
  </si>
  <si>
    <t>Bulk supply imports</t>
  </si>
  <si>
    <t>4A.12</t>
  </si>
  <si>
    <t>4A.13</t>
  </si>
  <si>
    <t>4A.14</t>
  </si>
  <si>
    <t>4A.15</t>
  </si>
  <si>
    <t>4A.16</t>
  </si>
  <si>
    <t>4A.17</t>
  </si>
  <si>
    <t>4A.18</t>
  </si>
  <si>
    <t>4A.19</t>
  </si>
  <si>
    <t>4A.20</t>
  </si>
  <si>
    <t>4A.21</t>
  </si>
  <si>
    <t>Total bulk supply imports</t>
  </si>
  <si>
    <t>4A.22</t>
  </si>
  <si>
    <t>Item references</t>
  </si>
  <si>
    <t>Instrument identifier</t>
  </si>
  <si>
    <t>Credit rating</t>
  </si>
  <si>
    <t>Currency</t>
  </si>
  <si>
    <t>Class/subordination</t>
  </si>
  <si>
    <t>Further information</t>
  </si>
  <si>
    <t>Instrument start date (if after 31/07/21)</t>
  </si>
  <si>
    <t>Years to maturity</t>
  </si>
  <si>
    <t>Principal sum outstanding as at 31 March 2021 (excluding unamortised debt issue costs)</t>
  </si>
  <si>
    <t>Amount used to calculate nominal interest cost and cash interest payment (might be equal or differ from principal sum outstanding)</t>
  </si>
  <si>
    <t>Years to maturity x principal sum</t>
  </si>
  <si>
    <t>Real RPI Coupon</t>
  </si>
  <si>
    <t>Real CPI Coupon</t>
  </si>
  <si>
    <t>Reference Interest Rate</t>
  </si>
  <si>
    <t>Margin over market index</t>
  </si>
  <si>
    <t>Nominal Interest Rate</t>
  </si>
  <si>
    <t>Nominal Interest Cost (Full year equivalent)</t>
  </si>
  <si>
    <t>Cash Interest Payment (Full year equivalent)</t>
  </si>
  <si>
    <t>Unamortised debt issue costs as at 31 March 2021</t>
  </si>
  <si>
    <t>Value per balance sheet at 31 March 2021</t>
  </si>
  <si>
    <t>Fair value of debt at 31 March 2021</t>
  </si>
  <si>
    <t>Line</t>
  </si>
  <si>
    <t>Text</t>
  </si>
  <si>
    <t>Date</t>
  </si>
  <si>
    <t>Years</t>
  </si>
  <si>
    <t>£m (nominal)</t>
  </si>
  <si>
    <t>DPS</t>
  </si>
  <si>
    <t>-</t>
  </si>
  <si>
    <t>dd/mm/yy</t>
  </si>
  <si>
    <t>Fixed rate instruments</t>
  </si>
  <si>
    <t>A</t>
  </si>
  <si>
    <t>Fixed rate instrument 1</t>
  </si>
  <si>
    <t>4B.1</t>
  </si>
  <si>
    <t>A21A01D13</t>
  </si>
  <si>
    <t>A21A01D14</t>
  </si>
  <si>
    <t>A21A01D15</t>
  </si>
  <si>
    <t>A21A01D16</t>
  </si>
  <si>
    <t>A21A01D17</t>
  </si>
  <si>
    <t>A21A01D18</t>
  </si>
  <si>
    <t>A21A01D19</t>
  </si>
  <si>
    <t>A21A01D01</t>
  </si>
  <si>
    <t>A21A01D02</t>
  </si>
  <si>
    <t>APP20A01D21</t>
  </si>
  <si>
    <t>A21A01D03</t>
  </si>
  <si>
    <t>A21A01D04</t>
  </si>
  <si>
    <t>A21A01D20</t>
  </si>
  <si>
    <t>A21A01D07</t>
  </si>
  <si>
    <t>A21A01D08</t>
  </si>
  <si>
    <t>A21A01D09</t>
  </si>
  <si>
    <t>A21A01D10</t>
  </si>
  <si>
    <t>A21A01D11</t>
  </si>
  <si>
    <t>A21A01D12</t>
  </si>
  <si>
    <t>Fixed rate instrument 2</t>
  </si>
  <si>
    <t>4B.2</t>
  </si>
  <si>
    <t>A21A02D13</t>
  </si>
  <si>
    <t>A21A02D14</t>
  </si>
  <si>
    <t>A21A02D15</t>
  </si>
  <si>
    <t>A21A02D16</t>
  </si>
  <si>
    <t>A21A02D17</t>
  </si>
  <si>
    <t>A21A02D18</t>
  </si>
  <si>
    <t>A21A02D19</t>
  </si>
  <si>
    <t>A21A02D01</t>
  </si>
  <si>
    <t>A21A02D02</t>
  </si>
  <si>
    <t>APP20A02D21</t>
  </si>
  <si>
    <t>A21A02D03</t>
  </si>
  <si>
    <t>A21A02D04</t>
  </si>
  <si>
    <t>A21A02D20</t>
  </si>
  <si>
    <t>A21A02D07</t>
  </si>
  <si>
    <t>A21A02D08</t>
  </si>
  <si>
    <t>A21A02D09</t>
  </si>
  <si>
    <t>A21A02D10</t>
  </si>
  <si>
    <t>A21A02D11</t>
  </si>
  <si>
    <t>A21A02D12</t>
  </si>
  <si>
    <t>Fixed rate instrument 3</t>
  </si>
  <si>
    <t>4B.3</t>
  </si>
  <si>
    <t>A21A03D13</t>
  </si>
  <si>
    <t>A21A03D14</t>
  </si>
  <si>
    <t>A21A03D15</t>
  </si>
  <si>
    <t>A21A03D16</t>
  </si>
  <si>
    <t>A21A03D17</t>
  </si>
  <si>
    <t>A21A03D18</t>
  </si>
  <si>
    <t>A21A03D19</t>
  </si>
  <si>
    <t>A21A03D01</t>
  </si>
  <si>
    <t>A21A03D02</t>
  </si>
  <si>
    <t>APP20A03D21</t>
  </si>
  <si>
    <t>A21A03D03</t>
  </si>
  <si>
    <t>A21A03D04</t>
  </si>
  <si>
    <t>A21A03D20</t>
  </si>
  <si>
    <t>A21A03D07</t>
  </si>
  <si>
    <t>A21A03D08</t>
  </si>
  <si>
    <t>A21A03D09</t>
  </si>
  <si>
    <t>A21A03D10</t>
  </si>
  <si>
    <t>A21A03D11</t>
  </si>
  <si>
    <t>A21A03D12</t>
  </si>
  <si>
    <t>Fixed rate instrument 4</t>
  </si>
  <si>
    <t>4B.4</t>
  </si>
  <si>
    <t>A21A04D13</t>
  </si>
  <si>
    <t>A21A04D14</t>
  </si>
  <si>
    <t>A21A04D15</t>
  </si>
  <si>
    <t>A21A04D16</t>
  </si>
  <si>
    <t>A21A04D17</t>
  </si>
  <si>
    <t>A21A04D18</t>
  </si>
  <si>
    <t>A21A04D19</t>
  </si>
  <si>
    <t>A21A04D01</t>
  </si>
  <si>
    <t>A21A04D02</t>
  </si>
  <si>
    <t>APP20A04D21</t>
  </si>
  <si>
    <t>A21A04D03</t>
  </si>
  <si>
    <t>A21A04D04</t>
  </si>
  <si>
    <t>A21A04D20</t>
  </si>
  <si>
    <t>A21A04D07</t>
  </si>
  <si>
    <t>A21A04D08</t>
  </si>
  <si>
    <t>A21A04D09</t>
  </si>
  <si>
    <t>A21A04D10</t>
  </si>
  <si>
    <t>A21A04D11</t>
  </si>
  <si>
    <t>A21A04D12</t>
  </si>
  <si>
    <t>Fixed rate instrument 5</t>
  </si>
  <si>
    <t>4B.5</t>
  </si>
  <si>
    <t>A21A05D13</t>
  </si>
  <si>
    <t>A21A05D14</t>
  </si>
  <si>
    <t>A21A05D15</t>
  </si>
  <si>
    <t>A21A05D16</t>
  </si>
  <si>
    <t>A21A05D17</t>
  </si>
  <si>
    <t>A21A05D18</t>
  </si>
  <si>
    <t>A21A05D19</t>
  </si>
  <si>
    <t>A21A05D01</t>
  </si>
  <si>
    <t>A21A05D02</t>
  </si>
  <si>
    <t>APP20A05D21</t>
  </si>
  <si>
    <t>A21A05D03</t>
  </si>
  <si>
    <t>A21A05D04</t>
  </si>
  <si>
    <t>A21A05D20</t>
  </si>
  <si>
    <t>A21A05D07</t>
  </si>
  <si>
    <t>A21A05D08</t>
  </si>
  <si>
    <t>A21A05D09</t>
  </si>
  <si>
    <t>A21A05D10</t>
  </si>
  <si>
    <t>A21A05D11</t>
  </si>
  <si>
    <t>A21A05D12</t>
  </si>
  <si>
    <t>Fixed rate instrument 6</t>
  </si>
  <si>
    <t>4B.6</t>
  </si>
  <si>
    <t>A21A06D13</t>
  </si>
  <si>
    <t>A21A06D14</t>
  </si>
  <si>
    <t>A21A06D15</t>
  </si>
  <si>
    <t>A21A06D16</t>
  </si>
  <si>
    <t>A21A06D17</t>
  </si>
  <si>
    <t>A21A06D18</t>
  </si>
  <si>
    <t>A21A06D19</t>
  </si>
  <si>
    <t>A21A06D01</t>
  </si>
  <si>
    <t>A21A06D02</t>
  </si>
  <si>
    <t>APP20A06D21</t>
  </si>
  <si>
    <t>A21A06D03</t>
  </si>
  <si>
    <t>A21A06D04</t>
  </si>
  <si>
    <t>A21A06D20</t>
  </si>
  <si>
    <t>A21A06D07</t>
  </si>
  <si>
    <t>A21A06D08</t>
  </si>
  <si>
    <t>A21A06D09</t>
  </si>
  <si>
    <t>A21A06D10</t>
  </si>
  <si>
    <t>A21A06D11</t>
  </si>
  <si>
    <t>A21A06D12</t>
  </si>
  <si>
    <t>Fixed rate instrument 7</t>
  </si>
  <si>
    <t>4B.7</t>
  </si>
  <si>
    <t>A21A07D13</t>
  </si>
  <si>
    <t>A21A07D14</t>
  </si>
  <si>
    <t>A21A07D15</t>
  </si>
  <si>
    <t>A21A07D16</t>
  </si>
  <si>
    <t>A21A07D17</t>
  </si>
  <si>
    <t>A21A07D18</t>
  </si>
  <si>
    <t>A21A07D19</t>
  </si>
  <si>
    <t>A21A07D01</t>
  </si>
  <si>
    <t>A21A07D02</t>
  </si>
  <si>
    <t>APP20A07D21</t>
  </si>
  <si>
    <t>A21A07D03</t>
  </si>
  <si>
    <t>A21A07D04</t>
  </si>
  <si>
    <t>A21A07D20</t>
  </si>
  <si>
    <t>A21A07D07</t>
  </si>
  <si>
    <t>A21A07D08</t>
  </si>
  <si>
    <t>A21A07D09</t>
  </si>
  <si>
    <t>A21A07D10</t>
  </si>
  <si>
    <t>A21A07D11</t>
  </si>
  <si>
    <t>A21A07D12</t>
  </si>
  <si>
    <t>Fixed rate instrument 8</t>
  </si>
  <si>
    <t>4B.8</t>
  </si>
  <si>
    <t>A21A08D13</t>
  </si>
  <si>
    <t>A21A08D14</t>
  </si>
  <si>
    <t>A21A08D15</t>
  </si>
  <si>
    <t>A21A08D16</t>
  </si>
  <si>
    <t>A21A08D17</t>
  </si>
  <si>
    <t>A21A08D18</t>
  </si>
  <si>
    <t>A21A08D19</t>
  </si>
  <si>
    <t>A21A08D01</t>
  </si>
  <si>
    <t>A21A08D02</t>
  </si>
  <si>
    <t>APP20A08D21</t>
  </si>
  <si>
    <t>A21A08D03</t>
  </si>
  <si>
    <t>A21A08D04</t>
  </si>
  <si>
    <t>A21A08D20</t>
  </si>
  <si>
    <t>A21A08D07</t>
  </si>
  <si>
    <t>A21A08D08</t>
  </si>
  <si>
    <t>A21A08D09</t>
  </si>
  <si>
    <t>A21A08D10</t>
  </si>
  <si>
    <t>A21A08D11</t>
  </si>
  <si>
    <t>A21A08D12</t>
  </si>
  <si>
    <t>Fixed rate instrument 9</t>
  </si>
  <si>
    <t>4B.9</t>
  </si>
  <si>
    <t>A21A09D13</t>
  </si>
  <si>
    <t>A21A09D14</t>
  </si>
  <si>
    <t>A21A09D15</t>
  </si>
  <si>
    <t>A21A09D16</t>
  </si>
  <si>
    <t>A21A09D17</t>
  </si>
  <si>
    <t>A21A09D18</t>
  </si>
  <si>
    <t>A21A09D19</t>
  </si>
  <si>
    <t>A21A09D01</t>
  </si>
  <si>
    <t>A21A09D02</t>
  </si>
  <si>
    <t>APP20A09D21</t>
  </si>
  <si>
    <t>A21A09D03</t>
  </si>
  <si>
    <t>A21A09D04</t>
  </si>
  <si>
    <t>A21A09D20</t>
  </si>
  <si>
    <t>A21A09D07</t>
  </si>
  <si>
    <t>A21A09D08</t>
  </si>
  <si>
    <t>A21A09D09</t>
  </si>
  <si>
    <t>A21A09D10</t>
  </si>
  <si>
    <t>A21A09D11</t>
  </si>
  <si>
    <t>A21A09D12</t>
  </si>
  <si>
    <t>Fixed rate instrument 10</t>
  </si>
  <si>
    <t>4B.10</t>
  </si>
  <si>
    <t>A21A10D13</t>
  </si>
  <si>
    <t>A21A10D14</t>
  </si>
  <si>
    <t>A21A10D15</t>
  </si>
  <si>
    <t>A21A10D16</t>
  </si>
  <si>
    <t>A21A10D17</t>
  </si>
  <si>
    <t>A21A10D18</t>
  </si>
  <si>
    <t>A21A10D19</t>
  </si>
  <si>
    <t>A21A10D01</t>
  </si>
  <si>
    <t>A21A10D02</t>
  </si>
  <si>
    <t>APP20A10D21</t>
  </si>
  <si>
    <t>A21A10D03</t>
  </si>
  <si>
    <t>A21A10D04</t>
  </si>
  <si>
    <t>A21A10D20</t>
  </si>
  <si>
    <t>A21A10D07</t>
  </si>
  <si>
    <t>A21A10D08</t>
  </si>
  <si>
    <t>A21A10D09</t>
  </si>
  <si>
    <t>A21A10D10</t>
  </si>
  <si>
    <t>A21A10D11</t>
  </si>
  <si>
    <t>A21A10D12</t>
  </si>
  <si>
    <t>Fixed rate instrument 11</t>
  </si>
  <si>
    <t>4B.11</t>
  </si>
  <si>
    <t>A21A11D13</t>
  </si>
  <si>
    <t>A21A11D14</t>
  </si>
  <si>
    <t>A21A11D15</t>
  </si>
  <si>
    <t>A21A11D16</t>
  </si>
  <si>
    <t>A21A11D17</t>
  </si>
  <si>
    <t>A21A11D18</t>
  </si>
  <si>
    <t>A21A11D19</t>
  </si>
  <si>
    <t>A21A11D01</t>
  </si>
  <si>
    <t>A21A11D02</t>
  </si>
  <si>
    <t>APP20A11D21</t>
  </si>
  <si>
    <t>A21A11D03</t>
  </si>
  <si>
    <t>A21A11D04</t>
  </si>
  <si>
    <t>A21A11D20</t>
  </si>
  <si>
    <t>A21A11D07</t>
  </si>
  <si>
    <t>A21A11D08</t>
  </si>
  <si>
    <t>A21A11D09</t>
  </si>
  <si>
    <t>A21A11D10</t>
  </si>
  <si>
    <t>A21A11D11</t>
  </si>
  <si>
    <t>A21A11D12</t>
  </si>
  <si>
    <t>Fixed rate instrument 12</t>
  </si>
  <si>
    <t>4B.12</t>
  </si>
  <si>
    <t>A21A12D13</t>
  </si>
  <si>
    <t>A21A12D14</t>
  </si>
  <si>
    <t>A21A12D15</t>
  </si>
  <si>
    <t>A21A12D16</t>
  </si>
  <si>
    <t>A21A12D17</t>
  </si>
  <si>
    <t>A21A12D18</t>
  </si>
  <si>
    <t>A21A12D19</t>
  </si>
  <si>
    <t>A21A12D01</t>
  </si>
  <si>
    <t>A21A12D02</t>
  </si>
  <si>
    <t>APP20A12D21</t>
  </si>
  <si>
    <t>A21A12D03</t>
  </si>
  <si>
    <t>A21A12D04</t>
  </si>
  <si>
    <t>A21A12D20</t>
  </si>
  <si>
    <t>A21A12D07</t>
  </si>
  <si>
    <t>A21A12D08</t>
  </si>
  <si>
    <t>A21A12D09</t>
  </si>
  <si>
    <t>A21A12D10</t>
  </si>
  <si>
    <t>A21A12D11</t>
  </si>
  <si>
    <t>A21A12D12</t>
  </si>
  <si>
    <t>Fixed rate instrument 13</t>
  </si>
  <si>
    <t>4B.13</t>
  </si>
  <si>
    <t>A21A13D13</t>
  </si>
  <si>
    <t>A21A13D14</t>
  </si>
  <si>
    <t>A21A13D15</t>
  </si>
  <si>
    <t>A21A13D16</t>
  </si>
  <si>
    <t>A21A13D17</t>
  </si>
  <si>
    <t>A21A13D18</t>
  </si>
  <si>
    <t>A21A13D19</t>
  </si>
  <si>
    <t>A21A13D01</t>
  </si>
  <si>
    <t>A21A13D02</t>
  </si>
  <si>
    <t>APP20A13D21</t>
  </si>
  <si>
    <t>A21A13D03</t>
  </si>
  <si>
    <t>A21A13D04</t>
  </si>
  <si>
    <t>A21A13D20</t>
  </si>
  <si>
    <t>A21A13D07</t>
  </si>
  <si>
    <t>A21A13D08</t>
  </si>
  <si>
    <t>A21A13D09</t>
  </si>
  <si>
    <t>A21A13D10</t>
  </si>
  <si>
    <t>A21A13D11</t>
  </si>
  <si>
    <t>A21A13D12</t>
  </si>
  <si>
    <t>Fixed rate instrument 14</t>
  </si>
  <si>
    <t>4B.14</t>
  </si>
  <si>
    <t>A21A14D13</t>
  </si>
  <si>
    <t>A21A14D14</t>
  </si>
  <si>
    <t>A21A14D15</t>
  </si>
  <si>
    <t>A21A14D16</t>
  </si>
  <si>
    <t>A21A14D17</t>
  </si>
  <si>
    <t>A21A14D18</t>
  </si>
  <si>
    <t>A21A14D19</t>
  </si>
  <si>
    <t>A21A14D01</t>
  </si>
  <si>
    <t>A21A14D02</t>
  </si>
  <si>
    <t>APP20A14D21</t>
  </si>
  <si>
    <t>A21A14D03</t>
  </si>
  <si>
    <t>A21A14D04</t>
  </si>
  <si>
    <t>A21A14D20</t>
  </si>
  <si>
    <t>A21A14D07</t>
  </si>
  <si>
    <t>A21A14D08</t>
  </si>
  <si>
    <t>A21A14D09</t>
  </si>
  <si>
    <t>A21A14D10</t>
  </si>
  <si>
    <t>A21A14D11</t>
  </si>
  <si>
    <t>A21A14D12</t>
  </si>
  <si>
    <t>Fixed rate instrument 15</t>
  </si>
  <si>
    <t>4B.15</t>
  </si>
  <si>
    <t>A21A15D13</t>
  </si>
  <si>
    <t>A21A15D14</t>
  </si>
  <si>
    <t>A21A15D15</t>
  </si>
  <si>
    <t>A21A15D16</t>
  </si>
  <si>
    <t>A21A15D17</t>
  </si>
  <si>
    <t>A21A15D18</t>
  </si>
  <si>
    <t>A21A15D19</t>
  </si>
  <si>
    <t>A21A15D01</t>
  </si>
  <si>
    <t>A21A15D02</t>
  </si>
  <si>
    <t>APP20A15D21</t>
  </si>
  <si>
    <t>A21A15D03</t>
  </si>
  <si>
    <t>A21A15D04</t>
  </si>
  <si>
    <t>A21A15D20</t>
  </si>
  <si>
    <t>A21A15D07</t>
  </si>
  <si>
    <t>A21A15D08</t>
  </si>
  <si>
    <t>A21A15D09</t>
  </si>
  <si>
    <t>A21A15D10</t>
  </si>
  <si>
    <t>A21A15D11</t>
  </si>
  <si>
    <t>A21A15D12</t>
  </si>
  <si>
    <t>Fixed rate instrument 16</t>
  </si>
  <si>
    <t>4B.16</t>
  </si>
  <si>
    <t>A21A16D13</t>
  </si>
  <si>
    <t>A21A16D14</t>
  </si>
  <si>
    <t>A21A16D15</t>
  </si>
  <si>
    <t>A21A16D16</t>
  </si>
  <si>
    <t>A21A16D17</t>
  </si>
  <si>
    <t>A21A16D18</t>
  </si>
  <si>
    <t>A21A16D19</t>
  </si>
  <si>
    <t>A21A16D01</t>
  </si>
  <si>
    <t>A21A16D02</t>
  </si>
  <si>
    <t>APP20A16D21</t>
  </si>
  <si>
    <t>A21A16D03</t>
  </si>
  <si>
    <t>A21A16D04</t>
  </si>
  <si>
    <t>A21A16D20</t>
  </si>
  <si>
    <t>A21A16D07</t>
  </si>
  <si>
    <t>A21A16D08</t>
  </si>
  <si>
    <t>A21A16D09</t>
  </si>
  <si>
    <t>A21A16D10</t>
  </si>
  <si>
    <t>A21A16D11</t>
  </si>
  <si>
    <t>A21A16D12</t>
  </si>
  <si>
    <t>Fixed rate instrument 17</t>
  </si>
  <si>
    <t>4B.17</t>
  </si>
  <si>
    <t>A21A17D13</t>
  </si>
  <si>
    <t>A21A17D14</t>
  </si>
  <si>
    <t>A21A17D15</t>
  </si>
  <si>
    <t>A21A17D16</t>
  </si>
  <si>
    <t>A21A17D17</t>
  </si>
  <si>
    <t>A21A17D18</t>
  </si>
  <si>
    <t>A21A17D19</t>
  </si>
  <si>
    <t>A21A17D01</t>
  </si>
  <si>
    <t>A21A17D02</t>
  </si>
  <si>
    <t>APP20A17D21</t>
  </si>
  <si>
    <t>A21A17D03</t>
  </si>
  <si>
    <t>A21A17D04</t>
  </si>
  <si>
    <t>A21A17D20</t>
  </si>
  <si>
    <t>A21A17D07</t>
  </si>
  <si>
    <t>A21A17D08</t>
  </si>
  <si>
    <t>A21A17D09</t>
  </si>
  <si>
    <t>A21A17D10</t>
  </si>
  <si>
    <t>A21A17D11</t>
  </si>
  <si>
    <t>A21A17D12</t>
  </si>
  <si>
    <t>Fixed rate instrument 18</t>
  </si>
  <si>
    <t>4B.18</t>
  </si>
  <si>
    <t>A21A18D13</t>
  </si>
  <si>
    <t>A21A18D14</t>
  </si>
  <si>
    <t>A21A18D15</t>
  </si>
  <si>
    <t>A21A18D16</t>
  </si>
  <si>
    <t>A21A18D17</t>
  </si>
  <si>
    <t>A21A18D18</t>
  </si>
  <si>
    <t>A21A18D19</t>
  </si>
  <si>
    <t>A21A18D01</t>
  </si>
  <si>
    <t>A21A18D02</t>
  </si>
  <si>
    <t>APP20A18D21</t>
  </si>
  <si>
    <t>A21A18D03</t>
  </si>
  <si>
    <t>A21A18D04</t>
  </si>
  <si>
    <t>A21A18D20</t>
  </si>
  <si>
    <t>A21A18D07</t>
  </si>
  <si>
    <t>A21A18D08</t>
  </si>
  <si>
    <t>A21A18D09</t>
  </si>
  <si>
    <t>A21A18D10</t>
  </si>
  <si>
    <t>A21A18D11</t>
  </si>
  <si>
    <t>A21A18D12</t>
  </si>
  <si>
    <t>Fixed rate instrument 19</t>
  </si>
  <si>
    <t>4B.19</t>
  </si>
  <si>
    <t>A21A19D13</t>
  </si>
  <si>
    <t>A21A19D14</t>
  </si>
  <si>
    <t>A21A19D15</t>
  </si>
  <si>
    <t>A21A19D16</t>
  </si>
  <si>
    <t>A21A19D17</t>
  </si>
  <si>
    <t>A21A19D18</t>
  </si>
  <si>
    <t>A21A19D19</t>
  </si>
  <si>
    <t>A21A19D01</t>
  </si>
  <si>
    <t>A21A19D02</t>
  </si>
  <si>
    <t>APP20A19D21</t>
  </si>
  <si>
    <t>A21A19D03</t>
  </si>
  <si>
    <t>A21A19D04</t>
  </si>
  <si>
    <t>A21A19D20</t>
  </si>
  <si>
    <t>A21A19D07</t>
  </si>
  <si>
    <t>A21A19D08</t>
  </si>
  <si>
    <t>A21A19D09</t>
  </si>
  <si>
    <t>A21A19D10</t>
  </si>
  <si>
    <t>A21A19D11</t>
  </si>
  <si>
    <t>A21A19D12</t>
  </si>
  <si>
    <t>Fixed rate instrument 20</t>
  </si>
  <si>
    <t>4B.20</t>
  </si>
  <si>
    <t>A21A20D13</t>
  </si>
  <si>
    <t>A21A20D14</t>
  </si>
  <si>
    <t>A21A20D15</t>
  </si>
  <si>
    <t>A21A20D16</t>
  </si>
  <si>
    <t>A21A20D17</t>
  </si>
  <si>
    <t>A21A20D18</t>
  </si>
  <si>
    <t>A21A20D19</t>
  </si>
  <si>
    <t>A21A20D01</t>
  </si>
  <si>
    <t>A21A20D02</t>
  </si>
  <si>
    <t>APP20A20D21</t>
  </si>
  <si>
    <t>A21A20D03</t>
  </si>
  <si>
    <t>A21A20D04</t>
  </si>
  <si>
    <t>A21A20D20</t>
  </si>
  <si>
    <t>A21A20D07</t>
  </si>
  <si>
    <t>A21A20D08</t>
  </si>
  <si>
    <t>A21A20D09</t>
  </si>
  <si>
    <t>A21A20D10</t>
  </si>
  <si>
    <t>A21A20D11</t>
  </si>
  <si>
    <t>A21A20D12</t>
  </si>
  <si>
    <t>Fixed rate instrument 21</t>
  </si>
  <si>
    <t>4B.21</t>
  </si>
  <si>
    <t>A21A21D13</t>
  </si>
  <si>
    <t>A21A21D14</t>
  </si>
  <si>
    <t>A21A21D15</t>
  </si>
  <si>
    <t>A21A21D16</t>
  </si>
  <si>
    <t>A21A21D17</t>
  </si>
  <si>
    <t>A21A21D18</t>
  </si>
  <si>
    <t>A21A21D19</t>
  </si>
  <si>
    <t>A21A21D01</t>
  </si>
  <si>
    <t>A21A21D02</t>
  </si>
  <si>
    <t>APP20A21D21</t>
  </si>
  <si>
    <t>A21A21D03</t>
  </si>
  <si>
    <t>A21A21D04</t>
  </si>
  <si>
    <t>A21A21D20</t>
  </si>
  <si>
    <t>A21A21D07</t>
  </si>
  <si>
    <t>A21A21D08</t>
  </si>
  <si>
    <t>A21A21D09</t>
  </si>
  <si>
    <t>A21A21D10</t>
  </si>
  <si>
    <t>A21A21D11</t>
  </si>
  <si>
    <t>A21A21D12</t>
  </si>
  <si>
    <t>Fixed rate instrument 22</t>
  </si>
  <si>
    <t>4B.22</t>
  </si>
  <si>
    <t>A21A22D13</t>
  </si>
  <si>
    <t>A21A22D14</t>
  </si>
  <si>
    <t>A21A22D15</t>
  </si>
  <si>
    <t>A21A22D16</t>
  </si>
  <si>
    <t>A21A22D17</t>
  </si>
  <si>
    <t>A21A22D18</t>
  </si>
  <si>
    <t>A21A22D19</t>
  </si>
  <si>
    <t>A21A22D01</t>
  </si>
  <si>
    <t>A21A22D02</t>
  </si>
  <si>
    <t>APP20A22D21</t>
  </si>
  <si>
    <t>A21A22D03</t>
  </si>
  <si>
    <t>A21A22D04</t>
  </si>
  <si>
    <t>A21A22D20</t>
  </si>
  <si>
    <t>A21A22D07</t>
  </si>
  <si>
    <t>A21A22D08</t>
  </si>
  <si>
    <t>A21A22D09</t>
  </si>
  <si>
    <t>A21A22D10</t>
  </si>
  <si>
    <t>A21A22D11</t>
  </si>
  <si>
    <t>A21A22D12</t>
  </si>
  <si>
    <t>Fixed rate instrument 23</t>
  </si>
  <si>
    <t>4B.23</t>
  </si>
  <si>
    <t>A21A23D13</t>
  </si>
  <si>
    <t>A21A23D14</t>
  </si>
  <si>
    <t>A21A23D15</t>
  </si>
  <si>
    <t>A21A23D16</t>
  </si>
  <si>
    <t>A21A23D17</t>
  </si>
  <si>
    <t>A21A23D18</t>
  </si>
  <si>
    <t>A21A23D19</t>
  </si>
  <si>
    <t>A21A23D01</t>
  </si>
  <si>
    <t>A21A23D02</t>
  </si>
  <si>
    <t>APP20A23D21</t>
  </si>
  <si>
    <t>A21A23D03</t>
  </si>
  <si>
    <t>A21A23D04</t>
  </si>
  <si>
    <t>A21A23D20</t>
  </si>
  <si>
    <t>A21A23D07</t>
  </si>
  <si>
    <t>A21A23D08</t>
  </si>
  <si>
    <t>A21A23D09</t>
  </si>
  <si>
    <t>A21A23D10</t>
  </si>
  <si>
    <t>A21A23D11</t>
  </si>
  <si>
    <t>A21A23D12</t>
  </si>
  <si>
    <t>Fixed rate instrument 24</t>
  </si>
  <si>
    <t>4B.24</t>
  </si>
  <si>
    <t>A21A24D13</t>
  </si>
  <si>
    <t>A21A24D14</t>
  </si>
  <si>
    <t>A21A24D15</t>
  </si>
  <si>
    <t>A21A24D16</t>
  </si>
  <si>
    <t>A21A24D17</t>
  </si>
  <si>
    <t>A21A24D18</t>
  </si>
  <si>
    <t>A21A24D19</t>
  </si>
  <si>
    <t>A21A24D01</t>
  </si>
  <si>
    <t>A21A24D02</t>
  </si>
  <si>
    <t>APP20A24D21</t>
  </si>
  <si>
    <t>A21A24D03</t>
  </si>
  <si>
    <t>A21A24D04</t>
  </si>
  <si>
    <t>A21A24D20</t>
  </si>
  <si>
    <t>A21A24D07</t>
  </si>
  <si>
    <t>A21A24D08</t>
  </si>
  <si>
    <t>A21A24D09</t>
  </si>
  <si>
    <t>A21A24D10</t>
  </si>
  <si>
    <t>A21A24D11</t>
  </si>
  <si>
    <t>A21A24D12</t>
  </si>
  <si>
    <t>Fixed rate instrument 25</t>
  </si>
  <si>
    <t>4B.25</t>
  </si>
  <si>
    <t>A21A25D13</t>
  </si>
  <si>
    <t>A21A25D14</t>
  </si>
  <si>
    <t>A21A25D15</t>
  </si>
  <si>
    <t>A21A25D16</t>
  </si>
  <si>
    <t>A21A25D17</t>
  </si>
  <si>
    <t>A21A25D18</t>
  </si>
  <si>
    <t>A21A25D19</t>
  </si>
  <si>
    <t>A21A25D01</t>
  </si>
  <si>
    <t>A21A25D02</t>
  </si>
  <si>
    <t>APP20A25D21</t>
  </si>
  <si>
    <t>A21A25D03</t>
  </si>
  <si>
    <t>A21A25D04</t>
  </si>
  <si>
    <t>A21A25D20</t>
  </si>
  <si>
    <t>A21A25D07</t>
  </si>
  <si>
    <t>A21A25D08</t>
  </si>
  <si>
    <t>A21A25D09</t>
  </si>
  <si>
    <t>A21A25D10</t>
  </si>
  <si>
    <t>A21A25D11</t>
  </si>
  <si>
    <t>A21A25D12</t>
  </si>
  <si>
    <t>Fixed rate instrument 26</t>
  </si>
  <si>
    <t>4B.26</t>
  </si>
  <si>
    <t>A21A26D13</t>
  </si>
  <si>
    <t>A21A26D14</t>
  </si>
  <si>
    <t>A21A26D15</t>
  </si>
  <si>
    <t>A21A26D16</t>
  </si>
  <si>
    <t>A21A26D17</t>
  </si>
  <si>
    <t>A21A26D18</t>
  </si>
  <si>
    <t>A21A26D19</t>
  </si>
  <si>
    <t>A21A26D01</t>
  </si>
  <si>
    <t>A21A26D02</t>
  </si>
  <si>
    <t>APP20A26D21</t>
  </si>
  <si>
    <t>A21A26D03</t>
  </si>
  <si>
    <t>A21A26D04</t>
  </si>
  <si>
    <t>A21A26D20</t>
  </si>
  <si>
    <t>A21A26D07</t>
  </si>
  <si>
    <t>A21A26D08</t>
  </si>
  <si>
    <t>A21A26D09</t>
  </si>
  <si>
    <t>A21A26D10</t>
  </si>
  <si>
    <t>A21A26D11</t>
  </si>
  <si>
    <t>A21A26D12</t>
  </si>
  <si>
    <t>Fixed rate instrument 27</t>
  </si>
  <si>
    <t>4B.27</t>
  </si>
  <si>
    <t>A21A27D13</t>
  </si>
  <si>
    <t>A21A27D14</t>
  </si>
  <si>
    <t>A21A27D15</t>
  </si>
  <si>
    <t>A21A27D16</t>
  </si>
  <si>
    <t>A21A27D17</t>
  </si>
  <si>
    <t>A21A27D18</t>
  </si>
  <si>
    <t>A21A27D19</t>
  </si>
  <si>
    <t>A21A27D01</t>
  </si>
  <si>
    <t>A21A27D02</t>
  </si>
  <si>
    <t>APP20A27D21</t>
  </si>
  <si>
    <t>A21A27D03</t>
  </si>
  <si>
    <t>A21A27D04</t>
  </si>
  <si>
    <t>A21A27D20</t>
  </si>
  <si>
    <t>A21A27D07</t>
  </si>
  <si>
    <t>A21A27D08</t>
  </si>
  <si>
    <t>A21A27D09</t>
  </si>
  <si>
    <t>A21A27D10</t>
  </si>
  <si>
    <t>A21A27D11</t>
  </si>
  <si>
    <t>A21A27D12</t>
  </si>
  <si>
    <t>Fixed rate instrument 28</t>
  </si>
  <si>
    <t>4B.28</t>
  </si>
  <si>
    <t>A21A28D13</t>
  </si>
  <si>
    <t>A21A28D14</t>
  </si>
  <si>
    <t>A21A28D15</t>
  </si>
  <si>
    <t>A21A28D16</t>
  </si>
  <si>
    <t>A21A28D17</t>
  </si>
  <si>
    <t>A21A28D18</t>
  </si>
  <si>
    <t>A21A28D19</t>
  </si>
  <si>
    <t>A21A28D01</t>
  </si>
  <si>
    <t>A21A28D02</t>
  </si>
  <si>
    <t>APP20A28D21</t>
  </si>
  <si>
    <t>A21A28D03</t>
  </si>
  <si>
    <t>A21A28D04</t>
  </si>
  <si>
    <t>A21A28D20</t>
  </si>
  <si>
    <t>A21A28D07</t>
  </si>
  <si>
    <t>A21A28D08</t>
  </si>
  <si>
    <t>A21A28D09</t>
  </si>
  <si>
    <t>A21A28D10</t>
  </si>
  <si>
    <t>A21A28D11</t>
  </si>
  <si>
    <t>A21A28D12</t>
  </si>
  <si>
    <t>Fixed rate instrument 29</t>
  </si>
  <si>
    <t>4B.29</t>
  </si>
  <si>
    <t>A21A29D13</t>
  </si>
  <si>
    <t>A21A29D14</t>
  </si>
  <si>
    <t>A21A29D15</t>
  </si>
  <si>
    <t>A21A29D16</t>
  </si>
  <si>
    <t>A21A29D17</t>
  </si>
  <si>
    <t>A21A29D18</t>
  </si>
  <si>
    <t>A21A29D19</t>
  </si>
  <si>
    <t>A21A29D01</t>
  </si>
  <si>
    <t>A21A29D02</t>
  </si>
  <si>
    <t>APP20A29D21</t>
  </si>
  <si>
    <t>A21A29D03</t>
  </si>
  <si>
    <t>A21A29D04</t>
  </si>
  <si>
    <t>A21A29D20</t>
  </si>
  <si>
    <t>A21A29D07</t>
  </si>
  <si>
    <t>A21A29D08</t>
  </si>
  <si>
    <t>A21A29D09</t>
  </si>
  <si>
    <t>A21A29D10</t>
  </si>
  <si>
    <t>A21A29D11</t>
  </si>
  <si>
    <t>A21A29D12</t>
  </si>
  <si>
    <t>Fixed rate instrument 30</t>
  </si>
  <si>
    <t>4B.30</t>
  </si>
  <si>
    <t>A21A30D13</t>
  </si>
  <si>
    <t>A21A30D14</t>
  </si>
  <si>
    <t>A21A30D15</t>
  </si>
  <si>
    <t>A21A30D16</t>
  </si>
  <si>
    <t>A21A30D17</t>
  </si>
  <si>
    <t>A21A30D18</t>
  </si>
  <si>
    <t>A21A30D19</t>
  </si>
  <si>
    <t>A21A30D01</t>
  </si>
  <si>
    <t>A21A30D02</t>
  </si>
  <si>
    <t>APP20A30D21</t>
  </si>
  <si>
    <t>A21A30D03</t>
  </si>
  <si>
    <t>A21A30D04</t>
  </si>
  <si>
    <t>A21A30D20</t>
  </si>
  <si>
    <t>A21A30D07</t>
  </si>
  <si>
    <t>A21A30D08</t>
  </si>
  <si>
    <t>A21A30D09</t>
  </si>
  <si>
    <t>A21A30D10</t>
  </si>
  <si>
    <t>A21A30D11</t>
  </si>
  <si>
    <t>A21A30D12</t>
  </si>
  <si>
    <t>Fixed rate instrument 31</t>
  </si>
  <si>
    <t>4B.31</t>
  </si>
  <si>
    <t>A21A31D13</t>
  </si>
  <si>
    <t>A21A31D14</t>
  </si>
  <si>
    <t>A21A31D15</t>
  </si>
  <si>
    <t>A21A31D16</t>
  </si>
  <si>
    <t>A21A31D17</t>
  </si>
  <si>
    <t>A21A31D18</t>
  </si>
  <si>
    <t>A21A31D19</t>
  </si>
  <si>
    <t>A21A31D01</t>
  </si>
  <si>
    <t>A21A31D02</t>
  </si>
  <si>
    <t>APP20A31D21</t>
  </si>
  <si>
    <t>A21A31D03</t>
  </si>
  <si>
    <t>A21A31D04</t>
  </si>
  <si>
    <t>A21A31D20</t>
  </si>
  <si>
    <t>A21A31D07</t>
  </si>
  <si>
    <t>A21A31D08</t>
  </si>
  <si>
    <t>A21A31D09</t>
  </si>
  <si>
    <t>A21A31D10</t>
  </si>
  <si>
    <t>A21A31D11</t>
  </si>
  <si>
    <t>A21A31D12</t>
  </si>
  <si>
    <t>Fixed rate instrument 32</t>
  </si>
  <si>
    <t>4B.32</t>
  </si>
  <si>
    <t>A21A32D13</t>
  </si>
  <si>
    <t>A21A32D14</t>
  </si>
  <si>
    <t>A21A32D15</t>
  </si>
  <si>
    <t>A21A32D16</t>
  </si>
  <si>
    <t>A21A32D17</t>
  </si>
  <si>
    <t>A21A32D18</t>
  </si>
  <si>
    <t>A21A32D19</t>
  </si>
  <si>
    <t>A21A32D01</t>
  </si>
  <si>
    <t>A21A32D02</t>
  </si>
  <si>
    <t>APP20A32D21</t>
  </si>
  <si>
    <t>A21A32D03</t>
  </si>
  <si>
    <t>A21A32D04</t>
  </si>
  <si>
    <t>A21A32D20</t>
  </si>
  <si>
    <t>A21A32D07</t>
  </si>
  <si>
    <t>A21A32D08</t>
  </si>
  <si>
    <t>A21A32D09</t>
  </si>
  <si>
    <t>A21A32D10</t>
  </si>
  <si>
    <t>A21A32D11</t>
  </si>
  <si>
    <t>A21A32D12</t>
  </si>
  <si>
    <t>Fixed rate instrument 33</t>
  </si>
  <si>
    <t>4B.33</t>
  </si>
  <si>
    <t>A21A33D13</t>
  </si>
  <si>
    <t>A21A33D14</t>
  </si>
  <si>
    <t>A21A33D15</t>
  </si>
  <si>
    <t>A21A33D16</t>
  </si>
  <si>
    <t>A21A33D17</t>
  </si>
  <si>
    <t>A21A33D18</t>
  </si>
  <si>
    <t>A21A33D19</t>
  </si>
  <si>
    <t>A21A33D01</t>
  </si>
  <si>
    <t>A21A33D02</t>
  </si>
  <si>
    <t>APP20A33D21</t>
  </si>
  <si>
    <t>A21A33D03</t>
  </si>
  <si>
    <t>A21A33D04</t>
  </si>
  <si>
    <t>A21A33D20</t>
  </si>
  <si>
    <t>A21A33D07</t>
  </si>
  <si>
    <t>A21A33D08</t>
  </si>
  <si>
    <t>A21A33D09</t>
  </si>
  <si>
    <t>A21A33D10</t>
  </si>
  <si>
    <t>A21A33D11</t>
  </si>
  <si>
    <t>A21A33D12</t>
  </si>
  <si>
    <t>Fixed rate instrument 34</t>
  </si>
  <si>
    <t>4B.34</t>
  </si>
  <si>
    <t>A21A34D13</t>
  </si>
  <si>
    <t>A21A34D14</t>
  </si>
  <si>
    <t>A21A34D15</t>
  </si>
  <si>
    <t>A21A34D16</t>
  </si>
  <si>
    <t>A21A34D17</t>
  </si>
  <si>
    <t>A21A34D18</t>
  </si>
  <si>
    <t>A21A34D19</t>
  </si>
  <si>
    <t>A21A34D01</t>
  </si>
  <si>
    <t>A21A34D02</t>
  </si>
  <si>
    <t>APP20A34D21</t>
  </si>
  <si>
    <t>A21A34D03</t>
  </si>
  <si>
    <t>A21A34D04</t>
  </si>
  <si>
    <t>A21A34D20</t>
  </si>
  <si>
    <t>A21A34D07</t>
  </si>
  <si>
    <t>A21A34D08</t>
  </si>
  <si>
    <t>A21A34D09</t>
  </si>
  <si>
    <t>A21A34D10</t>
  </si>
  <si>
    <t>A21A34D11</t>
  </si>
  <si>
    <t>A21A34D12</t>
  </si>
  <si>
    <t>Fixed rate instrument 35</t>
  </si>
  <si>
    <t>4B.35</t>
  </si>
  <si>
    <t>A21A35D13</t>
  </si>
  <si>
    <t>A21A35D14</t>
  </si>
  <si>
    <t>A21A35D15</t>
  </si>
  <si>
    <t>A21A35D16</t>
  </si>
  <si>
    <t>A21A35D17</t>
  </si>
  <si>
    <t>A21A35D18</t>
  </si>
  <si>
    <t>A21A35D19</t>
  </si>
  <si>
    <t>A21A35D01</t>
  </si>
  <si>
    <t>A21A35D02</t>
  </si>
  <si>
    <t>APP20A35D21</t>
  </si>
  <si>
    <t>A21A35D03</t>
  </si>
  <si>
    <t>A21A35D04</t>
  </si>
  <si>
    <t>A21A35D20</t>
  </si>
  <si>
    <t>A21A35D07</t>
  </si>
  <si>
    <t>A21A35D08</t>
  </si>
  <si>
    <t>A21A35D09</t>
  </si>
  <si>
    <t>A21A35D10</t>
  </si>
  <si>
    <t>A21A35D11</t>
  </si>
  <si>
    <t>A21A35D12</t>
  </si>
  <si>
    <t>Fixed rate instrument 36</t>
  </si>
  <si>
    <t>4B.36</t>
  </si>
  <si>
    <t>A21A36D13</t>
  </si>
  <si>
    <t>A21A36D14</t>
  </si>
  <si>
    <t>A21A36D15</t>
  </si>
  <si>
    <t>A21A36D16</t>
  </si>
  <si>
    <t>A21A36D17</t>
  </si>
  <si>
    <t>A21A36D18</t>
  </si>
  <si>
    <t>A21A36D19</t>
  </si>
  <si>
    <t>A21A36D01</t>
  </si>
  <si>
    <t>A21A36D02</t>
  </si>
  <si>
    <t>APP20A36D21</t>
  </si>
  <si>
    <t>A21A36D03</t>
  </si>
  <si>
    <t>A21A36D04</t>
  </si>
  <si>
    <t>A21A36D20</t>
  </si>
  <si>
    <t>A21A36D07</t>
  </si>
  <si>
    <t>A21A36D08</t>
  </si>
  <si>
    <t>A21A36D09</t>
  </si>
  <si>
    <t>A21A36D10</t>
  </si>
  <si>
    <t>A21A36D11</t>
  </si>
  <si>
    <t>A21A36D12</t>
  </si>
  <si>
    <t>Fixed rate instrument 37</t>
  </si>
  <si>
    <t>4B.37</t>
  </si>
  <si>
    <t>A21A37D13</t>
  </si>
  <si>
    <t>A21A37D14</t>
  </si>
  <si>
    <t>A21A37D15</t>
  </si>
  <si>
    <t>A21A37D16</t>
  </si>
  <si>
    <t>A21A37D17</t>
  </si>
  <si>
    <t>A21A37D18</t>
  </si>
  <si>
    <t>A21A37D19</t>
  </si>
  <si>
    <t>A21A37D01</t>
  </si>
  <si>
    <t>A21A37D02</t>
  </si>
  <si>
    <t>APP20A37D21</t>
  </si>
  <si>
    <t>A21A37D03</t>
  </si>
  <si>
    <t>A21A37D04</t>
  </si>
  <si>
    <t>A21A37D20</t>
  </si>
  <si>
    <t>A21A37D07</t>
  </si>
  <si>
    <t>A21A37D08</t>
  </si>
  <si>
    <t>A21A37D09</t>
  </si>
  <si>
    <t>A21A37D10</t>
  </si>
  <si>
    <t>A21A37D11</t>
  </si>
  <si>
    <t>A21A37D12</t>
  </si>
  <si>
    <t>Fixed rate instrument 38</t>
  </si>
  <si>
    <t>4B.38</t>
  </si>
  <si>
    <t>A21A38D13</t>
  </si>
  <si>
    <t>A21A38D14</t>
  </si>
  <si>
    <t>A21A38D15</t>
  </si>
  <si>
    <t>A21A38D16</t>
  </si>
  <si>
    <t>A21A38D17</t>
  </si>
  <si>
    <t>A21A38D18</t>
  </si>
  <si>
    <t>A21A38D19</t>
  </si>
  <si>
    <t>A21A38D01</t>
  </si>
  <si>
    <t>A21A38D02</t>
  </si>
  <si>
    <t>APP20A38D21</t>
  </si>
  <si>
    <t>A21A38D03</t>
  </si>
  <si>
    <t>A21A38D04</t>
  </si>
  <si>
    <t>A21A38D20</t>
  </si>
  <si>
    <t>A21A38D07</t>
  </si>
  <si>
    <t>A21A38D08</t>
  </si>
  <si>
    <t>A21A38D09</t>
  </si>
  <si>
    <t>A21A38D10</t>
  </si>
  <si>
    <t>A21A38D11</t>
  </si>
  <si>
    <t>A21A38D12</t>
  </si>
  <si>
    <t>Fixed rate instrument 39</t>
  </si>
  <si>
    <t>4B.39</t>
  </si>
  <si>
    <t>A21A39D13</t>
  </si>
  <si>
    <t>A21A39D14</t>
  </si>
  <si>
    <t>A21A39D15</t>
  </si>
  <si>
    <t>A21A39D16</t>
  </si>
  <si>
    <t>A21A39D17</t>
  </si>
  <si>
    <t>A21A39D18</t>
  </si>
  <si>
    <t>A21A39D19</t>
  </si>
  <si>
    <t>A21A39D01</t>
  </si>
  <si>
    <t>A21A39D02</t>
  </si>
  <si>
    <t>APP20A39D21</t>
  </si>
  <si>
    <t>A21A39D03</t>
  </si>
  <si>
    <t>A21A39D04</t>
  </si>
  <si>
    <t>A21A39D20</t>
  </si>
  <si>
    <t>A21A39D07</t>
  </si>
  <si>
    <t>A21A39D08</t>
  </si>
  <si>
    <t>A21A39D09</t>
  </si>
  <si>
    <t>A21A39D10</t>
  </si>
  <si>
    <t>A21A39D11</t>
  </si>
  <si>
    <t>A21A39D12</t>
  </si>
  <si>
    <t>Fixed rate instrument 40</t>
  </si>
  <si>
    <t>4B.40</t>
  </si>
  <si>
    <t>A21A40D13</t>
  </si>
  <si>
    <t>A21A40D14</t>
  </si>
  <si>
    <t>A21A40D15</t>
  </si>
  <si>
    <t>A21A40D16</t>
  </si>
  <si>
    <t>A21A40D17</t>
  </si>
  <si>
    <t>A21A40D18</t>
  </si>
  <si>
    <t>A21A40D19</t>
  </si>
  <si>
    <t>A21A40D01</t>
  </si>
  <si>
    <t>A21A40D02</t>
  </si>
  <si>
    <t>APP20A40D21</t>
  </si>
  <si>
    <t>A21A40D03</t>
  </si>
  <si>
    <t>A21A40D04</t>
  </si>
  <si>
    <t>A21A40D20</t>
  </si>
  <si>
    <t>A21A40D07</t>
  </si>
  <si>
    <t>A21A40D08</t>
  </si>
  <si>
    <t>A21A40D09</t>
  </si>
  <si>
    <t>A21A40D10</t>
  </si>
  <si>
    <t>A21A40D11</t>
  </si>
  <si>
    <t>A21A40D12</t>
  </si>
  <si>
    <t>Fixed rate instrument 41</t>
  </si>
  <si>
    <t>4B.41</t>
  </si>
  <si>
    <t>A21A41D13</t>
  </si>
  <si>
    <t>A21A41D14</t>
  </si>
  <si>
    <t>A21A41D15</t>
  </si>
  <si>
    <t>A21A41D16</t>
  </si>
  <si>
    <t>A21A41D17</t>
  </si>
  <si>
    <t>A21A41D18</t>
  </si>
  <si>
    <t>A21A41D19</t>
  </si>
  <si>
    <t>A21A41D01</t>
  </si>
  <si>
    <t>A21A41D02</t>
  </si>
  <si>
    <t>APP20A41D21</t>
  </si>
  <si>
    <t>A21A41D03</t>
  </si>
  <si>
    <t>A21A41D04</t>
  </si>
  <si>
    <t>A21A41D20</t>
  </si>
  <si>
    <t>A21A41D07</t>
  </si>
  <si>
    <t>A21A41D08</t>
  </si>
  <si>
    <t>A21A41D09</t>
  </si>
  <si>
    <t>A21A41D10</t>
  </si>
  <si>
    <t>A21A41D11</t>
  </si>
  <si>
    <t>A21A41D12</t>
  </si>
  <si>
    <t>Fixed rate instrument 42</t>
  </si>
  <si>
    <t>4B.42</t>
  </si>
  <si>
    <t>A21A42D13</t>
  </si>
  <si>
    <t>A21A42D14</t>
  </si>
  <si>
    <t>A21A42D15</t>
  </si>
  <si>
    <t>A21A42D16</t>
  </si>
  <si>
    <t>A21A42D17</t>
  </si>
  <si>
    <t>A21A42D18</t>
  </si>
  <si>
    <t>A21A42D19</t>
  </si>
  <si>
    <t>A21A42D01</t>
  </si>
  <si>
    <t>A21A42D02</t>
  </si>
  <si>
    <t>APP20A42D21</t>
  </si>
  <si>
    <t>A21A42D03</t>
  </si>
  <si>
    <t>A21A42D04</t>
  </si>
  <si>
    <t>A21A42D20</t>
  </si>
  <si>
    <t>A21A42D07</t>
  </si>
  <si>
    <t>A21A42D08</t>
  </si>
  <si>
    <t>A21A42D09</t>
  </si>
  <si>
    <t>A21A42D10</t>
  </si>
  <si>
    <t>A21A42D11</t>
  </si>
  <si>
    <t>A21A42D12</t>
  </si>
  <si>
    <t>Fixed rate instrument 43</t>
  </si>
  <si>
    <t>4B.43</t>
  </si>
  <si>
    <t>A21A43D13</t>
  </si>
  <si>
    <t>A21A43D14</t>
  </si>
  <si>
    <t>A21A43D15</t>
  </si>
  <si>
    <t>A21A43D16</t>
  </si>
  <si>
    <t>A21A43D17</t>
  </si>
  <si>
    <t>A21A43D18</t>
  </si>
  <si>
    <t>A21A43D19</t>
  </si>
  <si>
    <t>A21A43D01</t>
  </si>
  <si>
    <t>A21A43D02</t>
  </si>
  <si>
    <t>APP20A43D21</t>
  </si>
  <si>
    <t>A21A43D03</t>
  </si>
  <si>
    <t>A21A43D04</t>
  </si>
  <si>
    <t>A21A43D20</t>
  </si>
  <si>
    <t>A21A43D07</t>
  </si>
  <si>
    <t>A21A43D08</t>
  </si>
  <si>
    <t>A21A43D09</t>
  </si>
  <si>
    <t>A21A43D10</t>
  </si>
  <si>
    <t>A21A43D11</t>
  </si>
  <si>
    <t>A21A43D12</t>
  </si>
  <si>
    <t>Fixed rate instrument 44</t>
  </si>
  <si>
    <t>4B.44</t>
  </si>
  <si>
    <t>A21A44D13</t>
  </si>
  <si>
    <t>A21A44D14</t>
  </si>
  <si>
    <t>A21A44D15</t>
  </si>
  <si>
    <t>A21A44D16</t>
  </si>
  <si>
    <t>A21A44D17</t>
  </si>
  <si>
    <t>A21A44D18</t>
  </si>
  <si>
    <t>A21A44D19</t>
  </si>
  <si>
    <t>A21A44D01</t>
  </si>
  <si>
    <t>A21A44D02</t>
  </si>
  <si>
    <t>APP20A44D21</t>
  </si>
  <si>
    <t>A21A44D03</t>
  </si>
  <si>
    <t>A21A44D04</t>
  </si>
  <si>
    <t>A21A44D20</t>
  </si>
  <si>
    <t>A21A44D07</t>
  </si>
  <si>
    <t>A21A44D08</t>
  </si>
  <si>
    <t>A21A44D09</t>
  </si>
  <si>
    <t>A21A44D10</t>
  </si>
  <si>
    <t>A21A44D11</t>
  </si>
  <si>
    <t>A21A44D12</t>
  </si>
  <si>
    <t>Fixed rate instrument 45</t>
  </si>
  <si>
    <t>4B.45</t>
  </si>
  <si>
    <t>A21A45D13</t>
  </si>
  <si>
    <t>A21A45D14</t>
  </si>
  <si>
    <t>A21A45D15</t>
  </si>
  <si>
    <t>A21A45D16</t>
  </si>
  <si>
    <t>A21A45D17</t>
  </si>
  <si>
    <t>A21A45D18</t>
  </si>
  <si>
    <t>A21A45D19</t>
  </si>
  <si>
    <t>A21A45D01</t>
  </si>
  <si>
    <t>A21A45D02</t>
  </si>
  <si>
    <t>APP20A45D21</t>
  </si>
  <si>
    <t>A21A45D03</t>
  </si>
  <si>
    <t>A21A45D04</t>
  </si>
  <si>
    <t>A21A45D20</t>
  </si>
  <si>
    <t>A21A45D07</t>
  </si>
  <si>
    <t>A21A45D08</t>
  </si>
  <si>
    <t>A21A45D09</t>
  </si>
  <si>
    <t>A21A45D10</t>
  </si>
  <si>
    <t>A21A45D11</t>
  </si>
  <si>
    <t>A21A45D12</t>
  </si>
  <si>
    <t>Fixed rate instrument 46</t>
  </si>
  <si>
    <t>4B.46</t>
  </si>
  <si>
    <t>A21A46D13</t>
  </si>
  <si>
    <t>A21A46D14</t>
  </si>
  <si>
    <t>A21A46D15</t>
  </si>
  <si>
    <t>A21A46D16</t>
  </si>
  <si>
    <t>A21A46D17</t>
  </si>
  <si>
    <t>A21A46D18</t>
  </si>
  <si>
    <t>A21A46D19</t>
  </si>
  <si>
    <t>A21A46D01</t>
  </si>
  <si>
    <t>A21A46D02</t>
  </si>
  <si>
    <t>APP20A46D21</t>
  </si>
  <si>
    <t>A21A46D03</t>
  </si>
  <si>
    <t>A21A46D04</t>
  </si>
  <si>
    <t>A21A46D20</t>
  </si>
  <si>
    <t>A21A46D07</t>
  </si>
  <si>
    <t>A21A46D08</t>
  </si>
  <si>
    <t>A21A46D09</t>
  </si>
  <si>
    <t>A21A46D10</t>
  </si>
  <si>
    <t>A21A46D11</t>
  </si>
  <si>
    <t>A21A46D12</t>
  </si>
  <si>
    <t>Fixed rate instrument 47</t>
  </si>
  <si>
    <t>4B.47</t>
  </si>
  <si>
    <t>A21A47D13</t>
  </si>
  <si>
    <t>A21A47D14</t>
  </si>
  <si>
    <t>A21A47D15</t>
  </si>
  <si>
    <t>A21A47D16</t>
  </si>
  <si>
    <t>A21A47D17</t>
  </si>
  <si>
    <t>A21A47D18</t>
  </si>
  <si>
    <t>A21A47D19</t>
  </si>
  <si>
    <t>A21A47D01</t>
  </si>
  <si>
    <t>A21A47D02</t>
  </si>
  <si>
    <t>APP20A47D21</t>
  </si>
  <si>
    <t>A21A47D03</t>
  </si>
  <si>
    <t>A21A47D04</t>
  </si>
  <si>
    <t>A21A47D20</t>
  </si>
  <si>
    <t>A21A47D07</t>
  </si>
  <si>
    <t>A21A47D08</t>
  </si>
  <si>
    <t>A21A47D09</t>
  </si>
  <si>
    <t>A21A47D10</t>
  </si>
  <si>
    <t>A21A47D11</t>
  </si>
  <si>
    <t>A21A47D12</t>
  </si>
  <si>
    <t>Fixed rate instrument 48</t>
  </si>
  <si>
    <t>4B.48</t>
  </si>
  <si>
    <t>A21A48D13</t>
  </si>
  <si>
    <t>A21A48D14</t>
  </si>
  <si>
    <t>A21A48D15</t>
  </si>
  <si>
    <t>A21A48D16</t>
  </si>
  <si>
    <t>A21A48D17</t>
  </si>
  <si>
    <t>A21A48D18</t>
  </si>
  <si>
    <t>A21A48D19</t>
  </si>
  <si>
    <t>A21A48D01</t>
  </si>
  <si>
    <t>A21A48D02</t>
  </si>
  <si>
    <t>APP20A48D21</t>
  </si>
  <si>
    <t>A21A48D03</t>
  </si>
  <si>
    <t>A21A48D04</t>
  </si>
  <si>
    <t>A21A48D20</t>
  </si>
  <si>
    <t>A21A48D07</t>
  </si>
  <si>
    <t>A21A48D08</t>
  </si>
  <si>
    <t>A21A48D09</t>
  </si>
  <si>
    <t>A21A48D10</t>
  </si>
  <si>
    <t>A21A48D11</t>
  </si>
  <si>
    <t>A21A48D12</t>
  </si>
  <si>
    <t>Fixed rate instrument 49</t>
  </si>
  <si>
    <t>4B.49</t>
  </si>
  <si>
    <t>A21A49D13</t>
  </si>
  <si>
    <t>A21A49D14</t>
  </si>
  <si>
    <t>A21A49D15</t>
  </si>
  <si>
    <t>A21A49D16</t>
  </si>
  <si>
    <t>A21A49D17</t>
  </si>
  <si>
    <t>A21A49D18</t>
  </si>
  <si>
    <t>A21A49D19</t>
  </si>
  <si>
    <t>A21A49D01</t>
  </si>
  <si>
    <t>A21A49D02</t>
  </si>
  <si>
    <t>APP20A49D21</t>
  </si>
  <si>
    <t>A21A49D03</t>
  </si>
  <si>
    <t>A21A49D04</t>
  </si>
  <si>
    <t>A21A49D20</t>
  </si>
  <si>
    <t>A21A49D07</t>
  </si>
  <si>
    <t>A21A49D08</t>
  </si>
  <si>
    <t>A21A49D09</t>
  </si>
  <si>
    <t>A21A49D10</t>
  </si>
  <si>
    <t>A21A49D11</t>
  </si>
  <si>
    <t>A21A49D12</t>
  </si>
  <si>
    <t>Fixed rate instrument 50</t>
  </si>
  <si>
    <t>4B.50</t>
  </si>
  <si>
    <t>A21A50D13</t>
  </si>
  <si>
    <t>A21A50D14</t>
  </si>
  <si>
    <t>A21A50D15</t>
  </si>
  <si>
    <t>A21A50D16</t>
  </si>
  <si>
    <t>A21A50D17</t>
  </si>
  <si>
    <t>A21A50D18</t>
  </si>
  <si>
    <t>A21A50D19</t>
  </si>
  <si>
    <t>A21A50D01</t>
  </si>
  <si>
    <t>A21A50D02</t>
  </si>
  <si>
    <t>APP20A50D21</t>
  </si>
  <si>
    <t>A21A50D03</t>
  </si>
  <si>
    <t>A21A50D04</t>
  </si>
  <si>
    <t>A21A50D20</t>
  </si>
  <si>
    <t>A21A50D07</t>
  </si>
  <si>
    <t>A21A50D08</t>
  </si>
  <si>
    <t>A21A50D09</t>
  </si>
  <si>
    <t>A21A50D10</t>
  </si>
  <si>
    <t>A21A50D11</t>
  </si>
  <si>
    <t>A21A50D12</t>
  </si>
  <si>
    <t>Fixed rate instrument 51</t>
  </si>
  <si>
    <t>4B.51</t>
  </si>
  <si>
    <t>A21A51D13</t>
  </si>
  <si>
    <t>A21A51D14</t>
  </si>
  <si>
    <t>A21A51D15</t>
  </si>
  <si>
    <t>A21A51D16</t>
  </si>
  <si>
    <t>A21A51D17</t>
  </si>
  <si>
    <t>A21A51D18</t>
  </si>
  <si>
    <t>A21A51D19</t>
  </si>
  <si>
    <t>A21A51D01</t>
  </si>
  <si>
    <t>A21A51D02</t>
  </si>
  <si>
    <t>APP20A51D21</t>
  </si>
  <si>
    <t>A21A51D03</t>
  </si>
  <si>
    <t>A21A51D04</t>
  </si>
  <si>
    <t>A21A51D20</t>
  </si>
  <si>
    <t>A21A51D07</t>
  </si>
  <si>
    <t>A21A51D08</t>
  </si>
  <si>
    <t>A21A51D09</t>
  </si>
  <si>
    <t>A21A51D10</t>
  </si>
  <si>
    <t>A21A51D11</t>
  </si>
  <si>
    <t>A21A51D12</t>
  </si>
  <si>
    <t>Fixed rate instrument 52</t>
  </si>
  <si>
    <t>4B.52</t>
  </si>
  <si>
    <t>A21A52D13</t>
  </si>
  <si>
    <t>A21A52D14</t>
  </si>
  <si>
    <t>A21A52D15</t>
  </si>
  <si>
    <t>A21A52D16</t>
  </si>
  <si>
    <t>A21A52D17</t>
  </si>
  <si>
    <t>A21A52D18</t>
  </si>
  <si>
    <t>A21A52D19</t>
  </si>
  <si>
    <t>A21A52D01</t>
  </si>
  <si>
    <t>A21A52D02</t>
  </si>
  <si>
    <t>APP20A52D21</t>
  </si>
  <si>
    <t>A21A52D03</t>
  </si>
  <si>
    <t>A21A52D04</t>
  </si>
  <si>
    <t>A21A52D20</t>
  </si>
  <si>
    <t>A21A52D07</t>
  </si>
  <si>
    <t>A21A52D08</t>
  </si>
  <si>
    <t>A21A52D09</t>
  </si>
  <si>
    <t>A21A52D10</t>
  </si>
  <si>
    <t>A21A52D11</t>
  </si>
  <si>
    <t>A21A52D12</t>
  </si>
  <si>
    <t>Fixed rate instrument 53</t>
  </si>
  <si>
    <t>4B.53</t>
  </si>
  <si>
    <t>A21A53D13</t>
  </si>
  <si>
    <t>A21A53D14</t>
  </si>
  <si>
    <t>A21A53D15</t>
  </si>
  <si>
    <t>A21A53D16</t>
  </si>
  <si>
    <t>A21A53D17</t>
  </si>
  <si>
    <t>A21A53D18</t>
  </si>
  <si>
    <t>A21A53D19</t>
  </si>
  <si>
    <t>A21A53D01</t>
  </si>
  <si>
    <t>A21A53D02</t>
  </si>
  <si>
    <t>APP20A53D21</t>
  </si>
  <si>
    <t>A21A53D03</t>
  </si>
  <si>
    <t>A21A53D04</t>
  </si>
  <si>
    <t>A21A53D20</t>
  </si>
  <si>
    <t>A21A53D07</t>
  </si>
  <si>
    <t>A21A53D08</t>
  </si>
  <si>
    <t>A21A53D09</t>
  </si>
  <si>
    <t>A21A53D10</t>
  </si>
  <si>
    <t>A21A53D11</t>
  </si>
  <si>
    <t>A21A53D12</t>
  </si>
  <si>
    <t>Fixed rate instrument 54</t>
  </si>
  <si>
    <t>4B.54</t>
  </si>
  <si>
    <t>A21A54D13</t>
  </si>
  <si>
    <t>A21A54D14</t>
  </si>
  <si>
    <t>A21A54D15</t>
  </si>
  <si>
    <t>A21A54D16</t>
  </si>
  <si>
    <t>A21A54D17</t>
  </si>
  <si>
    <t>A21A54D18</t>
  </si>
  <si>
    <t>A21A54D19</t>
  </si>
  <si>
    <t>A21A54D01</t>
  </si>
  <si>
    <t>A21A54D02</t>
  </si>
  <si>
    <t>APP20A54D21</t>
  </si>
  <si>
    <t>A21A54D03</t>
  </si>
  <si>
    <t>A21A54D04</t>
  </si>
  <si>
    <t>A21A54D20</t>
  </si>
  <si>
    <t>A21A54D07</t>
  </si>
  <si>
    <t>A21A54D08</t>
  </si>
  <si>
    <t>A21A54D09</t>
  </si>
  <si>
    <t>A21A54D10</t>
  </si>
  <si>
    <t>A21A54D11</t>
  </si>
  <si>
    <t>A21A54D12</t>
  </si>
  <si>
    <t>Fixed rate instrument 55</t>
  </si>
  <si>
    <t>4B.55</t>
  </si>
  <si>
    <t>A21A55D13</t>
  </si>
  <si>
    <t>A21A55D14</t>
  </si>
  <si>
    <t>A21A55D15</t>
  </si>
  <si>
    <t>A21A55D16</t>
  </si>
  <si>
    <t>A21A55D17</t>
  </si>
  <si>
    <t>A21A55D18</t>
  </si>
  <si>
    <t>A21A55D19</t>
  </si>
  <si>
    <t>A21A55D01</t>
  </si>
  <si>
    <t>A21A55D02</t>
  </si>
  <si>
    <t>APP20A55D21</t>
  </si>
  <si>
    <t>A21A55D03</t>
  </si>
  <si>
    <t>A21A55D04</t>
  </si>
  <si>
    <t>A21A55D20</t>
  </si>
  <si>
    <t>A21A55D07</t>
  </si>
  <si>
    <t>A21A55D08</t>
  </si>
  <si>
    <t>A21A55D09</t>
  </si>
  <si>
    <t>A21A55D10</t>
  </si>
  <si>
    <t>A21A55D11</t>
  </si>
  <si>
    <t>A21A55D12</t>
  </si>
  <si>
    <t>Fixed rate instrument 56</t>
  </si>
  <si>
    <t>4B.56</t>
  </si>
  <si>
    <t>A21A56D13</t>
  </si>
  <si>
    <t>A21A56D14</t>
  </si>
  <si>
    <t>A21A56D15</t>
  </si>
  <si>
    <t>A21A56D16</t>
  </si>
  <si>
    <t>A21A56D17</t>
  </si>
  <si>
    <t>A21A56D18</t>
  </si>
  <si>
    <t>A21A56D19</t>
  </si>
  <si>
    <t>A21A56D01</t>
  </si>
  <si>
    <t>A21A56D02</t>
  </si>
  <si>
    <t>APP20A56D21</t>
  </si>
  <si>
    <t>A21A56D03</t>
  </si>
  <si>
    <t>A21A56D04</t>
  </si>
  <si>
    <t>A21A56D20</t>
  </si>
  <si>
    <t>A21A56D07</t>
  </si>
  <si>
    <t>A21A56D08</t>
  </si>
  <si>
    <t>A21A56D09</t>
  </si>
  <si>
    <t>A21A56D10</t>
  </si>
  <si>
    <t>A21A56D11</t>
  </si>
  <si>
    <t>A21A56D12</t>
  </si>
  <si>
    <t>Fixed rate instrument 57</t>
  </si>
  <si>
    <t>4B.57</t>
  </si>
  <si>
    <t>A21A57D13</t>
  </si>
  <si>
    <t>A21A57D14</t>
  </si>
  <si>
    <t>A21A57D15</t>
  </si>
  <si>
    <t>A21A57D16</t>
  </si>
  <si>
    <t>A21A57D17</t>
  </si>
  <si>
    <t>A21A57D18</t>
  </si>
  <si>
    <t>A21A57D19</t>
  </si>
  <si>
    <t>A21A57D01</t>
  </si>
  <si>
    <t>A21A57D02</t>
  </si>
  <si>
    <t>APP20A57D21</t>
  </si>
  <si>
    <t>A21A57D03</t>
  </si>
  <si>
    <t>A21A57D04</t>
  </si>
  <si>
    <t>A21A57D20</t>
  </si>
  <si>
    <t>A21A57D07</t>
  </si>
  <si>
    <t>A21A57D08</t>
  </si>
  <si>
    <t>A21A57D09</t>
  </si>
  <si>
    <t>A21A57D10</t>
  </si>
  <si>
    <t>A21A57D11</t>
  </si>
  <si>
    <t>A21A57D12</t>
  </si>
  <si>
    <t>Fixed rate instrument 58</t>
  </si>
  <si>
    <t>4B.58</t>
  </si>
  <si>
    <t>A21A58D13</t>
  </si>
  <si>
    <t>A21A58D14</t>
  </si>
  <si>
    <t>A21A58D15</t>
  </si>
  <si>
    <t>A21A58D16</t>
  </si>
  <si>
    <t>A21A58D17</t>
  </si>
  <si>
    <t>A21A58D18</t>
  </si>
  <si>
    <t>A21A58D19</t>
  </si>
  <si>
    <t>A21A58D01</t>
  </si>
  <si>
    <t>A21A58D02</t>
  </si>
  <si>
    <t>APP20A58D21</t>
  </si>
  <si>
    <t>A21A58D03</t>
  </si>
  <si>
    <t>A21A58D04</t>
  </si>
  <si>
    <t>A21A58D20</t>
  </si>
  <si>
    <t>A21A58D07</t>
  </si>
  <si>
    <t>A21A58D08</t>
  </si>
  <si>
    <t>A21A58D09</t>
  </si>
  <si>
    <t>A21A58D10</t>
  </si>
  <si>
    <t>A21A58D11</t>
  </si>
  <si>
    <t>A21A58D12</t>
  </si>
  <si>
    <t>Fixed rate instrument 59</t>
  </si>
  <si>
    <t>4B.59</t>
  </si>
  <si>
    <t>A21A59D13</t>
  </si>
  <si>
    <t>A21A59D14</t>
  </si>
  <si>
    <t>A21A59D15</t>
  </si>
  <si>
    <t>A21A59D16</t>
  </si>
  <si>
    <t>A21A59D17</t>
  </si>
  <si>
    <t>A21A59D18</t>
  </si>
  <si>
    <t>A21A59D19</t>
  </si>
  <si>
    <t>A21A59D01</t>
  </si>
  <si>
    <t>A21A59D02</t>
  </si>
  <si>
    <t>APP20A59D21</t>
  </si>
  <si>
    <t>A21A59D03</t>
  </si>
  <si>
    <t>A21A59D04</t>
  </si>
  <si>
    <t>A21A59D20</t>
  </si>
  <si>
    <t>A21A59D07</t>
  </si>
  <si>
    <t>A21A59D08</t>
  </si>
  <si>
    <t>A21A59D09</t>
  </si>
  <si>
    <t>A21A59D10</t>
  </si>
  <si>
    <t>A21A59D11</t>
  </si>
  <si>
    <t>A21A59D12</t>
  </si>
  <si>
    <t>Fixed rate instrument 60</t>
  </si>
  <si>
    <t>4B.60</t>
  </si>
  <si>
    <t>A21A60D13</t>
  </si>
  <si>
    <t>A21A60D14</t>
  </si>
  <si>
    <t>A21A60D15</t>
  </si>
  <si>
    <t>A21A60D16</t>
  </si>
  <si>
    <t>A21A60D17</t>
  </si>
  <si>
    <t>A21A60D18</t>
  </si>
  <si>
    <t>A21A60D19</t>
  </si>
  <si>
    <t>A21A60D01</t>
  </si>
  <si>
    <t>A21A60D02</t>
  </si>
  <si>
    <t>APP20A60D21</t>
  </si>
  <si>
    <t>A21A60D03</t>
  </si>
  <si>
    <t>A21A60D04</t>
  </si>
  <si>
    <t>A21A60D20</t>
  </si>
  <si>
    <t>A21A60D07</t>
  </si>
  <si>
    <t>A21A60D08</t>
  </si>
  <si>
    <t>A21A60D09</t>
  </si>
  <si>
    <t>A21A60D10</t>
  </si>
  <si>
    <t>A21A60D11</t>
  </si>
  <si>
    <t>A21A60D12</t>
  </si>
  <si>
    <t>Fixed rate instrument 61</t>
  </si>
  <si>
    <t>4B.61</t>
  </si>
  <si>
    <t>A21A61D13</t>
  </si>
  <si>
    <t>A21A61D14</t>
  </si>
  <si>
    <t>A21A61D15</t>
  </si>
  <si>
    <t>A21A61D16</t>
  </si>
  <si>
    <t>A21A61D17</t>
  </si>
  <si>
    <t>A21A61D18</t>
  </si>
  <si>
    <t>A21A61D19</t>
  </si>
  <si>
    <t>A21A61D01</t>
  </si>
  <si>
    <t>A21A61D02</t>
  </si>
  <si>
    <t>APP20A61D21</t>
  </si>
  <si>
    <t>A21A61D03</t>
  </si>
  <si>
    <t>A21A61D04</t>
  </si>
  <si>
    <t>A21A61D20</t>
  </si>
  <si>
    <t>A21A61D07</t>
  </si>
  <si>
    <t>A21A61D08</t>
  </si>
  <si>
    <t>A21A61D09</t>
  </si>
  <si>
    <t>A21A61D10</t>
  </si>
  <si>
    <t>A21A61D11</t>
  </si>
  <si>
    <t>A21A61D12</t>
  </si>
  <si>
    <t>Fixed rate instrument 62</t>
  </si>
  <si>
    <t>4B.62</t>
  </si>
  <si>
    <t>A21A62D13</t>
  </si>
  <si>
    <t>A21A62D14</t>
  </si>
  <si>
    <t>A21A62D15</t>
  </si>
  <si>
    <t>A21A62D16</t>
  </si>
  <si>
    <t>A21A62D17</t>
  </si>
  <si>
    <t>A21A62D18</t>
  </si>
  <si>
    <t>A21A62D19</t>
  </si>
  <si>
    <t>A21A62D01</t>
  </si>
  <si>
    <t>A21A62D02</t>
  </si>
  <si>
    <t>APP20A62D21</t>
  </si>
  <si>
    <t>A21A62D03</t>
  </si>
  <si>
    <t>A21A62D04</t>
  </si>
  <si>
    <t>A21A62D20</t>
  </si>
  <si>
    <t>A21A62D07</t>
  </si>
  <si>
    <t>A21A62D08</t>
  </si>
  <si>
    <t>A21A62D09</t>
  </si>
  <si>
    <t>A21A62D10</t>
  </si>
  <si>
    <t>A21A62D11</t>
  </si>
  <si>
    <t>A21A62D12</t>
  </si>
  <si>
    <t>Fixed rate instrument 63</t>
  </si>
  <si>
    <t>4B.63</t>
  </si>
  <si>
    <t>A21A63D13</t>
  </si>
  <si>
    <t>A21A63D14</t>
  </si>
  <si>
    <t>A21A63D15</t>
  </si>
  <si>
    <t>A21A63D16</t>
  </si>
  <si>
    <t>A21A63D17</t>
  </si>
  <si>
    <t>A21A63D18</t>
  </si>
  <si>
    <t>A21A63D19</t>
  </si>
  <si>
    <t>A21A63D01</t>
  </si>
  <si>
    <t>A21A63D02</t>
  </si>
  <si>
    <t>APP20A63D21</t>
  </si>
  <si>
    <t>A21A63D03</t>
  </si>
  <si>
    <t>A21A63D04</t>
  </si>
  <si>
    <t>A21A63D20</t>
  </si>
  <si>
    <t>A21A63D07</t>
  </si>
  <si>
    <t>A21A63D08</t>
  </si>
  <si>
    <t>A21A63D09</t>
  </si>
  <si>
    <t>A21A63D10</t>
  </si>
  <si>
    <t>A21A63D11</t>
  </si>
  <si>
    <t>A21A63D12</t>
  </si>
  <si>
    <t>Fixed rate instrument 64</t>
  </si>
  <si>
    <t>4B.64</t>
  </si>
  <si>
    <t>A21A64D13</t>
  </si>
  <si>
    <t>A21A64D14</t>
  </si>
  <si>
    <t>A21A64D15</t>
  </si>
  <si>
    <t>A21A64D16</t>
  </si>
  <si>
    <t>A21A64D17</t>
  </si>
  <si>
    <t>A21A64D18</t>
  </si>
  <si>
    <t>A21A64D19</t>
  </si>
  <si>
    <t>A21A64D01</t>
  </si>
  <si>
    <t>A21A64D02</t>
  </si>
  <si>
    <t>APP20A64D21</t>
  </si>
  <si>
    <t>A21A64D03</t>
  </si>
  <si>
    <t>A21A64D04</t>
  </si>
  <si>
    <t>A21A64D20</t>
  </si>
  <si>
    <t>A21A64D07</t>
  </si>
  <si>
    <t>A21A64D08</t>
  </si>
  <si>
    <t>A21A64D09</t>
  </si>
  <si>
    <t>A21A64D10</t>
  </si>
  <si>
    <t>A21A64D11</t>
  </si>
  <si>
    <t>A21A64D12</t>
  </si>
  <si>
    <t>Fixed rate instrument 65</t>
  </si>
  <si>
    <t>4B.65</t>
  </si>
  <si>
    <t>A21A65D13</t>
  </si>
  <si>
    <t>A21A65D14</t>
  </si>
  <si>
    <t>A21A65D15</t>
  </si>
  <si>
    <t>A21A65D16</t>
  </si>
  <si>
    <t>A21A65D17</t>
  </si>
  <si>
    <t>A21A65D18</t>
  </si>
  <si>
    <t>A21A65D19</t>
  </si>
  <si>
    <t>A21A65D01</t>
  </si>
  <si>
    <t>A21A65D02</t>
  </si>
  <si>
    <t>APP20A65D21</t>
  </si>
  <si>
    <t>A21A65D03</t>
  </si>
  <si>
    <t>A21A65D04</t>
  </si>
  <si>
    <t>A21A65D20</t>
  </si>
  <si>
    <t>A21A65D07</t>
  </si>
  <si>
    <t>A21A65D08</t>
  </si>
  <si>
    <t>A21A65D09</t>
  </si>
  <si>
    <t>A21A65D10</t>
  </si>
  <si>
    <t>A21A65D11</t>
  </si>
  <si>
    <t>A21A65D12</t>
  </si>
  <si>
    <t>Fixed rate instrument 66</t>
  </si>
  <si>
    <t>4B.66</t>
  </si>
  <si>
    <t>A21A66D13</t>
  </si>
  <si>
    <t>A21A66D14</t>
  </si>
  <si>
    <t>A21A66D15</t>
  </si>
  <si>
    <t>A21A66D16</t>
  </si>
  <si>
    <t>A21A66D17</t>
  </si>
  <si>
    <t>A21A66D18</t>
  </si>
  <si>
    <t>A21A66D19</t>
  </si>
  <si>
    <t>A21A66D01</t>
  </si>
  <si>
    <t>A21A66D02</t>
  </si>
  <si>
    <t>APP20A66D21</t>
  </si>
  <si>
    <t>A21A66D03</t>
  </si>
  <si>
    <t>A21A66D04</t>
  </si>
  <si>
    <t>A21A66D20</t>
  </si>
  <si>
    <t>A21A66D07</t>
  </si>
  <si>
    <t>A21A66D08</t>
  </si>
  <si>
    <t>A21A66D09</t>
  </si>
  <si>
    <t>A21A66D10</t>
  </si>
  <si>
    <t>A21A66D11</t>
  </si>
  <si>
    <t>A21A66D12</t>
  </si>
  <si>
    <t>Fixed rate instrument 67</t>
  </si>
  <si>
    <t>4B.67</t>
  </si>
  <si>
    <t>A21A67D13</t>
  </si>
  <si>
    <t>A21A67D14</t>
  </si>
  <si>
    <t>A21A67D15</t>
  </si>
  <si>
    <t>A21A67D16</t>
  </si>
  <si>
    <t>A21A67D17</t>
  </si>
  <si>
    <t>A21A67D18</t>
  </si>
  <si>
    <t>A21A67D19</t>
  </si>
  <si>
    <t>A21A67D01</t>
  </si>
  <si>
    <t>A21A67D02</t>
  </si>
  <si>
    <t>APP20A67D21</t>
  </si>
  <si>
    <t>A21A67D03</t>
  </si>
  <si>
    <t>A21A67D04</t>
  </si>
  <si>
    <t>A21A67D20</t>
  </si>
  <si>
    <t>A21A67D07</t>
  </si>
  <si>
    <t>A21A67D08</t>
  </si>
  <si>
    <t>A21A67D09</t>
  </si>
  <si>
    <t>A21A67D10</t>
  </si>
  <si>
    <t>A21A67D11</t>
  </si>
  <si>
    <t>A21A67D12</t>
  </si>
  <si>
    <t>Fixed rate instrument 68</t>
  </si>
  <si>
    <t>4B.68</t>
  </si>
  <si>
    <t>A21A68D13</t>
  </si>
  <si>
    <t>A21A68D14</t>
  </si>
  <si>
    <t>A21A68D15</t>
  </si>
  <si>
    <t>A21A68D16</t>
  </si>
  <si>
    <t>A21A68D17</t>
  </si>
  <si>
    <t>A21A68D18</t>
  </si>
  <si>
    <t>A21A68D19</t>
  </si>
  <si>
    <t>A21A68D01</t>
  </si>
  <si>
    <t>A21A68D02</t>
  </si>
  <si>
    <t>APP20A68D21</t>
  </si>
  <si>
    <t>A21A68D03</t>
  </si>
  <si>
    <t>A21A68D04</t>
  </si>
  <si>
    <t>A21A68D20</t>
  </si>
  <si>
    <t>A21A68D07</t>
  </si>
  <si>
    <t>A21A68D08</t>
  </si>
  <si>
    <t>A21A68D09</t>
  </si>
  <si>
    <t>A21A68D10</t>
  </si>
  <si>
    <t>A21A68D11</t>
  </si>
  <si>
    <t>A21A68D12</t>
  </si>
  <si>
    <t>Fixed rate instrument 69</t>
  </si>
  <si>
    <t>4B.69</t>
  </si>
  <si>
    <t>A21A69D13</t>
  </si>
  <si>
    <t>A21A69D14</t>
  </si>
  <si>
    <t>A21A69D15</t>
  </si>
  <si>
    <t>A21A69D16</t>
  </si>
  <si>
    <t>A21A69D17</t>
  </si>
  <si>
    <t>A21A69D18</t>
  </si>
  <si>
    <t>A21A69D19</t>
  </si>
  <si>
    <t>A21A69D01</t>
  </si>
  <si>
    <t>A21A69D02</t>
  </si>
  <si>
    <t>APP20A69D21</t>
  </si>
  <si>
    <t>A21A69D03</t>
  </si>
  <si>
    <t>A21A69D04</t>
  </si>
  <si>
    <t>A21A69D20</t>
  </si>
  <si>
    <t>A21A69D07</t>
  </si>
  <si>
    <t>A21A69D08</t>
  </si>
  <si>
    <t>A21A69D09</t>
  </si>
  <si>
    <t>A21A69D10</t>
  </si>
  <si>
    <t>A21A69D11</t>
  </si>
  <si>
    <t>A21A69D12</t>
  </si>
  <si>
    <t>Fixed rate instrument 70</t>
  </si>
  <si>
    <t>4B.70</t>
  </si>
  <si>
    <t>A21A70D13</t>
  </si>
  <si>
    <t>A21A70D14</t>
  </si>
  <si>
    <t>A21A70D15</t>
  </si>
  <si>
    <t>A21A70D16</t>
  </si>
  <si>
    <t>A21A70D17</t>
  </si>
  <si>
    <t>A21A70D18</t>
  </si>
  <si>
    <t>A21A70D19</t>
  </si>
  <si>
    <t>A21A70D01</t>
  </si>
  <si>
    <t>A21A70D02</t>
  </si>
  <si>
    <t>APP20A70D21</t>
  </si>
  <si>
    <t>A21A70D03</t>
  </si>
  <si>
    <t>A21A70D04</t>
  </si>
  <si>
    <t>A21A70D20</t>
  </si>
  <si>
    <t>A21A70D07</t>
  </si>
  <si>
    <t>A21A70D08</t>
  </si>
  <si>
    <t>A21A70D09</t>
  </si>
  <si>
    <t>A21A70D10</t>
  </si>
  <si>
    <t>A21A70D11</t>
  </si>
  <si>
    <t>A21A70D12</t>
  </si>
  <si>
    <t>Fixed rate instrument 71</t>
  </si>
  <si>
    <t>4B.71</t>
  </si>
  <si>
    <t>A21A71D13</t>
  </si>
  <si>
    <t>A21A71D14</t>
  </si>
  <si>
    <t>A21A71D15</t>
  </si>
  <si>
    <t>A21A71D16</t>
  </si>
  <si>
    <t>A21A71D17</t>
  </si>
  <si>
    <t>A21A71D18</t>
  </si>
  <si>
    <t>A21A71D19</t>
  </si>
  <si>
    <t>A21A71D01</t>
  </si>
  <si>
    <t>A21A71D02</t>
  </si>
  <si>
    <t>APP20A71D21</t>
  </si>
  <si>
    <t>A21A71D03</t>
  </si>
  <si>
    <t>A21A71D04</t>
  </si>
  <si>
    <t>A21A71D20</t>
  </si>
  <si>
    <t>A21A71D07</t>
  </si>
  <si>
    <t>A21A71D08</t>
  </si>
  <si>
    <t>A21A71D09</t>
  </si>
  <si>
    <t>A21A71D10</t>
  </si>
  <si>
    <t>A21A71D11</t>
  </si>
  <si>
    <t>A21A71D12</t>
  </si>
  <si>
    <t>Fixed rate instrument 72</t>
  </si>
  <si>
    <t>4B.72</t>
  </si>
  <si>
    <t>A21A72D13</t>
  </si>
  <si>
    <t>A21A72D14</t>
  </si>
  <si>
    <t>A21A72D15</t>
  </si>
  <si>
    <t>A21A72D16</t>
  </si>
  <si>
    <t>A21A72D17</t>
  </si>
  <si>
    <t>A21A72D18</t>
  </si>
  <si>
    <t>A21A72D19</t>
  </si>
  <si>
    <t>A21A72D01</t>
  </si>
  <si>
    <t>A21A72D02</t>
  </si>
  <si>
    <t>APP20A72D21</t>
  </si>
  <si>
    <t>A21A72D03</t>
  </si>
  <si>
    <t>A21A72D04</t>
  </si>
  <si>
    <t>A21A72D20</t>
  </si>
  <si>
    <t>A21A72D07</t>
  </si>
  <si>
    <t>A21A72D08</t>
  </si>
  <si>
    <t>A21A72D09</t>
  </si>
  <si>
    <t>A21A72D10</t>
  </si>
  <si>
    <t>A21A72D11</t>
  </si>
  <si>
    <t>A21A72D12</t>
  </si>
  <si>
    <t>Fixed rate instrument 73</t>
  </si>
  <si>
    <t>4B.73</t>
  </si>
  <si>
    <t>A21A73D13</t>
  </si>
  <si>
    <t>A21A73D14</t>
  </si>
  <si>
    <t>A21A73D15</t>
  </si>
  <si>
    <t>A21A73D16</t>
  </si>
  <si>
    <t>A21A73D17</t>
  </si>
  <si>
    <t>A21A73D18</t>
  </si>
  <si>
    <t>A21A73D19</t>
  </si>
  <si>
    <t>A21A73D01</t>
  </si>
  <si>
    <t>A21A73D02</t>
  </si>
  <si>
    <t>APP20A73D21</t>
  </si>
  <si>
    <t>A21A73D03</t>
  </si>
  <si>
    <t>A21A73D04</t>
  </si>
  <si>
    <t>A21A73D20</t>
  </si>
  <si>
    <t>A21A73D07</t>
  </si>
  <si>
    <t>A21A73D08</t>
  </si>
  <si>
    <t>A21A73D09</t>
  </si>
  <si>
    <t>A21A73D10</t>
  </si>
  <si>
    <t>A21A73D11</t>
  </si>
  <si>
    <t>A21A73D12</t>
  </si>
  <si>
    <t>Fixed rate instrument 74</t>
  </si>
  <si>
    <t>4B.74</t>
  </si>
  <si>
    <t>A21A74D13</t>
  </si>
  <si>
    <t>A21A74D14</t>
  </si>
  <si>
    <t>A21A74D15</t>
  </si>
  <si>
    <t>A21A74D16</t>
  </si>
  <si>
    <t>A21A74D17</t>
  </si>
  <si>
    <t>A21A74D18</t>
  </si>
  <si>
    <t>A21A74D19</t>
  </si>
  <si>
    <t>A21A74D01</t>
  </si>
  <si>
    <t>A21A74D02</t>
  </si>
  <si>
    <t>APP20A74D21</t>
  </si>
  <si>
    <t>A21A74D03</t>
  </si>
  <si>
    <t>A21A74D04</t>
  </si>
  <si>
    <t>A21A74D20</t>
  </si>
  <si>
    <t>A21A74D07</t>
  </si>
  <si>
    <t>A21A74D08</t>
  </si>
  <si>
    <t>A21A74D09</t>
  </si>
  <si>
    <t>A21A74D10</t>
  </si>
  <si>
    <t>A21A74D11</t>
  </si>
  <si>
    <t>A21A74D12</t>
  </si>
  <si>
    <t>Fixed rate instrument 75</t>
  </si>
  <si>
    <t>4B.75</t>
  </si>
  <si>
    <t>A21A75D13</t>
  </si>
  <si>
    <t>A21A75D14</t>
  </si>
  <si>
    <t>A21A75D15</t>
  </si>
  <si>
    <t>A21A75D16</t>
  </si>
  <si>
    <t>A21A75D17</t>
  </si>
  <si>
    <t>A21A75D18</t>
  </si>
  <si>
    <t>A21A75D19</t>
  </si>
  <si>
    <t>A21A75D01</t>
  </si>
  <si>
    <t>A21A75D02</t>
  </si>
  <si>
    <t>APP20A75D21</t>
  </si>
  <si>
    <t>A21A75D03</t>
  </si>
  <si>
    <t>A21A75D04</t>
  </si>
  <si>
    <t>A21A75D20</t>
  </si>
  <si>
    <t>A21A75D07</t>
  </si>
  <si>
    <t>A21A75D08</t>
  </si>
  <si>
    <t>A21A75D09</t>
  </si>
  <si>
    <t>A21A75D10</t>
  </si>
  <si>
    <t>A21A75D11</t>
  </si>
  <si>
    <t>A21A75D12</t>
  </si>
  <si>
    <t>Fixed rate instrument 76</t>
  </si>
  <si>
    <t>4B.76</t>
  </si>
  <si>
    <t>A21A76D13</t>
  </si>
  <si>
    <t>A21A76D14</t>
  </si>
  <si>
    <t>A21A76D15</t>
  </si>
  <si>
    <t>A21A76D16</t>
  </si>
  <si>
    <t>A21A76D17</t>
  </si>
  <si>
    <t>A21A76D18</t>
  </si>
  <si>
    <t>A21A76D19</t>
  </si>
  <si>
    <t>A21A76D01</t>
  </si>
  <si>
    <t>A21A76D02</t>
  </si>
  <si>
    <t>APP20A76D21</t>
  </si>
  <si>
    <t>A21A76D03</t>
  </si>
  <si>
    <t>A21A76D04</t>
  </si>
  <si>
    <t>A21A76D20</t>
  </si>
  <si>
    <t>A21A76D07</t>
  </si>
  <si>
    <t>A21A76D08</t>
  </si>
  <si>
    <t>A21A76D09</t>
  </si>
  <si>
    <t>A21A76D10</t>
  </si>
  <si>
    <t>A21A76D11</t>
  </si>
  <si>
    <t>A21A76D12</t>
  </si>
  <si>
    <t>Fixed rate instrument 77</t>
  </si>
  <si>
    <t>4B.77</t>
  </si>
  <si>
    <t>A21A77D13</t>
  </si>
  <si>
    <t>A21A77D14</t>
  </si>
  <si>
    <t>A21A77D15</t>
  </si>
  <si>
    <t>A21A77D16</t>
  </si>
  <si>
    <t>A21A77D17</t>
  </si>
  <si>
    <t>A21A77D18</t>
  </si>
  <si>
    <t>A21A77D19</t>
  </si>
  <si>
    <t>A21A77D01</t>
  </si>
  <si>
    <t>A21A77D02</t>
  </si>
  <si>
    <t>APP20A77D21</t>
  </si>
  <si>
    <t>A21A77D03</t>
  </si>
  <si>
    <t>A21A77D04</t>
  </si>
  <si>
    <t>A21A77D20</t>
  </si>
  <si>
    <t>A21A77D07</t>
  </si>
  <si>
    <t>A21A77D08</t>
  </si>
  <si>
    <t>A21A77D09</t>
  </si>
  <si>
    <t>A21A77D10</t>
  </si>
  <si>
    <t>A21A77D11</t>
  </si>
  <si>
    <t>A21A77D12</t>
  </si>
  <si>
    <t>Fixed rate instrument 78</t>
  </si>
  <si>
    <t>4B.78</t>
  </si>
  <si>
    <t>A21A78D13</t>
  </si>
  <si>
    <t>A21A78D14</t>
  </si>
  <si>
    <t>A21A78D15</t>
  </si>
  <si>
    <t>A21A78D16</t>
  </si>
  <si>
    <t>A21A78D17</t>
  </si>
  <si>
    <t>A21A78D18</t>
  </si>
  <si>
    <t>A21A78D19</t>
  </si>
  <si>
    <t>A21A78D01</t>
  </si>
  <si>
    <t>A21A78D02</t>
  </si>
  <si>
    <t>APP20A78D21</t>
  </si>
  <si>
    <t>A21A78D03</t>
  </si>
  <si>
    <t>A21A78D04</t>
  </si>
  <si>
    <t>A21A78D20</t>
  </si>
  <si>
    <t>A21A78D07</t>
  </si>
  <si>
    <t>A21A78D08</t>
  </si>
  <si>
    <t>A21A78D09</t>
  </si>
  <si>
    <t>A21A78D10</t>
  </si>
  <si>
    <t>A21A78D11</t>
  </si>
  <si>
    <t>A21A78D12</t>
  </si>
  <si>
    <t>Fixed rate instrument 79</t>
  </si>
  <si>
    <t>4B.79</t>
  </si>
  <si>
    <t>A21A79D13</t>
  </si>
  <si>
    <t>A21A79D14</t>
  </si>
  <si>
    <t>A21A79D15</t>
  </si>
  <si>
    <t>A21A79D16</t>
  </si>
  <si>
    <t>A21A79D17</t>
  </si>
  <si>
    <t>A21A79D18</t>
  </si>
  <si>
    <t>A21A79D19</t>
  </si>
  <si>
    <t>A21A79D01</t>
  </si>
  <si>
    <t>A21A79D02</t>
  </si>
  <si>
    <t>APP20A79D21</t>
  </si>
  <si>
    <t>A21A79D03</t>
  </si>
  <si>
    <t>A21A79D04</t>
  </si>
  <si>
    <t>A21A79D20</t>
  </si>
  <si>
    <t>A21A79D07</t>
  </si>
  <si>
    <t>A21A79D08</t>
  </si>
  <si>
    <t>A21A79D09</t>
  </si>
  <si>
    <t>A21A79D10</t>
  </si>
  <si>
    <t>A21A79D11</t>
  </si>
  <si>
    <t>A21A79D12</t>
  </si>
  <si>
    <t>Fixed rate instrument 80</t>
  </si>
  <si>
    <t>4B.80</t>
  </si>
  <si>
    <t>A21A80D13</t>
  </si>
  <si>
    <t>A21A80D14</t>
  </si>
  <si>
    <t>A21A80D15</t>
  </si>
  <si>
    <t>A21A80D16</t>
  </si>
  <si>
    <t>A21A80D17</t>
  </si>
  <si>
    <t>A21A80D18</t>
  </si>
  <si>
    <t>A21A80D19</t>
  </si>
  <si>
    <t>A21A80D01</t>
  </si>
  <si>
    <t>A21A80D02</t>
  </si>
  <si>
    <t>APP20A80D21</t>
  </si>
  <si>
    <t>A21A80D03</t>
  </si>
  <si>
    <t>A21A80D04</t>
  </si>
  <si>
    <t>A21A80D20</t>
  </si>
  <si>
    <t>A21A80D07</t>
  </si>
  <si>
    <t>A21A80D08</t>
  </si>
  <si>
    <t>A21A80D09</t>
  </si>
  <si>
    <t>A21A80D10</t>
  </si>
  <si>
    <t>A21A80D11</t>
  </si>
  <si>
    <t>A21A80D12</t>
  </si>
  <si>
    <t>Fixed rate instrument 81</t>
  </si>
  <si>
    <t>4B.81</t>
  </si>
  <si>
    <t>A21A81D13</t>
  </si>
  <si>
    <t>A21A81D14</t>
  </si>
  <si>
    <t>A21A81D15</t>
  </si>
  <si>
    <t>A21A81D16</t>
  </si>
  <si>
    <t>A21A81D17</t>
  </si>
  <si>
    <t>A21A81D18</t>
  </si>
  <si>
    <t>A21A81D19</t>
  </si>
  <si>
    <t>A21A81D01</t>
  </si>
  <si>
    <t>A21A81D02</t>
  </si>
  <si>
    <t>APP20A81D21</t>
  </si>
  <si>
    <t>A21A81D03</t>
  </si>
  <si>
    <t>A21A81D04</t>
  </si>
  <si>
    <t>A21A81D20</t>
  </si>
  <si>
    <t>A21A81D07</t>
  </si>
  <si>
    <t>A21A81D08</t>
  </si>
  <si>
    <t>A21A81D09</t>
  </si>
  <si>
    <t>A21A81D10</t>
  </si>
  <si>
    <t>A21A81D11</t>
  </si>
  <si>
    <t>A21A81D12</t>
  </si>
  <si>
    <t>Fixed rate instrument 82</t>
  </si>
  <si>
    <t>4B.82</t>
  </si>
  <si>
    <t>A21A82D13</t>
  </si>
  <si>
    <t>A21A82D14</t>
  </si>
  <si>
    <t>A21A82D15</t>
  </si>
  <si>
    <t>A21A82D16</t>
  </si>
  <si>
    <t>A21A82D17</t>
  </si>
  <si>
    <t>A21A82D18</t>
  </si>
  <si>
    <t>A21A82D19</t>
  </si>
  <si>
    <t>A21A82D01</t>
  </si>
  <si>
    <t>A21A82D02</t>
  </si>
  <si>
    <t>APP20A82D21</t>
  </si>
  <si>
    <t>A21A82D03</t>
  </si>
  <si>
    <t>A21A82D04</t>
  </si>
  <si>
    <t>A21A82D20</t>
  </si>
  <si>
    <t>A21A82D07</t>
  </si>
  <si>
    <t>A21A82D08</t>
  </si>
  <si>
    <t>A21A82D09</t>
  </si>
  <si>
    <t>A21A82D10</t>
  </si>
  <si>
    <t>A21A82D11</t>
  </si>
  <si>
    <t>A21A82D12</t>
  </si>
  <si>
    <t>Fixed rate instrument 83</t>
  </si>
  <si>
    <t>4B.83</t>
  </si>
  <si>
    <t>A21A83D13</t>
  </si>
  <si>
    <t>A21A83D14</t>
  </si>
  <si>
    <t>A21A83D15</t>
  </si>
  <si>
    <t>A21A83D16</t>
  </si>
  <si>
    <t>A21A83D17</t>
  </si>
  <si>
    <t>A21A83D18</t>
  </si>
  <si>
    <t>A21A83D19</t>
  </si>
  <si>
    <t>A21A83D01</t>
  </si>
  <si>
    <t>A21A83D02</t>
  </si>
  <si>
    <t>APP20A83D21</t>
  </si>
  <si>
    <t>A21A83D03</t>
  </si>
  <si>
    <t>A21A83D04</t>
  </si>
  <si>
    <t>A21A83D20</t>
  </si>
  <si>
    <t>A21A83D07</t>
  </si>
  <si>
    <t>A21A83D08</t>
  </si>
  <si>
    <t>A21A83D09</t>
  </si>
  <si>
    <t>A21A83D10</t>
  </si>
  <si>
    <t>A21A83D11</t>
  </si>
  <si>
    <t>A21A83D12</t>
  </si>
  <si>
    <t>Fixed rate instrument 84</t>
  </si>
  <si>
    <t>4B.84</t>
  </si>
  <si>
    <t>A21A84D13</t>
  </si>
  <si>
    <t>A21A84D14</t>
  </si>
  <si>
    <t>A21A84D15</t>
  </si>
  <si>
    <t>A21A84D16</t>
  </si>
  <si>
    <t>A21A84D17</t>
  </si>
  <si>
    <t>A21A84D18</t>
  </si>
  <si>
    <t>A21A84D19</t>
  </si>
  <si>
    <t>A21A84D01</t>
  </si>
  <si>
    <t>A21A84D02</t>
  </si>
  <si>
    <t>APP20A84D21</t>
  </si>
  <si>
    <t>A21A84D03</t>
  </si>
  <si>
    <t>A21A84D04</t>
  </si>
  <si>
    <t>A21A84D20</t>
  </si>
  <si>
    <t>A21A84D07</t>
  </si>
  <si>
    <t>A21A84D08</t>
  </si>
  <si>
    <t>A21A84D09</t>
  </si>
  <si>
    <t>A21A84D10</t>
  </si>
  <si>
    <t>A21A84D11</t>
  </si>
  <si>
    <t>A21A84D12</t>
  </si>
  <si>
    <t>Fixed rate instrument 85</t>
  </si>
  <si>
    <t>4B.85</t>
  </si>
  <si>
    <t>A21A85D13</t>
  </si>
  <si>
    <t>A21A85D14</t>
  </si>
  <si>
    <t>A21A85D15</t>
  </si>
  <si>
    <t>A21A85D16</t>
  </si>
  <si>
    <t>A21A85D17</t>
  </si>
  <si>
    <t>A21A85D18</t>
  </si>
  <si>
    <t>A21A85D19</t>
  </si>
  <si>
    <t>A21A85D01</t>
  </si>
  <si>
    <t>A21A85D02</t>
  </si>
  <si>
    <t>APP20A85D21</t>
  </si>
  <si>
    <t>A21A85D03</t>
  </si>
  <si>
    <t>A21A85D04</t>
  </si>
  <si>
    <t>A21A85D20</t>
  </si>
  <si>
    <t>A21A85D07</t>
  </si>
  <si>
    <t>A21A85D08</t>
  </si>
  <si>
    <t>A21A85D09</t>
  </si>
  <si>
    <t>A21A85D10</t>
  </si>
  <si>
    <t>A21A85D11</t>
  </si>
  <si>
    <t>A21A85D12</t>
  </si>
  <si>
    <t>Fixed rate instrument 86</t>
  </si>
  <si>
    <t>4B.86</t>
  </si>
  <si>
    <t>A21A86D13</t>
  </si>
  <si>
    <t>A21A86D14</t>
  </si>
  <si>
    <t>A21A86D15</t>
  </si>
  <si>
    <t>A21A86D16</t>
  </si>
  <si>
    <t>A21A86D17</t>
  </si>
  <si>
    <t>A21A86D18</t>
  </si>
  <si>
    <t>A21A86D19</t>
  </si>
  <si>
    <t>A21A86D01</t>
  </si>
  <si>
    <t>A21A86D02</t>
  </si>
  <si>
    <t>APP20A86D21</t>
  </si>
  <si>
    <t>A21A86D03</t>
  </si>
  <si>
    <t>A21A86D04</t>
  </si>
  <si>
    <t>A21A86D20</t>
  </si>
  <si>
    <t>A21A86D07</t>
  </si>
  <si>
    <t>A21A86D08</t>
  </si>
  <si>
    <t>A21A86D09</t>
  </si>
  <si>
    <t>A21A86D10</t>
  </si>
  <si>
    <t>A21A86D11</t>
  </si>
  <si>
    <t>A21A86D12</t>
  </si>
  <si>
    <t>Fixed rate instrument 87</t>
  </si>
  <si>
    <t>4B.87</t>
  </si>
  <si>
    <t>A21A87D13</t>
  </si>
  <si>
    <t>A21A87D14</t>
  </si>
  <si>
    <t>A21A87D15</t>
  </si>
  <si>
    <t>A21A87D16</t>
  </si>
  <si>
    <t>A21A87D17</t>
  </si>
  <si>
    <t>A21A87D18</t>
  </si>
  <si>
    <t>A21A87D19</t>
  </si>
  <si>
    <t>A21A87D01</t>
  </si>
  <si>
    <t>A21A87D02</t>
  </si>
  <si>
    <t>APP20A87D21</t>
  </si>
  <si>
    <t>A21A87D03</t>
  </si>
  <si>
    <t>A21A87D04</t>
  </si>
  <si>
    <t>A21A87D20</t>
  </si>
  <si>
    <t>A21A87D07</t>
  </si>
  <si>
    <t>A21A87D08</t>
  </si>
  <si>
    <t>A21A87D09</t>
  </si>
  <si>
    <t>A21A87D10</t>
  </si>
  <si>
    <t>A21A87D11</t>
  </si>
  <si>
    <t>A21A87D12</t>
  </si>
  <si>
    <t>Fixed rate instrument 88</t>
  </si>
  <si>
    <t>4B.88</t>
  </si>
  <si>
    <t>A21A88D13</t>
  </si>
  <si>
    <t>A21A88D14</t>
  </si>
  <si>
    <t>A21A88D15</t>
  </si>
  <si>
    <t>A21A88D16</t>
  </si>
  <si>
    <t>A21A88D17</t>
  </si>
  <si>
    <t>A21A88D18</t>
  </si>
  <si>
    <t>A21A88D19</t>
  </si>
  <si>
    <t>A21A88D01</t>
  </si>
  <si>
    <t>A21A88D02</t>
  </si>
  <si>
    <t>APP20A88D21</t>
  </si>
  <si>
    <t>A21A88D03</t>
  </si>
  <si>
    <t>A21A88D04</t>
  </si>
  <si>
    <t>A21A88D20</t>
  </si>
  <si>
    <t>A21A88D07</t>
  </si>
  <si>
    <t>A21A88D08</t>
  </si>
  <si>
    <t>A21A88D09</t>
  </si>
  <si>
    <t>A21A88D10</t>
  </si>
  <si>
    <t>A21A88D11</t>
  </si>
  <si>
    <t>A21A88D12</t>
  </si>
  <si>
    <t>Fixed rate instrument 89</t>
  </si>
  <si>
    <t>4B.89</t>
  </si>
  <si>
    <t>A21A89D13</t>
  </si>
  <si>
    <t>A21A89D14</t>
  </si>
  <si>
    <t>A21A89D15</t>
  </si>
  <si>
    <t>A21A89D16</t>
  </si>
  <si>
    <t>A21A89D17</t>
  </si>
  <si>
    <t>A21A89D18</t>
  </si>
  <si>
    <t>A21A89D19</t>
  </si>
  <si>
    <t>A21A89D01</t>
  </si>
  <si>
    <t>A21A89D02</t>
  </si>
  <si>
    <t>APP20A89D21</t>
  </si>
  <si>
    <t>A21A89D03</t>
  </si>
  <si>
    <t>A21A89D04</t>
  </si>
  <si>
    <t>A21A89D20</t>
  </si>
  <si>
    <t>A21A89D07</t>
  </si>
  <si>
    <t>A21A89D08</t>
  </si>
  <si>
    <t>A21A89D09</t>
  </si>
  <si>
    <t>A21A89D10</t>
  </si>
  <si>
    <t>A21A89D11</t>
  </si>
  <si>
    <t>A21A89D12</t>
  </si>
  <si>
    <t>Fixed rate instrument 90</t>
  </si>
  <si>
    <t>4B.90</t>
  </si>
  <si>
    <t>A21A90D13</t>
  </si>
  <si>
    <t>A21A90D14</t>
  </si>
  <si>
    <t>A21A90D15</t>
  </si>
  <si>
    <t>A21A90D16</t>
  </si>
  <si>
    <t>A21A90D17</t>
  </si>
  <si>
    <t>A21A90D18</t>
  </si>
  <si>
    <t>A21A90D19</t>
  </si>
  <si>
    <t>A21A90D01</t>
  </si>
  <si>
    <t>A21A90D02</t>
  </si>
  <si>
    <t>APP20A90D21</t>
  </si>
  <si>
    <t>A21A90D03</t>
  </si>
  <si>
    <t>A21A90D04</t>
  </si>
  <si>
    <t>A21A90D20</t>
  </si>
  <si>
    <t>A21A90D07</t>
  </si>
  <si>
    <t>A21A90D08</t>
  </si>
  <si>
    <t>A21A90D09</t>
  </si>
  <si>
    <t>A21A90D10</t>
  </si>
  <si>
    <t>A21A90D11</t>
  </si>
  <si>
    <t>A21A90D12</t>
  </si>
  <si>
    <t>Fixed rate instrument 91</t>
  </si>
  <si>
    <t>4B.91</t>
  </si>
  <si>
    <t>A21A91D13</t>
  </si>
  <si>
    <t>A21A91D14</t>
  </si>
  <si>
    <t>A21A91D15</t>
  </si>
  <si>
    <t>A21A91D16</t>
  </si>
  <si>
    <t>A21A91D17</t>
  </si>
  <si>
    <t>A21A91D18</t>
  </si>
  <si>
    <t>A21A91D19</t>
  </si>
  <si>
    <t>A21A91D01</t>
  </si>
  <si>
    <t>A21A91D02</t>
  </si>
  <si>
    <t>APP20A91D21</t>
  </si>
  <si>
    <t>A21A91D03</t>
  </si>
  <si>
    <t>A21A91D04</t>
  </si>
  <si>
    <t>A21A91D20</t>
  </si>
  <si>
    <t>A21A91D07</t>
  </si>
  <si>
    <t>A21A91D08</t>
  </si>
  <si>
    <t>A21A91D09</t>
  </si>
  <si>
    <t>A21A91D10</t>
  </si>
  <si>
    <t>A21A91D11</t>
  </si>
  <si>
    <t>A21A91D12</t>
  </si>
  <si>
    <t>Fixed rate instrument 92</t>
  </si>
  <si>
    <t>4B.92</t>
  </si>
  <si>
    <t>A21A92D13</t>
  </si>
  <si>
    <t>A21A92D14</t>
  </si>
  <si>
    <t>A21A92D15</t>
  </si>
  <si>
    <t>A21A92D16</t>
  </si>
  <si>
    <t>A21A92D17</t>
  </si>
  <si>
    <t>A21A92D18</t>
  </si>
  <si>
    <t>A21A92D19</t>
  </si>
  <si>
    <t>A21A92D01</t>
  </si>
  <si>
    <t>A21A92D02</t>
  </si>
  <si>
    <t>APP20A92D21</t>
  </si>
  <si>
    <t>A21A92D03</t>
  </si>
  <si>
    <t>A21A92D04</t>
  </si>
  <si>
    <t>A21A92D20</t>
  </si>
  <si>
    <t>A21A92D07</t>
  </si>
  <si>
    <t>A21A92D08</t>
  </si>
  <si>
    <t>A21A92D09</t>
  </si>
  <si>
    <t>A21A92D10</t>
  </si>
  <si>
    <t>A21A92D11</t>
  </si>
  <si>
    <t>A21A92D12</t>
  </si>
  <si>
    <t>Fixed rate instrument 93</t>
  </si>
  <si>
    <t>4B.93</t>
  </si>
  <si>
    <t>A21A93D13</t>
  </si>
  <si>
    <t>A21A93D14</t>
  </si>
  <si>
    <t>A21A93D15</t>
  </si>
  <si>
    <t>A21A93D16</t>
  </si>
  <si>
    <t>A21A93D17</t>
  </si>
  <si>
    <t>A21A93D18</t>
  </si>
  <si>
    <t>A21A93D19</t>
  </si>
  <si>
    <t>A21A93D01</t>
  </si>
  <si>
    <t>A21A93D02</t>
  </si>
  <si>
    <t>APP20A93D21</t>
  </si>
  <si>
    <t>A21A93D03</t>
  </si>
  <si>
    <t>A21A93D04</t>
  </si>
  <si>
    <t>A21A93D20</t>
  </si>
  <si>
    <t>A21A93D07</t>
  </si>
  <si>
    <t>A21A93D08</t>
  </si>
  <si>
    <t>A21A93D09</t>
  </si>
  <si>
    <t>A21A93D10</t>
  </si>
  <si>
    <t>A21A93D11</t>
  </si>
  <si>
    <t>A21A93D12</t>
  </si>
  <si>
    <t>Fixed rate instrument 94</t>
  </si>
  <si>
    <t>4B.94</t>
  </si>
  <si>
    <t>A21A94D13</t>
  </si>
  <si>
    <t>A21A94D14</t>
  </si>
  <si>
    <t>A21A94D15</t>
  </si>
  <si>
    <t>A21A94D16</t>
  </si>
  <si>
    <t>A21A94D17</t>
  </si>
  <si>
    <t>A21A94D18</t>
  </si>
  <si>
    <t>A21A94D19</t>
  </si>
  <si>
    <t>A21A94D01</t>
  </si>
  <si>
    <t>A21A94D02</t>
  </si>
  <si>
    <t>APP20A94D21</t>
  </si>
  <si>
    <t>A21A94D03</t>
  </si>
  <si>
    <t>A21A94D04</t>
  </si>
  <si>
    <t>A21A94D20</t>
  </si>
  <si>
    <t>A21A94D07</t>
  </si>
  <si>
    <t>A21A94D08</t>
  </si>
  <si>
    <t>A21A94D09</t>
  </si>
  <si>
    <t>A21A94D10</t>
  </si>
  <si>
    <t>A21A94D11</t>
  </si>
  <si>
    <t>A21A94D12</t>
  </si>
  <si>
    <t>Fixed rate instrument 95</t>
  </si>
  <si>
    <t>4B.95</t>
  </si>
  <si>
    <t>A21A95D13</t>
  </si>
  <si>
    <t>A21A95D14</t>
  </si>
  <si>
    <t>A21A95D15</t>
  </si>
  <si>
    <t>A21A95D16</t>
  </si>
  <si>
    <t>A21A95D17</t>
  </si>
  <si>
    <t>A21A95D18</t>
  </si>
  <si>
    <t>A21A95D19</t>
  </si>
  <si>
    <t>A21A95D01</t>
  </si>
  <si>
    <t>A21A95D02</t>
  </si>
  <si>
    <t>APP20A95D21</t>
  </si>
  <si>
    <t>A21A95D03</t>
  </si>
  <si>
    <t>A21A95D04</t>
  </si>
  <si>
    <t>A21A95D20</t>
  </si>
  <si>
    <t>A21A95D07</t>
  </si>
  <si>
    <t>A21A95D08</t>
  </si>
  <si>
    <t>A21A95D09</t>
  </si>
  <si>
    <t>A21A95D10</t>
  </si>
  <si>
    <t>A21A95D11</t>
  </si>
  <si>
    <t>A21A95D12</t>
  </si>
  <si>
    <t>Fixed rate instrument 96</t>
  </si>
  <si>
    <t>4B.96</t>
  </si>
  <si>
    <t>A21A96D13</t>
  </si>
  <si>
    <t>A21A96D14</t>
  </si>
  <si>
    <t>A21A96D15</t>
  </si>
  <si>
    <t>A21A96D16</t>
  </si>
  <si>
    <t>A21A96D17</t>
  </si>
  <si>
    <t>A21A96D18</t>
  </si>
  <si>
    <t>A21A96D19</t>
  </si>
  <si>
    <t>A21A96D01</t>
  </si>
  <si>
    <t>A21A96D02</t>
  </si>
  <si>
    <t>APP20A96D21</t>
  </si>
  <si>
    <t>A21A96D03</t>
  </si>
  <si>
    <t>A21A96D04</t>
  </si>
  <si>
    <t>A21A96D20</t>
  </si>
  <si>
    <t>A21A96D07</t>
  </si>
  <si>
    <t>A21A96D08</t>
  </si>
  <si>
    <t>A21A96D09</t>
  </si>
  <si>
    <t>A21A96D10</t>
  </si>
  <si>
    <t>A21A96D11</t>
  </si>
  <si>
    <t>A21A96D12</t>
  </si>
  <si>
    <t>Fixed rate instrument 97</t>
  </si>
  <si>
    <t>4B.97</t>
  </si>
  <si>
    <t>A21A97D13</t>
  </si>
  <si>
    <t>A21A97D14</t>
  </si>
  <si>
    <t>A21A97D15</t>
  </si>
  <si>
    <t>A21A97D16</t>
  </si>
  <si>
    <t>A21A97D17</t>
  </si>
  <si>
    <t>A21A97D18</t>
  </si>
  <si>
    <t>A21A97D19</t>
  </si>
  <si>
    <t>A21A97D01</t>
  </si>
  <si>
    <t>A21A97D02</t>
  </si>
  <si>
    <t>APP20A97D21</t>
  </si>
  <si>
    <t>A21A97D03</t>
  </si>
  <si>
    <t>A21A97D04</t>
  </si>
  <si>
    <t>A21A97D20</t>
  </si>
  <si>
    <t>A21A97D07</t>
  </si>
  <si>
    <t>A21A97D08</t>
  </si>
  <si>
    <t>A21A97D09</t>
  </si>
  <si>
    <t>A21A97D10</t>
  </si>
  <si>
    <t>A21A97D11</t>
  </si>
  <si>
    <t>A21A97D12</t>
  </si>
  <si>
    <t>Fixed rate instrument 98</t>
  </si>
  <si>
    <t>4B.98</t>
  </si>
  <si>
    <t>A21A98D13</t>
  </si>
  <si>
    <t>A21A98D14</t>
  </si>
  <si>
    <t>A21A98D15</t>
  </si>
  <si>
    <t>A21A98D16</t>
  </si>
  <si>
    <t>A21A98D17</t>
  </si>
  <si>
    <t>A21A98D18</t>
  </si>
  <si>
    <t>A21A98D19</t>
  </si>
  <si>
    <t>A21A98D01</t>
  </si>
  <si>
    <t>A21A98D02</t>
  </si>
  <si>
    <t>APP20A98D21</t>
  </si>
  <si>
    <t>A21A98D03</t>
  </si>
  <si>
    <t>A21A98D04</t>
  </si>
  <si>
    <t>A21A98D20</t>
  </si>
  <si>
    <t>A21A98D07</t>
  </si>
  <si>
    <t>A21A98D08</t>
  </si>
  <si>
    <t>A21A98D09</t>
  </si>
  <si>
    <t>A21A98D10</t>
  </si>
  <si>
    <t>A21A98D11</t>
  </si>
  <si>
    <t>A21A98D12</t>
  </si>
  <si>
    <t>Fixed rate instrument 99</t>
  </si>
  <si>
    <t>4B.99</t>
  </si>
  <si>
    <t>A21A99D13</t>
  </si>
  <si>
    <t>A21A99D14</t>
  </si>
  <si>
    <t>A21A99D15</t>
  </si>
  <si>
    <t>A21A99D16</t>
  </si>
  <si>
    <t>A21A99D17</t>
  </si>
  <si>
    <t>A21A99D18</t>
  </si>
  <si>
    <t>A21A99D19</t>
  </si>
  <si>
    <t>A21A99D01</t>
  </si>
  <si>
    <t>A21A99D02</t>
  </si>
  <si>
    <t>APP20A99D21</t>
  </si>
  <si>
    <t>A21A99D03</t>
  </si>
  <si>
    <t>A21A99D04</t>
  </si>
  <si>
    <t>A21A99D20</t>
  </si>
  <si>
    <t>A21A99D07</t>
  </si>
  <si>
    <t>A21A99D08</t>
  </si>
  <si>
    <t>A21A99D09</t>
  </si>
  <si>
    <t>A21A99D10</t>
  </si>
  <si>
    <t>A21A99D11</t>
  </si>
  <si>
    <t>A21A99D12</t>
  </si>
  <si>
    <t>Fixed rate instrument 100</t>
  </si>
  <si>
    <t>4B.100</t>
  </si>
  <si>
    <t>A21A100D13</t>
  </si>
  <si>
    <t>A21A100D14</t>
  </si>
  <si>
    <t>A21A100D15</t>
  </si>
  <si>
    <t>A21A100D16</t>
  </si>
  <si>
    <t>A21A100D17</t>
  </si>
  <si>
    <t>A21A100D18</t>
  </si>
  <si>
    <t>A21A100D19</t>
  </si>
  <si>
    <t>A21A100D01</t>
  </si>
  <si>
    <t>A21A100D02</t>
  </si>
  <si>
    <t>APP20A100D21</t>
  </si>
  <si>
    <t>A21A100D03</t>
  </si>
  <si>
    <t>A21A100D04</t>
  </si>
  <si>
    <t>A21A100D20</t>
  </si>
  <si>
    <t>A21A100D07</t>
  </si>
  <si>
    <t>A21A100D08</t>
  </si>
  <si>
    <t>A21A100D09</t>
  </si>
  <si>
    <t>A21A100D10</t>
  </si>
  <si>
    <t>A21A100D11</t>
  </si>
  <si>
    <t>A21A100D12</t>
  </si>
  <si>
    <t>Fixed rate instrument 101</t>
  </si>
  <si>
    <t>4B.101</t>
  </si>
  <si>
    <t>A21A101D13</t>
  </si>
  <si>
    <t>A21A101D14</t>
  </si>
  <si>
    <t>A21A101D15</t>
  </si>
  <si>
    <t>A21A101D16</t>
  </si>
  <si>
    <t>A21A101D17</t>
  </si>
  <si>
    <t>A21A101D18</t>
  </si>
  <si>
    <t>A21A101D19</t>
  </si>
  <si>
    <t>A21A101D01</t>
  </si>
  <si>
    <t>A21A101D02</t>
  </si>
  <si>
    <t>APP20A101D21</t>
  </si>
  <si>
    <t>A21A101D03</t>
  </si>
  <si>
    <t>A21A101D04</t>
  </si>
  <si>
    <t>A21A101D20</t>
  </si>
  <si>
    <t>A21A101D07</t>
  </si>
  <si>
    <t>A21A101D08</t>
  </si>
  <si>
    <t>A21A101D09</t>
  </si>
  <si>
    <t>A21A101D10</t>
  </si>
  <si>
    <t>A21A101D11</t>
  </si>
  <si>
    <t>A21A101D12</t>
  </si>
  <si>
    <t>Fixed rate instrument 102</t>
  </si>
  <si>
    <t>4B.102</t>
  </si>
  <si>
    <t>A21A102D13</t>
  </si>
  <si>
    <t>A21A102D14</t>
  </si>
  <si>
    <t>A21A102D15</t>
  </si>
  <si>
    <t>A21A102D16</t>
  </si>
  <si>
    <t>A21A102D17</t>
  </si>
  <si>
    <t>A21A102D18</t>
  </si>
  <si>
    <t>A21A102D19</t>
  </si>
  <si>
    <t>A21A102D01</t>
  </si>
  <si>
    <t>A21A102D02</t>
  </si>
  <si>
    <t>APP20A102D21</t>
  </si>
  <si>
    <t>A21A102D03</t>
  </si>
  <si>
    <t>A21A102D04</t>
  </si>
  <si>
    <t>A21A102D20</t>
  </si>
  <si>
    <t>A21A102D07</t>
  </si>
  <si>
    <t>A21A102D08</t>
  </si>
  <si>
    <t>A21A102D09</t>
  </si>
  <si>
    <t>A21A102D10</t>
  </si>
  <si>
    <t>A21A102D11</t>
  </si>
  <si>
    <t>A21A102D12</t>
  </si>
  <si>
    <t>Fixed rate instrument 103</t>
  </si>
  <si>
    <t>4B.103</t>
  </si>
  <si>
    <t>A21A103D13</t>
  </si>
  <si>
    <t>A21A103D14</t>
  </si>
  <si>
    <t>A21A103D15</t>
  </si>
  <si>
    <t>A21A103D16</t>
  </si>
  <si>
    <t>A21A103D17</t>
  </si>
  <si>
    <t>A21A103D18</t>
  </si>
  <si>
    <t>A21A103D19</t>
  </si>
  <si>
    <t>A21A103D01</t>
  </si>
  <si>
    <t>A21A103D02</t>
  </si>
  <si>
    <t>APP20A103D21</t>
  </si>
  <si>
    <t>A21A103D03</t>
  </si>
  <si>
    <t>A21A103D04</t>
  </si>
  <si>
    <t>A21A103D20</t>
  </si>
  <si>
    <t>A21A103D07</t>
  </si>
  <si>
    <t>A21A103D08</t>
  </si>
  <si>
    <t>A21A103D09</t>
  </si>
  <si>
    <t>A21A103D10</t>
  </si>
  <si>
    <t>A21A103D11</t>
  </si>
  <si>
    <t>A21A103D12</t>
  </si>
  <si>
    <t>Fixed rate instrument 104</t>
  </si>
  <si>
    <t>4B.104</t>
  </si>
  <si>
    <t>A21A104D13</t>
  </si>
  <si>
    <t>A21A104D14</t>
  </si>
  <si>
    <t>A21A104D15</t>
  </si>
  <si>
    <t>A21A104D16</t>
  </si>
  <si>
    <t>A21A104D17</t>
  </si>
  <si>
    <t>A21A104D18</t>
  </si>
  <si>
    <t>A21A104D19</t>
  </si>
  <si>
    <t>A21A104D01</t>
  </si>
  <si>
    <t>A21A104D02</t>
  </si>
  <si>
    <t>APP20A104D21</t>
  </si>
  <si>
    <t>A21A104D03</t>
  </si>
  <si>
    <t>A21A104D04</t>
  </si>
  <si>
    <t>A21A104D20</t>
  </si>
  <si>
    <t>A21A104D07</t>
  </si>
  <si>
    <t>A21A104D08</t>
  </si>
  <si>
    <t>A21A104D09</t>
  </si>
  <si>
    <t>A21A104D10</t>
  </si>
  <si>
    <t>A21A104D11</t>
  </si>
  <si>
    <t>A21A104D12</t>
  </si>
  <si>
    <t>Fixed rate instrument 105</t>
  </si>
  <si>
    <t>4B.105</t>
  </si>
  <si>
    <t>A21A105D13</t>
  </si>
  <si>
    <t>A21A105D14</t>
  </si>
  <si>
    <t>A21A105D15</t>
  </si>
  <si>
    <t>A21A105D16</t>
  </si>
  <si>
    <t>A21A105D17</t>
  </si>
  <si>
    <t>A21A105D18</t>
  </si>
  <si>
    <t>A21A105D19</t>
  </si>
  <si>
    <t>A21A105D01</t>
  </si>
  <si>
    <t>A21A105D02</t>
  </si>
  <si>
    <t>APP20A105D21</t>
  </si>
  <si>
    <t>A21A105D03</t>
  </si>
  <si>
    <t>A21A105D04</t>
  </si>
  <si>
    <t>A21A105D20</t>
  </si>
  <si>
    <t>A21A105D07</t>
  </si>
  <si>
    <t>A21A105D08</t>
  </si>
  <si>
    <t>A21A105D09</t>
  </si>
  <si>
    <t>A21A105D10</t>
  </si>
  <si>
    <t>A21A105D11</t>
  </si>
  <si>
    <t>A21A105D12</t>
  </si>
  <si>
    <t>Fixed rate instrument 106</t>
  </si>
  <si>
    <t>4B.106</t>
  </si>
  <si>
    <t>A21A106D13</t>
  </si>
  <si>
    <t>A21A106D14</t>
  </si>
  <si>
    <t>A21A106D15</t>
  </si>
  <si>
    <t>A21A106D16</t>
  </si>
  <si>
    <t>A21A106D17</t>
  </si>
  <si>
    <t>A21A106D18</t>
  </si>
  <si>
    <t>A21A106D19</t>
  </si>
  <si>
    <t>A21A106D01</t>
  </si>
  <si>
    <t>A21A106D02</t>
  </si>
  <si>
    <t>APP20A106D21</t>
  </si>
  <si>
    <t>A21A106D03</t>
  </si>
  <si>
    <t>A21A106D04</t>
  </si>
  <si>
    <t>A21A106D20</t>
  </si>
  <si>
    <t>A21A106D07</t>
  </si>
  <si>
    <t>A21A106D08</t>
  </si>
  <si>
    <t>A21A106D09</t>
  </si>
  <si>
    <t>A21A106D10</t>
  </si>
  <si>
    <t>A21A106D11</t>
  </si>
  <si>
    <t>A21A106D12</t>
  </si>
  <si>
    <t>Fixed rate instrument 107</t>
  </si>
  <si>
    <t>4B.107</t>
  </si>
  <si>
    <t>A21A107D13</t>
  </si>
  <si>
    <t>A21A107D14</t>
  </si>
  <si>
    <t>A21A107D15</t>
  </si>
  <si>
    <t>A21A107D16</t>
  </si>
  <si>
    <t>A21A107D17</t>
  </si>
  <si>
    <t>A21A107D18</t>
  </si>
  <si>
    <t>A21A107D19</t>
  </si>
  <si>
    <t>A21A107D01</t>
  </si>
  <si>
    <t>A21A107D02</t>
  </si>
  <si>
    <t>APP20A107D21</t>
  </si>
  <si>
    <t>A21A107D03</t>
  </si>
  <si>
    <t>A21A107D04</t>
  </si>
  <si>
    <t>A21A107D20</t>
  </si>
  <si>
    <t>A21A107D07</t>
  </si>
  <si>
    <t>A21A107D08</t>
  </si>
  <si>
    <t>A21A107D09</t>
  </si>
  <si>
    <t>A21A107D10</t>
  </si>
  <si>
    <t>A21A107D11</t>
  </si>
  <si>
    <t>A21A107D12</t>
  </si>
  <si>
    <t>Fixed rate instrument 108</t>
  </si>
  <si>
    <t>4B.108</t>
  </si>
  <si>
    <t>A21A108D13</t>
  </si>
  <si>
    <t>A21A108D14</t>
  </si>
  <si>
    <t>A21A108D15</t>
  </si>
  <si>
    <t>A21A108D16</t>
  </si>
  <si>
    <t>A21A108D17</t>
  </si>
  <si>
    <t>A21A108D18</t>
  </si>
  <si>
    <t>A21A108D19</t>
  </si>
  <si>
    <t>A21A108D01</t>
  </si>
  <si>
    <t>A21A108D02</t>
  </si>
  <si>
    <t>APP20A108D21</t>
  </si>
  <si>
    <t>A21A108D03</t>
  </si>
  <si>
    <t>A21A108D04</t>
  </si>
  <si>
    <t>A21A108D20</t>
  </si>
  <si>
    <t>A21A108D07</t>
  </si>
  <si>
    <t>A21A108D08</t>
  </si>
  <si>
    <t>A21A108D09</t>
  </si>
  <si>
    <t>A21A108D10</t>
  </si>
  <si>
    <t>A21A108D11</t>
  </si>
  <si>
    <t>A21A108D12</t>
  </si>
  <si>
    <t>Fixed rate instrument 109</t>
  </si>
  <si>
    <t>4B.109</t>
  </si>
  <si>
    <t>A21A109D13</t>
  </si>
  <si>
    <t>A21A109D14</t>
  </si>
  <si>
    <t>A21A109D15</t>
  </si>
  <si>
    <t>A21A109D16</t>
  </si>
  <si>
    <t>A21A109D17</t>
  </si>
  <si>
    <t>A21A109D18</t>
  </si>
  <si>
    <t>A21A109D19</t>
  </si>
  <si>
    <t>A21A109D01</t>
  </si>
  <si>
    <t>A21A109D02</t>
  </si>
  <si>
    <t>APP20A109D21</t>
  </si>
  <si>
    <t>A21A109D03</t>
  </si>
  <si>
    <t>A21A109D04</t>
  </si>
  <si>
    <t>A21A109D20</t>
  </si>
  <si>
    <t>A21A109D07</t>
  </si>
  <si>
    <t>A21A109D08</t>
  </si>
  <si>
    <t>A21A109D09</t>
  </si>
  <si>
    <t>A21A109D10</t>
  </si>
  <si>
    <t>A21A109D11</t>
  </si>
  <si>
    <t>A21A109D12</t>
  </si>
  <si>
    <t>Fixed rate instrument 110</t>
  </si>
  <si>
    <t>4B.110</t>
  </si>
  <si>
    <t>A21A110D13</t>
  </si>
  <si>
    <t>A21A110D14</t>
  </si>
  <si>
    <t>A21A110D15</t>
  </si>
  <si>
    <t>A21A110D16</t>
  </si>
  <si>
    <t>A21A110D17</t>
  </si>
  <si>
    <t>A21A110D18</t>
  </si>
  <si>
    <t>A21A110D19</t>
  </si>
  <si>
    <t>A21A110D01</t>
  </si>
  <si>
    <t>A21A110D02</t>
  </si>
  <si>
    <t>APP20A110D21</t>
  </si>
  <si>
    <t>A21A110D03</t>
  </si>
  <si>
    <t>A21A110D04</t>
  </si>
  <si>
    <t>A21A110D20</t>
  </si>
  <si>
    <t>A21A110D07</t>
  </si>
  <si>
    <t>A21A110D08</t>
  </si>
  <si>
    <t>A21A110D09</t>
  </si>
  <si>
    <t>A21A110D10</t>
  </si>
  <si>
    <t>A21A110D11</t>
  </si>
  <si>
    <t>A21A110D12</t>
  </si>
  <si>
    <t>Fixed rate instrument 111</t>
  </si>
  <si>
    <t>4B.111</t>
  </si>
  <si>
    <t>A21A111D13</t>
  </si>
  <si>
    <t>A21A111D14</t>
  </si>
  <si>
    <t>A21A111D15</t>
  </si>
  <si>
    <t>A21A111D16</t>
  </si>
  <si>
    <t>A21A111D17</t>
  </si>
  <si>
    <t>A21A111D18</t>
  </si>
  <si>
    <t>A21A111D19</t>
  </si>
  <si>
    <t>A21A111D01</t>
  </si>
  <si>
    <t>A21A111D02</t>
  </si>
  <si>
    <t>APP20A111D21</t>
  </si>
  <si>
    <t>A21A111D03</t>
  </si>
  <si>
    <t>A21A111D04</t>
  </si>
  <si>
    <t>A21A111D20</t>
  </si>
  <si>
    <t>A21A111D07</t>
  </si>
  <si>
    <t>A21A111D08</t>
  </si>
  <si>
    <t>A21A111D09</t>
  </si>
  <si>
    <t>A21A111D10</t>
  </si>
  <si>
    <t>A21A111D11</t>
  </si>
  <si>
    <t>A21A111D12</t>
  </si>
  <si>
    <t>Fixed rate instrument 112</t>
  </si>
  <si>
    <t>4B.112</t>
  </si>
  <si>
    <t>A21A112D13</t>
  </si>
  <si>
    <t>A21A112D14</t>
  </si>
  <si>
    <t>A21A112D15</t>
  </si>
  <si>
    <t>A21A112D16</t>
  </si>
  <si>
    <t>A21A112D17</t>
  </si>
  <si>
    <t>A21A112D18</t>
  </si>
  <si>
    <t>A21A112D19</t>
  </si>
  <si>
    <t>A21A112D01</t>
  </si>
  <si>
    <t>A21A112D02</t>
  </si>
  <si>
    <t>APP20A112D21</t>
  </si>
  <si>
    <t>A21A112D03</t>
  </si>
  <si>
    <t>A21A112D04</t>
  </si>
  <si>
    <t>A21A112D20</t>
  </si>
  <si>
    <t>A21A112D07</t>
  </si>
  <si>
    <t>A21A112D08</t>
  </si>
  <si>
    <t>A21A112D09</t>
  </si>
  <si>
    <t>A21A112D10</t>
  </si>
  <si>
    <t>A21A112D11</t>
  </si>
  <si>
    <t>A21A112D12</t>
  </si>
  <si>
    <t>Fixed rate instrument 113</t>
  </si>
  <si>
    <t>4B.113</t>
  </si>
  <si>
    <t>A21A113D13</t>
  </si>
  <si>
    <t>A21A113D14</t>
  </si>
  <si>
    <t>A21A113D15</t>
  </si>
  <si>
    <t>A21A113D16</t>
  </si>
  <si>
    <t>A21A113D17</t>
  </si>
  <si>
    <t>A21A113D18</t>
  </si>
  <si>
    <t>A21A113D19</t>
  </si>
  <si>
    <t>A21A113D01</t>
  </si>
  <si>
    <t>A21A113D02</t>
  </si>
  <si>
    <t>APP20A113D21</t>
  </si>
  <si>
    <t>A21A113D03</t>
  </si>
  <si>
    <t>A21A113D04</t>
  </si>
  <si>
    <t>A21A113D20</t>
  </si>
  <si>
    <t>A21A113D07</t>
  </si>
  <si>
    <t>A21A113D08</t>
  </si>
  <si>
    <t>A21A113D09</t>
  </si>
  <si>
    <t>A21A113D10</t>
  </si>
  <si>
    <t>A21A113D11</t>
  </si>
  <si>
    <t>A21A113D12</t>
  </si>
  <si>
    <t>Fixed rate instrument 114</t>
  </si>
  <si>
    <t>4B.114</t>
  </si>
  <si>
    <t>A21A114D13</t>
  </si>
  <si>
    <t>A21A114D14</t>
  </si>
  <si>
    <t>A21A114D15</t>
  </si>
  <si>
    <t>A21A114D16</t>
  </si>
  <si>
    <t>A21A114D17</t>
  </si>
  <si>
    <t>A21A114D18</t>
  </si>
  <si>
    <t>A21A114D19</t>
  </si>
  <si>
    <t>A21A114D01</t>
  </si>
  <si>
    <t>A21A114D02</t>
  </si>
  <si>
    <t>APP20A114D21</t>
  </si>
  <si>
    <t>A21A114D03</t>
  </si>
  <si>
    <t>A21A114D04</t>
  </si>
  <si>
    <t>A21A114D20</t>
  </si>
  <si>
    <t>A21A114D07</t>
  </si>
  <si>
    <t>A21A114D08</t>
  </si>
  <si>
    <t>A21A114D09</t>
  </si>
  <si>
    <t>A21A114D10</t>
  </si>
  <si>
    <t>A21A114D11</t>
  </si>
  <si>
    <t>A21A114D12</t>
  </si>
  <si>
    <t>Fixed rate instrument 115</t>
  </si>
  <si>
    <t>4B.115</t>
  </si>
  <si>
    <t>A21A115D13</t>
  </si>
  <si>
    <t>A21A115D14</t>
  </si>
  <si>
    <t>A21A115D15</t>
  </si>
  <si>
    <t>A21A115D16</t>
  </si>
  <si>
    <t>A21A115D17</t>
  </si>
  <si>
    <t>A21A115D18</t>
  </si>
  <si>
    <t>A21A115D19</t>
  </si>
  <si>
    <t>A21A115D01</t>
  </si>
  <si>
    <t>A21A115D02</t>
  </si>
  <si>
    <t>APP20A115D21</t>
  </si>
  <si>
    <t>A21A115D03</t>
  </si>
  <si>
    <t>A21A115D04</t>
  </si>
  <si>
    <t>A21A115D20</t>
  </si>
  <si>
    <t>A21A115D07</t>
  </si>
  <si>
    <t>A21A115D08</t>
  </si>
  <si>
    <t>A21A115D09</t>
  </si>
  <si>
    <t>A21A115D10</t>
  </si>
  <si>
    <t>A21A115D11</t>
  </si>
  <si>
    <t>A21A115D12</t>
  </si>
  <si>
    <t>Fixed rate instrument 116</t>
  </si>
  <si>
    <t>4B.116</t>
  </si>
  <si>
    <t>A21A116D13</t>
  </si>
  <si>
    <t>A21A116D14</t>
  </si>
  <si>
    <t>A21A116D15</t>
  </si>
  <si>
    <t>A21A116D16</t>
  </si>
  <si>
    <t>A21A116D17</t>
  </si>
  <si>
    <t>A21A116D18</t>
  </si>
  <si>
    <t>A21A116D19</t>
  </si>
  <si>
    <t>A21A116D01</t>
  </si>
  <si>
    <t>A21A116D02</t>
  </si>
  <si>
    <t>APP20A116D21</t>
  </si>
  <si>
    <t>A21A116D03</t>
  </si>
  <si>
    <t>A21A116D04</t>
  </si>
  <si>
    <t>A21A116D20</t>
  </si>
  <si>
    <t>A21A116D07</t>
  </si>
  <si>
    <t>A21A116D08</t>
  </si>
  <si>
    <t>A21A116D09</t>
  </si>
  <si>
    <t>A21A116D10</t>
  </si>
  <si>
    <t>A21A116D11</t>
  </si>
  <si>
    <t>A21A116D12</t>
  </si>
  <si>
    <t>Fixed rate instrument 117</t>
  </si>
  <si>
    <t>4B.117</t>
  </si>
  <si>
    <t>A21A117D13</t>
  </si>
  <si>
    <t>A21A117D14</t>
  </si>
  <si>
    <t>A21A117D15</t>
  </si>
  <si>
    <t>A21A117D16</t>
  </si>
  <si>
    <t>A21A117D17</t>
  </si>
  <si>
    <t>A21A117D18</t>
  </si>
  <si>
    <t>A21A117D19</t>
  </si>
  <si>
    <t>A21A117D01</t>
  </si>
  <si>
    <t>A21A117D02</t>
  </si>
  <si>
    <t>APP20A117D21</t>
  </si>
  <si>
    <t>A21A117D03</t>
  </si>
  <si>
    <t>A21A117D04</t>
  </si>
  <si>
    <t>A21A117D20</t>
  </si>
  <si>
    <t>A21A117D07</t>
  </si>
  <si>
    <t>A21A117D08</t>
  </si>
  <si>
    <t>A21A117D09</t>
  </si>
  <si>
    <t>A21A117D10</t>
  </si>
  <si>
    <t>A21A117D11</t>
  </si>
  <si>
    <t>A21A117D12</t>
  </si>
  <si>
    <t>Fixed rate instrument 118</t>
  </si>
  <si>
    <t>4B.118</t>
  </si>
  <si>
    <t>A21A118D13</t>
  </si>
  <si>
    <t>A21A118D14</t>
  </si>
  <si>
    <t>A21A118D15</t>
  </si>
  <si>
    <t>A21A118D16</t>
  </si>
  <si>
    <t>A21A118D17</t>
  </si>
  <si>
    <t>A21A118D18</t>
  </si>
  <si>
    <t>A21A118D19</t>
  </si>
  <si>
    <t>A21A118D01</t>
  </si>
  <si>
    <t>A21A118D02</t>
  </si>
  <si>
    <t>APP20A118D21</t>
  </si>
  <si>
    <t>A21A118D03</t>
  </si>
  <si>
    <t>A21A118D04</t>
  </si>
  <si>
    <t>A21A118D20</t>
  </si>
  <si>
    <t>A21A118D07</t>
  </si>
  <si>
    <t>A21A118D08</t>
  </si>
  <si>
    <t>A21A118D09</t>
  </si>
  <si>
    <t>A21A118D10</t>
  </si>
  <si>
    <t>A21A118D11</t>
  </si>
  <si>
    <t>A21A118D12</t>
  </si>
  <si>
    <t>Fixed rate instrument 119</t>
  </si>
  <si>
    <t>4B.119</t>
  </si>
  <si>
    <t>A21A119D13</t>
  </si>
  <si>
    <t>A21A119D14</t>
  </si>
  <si>
    <t>A21A119D15</t>
  </si>
  <si>
    <t>A21A119D16</t>
  </si>
  <si>
    <t>A21A119D17</t>
  </si>
  <si>
    <t>A21A119D18</t>
  </si>
  <si>
    <t>A21A119D19</t>
  </si>
  <si>
    <t>A21A119D01</t>
  </si>
  <si>
    <t>A21A119D02</t>
  </si>
  <si>
    <t>APP20A119D21</t>
  </si>
  <si>
    <t>A21A119D03</t>
  </si>
  <si>
    <t>A21A119D04</t>
  </si>
  <si>
    <t>A21A119D20</t>
  </si>
  <si>
    <t>A21A119D07</t>
  </si>
  <si>
    <t>A21A119D08</t>
  </si>
  <si>
    <t>A21A119D09</t>
  </si>
  <si>
    <t>A21A119D10</t>
  </si>
  <si>
    <t>A21A119D11</t>
  </si>
  <si>
    <t>A21A119D12</t>
  </si>
  <si>
    <t>Fixed rate instrument 120</t>
  </si>
  <si>
    <t>4B.120</t>
  </si>
  <si>
    <t>A21A120D13</t>
  </si>
  <si>
    <t>A21A120D14</t>
  </si>
  <si>
    <t>A21A120D15</t>
  </si>
  <si>
    <t>A21A120D16</t>
  </si>
  <si>
    <t>A21A120D17</t>
  </si>
  <si>
    <t>A21A120D18</t>
  </si>
  <si>
    <t>A21A120D19</t>
  </si>
  <si>
    <t>A21A120D01</t>
  </si>
  <si>
    <t>A21A120D02</t>
  </si>
  <si>
    <t>APP20A120D21</t>
  </si>
  <si>
    <t>A21A120D03</t>
  </si>
  <si>
    <t>A21A120D04</t>
  </si>
  <si>
    <t>A21A120D20</t>
  </si>
  <si>
    <t>A21A120D07</t>
  </si>
  <si>
    <t>A21A120D08</t>
  </si>
  <si>
    <t>A21A120D09</t>
  </si>
  <si>
    <t>A21A120D10</t>
  </si>
  <si>
    <t>A21A120D11</t>
  </si>
  <si>
    <t>A21A120D12</t>
  </si>
  <si>
    <t>Fixed rate instrument 121</t>
  </si>
  <si>
    <t>4B.121</t>
  </si>
  <si>
    <t>A21A121D13</t>
  </si>
  <si>
    <t>A21A121D14</t>
  </si>
  <si>
    <t>A21A121D15</t>
  </si>
  <si>
    <t>A21A121D16</t>
  </si>
  <si>
    <t>A21A121D17</t>
  </si>
  <si>
    <t>A21A121D18</t>
  </si>
  <si>
    <t>A21A121D19</t>
  </si>
  <si>
    <t>A21A121D01</t>
  </si>
  <si>
    <t>A21A121D02</t>
  </si>
  <si>
    <t>APP20A121D21</t>
  </si>
  <si>
    <t>A21A121D03</t>
  </si>
  <si>
    <t>A21A121D04</t>
  </si>
  <si>
    <t>A21A121D20</t>
  </si>
  <si>
    <t>A21A121D07</t>
  </si>
  <si>
    <t>A21A121D08</t>
  </si>
  <si>
    <t>A21A121D09</t>
  </si>
  <si>
    <t>A21A121D10</t>
  </si>
  <si>
    <t>A21A121D11</t>
  </si>
  <si>
    <t>A21A121D12</t>
  </si>
  <si>
    <t>Fixed rate instrument 122</t>
  </si>
  <si>
    <t>4B.122</t>
  </si>
  <si>
    <t>A21A122D13</t>
  </si>
  <si>
    <t>A21A122D14</t>
  </si>
  <si>
    <t>A21A122D15</t>
  </si>
  <si>
    <t>A21A122D16</t>
  </si>
  <si>
    <t>A21A122D17</t>
  </si>
  <si>
    <t>A21A122D18</t>
  </si>
  <si>
    <t>A21A122D19</t>
  </si>
  <si>
    <t>A21A122D01</t>
  </si>
  <si>
    <t>A21A122D02</t>
  </si>
  <si>
    <t>APP20A122D21</t>
  </si>
  <si>
    <t>A21A122D03</t>
  </si>
  <si>
    <t>A21A122D04</t>
  </si>
  <si>
    <t>A21A122D20</t>
  </si>
  <si>
    <t>A21A122D07</t>
  </si>
  <si>
    <t>A21A122D08</t>
  </si>
  <si>
    <t>A21A122D09</t>
  </si>
  <si>
    <t>A21A122D10</t>
  </si>
  <si>
    <t>A21A122D11</t>
  </si>
  <si>
    <t>A21A122D12</t>
  </si>
  <si>
    <t>Fixed rate instrument 123</t>
  </si>
  <si>
    <t>4B.123</t>
  </si>
  <si>
    <t>A21A123D13</t>
  </si>
  <si>
    <t>A21A123D14</t>
  </si>
  <si>
    <t>A21A123D15</t>
  </si>
  <si>
    <t>A21A123D16</t>
  </si>
  <si>
    <t>A21A123D17</t>
  </si>
  <si>
    <t>A21A123D18</t>
  </si>
  <si>
    <t>A21A123D19</t>
  </si>
  <si>
    <t>A21A123D01</t>
  </si>
  <si>
    <t>A21A123D02</t>
  </si>
  <si>
    <t>APP20A123D21</t>
  </si>
  <si>
    <t>A21A123D03</t>
  </si>
  <si>
    <t>A21A123D04</t>
  </si>
  <si>
    <t>A21A123D20</t>
  </si>
  <si>
    <t>A21A123D07</t>
  </si>
  <si>
    <t>A21A123D08</t>
  </si>
  <si>
    <t>A21A123D09</t>
  </si>
  <si>
    <t>A21A123D10</t>
  </si>
  <si>
    <t>A21A123D11</t>
  </si>
  <si>
    <t>A21A123D12</t>
  </si>
  <si>
    <t>Fixed rate instrument 124</t>
  </si>
  <si>
    <t>4B.124</t>
  </si>
  <si>
    <t>A21A124D13</t>
  </si>
  <si>
    <t>A21A124D14</t>
  </si>
  <si>
    <t>A21A124D15</t>
  </si>
  <si>
    <t>A21A124D16</t>
  </si>
  <si>
    <t>A21A124D17</t>
  </si>
  <si>
    <t>A21A124D18</t>
  </si>
  <si>
    <t>A21A124D19</t>
  </si>
  <si>
    <t>A21A124D01</t>
  </si>
  <si>
    <t>A21A124D02</t>
  </si>
  <si>
    <t>APP20A124D21</t>
  </si>
  <si>
    <t>A21A124D03</t>
  </si>
  <si>
    <t>A21A124D04</t>
  </si>
  <si>
    <t>A21A124D20</t>
  </si>
  <si>
    <t>A21A124D07</t>
  </si>
  <si>
    <t>A21A124D08</t>
  </si>
  <si>
    <t>A21A124D09</t>
  </si>
  <si>
    <t>A21A124D10</t>
  </si>
  <si>
    <t>A21A124D11</t>
  </si>
  <si>
    <t>A21A124D12</t>
  </si>
  <si>
    <t>Fixed rate instrument 125</t>
  </si>
  <si>
    <t>4B.125</t>
  </si>
  <si>
    <t>A21A125D13</t>
  </si>
  <si>
    <t>A21A125D14</t>
  </si>
  <si>
    <t>A21A125D15</t>
  </si>
  <si>
    <t>A21A125D16</t>
  </si>
  <si>
    <t>A21A125D17</t>
  </si>
  <si>
    <t>A21A125D18</t>
  </si>
  <si>
    <t>A21A125D19</t>
  </si>
  <si>
    <t>A21A125D01</t>
  </si>
  <si>
    <t>A21A125D02</t>
  </si>
  <si>
    <t>APP20A125D21</t>
  </si>
  <si>
    <t>A21A125D03</t>
  </si>
  <si>
    <t>A21A125D04</t>
  </si>
  <si>
    <t>A21A125D20</t>
  </si>
  <si>
    <t>A21A125D07</t>
  </si>
  <si>
    <t>A21A125D08</t>
  </si>
  <si>
    <t>A21A125D09</t>
  </si>
  <si>
    <t>A21A125D10</t>
  </si>
  <si>
    <t>A21A125D11</t>
  </si>
  <si>
    <t>A21A125D12</t>
  </si>
  <si>
    <t>Fixed rate instrument 126</t>
  </si>
  <si>
    <t>4B.126</t>
  </si>
  <si>
    <t>A21A126D13</t>
  </si>
  <si>
    <t>A21A126D14</t>
  </si>
  <si>
    <t>A21A126D15</t>
  </si>
  <si>
    <t>A21A126D16</t>
  </si>
  <si>
    <t>A21A126D17</t>
  </si>
  <si>
    <t>A21A126D18</t>
  </si>
  <si>
    <t>A21A126D19</t>
  </si>
  <si>
    <t>A21A126D01</t>
  </si>
  <si>
    <t>A21A126D02</t>
  </si>
  <si>
    <t>APP20A126D21</t>
  </si>
  <si>
    <t>A21A126D03</t>
  </si>
  <si>
    <t>A21A126D04</t>
  </si>
  <si>
    <t>A21A126D20</t>
  </si>
  <si>
    <t>A21A126D07</t>
  </si>
  <si>
    <t>A21A126D08</t>
  </si>
  <si>
    <t>A21A126D09</t>
  </si>
  <si>
    <t>A21A126D10</t>
  </si>
  <si>
    <t>A21A126D11</t>
  </si>
  <si>
    <t>A21A126D12</t>
  </si>
  <si>
    <t>Fixed rate instrument 127</t>
  </si>
  <si>
    <t>4B.127</t>
  </si>
  <si>
    <t>A21A127D13</t>
  </si>
  <si>
    <t>A21A127D14</t>
  </si>
  <si>
    <t>A21A127D15</t>
  </si>
  <si>
    <t>A21A127D16</t>
  </si>
  <si>
    <t>A21A127D17</t>
  </si>
  <si>
    <t>A21A127D18</t>
  </si>
  <si>
    <t>A21A127D19</t>
  </si>
  <si>
    <t>A21A127D01</t>
  </si>
  <si>
    <t>A21A127D02</t>
  </si>
  <si>
    <t>APP20A127D21</t>
  </si>
  <si>
    <t>A21A127D03</t>
  </si>
  <si>
    <t>A21A127D04</t>
  </si>
  <si>
    <t>A21A127D20</t>
  </si>
  <si>
    <t>A21A127D07</t>
  </si>
  <si>
    <t>A21A127D08</t>
  </si>
  <si>
    <t>A21A127D09</t>
  </si>
  <si>
    <t>A21A127D10</t>
  </si>
  <si>
    <t>A21A127D11</t>
  </si>
  <si>
    <t>A21A127D12</t>
  </si>
  <si>
    <t>Fixed rate instrument 128</t>
  </si>
  <si>
    <t>4B.128</t>
  </si>
  <si>
    <t>A21A128D13</t>
  </si>
  <si>
    <t>A21A128D14</t>
  </si>
  <si>
    <t>A21A128D15</t>
  </si>
  <si>
    <t>A21A128D16</t>
  </si>
  <si>
    <t>A21A128D17</t>
  </si>
  <si>
    <t>A21A128D18</t>
  </si>
  <si>
    <t>A21A128D19</t>
  </si>
  <si>
    <t>A21A128D01</t>
  </si>
  <si>
    <t>A21A128D02</t>
  </si>
  <si>
    <t>APP20A128D21</t>
  </si>
  <si>
    <t>A21A128D03</t>
  </si>
  <si>
    <t>A21A128D04</t>
  </si>
  <si>
    <t>A21A128D20</t>
  </si>
  <si>
    <t>A21A128D07</t>
  </si>
  <si>
    <t>A21A128D08</t>
  </si>
  <si>
    <t>A21A128D09</t>
  </si>
  <si>
    <t>A21A128D10</t>
  </si>
  <si>
    <t>A21A128D11</t>
  </si>
  <si>
    <t>A21A128D12</t>
  </si>
  <si>
    <t>Fixed rate instrument 129</t>
  </si>
  <si>
    <t>4B.129</t>
  </si>
  <si>
    <t>A21A129D13</t>
  </si>
  <si>
    <t>A21A129D14</t>
  </si>
  <si>
    <t>A21A129D15</t>
  </si>
  <si>
    <t>A21A129D16</t>
  </si>
  <si>
    <t>A21A129D17</t>
  </si>
  <si>
    <t>A21A129D18</t>
  </si>
  <si>
    <t>A21A129D19</t>
  </si>
  <si>
    <t>A21A129D01</t>
  </si>
  <si>
    <t>A21A129D02</t>
  </si>
  <si>
    <t>APP20A129D21</t>
  </si>
  <si>
    <t>A21A129D03</t>
  </si>
  <si>
    <t>A21A129D04</t>
  </si>
  <si>
    <t>A21A129D20</t>
  </si>
  <si>
    <t>A21A129D07</t>
  </si>
  <si>
    <t>A21A129D08</t>
  </si>
  <si>
    <t>A21A129D09</t>
  </si>
  <si>
    <t>A21A129D10</t>
  </si>
  <si>
    <t>A21A129D11</t>
  </si>
  <si>
    <t>A21A129D12</t>
  </si>
  <si>
    <t>Fixed rate instrument 130</t>
  </si>
  <si>
    <t>4B.130</t>
  </si>
  <si>
    <t>A21A130D13</t>
  </si>
  <si>
    <t>A21A130D14</t>
  </si>
  <si>
    <t>A21A130D15</t>
  </si>
  <si>
    <t>A21A130D16</t>
  </si>
  <si>
    <t>A21A130D17</t>
  </si>
  <si>
    <t>A21A130D18</t>
  </si>
  <si>
    <t>A21A130D19</t>
  </si>
  <si>
    <t>A21A130D01</t>
  </si>
  <si>
    <t>A21A130D02</t>
  </si>
  <si>
    <t>APP20A130D21</t>
  </si>
  <si>
    <t>A21A130D03</t>
  </si>
  <si>
    <t>A21A130D04</t>
  </si>
  <si>
    <t>A21A130D20</t>
  </si>
  <si>
    <t>A21A130D07</t>
  </si>
  <si>
    <t>A21A130D08</t>
  </si>
  <si>
    <t>A21A130D09</t>
  </si>
  <si>
    <t>A21A130D10</t>
  </si>
  <si>
    <t>A21A130D11</t>
  </si>
  <si>
    <t>A21A130D12</t>
  </si>
  <si>
    <t>Fixed rate instrument 131</t>
  </si>
  <si>
    <t>4B.131</t>
  </si>
  <si>
    <t>A21A131D13</t>
  </si>
  <si>
    <t>A21A131D14</t>
  </si>
  <si>
    <t>A21A131D15</t>
  </si>
  <si>
    <t>A21A131D16</t>
  </si>
  <si>
    <t>A21A131D17</t>
  </si>
  <si>
    <t>A21A131D18</t>
  </si>
  <si>
    <t>A21A131D19</t>
  </si>
  <si>
    <t>A21A131D01</t>
  </si>
  <si>
    <t>A21A131D02</t>
  </si>
  <si>
    <t>APP20A131D21</t>
  </si>
  <si>
    <t>A21A131D03</t>
  </si>
  <si>
    <t>A21A131D04</t>
  </si>
  <si>
    <t>A21A131D20</t>
  </si>
  <si>
    <t>A21A131D07</t>
  </si>
  <si>
    <t>A21A131D08</t>
  </si>
  <si>
    <t>A21A131D09</t>
  </si>
  <si>
    <t>A21A131D10</t>
  </si>
  <si>
    <t>A21A131D11</t>
  </si>
  <si>
    <t>A21A131D12</t>
  </si>
  <si>
    <t>Fixed rate instrument 132</t>
  </si>
  <si>
    <t>4B.132</t>
  </si>
  <si>
    <t>A21A132D13</t>
  </si>
  <si>
    <t>A21A132D14</t>
  </si>
  <si>
    <t>A21A132D15</t>
  </si>
  <si>
    <t>A21A132D16</t>
  </si>
  <si>
    <t>A21A132D17</t>
  </si>
  <si>
    <t>A21A132D18</t>
  </si>
  <si>
    <t>A21A132D19</t>
  </si>
  <si>
    <t>A21A132D01</t>
  </si>
  <si>
    <t>A21A132D02</t>
  </si>
  <si>
    <t>APP20A132D21</t>
  </si>
  <si>
    <t>A21A132D03</t>
  </si>
  <si>
    <t>A21A132D04</t>
  </si>
  <si>
    <t>A21A132D20</t>
  </si>
  <si>
    <t>A21A132D07</t>
  </si>
  <si>
    <t>A21A132D08</t>
  </si>
  <si>
    <t>A21A132D09</t>
  </si>
  <si>
    <t>A21A132D10</t>
  </si>
  <si>
    <t>A21A132D11</t>
  </si>
  <si>
    <t>A21A132D12</t>
  </si>
  <si>
    <t>Fixed rate instrument 133</t>
  </si>
  <si>
    <t>4B.133</t>
  </si>
  <si>
    <t>A21A133D13</t>
  </si>
  <si>
    <t>A21A133D14</t>
  </si>
  <si>
    <t>A21A133D15</t>
  </si>
  <si>
    <t>A21A133D16</t>
  </si>
  <si>
    <t>A21A133D17</t>
  </si>
  <si>
    <t>A21A133D18</t>
  </si>
  <si>
    <t>A21A133D19</t>
  </si>
  <si>
    <t>A21A133D01</t>
  </si>
  <si>
    <t>A21A133D02</t>
  </si>
  <si>
    <t>APP20A133D21</t>
  </si>
  <si>
    <t>A21A133D03</t>
  </si>
  <si>
    <t>A21A133D04</t>
  </si>
  <si>
    <t>A21A133D20</t>
  </si>
  <si>
    <t>A21A133D07</t>
  </si>
  <si>
    <t>A21A133D08</t>
  </si>
  <si>
    <t>A21A133D09</t>
  </si>
  <si>
    <t>A21A133D10</t>
  </si>
  <si>
    <t>A21A133D11</t>
  </si>
  <si>
    <t>A21A133D12</t>
  </si>
  <si>
    <t>Fixed rate instrument 134</t>
  </si>
  <si>
    <t>4B.134</t>
  </si>
  <si>
    <t>A21A134D13</t>
  </si>
  <si>
    <t>A21A134D14</t>
  </si>
  <si>
    <t>A21A134D15</t>
  </si>
  <si>
    <t>A21A134D16</t>
  </si>
  <si>
    <t>A21A134D17</t>
  </si>
  <si>
    <t>A21A134D18</t>
  </si>
  <si>
    <t>A21A134D19</t>
  </si>
  <si>
    <t>A21A134D01</t>
  </si>
  <si>
    <t>A21A134D02</t>
  </si>
  <si>
    <t>APP20A134D21</t>
  </si>
  <si>
    <t>A21A134D03</t>
  </si>
  <si>
    <t>A21A134D04</t>
  </si>
  <si>
    <t>A21A134D20</t>
  </si>
  <si>
    <t>A21A134D07</t>
  </si>
  <si>
    <t>A21A134D08</t>
  </si>
  <si>
    <t>A21A134D09</t>
  </si>
  <si>
    <t>A21A134D10</t>
  </si>
  <si>
    <t>A21A134D11</t>
  </si>
  <si>
    <t>A21A134D12</t>
  </si>
  <si>
    <t>Fixed rate instrument 135</t>
  </si>
  <si>
    <t>4B.135</t>
  </si>
  <si>
    <t>A21A135D13</t>
  </si>
  <si>
    <t>A21A135D14</t>
  </si>
  <si>
    <t>A21A135D15</t>
  </si>
  <si>
    <t>A21A135D16</t>
  </si>
  <si>
    <t>A21A135D17</t>
  </si>
  <si>
    <t>A21A135D18</t>
  </si>
  <si>
    <t>A21A135D19</t>
  </si>
  <si>
    <t>A21A135D01</t>
  </si>
  <si>
    <t>A21A135D02</t>
  </si>
  <si>
    <t>APP20A135D21</t>
  </si>
  <si>
    <t>A21A135D03</t>
  </si>
  <si>
    <t>A21A135D04</t>
  </si>
  <si>
    <t>A21A135D20</t>
  </si>
  <si>
    <t>A21A135D07</t>
  </si>
  <si>
    <t>A21A135D08</t>
  </si>
  <si>
    <t>A21A135D09</t>
  </si>
  <si>
    <t>A21A135D10</t>
  </si>
  <si>
    <t>A21A135D11</t>
  </si>
  <si>
    <t>A21A135D12</t>
  </si>
  <si>
    <t>Fixed rate instrument 136</t>
  </si>
  <si>
    <t>4B.136</t>
  </si>
  <si>
    <t>A21A136D13</t>
  </si>
  <si>
    <t>A21A136D14</t>
  </si>
  <si>
    <t>A21A136D15</t>
  </si>
  <si>
    <t>A21A136D16</t>
  </si>
  <si>
    <t>A21A136D17</t>
  </si>
  <si>
    <t>A21A136D18</t>
  </si>
  <si>
    <t>A21A136D19</t>
  </si>
  <si>
    <t>A21A136D01</t>
  </si>
  <si>
    <t>A21A136D02</t>
  </si>
  <si>
    <t>APP20A136D21</t>
  </si>
  <si>
    <t>A21A136D03</t>
  </si>
  <si>
    <t>A21A136D04</t>
  </si>
  <si>
    <t>A21A136D20</t>
  </si>
  <si>
    <t>A21A136D07</t>
  </si>
  <si>
    <t>A21A136D08</t>
  </si>
  <si>
    <t>A21A136D09</t>
  </si>
  <si>
    <t>A21A136D10</t>
  </si>
  <si>
    <t>A21A136D11</t>
  </si>
  <si>
    <t>A21A136D12</t>
  </si>
  <si>
    <t>Fixed rate instrument 137</t>
  </si>
  <si>
    <t>4B.137</t>
  </si>
  <si>
    <t>A21A137D13</t>
  </si>
  <si>
    <t>A21A137D14</t>
  </si>
  <si>
    <t>A21A137D15</t>
  </si>
  <si>
    <t>A21A137D16</t>
  </si>
  <si>
    <t>A21A137D17</t>
  </si>
  <si>
    <t>A21A137D18</t>
  </si>
  <si>
    <t>A21A137D19</t>
  </si>
  <si>
    <t>A21A137D01</t>
  </si>
  <si>
    <t>A21A137D02</t>
  </si>
  <si>
    <t>APP20A137D21</t>
  </si>
  <si>
    <t>A21A137D03</t>
  </si>
  <si>
    <t>A21A137D04</t>
  </si>
  <si>
    <t>A21A137D20</t>
  </si>
  <si>
    <t>A21A137D07</t>
  </si>
  <si>
    <t>A21A137D08</t>
  </si>
  <si>
    <t>A21A137D09</t>
  </si>
  <si>
    <t>A21A137D10</t>
  </si>
  <si>
    <t>A21A137D11</t>
  </si>
  <si>
    <t>A21A137D12</t>
  </si>
  <si>
    <t>Fixed rate instrument 138</t>
  </si>
  <si>
    <t>4B.138</t>
  </si>
  <si>
    <t>A21A138D13</t>
  </si>
  <si>
    <t>A21A138D14</t>
  </si>
  <si>
    <t>A21A138D15</t>
  </si>
  <si>
    <t>A21A138D16</t>
  </si>
  <si>
    <t>A21A138D17</t>
  </si>
  <si>
    <t>A21A138D18</t>
  </si>
  <si>
    <t>A21A138D19</t>
  </si>
  <si>
    <t>A21A138D01</t>
  </si>
  <si>
    <t>A21A138D02</t>
  </si>
  <si>
    <t>APP20A138D21</t>
  </si>
  <si>
    <t>A21A138D03</t>
  </si>
  <si>
    <t>A21A138D04</t>
  </si>
  <si>
    <t>A21A138D20</t>
  </si>
  <si>
    <t>A21A138D07</t>
  </si>
  <si>
    <t>A21A138D08</t>
  </si>
  <si>
    <t>A21A138D09</t>
  </si>
  <si>
    <t>A21A138D10</t>
  </si>
  <si>
    <t>A21A138D11</t>
  </si>
  <si>
    <t>A21A138D12</t>
  </si>
  <si>
    <t>Fixed rate instrument 139</t>
  </si>
  <si>
    <t>4B.139</t>
  </si>
  <si>
    <t>A21A139D13</t>
  </si>
  <si>
    <t>A21A139D14</t>
  </si>
  <si>
    <t>A21A139D15</t>
  </si>
  <si>
    <t>A21A139D16</t>
  </si>
  <si>
    <t>A21A139D17</t>
  </si>
  <si>
    <t>A21A139D18</t>
  </si>
  <si>
    <t>A21A139D19</t>
  </si>
  <si>
    <t>A21A139D01</t>
  </si>
  <si>
    <t>A21A139D02</t>
  </si>
  <si>
    <t>APP20A139D21</t>
  </si>
  <si>
    <t>A21A139D03</t>
  </si>
  <si>
    <t>A21A139D04</t>
  </si>
  <si>
    <t>A21A139D20</t>
  </si>
  <si>
    <t>A21A139D07</t>
  </si>
  <si>
    <t>A21A139D08</t>
  </si>
  <si>
    <t>A21A139D09</t>
  </si>
  <si>
    <t>A21A139D10</t>
  </si>
  <si>
    <t>A21A139D11</t>
  </si>
  <si>
    <t>A21A139D12</t>
  </si>
  <si>
    <t>Fixed rate instrument 140</t>
  </si>
  <si>
    <t>4B.140</t>
  </si>
  <si>
    <t>A21A140D13</t>
  </si>
  <si>
    <t>A21A140D14</t>
  </si>
  <si>
    <t>A21A140D15</t>
  </si>
  <si>
    <t>A21A140D16</t>
  </si>
  <si>
    <t>A21A140D17</t>
  </si>
  <si>
    <t>A21A140D18</t>
  </si>
  <si>
    <t>A21A140D19</t>
  </si>
  <si>
    <t>A21A140D01</t>
  </si>
  <si>
    <t>A21A140D02</t>
  </si>
  <si>
    <t>APP20A140D21</t>
  </si>
  <si>
    <t>A21A140D03</t>
  </si>
  <si>
    <t>A21A140D04</t>
  </si>
  <si>
    <t>A21A140D20</t>
  </si>
  <si>
    <t>A21A140D07</t>
  </si>
  <si>
    <t>A21A140D08</t>
  </si>
  <si>
    <t>A21A140D09</t>
  </si>
  <si>
    <t>A21A140D10</t>
  </si>
  <si>
    <t>A21A140D11</t>
  </si>
  <si>
    <t>A21A140D12</t>
  </si>
  <si>
    <t>Fixed rate instrument 141</t>
  </si>
  <si>
    <t>4B.141</t>
  </si>
  <si>
    <t>A21A141D13</t>
  </si>
  <si>
    <t>A21A141D14</t>
  </si>
  <si>
    <t>A21A141D15</t>
  </si>
  <si>
    <t>A21A141D16</t>
  </si>
  <si>
    <t>A21A141D17</t>
  </si>
  <si>
    <t>A21A141D18</t>
  </si>
  <si>
    <t>A21A141D19</t>
  </si>
  <si>
    <t>A21A141D01</t>
  </si>
  <si>
    <t>A21A141D02</t>
  </si>
  <si>
    <t>APP20A141D21</t>
  </si>
  <si>
    <t>A21A141D03</t>
  </si>
  <si>
    <t>A21A141D04</t>
  </si>
  <si>
    <t>A21A141D20</t>
  </si>
  <si>
    <t>A21A141D07</t>
  </si>
  <si>
    <t>A21A141D08</t>
  </si>
  <si>
    <t>A21A141D09</t>
  </si>
  <si>
    <t>A21A141D10</t>
  </si>
  <si>
    <t>A21A141D11</t>
  </si>
  <si>
    <t>A21A141D12</t>
  </si>
  <si>
    <t>Fixed rate instrument 142</t>
  </si>
  <si>
    <t>4B.142</t>
  </si>
  <si>
    <t>A21A142D13</t>
  </si>
  <si>
    <t>A21A142D14</t>
  </si>
  <si>
    <t>A21A142D15</t>
  </si>
  <si>
    <t>A21A142D16</t>
  </si>
  <si>
    <t>A21A142D17</t>
  </si>
  <si>
    <t>A21A142D18</t>
  </si>
  <si>
    <t>A21A142D19</t>
  </si>
  <si>
    <t>A21A142D01</t>
  </si>
  <si>
    <t>A21A142D02</t>
  </si>
  <si>
    <t>APP20A142D21</t>
  </si>
  <si>
    <t>A21A142D03</t>
  </si>
  <si>
    <t>A21A142D04</t>
  </si>
  <si>
    <t>A21A142D20</t>
  </si>
  <si>
    <t>A21A142D07</t>
  </si>
  <si>
    <t>A21A142D08</t>
  </si>
  <si>
    <t>A21A142D09</t>
  </si>
  <si>
    <t>A21A142D10</t>
  </si>
  <si>
    <t>A21A142D11</t>
  </si>
  <si>
    <t>A21A142D12</t>
  </si>
  <si>
    <t>Fixed rate instrument 143</t>
  </si>
  <si>
    <t>4B.143</t>
  </si>
  <si>
    <t>A21A143D13</t>
  </si>
  <si>
    <t>A21A143D14</t>
  </si>
  <si>
    <t>A21A143D15</t>
  </si>
  <si>
    <t>A21A143D16</t>
  </si>
  <si>
    <t>A21A143D17</t>
  </si>
  <si>
    <t>A21A143D18</t>
  </si>
  <si>
    <t>A21A143D19</t>
  </si>
  <si>
    <t>A21A143D01</t>
  </si>
  <si>
    <t>A21A143D02</t>
  </si>
  <si>
    <t>APP20A143D21</t>
  </si>
  <si>
    <t>A21A143D03</t>
  </si>
  <si>
    <t>A21A143D04</t>
  </si>
  <si>
    <t>A21A143D20</t>
  </si>
  <si>
    <t>A21A143D07</t>
  </si>
  <si>
    <t>A21A143D08</t>
  </si>
  <si>
    <t>A21A143D09</t>
  </si>
  <si>
    <t>A21A143D10</t>
  </si>
  <si>
    <t>A21A143D11</t>
  </si>
  <si>
    <t>A21A143D12</t>
  </si>
  <si>
    <t>Fixed rate instrument 144</t>
  </si>
  <si>
    <t>4B.144</t>
  </si>
  <si>
    <t>A21A144D13</t>
  </si>
  <si>
    <t>A21A144D14</t>
  </si>
  <si>
    <t>A21A144D15</t>
  </si>
  <si>
    <t>A21A144D16</t>
  </si>
  <si>
    <t>A21A144D17</t>
  </si>
  <si>
    <t>A21A144D18</t>
  </si>
  <si>
    <t>A21A144D19</t>
  </si>
  <si>
    <t>A21A144D01</t>
  </si>
  <si>
    <t>A21A144D02</t>
  </si>
  <si>
    <t>APP20A144D21</t>
  </si>
  <si>
    <t>A21A144D03</t>
  </si>
  <si>
    <t>A21A144D04</t>
  </si>
  <si>
    <t>A21A144D20</t>
  </si>
  <si>
    <t>A21A144D07</t>
  </si>
  <si>
    <t>A21A144D08</t>
  </si>
  <si>
    <t>A21A144D09</t>
  </si>
  <si>
    <t>A21A144D10</t>
  </si>
  <si>
    <t>A21A144D11</t>
  </si>
  <si>
    <t>A21A144D12</t>
  </si>
  <si>
    <t>Fixed rate instrument 145</t>
  </si>
  <si>
    <t>4B.145</t>
  </si>
  <si>
    <t>A21A145D13</t>
  </si>
  <si>
    <t>A21A145D14</t>
  </si>
  <si>
    <t>A21A145D15</t>
  </si>
  <si>
    <t>A21A145D16</t>
  </si>
  <si>
    <t>A21A145D17</t>
  </si>
  <si>
    <t>A21A145D18</t>
  </si>
  <si>
    <t>A21A145D19</t>
  </si>
  <si>
    <t>A21A145D01</t>
  </si>
  <si>
    <t>A21A145D02</t>
  </si>
  <si>
    <t>APP20A145D21</t>
  </si>
  <si>
    <t>A21A145D03</t>
  </si>
  <si>
    <t>A21A145D04</t>
  </si>
  <si>
    <t>A21A145D20</t>
  </si>
  <si>
    <t>A21A145D07</t>
  </si>
  <si>
    <t>A21A145D08</t>
  </si>
  <si>
    <t>A21A145D09</t>
  </si>
  <si>
    <t>A21A145D10</t>
  </si>
  <si>
    <t>A21A145D11</t>
  </si>
  <si>
    <t>A21A145D12</t>
  </si>
  <si>
    <t>Fixed rate instrument 146</t>
  </si>
  <si>
    <t>4B.146</t>
  </si>
  <si>
    <t>A21A146D13</t>
  </si>
  <si>
    <t>A21A146D14</t>
  </si>
  <si>
    <t>A21A146D15</t>
  </si>
  <si>
    <t>A21A146D16</t>
  </si>
  <si>
    <t>A21A146D17</t>
  </si>
  <si>
    <t>A21A146D18</t>
  </si>
  <si>
    <t>A21A146D19</t>
  </si>
  <si>
    <t>A21A146D01</t>
  </si>
  <si>
    <t>A21A146D02</t>
  </si>
  <si>
    <t>APP20A146D21</t>
  </si>
  <si>
    <t>A21A146D03</t>
  </si>
  <si>
    <t>A21A146D04</t>
  </si>
  <si>
    <t>A21A146D20</t>
  </si>
  <si>
    <t>A21A146D07</t>
  </si>
  <si>
    <t>A21A146D08</t>
  </si>
  <si>
    <t>A21A146D09</t>
  </si>
  <si>
    <t>A21A146D10</t>
  </si>
  <si>
    <t>A21A146D11</t>
  </si>
  <si>
    <t>A21A146D12</t>
  </si>
  <si>
    <t>Fixed rate instrument 147</t>
  </si>
  <si>
    <t>4B.147</t>
  </si>
  <si>
    <t>A21A147D13</t>
  </si>
  <si>
    <t>A21A147D14</t>
  </si>
  <si>
    <t>A21A147D15</t>
  </si>
  <si>
    <t>A21A147D16</t>
  </si>
  <si>
    <t>A21A147D17</t>
  </si>
  <si>
    <t>A21A147D18</t>
  </si>
  <si>
    <t>A21A147D19</t>
  </si>
  <si>
    <t>A21A147D01</t>
  </si>
  <si>
    <t>A21A147D02</t>
  </si>
  <si>
    <t>APP20A147D21</t>
  </si>
  <si>
    <t>A21A147D03</t>
  </si>
  <si>
    <t>A21A147D04</t>
  </si>
  <si>
    <t>A21A147D20</t>
  </si>
  <si>
    <t>A21A147D07</t>
  </si>
  <si>
    <t>A21A147D08</t>
  </si>
  <si>
    <t>A21A147D09</t>
  </si>
  <si>
    <t>A21A147D10</t>
  </si>
  <si>
    <t>A21A147D11</t>
  </si>
  <si>
    <t>A21A147D12</t>
  </si>
  <si>
    <t>Fixed rate instrument 148</t>
  </si>
  <si>
    <t>4B.148</t>
  </si>
  <si>
    <t>A21A148D13</t>
  </si>
  <si>
    <t>A21A148D14</t>
  </si>
  <si>
    <t>A21A148D15</t>
  </si>
  <si>
    <t>A21A148D16</t>
  </si>
  <si>
    <t>A21A148D17</t>
  </si>
  <si>
    <t>A21A148D18</t>
  </si>
  <si>
    <t>A21A148D19</t>
  </si>
  <si>
    <t>A21A148D01</t>
  </si>
  <si>
    <t>A21A148D02</t>
  </si>
  <si>
    <t>APP20A148D21</t>
  </si>
  <si>
    <t>A21A148D03</t>
  </si>
  <si>
    <t>A21A148D04</t>
  </si>
  <si>
    <t>A21A148D20</t>
  </si>
  <si>
    <t>A21A148D07</t>
  </si>
  <si>
    <t>A21A148D08</t>
  </si>
  <si>
    <t>A21A148D09</t>
  </si>
  <si>
    <t>A21A148D10</t>
  </si>
  <si>
    <t>A21A148D11</t>
  </si>
  <si>
    <t>A21A148D12</t>
  </si>
  <si>
    <t>Fixed rate instrument 149</t>
  </si>
  <si>
    <t>4B.149</t>
  </si>
  <si>
    <t>A21A149D13</t>
  </si>
  <si>
    <t>A21A149D14</t>
  </si>
  <si>
    <t>A21A149D15</t>
  </si>
  <si>
    <t>A21A149D16</t>
  </si>
  <si>
    <t>A21A149D17</t>
  </si>
  <si>
    <t>A21A149D18</t>
  </si>
  <si>
    <t>A21A149D19</t>
  </si>
  <si>
    <t>A21A149D01</t>
  </si>
  <si>
    <t>A21A149D02</t>
  </si>
  <si>
    <t>APP20A149D21</t>
  </si>
  <si>
    <t>A21A149D03</t>
  </si>
  <si>
    <t>A21A149D04</t>
  </si>
  <si>
    <t>A21A149D20</t>
  </si>
  <si>
    <t>A21A149D07</t>
  </si>
  <si>
    <t>A21A149D08</t>
  </si>
  <si>
    <t>A21A149D09</t>
  </si>
  <si>
    <t>A21A149D10</t>
  </si>
  <si>
    <t>A21A149D11</t>
  </si>
  <si>
    <t>A21A149D12</t>
  </si>
  <si>
    <t>Fixed rate instrument 150</t>
  </si>
  <si>
    <t>4B.150</t>
  </si>
  <si>
    <t>A21A150D13</t>
  </si>
  <si>
    <t>A21A150D14</t>
  </si>
  <si>
    <t>A21A150D15</t>
  </si>
  <si>
    <t>A21A150D16</t>
  </si>
  <si>
    <t>A21A150D17</t>
  </si>
  <si>
    <t>A21A150D18</t>
  </si>
  <si>
    <t>A21A150D19</t>
  </si>
  <si>
    <t>A21A150D01</t>
  </si>
  <si>
    <t>A21A150D02</t>
  </si>
  <si>
    <t>APP20A150D21</t>
  </si>
  <si>
    <t>A21A150D03</t>
  </si>
  <si>
    <t>A21A150D04</t>
  </si>
  <si>
    <t>A21A150D20</t>
  </si>
  <si>
    <t>A21A150D07</t>
  </si>
  <si>
    <t>A21A150D08</t>
  </si>
  <si>
    <t>A21A150D09</t>
  </si>
  <si>
    <t>A21A150D10</t>
  </si>
  <si>
    <t>A21A150D11</t>
  </si>
  <si>
    <t>A21A150D12</t>
  </si>
  <si>
    <t>Fixed rate instrument 151</t>
  </si>
  <si>
    <t>4B.151</t>
  </si>
  <si>
    <t>A21A151D13</t>
  </si>
  <si>
    <t>A21A151D14</t>
  </si>
  <si>
    <t>A21A151D15</t>
  </si>
  <si>
    <t>A21A151D16</t>
  </si>
  <si>
    <t>A21A151D17</t>
  </si>
  <si>
    <t>A21A151D18</t>
  </si>
  <si>
    <t>A21A151D19</t>
  </si>
  <si>
    <t>A21A151D01</t>
  </si>
  <si>
    <t>A21A151D02</t>
  </si>
  <si>
    <t>APP20A151D21</t>
  </si>
  <si>
    <t>A21A151D03</t>
  </si>
  <si>
    <t>A21A151D04</t>
  </si>
  <si>
    <t>A21A151D20</t>
  </si>
  <si>
    <t>A21A151D07</t>
  </si>
  <si>
    <t>A21A151D08</t>
  </si>
  <si>
    <t>A21A151D09</t>
  </si>
  <si>
    <t>A21A151D10</t>
  </si>
  <si>
    <t>A21A151D11</t>
  </si>
  <si>
    <t>A21A151D12</t>
  </si>
  <si>
    <t>Fixed rate instrument 152</t>
  </si>
  <si>
    <t>4B.152</t>
  </si>
  <si>
    <t>A21A152D13</t>
  </si>
  <si>
    <t>A21A152D14</t>
  </si>
  <si>
    <t>A21A152D15</t>
  </si>
  <si>
    <t>A21A152D16</t>
  </si>
  <si>
    <t>A21A152D17</t>
  </si>
  <si>
    <t>A21A152D18</t>
  </si>
  <si>
    <t>A21A152D19</t>
  </si>
  <si>
    <t>A21A152D01</t>
  </si>
  <si>
    <t>A21A152D02</t>
  </si>
  <si>
    <t>APP20A152D21</t>
  </si>
  <si>
    <t>A21A152D03</t>
  </si>
  <si>
    <t>A21A152D04</t>
  </si>
  <si>
    <t>A21A152D20</t>
  </si>
  <si>
    <t>A21A152D07</t>
  </si>
  <si>
    <t>A21A152D08</t>
  </si>
  <si>
    <t>A21A152D09</t>
  </si>
  <si>
    <t>A21A152D10</t>
  </si>
  <si>
    <t>A21A152D11</t>
  </si>
  <si>
    <t>A21A152D12</t>
  </si>
  <si>
    <t>Fixed rate instrument 153</t>
  </si>
  <si>
    <t>4B.153</t>
  </si>
  <si>
    <t>A21A153D13</t>
  </si>
  <si>
    <t>A21A153D14</t>
  </si>
  <si>
    <t>A21A153D15</t>
  </si>
  <si>
    <t>A21A153D16</t>
  </si>
  <si>
    <t>A21A153D17</t>
  </si>
  <si>
    <t>A21A153D18</t>
  </si>
  <si>
    <t>A21A153D19</t>
  </si>
  <si>
    <t>A21A153D01</t>
  </si>
  <si>
    <t>A21A153D02</t>
  </si>
  <si>
    <t>APP20A153D21</t>
  </si>
  <si>
    <t>A21A153D03</t>
  </si>
  <si>
    <t>A21A153D04</t>
  </si>
  <si>
    <t>A21A153D20</t>
  </si>
  <si>
    <t>A21A153D07</t>
  </si>
  <si>
    <t>A21A153D08</t>
  </si>
  <si>
    <t>A21A153D09</t>
  </si>
  <si>
    <t>A21A153D10</t>
  </si>
  <si>
    <t>A21A153D11</t>
  </si>
  <si>
    <t>A21A153D12</t>
  </si>
  <si>
    <t>Fixed rate instrument 154</t>
  </si>
  <si>
    <t>4B.154</t>
  </si>
  <si>
    <t>A21A154D13</t>
  </si>
  <si>
    <t>A21A154D14</t>
  </si>
  <si>
    <t>A21A154D15</t>
  </si>
  <si>
    <t>A21A154D16</t>
  </si>
  <si>
    <t>A21A154D17</t>
  </si>
  <si>
    <t>A21A154D18</t>
  </si>
  <si>
    <t>A21A154D19</t>
  </si>
  <si>
    <t>A21A154D01</t>
  </si>
  <si>
    <t>A21A154D02</t>
  </si>
  <si>
    <t>APP20A154D21</t>
  </si>
  <si>
    <t>A21A154D03</t>
  </si>
  <si>
    <t>A21A154D04</t>
  </si>
  <si>
    <t>A21A154D20</t>
  </si>
  <si>
    <t>A21A154D07</t>
  </si>
  <si>
    <t>A21A154D08</t>
  </si>
  <si>
    <t>A21A154D09</t>
  </si>
  <si>
    <t>A21A154D10</t>
  </si>
  <si>
    <t>A21A154D11</t>
  </si>
  <si>
    <t>A21A154D12</t>
  </si>
  <si>
    <t>Fixed rate instrument 155</t>
  </si>
  <si>
    <t>4B.155</t>
  </si>
  <si>
    <t>A21A155D13</t>
  </si>
  <si>
    <t>A21A155D14</t>
  </si>
  <si>
    <t>A21A155D15</t>
  </si>
  <si>
    <t>A21A155D16</t>
  </si>
  <si>
    <t>A21A155D17</t>
  </si>
  <si>
    <t>A21A155D18</t>
  </si>
  <si>
    <t>A21A155D19</t>
  </si>
  <si>
    <t>A21A155D01</t>
  </si>
  <si>
    <t>A21A155D02</t>
  </si>
  <si>
    <t>APP20A155D21</t>
  </si>
  <si>
    <t>A21A155D03</t>
  </si>
  <si>
    <t>A21A155D04</t>
  </si>
  <si>
    <t>A21A155D20</t>
  </si>
  <si>
    <t>A21A155D07</t>
  </si>
  <si>
    <t>A21A155D08</t>
  </si>
  <si>
    <t>A21A155D09</t>
  </si>
  <si>
    <t>A21A155D10</t>
  </si>
  <si>
    <t>A21A155D11</t>
  </si>
  <si>
    <t>A21A155D12</t>
  </si>
  <si>
    <t>Fixed rate instrument 156</t>
  </si>
  <si>
    <t>4B.156</t>
  </si>
  <si>
    <t>A21A156D13</t>
  </si>
  <si>
    <t>A21A156D14</t>
  </si>
  <si>
    <t>A21A156D15</t>
  </si>
  <si>
    <t>A21A156D16</t>
  </si>
  <si>
    <t>A21A156D17</t>
  </si>
  <si>
    <t>A21A156D18</t>
  </si>
  <si>
    <t>A21A156D19</t>
  </si>
  <si>
    <t>A21A156D01</t>
  </si>
  <si>
    <t>A21A156D02</t>
  </si>
  <si>
    <t>APP20A156D21</t>
  </si>
  <si>
    <t>A21A156D03</t>
  </si>
  <si>
    <t>A21A156D04</t>
  </si>
  <si>
    <t>A21A156D20</t>
  </si>
  <si>
    <t>A21A156D07</t>
  </si>
  <si>
    <t>A21A156D08</t>
  </si>
  <si>
    <t>A21A156D09</t>
  </si>
  <si>
    <t>A21A156D10</t>
  </si>
  <si>
    <t>A21A156D11</t>
  </si>
  <si>
    <t>A21A156D12</t>
  </si>
  <si>
    <t>Fixed rate instrument 157</t>
  </si>
  <si>
    <t>4B.157</t>
  </si>
  <si>
    <t>A21A157D13</t>
  </si>
  <si>
    <t>A21A157D14</t>
  </si>
  <si>
    <t>A21A157D15</t>
  </si>
  <si>
    <t>A21A157D16</t>
  </si>
  <si>
    <t>A21A157D17</t>
  </si>
  <si>
    <t>A21A157D18</t>
  </si>
  <si>
    <t>A21A157D19</t>
  </si>
  <si>
    <t>A21A157D01</t>
  </si>
  <si>
    <t>A21A157D02</t>
  </si>
  <si>
    <t>APP20A157D21</t>
  </si>
  <si>
    <t>A21A157D03</t>
  </si>
  <si>
    <t>A21A157D04</t>
  </si>
  <si>
    <t>A21A157D20</t>
  </si>
  <si>
    <t>A21A157D07</t>
  </si>
  <si>
    <t>A21A157D08</t>
  </si>
  <si>
    <t>A21A157D09</t>
  </si>
  <si>
    <t>A21A157D10</t>
  </si>
  <si>
    <t>A21A157D11</t>
  </si>
  <si>
    <t>A21A157D12</t>
  </si>
  <si>
    <t>Fixed rate instrument 158</t>
  </si>
  <si>
    <t>4B.158</t>
  </si>
  <si>
    <t>A21A158D13</t>
  </si>
  <si>
    <t>A21A158D14</t>
  </si>
  <si>
    <t>A21A158D15</t>
  </si>
  <si>
    <t>A21A158D16</t>
  </si>
  <si>
    <t>A21A158D17</t>
  </si>
  <si>
    <t>A21A158D18</t>
  </si>
  <si>
    <t>A21A158D19</t>
  </si>
  <si>
    <t>A21A158D01</t>
  </si>
  <si>
    <t>A21A158D02</t>
  </si>
  <si>
    <t>APP20A158D21</t>
  </si>
  <si>
    <t>A21A158D03</t>
  </si>
  <si>
    <t>A21A158D04</t>
  </si>
  <si>
    <t>A21A158D20</t>
  </si>
  <si>
    <t>A21A158D07</t>
  </si>
  <si>
    <t>A21A158D08</t>
  </si>
  <si>
    <t>A21A158D09</t>
  </si>
  <si>
    <t>A21A158D10</t>
  </si>
  <si>
    <t>A21A158D11</t>
  </si>
  <si>
    <t>A21A158D12</t>
  </si>
  <si>
    <t>Fixed rate instrument 159</t>
  </si>
  <si>
    <t>4B.159</t>
  </si>
  <si>
    <t>A21A159D13</t>
  </si>
  <si>
    <t>A21A159D14</t>
  </si>
  <si>
    <t>A21A159D15</t>
  </si>
  <si>
    <t>A21A159D16</t>
  </si>
  <si>
    <t>A21A159D17</t>
  </si>
  <si>
    <t>A21A159D18</t>
  </si>
  <si>
    <t>A21A159D19</t>
  </si>
  <si>
    <t>A21A159D01</t>
  </si>
  <si>
    <t>A21A159D02</t>
  </si>
  <si>
    <t>APP20A159D21</t>
  </si>
  <si>
    <t>A21A159D03</t>
  </si>
  <si>
    <t>A21A159D04</t>
  </si>
  <si>
    <t>A21A159D20</t>
  </si>
  <si>
    <t>A21A159D07</t>
  </si>
  <si>
    <t>A21A159D08</t>
  </si>
  <si>
    <t>A21A159D09</t>
  </si>
  <si>
    <t>A21A159D10</t>
  </si>
  <si>
    <t>A21A159D11</t>
  </si>
  <si>
    <t>A21A159D12</t>
  </si>
  <si>
    <t>Fixed rate instrument 160</t>
  </si>
  <si>
    <t>4B.160</t>
  </si>
  <si>
    <t>A21A160D13</t>
  </si>
  <si>
    <t>A21A160D14</t>
  </si>
  <si>
    <t>A21A160D15</t>
  </si>
  <si>
    <t>A21A160D16</t>
  </si>
  <si>
    <t>A21A160D17</t>
  </si>
  <si>
    <t>A21A160D18</t>
  </si>
  <si>
    <t>A21A160D19</t>
  </si>
  <si>
    <t>A21A160D01</t>
  </si>
  <si>
    <t>A21A160D02</t>
  </si>
  <si>
    <t>APP20A160D21</t>
  </si>
  <si>
    <t>A21A160D03</t>
  </si>
  <si>
    <t>A21A160D04</t>
  </si>
  <si>
    <t>A21A160D20</t>
  </si>
  <si>
    <t>A21A160D07</t>
  </si>
  <si>
    <t>A21A160D08</t>
  </si>
  <si>
    <t>A21A160D09</t>
  </si>
  <si>
    <t>A21A160D10</t>
  </si>
  <si>
    <t>A21A160D11</t>
  </si>
  <si>
    <t>A21A160D12</t>
  </si>
  <si>
    <t>Fixed rate instrument 161</t>
  </si>
  <si>
    <t>4B.161</t>
  </si>
  <si>
    <t>A21A161D13</t>
  </si>
  <si>
    <t>A21A161D14</t>
  </si>
  <si>
    <t>A21A161D15</t>
  </si>
  <si>
    <t>A21A161D16</t>
  </si>
  <si>
    <t>A21A161D17</t>
  </si>
  <si>
    <t>A21A161D18</t>
  </si>
  <si>
    <t>A21A161D19</t>
  </si>
  <si>
    <t>A21A161D01</t>
  </si>
  <si>
    <t>A21A161D02</t>
  </si>
  <si>
    <t>APP20A161D21</t>
  </si>
  <si>
    <t>A21A161D03</t>
  </si>
  <si>
    <t>A21A161D04</t>
  </si>
  <si>
    <t>A21A161D20</t>
  </si>
  <si>
    <t>A21A161D07</t>
  </si>
  <si>
    <t>A21A161D08</t>
  </si>
  <si>
    <t>A21A161D09</t>
  </si>
  <si>
    <t>A21A161D10</t>
  </si>
  <si>
    <t>A21A161D11</t>
  </si>
  <si>
    <t>A21A161D12</t>
  </si>
  <si>
    <t>Fixed rate instrument 162</t>
  </si>
  <si>
    <t>4B.162</t>
  </si>
  <si>
    <t>A21A162D13</t>
  </si>
  <si>
    <t>A21A162D14</t>
  </si>
  <si>
    <t>A21A162D15</t>
  </si>
  <si>
    <t>A21A162D16</t>
  </si>
  <si>
    <t>A21A162D17</t>
  </si>
  <si>
    <t>A21A162D18</t>
  </si>
  <si>
    <t>A21A162D19</t>
  </si>
  <si>
    <t>A21A162D01</t>
  </si>
  <si>
    <t>A21A162D02</t>
  </si>
  <si>
    <t>APP20A162D21</t>
  </si>
  <si>
    <t>A21A162D03</t>
  </si>
  <si>
    <t>A21A162D04</t>
  </si>
  <si>
    <t>A21A162D20</t>
  </si>
  <si>
    <t>A21A162D07</t>
  </si>
  <si>
    <t>A21A162D08</t>
  </si>
  <si>
    <t>A21A162D09</t>
  </si>
  <si>
    <t>A21A162D10</t>
  </si>
  <si>
    <t>A21A162D11</t>
  </si>
  <si>
    <t>A21A162D12</t>
  </si>
  <si>
    <t>Fixed rate instrument 163</t>
  </si>
  <si>
    <t>4B.163</t>
  </si>
  <si>
    <t>A21A163D13</t>
  </si>
  <si>
    <t>A21A163D14</t>
  </si>
  <si>
    <t>A21A163D15</t>
  </si>
  <si>
    <t>A21A163D16</t>
  </si>
  <si>
    <t>A21A163D17</t>
  </si>
  <si>
    <t>A21A163D18</t>
  </si>
  <si>
    <t>A21A163D19</t>
  </si>
  <si>
    <t>A21A163D01</t>
  </si>
  <si>
    <t>A21A163D02</t>
  </si>
  <si>
    <t>APP20A163D21</t>
  </si>
  <si>
    <t>A21A163D03</t>
  </si>
  <si>
    <t>A21A163D04</t>
  </si>
  <si>
    <t>A21A163D20</t>
  </si>
  <si>
    <t>A21A163D07</t>
  </si>
  <si>
    <t>A21A163D08</t>
  </si>
  <si>
    <t>A21A163D09</t>
  </si>
  <si>
    <t>A21A163D10</t>
  </si>
  <si>
    <t>A21A163D11</t>
  </si>
  <si>
    <t>A21A163D12</t>
  </si>
  <si>
    <t>Fixed rate instrument 164</t>
  </si>
  <si>
    <t>4B.164</t>
  </si>
  <si>
    <t>A21A164D13</t>
  </si>
  <si>
    <t>A21A164D14</t>
  </si>
  <si>
    <t>A21A164D15</t>
  </si>
  <si>
    <t>A21A164D16</t>
  </si>
  <si>
    <t>A21A164D17</t>
  </si>
  <si>
    <t>A21A164D18</t>
  </si>
  <si>
    <t>A21A164D19</t>
  </si>
  <si>
    <t>A21A164D01</t>
  </si>
  <si>
    <t>A21A164D02</t>
  </si>
  <si>
    <t>APP20A164D21</t>
  </si>
  <si>
    <t>A21A164D03</t>
  </si>
  <si>
    <t>A21A164D04</t>
  </si>
  <si>
    <t>A21A164D20</t>
  </si>
  <si>
    <t>A21A164D07</t>
  </si>
  <si>
    <t>A21A164D08</t>
  </si>
  <si>
    <t>A21A164D09</t>
  </si>
  <si>
    <t>A21A164D10</t>
  </si>
  <si>
    <t>A21A164D11</t>
  </si>
  <si>
    <t>A21A164D12</t>
  </si>
  <si>
    <t>Fixed rate instrument 165</t>
  </si>
  <si>
    <t>4B.165</t>
  </si>
  <si>
    <t>A21A165D13</t>
  </si>
  <si>
    <t>A21A165D14</t>
  </si>
  <si>
    <t>A21A165D15</t>
  </si>
  <si>
    <t>A21A165D16</t>
  </si>
  <si>
    <t>A21A165D17</t>
  </si>
  <si>
    <t>A21A165D18</t>
  </si>
  <si>
    <t>A21A165D19</t>
  </si>
  <si>
    <t>A21A165D01</t>
  </si>
  <si>
    <t>A21A165D02</t>
  </si>
  <si>
    <t>APP20A165D21</t>
  </si>
  <si>
    <t>A21A165D03</t>
  </si>
  <si>
    <t>A21A165D04</t>
  </si>
  <si>
    <t>A21A165D20</t>
  </si>
  <si>
    <t>A21A165D07</t>
  </si>
  <si>
    <t>A21A165D08</t>
  </si>
  <si>
    <t>A21A165D09</t>
  </si>
  <si>
    <t>A21A165D10</t>
  </si>
  <si>
    <t>A21A165D11</t>
  </si>
  <si>
    <t>A21A165D12</t>
  </si>
  <si>
    <t>Fixed rate instrument 166</t>
  </si>
  <si>
    <t>4B.166</t>
  </si>
  <si>
    <t>A21A166D13</t>
  </si>
  <si>
    <t>A21A166D14</t>
  </si>
  <si>
    <t>A21A166D15</t>
  </si>
  <si>
    <t>A21A166D16</t>
  </si>
  <si>
    <t>A21A166D17</t>
  </si>
  <si>
    <t>A21A166D18</t>
  </si>
  <si>
    <t>A21A166D19</t>
  </si>
  <si>
    <t>A21A166D01</t>
  </si>
  <si>
    <t>A21A166D02</t>
  </si>
  <si>
    <t>APP20A166D21</t>
  </si>
  <si>
    <t>A21A166D03</t>
  </si>
  <si>
    <t>A21A166D04</t>
  </si>
  <si>
    <t>A21A166D20</t>
  </si>
  <si>
    <t>A21A166D07</t>
  </si>
  <si>
    <t>A21A166D08</t>
  </si>
  <si>
    <t>A21A166D09</t>
  </si>
  <si>
    <t>A21A166D10</t>
  </si>
  <si>
    <t>A21A166D11</t>
  </si>
  <si>
    <t>A21A166D12</t>
  </si>
  <si>
    <t>Fixed rate instrument 167</t>
  </si>
  <si>
    <t>4B.167</t>
  </si>
  <si>
    <t>A21A167D13</t>
  </si>
  <si>
    <t>A21A167D14</t>
  </si>
  <si>
    <t>A21A167D15</t>
  </si>
  <si>
    <t>A21A167D16</t>
  </si>
  <si>
    <t>A21A167D17</t>
  </si>
  <si>
    <t>A21A167D18</t>
  </si>
  <si>
    <t>A21A167D19</t>
  </si>
  <si>
    <t>A21A167D01</t>
  </si>
  <si>
    <t>A21A167D02</t>
  </si>
  <si>
    <t>APP20A167D21</t>
  </si>
  <si>
    <t>A21A167D03</t>
  </si>
  <si>
    <t>A21A167D04</t>
  </si>
  <si>
    <t>A21A167D20</t>
  </si>
  <si>
    <t>A21A167D07</t>
  </si>
  <si>
    <t>A21A167D08</t>
  </si>
  <si>
    <t>A21A167D09</t>
  </si>
  <si>
    <t>A21A167D10</t>
  </si>
  <si>
    <t>A21A167D11</t>
  </si>
  <si>
    <t>A21A167D12</t>
  </si>
  <si>
    <t>Fixed rate instrument 168</t>
  </si>
  <si>
    <t>4B.168</t>
  </si>
  <si>
    <t>A21A168D13</t>
  </si>
  <si>
    <t>A21A168D14</t>
  </si>
  <si>
    <t>A21A168D15</t>
  </si>
  <si>
    <t>A21A168D16</t>
  </si>
  <si>
    <t>A21A168D17</t>
  </si>
  <si>
    <t>A21A168D18</t>
  </si>
  <si>
    <t>A21A168D19</t>
  </si>
  <si>
    <t>A21A168D01</t>
  </si>
  <si>
    <t>A21A168D02</t>
  </si>
  <si>
    <t>APP20A168D21</t>
  </si>
  <si>
    <t>A21A168D03</t>
  </si>
  <si>
    <t>A21A168D04</t>
  </si>
  <si>
    <t>A21A168D20</t>
  </si>
  <si>
    <t>A21A168D07</t>
  </si>
  <si>
    <t>A21A168D08</t>
  </si>
  <si>
    <t>A21A168D09</t>
  </si>
  <si>
    <t>A21A168D10</t>
  </si>
  <si>
    <t>A21A168D11</t>
  </si>
  <si>
    <t>A21A168D12</t>
  </si>
  <si>
    <t>Fixed rate instrument 169</t>
  </si>
  <si>
    <t>4B.169</t>
  </si>
  <si>
    <t>A21A169D13</t>
  </si>
  <si>
    <t>A21A169D14</t>
  </si>
  <si>
    <t>A21A169D15</t>
  </si>
  <si>
    <t>A21A169D16</t>
  </si>
  <si>
    <t>A21A169D17</t>
  </si>
  <si>
    <t>A21A169D18</t>
  </si>
  <si>
    <t>A21A169D19</t>
  </si>
  <si>
    <t>A21A169D01</t>
  </si>
  <si>
    <t>A21A169D02</t>
  </si>
  <si>
    <t>APP20A169D21</t>
  </si>
  <si>
    <t>A21A169D03</t>
  </si>
  <si>
    <t>A21A169D04</t>
  </si>
  <si>
    <t>A21A169D20</t>
  </si>
  <si>
    <t>A21A169D07</t>
  </si>
  <si>
    <t>A21A169D08</t>
  </si>
  <si>
    <t>A21A169D09</t>
  </si>
  <si>
    <t>A21A169D10</t>
  </si>
  <si>
    <t>A21A169D11</t>
  </si>
  <si>
    <t>A21A169D12</t>
  </si>
  <si>
    <t>Fixed rate instrument 170</t>
  </si>
  <si>
    <t>4B.170</t>
  </si>
  <si>
    <t>A21A170D13</t>
  </si>
  <si>
    <t>A21A170D14</t>
  </si>
  <si>
    <t>A21A170D15</t>
  </si>
  <si>
    <t>A21A170D16</t>
  </si>
  <si>
    <t>A21A170D17</t>
  </si>
  <si>
    <t>A21A170D18</t>
  </si>
  <si>
    <t>A21A170D19</t>
  </si>
  <si>
    <t>A21A170D01</t>
  </si>
  <si>
    <t>A21A170D02</t>
  </si>
  <si>
    <t>APP20A170D21</t>
  </si>
  <si>
    <t>A21A170D03</t>
  </si>
  <si>
    <t>A21A170D04</t>
  </si>
  <si>
    <t>A21A170D20</t>
  </si>
  <si>
    <t>A21A170D07</t>
  </si>
  <si>
    <t>A21A170D08</t>
  </si>
  <si>
    <t>A21A170D09</t>
  </si>
  <si>
    <t>A21A170D10</t>
  </si>
  <si>
    <t>A21A170D11</t>
  </si>
  <si>
    <t>A21A170D12</t>
  </si>
  <si>
    <t>Fixed rate instrument 171</t>
  </si>
  <si>
    <t>4B.171</t>
  </si>
  <si>
    <t>A21A171D13</t>
  </si>
  <si>
    <t>A21A171D14</t>
  </si>
  <si>
    <t>A21A171D15</t>
  </si>
  <si>
    <t>A21A171D16</t>
  </si>
  <si>
    <t>A21A171D17</t>
  </si>
  <si>
    <t>A21A171D18</t>
  </si>
  <si>
    <t>A21A171D19</t>
  </si>
  <si>
    <t>A21A171D01</t>
  </si>
  <si>
    <t>A21A171D02</t>
  </si>
  <si>
    <t>APP20A171D21</t>
  </si>
  <si>
    <t>A21A171D03</t>
  </si>
  <si>
    <t>A21A171D04</t>
  </si>
  <si>
    <t>A21A171D20</t>
  </si>
  <si>
    <t>A21A171D07</t>
  </si>
  <si>
    <t>A21A171D08</t>
  </si>
  <si>
    <t>A21A171D09</t>
  </si>
  <si>
    <t>A21A171D10</t>
  </si>
  <si>
    <t>A21A171D11</t>
  </si>
  <si>
    <t>A21A171D12</t>
  </si>
  <si>
    <t>Fixed rate instrument 172</t>
  </si>
  <si>
    <t>4B.172</t>
  </si>
  <si>
    <t>A21A172D13</t>
  </si>
  <si>
    <t>A21A172D14</t>
  </si>
  <si>
    <t>A21A172D15</t>
  </si>
  <si>
    <t>A21A172D16</t>
  </si>
  <si>
    <t>A21A172D17</t>
  </si>
  <si>
    <t>A21A172D18</t>
  </si>
  <si>
    <t>A21A172D19</t>
  </si>
  <si>
    <t>A21A172D01</t>
  </si>
  <si>
    <t>A21A172D02</t>
  </si>
  <si>
    <t>APP20A172D21</t>
  </si>
  <si>
    <t>A21A172D03</t>
  </si>
  <si>
    <t>A21A172D04</t>
  </si>
  <si>
    <t>A21A172D20</t>
  </si>
  <si>
    <t>A21A172D07</t>
  </si>
  <si>
    <t>A21A172D08</t>
  </si>
  <si>
    <t>A21A172D09</t>
  </si>
  <si>
    <t>A21A172D10</t>
  </si>
  <si>
    <t>A21A172D11</t>
  </si>
  <si>
    <t>A21A172D12</t>
  </si>
  <si>
    <t>Fixed rate instrument 173</t>
  </si>
  <si>
    <t>4B.173</t>
  </si>
  <si>
    <t>A21A173D13</t>
  </si>
  <si>
    <t>A21A173D14</t>
  </si>
  <si>
    <t>A21A173D15</t>
  </si>
  <si>
    <t>A21A173D16</t>
  </si>
  <si>
    <t>A21A173D17</t>
  </si>
  <si>
    <t>A21A173D18</t>
  </si>
  <si>
    <t>A21A173D19</t>
  </si>
  <si>
    <t>A21A173D01</t>
  </si>
  <si>
    <t>A21A173D02</t>
  </si>
  <si>
    <t>APP20A173D21</t>
  </si>
  <si>
    <t>A21A173D03</t>
  </si>
  <si>
    <t>A21A173D04</t>
  </si>
  <si>
    <t>A21A173D20</t>
  </si>
  <si>
    <t>A21A173D07</t>
  </si>
  <si>
    <t>A21A173D08</t>
  </si>
  <si>
    <t>A21A173D09</t>
  </si>
  <si>
    <t>A21A173D10</t>
  </si>
  <si>
    <t>A21A173D11</t>
  </si>
  <si>
    <t>A21A173D12</t>
  </si>
  <si>
    <t>Fixed rate instrument 174</t>
  </si>
  <si>
    <t>4B.174</t>
  </si>
  <si>
    <t>A21A174D13</t>
  </si>
  <si>
    <t>A21A174D14</t>
  </si>
  <si>
    <t>A21A174D15</t>
  </si>
  <si>
    <t>A21A174D16</t>
  </si>
  <si>
    <t>A21A174D17</t>
  </si>
  <si>
    <t>A21A174D18</t>
  </si>
  <si>
    <t>A21A174D19</t>
  </si>
  <si>
    <t>A21A174D01</t>
  </si>
  <si>
    <t>A21A174D02</t>
  </si>
  <si>
    <t>APP20A174D21</t>
  </si>
  <si>
    <t>A21A174D03</t>
  </si>
  <si>
    <t>A21A174D04</t>
  </si>
  <si>
    <t>A21A174D20</t>
  </si>
  <si>
    <t>A21A174D07</t>
  </si>
  <si>
    <t>A21A174D08</t>
  </si>
  <si>
    <t>A21A174D09</t>
  </si>
  <si>
    <t>A21A174D10</t>
  </si>
  <si>
    <t>A21A174D11</t>
  </si>
  <si>
    <t>A21A174D12</t>
  </si>
  <si>
    <t>Fixed rate instrument 175</t>
  </si>
  <si>
    <t>4B.175</t>
  </si>
  <si>
    <t>A21A175D13</t>
  </si>
  <si>
    <t>A21A175D14</t>
  </si>
  <si>
    <t>A21A175D15</t>
  </si>
  <si>
    <t>A21A175D16</t>
  </si>
  <si>
    <t>A21A175D17</t>
  </si>
  <si>
    <t>A21A175D18</t>
  </si>
  <si>
    <t>A21A175D19</t>
  </si>
  <si>
    <t>A21A175D01</t>
  </si>
  <si>
    <t>A21A175D02</t>
  </si>
  <si>
    <t>APP20A175D21</t>
  </si>
  <si>
    <t>A21A175D03</t>
  </si>
  <si>
    <t>A21A175D04</t>
  </si>
  <si>
    <t>A21A175D20</t>
  </si>
  <si>
    <t>A21A175D07</t>
  </si>
  <si>
    <t>A21A175D08</t>
  </si>
  <si>
    <t>A21A175D09</t>
  </si>
  <si>
    <t>A21A175D10</t>
  </si>
  <si>
    <t>A21A175D11</t>
  </si>
  <si>
    <t>A21A175D12</t>
  </si>
  <si>
    <t>Fixed rate instrument 176</t>
  </si>
  <si>
    <t>4B.176</t>
  </si>
  <si>
    <t>A21A176D13</t>
  </si>
  <si>
    <t>A21A176D14</t>
  </si>
  <si>
    <t>A21A176D15</t>
  </si>
  <si>
    <t>A21A176D16</t>
  </si>
  <si>
    <t>A21A176D17</t>
  </si>
  <si>
    <t>A21A176D18</t>
  </si>
  <si>
    <t>A21A176D19</t>
  </si>
  <si>
    <t>A21A176D01</t>
  </si>
  <si>
    <t>A21A176D02</t>
  </si>
  <si>
    <t>APP20A176D21</t>
  </si>
  <si>
    <t>A21A176D03</t>
  </si>
  <si>
    <t>A21A176D04</t>
  </si>
  <si>
    <t>A21A176D20</t>
  </si>
  <si>
    <t>A21A176D07</t>
  </si>
  <si>
    <t>A21A176D08</t>
  </si>
  <si>
    <t>A21A176D09</t>
  </si>
  <si>
    <t>A21A176D10</t>
  </si>
  <si>
    <t>A21A176D11</t>
  </si>
  <si>
    <t>A21A176D12</t>
  </si>
  <si>
    <t>Fixed rate instrument 177</t>
  </si>
  <si>
    <t>4B.177</t>
  </si>
  <si>
    <t>A21A177D13</t>
  </si>
  <si>
    <t>A21A177D14</t>
  </si>
  <si>
    <t>A21A177D15</t>
  </si>
  <si>
    <t>A21A177D16</t>
  </si>
  <si>
    <t>A21A177D17</t>
  </si>
  <si>
    <t>A21A177D18</t>
  </si>
  <si>
    <t>A21A177D19</t>
  </si>
  <si>
    <t>A21A177D01</t>
  </si>
  <si>
    <t>A21A177D02</t>
  </si>
  <si>
    <t>APP20A177D21</t>
  </si>
  <si>
    <t>A21A177D03</t>
  </si>
  <si>
    <t>A21A177D04</t>
  </si>
  <si>
    <t>A21A177D20</t>
  </si>
  <si>
    <t>A21A177D07</t>
  </si>
  <si>
    <t>A21A177D08</t>
  </si>
  <si>
    <t>A21A177D09</t>
  </si>
  <si>
    <t>A21A177D10</t>
  </si>
  <si>
    <t>A21A177D11</t>
  </si>
  <si>
    <t>A21A177D12</t>
  </si>
  <si>
    <t>Fixed rate instrument 178</t>
  </si>
  <si>
    <t>4B.178</t>
  </si>
  <si>
    <t>A21A178D13</t>
  </si>
  <si>
    <t>A21A178D14</t>
  </si>
  <si>
    <t>A21A178D15</t>
  </si>
  <si>
    <t>A21A178D16</t>
  </si>
  <si>
    <t>A21A178D17</t>
  </si>
  <si>
    <t>A21A178D18</t>
  </si>
  <si>
    <t>A21A178D19</t>
  </si>
  <si>
    <t>A21A178D01</t>
  </si>
  <si>
    <t>A21A178D02</t>
  </si>
  <si>
    <t>APP20A178D21</t>
  </si>
  <si>
    <t>A21A178D03</t>
  </si>
  <si>
    <t>A21A178D04</t>
  </si>
  <si>
    <t>A21A178D20</t>
  </si>
  <si>
    <t>A21A178D07</t>
  </si>
  <si>
    <t>A21A178D08</t>
  </si>
  <si>
    <t>A21A178D09</t>
  </si>
  <si>
    <t>A21A178D10</t>
  </si>
  <si>
    <t>A21A178D11</t>
  </si>
  <si>
    <t>A21A178D12</t>
  </si>
  <si>
    <t>Fixed rate instrument 179</t>
  </si>
  <si>
    <t>4B.179</t>
  </si>
  <si>
    <t>A21A179D13</t>
  </si>
  <si>
    <t>A21A179D14</t>
  </si>
  <si>
    <t>A21A179D15</t>
  </si>
  <si>
    <t>A21A179D16</t>
  </si>
  <si>
    <t>A21A179D17</t>
  </si>
  <si>
    <t>A21A179D18</t>
  </si>
  <si>
    <t>A21A179D19</t>
  </si>
  <si>
    <t>A21A179D01</t>
  </si>
  <si>
    <t>A21A179D02</t>
  </si>
  <si>
    <t>APP20A179D21</t>
  </si>
  <si>
    <t>A21A179D03</t>
  </si>
  <si>
    <t>A21A179D04</t>
  </si>
  <si>
    <t>A21A179D20</t>
  </si>
  <si>
    <t>A21A179D07</t>
  </si>
  <si>
    <t>A21A179D08</t>
  </si>
  <si>
    <t>A21A179D09</t>
  </si>
  <si>
    <t>A21A179D10</t>
  </si>
  <si>
    <t>A21A179D11</t>
  </si>
  <si>
    <t>A21A179D12</t>
  </si>
  <si>
    <t>Fixed rate instrument 180</t>
  </si>
  <si>
    <t>4B.180</t>
  </si>
  <si>
    <t>A21A180D13</t>
  </si>
  <si>
    <t>A21A180D14</t>
  </si>
  <si>
    <t>A21A180D15</t>
  </si>
  <si>
    <t>A21A180D16</t>
  </si>
  <si>
    <t>A21A180D17</t>
  </si>
  <si>
    <t>A21A180D18</t>
  </si>
  <si>
    <t>A21A180D19</t>
  </si>
  <si>
    <t>A21A180D01</t>
  </si>
  <si>
    <t>A21A180D02</t>
  </si>
  <si>
    <t>APP20A180D21</t>
  </si>
  <si>
    <t>A21A180D03</t>
  </si>
  <si>
    <t>A21A180D04</t>
  </si>
  <si>
    <t>A21A180D20</t>
  </si>
  <si>
    <t>A21A180D07</t>
  </si>
  <si>
    <t>A21A180D08</t>
  </si>
  <si>
    <t>A21A180D09</t>
  </si>
  <si>
    <t>A21A180D10</t>
  </si>
  <si>
    <t>A21A180D11</t>
  </si>
  <si>
    <t>A21A180D12</t>
  </si>
  <si>
    <t>Fixed rate instrument 181</t>
  </si>
  <si>
    <t>4B.181</t>
  </si>
  <si>
    <t>A21A181D13</t>
  </si>
  <si>
    <t>A21A181D14</t>
  </si>
  <si>
    <t>A21A181D15</t>
  </si>
  <si>
    <t>A21A181D16</t>
  </si>
  <si>
    <t>A21A181D17</t>
  </si>
  <si>
    <t>A21A181D18</t>
  </si>
  <si>
    <t>A21A181D19</t>
  </si>
  <si>
    <t>A21A181D01</t>
  </si>
  <si>
    <t>A21A181D02</t>
  </si>
  <si>
    <t>APP20A181D21</t>
  </si>
  <si>
    <t>A21A181D03</t>
  </si>
  <si>
    <t>A21A181D04</t>
  </si>
  <si>
    <t>A21A181D20</t>
  </si>
  <si>
    <t>A21A181D07</t>
  </si>
  <si>
    <t>A21A181D08</t>
  </si>
  <si>
    <t>A21A181D09</t>
  </si>
  <si>
    <t>A21A181D10</t>
  </si>
  <si>
    <t>A21A181D11</t>
  </si>
  <si>
    <t>A21A181D12</t>
  </si>
  <si>
    <t>Fixed rate instrument 182</t>
  </si>
  <si>
    <t>4B.182</t>
  </si>
  <si>
    <t>A21A182D13</t>
  </si>
  <si>
    <t>A21A182D14</t>
  </si>
  <si>
    <t>A21A182D15</t>
  </si>
  <si>
    <t>A21A182D16</t>
  </si>
  <si>
    <t>A21A182D17</t>
  </si>
  <si>
    <t>A21A182D18</t>
  </si>
  <si>
    <t>A21A182D19</t>
  </si>
  <si>
    <t>A21A182D01</t>
  </si>
  <si>
    <t>A21A182D02</t>
  </si>
  <si>
    <t>APP20A182D21</t>
  </si>
  <si>
    <t>A21A182D03</t>
  </si>
  <si>
    <t>A21A182D04</t>
  </si>
  <si>
    <t>A21A182D20</t>
  </si>
  <si>
    <t>A21A182D07</t>
  </si>
  <si>
    <t>A21A182D08</t>
  </si>
  <si>
    <t>A21A182D09</t>
  </si>
  <si>
    <t>A21A182D10</t>
  </si>
  <si>
    <t>A21A182D11</t>
  </si>
  <si>
    <t>A21A182D12</t>
  </si>
  <si>
    <t>Fixed rate instrument 183</t>
  </si>
  <si>
    <t>4B.183</t>
  </si>
  <si>
    <t>A21A183D13</t>
  </si>
  <si>
    <t>A21A183D14</t>
  </si>
  <si>
    <t>A21A183D15</t>
  </si>
  <si>
    <t>A21A183D16</t>
  </si>
  <si>
    <t>A21A183D17</t>
  </si>
  <si>
    <t>A21A183D18</t>
  </si>
  <si>
    <t>A21A183D19</t>
  </si>
  <si>
    <t>A21A183D01</t>
  </si>
  <si>
    <t>A21A183D02</t>
  </si>
  <si>
    <t>APP20A183D21</t>
  </si>
  <si>
    <t>A21A183D03</t>
  </si>
  <si>
    <t>A21A183D04</t>
  </si>
  <si>
    <t>A21A183D20</t>
  </si>
  <si>
    <t>A21A183D07</t>
  </si>
  <si>
    <t>A21A183D08</t>
  </si>
  <si>
    <t>A21A183D09</t>
  </si>
  <si>
    <t>A21A183D10</t>
  </si>
  <si>
    <t>A21A183D11</t>
  </si>
  <si>
    <t>A21A183D12</t>
  </si>
  <si>
    <t>Fixed rate instrument 184</t>
  </si>
  <si>
    <t>4B.184</t>
  </si>
  <si>
    <t>A21A184D13</t>
  </si>
  <si>
    <t>A21A184D14</t>
  </si>
  <si>
    <t>A21A184D15</t>
  </si>
  <si>
    <t>A21A184D16</t>
  </si>
  <si>
    <t>A21A184D17</t>
  </si>
  <si>
    <t>A21A184D18</t>
  </si>
  <si>
    <t>A21A184D19</t>
  </si>
  <si>
    <t>A21A184D01</t>
  </si>
  <si>
    <t>A21A184D02</t>
  </si>
  <si>
    <t>APP20A184D21</t>
  </si>
  <si>
    <t>A21A184D03</t>
  </si>
  <si>
    <t>A21A184D04</t>
  </si>
  <si>
    <t>A21A184D20</t>
  </si>
  <si>
    <t>A21A184D07</t>
  </si>
  <si>
    <t>A21A184D08</t>
  </si>
  <si>
    <t>A21A184D09</t>
  </si>
  <si>
    <t>A21A184D10</t>
  </si>
  <si>
    <t>A21A184D11</t>
  </si>
  <si>
    <t>A21A184D12</t>
  </si>
  <si>
    <t>Fixed rate instrument 185</t>
  </si>
  <si>
    <t>4B.185</t>
  </si>
  <si>
    <t>A21A185D13</t>
  </si>
  <si>
    <t>A21A185D14</t>
  </si>
  <si>
    <t>A21A185D15</t>
  </si>
  <si>
    <t>A21A185D16</t>
  </si>
  <si>
    <t>A21A185D17</t>
  </si>
  <si>
    <t>A21A185D18</t>
  </si>
  <si>
    <t>A21A185D19</t>
  </si>
  <si>
    <t>A21A185D01</t>
  </si>
  <si>
    <t>A21A185D02</t>
  </si>
  <si>
    <t>APP20A185D21</t>
  </si>
  <si>
    <t>A21A185D03</t>
  </si>
  <si>
    <t>A21A185D04</t>
  </si>
  <si>
    <t>A21A185D20</t>
  </si>
  <si>
    <t>A21A185D07</t>
  </si>
  <si>
    <t>A21A185D08</t>
  </si>
  <si>
    <t>A21A185D09</t>
  </si>
  <si>
    <t>A21A185D10</t>
  </si>
  <si>
    <t>A21A185D11</t>
  </si>
  <si>
    <t>A21A185D12</t>
  </si>
  <si>
    <t>Fixed rate instrument 186</t>
  </si>
  <si>
    <t>4B.186</t>
  </si>
  <si>
    <t>A21A186D13</t>
  </si>
  <si>
    <t>A21A186D14</t>
  </si>
  <si>
    <t>A21A186D15</t>
  </si>
  <si>
    <t>A21A186D16</t>
  </si>
  <si>
    <t>A21A186D17</t>
  </si>
  <si>
    <t>A21A186D18</t>
  </si>
  <si>
    <t>A21A186D19</t>
  </si>
  <si>
    <t>A21A186D01</t>
  </si>
  <si>
    <t>A21A186D02</t>
  </si>
  <si>
    <t>APP20A186D21</t>
  </si>
  <si>
    <t>A21A186D03</t>
  </si>
  <si>
    <t>A21A186D04</t>
  </si>
  <si>
    <t>A21A186D20</t>
  </si>
  <si>
    <t>A21A186D07</t>
  </si>
  <si>
    <t>A21A186D08</t>
  </si>
  <si>
    <t>A21A186D09</t>
  </si>
  <si>
    <t>A21A186D10</t>
  </si>
  <si>
    <t>A21A186D11</t>
  </si>
  <si>
    <t>A21A186D12</t>
  </si>
  <si>
    <t>Fixed rate instrument 187</t>
  </si>
  <si>
    <t>4B.187</t>
  </si>
  <si>
    <t>A21A187D13</t>
  </si>
  <si>
    <t>A21A187D14</t>
  </si>
  <si>
    <t>A21A187D15</t>
  </si>
  <si>
    <t>A21A187D16</t>
  </si>
  <si>
    <t>A21A187D17</t>
  </si>
  <si>
    <t>A21A187D18</t>
  </si>
  <si>
    <t>A21A187D19</t>
  </si>
  <si>
    <t>A21A187D01</t>
  </si>
  <si>
    <t>A21A187D02</t>
  </si>
  <si>
    <t>APP20A187D21</t>
  </si>
  <si>
    <t>A21A187D03</t>
  </si>
  <si>
    <t>A21A187D04</t>
  </si>
  <si>
    <t>A21A187D20</t>
  </si>
  <si>
    <t>A21A187D07</t>
  </si>
  <si>
    <t>A21A187D08</t>
  </si>
  <si>
    <t>A21A187D09</t>
  </si>
  <si>
    <t>A21A187D10</t>
  </si>
  <si>
    <t>A21A187D11</t>
  </si>
  <si>
    <t>A21A187D12</t>
  </si>
  <si>
    <t>Fixed rate instrument 188</t>
  </si>
  <si>
    <t>4B.188</t>
  </si>
  <si>
    <t>A21A188D13</t>
  </si>
  <si>
    <t>A21A188D14</t>
  </si>
  <si>
    <t>A21A188D15</t>
  </si>
  <si>
    <t>A21A188D16</t>
  </si>
  <si>
    <t>A21A188D17</t>
  </si>
  <si>
    <t>A21A188D18</t>
  </si>
  <si>
    <t>A21A188D19</t>
  </si>
  <si>
    <t>A21A188D01</t>
  </si>
  <si>
    <t>A21A188D02</t>
  </si>
  <si>
    <t>APP20A188D21</t>
  </si>
  <si>
    <t>A21A188D03</t>
  </si>
  <si>
    <t>A21A188D04</t>
  </si>
  <si>
    <t>A21A188D20</t>
  </si>
  <si>
    <t>A21A188D07</t>
  </si>
  <si>
    <t>A21A188D08</t>
  </si>
  <si>
    <t>A21A188D09</t>
  </si>
  <si>
    <t>A21A188D10</t>
  </si>
  <si>
    <t>A21A188D11</t>
  </si>
  <si>
    <t>A21A188D12</t>
  </si>
  <si>
    <t>Fixed rate instrument 189</t>
  </si>
  <si>
    <t>4B.189</t>
  </si>
  <si>
    <t>A21A189D13</t>
  </si>
  <si>
    <t>A21A189D14</t>
  </si>
  <si>
    <t>A21A189D15</t>
  </si>
  <si>
    <t>A21A189D16</t>
  </si>
  <si>
    <t>A21A189D17</t>
  </si>
  <si>
    <t>A21A189D18</t>
  </si>
  <si>
    <t>A21A189D19</t>
  </si>
  <si>
    <t>A21A189D01</t>
  </si>
  <si>
    <t>A21A189D02</t>
  </si>
  <si>
    <t>APP20A189D21</t>
  </si>
  <si>
    <t>A21A189D03</t>
  </si>
  <si>
    <t>A21A189D04</t>
  </si>
  <si>
    <t>A21A189D20</t>
  </si>
  <si>
    <t>A21A189D07</t>
  </si>
  <si>
    <t>A21A189D08</t>
  </si>
  <si>
    <t>A21A189D09</t>
  </si>
  <si>
    <t>A21A189D10</t>
  </si>
  <si>
    <t>A21A189D11</t>
  </si>
  <si>
    <t>A21A189D12</t>
  </si>
  <si>
    <t>Fixed rate instrument 190</t>
  </si>
  <si>
    <t>4B.190</t>
  </si>
  <si>
    <t>A21A190D13</t>
  </si>
  <si>
    <t>A21A190D14</t>
  </si>
  <si>
    <t>A21A190D15</t>
  </si>
  <si>
    <t>A21A190D16</t>
  </si>
  <si>
    <t>A21A190D17</t>
  </si>
  <si>
    <t>A21A190D18</t>
  </si>
  <si>
    <t>A21A190D19</t>
  </si>
  <si>
    <t>A21A190D01</t>
  </si>
  <si>
    <t>A21A190D02</t>
  </si>
  <si>
    <t>APP20A190D21</t>
  </si>
  <si>
    <t>A21A190D03</t>
  </si>
  <si>
    <t>A21A190D04</t>
  </si>
  <si>
    <t>A21A190D20</t>
  </si>
  <si>
    <t>A21A190D07</t>
  </si>
  <si>
    <t>A21A190D08</t>
  </si>
  <si>
    <t>A21A190D09</t>
  </si>
  <si>
    <t>A21A190D10</t>
  </si>
  <si>
    <t>A21A190D11</t>
  </si>
  <si>
    <t>A21A190D12</t>
  </si>
  <si>
    <t>Fixed rate instrument 191</t>
  </si>
  <si>
    <t>4B.191</t>
  </si>
  <si>
    <t>A21A191D13</t>
  </si>
  <si>
    <t>A21A191D14</t>
  </si>
  <si>
    <t>A21A191D15</t>
  </si>
  <si>
    <t>A21A191D16</t>
  </si>
  <si>
    <t>A21A191D17</t>
  </si>
  <si>
    <t>A21A191D18</t>
  </si>
  <si>
    <t>A21A191D19</t>
  </si>
  <si>
    <t>A21A191D01</t>
  </si>
  <si>
    <t>A21A191D02</t>
  </si>
  <si>
    <t>APP20A191D21</t>
  </si>
  <si>
    <t>A21A191D03</t>
  </si>
  <si>
    <t>A21A191D04</t>
  </si>
  <si>
    <t>A21A191D20</t>
  </si>
  <si>
    <t>A21A191D07</t>
  </si>
  <si>
    <t>A21A191D08</t>
  </si>
  <si>
    <t>A21A191D09</t>
  </si>
  <si>
    <t>A21A191D10</t>
  </si>
  <si>
    <t>A21A191D11</t>
  </si>
  <si>
    <t>A21A191D12</t>
  </si>
  <si>
    <t>Fixed rate instrument 192</t>
  </si>
  <si>
    <t>4B.192</t>
  </si>
  <si>
    <t>A21A192D13</t>
  </si>
  <si>
    <t>A21A192D14</t>
  </si>
  <si>
    <t>A21A192D15</t>
  </si>
  <si>
    <t>A21A192D16</t>
  </si>
  <si>
    <t>A21A192D17</t>
  </si>
  <si>
    <t>A21A192D18</t>
  </si>
  <si>
    <t>A21A192D19</t>
  </si>
  <si>
    <t>A21A192D01</t>
  </si>
  <si>
    <t>A21A192D02</t>
  </si>
  <si>
    <t>APP20A192D21</t>
  </si>
  <si>
    <t>A21A192D03</t>
  </si>
  <si>
    <t>A21A192D04</t>
  </si>
  <si>
    <t>A21A192D20</t>
  </si>
  <si>
    <t>A21A192D07</t>
  </si>
  <si>
    <t>A21A192D08</t>
  </si>
  <si>
    <t>A21A192D09</t>
  </si>
  <si>
    <t>A21A192D10</t>
  </si>
  <si>
    <t>A21A192D11</t>
  </si>
  <si>
    <t>A21A192D12</t>
  </si>
  <si>
    <t>Fixed rate instrument 193</t>
  </si>
  <si>
    <t>4B.193</t>
  </si>
  <si>
    <t>A21A193D13</t>
  </si>
  <si>
    <t>A21A193D14</t>
  </si>
  <si>
    <t>A21A193D15</t>
  </si>
  <si>
    <t>A21A193D16</t>
  </si>
  <si>
    <t>A21A193D17</t>
  </si>
  <si>
    <t>A21A193D18</t>
  </si>
  <si>
    <t>A21A193D19</t>
  </si>
  <si>
    <t>A21A193D01</t>
  </si>
  <si>
    <t>A21A193D02</t>
  </si>
  <si>
    <t>APP20A193D21</t>
  </si>
  <si>
    <t>A21A193D03</t>
  </si>
  <si>
    <t>A21A193D04</t>
  </si>
  <si>
    <t>A21A193D20</t>
  </si>
  <si>
    <t>A21A193D07</t>
  </si>
  <si>
    <t>A21A193D08</t>
  </si>
  <si>
    <t>A21A193D09</t>
  </si>
  <si>
    <t>A21A193D10</t>
  </si>
  <si>
    <t>A21A193D11</t>
  </si>
  <si>
    <t>A21A193D12</t>
  </si>
  <si>
    <t>Fixed rate instrument 194</t>
  </si>
  <si>
    <t>4B.194</t>
  </si>
  <si>
    <t>A21A194D13</t>
  </si>
  <si>
    <t>A21A194D14</t>
  </si>
  <si>
    <t>A21A194D15</t>
  </si>
  <si>
    <t>A21A194D16</t>
  </si>
  <si>
    <t>A21A194D17</t>
  </si>
  <si>
    <t>A21A194D18</t>
  </si>
  <si>
    <t>A21A194D19</t>
  </si>
  <si>
    <t>A21A194D01</t>
  </si>
  <si>
    <t>A21A194D02</t>
  </si>
  <si>
    <t>APP20A194D21</t>
  </si>
  <si>
    <t>A21A194D03</t>
  </si>
  <si>
    <t>A21A194D04</t>
  </si>
  <si>
    <t>A21A194D20</t>
  </si>
  <si>
    <t>A21A194D07</t>
  </si>
  <si>
    <t>A21A194D08</t>
  </si>
  <si>
    <t>A21A194D09</t>
  </si>
  <si>
    <t>A21A194D10</t>
  </si>
  <si>
    <t>A21A194D11</t>
  </si>
  <si>
    <t>A21A194D12</t>
  </si>
  <si>
    <t>Fixed rate instrument 195</t>
  </si>
  <si>
    <t>4B.195</t>
  </si>
  <si>
    <t>A21A195D13</t>
  </si>
  <si>
    <t>A21A195D14</t>
  </si>
  <si>
    <t>A21A195D15</t>
  </si>
  <si>
    <t>A21A195D16</t>
  </si>
  <si>
    <t>A21A195D17</t>
  </si>
  <si>
    <t>A21A195D18</t>
  </si>
  <si>
    <t>A21A195D19</t>
  </si>
  <si>
    <t>A21A195D01</t>
  </si>
  <si>
    <t>A21A195D02</t>
  </si>
  <si>
    <t>APP20A195D21</t>
  </si>
  <si>
    <t>A21A195D03</t>
  </si>
  <si>
    <t>A21A195D04</t>
  </si>
  <si>
    <t>A21A195D20</t>
  </si>
  <si>
    <t>A21A195D07</t>
  </si>
  <si>
    <t>A21A195D08</t>
  </si>
  <si>
    <t>A21A195D09</t>
  </si>
  <si>
    <t>A21A195D10</t>
  </si>
  <si>
    <t>A21A195D11</t>
  </si>
  <si>
    <t>A21A195D12</t>
  </si>
  <si>
    <t>Fixed rate instrument 196</t>
  </si>
  <si>
    <t>4B.196</t>
  </si>
  <si>
    <t>A21A196D13</t>
  </si>
  <si>
    <t>A21A196D14</t>
  </si>
  <si>
    <t>A21A196D15</t>
  </si>
  <si>
    <t>A21A196D16</t>
  </si>
  <si>
    <t>A21A196D17</t>
  </si>
  <si>
    <t>A21A196D18</t>
  </si>
  <si>
    <t>A21A196D19</t>
  </si>
  <si>
    <t>A21A196D01</t>
  </si>
  <si>
    <t>A21A196D02</t>
  </si>
  <si>
    <t>APP20A196D21</t>
  </si>
  <si>
    <t>A21A196D03</t>
  </si>
  <si>
    <t>A21A196D04</t>
  </si>
  <si>
    <t>A21A196D20</t>
  </si>
  <si>
    <t>A21A196D07</t>
  </si>
  <si>
    <t>A21A196D08</t>
  </si>
  <si>
    <t>A21A196D09</t>
  </si>
  <si>
    <t>A21A196D10</t>
  </si>
  <si>
    <t>A21A196D11</t>
  </si>
  <si>
    <t>A21A196D12</t>
  </si>
  <si>
    <t>Fixed rate instrument 197</t>
  </si>
  <si>
    <t>4B.197</t>
  </si>
  <si>
    <t>A21A197D13</t>
  </si>
  <si>
    <t>A21A197D14</t>
  </si>
  <si>
    <t>A21A197D15</t>
  </si>
  <si>
    <t>A21A197D16</t>
  </si>
  <si>
    <t>A21A197D17</t>
  </si>
  <si>
    <t>A21A197D18</t>
  </si>
  <si>
    <t>A21A197D19</t>
  </si>
  <si>
    <t>A21A197D01</t>
  </si>
  <si>
    <t>A21A197D02</t>
  </si>
  <si>
    <t>APP20A197D21</t>
  </si>
  <si>
    <t>A21A197D03</t>
  </si>
  <si>
    <t>A21A197D04</t>
  </si>
  <si>
    <t>A21A197D20</t>
  </si>
  <si>
    <t>A21A197D07</t>
  </si>
  <si>
    <t>A21A197D08</t>
  </si>
  <si>
    <t>A21A197D09</t>
  </si>
  <si>
    <t>A21A197D10</t>
  </si>
  <si>
    <t>A21A197D11</t>
  </si>
  <si>
    <t>A21A197D12</t>
  </si>
  <si>
    <t>Fixed rate instrument 198</t>
  </si>
  <si>
    <t>4B.198</t>
  </si>
  <si>
    <t>A21A198D13</t>
  </si>
  <si>
    <t>A21A198D14</t>
  </si>
  <si>
    <t>A21A198D15</t>
  </si>
  <si>
    <t>A21A198D16</t>
  </si>
  <si>
    <t>A21A198D17</t>
  </si>
  <si>
    <t>A21A198D18</t>
  </si>
  <si>
    <t>A21A198D19</t>
  </si>
  <si>
    <t>A21A198D01</t>
  </si>
  <si>
    <t>A21A198D02</t>
  </si>
  <si>
    <t>APP20A198D21</t>
  </si>
  <si>
    <t>A21A198D03</t>
  </si>
  <si>
    <t>A21A198D04</t>
  </si>
  <si>
    <t>A21A198D20</t>
  </si>
  <si>
    <t>A21A198D07</t>
  </si>
  <si>
    <t>A21A198D08</t>
  </si>
  <si>
    <t>A21A198D09</t>
  </si>
  <si>
    <t>A21A198D10</t>
  </si>
  <si>
    <t>A21A198D11</t>
  </si>
  <si>
    <t>A21A198D12</t>
  </si>
  <si>
    <t>Fixed rate instrument 199</t>
  </si>
  <si>
    <t>4B.199</t>
  </si>
  <si>
    <t>A21A199D13</t>
  </si>
  <si>
    <t>A21A199D14</t>
  </si>
  <si>
    <t>A21A199D15</t>
  </si>
  <si>
    <t>A21A199D16</t>
  </si>
  <si>
    <t>A21A199D17</t>
  </si>
  <si>
    <t>A21A199D18</t>
  </si>
  <si>
    <t>A21A199D19</t>
  </si>
  <si>
    <t>A21A199D01</t>
  </si>
  <si>
    <t>A21A199D02</t>
  </si>
  <si>
    <t>APP20A199D21</t>
  </si>
  <si>
    <t>A21A199D03</t>
  </si>
  <si>
    <t>A21A199D04</t>
  </si>
  <si>
    <t>A21A199D20</t>
  </si>
  <si>
    <t>A21A199D07</t>
  </si>
  <si>
    <t>A21A199D08</t>
  </si>
  <si>
    <t>A21A199D09</t>
  </si>
  <si>
    <t>A21A199D10</t>
  </si>
  <si>
    <t>A21A199D11</t>
  </si>
  <si>
    <t>A21A199D12</t>
  </si>
  <si>
    <t>Fixed rate instrument 200</t>
  </si>
  <si>
    <t>4B.200</t>
  </si>
  <si>
    <t>A21A200D13</t>
  </si>
  <si>
    <t>A21A200D14</t>
  </si>
  <si>
    <t>A21A200D15</t>
  </si>
  <si>
    <t>A21A200D16</t>
  </si>
  <si>
    <t>A21A200D17</t>
  </si>
  <si>
    <t>A21A200D18</t>
  </si>
  <si>
    <t>A21A200D19</t>
  </si>
  <si>
    <t>A21A200D01</t>
  </si>
  <si>
    <t>A21A200D02</t>
  </si>
  <si>
    <t>APP20A200D21</t>
  </si>
  <si>
    <t>A21A200D03</t>
  </si>
  <si>
    <t>A21A200D04</t>
  </si>
  <si>
    <t>A21A200D20</t>
  </si>
  <si>
    <t>A21A200D07</t>
  </si>
  <si>
    <t>A21A200D08</t>
  </si>
  <si>
    <t>A21A200D09</t>
  </si>
  <si>
    <t>A21A200D10</t>
  </si>
  <si>
    <t>A21A200D11</t>
  </si>
  <si>
    <t>A21A200D12</t>
  </si>
  <si>
    <t xml:space="preserve">Totals for fixed rate instruments </t>
  </si>
  <si>
    <t>4B.201</t>
  </si>
  <si>
    <t>A21A0002</t>
  </si>
  <si>
    <t>APP20A0021</t>
  </si>
  <si>
    <t>A21A0003</t>
  </si>
  <si>
    <t>A21A0008</t>
  </si>
  <si>
    <t>A21A0009</t>
  </si>
  <si>
    <t>A21A0010</t>
  </si>
  <si>
    <t>A21A0011</t>
  </si>
  <si>
    <t>A21A0012</t>
  </si>
  <si>
    <t>Floating rate instruments</t>
  </si>
  <si>
    <t>B</t>
  </si>
  <si>
    <t>Floating rate instrument 1</t>
  </si>
  <si>
    <t>4B.202</t>
  </si>
  <si>
    <t>A21B01D13</t>
  </si>
  <si>
    <t>A21B01D14</t>
  </si>
  <si>
    <t>A21B01D15</t>
  </si>
  <si>
    <t>A21B01D16</t>
  </si>
  <si>
    <t>A21B01D17</t>
  </si>
  <si>
    <t>A21B01D18</t>
  </si>
  <si>
    <t>A21B01D19</t>
  </si>
  <si>
    <t>A21B01D01</t>
  </si>
  <si>
    <t>A21B01D02</t>
  </si>
  <si>
    <t>APP20B01D21</t>
  </si>
  <si>
    <t>A21B01D03</t>
  </si>
  <si>
    <t>A21B01D04</t>
  </si>
  <si>
    <t>A21B01D20</t>
  </si>
  <si>
    <t>A21B01D05</t>
  </si>
  <si>
    <t>A21B01D06</t>
  </si>
  <si>
    <t>A21B01D07</t>
  </si>
  <si>
    <t>A21B01D08</t>
  </si>
  <si>
    <t>A21B01D09</t>
  </si>
  <si>
    <t>A21B01D10</t>
  </si>
  <si>
    <t>A21B01D11</t>
  </si>
  <si>
    <t>A21B01D12</t>
  </si>
  <si>
    <t>Floating rate instrument 2</t>
  </si>
  <si>
    <t>4B.203</t>
  </si>
  <si>
    <t>A21B02D13</t>
  </si>
  <si>
    <t>A21B02D14</t>
  </si>
  <si>
    <t>A21B02D15</t>
  </si>
  <si>
    <t>A21B02D16</t>
  </si>
  <si>
    <t>A21B02D17</t>
  </si>
  <si>
    <t>A21B02D18</t>
  </si>
  <si>
    <t>A21B02D19</t>
  </si>
  <si>
    <t>A21B02D01</t>
  </si>
  <si>
    <t>A21B02D02</t>
  </si>
  <si>
    <t>APP20B02D21</t>
  </si>
  <si>
    <t>A21B02D03</t>
  </si>
  <si>
    <t>A21B02D04</t>
  </si>
  <si>
    <t>A21B02D20</t>
  </si>
  <si>
    <t>APP20B002</t>
  </si>
  <si>
    <t>A21B02D06</t>
  </si>
  <si>
    <t>A21B02D07</t>
  </si>
  <si>
    <t>A21B02D08</t>
  </si>
  <si>
    <t>A21B02D09</t>
  </si>
  <si>
    <t>A21B02D10</t>
  </si>
  <si>
    <t>A21B02D11</t>
  </si>
  <si>
    <t>A21B02D12</t>
  </si>
  <si>
    <t>Floating rate instrument 3</t>
  </si>
  <si>
    <t>4B.204</t>
  </si>
  <si>
    <t>A21B03D13</t>
  </si>
  <si>
    <t>A21B03D14</t>
  </si>
  <si>
    <t>A21B03D15</t>
  </si>
  <si>
    <t>A21B03D16</t>
  </si>
  <si>
    <t>A21B03D17</t>
  </si>
  <si>
    <t>A21B03D18</t>
  </si>
  <si>
    <t>A21B03D19</t>
  </si>
  <si>
    <t>A21B03D01</t>
  </si>
  <si>
    <t>A21B03D02</t>
  </si>
  <si>
    <t>APP20B03D21</t>
  </si>
  <si>
    <t>A21B03D03</t>
  </si>
  <si>
    <t>A21B03D04</t>
  </si>
  <si>
    <t>A21B03D20</t>
  </si>
  <si>
    <t>APP20B003</t>
  </si>
  <si>
    <t>A21B03D06</t>
  </si>
  <si>
    <t>A21B03D07</t>
  </si>
  <si>
    <t>A21B03D08</t>
  </si>
  <si>
    <t>A21B03D09</t>
  </si>
  <si>
    <t>A21B03D10</t>
  </si>
  <si>
    <t>A21B03D11</t>
  </si>
  <si>
    <t>A21B03D12</t>
  </si>
  <si>
    <t>Floating rate instrument 4</t>
  </si>
  <si>
    <t>4B.205</t>
  </si>
  <si>
    <t>A21B04D13</t>
  </si>
  <si>
    <t>A21B04D14</t>
  </si>
  <si>
    <t>A21B04D15</t>
  </si>
  <si>
    <t>A21B04D16</t>
  </si>
  <si>
    <t>A21B04D17</t>
  </si>
  <si>
    <t>A21B04D18</t>
  </si>
  <si>
    <t>A21B04D19</t>
  </si>
  <si>
    <t>A21B04D01</t>
  </si>
  <si>
    <t>A21B04D02</t>
  </si>
  <si>
    <t>APP20B04D21</t>
  </si>
  <si>
    <t>A21B04D03</t>
  </si>
  <si>
    <t>A21B04D04</t>
  </si>
  <si>
    <t>A21B04D20</t>
  </si>
  <si>
    <t>APP20B004</t>
  </si>
  <si>
    <t>A21B04D06</t>
  </si>
  <si>
    <t>A21B04D07</t>
  </si>
  <si>
    <t>A21B04D08</t>
  </si>
  <si>
    <t>A21B04D09</t>
  </si>
  <si>
    <t>A21B04D10</t>
  </si>
  <si>
    <t>A21B04D11</t>
  </si>
  <si>
    <t>A21B04D12</t>
  </si>
  <si>
    <t>Floating rate instrument 5</t>
  </si>
  <si>
    <t>4B.206</t>
  </si>
  <si>
    <t>A21B05D13</t>
  </si>
  <si>
    <t>A21B05D14</t>
  </si>
  <si>
    <t>A21B05D15</t>
  </si>
  <si>
    <t>A21B05D16</t>
  </si>
  <si>
    <t>A21B05D17</t>
  </si>
  <si>
    <t>A21B05D18</t>
  </si>
  <si>
    <t>A21B05D19</t>
  </si>
  <si>
    <t>A21B05D01</t>
  </si>
  <si>
    <t>A21B05D02</t>
  </si>
  <si>
    <t>APP20B05D21</t>
  </si>
  <si>
    <t>A21B05D03</t>
  </si>
  <si>
    <t>A21B05D04</t>
  </si>
  <si>
    <t>A21B05D20</t>
  </si>
  <si>
    <t>APP20B005</t>
  </si>
  <si>
    <t>A21B05D06</t>
  </si>
  <si>
    <t>A21B05D07</t>
  </si>
  <si>
    <t>A21B05D08</t>
  </si>
  <si>
    <t>A21B05D09</t>
  </si>
  <si>
    <t>A21B05D10</t>
  </si>
  <si>
    <t>A21B05D11</t>
  </si>
  <si>
    <t>A21B05D12</t>
  </si>
  <si>
    <t>Floating rate instrument 6</t>
  </si>
  <si>
    <t>4B.207</t>
  </si>
  <si>
    <t>A21B06D13</t>
  </si>
  <si>
    <t>A21B06D14</t>
  </si>
  <si>
    <t>A21B06D15</t>
  </si>
  <si>
    <t>A21B06D16</t>
  </si>
  <si>
    <t>A21B06D17</t>
  </si>
  <si>
    <t>A21B06D18</t>
  </si>
  <si>
    <t>A21B06D19</t>
  </si>
  <si>
    <t>A21B06D01</t>
  </si>
  <si>
    <t>A21B06D02</t>
  </si>
  <si>
    <t>APP20B06D21</t>
  </si>
  <si>
    <t>A21B06D03</t>
  </si>
  <si>
    <t>A21B06D04</t>
  </si>
  <si>
    <t>A21B06D20</t>
  </si>
  <si>
    <t>APP20B006</t>
  </si>
  <si>
    <t>A21B06D06</t>
  </si>
  <si>
    <t>A21B06D07</t>
  </si>
  <si>
    <t>A21B06D08</t>
  </si>
  <si>
    <t>A21B06D09</t>
  </si>
  <si>
    <t>A21B06D10</t>
  </si>
  <si>
    <t>A21B06D11</t>
  </si>
  <si>
    <t>A21B06D12</t>
  </si>
  <si>
    <t>Floating rate instrument 7</t>
  </si>
  <si>
    <t>4B.208</t>
  </si>
  <si>
    <t>A21B07D13</t>
  </si>
  <si>
    <t>A21B07D14</t>
  </si>
  <si>
    <t>A21B07D15</t>
  </si>
  <si>
    <t>A21B07D16</t>
  </si>
  <si>
    <t>A21B07D17</t>
  </si>
  <si>
    <t>A21B07D18</t>
  </si>
  <si>
    <t>A21B07D19</t>
  </si>
  <si>
    <t>A21B07D01</t>
  </si>
  <si>
    <t>A21B07D02</t>
  </si>
  <si>
    <t>APP20B07D21</t>
  </si>
  <si>
    <t>A21B07D03</t>
  </si>
  <si>
    <t>A21B07D04</t>
  </si>
  <si>
    <t>A21B07D20</t>
  </si>
  <si>
    <t>APP20B007</t>
  </si>
  <si>
    <t>A21B07D06</t>
  </si>
  <si>
    <t>A21B07D07</t>
  </si>
  <si>
    <t>A21B07D08</t>
  </si>
  <si>
    <t>A21B07D09</t>
  </si>
  <si>
    <t>A21B07D10</t>
  </si>
  <si>
    <t>A21B07D11</t>
  </si>
  <si>
    <t>A21B07D12</t>
  </si>
  <si>
    <t>Floating rate instrument 8</t>
  </si>
  <si>
    <t>4B.209</t>
  </si>
  <si>
    <t>A21B08D13</t>
  </si>
  <si>
    <t>A21B08D14</t>
  </si>
  <si>
    <t>A21B08D15</t>
  </si>
  <si>
    <t>A21B08D16</t>
  </si>
  <si>
    <t>A21B08D17</t>
  </si>
  <si>
    <t>A21B08D18</t>
  </si>
  <si>
    <t>A21B08D19</t>
  </si>
  <si>
    <t>A21B08D01</t>
  </si>
  <si>
    <t>A21B08D02</t>
  </si>
  <si>
    <t>APP20B08D21</t>
  </si>
  <si>
    <t>A21B08D03</t>
  </si>
  <si>
    <t>A21B08D04</t>
  </si>
  <si>
    <t>A21B08D20</t>
  </si>
  <si>
    <t>APP20B008</t>
  </si>
  <si>
    <t>A21B08D06</t>
  </si>
  <si>
    <t>A21B08D07</t>
  </si>
  <si>
    <t>A21B08D08</t>
  </si>
  <si>
    <t>A21B08D09</t>
  </si>
  <si>
    <t>A21B08D10</t>
  </si>
  <si>
    <t>A21B08D11</t>
  </si>
  <si>
    <t>A21B08D12</t>
  </si>
  <si>
    <t>Floating rate instrument 9</t>
  </si>
  <si>
    <t>4B.210</t>
  </si>
  <si>
    <t>A21B09D13</t>
  </si>
  <si>
    <t>A21B09D14</t>
  </si>
  <si>
    <t>A21B09D15</t>
  </si>
  <si>
    <t>A21B09D16</t>
  </si>
  <si>
    <t>A21B09D17</t>
  </si>
  <si>
    <t>A21B09D18</t>
  </si>
  <si>
    <t>A21B09D19</t>
  </si>
  <si>
    <t>A21B09D01</t>
  </si>
  <si>
    <t>A21B09D02</t>
  </si>
  <si>
    <t>APP20B09D21</t>
  </si>
  <si>
    <t>A21B09D03</t>
  </si>
  <si>
    <t>A21B09D04</t>
  </si>
  <si>
    <t>A21B09D20</t>
  </si>
  <si>
    <t>APP20B009</t>
  </si>
  <si>
    <t>A21B09D06</t>
  </si>
  <si>
    <t>A21B09D07</t>
  </si>
  <si>
    <t>A21B09D08</t>
  </si>
  <si>
    <t>A21B09D09</t>
  </si>
  <si>
    <t>A21B09D10</t>
  </si>
  <si>
    <t>A21B09D11</t>
  </si>
  <si>
    <t>A21B09D12</t>
  </si>
  <si>
    <t>Floating rate instrument 10</t>
  </si>
  <si>
    <t>4B.211</t>
  </si>
  <si>
    <t>A21B10D13</t>
  </si>
  <si>
    <t>A21B10D14</t>
  </si>
  <si>
    <t>A21B10D15</t>
  </si>
  <si>
    <t>A21B10D16</t>
  </si>
  <si>
    <t>A21B10D17</t>
  </si>
  <si>
    <t>A21B10D18</t>
  </si>
  <si>
    <t>A21B10D19</t>
  </si>
  <si>
    <t>A21B10D01</t>
  </si>
  <si>
    <t>A21B10D02</t>
  </si>
  <si>
    <t>APP20B10D21</t>
  </si>
  <si>
    <t>A21B10D03</t>
  </si>
  <si>
    <t>A21B10D04</t>
  </si>
  <si>
    <t>A21B10D20</t>
  </si>
  <si>
    <t>APP20B010</t>
  </si>
  <si>
    <t>A21B10D06</t>
  </si>
  <si>
    <t>A21B10D07</t>
  </si>
  <si>
    <t>A21B10D08</t>
  </si>
  <si>
    <t>A21B10D09</t>
  </si>
  <si>
    <t>A21B10D10</t>
  </si>
  <si>
    <t>A21B10D11</t>
  </si>
  <si>
    <t>A21B10D12</t>
  </si>
  <si>
    <t>Floating rate instrument 11</t>
  </si>
  <si>
    <t>4B.212</t>
  </si>
  <si>
    <t>A21B11D13</t>
  </si>
  <si>
    <t>A21B11D14</t>
  </si>
  <si>
    <t>A21B11D15</t>
  </si>
  <si>
    <t>A21B11D16</t>
  </si>
  <si>
    <t>A21B11D17</t>
  </si>
  <si>
    <t>A21B11D18</t>
  </si>
  <si>
    <t>A21B11D19</t>
  </si>
  <si>
    <t>A21B11D01</t>
  </si>
  <si>
    <t>A21B11D02</t>
  </si>
  <si>
    <t>APP20B11D21</t>
  </si>
  <si>
    <t>A21B11D03</t>
  </si>
  <si>
    <t>A21B11D04</t>
  </si>
  <si>
    <t>A21B11D20</t>
  </si>
  <si>
    <t>APP20B011</t>
  </si>
  <si>
    <t>A21B11D06</t>
  </si>
  <si>
    <t>A21B11D07</t>
  </si>
  <si>
    <t>A21B11D08</t>
  </si>
  <si>
    <t>A21B11D09</t>
  </si>
  <si>
    <t>A21B11D10</t>
  </si>
  <si>
    <t>A21B11D11</t>
  </si>
  <si>
    <t>A21B11D12</t>
  </si>
  <si>
    <t>Floating rate instrument 12</t>
  </si>
  <si>
    <t>4B.213</t>
  </si>
  <si>
    <t>A21B12D13</t>
  </si>
  <si>
    <t>A21B12D14</t>
  </si>
  <si>
    <t>A21B12D15</t>
  </si>
  <si>
    <t>A21B12D16</t>
  </si>
  <si>
    <t>A21B12D17</t>
  </si>
  <si>
    <t>A21B12D18</t>
  </si>
  <si>
    <t>A21B12D19</t>
  </si>
  <si>
    <t>A21B12D01</t>
  </si>
  <si>
    <t>A21B12D02</t>
  </si>
  <si>
    <t>APP20B12D21</t>
  </si>
  <si>
    <t>A21B12D03</t>
  </si>
  <si>
    <t>A21B12D04</t>
  </si>
  <si>
    <t>A21B12D20</t>
  </si>
  <si>
    <t>APP20B012</t>
  </si>
  <si>
    <t>A21B12D06</t>
  </si>
  <si>
    <t>A21B12D07</t>
  </si>
  <si>
    <t>A21B12D08</t>
  </si>
  <si>
    <t>A21B12D09</t>
  </si>
  <si>
    <t>A21B12D10</t>
  </si>
  <si>
    <t>A21B12D11</t>
  </si>
  <si>
    <t>A21B12D12</t>
  </si>
  <si>
    <t>Floating rate instrument 13</t>
  </si>
  <si>
    <t>4B.214</t>
  </si>
  <si>
    <t>A21B13D13</t>
  </si>
  <si>
    <t>A21B13D14</t>
  </si>
  <si>
    <t>A21B13D15</t>
  </si>
  <si>
    <t>A21B13D16</t>
  </si>
  <si>
    <t>A21B13D17</t>
  </si>
  <si>
    <t>A21B13D18</t>
  </si>
  <si>
    <t>A21B13D19</t>
  </si>
  <si>
    <t>A21B13D01</t>
  </si>
  <si>
    <t>A21B13D02</t>
  </si>
  <si>
    <t>APP20B13D21</t>
  </si>
  <si>
    <t>A21B13D03</t>
  </si>
  <si>
    <t>A21B13D04</t>
  </si>
  <si>
    <t>A21B13D20</t>
  </si>
  <si>
    <t>APP20B013</t>
  </si>
  <si>
    <t>A21B13D06</t>
  </si>
  <si>
    <t>A21B13D07</t>
  </si>
  <si>
    <t>A21B13D08</t>
  </si>
  <si>
    <t>A21B13D09</t>
  </si>
  <si>
    <t>A21B13D10</t>
  </si>
  <si>
    <t>A21B13D11</t>
  </si>
  <si>
    <t>A21B13D12</t>
  </si>
  <si>
    <t>Floating rate instrument 14</t>
  </si>
  <si>
    <t>4B.215</t>
  </si>
  <si>
    <t>A21B14D13</t>
  </si>
  <si>
    <t>A21B14D14</t>
  </si>
  <si>
    <t>A21B14D15</t>
  </si>
  <si>
    <t>A21B14D16</t>
  </si>
  <si>
    <t>A21B14D17</t>
  </si>
  <si>
    <t>A21B14D18</t>
  </si>
  <si>
    <t>A21B14D19</t>
  </si>
  <si>
    <t>A21B14D01</t>
  </si>
  <si>
    <t>A21B14D02</t>
  </si>
  <si>
    <t>APP20B14D21</t>
  </si>
  <si>
    <t>A21B14D03</t>
  </si>
  <si>
    <t>A21B14D04</t>
  </si>
  <si>
    <t>A21B14D20</t>
  </si>
  <si>
    <t>APP20B014</t>
  </si>
  <si>
    <t>A21B14D06</t>
  </si>
  <si>
    <t>A21B14D07</t>
  </si>
  <si>
    <t>A21B14D08</t>
  </si>
  <si>
    <t>A21B14D09</t>
  </si>
  <si>
    <t>A21B14D10</t>
  </si>
  <si>
    <t>A21B14D11</t>
  </si>
  <si>
    <t>A21B14D12</t>
  </si>
  <si>
    <t>Floating rate instrument 15</t>
  </si>
  <si>
    <t>4B.216</t>
  </si>
  <si>
    <t>A21B15D13</t>
  </si>
  <si>
    <t>A21B15D14</t>
  </si>
  <si>
    <t>A21B15D15</t>
  </si>
  <si>
    <t>A21B15D16</t>
  </si>
  <si>
    <t>A21B15D17</t>
  </si>
  <si>
    <t>A21B15D18</t>
  </si>
  <si>
    <t>A21B15D19</t>
  </si>
  <si>
    <t>A21B15D01</t>
  </si>
  <si>
    <t>A21B15D02</t>
  </si>
  <si>
    <t>APP20B15D21</t>
  </si>
  <si>
    <t>A21B15D03</t>
  </si>
  <si>
    <t>A21B15D04</t>
  </si>
  <si>
    <t>A21B15D20</t>
  </si>
  <si>
    <t>APP20B015</t>
  </si>
  <si>
    <t>A21B15D06</t>
  </si>
  <si>
    <t>A21B15D07</t>
  </si>
  <si>
    <t>A21B15D08</t>
  </si>
  <si>
    <t>A21B15D09</t>
  </si>
  <si>
    <t>A21B15D10</t>
  </si>
  <si>
    <t>A21B15D11</t>
  </si>
  <si>
    <t>A21B15D12</t>
  </si>
  <si>
    <t>Floating rate instrument 16</t>
  </si>
  <si>
    <t>4B.217</t>
  </si>
  <si>
    <t>A21B16D13</t>
  </si>
  <si>
    <t>A21B16D14</t>
  </si>
  <si>
    <t>A21B16D15</t>
  </si>
  <si>
    <t>A21B16D16</t>
  </si>
  <si>
    <t>A21B16D17</t>
  </si>
  <si>
    <t>A21B16D18</t>
  </si>
  <si>
    <t>A21B16D19</t>
  </si>
  <si>
    <t>A21B16D01</t>
  </si>
  <si>
    <t>A21B16D02</t>
  </si>
  <si>
    <t>APP20B16D21</t>
  </si>
  <si>
    <t>A21B16D03</t>
  </si>
  <si>
    <t>A21B16D04</t>
  </si>
  <si>
    <t>A21B16D20</t>
  </si>
  <si>
    <t>APP20B016</t>
  </si>
  <si>
    <t>A21B16D06</t>
  </si>
  <si>
    <t>A21B16D07</t>
  </si>
  <si>
    <t>A21B16D08</t>
  </si>
  <si>
    <t>A21B16D09</t>
  </si>
  <si>
    <t>A21B16D10</t>
  </si>
  <si>
    <t>A21B16D11</t>
  </si>
  <si>
    <t>A21B16D12</t>
  </si>
  <si>
    <t>Floating rate instrument 17</t>
  </si>
  <si>
    <t>4B.218</t>
  </si>
  <si>
    <t>A21B17D13</t>
  </si>
  <si>
    <t>A21B17D14</t>
  </si>
  <si>
    <t>A21B17D15</t>
  </si>
  <si>
    <t>A21B17D16</t>
  </si>
  <si>
    <t>A21B17D17</t>
  </si>
  <si>
    <t>A21B17D18</t>
  </si>
  <si>
    <t>A21B17D19</t>
  </si>
  <si>
    <t>A21B17D01</t>
  </si>
  <si>
    <t>A21B17D02</t>
  </si>
  <si>
    <t>APP20B17D21</t>
  </si>
  <si>
    <t>A21B17D03</t>
  </si>
  <si>
    <t>A21B17D04</t>
  </si>
  <si>
    <t>A21B17D20</t>
  </si>
  <si>
    <t>APP20B017</t>
  </si>
  <si>
    <t>A21B17D06</t>
  </si>
  <si>
    <t>A21B17D07</t>
  </si>
  <si>
    <t>A21B17D08</t>
  </si>
  <si>
    <t>A21B17D09</t>
  </si>
  <si>
    <t>A21B17D10</t>
  </si>
  <si>
    <t>A21B17D11</t>
  </si>
  <si>
    <t>A21B17D12</t>
  </si>
  <si>
    <t>Floating rate instrument 18</t>
  </si>
  <si>
    <t>4B.219</t>
  </si>
  <si>
    <t>A21B18D13</t>
  </si>
  <si>
    <t>A21B18D14</t>
  </si>
  <si>
    <t>A21B18D15</t>
  </si>
  <si>
    <t>A21B18D16</t>
  </si>
  <si>
    <t>A21B18D17</t>
  </si>
  <si>
    <t>A21B18D18</t>
  </si>
  <si>
    <t>A21B18D19</t>
  </si>
  <si>
    <t>A21B18D01</t>
  </si>
  <si>
    <t>A21B18D02</t>
  </si>
  <si>
    <t>APP20B18D21</t>
  </si>
  <si>
    <t>A21B18D03</t>
  </si>
  <si>
    <t>A21B18D04</t>
  </si>
  <si>
    <t>A21B18D20</t>
  </si>
  <si>
    <t>APP20B018</t>
  </si>
  <si>
    <t>A21B18D06</t>
  </si>
  <si>
    <t>A21B18D07</t>
  </si>
  <si>
    <t>A21B18D08</t>
  </si>
  <si>
    <t>A21B18D09</t>
  </si>
  <si>
    <t>A21B18D10</t>
  </si>
  <si>
    <t>A21B18D11</t>
  </si>
  <si>
    <t>A21B18D12</t>
  </si>
  <si>
    <t>Floating rate instrument 19</t>
  </si>
  <si>
    <t>4B.220</t>
  </si>
  <si>
    <t>A21B19D13</t>
  </si>
  <si>
    <t>A21B19D14</t>
  </si>
  <si>
    <t>A21B19D15</t>
  </si>
  <si>
    <t>A21B19D16</t>
  </si>
  <si>
    <t>A21B19D17</t>
  </si>
  <si>
    <t>A21B19D18</t>
  </si>
  <si>
    <t>A21B19D19</t>
  </si>
  <si>
    <t>A21B19D01</t>
  </si>
  <si>
    <t>A21B19D02</t>
  </si>
  <si>
    <t>APP20B19D21</t>
  </si>
  <si>
    <t>A21B19D03</t>
  </si>
  <si>
    <t>A21B19D04</t>
  </si>
  <si>
    <t>A21B19D20</t>
  </si>
  <si>
    <t>APP20B019</t>
  </si>
  <si>
    <t>A21B19D06</t>
  </si>
  <si>
    <t>A21B19D07</t>
  </si>
  <si>
    <t>A21B19D08</t>
  </si>
  <si>
    <t>A21B19D09</t>
  </si>
  <si>
    <t>A21B19D10</t>
  </si>
  <si>
    <t>A21B19D11</t>
  </si>
  <si>
    <t>A21B19D12</t>
  </si>
  <si>
    <t>Floating rate instrument 20</t>
  </si>
  <si>
    <t>4B.221</t>
  </si>
  <si>
    <t>A21B20D13</t>
  </si>
  <si>
    <t>A21B20D14</t>
  </si>
  <si>
    <t>A21B20D15</t>
  </si>
  <si>
    <t>A21B20D16</t>
  </si>
  <si>
    <t>A21B20D17</t>
  </si>
  <si>
    <t>A21B20D18</t>
  </si>
  <si>
    <t>A21B20D19</t>
  </si>
  <si>
    <t>A21B20D01</t>
  </si>
  <si>
    <t>A21B20D02</t>
  </si>
  <si>
    <t>APP20B20D21</t>
  </si>
  <si>
    <t>A21B20D03</t>
  </si>
  <si>
    <t>A21B20D04</t>
  </si>
  <si>
    <t>A21B20D20</t>
  </si>
  <si>
    <t>APP20B020</t>
  </si>
  <si>
    <t>A21B20D06</t>
  </si>
  <si>
    <t>A21B20D07</t>
  </si>
  <si>
    <t>A21B20D08</t>
  </si>
  <si>
    <t>A21B20D09</t>
  </si>
  <si>
    <t>A21B20D10</t>
  </si>
  <si>
    <t>A21B20D11</t>
  </si>
  <si>
    <t>A21B20D12</t>
  </si>
  <si>
    <t>Floating rate instrument 21</t>
  </si>
  <si>
    <t>4B.222</t>
  </si>
  <si>
    <t>A21B21D13</t>
  </si>
  <si>
    <t>A21B21D14</t>
  </si>
  <si>
    <t>A21B21D15</t>
  </si>
  <si>
    <t>A21B21D16</t>
  </si>
  <si>
    <t>A21B21D17</t>
  </si>
  <si>
    <t>A21B21D18</t>
  </si>
  <si>
    <t>A21B21D19</t>
  </si>
  <si>
    <t>A21B21D01</t>
  </si>
  <si>
    <t>A21B21D02</t>
  </si>
  <si>
    <t>APP20B21D21</t>
  </si>
  <si>
    <t>A21B21D03</t>
  </si>
  <si>
    <t>A21B21D04</t>
  </si>
  <si>
    <t>A21B21D20</t>
  </si>
  <si>
    <t>APP20B021</t>
  </si>
  <si>
    <t>A21B21D06</t>
  </si>
  <si>
    <t>A21B21D07</t>
  </si>
  <si>
    <t>A21B21D08</t>
  </si>
  <si>
    <t>A21B21D09</t>
  </si>
  <si>
    <t>A21B21D10</t>
  </si>
  <si>
    <t>A21B21D11</t>
  </si>
  <si>
    <t>A21B21D12</t>
  </si>
  <si>
    <t>Floating rate instrument 22</t>
  </si>
  <si>
    <t>4B.223</t>
  </si>
  <si>
    <t>A21B22D13</t>
  </si>
  <si>
    <t>A21B22D14</t>
  </si>
  <si>
    <t>A21B22D15</t>
  </si>
  <si>
    <t>A21B22D16</t>
  </si>
  <si>
    <t>A21B22D17</t>
  </si>
  <si>
    <t>A21B22D18</t>
  </si>
  <si>
    <t>A21B22D19</t>
  </si>
  <si>
    <t>A21B22D01</t>
  </si>
  <si>
    <t>A21B22D02</t>
  </si>
  <si>
    <t>APP20B22D21</t>
  </si>
  <si>
    <t>A21B22D03</t>
  </si>
  <si>
    <t>A21B22D04</t>
  </si>
  <si>
    <t>A21B22D20</t>
  </si>
  <si>
    <t>APP20B022</t>
  </si>
  <si>
    <t>A21B22D06</t>
  </si>
  <si>
    <t>A21B22D07</t>
  </si>
  <si>
    <t>A21B22D08</t>
  </si>
  <si>
    <t>A21B22D09</t>
  </si>
  <si>
    <t>A21B22D10</t>
  </si>
  <si>
    <t>A21B22D11</t>
  </si>
  <si>
    <t>A21B22D12</t>
  </si>
  <si>
    <t>Floating rate instrument 23</t>
  </si>
  <si>
    <t>4B.224</t>
  </si>
  <si>
    <t>A21B23D13</t>
  </si>
  <si>
    <t>A21B23D14</t>
  </si>
  <si>
    <t>A21B23D15</t>
  </si>
  <si>
    <t>A21B23D16</t>
  </si>
  <si>
    <t>A21B23D17</t>
  </si>
  <si>
    <t>A21B23D18</t>
  </si>
  <si>
    <t>A21B23D19</t>
  </si>
  <si>
    <t>A21B23D01</t>
  </si>
  <si>
    <t>A21B23D02</t>
  </si>
  <si>
    <t>APP20B23D21</t>
  </si>
  <si>
    <t>A21B23D03</t>
  </si>
  <si>
    <t>A21B23D04</t>
  </si>
  <si>
    <t>A21B23D20</t>
  </si>
  <si>
    <t>APP20B023</t>
  </si>
  <si>
    <t>A21B23D06</t>
  </si>
  <si>
    <t>A21B23D07</t>
  </si>
  <si>
    <t>A21B23D08</t>
  </si>
  <si>
    <t>A21B23D09</t>
  </si>
  <si>
    <t>A21B23D10</t>
  </si>
  <si>
    <t>A21B23D11</t>
  </si>
  <si>
    <t>A21B23D12</t>
  </si>
  <si>
    <t>Floating rate instrument 24</t>
  </si>
  <si>
    <t>4B.225</t>
  </si>
  <si>
    <t>A21B24D13</t>
  </si>
  <si>
    <t>A21B24D14</t>
  </si>
  <si>
    <t>A21B24D15</t>
  </si>
  <si>
    <t>A21B24D16</t>
  </si>
  <si>
    <t>A21B24D17</t>
  </si>
  <si>
    <t>A21B24D18</t>
  </si>
  <si>
    <t>A21B24D19</t>
  </si>
  <si>
    <t>A21B24D01</t>
  </si>
  <si>
    <t>A21B24D02</t>
  </si>
  <si>
    <t>APP20B24D21</t>
  </si>
  <si>
    <t>A21B24D03</t>
  </si>
  <si>
    <t>A21B24D04</t>
  </si>
  <si>
    <t>A21B24D20</t>
  </si>
  <si>
    <t>APP20B024</t>
  </si>
  <si>
    <t>A21B24D06</t>
  </si>
  <si>
    <t>A21B24D07</t>
  </si>
  <si>
    <t>A21B24D08</t>
  </si>
  <si>
    <t>A21B24D09</t>
  </si>
  <si>
    <t>A21B24D10</t>
  </si>
  <si>
    <t>A21B24D11</t>
  </si>
  <si>
    <t>A21B24D12</t>
  </si>
  <si>
    <t>Floating rate instrument 25</t>
  </si>
  <si>
    <t>4B.226</t>
  </si>
  <si>
    <t>A21B25D13</t>
  </si>
  <si>
    <t>A21B25D14</t>
  </si>
  <si>
    <t>A21B25D15</t>
  </si>
  <si>
    <t>A21B25D16</t>
  </si>
  <si>
    <t>A21B25D17</t>
  </si>
  <si>
    <t>A21B25D18</t>
  </si>
  <si>
    <t>A21B25D19</t>
  </si>
  <si>
    <t>A21B25D01</t>
  </si>
  <si>
    <t>A21B25D02</t>
  </si>
  <si>
    <t>APP20B25D21</t>
  </si>
  <si>
    <t>A21B25D03</t>
  </si>
  <si>
    <t>A21B25D04</t>
  </si>
  <si>
    <t>A21B25D20</t>
  </si>
  <si>
    <t>APP20B025</t>
  </si>
  <si>
    <t>A21B25D06</t>
  </si>
  <si>
    <t>A21B25D07</t>
  </si>
  <si>
    <t>A21B25D08</t>
  </si>
  <si>
    <t>A21B25D09</t>
  </si>
  <si>
    <t>A21B25D10</t>
  </si>
  <si>
    <t>A21B25D11</t>
  </si>
  <si>
    <t>A21B25D12</t>
  </si>
  <si>
    <t>Floating rate instrument 26</t>
  </si>
  <si>
    <t>4B.227</t>
  </si>
  <si>
    <t>A21B26D13</t>
  </si>
  <si>
    <t>A21B26D14</t>
  </si>
  <si>
    <t>A21B26D15</t>
  </si>
  <si>
    <t>A21B26D16</t>
  </si>
  <si>
    <t>A21B26D17</t>
  </si>
  <si>
    <t>A21B26D18</t>
  </si>
  <si>
    <t>A21B26D19</t>
  </si>
  <si>
    <t>A21B26D01</t>
  </si>
  <si>
    <t>A21B26D02</t>
  </si>
  <si>
    <t>APP20B26D21</t>
  </si>
  <si>
    <t>A21B26D03</t>
  </si>
  <si>
    <t>A21B26D04</t>
  </si>
  <si>
    <t>A21B26D20</t>
  </si>
  <si>
    <t>APP20B026</t>
  </si>
  <si>
    <t>A21B26D06</t>
  </si>
  <si>
    <t>A21B26D07</t>
  </si>
  <si>
    <t>A21B26D08</t>
  </si>
  <si>
    <t>A21B26D09</t>
  </si>
  <si>
    <t>A21B26D10</t>
  </si>
  <si>
    <t>A21B26D11</t>
  </si>
  <si>
    <t>A21B26D12</t>
  </si>
  <si>
    <t>Floating rate instrument 27</t>
  </si>
  <si>
    <t>4B.228</t>
  </si>
  <si>
    <t>A21B27D13</t>
  </si>
  <si>
    <t>A21B27D14</t>
  </si>
  <si>
    <t>A21B27D15</t>
  </si>
  <si>
    <t>A21B27D16</t>
  </si>
  <si>
    <t>A21B27D17</t>
  </si>
  <si>
    <t>A21B27D18</t>
  </si>
  <si>
    <t>A21B27D19</t>
  </si>
  <si>
    <t>A21B27D01</t>
  </si>
  <si>
    <t>A21B27D02</t>
  </si>
  <si>
    <t>APP20B27D21</t>
  </si>
  <si>
    <t>A21B27D03</t>
  </si>
  <si>
    <t>A21B27D04</t>
  </si>
  <si>
    <t>A21B27D20</t>
  </si>
  <si>
    <t>APP20B027</t>
  </si>
  <si>
    <t>A21B27D06</t>
  </si>
  <si>
    <t>A21B27D07</t>
  </si>
  <si>
    <t>A21B27D08</t>
  </si>
  <si>
    <t>A21B27D09</t>
  </si>
  <si>
    <t>A21B27D10</t>
  </si>
  <si>
    <t>A21B27D11</t>
  </si>
  <si>
    <t>A21B27D12</t>
  </si>
  <si>
    <t>Floating rate instrument 28</t>
  </si>
  <si>
    <t>4B.229</t>
  </si>
  <si>
    <t>A21B28D13</t>
  </si>
  <si>
    <t>A21B28D14</t>
  </si>
  <si>
    <t>A21B28D15</t>
  </si>
  <si>
    <t>A21B28D16</t>
  </si>
  <si>
    <t>A21B28D17</t>
  </si>
  <si>
    <t>A21B28D18</t>
  </si>
  <si>
    <t>A21B28D19</t>
  </si>
  <si>
    <t>A21B28D01</t>
  </si>
  <si>
    <t>A21B28D02</t>
  </si>
  <si>
    <t>APP20B28D21</t>
  </si>
  <si>
    <t>A21B28D03</t>
  </si>
  <si>
    <t>A21B28D04</t>
  </si>
  <si>
    <t>A21B28D20</t>
  </si>
  <si>
    <t>APP20B028</t>
  </si>
  <si>
    <t>A21B28D06</t>
  </si>
  <si>
    <t>A21B28D07</t>
  </si>
  <si>
    <t>A21B28D08</t>
  </si>
  <si>
    <t>A21B28D09</t>
  </si>
  <si>
    <t>A21B28D10</t>
  </si>
  <si>
    <t>A21B28D11</t>
  </si>
  <si>
    <t>A21B28D12</t>
  </si>
  <si>
    <t>Floating rate instrument 29</t>
  </si>
  <si>
    <t>4B.230</t>
  </si>
  <si>
    <t>A21B29D13</t>
  </si>
  <si>
    <t>A21B29D14</t>
  </si>
  <si>
    <t>A21B29D15</t>
  </si>
  <si>
    <t>A21B29D16</t>
  </si>
  <si>
    <t>A21B29D17</t>
  </si>
  <si>
    <t>A21B29D18</t>
  </si>
  <si>
    <t>A21B29D19</t>
  </si>
  <si>
    <t>A21B29D01</t>
  </si>
  <si>
    <t>A21B29D02</t>
  </si>
  <si>
    <t>APP20B29D21</t>
  </si>
  <si>
    <t>A21B29D03</t>
  </si>
  <si>
    <t>A21B29D04</t>
  </si>
  <si>
    <t>A21B29D20</t>
  </si>
  <si>
    <t>APP20B029</t>
  </si>
  <si>
    <t>A21B29D06</t>
  </si>
  <si>
    <t>A21B29D07</t>
  </si>
  <si>
    <t>A21B29D08</t>
  </si>
  <si>
    <t>A21B29D09</t>
  </si>
  <si>
    <t>A21B29D10</t>
  </si>
  <si>
    <t>A21B29D11</t>
  </si>
  <si>
    <t>A21B29D12</t>
  </si>
  <si>
    <t>Floating rate instrument 30</t>
  </si>
  <si>
    <t>4B.231</t>
  </si>
  <si>
    <t>A21B30D13</t>
  </si>
  <si>
    <t>A21B30D14</t>
  </si>
  <si>
    <t>A21B30D15</t>
  </si>
  <si>
    <t>A21B30D16</t>
  </si>
  <si>
    <t>A21B30D17</t>
  </si>
  <si>
    <t>A21B30D18</t>
  </si>
  <si>
    <t>A21B30D19</t>
  </si>
  <si>
    <t>A21B30D01</t>
  </si>
  <si>
    <t>A21B30D02</t>
  </si>
  <si>
    <t>APP20B30D21</t>
  </si>
  <si>
    <t>A21B30D03</t>
  </si>
  <si>
    <t>A21B30D04</t>
  </si>
  <si>
    <t>A21B30D20</t>
  </si>
  <si>
    <t>APP20B030</t>
  </si>
  <si>
    <t>A21B30D06</t>
  </si>
  <si>
    <t>A21B30D07</t>
  </si>
  <si>
    <t>A21B30D08</t>
  </si>
  <si>
    <t>A21B30D09</t>
  </si>
  <si>
    <t>A21B30D10</t>
  </si>
  <si>
    <t>A21B30D11</t>
  </si>
  <si>
    <t>A21B30D12</t>
  </si>
  <si>
    <t>Floating rate instrument 31</t>
  </si>
  <si>
    <t>4B.232</t>
  </si>
  <si>
    <t>A21B31D13</t>
  </si>
  <si>
    <t>A21B31D14</t>
  </si>
  <si>
    <t>A21B31D15</t>
  </si>
  <si>
    <t>A21B31D16</t>
  </si>
  <si>
    <t>A21B31D17</t>
  </si>
  <si>
    <t>A21B31D18</t>
  </si>
  <si>
    <t>A21B31D19</t>
  </si>
  <si>
    <t>A21B31D01</t>
  </si>
  <si>
    <t>A21B31D02</t>
  </si>
  <si>
    <t>APP20B31D21</t>
  </si>
  <si>
    <t>A21B31D03</t>
  </si>
  <si>
    <t>A21B31D04</t>
  </si>
  <si>
    <t>A21B31D20</t>
  </si>
  <si>
    <t>APP20B031</t>
  </si>
  <si>
    <t>A21B31D06</t>
  </si>
  <si>
    <t>A21B31D07</t>
  </si>
  <si>
    <t>A21B31D08</t>
  </si>
  <si>
    <t>A21B31D09</t>
  </si>
  <si>
    <t>A21B31D10</t>
  </si>
  <si>
    <t>A21B31D11</t>
  </si>
  <si>
    <t>A21B31D12</t>
  </si>
  <si>
    <t>Floating rate instrument 32</t>
  </si>
  <si>
    <t>4B.233</t>
  </si>
  <si>
    <t>A21B32D13</t>
  </si>
  <si>
    <t>A21B32D14</t>
  </si>
  <si>
    <t>A21B32D15</t>
  </si>
  <si>
    <t>A21B32D16</t>
  </si>
  <si>
    <t>A21B32D17</t>
  </si>
  <si>
    <t>A21B32D18</t>
  </si>
  <si>
    <t>A21B32D19</t>
  </si>
  <si>
    <t>A21B32D01</t>
  </si>
  <si>
    <t>A21B32D02</t>
  </si>
  <si>
    <t>APP20B32D21</t>
  </si>
  <si>
    <t>A21B32D03</t>
  </si>
  <si>
    <t>A21B32D04</t>
  </si>
  <si>
    <t>A21B32D20</t>
  </si>
  <si>
    <t>APP20B032</t>
  </si>
  <si>
    <t>A21B32D06</t>
  </si>
  <si>
    <t>A21B32D07</t>
  </si>
  <si>
    <t>A21B32D08</t>
  </si>
  <si>
    <t>A21B32D09</t>
  </si>
  <si>
    <t>A21B32D10</t>
  </si>
  <si>
    <t>A21B32D11</t>
  </si>
  <si>
    <t>A21B32D12</t>
  </si>
  <si>
    <t>Floating rate instrument 33</t>
  </si>
  <si>
    <t>4B.234</t>
  </si>
  <si>
    <t>A21B33D13</t>
  </si>
  <si>
    <t>A21B33D14</t>
  </si>
  <si>
    <t>A21B33D15</t>
  </si>
  <si>
    <t>A21B33D16</t>
  </si>
  <si>
    <t>A21B33D17</t>
  </si>
  <si>
    <t>A21B33D18</t>
  </si>
  <si>
    <t>A21B33D19</t>
  </si>
  <si>
    <t>A21B33D01</t>
  </si>
  <si>
    <t>A21B33D02</t>
  </si>
  <si>
    <t>APP20B33D21</t>
  </si>
  <si>
    <t>A21B33D03</t>
  </si>
  <si>
    <t>A21B33D04</t>
  </si>
  <si>
    <t>A21B33D20</t>
  </si>
  <si>
    <t>APP20B033</t>
  </si>
  <si>
    <t>A21B33D06</t>
  </si>
  <si>
    <t>A21B33D07</t>
  </si>
  <si>
    <t>A21B33D08</t>
  </si>
  <si>
    <t>A21B33D09</t>
  </si>
  <si>
    <t>A21B33D10</t>
  </si>
  <si>
    <t>A21B33D11</t>
  </si>
  <si>
    <t>A21B33D12</t>
  </si>
  <si>
    <t>Floating rate instrument 34</t>
  </si>
  <si>
    <t>4B.235</t>
  </si>
  <si>
    <t>A21B34D13</t>
  </si>
  <si>
    <t>A21B34D14</t>
  </si>
  <si>
    <t>A21B34D15</t>
  </si>
  <si>
    <t>A21B34D16</t>
  </si>
  <si>
    <t>A21B34D17</t>
  </si>
  <si>
    <t>A21B34D18</t>
  </si>
  <si>
    <t>A21B34D19</t>
  </si>
  <si>
    <t>A21B34D01</t>
  </si>
  <si>
    <t>A21B34D02</t>
  </si>
  <si>
    <t>APP20B34D21</t>
  </si>
  <si>
    <t>A21B34D03</t>
  </si>
  <si>
    <t>A21B34D04</t>
  </si>
  <si>
    <t>A21B34D20</t>
  </si>
  <si>
    <t>APP20B034</t>
  </si>
  <si>
    <t>A21B34D06</t>
  </si>
  <si>
    <t>A21B34D07</t>
  </si>
  <si>
    <t>A21B34D08</t>
  </si>
  <si>
    <t>A21B34D09</t>
  </si>
  <si>
    <t>A21B34D10</t>
  </si>
  <si>
    <t>A21B34D11</t>
  </si>
  <si>
    <t>A21B34D12</t>
  </si>
  <si>
    <t>Floating rate instrument 35</t>
  </si>
  <si>
    <t>4B.236</t>
  </si>
  <si>
    <t>A21B35D13</t>
  </si>
  <si>
    <t>A21B35D14</t>
  </si>
  <si>
    <t>A21B35D15</t>
  </si>
  <si>
    <t>A21B35D16</t>
  </si>
  <si>
    <t>A21B35D17</t>
  </si>
  <si>
    <t>A21B35D18</t>
  </si>
  <si>
    <t>A21B35D19</t>
  </si>
  <si>
    <t>A21B35D01</t>
  </si>
  <si>
    <t>A21B35D02</t>
  </si>
  <si>
    <t>APP20B35D21</t>
  </si>
  <si>
    <t>A21B35D03</t>
  </si>
  <si>
    <t>A21B35D04</t>
  </si>
  <si>
    <t>A21B35D20</t>
  </si>
  <si>
    <t>APP20B035</t>
  </si>
  <si>
    <t>A21B35D06</t>
  </si>
  <si>
    <t>A21B35D07</t>
  </si>
  <si>
    <t>A21B35D08</t>
  </si>
  <si>
    <t>A21B35D09</t>
  </si>
  <si>
    <t>A21B35D10</t>
  </si>
  <si>
    <t>A21B35D11</t>
  </si>
  <si>
    <t>A21B35D12</t>
  </si>
  <si>
    <t>Floating rate instrument 36</t>
  </si>
  <si>
    <t>4B.237</t>
  </si>
  <si>
    <t>A21B36D13</t>
  </si>
  <si>
    <t>A21B36D14</t>
  </si>
  <si>
    <t>A21B36D15</t>
  </si>
  <si>
    <t>A21B36D16</t>
  </si>
  <si>
    <t>A21B36D17</t>
  </si>
  <si>
    <t>A21B36D18</t>
  </si>
  <si>
    <t>A21B36D19</t>
  </si>
  <si>
    <t>A21B36D01</t>
  </si>
  <si>
    <t>A21B36D02</t>
  </si>
  <si>
    <t>APP20B36D21</t>
  </si>
  <si>
    <t>A21B36D03</t>
  </si>
  <si>
    <t>A21B36D04</t>
  </si>
  <si>
    <t>A21B36D20</t>
  </si>
  <si>
    <t>APP20B036</t>
  </si>
  <si>
    <t>A21B36D06</t>
  </si>
  <si>
    <t>A21B36D07</t>
  </si>
  <si>
    <t>A21B36D08</t>
  </si>
  <si>
    <t>A21B36D09</t>
  </si>
  <si>
    <t>A21B36D10</t>
  </si>
  <si>
    <t>A21B36D11</t>
  </si>
  <si>
    <t>A21B36D12</t>
  </si>
  <si>
    <t>Floating rate instrument 37</t>
  </si>
  <si>
    <t>4B.238</t>
  </si>
  <si>
    <t>A21B37D13</t>
  </si>
  <si>
    <t>A21B37D14</t>
  </si>
  <si>
    <t>A21B37D15</t>
  </si>
  <si>
    <t>A21B37D16</t>
  </si>
  <si>
    <t>A21B37D17</t>
  </si>
  <si>
    <t>A21B37D18</t>
  </si>
  <si>
    <t>A21B37D19</t>
  </si>
  <si>
    <t>A21B37D01</t>
  </si>
  <si>
    <t>A21B37D02</t>
  </si>
  <si>
    <t>APP20B37D21</t>
  </si>
  <si>
    <t>A21B37D03</t>
  </si>
  <si>
    <t>A21B37D04</t>
  </si>
  <si>
    <t>A21B37D20</t>
  </si>
  <si>
    <t>APP20B037</t>
  </si>
  <si>
    <t>A21B37D06</t>
  </si>
  <si>
    <t>A21B37D07</t>
  </si>
  <si>
    <t>A21B37D08</t>
  </si>
  <si>
    <t>A21B37D09</t>
  </si>
  <si>
    <t>A21B37D10</t>
  </si>
  <si>
    <t>A21B37D11</t>
  </si>
  <si>
    <t>A21B37D12</t>
  </si>
  <si>
    <t>Floating rate instrument 38</t>
  </si>
  <si>
    <t>4B.239</t>
  </si>
  <si>
    <t>A21B38D13</t>
  </si>
  <si>
    <t>A21B38D14</t>
  </si>
  <si>
    <t>A21B38D15</t>
  </si>
  <si>
    <t>A21B38D16</t>
  </si>
  <si>
    <t>A21B38D17</t>
  </si>
  <si>
    <t>A21B38D18</t>
  </si>
  <si>
    <t>A21B38D19</t>
  </si>
  <si>
    <t>A21B38D01</t>
  </si>
  <si>
    <t>A21B38D02</t>
  </si>
  <si>
    <t>APP20B38D21</t>
  </si>
  <si>
    <t>A21B38D03</t>
  </si>
  <si>
    <t>A21B38D04</t>
  </si>
  <si>
    <t>A21B38D20</t>
  </si>
  <si>
    <t>APP20B038</t>
  </si>
  <si>
    <t>A21B38D06</t>
  </si>
  <si>
    <t>A21B38D07</t>
  </si>
  <si>
    <t>A21B38D08</t>
  </si>
  <si>
    <t>A21B38D09</t>
  </si>
  <si>
    <t>A21B38D10</t>
  </si>
  <si>
    <t>A21B38D11</t>
  </si>
  <si>
    <t>A21B38D12</t>
  </si>
  <si>
    <t>Floating rate instrument 39</t>
  </si>
  <si>
    <t>4B.240</t>
  </si>
  <si>
    <t>A21B39D13</t>
  </si>
  <si>
    <t>A21B39D14</t>
  </si>
  <si>
    <t>A21B39D15</t>
  </si>
  <si>
    <t>A21B39D16</t>
  </si>
  <si>
    <t>A21B39D17</t>
  </si>
  <si>
    <t>A21B39D18</t>
  </si>
  <si>
    <t>A21B39D19</t>
  </si>
  <si>
    <t>A21B39D01</t>
  </si>
  <si>
    <t>A21B39D02</t>
  </si>
  <si>
    <t>APP20B39D21</t>
  </si>
  <si>
    <t>A21B39D03</t>
  </si>
  <si>
    <t>A21B39D04</t>
  </si>
  <si>
    <t>A21B39D20</t>
  </si>
  <si>
    <t>APP20B039</t>
  </si>
  <si>
    <t>A21B39D06</t>
  </si>
  <si>
    <t>A21B39D07</t>
  </si>
  <si>
    <t>A21B39D08</t>
  </si>
  <si>
    <t>A21B39D09</t>
  </si>
  <si>
    <t>A21B39D10</t>
  </si>
  <si>
    <t>A21B39D11</t>
  </si>
  <si>
    <t>A21B39D12</t>
  </si>
  <si>
    <t>Floating rate instrument 40</t>
  </si>
  <si>
    <t>4B.241</t>
  </si>
  <si>
    <t>A21B40D13</t>
  </si>
  <si>
    <t>A21B40D14</t>
  </si>
  <si>
    <t>A21B40D15</t>
  </si>
  <si>
    <t>A21B40D16</t>
  </si>
  <si>
    <t>A21B40D17</t>
  </si>
  <si>
    <t>A21B40D18</t>
  </si>
  <si>
    <t>A21B40D19</t>
  </si>
  <si>
    <t>A21B40D01</t>
  </si>
  <si>
    <t>A21B40D02</t>
  </si>
  <si>
    <t>APP20B40D21</t>
  </si>
  <si>
    <t>A21B40D03</t>
  </si>
  <si>
    <t>A21B40D04</t>
  </si>
  <si>
    <t>A21B40D20</t>
  </si>
  <si>
    <t>APP20B040</t>
  </si>
  <si>
    <t>A21B40D06</t>
  </si>
  <si>
    <t>A21B40D07</t>
  </si>
  <si>
    <t>A21B40D08</t>
  </si>
  <si>
    <t>A21B40D09</t>
  </si>
  <si>
    <t>A21B40D10</t>
  </si>
  <si>
    <t>A21B40D11</t>
  </si>
  <si>
    <t>A21B40D12</t>
  </si>
  <si>
    <t>Floating rate instrument 41</t>
  </si>
  <si>
    <t>4B.242</t>
  </si>
  <si>
    <t>A21B41D13</t>
  </si>
  <si>
    <t>A21B41D14</t>
  </si>
  <si>
    <t>A21B41D15</t>
  </si>
  <si>
    <t>A21B41D16</t>
  </si>
  <si>
    <t>A21B41D17</t>
  </si>
  <si>
    <t>A21B41D18</t>
  </si>
  <si>
    <t>A21B41D19</t>
  </si>
  <si>
    <t>A21B41D01</t>
  </si>
  <si>
    <t>A21B41D02</t>
  </si>
  <si>
    <t>APP20B41D21</t>
  </si>
  <si>
    <t>A21B41D03</t>
  </si>
  <si>
    <t>A21B41D04</t>
  </si>
  <si>
    <t>A21B41D20</t>
  </si>
  <si>
    <t>APP20B041</t>
  </si>
  <si>
    <t>A21B41D06</t>
  </si>
  <si>
    <t>A21B41D07</t>
  </si>
  <si>
    <t>A21B41D08</t>
  </si>
  <si>
    <t>A21B41D09</t>
  </si>
  <si>
    <t>A21B41D10</t>
  </si>
  <si>
    <t>A21B41D11</t>
  </si>
  <si>
    <t>A21B41D12</t>
  </si>
  <si>
    <t>Floating rate instrument 42</t>
  </si>
  <si>
    <t>4B.243</t>
  </si>
  <si>
    <t>A21B42D13</t>
  </si>
  <si>
    <t>A21B42D14</t>
  </si>
  <si>
    <t>A21B42D15</t>
  </si>
  <si>
    <t>A21B42D16</t>
  </si>
  <si>
    <t>A21B42D17</t>
  </si>
  <si>
    <t>A21B42D18</t>
  </si>
  <si>
    <t>A21B42D19</t>
  </si>
  <si>
    <t>A21B42D01</t>
  </si>
  <si>
    <t>A21B42D02</t>
  </si>
  <si>
    <t>APP20B42D21</t>
  </si>
  <si>
    <t>A21B42D03</t>
  </si>
  <si>
    <t>A21B42D04</t>
  </si>
  <si>
    <t>A21B42D20</t>
  </si>
  <si>
    <t>APP20B042</t>
  </si>
  <si>
    <t>A21B42D06</t>
  </si>
  <si>
    <t>A21B42D07</t>
  </si>
  <si>
    <t>A21B42D08</t>
  </si>
  <si>
    <t>A21B42D09</t>
  </si>
  <si>
    <t>A21B42D10</t>
  </si>
  <si>
    <t>A21B42D11</t>
  </si>
  <si>
    <t>A21B42D12</t>
  </si>
  <si>
    <t>Floating rate instrument 43</t>
  </si>
  <si>
    <t>4B.244</t>
  </si>
  <si>
    <t>A21B43D13</t>
  </si>
  <si>
    <t>A21B43D14</t>
  </si>
  <si>
    <t>A21B43D15</t>
  </si>
  <si>
    <t>A21B43D16</t>
  </si>
  <si>
    <t>A21B43D17</t>
  </si>
  <si>
    <t>A21B43D18</t>
  </si>
  <si>
    <t>A21B43D19</t>
  </si>
  <si>
    <t>A21B43D01</t>
  </si>
  <si>
    <t>A21B43D02</t>
  </si>
  <si>
    <t>APP20B43D21</t>
  </si>
  <si>
    <t>A21B43D03</t>
  </si>
  <si>
    <t>A21B43D04</t>
  </si>
  <si>
    <t>A21B43D20</t>
  </si>
  <si>
    <t>APP20B043</t>
  </si>
  <si>
    <t>A21B43D06</t>
  </si>
  <si>
    <t>A21B43D07</t>
  </si>
  <si>
    <t>A21B43D08</t>
  </si>
  <si>
    <t>A21B43D09</t>
  </si>
  <si>
    <t>A21B43D10</t>
  </si>
  <si>
    <t>A21B43D11</t>
  </si>
  <si>
    <t>A21B43D12</t>
  </si>
  <si>
    <t>Floating rate instrument 44</t>
  </si>
  <si>
    <t>4B.245</t>
  </si>
  <si>
    <t>A21B44D13</t>
  </si>
  <si>
    <t>A21B44D14</t>
  </si>
  <si>
    <t>A21B44D15</t>
  </si>
  <si>
    <t>A21B44D16</t>
  </si>
  <si>
    <t>A21B44D17</t>
  </si>
  <si>
    <t>A21B44D18</t>
  </si>
  <si>
    <t>A21B44D19</t>
  </si>
  <si>
    <t>A21B44D01</t>
  </si>
  <si>
    <t>A21B44D02</t>
  </si>
  <si>
    <t>APP20B44D21</t>
  </si>
  <si>
    <t>A21B44D03</t>
  </si>
  <si>
    <t>A21B44D04</t>
  </si>
  <si>
    <t>A21B44D20</t>
  </si>
  <si>
    <t>APP20B044</t>
  </si>
  <si>
    <t>A21B44D06</t>
  </si>
  <si>
    <t>A21B44D07</t>
  </si>
  <si>
    <t>A21B44D08</t>
  </si>
  <si>
    <t>A21B44D09</t>
  </si>
  <si>
    <t>A21B44D10</t>
  </si>
  <si>
    <t>A21B44D11</t>
  </si>
  <si>
    <t>A21B44D12</t>
  </si>
  <si>
    <t>Floating rate instrument 45</t>
  </si>
  <si>
    <t>4B.246</t>
  </si>
  <si>
    <t>A21B45D13</t>
  </si>
  <si>
    <t>A21B45D14</t>
  </si>
  <si>
    <t>A21B45D15</t>
  </si>
  <si>
    <t>A21B45D16</t>
  </si>
  <si>
    <t>A21B45D17</t>
  </si>
  <si>
    <t>A21B45D18</t>
  </si>
  <si>
    <t>A21B45D19</t>
  </si>
  <si>
    <t>A21B45D01</t>
  </si>
  <si>
    <t>A21B45D02</t>
  </si>
  <si>
    <t>APP20B45D21</t>
  </si>
  <si>
    <t>A21B45D03</t>
  </si>
  <si>
    <t>A21B45D04</t>
  </si>
  <si>
    <t>A21B45D20</t>
  </si>
  <si>
    <t>APP20B045</t>
  </si>
  <si>
    <t>A21B45D06</t>
  </si>
  <si>
    <t>A21B45D07</t>
  </si>
  <si>
    <t>A21B45D08</t>
  </si>
  <si>
    <t>A21B45D09</t>
  </si>
  <si>
    <t>A21B45D10</t>
  </si>
  <si>
    <t>A21B45D11</t>
  </si>
  <si>
    <t>A21B45D12</t>
  </si>
  <si>
    <t>Floating rate instrument 46</t>
  </si>
  <si>
    <t>4B.247</t>
  </si>
  <si>
    <t>A21B46D13</t>
  </si>
  <si>
    <t>A21B46D14</t>
  </si>
  <si>
    <t>A21B46D15</t>
  </si>
  <si>
    <t>A21B46D16</t>
  </si>
  <si>
    <t>A21B46D17</t>
  </si>
  <si>
    <t>A21B46D18</t>
  </si>
  <si>
    <t>A21B46D19</t>
  </si>
  <si>
    <t>A21B46D01</t>
  </si>
  <si>
    <t>A21B46D02</t>
  </si>
  <si>
    <t>APP20B46D21</t>
  </si>
  <si>
    <t>A21B46D03</t>
  </si>
  <si>
    <t>A21B46D04</t>
  </si>
  <si>
    <t>A21B46D20</t>
  </si>
  <si>
    <t>APP20B046</t>
  </si>
  <si>
    <t>A21B46D06</t>
  </si>
  <si>
    <t>A21B46D07</t>
  </si>
  <si>
    <t>A21B46D08</t>
  </si>
  <si>
    <t>A21B46D09</t>
  </si>
  <si>
    <t>A21B46D10</t>
  </si>
  <si>
    <t>A21B46D11</t>
  </si>
  <si>
    <t>A21B46D12</t>
  </si>
  <si>
    <t>Floating rate instrument 47</t>
  </si>
  <si>
    <t>4B.248</t>
  </si>
  <si>
    <t>A21B47D13</t>
  </si>
  <si>
    <t>A21B47D14</t>
  </si>
  <si>
    <t>A21B47D15</t>
  </si>
  <si>
    <t>A21B47D16</t>
  </si>
  <si>
    <t>A21B47D17</t>
  </si>
  <si>
    <t>A21B47D18</t>
  </si>
  <si>
    <t>A21B47D19</t>
  </si>
  <si>
    <t>A21B47D01</t>
  </si>
  <si>
    <t>A21B47D02</t>
  </si>
  <si>
    <t>APP20B47D21</t>
  </si>
  <si>
    <t>A21B47D03</t>
  </si>
  <si>
    <t>A21B47D04</t>
  </si>
  <si>
    <t>A21B47D20</t>
  </si>
  <si>
    <t>APP20B047</t>
  </si>
  <si>
    <t>A21B47D06</t>
  </si>
  <si>
    <t>A21B47D07</t>
  </si>
  <si>
    <t>A21B47D08</t>
  </si>
  <si>
    <t>A21B47D09</t>
  </si>
  <si>
    <t>A21B47D10</t>
  </si>
  <si>
    <t>A21B47D11</t>
  </si>
  <si>
    <t>A21B47D12</t>
  </si>
  <si>
    <t>Floating rate instrument 48</t>
  </si>
  <si>
    <t>4B.249</t>
  </si>
  <si>
    <t>A21B48D13</t>
  </si>
  <si>
    <t>A21B48D14</t>
  </si>
  <si>
    <t>A21B48D15</t>
  </si>
  <si>
    <t>A21B48D16</t>
  </si>
  <si>
    <t>A21B48D17</t>
  </si>
  <si>
    <t>A21B48D18</t>
  </si>
  <si>
    <t>A21B48D19</t>
  </si>
  <si>
    <t>A21B48D01</t>
  </si>
  <si>
    <t>A21B48D02</t>
  </si>
  <si>
    <t>APP20B48D21</t>
  </si>
  <si>
    <t>A21B48D03</t>
  </si>
  <si>
    <t>A21B48D04</t>
  </si>
  <si>
    <t>A21B48D20</t>
  </si>
  <si>
    <t>APP20B048</t>
  </si>
  <si>
    <t>A21B48D06</t>
  </si>
  <si>
    <t>A21B48D07</t>
  </si>
  <si>
    <t>A21B48D08</t>
  </si>
  <si>
    <t>A21B48D09</t>
  </si>
  <si>
    <t>A21B48D10</t>
  </si>
  <si>
    <t>A21B48D11</t>
  </si>
  <si>
    <t>A21B48D12</t>
  </si>
  <si>
    <t>Floating rate instrument 49</t>
  </si>
  <si>
    <t>4B.250</t>
  </si>
  <si>
    <t>A21B49D13</t>
  </si>
  <si>
    <t>A21B49D14</t>
  </si>
  <si>
    <t>A21B49D15</t>
  </si>
  <si>
    <t>A21B49D16</t>
  </si>
  <si>
    <t>A21B49D17</t>
  </si>
  <si>
    <t>A21B49D18</t>
  </si>
  <si>
    <t>A21B49D19</t>
  </si>
  <si>
    <t>A21B49D01</t>
  </si>
  <si>
    <t>A21B49D02</t>
  </si>
  <si>
    <t>APP20B49D21</t>
  </si>
  <si>
    <t>A21B49D03</t>
  </si>
  <si>
    <t>A21B49D04</t>
  </si>
  <si>
    <t>A21B49D20</t>
  </si>
  <si>
    <t>APP20B049</t>
  </si>
  <si>
    <t>A21B49D06</t>
  </si>
  <si>
    <t>A21B49D07</t>
  </si>
  <si>
    <t>A21B49D08</t>
  </si>
  <si>
    <t>A21B49D09</t>
  </si>
  <si>
    <t>A21B49D10</t>
  </si>
  <si>
    <t>A21B49D11</t>
  </si>
  <si>
    <t>A21B49D12</t>
  </si>
  <si>
    <t>Floating rate instrument 50</t>
  </si>
  <si>
    <t>4B.251</t>
  </si>
  <si>
    <t>A21B50D13</t>
  </si>
  <si>
    <t>A21B50D14</t>
  </si>
  <si>
    <t>A21B50D15</t>
  </si>
  <si>
    <t>A21B50D16</t>
  </si>
  <si>
    <t>A21B50D17</t>
  </si>
  <si>
    <t>A21B50D18</t>
  </si>
  <si>
    <t>A21B50D19</t>
  </si>
  <si>
    <t>A21B50D01</t>
  </si>
  <si>
    <t>A21B50D02</t>
  </si>
  <si>
    <t>APP20B50D21</t>
  </si>
  <si>
    <t>A21B50D03</t>
  </si>
  <si>
    <t>A21B50D04</t>
  </si>
  <si>
    <t>A21B50D20</t>
  </si>
  <si>
    <t>APP20B050</t>
  </si>
  <si>
    <t>A21B50D06</t>
  </si>
  <si>
    <t>A21B50D07</t>
  </si>
  <si>
    <t>A21B50D08</t>
  </si>
  <si>
    <t>A21B50D09</t>
  </si>
  <si>
    <t>A21B50D10</t>
  </si>
  <si>
    <t>A21B50D11</t>
  </si>
  <si>
    <t>A21B50D12</t>
  </si>
  <si>
    <t>Floating rate instrument 51</t>
  </si>
  <si>
    <t>4B.252</t>
  </si>
  <si>
    <t>A21B51D13</t>
  </si>
  <si>
    <t>A21B51D14</t>
  </si>
  <si>
    <t>A21B51D15</t>
  </si>
  <si>
    <t>A21B51D16</t>
  </si>
  <si>
    <t>A21B51D17</t>
  </si>
  <si>
    <t>A21B51D18</t>
  </si>
  <si>
    <t>A21B51D19</t>
  </si>
  <si>
    <t>A21B51D01</t>
  </si>
  <si>
    <t>A21B51D02</t>
  </si>
  <si>
    <t>APP20B51D21</t>
  </si>
  <si>
    <t>A21B51D03</t>
  </si>
  <si>
    <t>A21B51D04</t>
  </si>
  <si>
    <t>A21B51D20</t>
  </si>
  <si>
    <t>A21B51D05</t>
  </si>
  <si>
    <t>A21B51D06</t>
  </si>
  <si>
    <t>A21B51D07</t>
  </si>
  <si>
    <t>A21B51D08</t>
  </si>
  <si>
    <t>A21B51D09</t>
  </si>
  <si>
    <t>A21B51D10</t>
  </si>
  <si>
    <t>A21B51D11</t>
  </si>
  <si>
    <t>A21B51D12</t>
  </si>
  <si>
    <t>Floating rate instrument 52</t>
  </si>
  <si>
    <t>4B.253</t>
  </si>
  <si>
    <t>A21B52D13</t>
  </si>
  <si>
    <t>A21B52D14</t>
  </si>
  <si>
    <t>A21B52D15</t>
  </si>
  <si>
    <t>A21B52D16</t>
  </si>
  <si>
    <t>A21B52D17</t>
  </si>
  <si>
    <t>A21B52D18</t>
  </si>
  <si>
    <t>A21B52D19</t>
  </si>
  <si>
    <t>A21B52D01</t>
  </si>
  <si>
    <t>A21B52D02</t>
  </si>
  <si>
    <t>APP20B52D21</t>
  </si>
  <si>
    <t>A21B52D03</t>
  </si>
  <si>
    <t>A21B52D04</t>
  </si>
  <si>
    <t>A21B52D20</t>
  </si>
  <si>
    <t>APP20B052</t>
  </si>
  <si>
    <t>A21B52D06</t>
  </si>
  <si>
    <t>A21B52D07</t>
  </si>
  <si>
    <t>A21B52D08</t>
  </si>
  <si>
    <t>A21B52D09</t>
  </si>
  <si>
    <t>A21B52D10</t>
  </si>
  <si>
    <t>A21B52D11</t>
  </si>
  <si>
    <t>A21B52D12</t>
  </si>
  <si>
    <t>Floating rate instrument 53</t>
  </si>
  <si>
    <t>4B.254</t>
  </si>
  <si>
    <t>A21B53D13</t>
  </si>
  <si>
    <t>A21B53D14</t>
  </si>
  <si>
    <t>A21B53D15</t>
  </si>
  <si>
    <t>A21B53D16</t>
  </si>
  <si>
    <t>A21B53D17</t>
  </si>
  <si>
    <t>A21B53D18</t>
  </si>
  <si>
    <t>A21B53D19</t>
  </si>
  <si>
    <t>A21B53D01</t>
  </si>
  <si>
    <t>A21B53D02</t>
  </si>
  <si>
    <t>APP20B53D21</t>
  </si>
  <si>
    <t>A21B53D03</t>
  </si>
  <si>
    <t>A21B53D04</t>
  </si>
  <si>
    <t>A21B53D20</t>
  </si>
  <si>
    <t>APP20B053</t>
  </si>
  <si>
    <t>A21B53D06</t>
  </si>
  <si>
    <t>A21B53D07</t>
  </si>
  <si>
    <t>A21B53D08</t>
  </si>
  <si>
    <t>A21B53D09</t>
  </si>
  <si>
    <t>A21B53D10</t>
  </si>
  <si>
    <t>A21B53D11</t>
  </si>
  <si>
    <t>A21B53D12</t>
  </si>
  <si>
    <t>Floating rate instrument 54</t>
  </si>
  <si>
    <t>4B.255</t>
  </si>
  <si>
    <t>A21B54D13</t>
  </si>
  <si>
    <t>A21B54D14</t>
  </si>
  <si>
    <t>A21B54D15</t>
  </si>
  <si>
    <t>A21B54D16</t>
  </si>
  <si>
    <t>A21B54D17</t>
  </si>
  <si>
    <t>A21B54D18</t>
  </si>
  <si>
    <t>A21B54D19</t>
  </si>
  <si>
    <t>A21B54D01</t>
  </si>
  <si>
    <t>A21B54D02</t>
  </si>
  <si>
    <t>APP20B54D21</t>
  </si>
  <si>
    <t>A21B54D03</t>
  </si>
  <si>
    <t>A21B54D04</t>
  </si>
  <si>
    <t>A21B54D20</t>
  </si>
  <si>
    <t>APP20B054</t>
  </si>
  <si>
    <t>A21B54D06</t>
  </si>
  <si>
    <t>A21B54D07</t>
  </si>
  <si>
    <t>A21B54D08</t>
  </si>
  <si>
    <t>A21B54D09</t>
  </si>
  <si>
    <t>A21B54D10</t>
  </si>
  <si>
    <t>A21B54D11</t>
  </si>
  <si>
    <t>A21B54D12</t>
  </si>
  <si>
    <t>Floating rate instrument 55</t>
  </si>
  <si>
    <t>4B.256</t>
  </si>
  <si>
    <t>A21B55D13</t>
  </si>
  <si>
    <t>A21B55D14</t>
  </si>
  <si>
    <t>A21B55D15</t>
  </si>
  <si>
    <t>A21B55D16</t>
  </si>
  <si>
    <t>A21B55D17</t>
  </si>
  <si>
    <t>A21B55D18</t>
  </si>
  <si>
    <t>A21B55D19</t>
  </si>
  <si>
    <t>A21B55D01</t>
  </si>
  <si>
    <t>A21B55D02</t>
  </si>
  <si>
    <t>APP20B55D21</t>
  </si>
  <si>
    <t>A21B55D03</t>
  </si>
  <si>
    <t>A21B55D04</t>
  </si>
  <si>
    <t>A21B55D20</t>
  </si>
  <si>
    <t>APP20B055</t>
  </si>
  <si>
    <t>A21B55D06</t>
  </si>
  <si>
    <t>A21B55D07</t>
  </si>
  <si>
    <t>A21B55D08</t>
  </si>
  <si>
    <t>A21B55D09</t>
  </si>
  <si>
    <t>A21B55D10</t>
  </si>
  <si>
    <t>A21B55D11</t>
  </si>
  <si>
    <t>A21B55D12</t>
  </si>
  <si>
    <t>Floating rate instrument 56</t>
  </si>
  <si>
    <t>4B.257</t>
  </si>
  <si>
    <t>A21B56D13</t>
  </si>
  <si>
    <t>A21B56D14</t>
  </si>
  <si>
    <t>A21B56D15</t>
  </si>
  <si>
    <t>A21B56D16</t>
  </si>
  <si>
    <t>A21B56D17</t>
  </si>
  <si>
    <t>A21B56D18</t>
  </si>
  <si>
    <t>A21B56D19</t>
  </si>
  <si>
    <t>A21B56D01</t>
  </si>
  <si>
    <t>A21B56D02</t>
  </si>
  <si>
    <t>APP20B56D21</t>
  </si>
  <si>
    <t>A21B56D03</t>
  </si>
  <si>
    <t>A21B56D04</t>
  </si>
  <si>
    <t>A21B56D20</t>
  </si>
  <si>
    <t>APP20B056</t>
  </si>
  <si>
    <t>A21B56D06</t>
  </si>
  <si>
    <t>A21B56D07</t>
  </si>
  <si>
    <t>A21B56D08</t>
  </si>
  <si>
    <t>A21B56D09</t>
  </si>
  <si>
    <t>A21B56D10</t>
  </si>
  <si>
    <t>A21B56D11</t>
  </si>
  <si>
    <t>A21B56D12</t>
  </si>
  <si>
    <t>Floating rate instrument 57</t>
  </si>
  <si>
    <t>4B.258</t>
  </si>
  <si>
    <t>A21B57D13</t>
  </si>
  <si>
    <t>A21B57D14</t>
  </si>
  <si>
    <t>A21B57D15</t>
  </si>
  <si>
    <t>A21B57D16</t>
  </si>
  <si>
    <t>A21B57D17</t>
  </si>
  <si>
    <t>A21B57D18</t>
  </si>
  <si>
    <t>A21B57D19</t>
  </si>
  <si>
    <t>A21B57D01</t>
  </si>
  <si>
    <t>A21B57D02</t>
  </si>
  <si>
    <t>APP20B57D21</t>
  </si>
  <si>
    <t>A21B57D03</t>
  </si>
  <si>
    <t>A21B57D04</t>
  </si>
  <si>
    <t>A21B57D20</t>
  </si>
  <si>
    <t>APP20B057</t>
  </si>
  <si>
    <t>A21B57D06</t>
  </si>
  <si>
    <t>A21B57D07</t>
  </si>
  <si>
    <t>A21B57D08</t>
  </si>
  <si>
    <t>A21B57D09</t>
  </si>
  <si>
    <t>A21B57D10</t>
  </si>
  <si>
    <t>A21B57D11</t>
  </si>
  <si>
    <t>A21B57D12</t>
  </si>
  <si>
    <t>Floating rate instrument 58</t>
  </si>
  <si>
    <t>4B.259</t>
  </si>
  <si>
    <t>A21B58D13</t>
  </si>
  <si>
    <t>A21B58D14</t>
  </si>
  <si>
    <t>A21B58D15</t>
  </si>
  <si>
    <t>A21B58D16</t>
  </si>
  <si>
    <t>A21B58D17</t>
  </si>
  <si>
    <t>A21B58D18</t>
  </si>
  <si>
    <t>A21B58D19</t>
  </si>
  <si>
    <t>A21B58D01</t>
  </si>
  <si>
    <t>A21B58D02</t>
  </si>
  <si>
    <t>APP20B58D21</t>
  </si>
  <si>
    <t>A21B58D03</t>
  </si>
  <si>
    <t>A21B58D04</t>
  </si>
  <si>
    <t>A21B58D20</t>
  </si>
  <si>
    <t>APP20B058</t>
  </si>
  <si>
    <t>A21B58D06</t>
  </si>
  <si>
    <t>A21B58D07</t>
  </si>
  <si>
    <t>A21B58D08</t>
  </si>
  <si>
    <t>A21B58D09</t>
  </si>
  <si>
    <t>A21B58D10</t>
  </si>
  <si>
    <t>A21B58D11</t>
  </si>
  <si>
    <t>A21B58D12</t>
  </si>
  <si>
    <t>Floating rate instrument 59</t>
  </si>
  <si>
    <t>4B.260</t>
  </si>
  <si>
    <t>A21B59D13</t>
  </si>
  <si>
    <t>A21B59D14</t>
  </si>
  <si>
    <t>A21B59D15</t>
  </si>
  <si>
    <t>A21B59D16</t>
  </si>
  <si>
    <t>A21B59D17</t>
  </si>
  <si>
    <t>A21B59D18</t>
  </si>
  <si>
    <t>A21B59D19</t>
  </si>
  <si>
    <t>A21B59D01</t>
  </si>
  <si>
    <t>A21B59D02</t>
  </si>
  <si>
    <t>APP20B59D21</t>
  </si>
  <si>
    <t>A21B59D03</t>
  </si>
  <si>
    <t>A21B59D04</t>
  </si>
  <si>
    <t>A21B59D20</t>
  </si>
  <si>
    <t>APP20B059</t>
  </si>
  <si>
    <t>A21B59D06</t>
  </si>
  <si>
    <t>A21B59D07</t>
  </si>
  <si>
    <t>A21B59D08</t>
  </si>
  <si>
    <t>A21B59D09</t>
  </si>
  <si>
    <t>A21B59D10</t>
  </si>
  <si>
    <t>A21B59D11</t>
  </si>
  <si>
    <t>A21B59D12</t>
  </si>
  <si>
    <t>Floating rate instrument 60</t>
  </si>
  <si>
    <t>4B.261</t>
  </si>
  <si>
    <t>A21B60D13</t>
  </si>
  <si>
    <t>A21B60D14</t>
  </si>
  <si>
    <t>A21B60D15</t>
  </si>
  <si>
    <t>A21B60D16</t>
  </si>
  <si>
    <t>A21B60D17</t>
  </si>
  <si>
    <t>A21B60D18</t>
  </si>
  <si>
    <t>A21B60D19</t>
  </si>
  <si>
    <t>A21B60D01</t>
  </si>
  <si>
    <t>A21B60D02</t>
  </si>
  <si>
    <t>APP20B60D21</t>
  </si>
  <si>
    <t>A21B60D03</t>
  </si>
  <si>
    <t>A21B60D04</t>
  </si>
  <si>
    <t>A21B60D20</t>
  </si>
  <si>
    <t>APP20B060</t>
  </si>
  <si>
    <t>A21B60D06</t>
  </si>
  <si>
    <t>A21B60D07</t>
  </si>
  <si>
    <t>A21B60D08</t>
  </si>
  <si>
    <t>A21B60D09</t>
  </si>
  <si>
    <t>A21B60D10</t>
  </si>
  <si>
    <t>A21B60D11</t>
  </si>
  <si>
    <t>A21B60D12</t>
  </si>
  <si>
    <t>Floating rate instrument 61</t>
  </si>
  <si>
    <t>4B.262</t>
  </si>
  <si>
    <t>A21B61D13</t>
  </si>
  <si>
    <t>A21B61D14</t>
  </si>
  <si>
    <t>A21B61D15</t>
  </si>
  <si>
    <t>A21B61D16</t>
  </si>
  <si>
    <t>A21B61D17</t>
  </si>
  <si>
    <t>A21B61D18</t>
  </si>
  <si>
    <t>A21B61D19</t>
  </si>
  <si>
    <t>A21B61D01</t>
  </si>
  <si>
    <t>A21B61D02</t>
  </si>
  <si>
    <t>APP20B61D21</t>
  </si>
  <si>
    <t>A21B61D03</t>
  </si>
  <si>
    <t>A21B61D04</t>
  </si>
  <si>
    <t>A21B61D20</t>
  </si>
  <si>
    <t>APP20B061</t>
  </si>
  <si>
    <t>A21B61D06</t>
  </si>
  <si>
    <t>A21B61D07</t>
  </si>
  <si>
    <t>A21B61D08</t>
  </si>
  <si>
    <t>A21B61D09</t>
  </si>
  <si>
    <t>A21B61D10</t>
  </si>
  <si>
    <t>A21B61D11</t>
  </si>
  <si>
    <t>A21B61D12</t>
  </si>
  <si>
    <t>Floating rate instrument 62</t>
  </si>
  <si>
    <t>4B.263</t>
  </si>
  <si>
    <t>A21B62D13</t>
  </si>
  <si>
    <t>A21B62D14</t>
  </si>
  <si>
    <t>A21B62D15</t>
  </si>
  <si>
    <t>A21B62D16</t>
  </si>
  <si>
    <t>A21B62D17</t>
  </si>
  <si>
    <t>A21B62D18</t>
  </si>
  <si>
    <t>A21B62D19</t>
  </si>
  <si>
    <t>A21B62D01</t>
  </si>
  <si>
    <t>A21B62D02</t>
  </si>
  <si>
    <t>APP20B62D21</t>
  </si>
  <si>
    <t>A21B62D03</t>
  </si>
  <si>
    <t>A21B62D04</t>
  </si>
  <si>
    <t>A21B62D20</t>
  </si>
  <si>
    <t>APP20B062</t>
  </si>
  <si>
    <t>A21B62D06</t>
  </si>
  <si>
    <t>A21B62D07</t>
  </si>
  <si>
    <t>A21B62D08</t>
  </si>
  <si>
    <t>A21B62D09</t>
  </si>
  <si>
    <t>A21B62D10</t>
  </si>
  <si>
    <t>A21B62D11</t>
  </si>
  <si>
    <t>A21B62D12</t>
  </si>
  <si>
    <t>Floating rate instrument 63</t>
  </si>
  <si>
    <t>4B.264</t>
  </si>
  <si>
    <t>A21B63D13</t>
  </si>
  <si>
    <t>A21B63D14</t>
  </si>
  <si>
    <t>A21B63D15</t>
  </si>
  <si>
    <t>A21B63D16</t>
  </si>
  <si>
    <t>A21B63D17</t>
  </si>
  <si>
    <t>A21B63D18</t>
  </si>
  <si>
    <t>A21B63D19</t>
  </si>
  <si>
    <t>A21B63D01</t>
  </si>
  <si>
    <t>A21B63D02</t>
  </si>
  <si>
    <t>APP20B63D21</t>
  </si>
  <si>
    <t>A21B63D03</t>
  </si>
  <si>
    <t>A21B63D04</t>
  </si>
  <si>
    <t>A21B63D20</t>
  </si>
  <si>
    <t>APP20B063</t>
  </si>
  <si>
    <t>A21B63D06</t>
  </si>
  <si>
    <t>A21B63D07</t>
  </si>
  <si>
    <t>A21B63D08</t>
  </si>
  <si>
    <t>A21B63D09</t>
  </si>
  <si>
    <t>A21B63D10</t>
  </si>
  <si>
    <t>A21B63D11</t>
  </si>
  <si>
    <t>A21B63D12</t>
  </si>
  <si>
    <t>Floating rate instrument 64</t>
  </si>
  <si>
    <t>4B.265</t>
  </si>
  <si>
    <t>A21B64D13</t>
  </si>
  <si>
    <t>A21B64D14</t>
  </si>
  <si>
    <t>A21B64D15</t>
  </si>
  <si>
    <t>A21B64D16</t>
  </si>
  <si>
    <t>A21B64D17</t>
  </si>
  <si>
    <t>A21B64D18</t>
  </si>
  <si>
    <t>A21B64D19</t>
  </si>
  <si>
    <t>A21B64D01</t>
  </si>
  <si>
    <t>A21B64D02</t>
  </si>
  <si>
    <t>APP20B64D21</t>
  </si>
  <si>
    <t>A21B64D03</t>
  </si>
  <si>
    <t>A21B64D04</t>
  </si>
  <si>
    <t>A21B64D20</t>
  </si>
  <si>
    <t>APP20B064</t>
  </si>
  <si>
    <t>A21B64D06</t>
  </si>
  <si>
    <t>A21B64D07</t>
  </si>
  <si>
    <t>A21B64D08</t>
  </si>
  <si>
    <t>A21B64D09</t>
  </si>
  <si>
    <t>A21B64D10</t>
  </si>
  <si>
    <t>A21B64D11</t>
  </si>
  <si>
    <t>A21B64D12</t>
  </si>
  <si>
    <t>Floating rate instrument 65</t>
  </si>
  <si>
    <t>4B.266</t>
  </si>
  <si>
    <t>A21B65D13</t>
  </si>
  <si>
    <t>A21B65D14</t>
  </si>
  <si>
    <t>A21B65D15</t>
  </si>
  <si>
    <t>A21B65D16</t>
  </si>
  <si>
    <t>A21B65D17</t>
  </si>
  <si>
    <t>A21B65D18</t>
  </si>
  <si>
    <t>A21B65D19</t>
  </si>
  <si>
    <t>A21B65D01</t>
  </si>
  <si>
    <t>A21B65D02</t>
  </si>
  <si>
    <t>APP20B65D21</t>
  </si>
  <si>
    <t>A21B65D03</t>
  </si>
  <si>
    <t>A21B65D04</t>
  </si>
  <si>
    <t>A21B65D20</t>
  </si>
  <si>
    <t>APP20B065</t>
  </si>
  <si>
    <t>A21B65D06</t>
  </si>
  <si>
    <t>A21B65D07</t>
  </si>
  <si>
    <t>A21B65D08</t>
  </si>
  <si>
    <t>A21B65D09</t>
  </si>
  <si>
    <t>A21B65D10</t>
  </si>
  <si>
    <t>A21B65D11</t>
  </si>
  <si>
    <t>A21B65D12</t>
  </si>
  <si>
    <t>Floating rate instrument 66</t>
  </si>
  <si>
    <t>4B.267</t>
  </si>
  <si>
    <t>A21B66D13</t>
  </si>
  <si>
    <t>A21B66D14</t>
  </si>
  <si>
    <t>A21B66D15</t>
  </si>
  <si>
    <t>A21B66D16</t>
  </si>
  <si>
    <t>A21B66D17</t>
  </si>
  <si>
    <t>A21B66D18</t>
  </si>
  <si>
    <t>A21B66D19</t>
  </si>
  <si>
    <t>A21B66D01</t>
  </si>
  <si>
    <t>A21B66D02</t>
  </si>
  <si>
    <t>APP20B66D21</t>
  </si>
  <si>
    <t>A21B66D03</t>
  </si>
  <si>
    <t>A21B66D04</t>
  </si>
  <si>
    <t>A21B66D20</t>
  </si>
  <si>
    <t>APP20B066</t>
  </si>
  <si>
    <t>A21B66D06</t>
  </si>
  <si>
    <t>A21B66D07</t>
  </si>
  <si>
    <t>A21B66D08</t>
  </si>
  <si>
    <t>A21B66D09</t>
  </si>
  <si>
    <t>A21B66D10</t>
  </si>
  <si>
    <t>A21B66D11</t>
  </si>
  <si>
    <t>A21B66D12</t>
  </si>
  <si>
    <t>Floating rate instrument 67</t>
  </si>
  <si>
    <t>4B.268</t>
  </si>
  <si>
    <t>A21B67D13</t>
  </si>
  <si>
    <t>A21B67D14</t>
  </si>
  <si>
    <t>A21B67D15</t>
  </si>
  <si>
    <t>A21B67D16</t>
  </si>
  <si>
    <t>A21B67D17</t>
  </si>
  <si>
    <t>A21B67D18</t>
  </si>
  <si>
    <t>A21B67D19</t>
  </si>
  <si>
    <t>A21B67D01</t>
  </si>
  <si>
    <t>A21B67D02</t>
  </si>
  <si>
    <t>APP20B67D21</t>
  </si>
  <si>
    <t>A21B67D03</t>
  </si>
  <si>
    <t>A21B67D04</t>
  </si>
  <si>
    <t>A21B67D20</t>
  </si>
  <si>
    <t>APP20B067</t>
  </si>
  <si>
    <t>A21B67D06</t>
  </si>
  <si>
    <t>A21B67D07</t>
  </si>
  <si>
    <t>A21B67D08</t>
  </si>
  <si>
    <t>A21B67D09</t>
  </si>
  <si>
    <t>A21B67D10</t>
  </si>
  <si>
    <t>A21B67D11</t>
  </si>
  <si>
    <t>A21B67D12</t>
  </si>
  <si>
    <t>Floating rate instrument 68</t>
  </si>
  <si>
    <t>4B.269</t>
  </si>
  <si>
    <t>A21B68D13</t>
  </si>
  <si>
    <t>A21B68D14</t>
  </si>
  <si>
    <t>A21B68D15</t>
  </si>
  <si>
    <t>A21B68D16</t>
  </si>
  <si>
    <t>A21B68D17</t>
  </si>
  <si>
    <t>A21B68D18</t>
  </si>
  <si>
    <t>A21B68D19</t>
  </si>
  <si>
    <t>A21B68D01</t>
  </si>
  <si>
    <t>A21B68D02</t>
  </si>
  <si>
    <t>APP20B68D21</t>
  </si>
  <si>
    <t>A21B68D03</t>
  </si>
  <si>
    <t>A21B68D04</t>
  </si>
  <si>
    <t>A21B68D20</t>
  </si>
  <si>
    <t>APP20B068</t>
  </si>
  <si>
    <t>A21B68D06</t>
  </si>
  <si>
    <t>A21B68D07</t>
  </si>
  <si>
    <t>A21B68D08</t>
  </si>
  <si>
    <t>A21B68D09</t>
  </si>
  <si>
    <t>A21B68D10</t>
  </si>
  <si>
    <t>A21B68D11</t>
  </si>
  <si>
    <t>A21B68D12</t>
  </si>
  <si>
    <t>Floating rate instrument 69</t>
  </si>
  <si>
    <t>4B.270</t>
  </si>
  <si>
    <t>A21B69D13</t>
  </si>
  <si>
    <t>A21B69D14</t>
  </si>
  <si>
    <t>A21B69D15</t>
  </si>
  <si>
    <t>A21B69D16</t>
  </si>
  <si>
    <t>A21B69D17</t>
  </si>
  <si>
    <t>A21B69D18</t>
  </si>
  <si>
    <t>A21B69D19</t>
  </si>
  <si>
    <t>A21B69D01</t>
  </si>
  <si>
    <t>A21B69D02</t>
  </si>
  <si>
    <t>APP20B69D21</t>
  </si>
  <si>
    <t>A21B69D03</t>
  </si>
  <si>
    <t>A21B69D04</t>
  </si>
  <si>
    <t>A21B69D20</t>
  </si>
  <si>
    <t>APP20B069</t>
  </si>
  <si>
    <t>A21B69D06</t>
  </si>
  <si>
    <t>A21B69D07</t>
  </si>
  <si>
    <t>A21B69D08</t>
  </si>
  <si>
    <t>A21B69D09</t>
  </si>
  <si>
    <t>A21B69D10</t>
  </si>
  <si>
    <t>A21B69D11</t>
  </si>
  <si>
    <t>A21B69D12</t>
  </si>
  <si>
    <t>Floating rate instrument 70</t>
  </si>
  <si>
    <t>4B.271</t>
  </si>
  <si>
    <t>A21B70D13</t>
  </si>
  <si>
    <t>A21B70D14</t>
  </si>
  <si>
    <t>A21B70D15</t>
  </si>
  <si>
    <t>A21B70D16</t>
  </si>
  <si>
    <t>A21B70D17</t>
  </si>
  <si>
    <t>A21B70D18</t>
  </si>
  <si>
    <t>A21B70D19</t>
  </si>
  <si>
    <t>A21B70D01</t>
  </si>
  <si>
    <t>A21B70D02</t>
  </si>
  <si>
    <t>APP20B70D21</t>
  </si>
  <si>
    <t>A21B70D03</t>
  </si>
  <si>
    <t>A21B70D04</t>
  </si>
  <si>
    <t>A21B70D20</t>
  </si>
  <si>
    <t>APP20B070</t>
  </si>
  <si>
    <t>A21B70D06</t>
  </si>
  <si>
    <t>A21B70D07</t>
  </si>
  <si>
    <t>A21B70D08</t>
  </si>
  <si>
    <t>A21B70D09</t>
  </si>
  <si>
    <t>A21B70D10</t>
  </si>
  <si>
    <t>A21B70D11</t>
  </si>
  <si>
    <t>A21B70D12</t>
  </si>
  <si>
    <t>Floating rate instrument 71</t>
  </si>
  <si>
    <t>4B.272</t>
  </si>
  <si>
    <t>A21B71D13</t>
  </si>
  <si>
    <t>A21B71D14</t>
  </si>
  <si>
    <t>A21B71D15</t>
  </si>
  <si>
    <t>A21B71D16</t>
  </si>
  <si>
    <t>A21B71D17</t>
  </si>
  <si>
    <t>A21B71D18</t>
  </si>
  <si>
    <t>A21B71D19</t>
  </si>
  <si>
    <t>A21B71D01</t>
  </si>
  <si>
    <t>A21B71D02</t>
  </si>
  <si>
    <t>APP20B71D21</t>
  </si>
  <si>
    <t>A21B71D03</t>
  </si>
  <si>
    <t>A21B71D04</t>
  </si>
  <si>
    <t>A21B71D20</t>
  </si>
  <si>
    <t>APP20B071</t>
  </si>
  <si>
    <t>A21B71D06</t>
  </si>
  <si>
    <t>A21B71D07</t>
  </si>
  <si>
    <t>A21B71D08</t>
  </si>
  <si>
    <t>A21B71D09</t>
  </si>
  <si>
    <t>A21B71D10</t>
  </si>
  <si>
    <t>A21B71D11</t>
  </si>
  <si>
    <t>A21B71D12</t>
  </si>
  <si>
    <t>Floating rate instrument 72</t>
  </si>
  <si>
    <t>4B.273</t>
  </si>
  <si>
    <t>A21B72D13</t>
  </si>
  <si>
    <t>A21B72D14</t>
  </si>
  <si>
    <t>A21B72D15</t>
  </si>
  <si>
    <t>A21B72D16</t>
  </si>
  <si>
    <t>A21B72D17</t>
  </si>
  <si>
    <t>A21B72D18</t>
  </si>
  <si>
    <t>A21B72D19</t>
  </si>
  <si>
    <t>A21B72D01</t>
  </si>
  <si>
    <t>A21B72D02</t>
  </si>
  <si>
    <t>APP20B72D21</t>
  </si>
  <si>
    <t>A21B72D03</t>
  </si>
  <si>
    <t>A21B72D04</t>
  </si>
  <si>
    <t>A21B72D20</t>
  </si>
  <si>
    <t>APP20B072</t>
  </si>
  <si>
    <t>A21B72D06</t>
  </si>
  <si>
    <t>A21B72D07</t>
  </si>
  <si>
    <t>A21B72D08</t>
  </si>
  <si>
    <t>A21B72D09</t>
  </si>
  <si>
    <t>A21B72D10</t>
  </si>
  <si>
    <t>A21B72D11</t>
  </si>
  <si>
    <t>A21B72D12</t>
  </si>
  <si>
    <t>Floating rate instrument 73</t>
  </si>
  <si>
    <t>4B.274</t>
  </si>
  <si>
    <t>A21B73D13</t>
  </si>
  <si>
    <t>A21B73D14</t>
  </si>
  <si>
    <t>A21B73D15</t>
  </si>
  <si>
    <t>A21B73D16</t>
  </si>
  <si>
    <t>A21B73D17</t>
  </si>
  <si>
    <t>A21B73D18</t>
  </si>
  <si>
    <t>A21B73D19</t>
  </si>
  <si>
    <t>A21B73D01</t>
  </si>
  <si>
    <t>A21B73D02</t>
  </si>
  <si>
    <t>APP20B73D21</t>
  </si>
  <si>
    <t>A21B73D03</t>
  </si>
  <si>
    <t>A21B73D04</t>
  </si>
  <si>
    <t>A21B73D20</t>
  </si>
  <si>
    <t>APP20B073</t>
  </si>
  <si>
    <t>A21B73D06</t>
  </si>
  <si>
    <t>A21B73D07</t>
  </si>
  <si>
    <t>A21B73D08</t>
  </si>
  <si>
    <t>A21B73D09</t>
  </si>
  <si>
    <t>A21B73D10</t>
  </si>
  <si>
    <t>A21B73D11</t>
  </si>
  <si>
    <t>A21B73D12</t>
  </si>
  <si>
    <t>Floating rate instrument 74</t>
  </si>
  <si>
    <t>4B.275</t>
  </si>
  <si>
    <t>A21B74D13</t>
  </si>
  <si>
    <t>A21B74D14</t>
  </si>
  <si>
    <t>A21B74D15</t>
  </si>
  <si>
    <t>A21B74D16</t>
  </si>
  <si>
    <t>A21B74D17</t>
  </si>
  <si>
    <t>A21B74D18</t>
  </si>
  <si>
    <t>A21B74D19</t>
  </si>
  <si>
    <t>A21B74D01</t>
  </si>
  <si>
    <t>A21B74D02</t>
  </si>
  <si>
    <t>APP20B74D21</t>
  </si>
  <si>
    <t>A21B74D03</t>
  </si>
  <si>
    <t>A21B74D04</t>
  </si>
  <si>
    <t>A21B74D20</t>
  </si>
  <si>
    <t>APP20B074</t>
  </si>
  <si>
    <t>A21B74D06</t>
  </si>
  <si>
    <t>A21B74D07</t>
  </si>
  <si>
    <t>A21B74D08</t>
  </si>
  <si>
    <t>A21B74D09</t>
  </si>
  <si>
    <t>A21B74D10</t>
  </si>
  <si>
    <t>A21B74D11</t>
  </si>
  <si>
    <t>A21B74D12</t>
  </si>
  <si>
    <t>Floating rate instrument 75</t>
  </si>
  <si>
    <t>4B.276</t>
  </si>
  <si>
    <t>A21B75D13</t>
  </si>
  <si>
    <t>A21B75D14</t>
  </si>
  <si>
    <t>A21B75D15</t>
  </si>
  <si>
    <t>A21B75D16</t>
  </si>
  <si>
    <t>A21B75D17</t>
  </si>
  <si>
    <t>A21B75D18</t>
  </si>
  <si>
    <t>A21B75D19</t>
  </si>
  <si>
    <t>A21B75D01</t>
  </si>
  <si>
    <t>A21B75D02</t>
  </si>
  <si>
    <t>APP20B75D21</t>
  </si>
  <si>
    <t>A21B75D03</t>
  </si>
  <si>
    <t>A21B75D04</t>
  </si>
  <si>
    <t>A21B75D20</t>
  </si>
  <si>
    <t>APP20B075</t>
  </si>
  <si>
    <t>A21B75D06</t>
  </si>
  <si>
    <t>A21B75D07</t>
  </si>
  <si>
    <t>A21B75D08</t>
  </si>
  <si>
    <t>A21B75D09</t>
  </si>
  <si>
    <t>A21B75D10</t>
  </si>
  <si>
    <t>A21B75D11</t>
  </si>
  <si>
    <t>A21B75D12</t>
  </si>
  <si>
    <t>Floating rate instrument 76</t>
  </si>
  <si>
    <t>4B.277</t>
  </si>
  <si>
    <t>A21B76D13</t>
  </si>
  <si>
    <t>A21B76D14</t>
  </si>
  <si>
    <t>A21B76D15</t>
  </si>
  <si>
    <t>A21B76D16</t>
  </si>
  <si>
    <t>A21B76D17</t>
  </si>
  <si>
    <t>A21B76D18</t>
  </si>
  <si>
    <t>A21B76D19</t>
  </si>
  <si>
    <t>A21B76D01</t>
  </si>
  <si>
    <t>A21B76D02</t>
  </si>
  <si>
    <t>APP20B76D21</t>
  </si>
  <si>
    <t>A21B76D03</t>
  </si>
  <si>
    <t>A21B76D04</t>
  </si>
  <si>
    <t>A21B76D20</t>
  </si>
  <si>
    <t>APP20B076</t>
  </si>
  <si>
    <t>A21B76D06</t>
  </si>
  <si>
    <t>A21B76D07</t>
  </si>
  <si>
    <t>A21B76D08</t>
  </si>
  <si>
    <t>A21B76D09</t>
  </si>
  <si>
    <t>A21B76D10</t>
  </si>
  <si>
    <t>A21B76D11</t>
  </si>
  <si>
    <t>A21B76D12</t>
  </si>
  <si>
    <t>Floating rate instrument 77</t>
  </si>
  <si>
    <t>4B.278</t>
  </si>
  <si>
    <t>A21B77D13</t>
  </si>
  <si>
    <t>A21B77D14</t>
  </si>
  <si>
    <t>A21B77D15</t>
  </si>
  <si>
    <t>A21B77D16</t>
  </si>
  <si>
    <t>A21B77D17</t>
  </si>
  <si>
    <t>A21B77D18</t>
  </si>
  <si>
    <t>A21B77D19</t>
  </si>
  <si>
    <t>A21B77D01</t>
  </si>
  <si>
    <t>A21B77D02</t>
  </si>
  <si>
    <t>APP20B77D21</t>
  </si>
  <si>
    <t>A21B77D03</t>
  </si>
  <si>
    <t>A21B77D04</t>
  </si>
  <si>
    <t>A21B77D20</t>
  </si>
  <si>
    <t>APP20B077</t>
  </si>
  <si>
    <t>A21B77D06</t>
  </si>
  <si>
    <t>A21B77D07</t>
  </si>
  <si>
    <t>A21B77D08</t>
  </si>
  <si>
    <t>A21B77D09</t>
  </si>
  <si>
    <t>A21B77D10</t>
  </si>
  <si>
    <t>A21B77D11</t>
  </si>
  <si>
    <t>A21B77D12</t>
  </si>
  <si>
    <t>Floating rate instrument 78</t>
  </si>
  <si>
    <t>4B.279</t>
  </si>
  <si>
    <t>A21B78D13</t>
  </si>
  <si>
    <t>A21B78D14</t>
  </si>
  <si>
    <t>A21B78D15</t>
  </si>
  <si>
    <t>A21B78D16</t>
  </si>
  <si>
    <t>A21B78D17</t>
  </si>
  <si>
    <t>A21B78D18</t>
  </si>
  <si>
    <t>A21B78D19</t>
  </si>
  <si>
    <t>A21B78D01</t>
  </si>
  <si>
    <t>A21B78D02</t>
  </si>
  <si>
    <t>APP20B78D21</t>
  </si>
  <si>
    <t>A21B78D03</t>
  </si>
  <si>
    <t>A21B78D04</t>
  </si>
  <si>
    <t>A21B78D20</t>
  </si>
  <si>
    <t>APP20B078</t>
  </si>
  <si>
    <t>A21B78D06</t>
  </si>
  <si>
    <t>A21B78D07</t>
  </si>
  <si>
    <t>A21B78D08</t>
  </si>
  <si>
    <t>A21B78D09</t>
  </si>
  <si>
    <t>A21B78D10</t>
  </si>
  <si>
    <t>A21B78D11</t>
  </si>
  <si>
    <t>A21B78D12</t>
  </si>
  <si>
    <t>Floating rate instrument 79</t>
  </si>
  <si>
    <t>4B.280</t>
  </si>
  <si>
    <t>A21B79D13</t>
  </si>
  <si>
    <t>A21B79D14</t>
  </si>
  <si>
    <t>A21B79D15</t>
  </si>
  <si>
    <t>A21B79D16</t>
  </si>
  <si>
    <t>A21B79D17</t>
  </si>
  <si>
    <t>A21B79D18</t>
  </si>
  <si>
    <t>A21B79D19</t>
  </si>
  <si>
    <t>A21B79D01</t>
  </si>
  <si>
    <t>A21B79D02</t>
  </si>
  <si>
    <t>APP20B79D21</t>
  </si>
  <si>
    <t>A21B79D03</t>
  </si>
  <si>
    <t>A21B79D04</t>
  </si>
  <si>
    <t>A21B79D20</t>
  </si>
  <si>
    <t>APP20B079</t>
  </si>
  <si>
    <t>A21B79D06</t>
  </si>
  <si>
    <t>A21B79D07</t>
  </si>
  <si>
    <t>A21B79D08</t>
  </si>
  <si>
    <t>A21B79D09</t>
  </si>
  <si>
    <t>A21B79D10</t>
  </si>
  <si>
    <t>A21B79D11</t>
  </si>
  <si>
    <t>A21B79D12</t>
  </si>
  <si>
    <t>Floating rate instrument 80</t>
  </si>
  <si>
    <t>4B.281</t>
  </si>
  <si>
    <t>A21B80D13</t>
  </si>
  <si>
    <t>A21B80D14</t>
  </si>
  <si>
    <t>A21B80D15</t>
  </si>
  <si>
    <t>A21B80D16</t>
  </si>
  <si>
    <t>A21B80D17</t>
  </si>
  <si>
    <t>A21B80D18</t>
  </si>
  <si>
    <t>A21B80D19</t>
  </si>
  <si>
    <t>A21B80D01</t>
  </si>
  <si>
    <t>A21B80D02</t>
  </si>
  <si>
    <t>APP20B80D21</t>
  </si>
  <si>
    <t>A21B80D03</t>
  </si>
  <si>
    <t>A21B80D04</t>
  </si>
  <si>
    <t>A21B80D20</t>
  </si>
  <si>
    <t>APP20B080</t>
  </si>
  <si>
    <t>A21B80D06</t>
  </si>
  <si>
    <t>A21B80D07</t>
  </si>
  <si>
    <t>A21B80D08</t>
  </si>
  <si>
    <t>A21B80D09</t>
  </si>
  <si>
    <t>A21B80D10</t>
  </si>
  <si>
    <t>A21B80D11</t>
  </si>
  <si>
    <t>A21B80D12</t>
  </si>
  <si>
    <t>Floating rate instrument 81</t>
  </si>
  <si>
    <t>4B.282</t>
  </si>
  <si>
    <t>A21B81D13</t>
  </si>
  <si>
    <t>A21B81D14</t>
  </si>
  <si>
    <t>A21B81D15</t>
  </si>
  <si>
    <t>A21B81D16</t>
  </si>
  <si>
    <t>A21B81D17</t>
  </si>
  <si>
    <t>A21B81D18</t>
  </si>
  <si>
    <t>A21B81D19</t>
  </si>
  <si>
    <t>A21B81D01</t>
  </si>
  <si>
    <t>A21B81D02</t>
  </si>
  <si>
    <t>APP20B81D21</t>
  </si>
  <si>
    <t>A21B81D03</t>
  </si>
  <si>
    <t>A21B81D04</t>
  </si>
  <si>
    <t>A21B81D20</t>
  </si>
  <si>
    <t>APP20B081</t>
  </si>
  <si>
    <t>A21B81D06</t>
  </si>
  <si>
    <t>A21B81D07</t>
  </si>
  <si>
    <t>A21B81D08</t>
  </si>
  <si>
    <t>A21B81D09</t>
  </si>
  <si>
    <t>A21B81D10</t>
  </si>
  <si>
    <t>A21B81D11</t>
  </si>
  <si>
    <t>A21B81D12</t>
  </si>
  <si>
    <t>Floating rate instrument 82</t>
  </si>
  <si>
    <t>4B.283</t>
  </si>
  <si>
    <t>A21B82D13</t>
  </si>
  <si>
    <t>A21B82D14</t>
  </si>
  <si>
    <t>A21B82D15</t>
  </si>
  <si>
    <t>A21B82D16</t>
  </si>
  <si>
    <t>A21B82D17</t>
  </si>
  <si>
    <t>A21B82D18</t>
  </si>
  <si>
    <t>A21B82D19</t>
  </si>
  <si>
    <t>A21B82D01</t>
  </si>
  <si>
    <t>A21B82D02</t>
  </si>
  <si>
    <t>APP20B82D21</t>
  </si>
  <si>
    <t>A21B82D03</t>
  </si>
  <si>
    <t>A21B82D04</t>
  </si>
  <si>
    <t>A21B82D20</t>
  </si>
  <si>
    <t>APP20B082</t>
  </si>
  <si>
    <t>A21B82D06</t>
  </si>
  <si>
    <t>A21B82D07</t>
  </si>
  <si>
    <t>A21B82D08</t>
  </si>
  <si>
    <t>A21B82D09</t>
  </si>
  <si>
    <t>A21B82D10</t>
  </si>
  <si>
    <t>A21B82D11</t>
  </si>
  <si>
    <t>A21B82D12</t>
  </si>
  <si>
    <t>Floating rate instrument 83</t>
  </si>
  <si>
    <t>4B.284</t>
  </si>
  <si>
    <t>A21B83D13</t>
  </si>
  <si>
    <t>A21B83D14</t>
  </si>
  <si>
    <t>A21B83D15</t>
  </si>
  <si>
    <t>A21B83D16</t>
  </si>
  <si>
    <t>A21B83D17</t>
  </si>
  <si>
    <t>A21B83D18</t>
  </si>
  <si>
    <t>A21B83D19</t>
  </si>
  <si>
    <t>A21B83D01</t>
  </si>
  <si>
    <t>A21B83D02</t>
  </si>
  <si>
    <t>APP20B83D21</t>
  </si>
  <si>
    <t>A21B83D03</t>
  </si>
  <si>
    <t>A21B83D04</t>
  </si>
  <si>
    <t>A21B83D20</t>
  </si>
  <si>
    <t>APP20B083</t>
  </si>
  <si>
    <t>A21B83D06</t>
  </si>
  <si>
    <t>A21B83D07</t>
  </si>
  <si>
    <t>A21B83D08</t>
  </si>
  <si>
    <t>A21B83D09</t>
  </si>
  <si>
    <t>A21B83D10</t>
  </si>
  <si>
    <t>A21B83D11</t>
  </si>
  <si>
    <t>A21B83D12</t>
  </si>
  <si>
    <t>Floating rate instrument 84</t>
  </si>
  <si>
    <t>4B.285</t>
  </si>
  <si>
    <t>A21B84D13</t>
  </si>
  <si>
    <t>A21B84D14</t>
  </si>
  <si>
    <t>A21B84D15</t>
  </si>
  <si>
    <t>A21B84D16</t>
  </si>
  <si>
    <t>A21B84D17</t>
  </si>
  <si>
    <t>A21B84D18</t>
  </si>
  <si>
    <t>A21B84D19</t>
  </si>
  <si>
    <t>A21B84D01</t>
  </si>
  <si>
    <t>A21B84D02</t>
  </si>
  <si>
    <t>APP20B84D21</t>
  </si>
  <si>
    <t>A21B84D03</t>
  </si>
  <si>
    <t>A21B84D04</t>
  </si>
  <si>
    <t>A21B84D20</t>
  </si>
  <si>
    <t>APP20B084</t>
  </si>
  <si>
    <t>A21B84D06</t>
  </si>
  <si>
    <t>A21B84D07</t>
  </si>
  <si>
    <t>A21B84D08</t>
  </si>
  <si>
    <t>A21B84D09</t>
  </si>
  <si>
    <t>A21B84D10</t>
  </si>
  <si>
    <t>A21B84D11</t>
  </si>
  <si>
    <t>A21B84D12</t>
  </si>
  <si>
    <t>Floating rate instrument 85</t>
  </si>
  <si>
    <t>4B.286</t>
  </si>
  <si>
    <t>A21B85D13</t>
  </si>
  <si>
    <t>A21B85D14</t>
  </si>
  <si>
    <t>A21B85D15</t>
  </si>
  <si>
    <t>A21B85D16</t>
  </si>
  <si>
    <t>A21B85D17</t>
  </si>
  <si>
    <t>A21B85D18</t>
  </si>
  <si>
    <t>A21B85D19</t>
  </si>
  <si>
    <t>A21B85D01</t>
  </si>
  <si>
    <t>A21B85D02</t>
  </si>
  <si>
    <t>APP20B85D21</t>
  </si>
  <si>
    <t>A21B85D03</t>
  </si>
  <si>
    <t>A21B85D04</t>
  </si>
  <si>
    <t>A21B85D20</t>
  </si>
  <si>
    <t>APP20B085</t>
  </si>
  <si>
    <t>A21B85D06</t>
  </si>
  <si>
    <t>A21B85D07</t>
  </si>
  <si>
    <t>A21B85D08</t>
  </si>
  <si>
    <t>A21B85D09</t>
  </si>
  <si>
    <t>A21B85D10</t>
  </si>
  <si>
    <t>A21B85D11</t>
  </si>
  <si>
    <t>A21B85D12</t>
  </si>
  <si>
    <t>Floating rate instrument 86</t>
  </si>
  <si>
    <t>4B.287</t>
  </si>
  <si>
    <t>A21B86D13</t>
  </si>
  <si>
    <t>A21B86D14</t>
  </si>
  <si>
    <t>A21B86D15</t>
  </si>
  <si>
    <t>A21B86D16</t>
  </si>
  <si>
    <t>A21B86D17</t>
  </si>
  <si>
    <t>A21B86D18</t>
  </si>
  <si>
    <t>A21B86D19</t>
  </si>
  <si>
    <t>A21B86D01</t>
  </si>
  <si>
    <t>A21B86D02</t>
  </si>
  <si>
    <t>APP20B86D21</t>
  </si>
  <si>
    <t>A21B86D03</t>
  </si>
  <si>
    <t>A21B86D04</t>
  </si>
  <si>
    <t>A21B86D20</t>
  </si>
  <si>
    <t>APP20B086</t>
  </si>
  <si>
    <t>A21B86D06</t>
  </si>
  <si>
    <t>A21B86D07</t>
  </si>
  <si>
    <t>A21B86D08</t>
  </si>
  <si>
    <t>A21B86D09</t>
  </si>
  <si>
    <t>A21B86D10</t>
  </si>
  <si>
    <t>A21B86D11</t>
  </si>
  <si>
    <t>A21B86D12</t>
  </si>
  <si>
    <t>Floating rate instrument 87</t>
  </si>
  <si>
    <t>4B.288</t>
  </si>
  <si>
    <t>A21B87D13</t>
  </si>
  <si>
    <t>A21B87D14</t>
  </si>
  <si>
    <t>A21B87D15</t>
  </si>
  <si>
    <t>A21B87D16</t>
  </si>
  <si>
    <t>A21B87D17</t>
  </si>
  <si>
    <t>A21B87D18</t>
  </si>
  <si>
    <t>A21B87D19</t>
  </si>
  <si>
    <t>A21B87D01</t>
  </si>
  <si>
    <t>A21B87D02</t>
  </si>
  <si>
    <t>APP20B87D21</t>
  </si>
  <si>
    <t>A21B87D03</t>
  </si>
  <si>
    <t>A21B87D04</t>
  </si>
  <si>
    <t>A21B87D20</t>
  </si>
  <si>
    <t>APP20B087</t>
  </si>
  <si>
    <t>A21B87D06</t>
  </si>
  <si>
    <t>A21B87D07</t>
  </si>
  <si>
    <t>A21B87D08</t>
  </si>
  <si>
    <t>A21B87D09</t>
  </si>
  <si>
    <t>A21B87D10</t>
  </si>
  <si>
    <t>A21B87D11</t>
  </si>
  <si>
    <t>A21B87D12</t>
  </si>
  <si>
    <t>Floating rate instrument 88</t>
  </si>
  <si>
    <t>4B.289</t>
  </si>
  <si>
    <t>A21B88D13</t>
  </si>
  <si>
    <t>A21B88D14</t>
  </si>
  <si>
    <t>A21B88D15</t>
  </si>
  <si>
    <t>A21B88D16</t>
  </si>
  <si>
    <t>A21B88D17</t>
  </si>
  <si>
    <t>A21B88D18</t>
  </si>
  <si>
    <t>A21B88D19</t>
  </si>
  <si>
    <t>A21B88D01</t>
  </si>
  <si>
    <t>A21B88D02</t>
  </si>
  <si>
    <t>APP20B88D21</t>
  </si>
  <si>
    <t>A21B88D03</t>
  </si>
  <si>
    <t>A21B88D04</t>
  </si>
  <si>
    <t>A21B88D20</t>
  </si>
  <si>
    <t>APP20B088</t>
  </si>
  <si>
    <t>A21B88D06</t>
  </si>
  <si>
    <t>A21B88D07</t>
  </si>
  <si>
    <t>A21B88D08</t>
  </si>
  <si>
    <t>A21B88D09</t>
  </si>
  <si>
    <t>A21B88D10</t>
  </si>
  <si>
    <t>A21B88D11</t>
  </si>
  <si>
    <t>A21B88D12</t>
  </si>
  <si>
    <t>Floating rate instrument 89</t>
  </si>
  <si>
    <t>4B.290</t>
  </si>
  <si>
    <t>A21B89D13</t>
  </si>
  <si>
    <t>A21B89D14</t>
  </si>
  <si>
    <t>A21B89D15</t>
  </si>
  <si>
    <t>A21B89D16</t>
  </si>
  <si>
    <t>A21B89D17</t>
  </si>
  <si>
    <t>A21B89D18</t>
  </si>
  <si>
    <t>A21B89D19</t>
  </si>
  <si>
    <t>A21B89D01</t>
  </si>
  <si>
    <t>A21B89D02</t>
  </si>
  <si>
    <t>APP20B89D21</t>
  </si>
  <si>
    <t>A21B89D03</t>
  </si>
  <si>
    <t>A21B89D04</t>
  </si>
  <si>
    <t>A21B89D20</t>
  </si>
  <si>
    <t>APP20B089</t>
  </si>
  <si>
    <t>A21B89D06</t>
  </si>
  <si>
    <t>A21B89D07</t>
  </si>
  <si>
    <t>A21B89D08</t>
  </si>
  <si>
    <t>A21B89D09</t>
  </si>
  <si>
    <t>A21B89D10</t>
  </si>
  <si>
    <t>A21B89D11</t>
  </si>
  <si>
    <t>A21B89D12</t>
  </si>
  <si>
    <t>Floating rate instrument 90</t>
  </si>
  <si>
    <t>4B.291</t>
  </si>
  <si>
    <t>A21B90D13</t>
  </si>
  <si>
    <t>A21B90D14</t>
  </si>
  <si>
    <t>A21B90D15</t>
  </si>
  <si>
    <t>A21B90D16</t>
  </si>
  <si>
    <t>A21B90D17</t>
  </si>
  <si>
    <t>A21B90D18</t>
  </si>
  <si>
    <t>A21B90D19</t>
  </si>
  <si>
    <t>A21B90D01</t>
  </si>
  <si>
    <t>A21B90D02</t>
  </si>
  <si>
    <t>APP20B90D21</t>
  </si>
  <si>
    <t>A21B90D03</t>
  </si>
  <si>
    <t>A21B90D04</t>
  </si>
  <si>
    <t>A21B90D20</t>
  </si>
  <si>
    <t>APP20B090</t>
  </si>
  <si>
    <t>A21B90D06</t>
  </si>
  <si>
    <t>A21B90D07</t>
  </si>
  <si>
    <t>A21B90D08</t>
  </si>
  <si>
    <t>A21B90D09</t>
  </si>
  <si>
    <t>A21B90D10</t>
  </si>
  <si>
    <t>A21B90D11</t>
  </si>
  <si>
    <t>A21B90D12</t>
  </si>
  <si>
    <t>Floating rate instrument 91</t>
  </si>
  <si>
    <t>4B.292</t>
  </si>
  <si>
    <t>A21B91D13</t>
  </si>
  <si>
    <t>A21B91D14</t>
  </si>
  <si>
    <t>A21B91D15</t>
  </si>
  <si>
    <t>A21B91D16</t>
  </si>
  <si>
    <t>A21B91D17</t>
  </si>
  <si>
    <t>A21B91D18</t>
  </si>
  <si>
    <t>A21B91D19</t>
  </si>
  <si>
    <t>A21B91D01</t>
  </si>
  <si>
    <t>A21B91D02</t>
  </si>
  <si>
    <t>APP20B91D21</t>
  </si>
  <si>
    <t>A21B91D03</t>
  </si>
  <si>
    <t>A21B91D04</t>
  </si>
  <si>
    <t>A21B91D20</t>
  </si>
  <si>
    <t>APP20B091</t>
  </si>
  <si>
    <t>A21B91D06</t>
  </si>
  <si>
    <t>A21B91D07</t>
  </si>
  <si>
    <t>A21B91D08</t>
  </si>
  <si>
    <t>A21B91D09</t>
  </si>
  <si>
    <t>A21B91D10</t>
  </si>
  <si>
    <t>A21B91D11</t>
  </si>
  <si>
    <t>A21B91D12</t>
  </si>
  <si>
    <t>Floating rate instrument 92</t>
  </si>
  <si>
    <t>4B.293</t>
  </si>
  <si>
    <t>A21B92D13</t>
  </si>
  <si>
    <t>A21B92D14</t>
  </si>
  <si>
    <t>A21B92D15</t>
  </si>
  <si>
    <t>A21B92D16</t>
  </si>
  <si>
    <t>A21B92D17</t>
  </si>
  <si>
    <t>A21B92D18</t>
  </si>
  <si>
    <t>A21B92D19</t>
  </si>
  <si>
    <t>A21B92D01</t>
  </si>
  <si>
    <t>A21B92D02</t>
  </si>
  <si>
    <t>APP20B92D21</t>
  </si>
  <si>
    <t>A21B92D03</t>
  </si>
  <si>
    <t>A21B92D04</t>
  </si>
  <si>
    <t>A21B92D20</t>
  </si>
  <si>
    <t>APP20B092</t>
  </si>
  <si>
    <t>A21B92D06</t>
  </si>
  <si>
    <t>A21B92D07</t>
  </si>
  <si>
    <t>A21B92D08</t>
  </si>
  <si>
    <t>A21B92D09</t>
  </si>
  <si>
    <t>A21B92D10</t>
  </si>
  <si>
    <t>A21B92D11</t>
  </si>
  <si>
    <t>A21B92D12</t>
  </si>
  <si>
    <t>Floating rate instrument 93</t>
  </si>
  <si>
    <t>4B.294</t>
  </si>
  <si>
    <t>A21B93D13</t>
  </si>
  <si>
    <t>A21B93D14</t>
  </si>
  <si>
    <t>A21B93D15</t>
  </si>
  <si>
    <t>A21B93D16</t>
  </si>
  <si>
    <t>A21B93D17</t>
  </si>
  <si>
    <t>A21B93D18</t>
  </si>
  <si>
    <t>A21B93D19</t>
  </si>
  <si>
    <t>A21B93D01</t>
  </si>
  <si>
    <t>A21B93D02</t>
  </si>
  <si>
    <t>APP20B93D21</t>
  </si>
  <si>
    <t>A21B93D03</t>
  </si>
  <si>
    <t>A21B93D04</t>
  </si>
  <si>
    <t>A21B93D20</t>
  </si>
  <si>
    <t>APP20B093</t>
  </si>
  <si>
    <t>A21B93D06</t>
  </si>
  <si>
    <t>A21B93D07</t>
  </si>
  <si>
    <t>A21B93D08</t>
  </si>
  <si>
    <t>A21B93D09</t>
  </si>
  <si>
    <t>A21B93D10</t>
  </si>
  <si>
    <t>A21B93D11</t>
  </si>
  <si>
    <t>A21B93D12</t>
  </si>
  <si>
    <t>Floating rate instrument 94</t>
  </si>
  <si>
    <t>4B.295</t>
  </si>
  <si>
    <t>A21B94D13</t>
  </si>
  <si>
    <t>A21B94D14</t>
  </si>
  <si>
    <t>A21B94D15</t>
  </si>
  <si>
    <t>A21B94D16</t>
  </si>
  <si>
    <t>A21B94D17</t>
  </si>
  <si>
    <t>A21B94D18</t>
  </si>
  <si>
    <t>A21B94D19</t>
  </si>
  <si>
    <t>A21B94D01</t>
  </si>
  <si>
    <t>A21B94D02</t>
  </si>
  <si>
    <t>APP20B94D21</t>
  </si>
  <si>
    <t>A21B94D03</t>
  </si>
  <si>
    <t>A21B94D04</t>
  </si>
  <si>
    <t>A21B94D20</t>
  </si>
  <si>
    <t>APP20B094</t>
  </si>
  <si>
    <t>A21B94D06</t>
  </si>
  <si>
    <t>A21B94D07</t>
  </si>
  <si>
    <t>A21B94D08</t>
  </si>
  <si>
    <t>A21B94D09</t>
  </si>
  <si>
    <t>A21B94D10</t>
  </si>
  <si>
    <t>A21B94D11</t>
  </si>
  <si>
    <t>A21B94D12</t>
  </si>
  <si>
    <t>Floating rate instrument 95</t>
  </si>
  <si>
    <t>4B.296</t>
  </si>
  <si>
    <t>A21B95D13</t>
  </si>
  <si>
    <t>A21B95D14</t>
  </si>
  <si>
    <t>A21B95D15</t>
  </si>
  <si>
    <t>A21B95D16</t>
  </si>
  <si>
    <t>A21B95D17</t>
  </si>
  <si>
    <t>A21B95D18</t>
  </si>
  <si>
    <t>A21B95D19</t>
  </si>
  <si>
    <t>A21B95D01</t>
  </si>
  <si>
    <t>A21B95D02</t>
  </si>
  <si>
    <t>APP20B95D21</t>
  </si>
  <si>
    <t>A21B95D03</t>
  </si>
  <si>
    <t>A21B95D04</t>
  </si>
  <si>
    <t>A21B95D20</t>
  </si>
  <si>
    <t>APP20B095</t>
  </si>
  <si>
    <t>A21B95D06</t>
  </si>
  <si>
    <t>A21B95D07</t>
  </si>
  <si>
    <t>A21B95D08</t>
  </si>
  <si>
    <t>A21B95D09</t>
  </si>
  <si>
    <t>A21B95D10</t>
  </si>
  <si>
    <t>A21B95D11</t>
  </si>
  <si>
    <t>A21B95D12</t>
  </si>
  <si>
    <t>Floating rate instrument 96</t>
  </si>
  <si>
    <t>4B.297</t>
  </si>
  <si>
    <t>A21B96D13</t>
  </si>
  <si>
    <t>A21B96D14</t>
  </si>
  <si>
    <t>A21B96D15</t>
  </si>
  <si>
    <t>A21B96D16</t>
  </si>
  <si>
    <t>A21B96D17</t>
  </si>
  <si>
    <t>A21B96D18</t>
  </si>
  <si>
    <t>A21B96D19</t>
  </si>
  <si>
    <t>A21B96D01</t>
  </si>
  <si>
    <t>A21B96D02</t>
  </si>
  <si>
    <t>APP20B96D21</t>
  </si>
  <si>
    <t>A21B96D03</t>
  </si>
  <si>
    <t>A21B96D04</t>
  </si>
  <si>
    <t>A21B96D20</t>
  </si>
  <si>
    <t>APP20B096</t>
  </si>
  <si>
    <t>A21B96D06</t>
  </si>
  <si>
    <t>A21B96D07</t>
  </si>
  <si>
    <t>A21B96D08</t>
  </si>
  <si>
    <t>A21B96D09</t>
  </si>
  <si>
    <t>A21B96D10</t>
  </si>
  <si>
    <t>A21B96D11</t>
  </si>
  <si>
    <t>A21B96D12</t>
  </si>
  <si>
    <t>Floating rate instrument 97</t>
  </si>
  <si>
    <t>4B.298</t>
  </si>
  <si>
    <t>A21B97D13</t>
  </si>
  <si>
    <t>A21B97D14</t>
  </si>
  <si>
    <t>A21B97D15</t>
  </si>
  <si>
    <t>A21B97D16</t>
  </si>
  <si>
    <t>A21B97D17</t>
  </si>
  <si>
    <t>A21B97D18</t>
  </si>
  <si>
    <t>A21B97D19</t>
  </si>
  <si>
    <t>A21B97D01</t>
  </si>
  <si>
    <t>A21B97D02</t>
  </si>
  <si>
    <t>APP20B97D21</t>
  </si>
  <si>
    <t>A21B97D03</t>
  </si>
  <si>
    <t>A21B97D04</t>
  </si>
  <si>
    <t>A21B97D20</t>
  </si>
  <si>
    <t>APP20B097</t>
  </si>
  <si>
    <t>A21B97D06</t>
  </si>
  <si>
    <t>A21B97D07</t>
  </si>
  <si>
    <t>A21B97D08</t>
  </si>
  <si>
    <t>A21B97D09</t>
  </si>
  <si>
    <t>A21B97D10</t>
  </si>
  <si>
    <t>A21B97D11</t>
  </si>
  <si>
    <t>A21B97D12</t>
  </si>
  <si>
    <t>Floating rate instrument 98</t>
  </si>
  <si>
    <t>4B.299</t>
  </si>
  <si>
    <t>A21B98D13</t>
  </si>
  <si>
    <t>A21B98D14</t>
  </si>
  <si>
    <t>A21B98D15</t>
  </si>
  <si>
    <t>A21B98D16</t>
  </si>
  <si>
    <t>A21B98D17</t>
  </si>
  <si>
    <t>A21B98D18</t>
  </si>
  <si>
    <t>A21B98D19</t>
  </si>
  <si>
    <t>A21B98D01</t>
  </si>
  <si>
    <t>A21B98D02</t>
  </si>
  <si>
    <t>APP20B98D21</t>
  </si>
  <si>
    <t>A21B98D03</t>
  </si>
  <si>
    <t>A21B98D04</t>
  </si>
  <si>
    <t>A21B98D20</t>
  </si>
  <si>
    <t>APP20B098</t>
  </si>
  <si>
    <t>A21B98D06</t>
  </si>
  <si>
    <t>A21B98D07</t>
  </si>
  <si>
    <t>A21B98D08</t>
  </si>
  <si>
    <t>A21B98D09</t>
  </si>
  <si>
    <t>A21B98D10</t>
  </si>
  <si>
    <t>A21B98D11</t>
  </si>
  <si>
    <t>A21B98D12</t>
  </si>
  <si>
    <t>Floating rate instrument 99</t>
  </si>
  <si>
    <t>4B.300</t>
  </si>
  <si>
    <t>A21B99D13</t>
  </si>
  <si>
    <t>A21B99D14</t>
  </si>
  <si>
    <t>A21B99D15</t>
  </si>
  <si>
    <t>A21B99D16</t>
  </si>
  <si>
    <t>A21B99D17</t>
  </si>
  <si>
    <t>A21B99D18</t>
  </si>
  <si>
    <t>A21B99D19</t>
  </si>
  <si>
    <t>A21B99D01</t>
  </si>
  <si>
    <t>A21B99D02</t>
  </si>
  <si>
    <t>APP20B99D21</t>
  </si>
  <si>
    <t>A21B99D03</t>
  </si>
  <si>
    <t>A21B99D04</t>
  </si>
  <si>
    <t>A21B99D20</t>
  </si>
  <si>
    <t>APP20B099</t>
  </si>
  <si>
    <t>A21B99D06</t>
  </si>
  <si>
    <t>A21B99D07</t>
  </si>
  <si>
    <t>A21B99D08</t>
  </si>
  <si>
    <t>A21B99D09</t>
  </si>
  <si>
    <t>A21B99D10</t>
  </si>
  <si>
    <t>A21B99D11</t>
  </si>
  <si>
    <t>A21B99D12</t>
  </si>
  <si>
    <t>Floating rate instrument 100</t>
  </si>
  <si>
    <t>4B.301</t>
  </si>
  <si>
    <t>A21B100D13</t>
  </si>
  <si>
    <t>A21B100D14</t>
  </si>
  <si>
    <t>A21B100D15</t>
  </si>
  <si>
    <t>A21B100D16</t>
  </si>
  <si>
    <t>A21B100D17</t>
  </si>
  <si>
    <t>A21B100D18</t>
  </si>
  <si>
    <t>A21B100D19</t>
  </si>
  <si>
    <t>A21B100D01</t>
  </si>
  <si>
    <t>A21B100D02</t>
  </si>
  <si>
    <t>APP20B100D21</t>
  </si>
  <si>
    <t>A21B100D03</t>
  </si>
  <si>
    <t>A21B100D04</t>
  </si>
  <si>
    <t>A21B100D20</t>
  </si>
  <si>
    <t>APP20B100</t>
  </si>
  <si>
    <t>A21B100D06</t>
  </si>
  <si>
    <t>A21B100D07</t>
  </si>
  <si>
    <t>A21B100D08</t>
  </si>
  <si>
    <t>A21B100D09</t>
  </si>
  <si>
    <t>A21B100D10</t>
  </si>
  <si>
    <t>A21B100D11</t>
  </si>
  <si>
    <t>A21B100D12</t>
  </si>
  <si>
    <t>Floating rate instrument 101</t>
  </si>
  <si>
    <t>4B.302</t>
  </si>
  <si>
    <t>A21B101D13</t>
  </si>
  <si>
    <t>A21B101D14</t>
  </si>
  <si>
    <t>A21B101D15</t>
  </si>
  <si>
    <t>A21B101D16</t>
  </si>
  <si>
    <t>A21B101D17</t>
  </si>
  <si>
    <t>A21B101D18</t>
  </si>
  <si>
    <t>A21B101D19</t>
  </si>
  <si>
    <t>A21B101D01</t>
  </si>
  <si>
    <t>A21B101D02</t>
  </si>
  <si>
    <t>APP20B101D21</t>
  </si>
  <si>
    <t>A21B101D03</t>
  </si>
  <si>
    <t>A21B101D04</t>
  </si>
  <si>
    <t>A21B101D20</t>
  </si>
  <si>
    <t>A21B101D05</t>
  </si>
  <si>
    <t>A21B101D06</t>
  </si>
  <si>
    <t>A21B101D07</t>
  </si>
  <si>
    <t>A21B101D08</t>
  </si>
  <si>
    <t>A21B101D09</t>
  </si>
  <si>
    <t>A21B101D10</t>
  </si>
  <si>
    <t>A21B101D11</t>
  </si>
  <si>
    <t>A21B101D12</t>
  </si>
  <si>
    <t>Floating rate instrument 102</t>
  </si>
  <si>
    <t>4B.303</t>
  </si>
  <si>
    <t>A21B102D13</t>
  </si>
  <si>
    <t>A21B102D14</t>
  </si>
  <si>
    <t>A21B102D15</t>
  </si>
  <si>
    <t>A21B102D16</t>
  </si>
  <si>
    <t>A21B102D17</t>
  </si>
  <si>
    <t>A21B102D18</t>
  </si>
  <si>
    <t>A21B102D19</t>
  </si>
  <si>
    <t>A21B102D01</t>
  </si>
  <si>
    <t>A21B102D02</t>
  </si>
  <si>
    <t>APP20B102D21</t>
  </si>
  <si>
    <t>A21B102D03</t>
  </si>
  <si>
    <t>A21B102D04</t>
  </si>
  <si>
    <t>A21B102D20</t>
  </si>
  <si>
    <t>APP20B102</t>
  </si>
  <si>
    <t>A21B102D06</t>
  </si>
  <si>
    <t>A21B102D07</t>
  </si>
  <si>
    <t>A21B102D08</t>
  </si>
  <si>
    <t>A21B102D09</t>
  </si>
  <si>
    <t>A21B102D10</t>
  </si>
  <si>
    <t>A21B102D11</t>
  </si>
  <si>
    <t>A21B102D12</t>
  </si>
  <si>
    <t>Floating rate instrument 103</t>
  </si>
  <si>
    <t>4B.304</t>
  </si>
  <si>
    <t>A21B103D13</t>
  </si>
  <si>
    <t>A21B103D14</t>
  </si>
  <si>
    <t>A21B103D15</t>
  </si>
  <si>
    <t>A21B103D16</t>
  </si>
  <si>
    <t>A21B103D17</t>
  </si>
  <si>
    <t>A21B103D18</t>
  </si>
  <si>
    <t>A21B103D19</t>
  </si>
  <si>
    <t>A21B103D01</t>
  </si>
  <si>
    <t>A21B103D02</t>
  </si>
  <si>
    <t>APP20B103D21</t>
  </si>
  <si>
    <t>A21B103D03</t>
  </si>
  <si>
    <t>A21B103D04</t>
  </si>
  <si>
    <t>A21B103D20</t>
  </si>
  <si>
    <t>APP20B103</t>
  </si>
  <si>
    <t>A21B103D06</t>
  </si>
  <si>
    <t>A21B103D07</t>
  </si>
  <si>
    <t>A21B103D08</t>
  </si>
  <si>
    <t>A21B103D09</t>
  </si>
  <si>
    <t>A21B103D10</t>
  </si>
  <si>
    <t>A21B103D11</t>
  </si>
  <si>
    <t>A21B103D12</t>
  </si>
  <si>
    <t>Floating rate instrument 104</t>
  </si>
  <si>
    <t>4B.305</t>
  </si>
  <si>
    <t>A21B104D13</t>
  </si>
  <si>
    <t>A21B104D14</t>
  </si>
  <si>
    <t>A21B104D15</t>
  </si>
  <si>
    <t>A21B104D16</t>
  </si>
  <si>
    <t>A21B104D17</t>
  </si>
  <si>
    <t>A21B104D18</t>
  </si>
  <si>
    <t>A21B104D19</t>
  </si>
  <si>
    <t>A21B104D01</t>
  </si>
  <si>
    <t>A21B104D02</t>
  </si>
  <si>
    <t>APP20B104D21</t>
  </si>
  <si>
    <t>A21B104D03</t>
  </si>
  <si>
    <t>A21B104D04</t>
  </si>
  <si>
    <t>A21B104D20</t>
  </si>
  <si>
    <t>APP20B104</t>
  </si>
  <si>
    <t>A21B104D06</t>
  </si>
  <si>
    <t>A21B104D07</t>
  </si>
  <si>
    <t>A21B104D08</t>
  </si>
  <si>
    <t>A21B104D09</t>
  </si>
  <si>
    <t>A21B104D10</t>
  </si>
  <si>
    <t>A21B104D11</t>
  </si>
  <si>
    <t>A21B104D12</t>
  </si>
  <si>
    <t>Floating rate instrument 105</t>
  </si>
  <si>
    <t>4B.306</t>
  </si>
  <si>
    <t>A21B105D13</t>
  </si>
  <si>
    <t>A21B105D14</t>
  </si>
  <si>
    <t>A21B105D15</t>
  </si>
  <si>
    <t>A21B105D16</t>
  </si>
  <si>
    <t>A21B105D17</t>
  </si>
  <si>
    <t>A21B105D18</t>
  </si>
  <si>
    <t>A21B105D19</t>
  </si>
  <si>
    <t>A21B105D01</t>
  </si>
  <si>
    <t>A21B105D02</t>
  </si>
  <si>
    <t>APP20B105D21</t>
  </si>
  <si>
    <t>A21B105D03</t>
  </si>
  <si>
    <t>A21B105D04</t>
  </si>
  <si>
    <t>A21B105D20</t>
  </si>
  <si>
    <t>APP20B105</t>
  </si>
  <si>
    <t>A21B105D06</t>
  </si>
  <si>
    <t>A21B105D07</t>
  </si>
  <si>
    <t>A21B105D08</t>
  </si>
  <si>
    <t>A21B105D09</t>
  </si>
  <si>
    <t>A21B105D10</t>
  </si>
  <si>
    <t>A21B105D11</t>
  </si>
  <si>
    <t>A21B105D12</t>
  </si>
  <si>
    <t>Floating rate instrument 106</t>
  </si>
  <si>
    <t>4B.307</t>
  </si>
  <si>
    <t>A21B106D13</t>
  </si>
  <si>
    <t>A21B106D14</t>
  </si>
  <si>
    <t>A21B106D15</t>
  </si>
  <si>
    <t>A21B106D16</t>
  </si>
  <si>
    <t>A21B106D17</t>
  </si>
  <si>
    <t>A21B106D18</t>
  </si>
  <si>
    <t>A21B106D19</t>
  </si>
  <si>
    <t>A21B106D01</t>
  </si>
  <si>
    <t>A21B106D02</t>
  </si>
  <si>
    <t>APP20B106D21</t>
  </si>
  <si>
    <t>A21B106D03</t>
  </si>
  <si>
    <t>A21B106D04</t>
  </si>
  <si>
    <t>A21B106D20</t>
  </si>
  <si>
    <t>APP20B106</t>
  </si>
  <si>
    <t>A21B106D06</t>
  </si>
  <si>
    <t>A21B106D07</t>
  </si>
  <si>
    <t>A21B106D08</t>
  </si>
  <si>
    <t>A21B106D09</t>
  </si>
  <si>
    <t>A21B106D10</t>
  </si>
  <si>
    <t>A21B106D11</t>
  </si>
  <si>
    <t>A21B106D12</t>
  </si>
  <si>
    <t>Floating rate instrument 107</t>
  </si>
  <si>
    <t>4B.308</t>
  </si>
  <si>
    <t>A21B107D13</t>
  </si>
  <si>
    <t>A21B107D14</t>
  </si>
  <si>
    <t>A21B107D15</t>
  </si>
  <si>
    <t>A21B107D16</t>
  </si>
  <si>
    <t>A21B107D17</t>
  </si>
  <si>
    <t>A21B107D18</t>
  </si>
  <si>
    <t>A21B107D19</t>
  </si>
  <si>
    <t>A21B107D01</t>
  </si>
  <si>
    <t>A21B107D02</t>
  </si>
  <si>
    <t>APP20B107D21</t>
  </si>
  <si>
    <t>A21B107D03</t>
  </si>
  <si>
    <t>A21B107D04</t>
  </si>
  <si>
    <t>A21B107D20</t>
  </si>
  <si>
    <t>APP20B107</t>
  </si>
  <si>
    <t>A21B107D06</t>
  </si>
  <si>
    <t>A21B107D07</t>
  </si>
  <si>
    <t>A21B107D08</t>
  </si>
  <si>
    <t>A21B107D09</t>
  </si>
  <si>
    <t>A21B107D10</t>
  </si>
  <si>
    <t>A21B107D11</t>
  </si>
  <si>
    <t>A21B107D12</t>
  </si>
  <si>
    <t>Floating rate instrument 108</t>
  </si>
  <si>
    <t>4B.309</t>
  </si>
  <si>
    <t>A21B108D13</t>
  </si>
  <si>
    <t>A21B108D14</t>
  </si>
  <si>
    <t>A21B108D15</t>
  </si>
  <si>
    <t>A21B108D16</t>
  </si>
  <si>
    <t>A21B108D17</t>
  </si>
  <si>
    <t>A21B108D18</t>
  </si>
  <si>
    <t>A21B108D19</t>
  </si>
  <si>
    <t>A21B108D01</t>
  </si>
  <si>
    <t>A21B108D02</t>
  </si>
  <si>
    <t>APP20B108D21</t>
  </si>
  <si>
    <t>A21B108D03</t>
  </si>
  <si>
    <t>A21B108D04</t>
  </si>
  <si>
    <t>A21B108D20</t>
  </si>
  <si>
    <t>APP20B108</t>
  </si>
  <si>
    <t>A21B108D06</t>
  </si>
  <si>
    <t>A21B108D07</t>
  </si>
  <si>
    <t>A21B108D08</t>
  </si>
  <si>
    <t>A21B108D09</t>
  </si>
  <si>
    <t>A21B108D10</t>
  </si>
  <si>
    <t>A21B108D11</t>
  </si>
  <si>
    <t>A21B108D12</t>
  </si>
  <si>
    <t>Floating rate instrument 109</t>
  </si>
  <si>
    <t>4B.310</t>
  </si>
  <si>
    <t>A21B109D13</t>
  </si>
  <si>
    <t>A21B109D14</t>
  </si>
  <si>
    <t>A21B109D15</t>
  </si>
  <si>
    <t>A21B109D16</t>
  </si>
  <si>
    <t>A21B109D17</t>
  </si>
  <si>
    <t>A21B109D18</t>
  </si>
  <si>
    <t>A21B109D19</t>
  </si>
  <si>
    <t>A21B109D01</t>
  </si>
  <si>
    <t>A21B109D02</t>
  </si>
  <si>
    <t>APP20B109D21</t>
  </si>
  <si>
    <t>A21B109D03</t>
  </si>
  <si>
    <t>A21B109D04</t>
  </si>
  <si>
    <t>A21B109D20</t>
  </si>
  <si>
    <t>APP20B109</t>
  </si>
  <si>
    <t>A21B109D06</t>
  </si>
  <si>
    <t>A21B109D07</t>
  </si>
  <si>
    <t>A21B109D08</t>
  </si>
  <si>
    <t>A21B109D09</t>
  </si>
  <si>
    <t>A21B109D10</t>
  </si>
  <si>
    <t>A21B109D11</t>
  </si>
  <si>
    <t>A21B109D12</t>
  </si>
  <si>
    <t>Floating rate instrument 110</t>
  </si>
  <si>
    <t>4B.311</t>
  </si>
  <si>
    <t>A21B110D13</t>
  </si>
  <si>
    <t>A21B110D14</t>
  </si>
  <si>
    <t>A21B110D15</t>
  </si>
  <si>
    <t>A21B110D16</t>
  </si>
  <si>
    <t>A21B110D17</t>
  </si>
  <si>
    <t>A21B110D18</t>
  </si>
  <si>
    <t>A21B110D19</t>
  </si>
  <si>
    <t>A21B110D01</t>
  </si>
  <si>
    <t>A21B110D02</t>
  </si>
  <si>
    <t>APP20B110D21</t>
  </si>
  <si>
    <t>A21B110D03</t>
  </si>
  <si>
    <t>A21B110D04</t>
  </si>
  <si>
    <t>A21B110D20</t>
  </si>
  <si>
    <t>APP20B110</t>
  </si>
  <si>
    <t>A21B110D06</t>
  </si>
  <si>
    <t>A21B110D07</t>
  </si>
  <si>
    <t>A21B110D08</t>
  </si>
  <si>
    <t>A21B110D09</t>
  </si>
  <si>
    <t>A21B110D10</t>
  </si>
  <si>
    <t>A21B110D11</t>
  </si>
  <si>
    <t>A21B110D12</t>
  </si>
  <si>
    <t>Floating rate instrument 111</t>
  </si>
  <si>
    <t>4B.312</t>
  </si>
  <si>
    <t>A21B111D13</t>
  </si>
  <si>
    <t>A21B111D14</t>
  </si>
  <si>
    <t>A21B111D15</t>
  </si>
  <si>
    <t>A21B111D16</t>
  </si>
  <si>
    <t>A21B111D17</t>
  </si>
  <si>
    <t>A21B111D18</t>
  </si>
  <si>
    <t>A21B111D19</t>
  </si>
  <si>
    <t>A21B111D01</t>
  </si>
  <si>
    <t>A21B111D02</t>
  </si>
  <si>
    <t>APP20B111D21</t>
  </si>
  <si>
    <t>A21B111D03</t>
  </si>
  <si>
    <t>A21B111D04</t>
  </si>
  <si>
    <t>A21B111D20</t>
  </si>
  <si>
    <t>APP20B111</t>
  </si>
  <si>
    <t>A21B111D06</t>
  </si>
  <si>
    <t>A21B111D07</t>
  </si>
  <si>
    <t>A21B111D08</t>
  </si>
  <si>
    <t>A21B111D09</t>
  </si>
  <si>
    <t>A21B111D10</t>
  </si>
  <si>
    <t>A21B111D11</t>
  </si>
  <si>
    <t>A21B111D12</t>
  </si>
  <si>
    <t>Floating rate instrument 112</t>
  </si>
  <si>
    <t>4B.313</t>
  </si>
  <si>
    <t>A21B112D13</t>
  </si>
  <si>
    <t>A21B112D14</t>
  </si>
  <si>
    <t>A21B112D15</t>
  </si>
  <si>
    <t>A21B112D16</t>
  </si>
  <si>
    <t>A21B112D17</t>
  </si>
  <si>
    <t>A21B112D18</t>
  </si>
  <si>
    <t>A21B112D19</t>
  </si>
  <si>
    <t>A21B112D01</t>
  </si>
  <si>
    <t>A21B112D02</t>
  </si>
  <si>
    <t>APP20B112D21</t>
  </si>
  <si>
    <t>A21B112D03</t>
  </si>
  <si>
    <t>A21B112D04</t>
  </si>
  <si>
    <t>A21B112D20</t>
  </si>
  <si>
    <t>APP20B112</t>
  </si>
  <si>
    <t>A21B112D06</t>
  </si>
  <si>
    <t>A21B112D07</t>
  </si>
  <si>
    <t>A21B112D08</t>
  </si>
  <si>
    <t>A21B112D09</t>
  </si>
  <si>
    <t>A21B112D10</t>
  </si>
  <si>
    <t>A21B112D11</t>
  </si>
  <si>
    <t>A21B112D12</t>
  </si>
  <si>
    <t>Floating rate instrument 113</t>
  </si>
  <si>
    <t>4B.314</t>
  </si>
  <si>
    <t>A21B113D13</t>
  </si>
  <si>
    <t>A21B113D14</t>
  </si>
  <si>
    <t>A21B113D15</t>
  </si>
  <si>
    <t>A21B113D16</t>
  </si>
  <si>
    <t>A21B113D17</t>
  </si>
  <si>
    <t>A21B113D18</t>
  </si>
  <si>
    <t>A21B113D19</t>
  </si>
  <si>
    <t>A21B113D01</t>
  </si>
  <si>
    <t>A21B113D02</t>
  </si>
  <si>
    <t>APP20B113D21</t>
  </si>
  <si>
    <t>A21B113D03</t>
  </si>
  <si>
    <t>A21B113D04</t>
  </si>
  <si>
    <t>A21B113D20</t>
  </si>
  <si>
    <t>APP20B113</t>
  </si>
  <si>
    <t>A21B113D06</t>
  </si>
  <si>
    <t>A21B113D07</t>
  </si>
  <si>
    <t>A21B113D08</t>
  </si>
  <si>
    <t>A21B113D09</t>
  </si>
  <si>
    <t>A21B113D10</t>
  </si>
  <si>
    <t>A21B113D11</t>
  </si>
  <si>
    <t>A21B113D12</t>
  </si>
  <si>
    <t>Floating rate instrument 114</t>
  </si>
  <si>
    <t>4B.315</t>
  </si>
  <si>
    <t>A21B114D13</t>
  </si>
  <si>
    <t>A21B114D14</t>
  </si>
  <si>
    <t>A21B114D15</t>
  </si>
  <si>
    <t>A21B114D16</t>
  </si>
  <si>
    <t>A21B114D17</t>
  </si>
  <si>
    <t>A21B114D18</t>
  </si>
  <si>
    <t>A21B114D19</t>
  </si>
  <si>
    <t>A21B114D01</t>
  </si>
  <si>
    <t>A21B114D02</t>
  </si>
  <si>
    <t>APP20B114D21</t>
  </si>
  <si>
    <t>A21B114D03</t>
  </si>
  <si>
    <t>A21B114D04</t>
  </si>
  <si>
    <t>A21B114D20</t>
  </si>
  <si>
    <t>APP20B114</t>
  </si>
  <si>
    <t>A21B114D06</t>
  </si>
  <si>
    <t>A21B114D07</t>
  </si>
  <si>
    <t>A21B114D08</t>
  </si>
  <si>
    <t>A21B114D09</t>
  </si>
  <si>
    <t>A21B114D10</t>
  </si>
  <si>
    <t>A21B114D11</t>
  </si>
  <si>
    <t>A21B114D12</t>
  </si>
  <si>
    <t>Floating rate instrument 115</t>
  </si>
  <si>
    <t>4B.316</t>
  </si>
  <si>
    <t>A21B115D13</t>
  </si>
  <si>
    <t>A21B115D14</t>
  </si>
  <si>
    <t>A21B115D15</t>
  </si>
  <si>
    <t>A21B115D16</t>
  </si>
  <si>
    <t>A21B115D17</t>
  </si>
  <si>
    <t>A21B115D18</t>
  </si>
  <si>
    <t>A21B115D19</t>
  </si>
  <si>
    <t>A21B115D01</t>
  </si>
  <si>
    <t>A21B115D02</t>
  </si>
  <si>
    <t>APP20B115D21</t>
  </si>
  <si>
    <t>A21B115D03</t>
  </si>
  <si>
    <t>A21B115D04</t>
  </si>
  <si>
    <t>A21B115D20</t>
  </si>
  <si>
    <t>APP20B115</t>
  </si>
  <si>
    <t>A21B115D06</t>
  </si>
  <si>
    <t>A21B115D07</t>
  </si>
  <si>
    <t>A21B115D08</t>
  </si>
  <si>
    <t>A21B115D09</t>
  </si>
  <si>
    <t>A21B115D10</t>
  </si>
  <si>
    <t>A21B115D11</t>
  </si>
  <si>
    <t>A21B115D12</t>
  </si>
  <si>
    <t>Floating rate instrument 116</t>
  </si>
  <si>
    <t>4B.317</t>
  </si>
  <si>
    <t>A21B116D13</t>
  </si>
  <si>
    <t>A21B116D14</t>
  </si>
  <si>
    <t>A21B116D15</t>
  </si>
  <si>
    <t>A21B116D16</t>
  </si>
  <si>
    <t>A21B116D17</t>
  </si>
  <si>
    <t>A21B116D18</t>
  </si>
  <si>
    <t>A21B116D19</t>
  </si>
  <si>
    <t>A21B116D01</t>
  </si>
  <si>
    <t>A21B116D02</t>
  </si>
  <si>
    <t>APP20B116D21</t>
  </si>
  <si>
    <t>A21B116D03</t>
  </si>
  <si>
    <t>A21B116D04</t>
  </si>
  <si>
    <t>A21B116D20</t>
  </si>
  <si>
    <t>APP20B116</t>
  </si>
  <si>
    <t>A21B116D06</t>
  </si>
  <si>
    <t>A21B116D07</t>
  </si>
  <si>
    <t>A21B116D08</t>
  </si>
  <si>
    <t>A21B116D09</t>
  </si>
  <si>
    <t>A21B116D10</t>
  </si>
  <si>
    <t>A21B116D11</t>
  </si>
  <si>
    <t>A21B116D12</t>
  </si>
  <si>
    <t>Floating rate instrument 117</t>
  </si>
  <si>
    <t>4B.318</t>
  </si>
  <si>
    <t>A21B117D13</t>
  </si>
  <si>
    <t>A21B117D14</t>
  </si>
  <si>
    <t>A21B117D15</t>
  </si>
  <si>
    <t>A21B117D16</t>
  </si>
  <si>
    <t>A21B117D17</t>
  </si>
  <si>
    <t>A21B117D18</t>
  </si>
  <si>
    <t>A21B117D19</t>
  </si>
  <si>
    <t>A21B117D01</t>
  </si>
  <si>
    <t>A21B117D02</t>
  </si>
  <si>
    <t>APP20B117D21</t>
  </si>
  <si>
    <t>A21B117D03</t>
  </si>
  <si>
    <t>A21B117D04</t>
  </si>
  <si>
    <t>A21B117D20</t>
  </si>
  <si>
    <t>APP20B117</t>
  </si>
  <si>
    <t>A21B117D06</t>
  </si>
  <si>
    <t>A21B117D07</t>
  </si>
  <si>
    <t>A21B117D08</t>
  </si>
  <si>
    <t>A21B117D09</t>
  </si>
  <si>
    <t>A21B117D10</t>
  </si>
  <si>
    <t>A21B117D11</t>
  </si>
  <si>
    <t>A21B117D12</t>
  </si>
  <si>
    <t>Floating rate instrument 118</t>
  </si>
  <si>
    <t>4B.319</t>
  </si>
  <si>
    <t>A21B118D13</t>
  </si>
  <si>
    <t>A21B118D14</t>
  </si>
  <si>
    <t>A21B118D15</t>
  </si>
  <si>
    <t>A21B118D16</t>
  </si>
  <si>
    <t>A21B118D17</t>
  </si>
  <si>
    <t>A21B118D18</t>
  </si>
  <si>
    <t>A21B118D19</t>
  </si>
  <si>
    <t>A21B118D01</t>
  </si>
  <si>
    <t>A21B118D02</t>
  </si>
  <si>
    <t>APP20B118D21</t>
  </si>
  <si>
    <t>A21B118D03</t>
  </si>
  <si>
    <t>A21B118D04</t>
  </si>
  <si>
    <t>A21B118D20</t>
  </si>
  <si>
    <t>APP20B118</t>
  </si>
  <si>
    <t>A21B118D06</t>
  </si>
  <si>
    <t>A21B118D07</t>
  </si>
  <si>
    <t>A21B118D08</t>
  </si>
  <si>
    <t>A21B118D09</t>
  </si>
  <si>
    <t>A21B118D10</t>
  </si>
  <si>
    <t>A21B118D11</t>
  </si>
  <si>
    <t>A21B118D12</t>
  </si>
  <si>
    <t>Floating rate instrument 119</t>
  </si>
  <si>
    <t>4B.320</t>
  </si>
  <si>
    <t>A21B119D13</t>
  </si>
  <si>
    <t>A21B119D14</t>
  </si>
  <si>
    <t>A21B119D15</t>
  </si>
  <si>
    <t>A21B119D16</t>
  </si>
  <si>
    <t>A21B119D17</t>
  </si>
  <si>
    <t>A21B119D18</t>
  </si>
  <si>
    <t>A21B119D19</t>
  </si>
  <si>
    <t>A21B119D01</t>
  </si>
  <si>
    <t>A21B119D02</t>
  </si>
  <si>
    <t>APP20B119D21</t>
  </si>
  <si>
    <t>A21B119D03</t>
  </si>
  <si>
    <t>A21B119D04</t>
  </si>
  <si>
    <t>A21B119D20</t>
  </si>
  <si>
    <t>APP20B119</t>
  </si>
  <si>
    <t>A21B119D06</t>
  </si>
  <si>
    <t>A21B119D07</t>
  </si>
  <si>
    <t>A21B119D08</t>
  </si>
  <si>
    <t>A21B119D09</t>
  </si>
  <si>
    <t>A21B119D10</t>
  </si>
  <si>
    <t>A21B119D11</t>
  </si>
  <si>
    <t>A21B119D12</t>
  </si>
  <si>
    <t>Floating rate instrument 120</t>
  </si>
  <si>
    <t>4B.321</t>
  </si>
  <si>
    <t>A21B120D13</t>
  </si>
  <si>
    <t>A21B120D14</t>
  </si>
  <si>
    <t>A21B120D15</t>
  </si>
  <si>
    <t>A21B120D16</t>
  </si>
  <si>
    <t>A21B120D17</t>
  </si>
  <si>
    <t>A21B120D18</t>
  </si>
  <si>
    <t>A21B120D19</t>
  </si>
  <si>
    <t>A21B120D01</t>
  </si>
  <si>
    <t>A21B120D02</t>
  </si>
  <si>
    <t>APP20B120D21</t>
  </si>
  <si>
    <t>A21B120D03</t>
  </si>
  <si>
    <t>A21B120D04</t>
  </si>
  <si>
    <t>A21B120D20</t>
  </si>
  <si>
    <t>APP20B120</t>
  </si>
  <si>
    <t>A21B120D06</t>
  </si>
  <si>
    <t>A21B120D07</t>
  </si>
  <si>
    <t>A21B120D08</t>
  </si>
  <si>
    <t>A21B120D09</t>
  </si>
  <si>
    <t>A21B120D10</t>
  </si>
  <si>
    <t>A21B120D11</t>
  </si>
  <si>
    <t>A21B120D12</t>
  </si>
  <si>
    <t>Floating rate instrument 121</t>
  </si>
  <si>
    <t>4B.322</t>
  </si>
  <si>
    <t>A21B121D13</t>
  </si>
  <si>
    <t>A21B121D14</t>
  </si>
  <si>
    <t>A21B121D15</t>
  </si>
  <si>
    <t>A21B121D16</t>
  </si>
  <si>
    <t>A21B121D17</t>
  </si>
  <si>
    <t>A21B121D18</t>
  </si>
  <si>
    <t>A21B121D19</t>
  </si>
  <si>
    <t>A21B121D01</t>
  </si>
  <si>
    <t>A21B121D02</t>
  </si>
  <si>
    <t>APP20B121D21</t>
  </si>
  <si>
    <t>A21B121D03</t>
  </si>
  <si>
    <t>A21B121D04</t>
  </si>
  <si>
    <t>A21B121D20</t>
  </si>
  <si>
    <t>APP20B121</t>
  </si>
  <si>
    <t>A21B121D06</t>
  </si>
  <si>
    <t>A21B121D07</t>
  </si>
  <si>
    <t>A21B121D08</t>
  </si>
  <si>
    <t>A21B121D09</t>
  </si>
  <si>
    <t>A21B121D10</t>
  </si>
  <si>
    <t>A21B121D11</t>
  </si>
  <si>
    <t>A21B121D12</t>
  </si>
  <si>
    <t>Floating rate instrument 122</t>
  </si>
  <si>
    <t>4B.323</t>
  </si>
  <si>
    <t>A21B122D13</t>
  </si>
  <si>
    <t>A21B122D14</t>
  </si>
  <si>
    <t>A21B122D15</t>
  </si>
  <si>
    <t>A21B122D16</t>
  </si>
  <si>
    <t>A21B122D17</t>
  </si>
  <si>
    <t>A21B122D18</t>
  </si>
  <si>
    <t>A21B122D19</t>
  </si>
  <si>
    <t>A21B122D01</t>
  </si>
  <si>
    <t>A21B122D02</t>
  </si>
  <si>
    <t>APP20B122D21</t>
  </si>
  <si>
    <t>A21B122D03</t>
  </si>
  <si>
    <t>A21B122D04</t>
  </si>
  <si>
    <t>A21B122D20</t>
  </si>
  <si>
    <t>APP20B122</t>
  </si>
  <si>
    <t>A21B122D06</t>
  </si>
  <si>
    <t>A21B122D07</t>
  </si>
  <si>
    <t>A21B122D08</t>
  </si>
  <si>
    <t>A21B122D09</t>
  </si>
  <si>
    <t>A21B122D10</t>
  </si>
  <si>
    <t>A21B122D11</t>
  </si>
  <si>
    <t>A21B122D12</t>
  </si>
  <si>
    <t>Floating rate instrument 123</t>
  </si>
  <si>
    <t>4B.324</t>
  </si>
  <si>
    <t>A21B123D13</t>
  </si>
  <si>
    <t>A21B123D14</t>
  </si>
  <si>
    <t>A21B123D15</t>
  </si>
  <si>
    <t>A21B123D16</t>
  </si>
  <si>
    <t>A21B123D17</t>
  </si>
  <si>
    <t>A21B123D18</t>
  </si>
  <si>
    <t>A21B123D19</t>
  </si>
  <si>
    <t>A21B123D01</t>
  </si>
  <si>
    <t>A21B123D02</t>
  </si>
  <si>
    <t>APP20B123D21</t>
  </si>
  <si>
    <t>A21B123D03</t>
  </si>
  <si>
    <t>A21B123D04</t>
  </si>
  <si>
    <t>A21B123D20</t>
  </si>
  <si>
    <t>APP20B123</t>
  </si>
  <si>
    <t>A21B123D06</t>
  </si>
  <si>
    <t>A21B123D07</t>
  </si>
  <si>
    <t>A21B123D08</t>
  </si>
  <si>
    <t>A21B123D09</t>
  </si>
  <si>
    <t>A21B123D10</t>
  </si>
  <si>
    <t>A21B123D11</t>
  </si>
  <si>
    <t>A21B123D12</t>
  </si>
  <si>
    <t>Floating rate instrument 124</t>
  </si>
  <si>
    <t>4B.325</t>
  </si>
  <si>
    <t>A21B124D13</t>
  </si>
  <si>
    <t>A21B124D14</t>
  </si>
  <si>
    <t>A21B124D15</t>
  </si>
  <si>
    <t>A21B124D16</t>
  </si>
  <si>
    <t>A21B124D17</t>
  </si>
  <si>
    <t>A21B124D18</t>
  </si>
  <si>
    <t>A21B124D19</t>
  </si>
  <si>
    <t>A21B124D01</t>
  </si>
  <si>
    <t>A21B124D02</t>
  </si>
  <si>
    <t>APP20B124D21</t>
  </si>
  <si>
    <t>A21B124D03</t>
  </si>
  <si>
    <t>A21B124D04</t>
  </si>
  <si>
    <t>A21B124D20</t>
  </si>
  <si>
    <t>APP20B124</t>
  </si>
  <si>
    <t>A21B124D06</t>
  </si>
  <si>
    <t>A21B124D07</t>
  </si>
  <si>
    <t>A21B124D08</t>
  </si>
  <si>
    <t>A21B124D09</t>
  </si>
  <si>
    <t>A21B124D10</t>
  </si>
  <si>
    <t>A21B124D11</t>
  </si>
  <si>
    <t>A21B124D12</t>
  </si>
  <si>
    <t>Floating rate instrument 125</t>
  </si>
  <si>
    <t>4B.326</t>
  </si>
  <si>
    <t>A21B125D13</t>
  </si>
  <si>
    <t>A21B125D14</t>
  </si>
  <si>
    <t>A21B125D15</t>
  </si>
  <si>
    <t>A21B125D16</t>
  </si>
  <si>
    <t>A21B125D17</t>
  </si>
  <si>
    <t>A21B125D18</t>
  </si>
  <si>
    <t>A21B125D19</t>
  </si>
  <si>
    <t>A21B125D01</t>
  </si>
  <si>
    <t>A21B125D02</t>
  </si>
  <si>
    <t>APP20B125D21</t>
  </si>
  <si>
    <t>A21B125D03</t>
  </si>
  <si>
    <t>A21B125D04</t>
  </si>
  <si>
    <t>A21B125D20</t>
  </si>
  <si>
    <t>APP20B125</t>
  </si>
  <si>
    <t>A21B125D06</t>
  </si>
  <si>
    <t>A21B125D07</t>
  </si>
  <si>
    <t>A21B125D08</t>
  </si>
  <si>
    <t>A21B125D09</t>
  </si>
  <si>
    <t>A21B125D10</t>
  </si>
  <si>
    <t>A21B125D11</t>
  </si>
  <si>
    <t>A21B125D12</t>
  </si>
  <si>
    <t>Floating rate instrument 126</t>
  </si>
  <si>
    <t>4B.327</t>
  </si>
  <si>
    <t>A21B126D13</t>
  </si>
  <si>
    <t>A21B126D14</t>
  </si>
  <si>
    <t>A21B126D15</t>
  </si>
  <si>
    <t>A21B126D16</t>
  </si>
  <si>
    <t>A21B126D17</t>
  </si>
  <si>
    <t>A21B126D18</t>
  </si>
  <si>
    <t>A21B126D19</t>
  </si>
  <si>
    <t>A21B126D01</t>
  </si>
  <si>
    <t>A21B126D02</t>
  </si>
  <si>
    <t>APP20B126D21</t>
  </si>
  <si>
    <t>A21B126D03</t>
  </si>
  <si>
    <t>A21B126D04</t>
  </si>
  <si>
    <t>A21B126D20</t>
  </si>
  <si>
    <t>APP20B126</t>
  </si>
  <si>
    <t>A21B126D06</t>
  </si>
  <si>
    <t>A21B126D07</t>
  </si>
  <si>
    <t>A21B126D08</t>
  </si>
  <si>
    <t>A21B126D09</t>
  </si>
  <si>
    <t>A21B126D10</t>
  </si>
  <si>
    <t>A21B126D11</t>
  </si>
  <si>
    <t>A21B126D12</t>
  </si>
  <si>
    <t>Floating rate instrument 127</t>
  </si>
  <si>
    <t>4B.328</t>
  </si>
  <si>
    <t>A21B127D13</t>
  </si>
  <si>
    <t>A21B127D14</t>
  </si>
  <si>
    <t>A21B127D15</t>
  </si>
  <si>
    <t>A21B127D16</t>
  </si>
  <si>
    <t>A21B127D17</t>
  </si>
  <si>
    <t>A21B127D18</t>
  </si>
  <si>
    <t>A21B127D19</t>
  </si>
  <si>
    <t>A21B127D01</t>
  </si>
  <si>
    <t>A21B127D02</t>
  </si>
  <si>
    <t>APP20B127D21</t>
  </si>
  <si>
    <t>A21B127D03</t>
  </si>
  <si>
    <t>A21B127D04</t>
  </si>
  <si>
    <t>A21B127D20</t>
  </si>
  <si>
    <t>APP20B127</t>
  </si>
  <si>
    <t>A21B127D06</t>
  </si>
  <si>
    <t>A21B127D07</t>
  </si>
  <si>
    <t>A21B127D08</t>
  </si>
  <si>
    <t>A21B127D09</t>
  </si>
  <si>
    <t>A21B127D10</t>
  </si>
  <si>
    <t>A21B127D11</t>
  </si>
  <si>
    <t>A21B127D12</t>
  </si>
  <si>
    <t>Floating rate instrument 128</t>
  </si>
  <si>
    <t>4B.329</t>
  </si>
  <si>
    <t>A21B128D13</t>
  </si>
  <si>
    <t>A21B128D14</t>
  </si>
  <si>
    <t>A21B128D15</t>
  </si>
  <si>
    <t>A21B128D16</t>
  </si>
  <si>
    <t>A21B128D17</t>
  </si>
  <si>
    <t>A21B128D18</t>
  </si>
  <si>
    <t>A21B128D19</t>
  </si>
  <si>
    <t>A21B128D01</t>
  </si>
  <si>
    <t>A21B128D02</t>
  </si>
  <si>
    <t>APP20B128D21</t>
  </si>
  <si>
    <t>A21B128D03</t>
  </si>
  <si>
    <t>A21B128D04</t>
  </si>
  <si>
    <t>A21B128D20</t>
  </si>
  <si>
    <t>APP20B128</t>
  </si>
  <si>
    <t>A21B128D06</t>
  </si>
  <si>
    <t>A21B128D07</t>
  </si>
  <si>
    <t>A21B128D08</t>
  </si>
  <si>
    <t>A21B128D09</t>
  </si>
  <si>
    <t>A21B128D10</t>
  </si>
  <si>
    <t>A21B128D11</t>
  </si>
  <si>
    <t>A21B128D12</t>
  </si>
  <si>
    <t>Floating rate instrument 129</t>
  </si>
  <si>
    <t>4B.330</t>
  </si>
  <si>
    <t>A21B129D13</t>
  </si>
  <si>
    <t>A21B129D14</t>
  </si>
  <si>
    <t>A21B129D15</t>
  </si>
  <si>
    <t>A21B129D16</t>
  </si>
  <si>
    <t>A21B129D17</t>
  </si>
  <si>
    <t>A21B129D18</t>
  </si>
  <si>
    <t>A21B129D19</t>
  </si>
  <si>
    <t>A21B129D01</t>
  </si>
  <si>
    <t>A21B129D02</t>
  </si>
  <si>
    <t>APP20B129D21</t>
  </si>
  <si>
    <t>A21B129D03</t>
  </si>
  <si>
    <t>A21B129D04</t>
  </si>
  <si>
    <t>A21B129D20</t>
  </si>
  <si>
    <t>APP20B129</t>
  </si>
  <si>
    <t>A21B129D06</t>
  </si>
  <si>
    <t>A21B129D07</t>
  </si>
  <si>
    <t>A21B129D08</t>
  </si>
  <si>
    <t>A21B129D09</t>
  </si>
  <si>
    <t>A21B129D10</t>
  </si>
  <si>
    <t>A21B129D11</t>
  </si>
  <si>
    <t>A21B129D12</t>
  </si>
  <si>
    <t>Floating rate instrument 130</t>
  </si>
  <si>
    <t>4B.331</t>
  </si>
  <si>
    <t>A21B130D13</t>
  </si>
  <si>
    <t>A21B130D14</t>
  </si>
  <si>
    <t>A21B130D15</t>
  </si>
  <si>
    <t>A21B130D16</t>
  </si>
  <si>
    <t>A21B130D17</t>
  </si>
  <si>
    <t>A21B130D18</t>
  </si>
  <si>
    <t>A21B130D19</t>
  </si>
  <si>
    <t>A21B130D01</t>
  </si>
  <si>
    <t>A21B130D02</t>
  </si>
  <si>
    <t>APP20B130D21</t>
  </si>
  <si>
    <t>A21B130D03</t>
  </si>
  <si>
    <t>A21B130D04</t>
  </si>
  <si>
    <t>A21B130D20</t>
  </si>
  <si>
    <t>APP20B130</t>
  </si>
  <si>
    <t>A21B130D06</t>
  </si>
  <si>
    <t>A21B130D07</t>
  </si>
  <si>
    <t>A21B130D08</t>
  </si>
  <si>
    <t>A21B130D09</t>
  </si>
  <si>
    <t>A21B130D10</t>
  </si>
  <si>
    <t>A21B130D11</t>
  </si>
  <si>
    <t>A21B130D12</t>
  </si>
  <si>
    <t>Floating rate instrument 131</t>
  </si>
  <si>
    <t>4B.332</t>
  </si>
  <si>
    <t>A21B131D13</t>
  </si>
  <si>
    <t>A21B131D14</t>
  </si>
  <si>
    <t>A21B131D15</t>
  </si>
  <si>
    <t>A21B131D16</t>
  </si>
  <si>
    <t>A21B131D17</t>
  </si>
  <si>
    <t>A21B131D18</t>
  </si>
  <si>
    <t>A21B131D19</t>
  </si>
  <si>
    <t>A21B131D01</t>
  </si>
  <si>
    <t>A21B131D02</t>
  </si>
  <si>
    <t>APP20B131D21</t>
  </si>
  <si>
    <t>A21B131D03</t>
  </si>
  <si>
    <t>A21B131D04</t>
  </si>
  <si>
    <t>A21B131D20</t>
  </si>
  <si>
    <t>APP20B131</t>
  </si>
  <si>
    <t>A21B131D06</t>
  </si>
  <si>
    <t>A21B131D07</t>
  </si>
  <si>
    <t>A21B131D08</t>
  </si>
  <si>
    <t>A21B131D09</t>
  </si>
  <si>
    <t>A21B131D10</t>
  </si>
  <si>
    <t>A21B131D11</t>
  </si>
  <si>
    <t>A21B131D12</t>
  </si>
  <si>
    <t>Floating rate instrument 132</t>
  </si>
  <si>
    <t>4B.333</t>
  </si>
  <si>
    <t>A21B132D13</t>
  </si>
  <si>
    <t>A21B132D14</t>
  </si>
  <si>
    <t>A21B132D15</t>
  </si>
  <si>
    <t>A21B132D16</t>
  </si>
  <si>
    <t>A21B132D17</t>
  </si>
  <si>
    <t>A21B132D18</t>
  </si>
  <si>
    <t>A21B132D19</t>
  </si>
  <si>
    <t>A21B132D01</t>
  </si>
  <si>
    <t>A21B132D02</t>
  </si>
  <si>
    <t>APP20B132D21</t>
  </si>
  <si>
    <t>A21B132D03</t>
  </si>
  <si>
    <t>A21B132D04</t>
  </si>
  <si>
    <t>A21B132D20</t>
  </si>
  <si>
    <t>APP20B132</t>
  </si>
  <si>
    <t>A21B132D06</t>
  </si>
  <si>
    <t>A21B132D07</t>
  </si>
  <si>
    <t>A21B132D08</t>
  </si>
  <si>
    <t>A21B132D09</t>
  </si>
  <si>
    <t>A21B132D10</t>
  </si>
  <si>
    <t>A21B132D11</t>
  </si>
  <si>
    <t>A21B132D12</t>
  </si>
  <si>
    <t>Floating rate instrument 133</t>
  </si>
  <si>
    <t>4B.334</t>
  </si>
  <si>
    <t>A21B133D13</t>
  </si>
  <si>
    <t>A21B133D14</t>
  </si>
  <si>
    <t>A21B133D15</t>
  </si>
  <si>
    <t>A21B133D16</t>
  </si>
  <si>
    <t>A21B133D17</t>
  </si>
  <si>
    <t>A21B133D18</t>
  </si>
  <si>
    <t>A21B133D19</t>
  </si>
  <si>
    <t>A21B133D01</t>
  </si>
  <si>
    <t>A21B133D02</t>
  </si>
  <si>
    <t>APP20B133D21</t>
  </si>
  <si>
    <t>A21B133D03</t>
  </si>
  <si>
    <t>A21B133D04</t>
  </si>
  <si>
    <t>A21B133D20</t>
  </si>
  <si>
    <t>APP20B133</t>
  </si>
  <si>
    <t>A21B133D06</t>
  </si>
  <si>
    <t>A21B133D07</t>
  </si>
  <si>
    <t>A21B133D08</t>
  </si>
  <si>
    <t>A21B133D09</t>
  </si>
  <si>
    <t>A21B133D10</t>
  </si>
  <si>
    <t>A21B133D11</t>
  </si>
  <si>
    <t>A21B133D12</t>
  </si>
  <si>
    <t>Floating rate instrument 134</t>
  </si>
  <si>
    <t>4B.335</t>
  </si>
  <si>
    <t>A21B134D13</t>
  </si>
  <si>
    <t>A21B134D14</t>
  </si>
  <si>
    <t>A21B134D15</t>
  </si>
  <si>
    <t>A21B134D16</t>
  </si>
  <si>
    <t>A21B134D17</t>
  </si>
  <si>
    <t>A21B134D18</t>
  </si>
  <si>
    <t>A21B134D19</t>
  </si>
  <si>
    <t>A21B134D01</t>
  </si>
  <si>
    <t>A21B134D02</t>
  </si>
  <si>
    <t>APP20B134D21</t>
  </si>
  <si>
    <t>A21B134D03</t>
  </si>
  <si>
    <t>A21B134D04</t>
  </si>
  <si>
    <t>A21B134D20</t>
  </si>
  <si>
    <t>APP20B134</t>
  </si>
  <si>
    <t>A21B134D06</t>
  </si>
  <si>
    <t>A21B134D07</t>
  </si>
  <si>
    <t>A21B134D08</t>
  </si>
  <si>
    <t>A21B134D09</t>
  </si>
  <si>
    <t>A21B134D10</t>
  </si>
  <si>
    <t>A21B134D11</t>
  </si>
  <si>
    <t>A21B134D12</t>
  </si>
  <si>
    <t>Floating rate instrument 135</t>
  </si>
  <si>
    <t>4B.336</t>
  </si>
  <si>
    <t>A21B135D13</t>
  </si>
  <si>
    <t>A21B135D14</t>
  </si>
  <si>
    <t>A21B135D15</t>
  </si>
  <si>
    <t>A21B135D16</t>
  </si>
  <si>
    <t>A21B135D17</t>
  </si>
  <si>
    <t>A21B135D18</t>
  </si>
  <si>
    <t>A21B135D19</t>
  </si>
  <si>
    <t>A21B135D01</t>
  </si>
  <si>
    <t>A21B135D02</t>
  </si>
  <si>
    <t>APP20B135D21</t>
  </si>
  <si>
    <t>A21B135D03</t>
  </si>
  <si>
    <t>A21B135D04</t>
  </si>
  <si>
    <t>A21B135D20</t>
  </si>
  <si>
    <t>APP20B135</t>
  </si>
  <si>
    <t>A21B135D06</t>
  </si>
  <si>
    <t>A21B135D07</t>
  </si>
  <si>
    <t>A21B135D08</t>
  </si>
  <si>
    <t>A21B135D09</t>
  </si>
  <si>
    <t>A21B135D10</t>
  </si>
  <si>
    <t>A21B135D11</t>
  </si>
  <si>
    <t>A21B135D12</t>
  </si>
  <si>
    <t>Floating rate instrument 136</t>
  </si>
  <si>
    <t>4B.337</t>
  </si>
  <si>
    <t>A21B136D13</t>
  </si>
  <si>
    <t>A21B136D14</t>
  </si>
  <si>
    <t>A21B136D15</t>
  </si>
  <si>
    <t>A21B136D16</t>
  </si>
  <si>
    <t>A21B136D17</t>
  </si>
  <si>
    <t>A21B136D18</t>
  </si>
  <si>
    <t>A21B136D19</t>
  </si>
  <si>
    <t>A21B136D01</t>
  </si>
  <si>
    <t>A21B136D02</t>
  </si>
  <si>
    <t>APP20B136D21</t>
  </si>
  <si>
    <t>A21B136D03</t>
  </si>
  <si>
    <t>A21B136D04</t>
  </si>
  <si>
    <t>A21B136D20</t>
  </si>
  <si>
    <t>APP20B136</t>
  </si>
  <si>
    <t>A21B136D06</t>
  </si>
  <si>
    <t>A21B136D07</t>
  </si>
  <si>
    <t>A21B136D08</t>
  </si>
  <si>
    <t>A21B136D09</t>
  </si>
  <si>
    <t>A21B136D10</t>
  </si>
  <si>
    <t>A21B136D11</t>
  </si>
  <si>
    <t>A21B136D12</t>
  </si>
  <si>
    <t>Floating rate instrument 137</t>
  </si>
  <si>
    <t>4B.338</t>
  </si>
  <si>
    <t>A21B137D13</t>
  </si>
  <si>
    <t>A21B137D14</t>
  </si>
  <si>
    <t>A21B137D15</t>
  </si>
  <si>
    <t>A21B137D16</t>
  </si>
  <si>
    <t>A21B137D17</t>
  </si>
  <si>
    <t>A21B137D18</t>
  </si>
  <si>
    <t>A21B137D19</t>
  </si>
  <si>
    <t>A21B137D01</t>
  </si>
  <si>
    <t>A21B137D02</t>
  </si>
  <si>
    <t>APP20B137D21</t>
  </si>
  <si>
    <t>A21B137D03</t>
  </si>
  <si>
    <t>A21B137D04</t>
  </si>
  <si>
    <t>A21B137D20</t>
  </si>
  <si>
    <t>APP20B137</t>
  </si>
  <si>
    <t>A21B137D06</t>
  </si>
  <si>
    <t>A21B137D07</t>
  </si>
  <si>
    <t>A21B137D08</t>
  </si>
  <si>
    <t>A21B137D09</t>
  </si>
  <si>
    <t>A21B137D10</t>
  </si>
  <si>
    <t>A21B137D11</t>
  </si>
  <si>
    <t>A21B137D12</t>
  </si>
  <si>
    <t>Floating rate instrument 138</t>
  </si>
  <si>
    <t>4B.339</t>
  </si>
  <si>
    <t>A21B138D13</t>
  </si>
  <si>
    <t>A21B138D14</t>
  </si>
  <si>
    <t>A21B138D15</t>
  </si>
  <si>
    <t>A21B138D16</t>
  </si>
  <si>
    <t>A21B138D17</t>
  </si>
  <si>
    <t>A21B138D18</t>
  </si>
  <si>
    <t>A21B138D19</t>
  </si>
  <si>
    <t>A21B138D01</t>
  </si>
  <si>
    <t>A21B138D02</t>
  </si>
  <si>
    <t>APP20B138D21</t>
  </si>
  <si>
    <t>A21B138D03</t>
  </si>
  <si>
    <t>A21B138D04</t>
  </si>
  <si>
    <t>A21B138D20</t>
  </si>
  <si>
    <t>APP20B138</t>
  </si>
  <si>
    <t>A21B138D06</t>
  </si>
  <si>
    <t>A21B138D07</t>
  </si>
  <si>
    <t>A21B138D08</t>
  </si>
  <si>
    <t>A21B138D09</t>
  </si>
  <si>
    <t>A21B138D10</t>
  </si>
  <si>
    <t>A21B138D11</t>
  </si>
  <si>
    <t>A21B138D12</t>
  </si>
  <si>
    <t>Floating rate instrument 139</t>
  </si>
  <si>
    <t>4B.340</t>
  </si>
  <si>
    <t>A21B139D13</t>
  </si>
  <si>
    <t>A21B139D14</t>
  </si>
  <si>
    <t>A21B139D15</t>
  </si>
  <si>
    <t>A21B139D16</t>
  </si>
  <si>
    <t>A21B139D17</t>
  </si>
  <si>
    <t>A21B139D18</t>
  </si>
  <si>
    <t>A21B139D19</t>
  </si>
  <si>
    <t>A21B139D01</t>
  </si>
  <si>
    <t>A21B139D02</t>
  </si>
  <si>
    <t>APP20B139D21</t>
  </si>
  <si>
    <t>A21B139D03</t>
  </si>
  <si>
    <t>A21B139D04</t>
  </si>
  <si>
    <t>A21B139D20</t>
  </si>
  <si>
    <t>APP20B139</t>
  </si>
  <si>
    <t>A21B139D06</t>
  </si>
  <si>
    <t>A21B139D07</t>
  </si>
  <si>
    <t>A21B139D08</t>
  </si>
  <si>
    <t>A21B139D09</t>
  </si>
  <si>
    <t>A21B139D10</t>
  </si>
  <si>
    <t>A21B139D11</t>
  </si>
  <si>
    <t>A21B139D12</t>
  </si>
  <si>
    <t>Floating rate instrument 140</t>
  </si>
  <si>
    <t>4B.341</t>
  </si>
  <si>
    <t>A21B140D13</t>
  </si>
  <si>
    <t>A21B140D14</t>
  </si>
  <si>
    <t>A21B140D15</t>
  </si>
  <si>
    <t>A21B140D16</t>
  </si>
  <si>
    <t>A21B140D17</t>
  </si>
  <si>
    <t>A21B140D18</t>
  </si>
  <si>
    <t>A21B140D19</t>
  </si>
  <si>
    <t>A21B140D01</t>
  </si>
  <si>
    <t>A21B140D02</t>
  </si>
  <si>
    <t>APP20B140D21</t>
  </si>
  <si>
    <t>A21B140D03</t>
  </si>
  <si>
    <t>A21B140D04</t>
  </si>
  <si>
    <t>A21B140D20</t>
  </si>
  <si>
    <t>APP20B140</t>
  </si>
  <si>
    <t>A21B140D06</t>
  </si>
  <si>
    <t>A21B140D07</t>
  </si>
  <si>
    <t>A21B140D08</t>
  </si>
  <si>
    <t>A21B140D09</t>
  </si>
  <si>
    <t>A21B140D10</t>
  </si>
  <si>
    <t>A21B140D11</t>
  </si>
  <si>
    <t>A21B140D12</t>
  </si>
  <si>
    <t>Floating rate instrument 141</t>
  </si>
  <si>
    <t>4B.342</t>
  </si>
  <si>
    <t>A21B141D13</t>
  </si>
  <si>
    <t>A21B141D14</t>
  </si>
  <si>
    <t>A21B141D15</t>
  </si>
  <si>
    <t>A21B141D16</t>
  </si>
  <si>
    <t>A21B141D17</t>
  </si>
  <si>
    <t>A21B141D18</t>
  </si>
  <si>
    <t>A21B141D19</t>
  </si>
  <si>
    <t>A21B141D01</t>
  </si>
  <si>
    <t>A21B141D02</t>
  </si>
  <si>
    <t>APP20B141D21</t>
  </si>
  <si>
    <t>A21B141D03</t>
  </si>
  <si>
    <t>A21B141D04</t>
  </si>
  <si>
    <t>A21B141D20</t>
  </si>
  <si>
    <t>APP20B141</t>
  </si>
  <si>
    <t>A21B141D06</t>
  </si>
  <si>
    <t>A21B141D07</t>
  </si>
  <si>
    <t>A21B141D08</t>
  </si>
  <si>
    <t>A21B141D09</t>
  </si>
  <si>
    <t>A21B141D10</t>
  </si>
  <si>
    <t>A21B141D11</t>
  </si>
  <si>
    <t>A21B141D12</t>
  </si>
  <si>
    <t>Floating rate instrument 142</t>
  </si>
  <si>
    <t>4B.343</t>
  </si>
  <si>
    <t>A21B142D13</t>
  </si>
  <si>
    <t>A21B142D14</t>
  </si>
  <si>
    <t>A21B142D15</t>
  </si>
  <si>
    <t>A21B142D16</t>
  </si>
  <si>
    <t>A21B142D17</t>
  </si>
  <si>
    <t>A21B142D18</t>
  </si>
  <si>
    <t>A21B142D19</t>
  </si>
  <si>
    <t>A21B142D01</t>
  </si>
  <si>
    <t>A21B142D02</t>
  </si>
  <si>
    <t>APP20B142D21</t>
  </si>
  <si>
    <t>A21B142D03</t>
  </si>
  <si>
    <t>A21B142D04</t>
  </si>
  <si>
    <t>A21B142D20</t>
  </si>
  <si>
    <t>APP20B142</t>
  </si>
  <si>
    <t>A21B142D06</t>
  </si>
  <si>
    <t>A21B142D07</t>
  </si>
  <si>
    <t>A21B142D08</t>
  </si>
  <si>
    <t>A21B142D09</t>
  </si>
  <si>
    <t>A21B142D10</t>
  </si>
  <si>
    <t>A21B142D11</t>
  </si>
  <si>
    <t>A21B142D12</t>
  </si>
  <si>
    <t>Floating rate instrument 143</t>
  </si>
  <si>
    <t>4B.344</t>
  </si>
  <si>
    <t>A21B143D13</t>
  </si>
  <si>
    <t>A21B143D14</t>
  </si>
  <si>
    <t>A21B143D15</t>
  </si>
  <si>
    <t>A21B143D16</t>
  </si>
  <si>
    <t>A21B143D17</t>
  </si>
  <si>
    <t>A21B143D18</t>
  </si>
  <si>
    <t>A21B143D19</t>
  </si>
  <si>
    <t>A21B143D01</t>
  </si>
  <si>
    <t>A21B143D02</t>
  </si>
  <si>
    <t>APP20B143D21</t>
  </si>
  <si>
    <t>A21B143D03</t>
  </si>
  <si>
    <t>A21B143D04</t>
  </si>
  <si>
    <t>A21B143D20</t>
  </si>
  <si>
    <t>APP20B143</t>
  </si>
  <si>
    <t>A21B143D06</t>
  </si>
  <si>
    <t>A21B143D07</t>
  </si>
  <si>
    <t>A21B143D08</t>
  </si>
  <si>
    <t>A21B143D09</t>
  </si>
  <si>
    <t>A21B143D10</t>
  </si>
  <si>
    <t>A21B143D11</t>
  </si>
  <si>
    <t>A21B143D12</t>
  </si>
  <si>
    <t>Floating rate instrument 144</t>
  </si>
  <si>
    <t>4B.345</t>
  </si>
  <si>
    <t>A21B144D13</t>
  </si>
  <si>
    <t>A21B144D14</t>
  </si>
  <si>
    <t>A21B144D15</t>
  </si>
  <si>
    <t>A21B144D16</t>
  </si>
  <si>
    <t>A21B144D17</t>
  </si>
  <si>
    <t>A21B144D18</t>
  </si>
  <si>
    <t>A21B144D19</t>
  </si>
  <si>
    <t>A21B144D01</t>
  </si>
  <si>
    <t>A21B144D02</t>
  </si>
  <si>
    <t>APP20B144D21</t>
  </si>
  <si>
    <t>A21B144D03</t>
  </si>
  <si>
    <t>A21B144D04</t>
  </si>
  <si>
    <t>A21B144D20</t>
  </si>
  <si>
    <t>APP20B144</t>
  </si>
  <si>
    <t>A21B144D06</t>
  </si>
  <si>
    <t>A21B144D07</t>
  </si>
  <si>
    <t>A21B144D08</t>
  </si>
  <si>
    <t>A21B144D09</t>
  </si>
  <si>
    <t>A21B144D10</t>
  </si>
  <si>
    <t>A21B144D11</t>
  </si>
  <si>
    <t>A21B144D12</t>
  </si>
  <si>
    <t>Floating rate instrument 145</t>
  </si>
  <si>
    <t>4B.346</t>
  </si>
  <si>
    <t>A21B145D13</t>
  </si>
  <si>
    <t>A21B145D14</t>
  </si>
  <si>
    <t>A21B145D15</t>
  </si>
  <si>
    <t>A21B145D16</t>
  </si>
  <si>
    <t>A21B145D17</t>
  </si>
  <si>
    <t>A21B145D18</t>
  </si>
  <si>
    <t>A21B145D19</t>
  </si>
  <si>
    <t>A21B145D01</t>
  </si>
  <si>
    <t>A21B145D02</t>
  </si>
  <si>
    <t>APP20B145D21</t>
  </si>
  <si>
    <t>A21B145D03</t>
  </si>
  <si>
    <t>A21B145D04</t>
  </si>
  <si>
    <t>A21B145D20</t>
  </si>
  <si>
    <t>APP20B145</t>
  </si>
  <si>
    <t>A21B145D06</t>
  </si>
  <si>
    <t>A21B145D07</t>
  </si>
  <si>
    <t>A21B145D08</t>
  </si>
  <si>
    <t>A21B145D09</t>
  </si>
  <si>
    <t>A21B145D10</t>
  </si>
  <si>
    <t>A21B145D11</t>
  </si>
  <si>
    <t>A21B145D12</t>
  </si>
  <si>
    <t>Floating rate instrument 146</t>
  </si>
  <si>
    <t>4B.347</t>
  </si>
  <si>
    <t>A21B146D13</t>
  </si>
  <si>
    <t>A21B146D14</t>
  </si>
  <si>
    <t>A21B146D15</t>
  </si>
  <si>
    <t>A21B146D16</t>
  </si>
  <si>
    <t>A21B146D17</t>
  </si>
  <si>
    <t>A21B146D18</t>
  </si>
  <si>
    <t>A21B146D19</t>
  </si>
  <si>
    <t>A21B146D01</t>
  </si>
  <si>
    <t>A21B146D02</t>
  </si>
  <si>
    <t>APP20B146D21</t>
  </si>
  <si>
    <t>A21B146D03</t>
  </si>
  <si>
    <t>A21B146D04</t>
  </si>
  <si>
    <t>A21B146D20</t>
  </si>
  <si>
    <t>APP20B146</t>
  </si>
  <si>
    <t>A21B146D06</t>
  </si>
  <si>
    <t>A21B146D07</t>
  </si>
  <si>
    <t>A21B146D08</t>
  </si>
  <si>
    <t>A21B146D09</t>
  </si>
  <si>
    <t>A21B146D10</t>
  </si>
  <si>
    <t>A21B146D11</t>
  </si>
  <si>
    <t>A21B146D12</t>
  </si>
  <si>
    <t>Floating rate instrument 147</t>
  </si>
  <si>
    <t>4B.348</t>
  </si>
  <si>
    <t>A21B147D13</t>
  </si>
  <si>
    <t>A21B147D14</t>
  </si>
  <si>
    <t>A21B147D15</t>
  </si>
  <si>
    <t>A21B147D16</t>
  </si>
  <si>
    <t>A21B147D17</t>
  </si>
  <si>
    <t>A21B147D18</t>
  </si>
  <si>
    <t>A21B147D19</t>
  </si>
  <si>
    <t>A21B147D01</t>
  </si>
  <si>
    <t>A21B147D02</t>
  </si>
  <si>
    <t>APP20B147D21</t>
  </si>
  <si>
    <t>A21B147D03</t>
  </si>
  <si>
    <t>A21B147D04</t>
  </si>
  <si>
    <t>A21B147D20</t>
  </si>
  <si>
    <t>APP20B147</t>
  </si>
  <si>
    <t>A21B147D06</t>
  </si>
  <si>
    <t>A21B147D07</t>
  </si>
  <si>
    <t>A21B147D08</t>
  </si>
  <si>
    <t>A21B147D09</t>
  </si>
  <si>
    <t>A21B147D10</t>
  </si>
  <si>
    <t>A21B147D11</t>
  </si>
  <si>
    <t>A21B147D12</t>
  </si>
  <si>
    <t>Floating rate instrument 148</t>
  </si>
  <si>
    <t>4B.349</t>
  </si>
  <si>
    <t>A21B148D13</t>
  </si>
  <si>
    <t>A21B148D14</t>
  </si>
  <si>
    <t>A21B148D15</t>
  </si>
  <si>
    <t>A21B148D16</t>
  </si>
  <si>
    <t>A21B148D17</t>
  </si>
  <si>
    <t>A21B148D18</t>
  </si>
  <si>
    <t>A21B148D19</t>
  </si>
  <si>
    <t>A21B148D01</t>
  </si>
  <si>
    <t>A21B148D02</t>
  </si>
  <si>
    <t>APP20B148D21</t>
  </si>
  <si>
    <t>A21B148D03</t>
  </si>
  <si>
    <t>A21B148D04</t>
  </si>
  <si>
    <t>A21B148D20</t>
  </si>
  <si>
    <t>APP20B148</t>
  </si>
  <si>
    <t>A21B148D06</t>
  </si>
  <si>
    <t>A21B148D07</t>
  </si>
  <si>
    <t>A21B148D08</t>
  </si>
  <si>
    <t>A21B148D09</t>
  </si>
  <si>
    <t>A21B148D10</t>
  </si>
  <si>
    <t>A21B148D11</t>
  </si>
  <si>
    <t>A21B148D12</t>
  </si>
  <si>
    <t>Floating rate instrument 149</t>
  </si>
  <si>
    <t>4B.350</t>
  </si>
  <si>
    <t>A21B149D13</t>
  </si>
  <si>
    <t>A21B149D14</t>
  </si>
  <si>
    <t>A21B149D15</t>
  </si>
  <si>
    <t>A21B149D16</t>
  </si>
  <si>
    <t>A21B149D17</t>
  </si>
  <si>
    <t>A21B149D18</t>
  </si>
  <si>
    <t>A21B149D19</t>
  </si>
  <si>
    <t>A21B149D01</t>
  </si>
  <si>
    <t>A21B149D02</t>
  </si>
  <si>
    <t>APP20B149D21</t>
  </si>
  <si>
    <t>A21B149D03</t>
  </si>
  <si>
    <t>A21B149D04</t>
  </si>
  <si>
    <t>A21B149D20</t>
  </si>
  <si>
    <t>APP20B149</t>
  </si>
  <si>
    <t>A21B149D06</t>
  </si>
  <si>
    <t>A21B149D07</t>
  </si>
  <si>
    <t>A21B149D08</t>
  </si>
  <si>
    <t>A21B149D09</t>
  </si>
  <si>
    <t>A21B149D10</t>
  </si>
  <si>
    <t>A21B149D11</t>
  </si>
  <si>
    <t>A21B149D12</t>
  </si>
  <si>
    <t>Floating rate instrument 150</t>
  </si>
  <si>
    <t>4B.351</t>
  </si>
  <si>
    <t>A21B150D13</t>
  </si>
  <si>
    <t>A21B150D14</t>
  </si>
  <si>
    <t>A21B150D15</t>
  </si>
  <si>
    <t>A21B150D16</t>
  </si>
  <si>
    <t>A21B150D17</t>
  </si>
  <si>
    <t>A21B150D18</t>
  </si>
  <si>
    <t>A21B150D19</t>
  </si>
  <si>
    <t>A21B150D01</t>
  </si>
  <si>
    <t>A21B150D02</t>
  </si>
  <si>
    <t>APP20B150D21</t>
  </si>
  <si>
    <t>A21B150D03</t>
  </si>
  <si>
    <t>A21B150D04</t>
  </si>
  <si>
    <t>A21B150D20</t>
  </si>
  <si>
    <t>APP20B150</t>
  </si>
  <si>
    <t>A21B150D06</t>
  </si>
  <si>
    <t>A21B150D07</t>
  </si>
  <si>
    <t>A21B150D08</t>
  </si>
  <si>
    <t>A21B150D09</t>
  </si>
  <si>
    <t>A21B150D10</t>
  </si>
  <si>
    <t>A21B150D11</t>
  </si>
  <si>
    <t>A21B150D12</t>
  </si>
  <si>
    <t>Floating rate instrument 151</t>
  </si>
  <si>
    <t>4B.352</t>
  </si>
  <si>
    <t>A21B151D13</t>
  </si>
  <si>
    <t>A21B151D14</t>
  </si>
  <si>
    <t>A21B151D15</t>
  </si>
  <si>
    <t>A21B151D16</t>
  </si>
  <si>
    <t>A21B151D17</t>
  </si>
  <si>
    <t>A21B151D18</t>
  </si>
  <si>
    <t>A21B151D19</t>
  </si>
  <si>
    <t>A21B151D01</t>
  </si>
  <si>
    <t>A21B151D02</t>
  </si>
  <si>
    <t>APP20B151D21</t>
  </si>
  <si>
    <t>A21B151D03</t>
  </si>
  <si>
    <t>A21B151D04</t>
  </si>
  <si>
    <t>A21B151D20</t>
  </si>
  <si>
    <t>A21B151D05</t>
  </si>
  <si>
    <t>A21B151D06</t>
  </si>
  <si>
    <t>A21B151D07</t>
  </si>
  <si>
    <t>A21B151D08</t>
  </si>
  <si>
    <t>A21B151D09</t>
  </si>
  <si>
    <t>A21B151D10</t>
  </si>
  <si>
    <t>A21B151D11</t>
  </si>
  <si>
    <t>A21B151D12</t>
  </si>
  <si>
    <t>Floating rate instrument 152</t>
  </si>
  <si>
    <t>4B.353</t>
  </si>
  <si>
    <t>A21B152D13</t>
  </si>
  <si>
    <t>A21B152D14</t>
  </si>
  <si>
    <t>A21B152D15</t>
  </si>
  <si>
    <t>A21B152D16</t>
  </si>
  <si>
    <t>A21B152D17</t>
  </si>
  <si>
    <t>A21B152D18</t>
  </si>
  <si>
    <t>A21B152D19</t>
  </si>
  <si>
    <t>A21B152D01</t>
  </si>
  <si>
    <t>A21B152D02</t>
  </si>
  <si>
    <t>APP20B152D21</t>
  </si>
  <si>
    <t>A21B152D03</t>
  </si>
  <si>
    <t>A21B152D04</t>
  </si>
  <si>
    <t>A21B152D20</t>
  </si>
  <si>
    <t>APP20B152</t>
  </si>
  <si>
    <t>A21B152D06</t>
  </si>
  <si>
    <t>A21B152D07</t>
  </si>
  <si>
    <t>A21B152D08</t>
  </si>
  <si>
    <t>A21B152D09</t>
  </si>
  <si>
    <t>A21B152D10</t>
  </si>
  <si>
    <t>A21B152D11</t>
  </si>
  <si>
    <t>A21B152D12</t>
  </si>
  <si>
    <t>Floating rate instrument 153</t>
  </si>
  <si>
    <t>4B.354</t>
  </si>
  <si>
    <t>A21B153D13</t>
  </si>
  <si>
    <t>A21B153D14</t>
  </si>
  <si>
    <t>A21B153D15</t>
  </si>
  <si>
    <t>A21B153D16</t>
  </si>
  <si>
    <t>A21B153D17</t>
  </si>
  <si>
    <t>A21B153D18</t>
  </si>
  <si>
    <t>A21B153D19</t>
  </si>
  <si>
    <t>A21B153D01</t>
  </si>
  <si>
    <t>A21B153D02</t>
  </si>
  <si>
    <t>APP20B153D21</t>
  </si>
  <si>
    <t>A21B153D03</t>
  </si>
  <si>
    <t>A21B153D04</t>
  </si>
  <si>
    <t>A21B153D20</t>
  </si>
  <si>
    <t>APP20B153</t>
  </si>
  <si>
    <t>A21B153D06</t>
  </si>
  <si>
    <t>A21B153D07</t>
  </si>
  <si>
    <t>A21B153D08</t>
  </si>
  <si>
    <t>A21B153D09</t>
  </si>
  <si>
    <t>A21B153D10</t>
  </si>
  <si>
    <t>A21B153D11</t>
  </si>
  <si>
    <t>A21B153D12</t>
  </si>
  <si>
    <t>Floating rate instrument 154</t>
  </si>
  <si>
    <t>4B.355</t>
  </si>
  <si>
    <t>A21B154D13</t>
  </si>
  <si>
    <t>A21B154D14</t>
  </si>
  <si>
    <t>A21B154D15</t>
  </si>
  <si>
    <t>A21B154D16</t>
  </si>
  <si>
    <t>A21B154D17</t>
  </si>
  <si>
    <t>A21B154D18</t>
  </si>
  <si>
    <t>A21B154D19</t>
  </si>
  <si>
    <t>A21B154D01</t>
  </si>
  <si>
    <t>A21B154D02</t>
  </si>
  <si>
    <t>APP20B154D21</t>
  </si>
  <si>
    <t>A21B154D03</t>
  </si>
  <si>
    <t>A21B154D04</t>
  </si>
  <si>
    <t>A21B154D20</t>
  </si>
  <si>
    <t>APP20B154</t>
  </si>
  <si>
    <t>A21B154D06</t>
  </si>
  <si>
    <t>A21B154D07</t>
  </si>
  <si>
    <t>A21B154D08</t>
  </si>
  <si>
    <t>A21B154D09</t>
  </si>
  <si>
    <t>A21B154D10</t>
  </si>
  <si>
    <t>A21B154D11</t>
  </si>
  <si>
    <t>A21B154D12</t>
  </si>
  <si>
    <t>Floating rate instrument 155</t>
  </si>
  <si>
    <t>4B.356</t>
  </si>
  <si>
    <t>A21B155D13</t>
  </si>
  <si>
    <t>A21B155D14</t>
  </si>
  <si>
    <t>A21B155D15</t>
  </si>
  <si>
    <t>A21B155D16</t>
  </si>
  <si>
    <t>A21B155D17</t>
  </si>
  <si>
    <t>A21B155D18</t>
  </si>
  <si>
    <t>A21B155D19</t>
  </si>
  <si>
    <t>A21B155D01</t>
  </si>
  <si>
    <t>A21B155D02</t>
  </si>
  <si>
    <t>APP20B155D21</t>
  </si>
  <si>
    <t>A21B155D03</t>
  </si>
  <si>
    <t>A21B155D04</t>
  </si>
  <si>
    <t>A21B155D20</t>
  </si>
  <si>
    <t>APP20B155</t>
  </si>
  <si>
    <t>A21B155D06</t>
  </si>
  <si>
    <t>A21B155D07</t>
  </si>
  <si>
    <t>A21B155D08</t>
  </si>
  <si>
    <t>A21B155D09</t>
  </si>
  <si>
    <t>A21B155D10</t>
  </si>
  <si>
    <t>A21B155D11</t>
  </si>
  <si>
    <t>A21B155D12</t>
  </si>
  <si>
    <t>Floating rate instrument 156</t>
  </si>
  <si>
    <t>4B.357</t>
  </si>
  <si>
    <t>A21B156D13</t>
  </si>
  <si>
    <t>A21B156D14</t>
  </si>
  <si>
    <t>A21B156D15</t>
  </si>
  <si>
    <t>A21B156D16</t>
  </si>
  <si>
    <t>A21B156D17</t>
  </si>
  <si>
    <t>A21B156D18</t>
  </si>
  <si>
    <t>A21B156D19</t>
  </si>
  <si>
    <t>A21B156D01</t>
  </si>
  <si>
    <t>A21B156D02</t>
  </si>
  <si>
    <t>APP20B156D21</t>
  </si>
  <si>
    <t>A21B156D03</t>
  </si>
  <si>
    <t>A21B156D04</t>
  </si>
  <si>
    <t>A21B156D20</t>
  </si>
  <si>
    <t>APP20B156</t>
  </si>
  <si>
    <t>A21B156D06</t>
  </si>
  <si>
    <t>A21B156D07</t>
  </si>
  <si>
    <t>A21B156D08</t>
  </si>
  <si>
    <t>A21B156D09</t>
  </si>
  <si>
    <t>A21B156D10</t>
  </si>
  <si>
    <t>A21B156D11</t>
  </si>
  <si>
    <t>A21B156D12</t>
  </si>
  <si>
    <t>Floating rate instrument 157</t>
  </si>
  <si>
    <t>4B.358</t>
  </si>
  <si>
    <t>A21B157D13</t>
  </si>
  <si>
    <t>A21B157D14</t>
  </si>
  <si>
    <t>A21B157D15</t>
  </si>
  <si>
    <t>A21B157D16</t>
  </si>
  <si>
    <t>A21B157D17</t>
  </si>
  <si>
    <t>A21B157D18</t>
  </si>
  <si>
    <t>A21B157D19</t>
  </si>
  <si>
    <t>A21B157D01</t>
  </si>
  <si>
    <t>A21B157D02</t>
  </si>
  <si>
    <t>APP20B157D21</t>
  </si>
  <si>
    <t>A21B157D03</t>
  </si>
  <si>
    <t>A21B157D04</t>
  </si>
  <si>
    <t>A21B157D20</t>
  </si>
  <si>
    <t>APP20B157</t>
  </si>
  <si>
    <t>A21B157D06</t>
  </si>
  <si>
    <t>A21B157D07</t>
  </si>
  <si>
    <t>A21B157D08</t>
  </si>
  <si>
    <t>A21B157D09</t>
  </si>
  <si>
    <t>A21B157D10</t>
  </si>
  <si>
    <t>A21B157D11</t>
  </si>
  <si>
    <t>A21B157D12</t>
  </si>
  <si>
    <t>Floating rate instrument 158</t>
  </si>
  <si>
    <t>4B.359</t>
  </si>
  <si>
    <t>A21B158D13</t>
  </si>
  <si>
    <t>A21B158D14</t>
  </si>
  <si>
    <t>A21B158D15</t>
  </si>
  <si>
    <t>A21B158D16</t>
  </si>
  <si>
    <t>A21B158D17</t>
  </si>
  <si>
    <t>A21B158D18</t>
  </si>
  <si>
    <t>A21B158D19</t>
  </si>
  <si>
    <t>A21B158D01</t>
  </si>
  <si>
    <t>A21B158D02</t>
  </si>
  <si>
    <t>APP20B158D21</t>
  </si>
  <si>
    <t>A21B158D03</t>
  </si>
  <si>
    <t>A21B158D04</t>
  </si>
  <si>
    <t>A21B158D20</t>
  </si>
  <si>
    <t>APP20B158</t>
  </si>
  <si>
    <t>A21B158D06</t>
  </si>
  <si>
    <t>A21B158D07</t>
  </si>
  <si>
    <t>A21B158D08</t>
  </si>
  <si>
    <t>A21B158D09</t>
  </si>
  <si>
    <t>A21B158D10</t>
  </si>
  <si>
    <t>A21B158D11</t>
  </si>
  <si>
    <t>A21B158D12</t>
  </si>
  <si>
    <t>Floating rate instrument 159</t>
  </si>
  <si>
    <t>4B.360</t>
  </si>
  <si>
    <t>A21B159D13</t>
  </si>
  <si>
    <t>A21B159D14</t>
  </si>
  <si>
    <t>A21B159D15</t>
  </si>
  <si>
    <t>A21B159D16</t>
  </si>
  <si>
    <t>A21B159D17</t>
  </si>
  <si>
    <t>A21B159D18</t>
  </si>
  <si>
    <t>A21B159D19</t>
  </si>
  <si>
    <t>A21B159D01</t>
  </si>
  <si>
    <t>A21B159D02</t>
  </si>
  <si>
    <t>APP20B159D21</t>
  </si>
  <si>
    <t>A21B159D03</t>
  </si>
  <si>
    <t>A21B159D04</t>
  </si>
  <si>
    <t>A21B159D20</t>
  </si>
  <si>
    <t>APP20B159</t>
  </si>
  <si>
    <t>A21B159D06</t>
  </si>
  <si>
    <t>A21B159D07</t>
  </si>
  <si>
    <t>A21B159D08</t>
  </si>
  <si>
    <t>A21B159D09</t>
  </si>
  <si>
    <t>A21B159D10</t>
  </si>
  <si>
    <t>A21B159D11</t>
  </si>
  <si>
    <t>A21B159D12</t>
  </si>
  <si>
    <t>Floating rate instrument 160</t>
  </si>
  <si>
    <t>4B.361</t>
  </si>
  <si>
    <t>A21B160D13</t>
  </si>
  <si>
    <t>A21B160D14</t>
  </si>
  <si>
    <t>A21B160D15</t>
  </si>
  <si>
    <t>A21B160D16</t>
  </si>
  <si>
    <t>A21B160D17</t>
  </si>
  <si>
    <t>A21B160D18</t>
  </si>
  <si>
    <t>A21B160D19</t>
  </si>
  <si>
    <t>A21B160D01</t>
  </si>
  <si>
    <t>A21B160D02</t>
  </si>
  <si>
    <t>APP20B160D21</t>
  </si>
  <si>
    <t>A21B160D03</t>
  </si>
  <si>
    <t>A21B160D04</t>
  </si>
  <si>
    <t>A21B160D20</t>
  </si>
  <si>
    <t>APP20B160</t>
  </si>
  <si>
    <t>A21B160D06</t>
  </si>
  <si>
    <t>A21B160D07</t>
  </si>
  <si>
    <t>A21B160D08</t>
  </si>
  <si>
    <t>A21B160D09</t>
  </si>
  <si>
    <t>A21B160D10</t>
  </si>
  <si>
    <t>A21B160D11</t>
  </si>
  <si>
    <t>A21B160D12</t>
  </si>
  <si>
    <t>Floating rate instrument 161</t>
  </si>
  <si>
    <t>4B.362</t>
  </si>
  <si>
    <t>A21B161D13</t>
  </si>
  <si>
    <t>A21B161D14</t>
  </si>
  <si>
    <t>A21B161D15</t>
  </si>
  <si>
    <t>A21B161D16</t>
  </si>
  <si>
    <t>A21B161D17</t>
  </si>
  <si>
    <t>A21B161D18</t>
  </si>
  <si>
    <t>A21B161D19</t>
  </si>
  <si>
    <t>A21B161D01</t>
  </si>
  <si>
    <t>A21B161D02</t>
  </si>
  <si>
    <t>APP20B161D21</t>
  </si>
  <si>
    <t>A21B161D03</t>
  </si>
  <si>
    <t>A21B161D04</t>
  </si>
  <si>
    <t>A21B161D20</t>
  </si>
  <si>
    <t>APP20B161</t>
  </si>
  <si>
    <t>A21B161D06</t>
  </si>
  <si>
    <t>A21B161D07</t>
  </si>
  <si>
    <t>A21B161D08</t>
  </si>
  <si>
    <t>A21B161D09</t>
  </si>
  <si>
    <t>A21B161D10</t>
  </si>
  <si>
    <t>A21B161D11</t>
  </si>
  <si>
    <t>A21B161D12</t>
  </si>
  <si>
    <t>Floating rate instrument 162</t>
  </si>
  <si>
    <t>4B.363</t>
  </si>
  <si>
    <t>A21B162D13</t>
  </si>
  <si>
    <t>A21B162D14</t>
  </si>
  <si>
    <t>A21B162D15</t>
  </si>
  <si>
    <t>A21B162D16</t>
  </si>
  <si>
    <t>A21B162D17</t>
  </si>
  <si>
    <t>A21B162D18</t>
  </si>
  <si>
    <t>A21B162D19</t>
  </si>
  <si>
    <t>A21B162D01</t>
  </si>
  <si>
    <t>A21B162D02</t>
  </si>
  <si>
    <t>APP20B162D21</t>
  </si>
  <si>
    <t>A21B162D03</t>
  </si>
  <si>
    <t>A21B162D04</t>
  </si>
  <si>
    <t>A21B162D20</t>
  </si>
  <si>
    <t>APP20B162</t>
  </si>
  <si>
    <t>A21B162D06</t>
  </si>
  <si>
    <t>A21B162D07</t>
  </si>
  <si>
    <t>A21B162D08</t>
  </si>
  <si>
    <t>A21B162D09</t>
  </si>
  <si>
    <t>A21B162D10</t>
  </si>
  <si>
    <t>A21B162D11</t>
  </si>
  <si>
    <t>A21B162D12</t>
  </si>
  <si>
    <t>Floating rate instrument 163</t>
  </si>
  <si>
    <t>4B.364</t>
  </si>
  <si>
    <t>A21B163D13</t>
  </si>
  <si>
    <t>A21B163D14</t>
  </si>
  <si>
    <t>A21B163D15</t>
  </si>
  <si>
    <t>A21B163D16</t>
  </si>
  <si>
    <t>A21B163D17</t>
  </si>
  <si>
    <t>A21B163D18</t>
  </si>
  <si>
    <t>A21B163D19</t>
  </si>
  <si>
    <t>A21B163D01</t>
  </si>
  <si>
    <t>A21B163D02</t>
  </si>
  <si>
    <t>APP20B163D21</t>
  </si>
  <si>
    <t>A21B163D03</t>
  </si>
  <si>
    <t>A21B163D04</t>
  </si>
  <si>
    <t>A21B163D20</t>
  </si>
  <si>
    <t>APP20B163</t>
  </si>
  <si>
    <t>A21B163D06</t>
  </si>
  <si>
    <t>A21B163D07</t>
  </si>
  <si>
    <t>A21B163D08</t>
  </si>
  <si>
    <t>A21B163D09</t>
  </si>
  <si>
    <t>A21B163D10</t>
  </si>
  <si>
    <t>A21B163D11</t>
  </si>
  <si>
    <t>A21B163D12</t>
  </si>
  <si>
    <t>Floating rate instrument 164</t>
  </si>
  <si>
    <t>4B.365</t>
  </si>
  <si>
    <t>A21B164D13</t>
  </si>
  <si>
    <t>A21B164D14</t>
  </si>
  <si>
    <t>A21B164D15</t>
  </si>
  <si>
    <t>A21B164D16</t>
  </si>
  <si>
    <t>A21B164D17</t>
  </si>
  <si>
    <t>A21B164D18</t>
  </si>
  <si>
    <t>A21B164D19</t>
  </si>
  <si>
    <t>A21B164D01</t>
  </si>
  <si>
    <t>A21B164D02</t>
  </si>
  <si>
    <t>APP20B164D21</t>
  </si>
  <si>
    <t>A21B164D03</t>
  </si>
  <si>
    <t>A21B164D04</t>
  </si>
  <si>
    <t>A21B164D20</t>
  </si>
  <si>
    <t>APP20B164</t>
  </si>
  <si>
    <t>A21B164D06</t>
  </si>
  <si>
    <t>A21B164D07</t>
  </si>
  <si>
    <t>A21B164D08</t>
  </si>
  <si>
    <t>A21B164D09</t>
  </si>
  <si>
    <t>A21B164D10</t>
  </si>
  <si>
    <t>A21B164D11</t>
  </si>
  <si>
    <t>A21B164D12</t>
  </si>
  <si>
    <t>Floating rate instrument 165</t>
  </si>
  <si>
    <t>4B.366</t>
  </si>
  <si>
    <t>A21B165D13</t>
  </si>
  <si>
    <t>A21B165D14</t>
  </si>
  <si>
    <t>A21B165D15</t>
  </si>
  <si>
    <t>A21B165D16</t>
  </si>
  <si>
    <t>A21B165D17</t>
  </si>
  <si>
    <t>A21B165D18</t>
  </si>
  <si>
    <t>A21B165D19</t>
  </si>
  <si>
    <t>A21B165D01</t>
  </si>
  <si>
    <t>A21B165D02</t>
  </si>
  <si>
    <t>APP20B165D21</t>
  </si>
  <si>
    <t>A21B165D03</t>
  </si>
  <si>
    <t>A21B165D04</t>
  </si>
  <si>
    <t>A21B165D20</t>
  </si>
  <si>
    <t>APP20B165</t>
  </si>
  <si>
    <t>A21B165D06</t>
  </si>
  <si>
    <t>A21B165D07</t>
  </si>
  <si>
    <t>A21B165D08</t>
  </si>
  <si>
    <t>A21B165D09</t>
  </si>
  <si>
    <t>A21B165D10</t>
  </si>
  <si>
    <t>A21B165D11</t>
  </si>
  <si>
    <t>A21B165D12</t>
  </si>
  <si>
    <t>Floating rate instrument 166</t>
  </si>
  <si>
    <t>4B.367</t>
  </si>
  <si>
    <t>A21B166D13</t>
  </si>
  <si>
    <t>A21B166D14</t>
  </si>
  <si>
    <t>A21B166D15</t>
  </si>
  <si>
    <t>A21B166D16</t>
  </si>
  <si>
    <t>A21B166D17</t>
  </si>
  <si>
    <t>A21B166D18</t>
  </si>
  <si>
    <t>A21B166D19</t>
  </si>
  <si>
    <t>A21B166D01</t>
  </si>
  <si>
    <t>A21B166D02</t>
  </si>
  <si>
    <t>APP20B166D21</t>
  </si>
  <si>
    <t>A21B166D03</t>
  </si>
  <si>
    <t>A21B166D04</t>
  </si>
  <si>
    <t>A21B166D20</t>
  </si>
  <si>
    <t>APP20B166</t>
  </si>
  <si>
    <t>A21B166D06</t>
  </si>
  <si>
    <t>A21B166D07</t>
  </si>
  <si>
    <t>A21B166D08</t>
  </si>
  <si>
    <t>A21B166D09</t>
  </si>
  <si>
    <t>A21B166D10</t>
  </si>
  <si>
    <t>A21B166D11</t>
  </si>
  <si>
    <t>A21B166D12</t>
  </si>
  <si>
    <t>Floating rate instrument 167</t>
  </si>
  <si>
    <t>4B.368</t>
  </si>
  <si>
    <t>A21B167D13</t>
  </si>
  <si>
    <t>A21B167D14</t>
  </si>
  <si>
    <t>A21B167D15</t>
  </si>
  <si>
    <t>A21B167D16</t>
  </si>
  <si>
    <t>A21B167D17</t>
  </si>
  <si>
    <t>A21B167D18</t>
  </si>
  <si>
    <t>A21B167D19</t>
  </si>
  <si>
    <t>A21B167D01</t>
  </si>
  <si>
    <t>A21B167D02</t>
  </si>
  <si>
    <t>APP20B167D21</t>
  </si>
  <si>
    <t>A21B167D03</t>
  </si>
  <si>
    <t>A21B167D04</t>
  </si>
  <si>
    <t>A21B167D20</t>
  </si>
  <si>
    <t>APP20B167</t>
  </si>
  <si>
    <t>A21B167D06</t>
  </si>
  <si>
    <t>A21B167D07</t>
  </si>
  <si>
    <t>A21B167D08</t>
  </si>
  <si>
    <t>A21B167D09</t>
  </si>
  <si>
    <t>A21B167D10</t>
  </si>
  <si>
    <t>A21B167D11</t>
  </si>
  <si>
    <t>A21B167D12</t>
  </si>
  <si>
    <t>Floating rate instrument 168</t>
  </si>
  <si>
    <t>4B.369</t>
  </si>
  <si>
    <t>A21B168D13</t>
  </si>
  <si>
    <t>A21B168D14</t>
  </si>
  <si>
    <t>A21B168D15</t>
  </si>
  <si>
    <t>A21B168D16</t>
  </si>
  <si>
    <t>A21B168D17</t>
  </si>
  <si>
    <t>A21B168D18</t>
  </si>
  <si>
    <t>A21B168D19</t>
  </si>
  <si>
    <t>A21B168D01</t>
  </si>
  <si>
    <t>A21B168D02</t>
  </si>
  <si>
    <t>APP20B168D21</t>
  </si>
  <si>
    <t>A21B168D03</t>
  </si>
  <si>
    <t>A21B168D04</t>
  </si>
  <si>
    <t>A21B168D20</t>
  </si>
  <si>
    <t>APP20B168</t>
  </si>
  <si>
    <t>A21B168D06</t>
  </si>
  <si>
    <t>A21B168D07</t>
  </si>
  <si>
    <t>A21B168D08</t>
  </si>
  <si>
    <t>A21B168D09</t>
  </si>
  <si>
    <t>A21B168D10</t>
  </si>
  <si>
    <t>A21B168D11</t>
  </si>
  <si>
    <t>A21B168D12</t>
  </si>
  <si>
    <t>Floating rate instrument 169</t>
  </si>
  <si>
    <t>4B.370</t>
  </si>
  <si>
    <t>A21B169D13</t>
  </si>
  <si>
    <t>A21B169D14</t>
  </si>
  <si>
    <t>A21B169D15</t>
  </si>
  <si>
    <t>A21B169D16</t>
  </si>
  <si>
    <t>A21B169D17</t>
  </si>
  <si>
    <t>A21B169D18</t>
  </si>
  <si>
    <t>A21B169D19</t>
  </si>
  <si>
    <t>A21B169D01</t>
  </si>
  <si>
    <t>A21B169D02</t>
  </si>
  <si>
    <t>APP20B169D21</t>
  </si>
  <si>
    <t>A21B169D03</t>
  </si>
  <si>
    <t>A21B169D04</t>
  </si>
  <si>
    <t>A21B169D20</t>
  </si>
  <si>
    <t>APP20B169</t>
  </si>
  <si>
    <t>A21B169D06</t>
  </si>
  <si>
    <t>A21B169D07</t>
  </si>
  <si>
    <t>A21B169D08</t>
  </si>
  <si>
    <t>A21B169D09</t>
  </si>
  <si>
    <t>A21B169D10</t>
  </si>
  <si>
    <t>A21B169D11</t>
  </si>
  <si>
    <t>A21B169D12</t>
  </si>
  <si>
    <t>Floating rate instrument 170</t>
  </si>
  <si>
    <t>4B.371</t>
  </si>
  <si>
    <t>A21B170D13</t>
  </si>
  <si>
    <t>A21B170D14</t>
  </si>
  <si>
    <t>A21B170D15</t>
  </si>
  <si>
    <t>A21B170D16</t>
  </si>
  <si>
    <t>A21B170D17</t>
  </si>
  <si>
    <t>A21B170D18</t>
  </si>
  <si>
    <t>A21B170D19</t>
  </si>
  <si>
    <t>A21B170D01</t>
  </si>
  <si>
    <t>A21B170D02</t>
  </si>
  <si>
    <t>APP20B170D21</t>
  </si>
  <si>
    <t>A21B170D03</t>
  </si>
  <si>
    <t>A21B170D04</t>
  </si>
  <si>
    <t>A21B170D20</t>
  </si>
  <si>
    <t>APP20B170</t>
  </si>
  <si>
    <t>A21B170D06</t>
  </si>
  <si>
    <t>A21B170D07</t>
  </si>
  <si>
    <t>A21B170D08</t>
  </si>
  <si>
    <t>A21B170D09</t>
  </si>
  <si>
    <t>A21B170D10</t>
  </si>
  <si>
    <t>A21B170D11</t>
  </si>
  <si>
    <t>A21B170D12</t>
  </si>
  <si>
    <t>Floating rate instrument 171</t>
  </si>
  <si>
    <t>4B.372</t>
  </si>
  <si>
    <t>A21B171D13</t>
  </si>
  <si>
    <t>A21B171D14</t>
  </si>
  <si>
    <t>A21B171D15</t>
  </si>
  <si>
    <t>A21B171D16</t>
  </si>
  <si>
    <t>A21B171D17</t>
  </si>
  <si>
    <t>A21B171D18</t>
  </si>
  <si>
    <t>A21B171D19</t>
  </si>
  <si>
    <t>A21B171D01</t>
  </si>
  <si>
    <t>A21B171D02</t>
  </si>
  <si>
    <t>APP20B171D21</t>
  </si>
  <si>
    <t>A21B171D03</t>
  </si>
  <si>
    <t>A21B171D04</t>
  </si>
  <si>
    <t>A21B171D20</t>
  </si>
  <si>
    <t>APP20B171</t>
  </si>
  <si>
    <t>A21B171D06</t>
  </si>
  <si>
    <t>A21B171D07</t>
  </si>
  <si>
    <t>A21B171D08</t>
  </si>
  <si>
    <t>A21B171D09</t>
  </si>
  <si>
    <t>A21B171D10</t>
  </si>
  <si>
    <t>A21B171D11</t>
  </si>
  <si>
    <t>A21B171D12</t>
  </si>
  <si>
    <t>Floating rate instrument 172</t>
  </si>
  <si>
    <t>4B.373</t>
  </si>
  <si>
    <t>A21B172D13</t>
  </si>
  <si>
    <t>A21B172D14</t>
  </si>
  <si>
    <t>A21B172D15</t>
  </si>
  <si>
    <t>A21B172D16</t>
  </si>
  <si>
    <t>A21B172D17</t>
  </si>
  <si>
    <t>A21B172D18</t>
  </si>
  <si>
    <t>A21B172D19</t>
  </si>
  <si>
    <t>A21B172D01</t>
  </si>
  <si>
    <t>A21B172D02</t>
  </si>
  <si>
    <t>APP20B172D21</t>
  </si>
  <si>
    <t>A21B172D03</t>
  </si>
  <si>
    <t>A21B172D04</t>
  </si>
  <si>
    <t>A21B172D20</t>
  </si>
  <si>
    <t>APP20B172</t>
  </si>
  <si>
    <t>A21B172D06</t>
  </si>
  <si>
    <t>A21B172D07</t>
  </si>
  <si>
    <t>A21B172D08</t>
  </si>
  <si>
    <t>A21B172D09</t>
  </si>
  <si>
    <t>A21B172D10</t>
  </si>
  <si>
    <t>A21B172D11</t>
  </si>
  <si>
    <t>A21B172D12</t>
  </si>
  <si>
    <t>Floating rate instrument 173</t>
  </si>
  <si>
    <t>4B.374</t>
  </si>
  <si>
    <t>A21B173D13</t>
  </si>
  <si>
    <t>A21B173D14</t>
  </si>
  <si>
    <t>A21B173D15</t>
  </si>
  <si>
    <t>A21B173D16</t>
  </si>
  <si>
    <t>A21B173D17</t>
  </si>
  <si>
    <t>A21B173D18</t>
  </si>
  <si>
    <t>A21B173D19</t>
  </si>
  <si>
    <t>A21B173D01</t>
  </si>
  <si>
    <t>A21B173D02</t>
  </si>
  <si>
    <t>APP20B173D21</t>
  </si>
  <si>
    <t>A21B173D03</t>
  </si>
  <si>
    <t>A21B173D04</t>
  </si>
  <si>
    <t>A21B173D20</t>
  </si>
  <si>
    <t>APP20B173</t>
  </si>
  <si>
    <t>A21B173D06</t>
  </si>
  <si>
    <t>A21B173D07</t>
  </si>
  <si>
    <t>A21B173D08</t>
  </si>
  <si>
    <t>A21B173D09</t>
  </si>
  <si>
    <t>A21B173D10</t>
  </si>
  <si>
    <t>A21B173D11</t>
  </si>
  <si>
    <t>A21B173D12</t>
  </si>
  <si>
    <t>Floating rate instrument 174</t>
  </si>
  <si>
    <t>4B.375</t>
  </si>
  <si>
    <t>A21B174D13</t>
  </si>
  <si>
    <t>A21B174D14</t>
  </si>
  <si>
    <t>A21B174D15</t>
  </si>
  <si>
    <t>A21B174D16</t>
  </si>
  <si>
    <t>A21B174D17</t>
  </si>
  <si>
    <t>A21B174D18</t>
  </si>
  <si>
    <t>A21B174D19</t>
  </si>
  <si>
    <t>A21B174D01</t>
  </si>
  <si>
    <t>A21B174D02</t>
  </si>
  <si>
    <t>APP20B174D21</t>
  </si>
  <si>
    <t>A21B174D03</t>
  </si>
  <si>
    <t>A21B174D04</t>
  </si>
  <si>
    <t>A21B174D20</t>
  </si>
  <si>
    <t>APP20B174</t>
  </si>
  <si>
    <t>A21B174D06</t>
  </si>
  <si>
    <t>A21B174D07</t>
  </si>
  <si>
    <t>A21B174D08</t>
  </si>
  <si>
    <t>A21B174D09</t>
  </si>
  <si>
    <t>A21B174D10</t>
  </si>
  <si>
    <t>A21B174D11</t>
  </si>
  <si>
    <t>A21B174D12</t>
  </si>
  <si>
    <t>Floating rate instrument 175</t>
  </si>
  <si>
    <t>4B.376</t>
  </si>
  <si>
    <t>A21B175D13</t>
  </si>
  <si>
    <t>A21B175D14</t>
  </si>
  <si>
    <t>A21B175D15</t>
  </si>
  <si>
    <t>A21B175D16</t>
  </si>
  <si>
    <t>A21B175D17</t>
  </si>
  <si>
    <t>A21B175D18</t>
  </si>
  <si>
    <t>A21B175D19</t>
  </si>
  <si>
    <t>A21B175D01</t>
  </si>
  <si>
    <t>A21B175D02</t>
  </si>
  <si>
    <t>APP20B175D21</t>
  </si>
  <si>
    <t>A21B175D03</t>
  </si>
  <si>
    <t>A21B175D04</t>
  </si>
  <si>
    <t>A21B175D20</t>
  </si>
  <si>
    <t>APP20B175</t>
  </si>
  <si>
    <t>A21B175D06</t>
  </si>
  <si>
    <t>A21B175D07</t>
  </si>
  <si>
    <t>A21B175D08</t>
  </si>
  <si>
    <t>A21B175D09</t>
  </si>
  <si>
    <t>A21B175D10</t>
  </si>
  <si>
    <t>A21B175D11</t>
  </si>
  <si>
    <t>A21B175D12</t>
  </si>
  <si>
    <t>Floating rate instrument 176</t>
  </si>
  <si>
    <t>4B.377</t>
  </si>
  <si>
    <t>A21B176D13</t>
  </si>
  <si>
    <t>A21B176D14</t>
  </si>
  <si>
    <t>A21B176D15</t>
  </si>
  <si>
    <t>A21B176D16</t>
  </si>
  <si>
    <t>A21B176D17</t>
  </si>
  <si>
    <t>A21B176D18</t>
  </si>
  <si>
    <t>A21B176D19</t>
  </si>
  <si>
    <t>A21B176D01</t>
  </si>
  <si>
    <t>A21B176D02</t>
  </si>
  <si>
    <t>APP20B176D21</t>
  </si>
  <si>
    <t>A21B176D03</t>
  </si>
  <si>
    <t>A21B176D04</t>
  </si>
  <si>
    <t>A21B176D20</t>
  </si>
  <si>
    <t>APP20B176</t>
  </si>
  <si>
    <t>A21B176D06</t>
  </si>
  <si>
    <t>A21B176D07</t>
  </si>
  <si>
    <t>A21B176D08</t>
  </si>
  <si>
    <t>A21B176D09</t>
  </si>
  <si>
    <t>A21B176D10</t>
  </si>
  <si>
    <t>A21B176D11</t>
  </si>
  <si>
    <t>A21B176D12</t>
  </si>
  <si>
    <t>Floating rate instrument 177</t>
  </si>
  <si>
    <t>4B.378</t>
  </si>
  <si>
    <t>A21B177D13</t>
  </si>
  <si>
    <t>A21B177D14</t>
  </si>
  <si>
    <t>A21B177D15</t>
  </si>
  <si>
    <t>A21B177D16</t>
  </si>
  <si>
    <t>A21B177D17</t>
  </si>
  <si>
    <t>A21B177D18</t>
  </si>
  <si>
    <t>A21B177D19</t>
  </si>
  <si>
    <t>A21B177D01</t>
  </si>
  <si>
    <t>A21B177D02</t>
  </si>
  <si>
    <t>APP20B177D21</t>
  </si>
  <si>
    <t>A21B177D03</t>
  </si>
  <si>
    <t>A21B177D04</t>
  </si>
  <si>
    <t>A21B177D20</t>
  </si>
  <si>
    <t>APP20B177</t>
  </si>
  <si>
    <t>A21B177D06</t>
  </si>
  <si>
    <t>A21B177D07</t>
  </si>
  <si>
    <t>A21B177D08</t>
  </si>
  <si>
    <t>A21B177D09</t>
  </si>
  <si>
    <t>A21B177D10</t>
  </si>
  <si>
    <t>A21B177D11</t>
  </si>
  <si>
    <t>A21B177D12</t>
  </si>
  <si>
    <t>Floating rate instrument 178</t>
  </si>
  <si>
    <t>4B.379</t>
  </si>
  <si>
    <t>A21B178D13</t>
  </si>
  <si>
    <t>A21B178D14</t>
  </si>
  <si>
    <t>A21B178D15</t>
  </si>
  <si>
    <t>A21B178D16</t>
  </si>
  <si>
    <t>A21B178D17</t>
  </si>
  <si>
    <t>A21B178D18</t>
  </si>
  <si>
    <t>A21B178D19</t>
  </si>
  <si>
    <t>A21B178D01</t>
  </si>
  <si>
    <t>A21B178D02</t>
  </si>
  <si>
    <t>APP20B178D21</t>
  </si>
  <si>
    <t>A21B178D03</t>
  </si>
  <si>
    <t>A21B178D04</t>
  </si>
  <si>
    <t>A21B178D20</t>
  </si>
  <si>
    <t>APP20B178</t>
  </si>
  <si>
    <t>A21B178D06</t>
  </si>
  <si>
    <t>A21B178D07</t>
  </si>
  <si>
    <t>A21B178D08</t>
  </si>
  <si>
    <t>A21B178D09</t>
  </si>
  <si>
    <t>A21B178D10</t>
  </si>
  <si>
    <t>A21B178D11</t>
  </si>
  <si>
    <t>A21B178D12</t>
  </si>
  <si>
    <t>Floating rate instrument 179</t>
  </si>
  <si>
    <t>4B.380</t>
  </si>
  <si>
    <t>A21B179D13</t>
  </si>
  <si>
    <t>A21B179D14</t>
  </si>
  <si>
    <t>A21B179D15</t>
  </si>
  <si>
    <t>A21B179D16</t>
  </si>
  <si>
    <t>A21B179D17</t>
  </si>
  <si>
    <t>A21B179D18</t>
  </si>
  <si>
    <t>A21B179D19</t>
  </si>
  <si>
    <t>A21B179D01</t>
  </si>
  <si>
    <t>A21B179D02</t>
  </si>
  <si>
    <t>APP20B179D21</t>
  </si>
  <si>
    <t>A21B179D03</t>
  </si>
  <si>
    <t>A21B179D04</t>
  </si>
  <si>
    <t>A21B179D20</t>
  </si>
  <si>
    <t>APP20B179</t>
  </si>
  <si>
    <t>A21B179D06</t>
  </si>
  <si>
    <t>A21B179D07</t>
  </si>
  <si>
    <t>A21B179D08</t>
  </si>
  <si>
    <t>A21B179D09</t>
  </si>
  <si>
    <t>A21B179D10</t>
  </si>
  <si>
    <t>A21B179D11</t>
  </si>
  <si>
    <t>A21B179D12</t>
  </si>
  <si>
    <t>Floating rate instrument 180</t>
  </si>
  <si>
    <t>4B.381</t>
  </si>
  <si>
    <t>A21B180D13</t>
  </si>
  <si>
    <t>A21B180D14</t>
  </si>
  <si>
    <t>A21B180D15</t>
  </si>
  <si>
    <t>A21B180D16</t>
  </si>
  <si>
    <t>A21B180D17</t>
  </si>
  <si>
    <t>A21B180D18</t>
  </si>
  <si>
    <t>A21B180D19</t>
  </si>
  <si>
    <t>A21B180D01</t>
  </si>
  <si>
    <t>A21B180D02</t>
  </si>
  <si>
    <t>APP20B180D21</t>
  </si>
  <si>
    <t>A21B180D03</t>
  </si>
  <si>
    <t>A21B180D04</t>
  </si>
  <si>
    <t>A21B180D20</t>
  </si>
  <si>
    <t>APP20B180</t>
  </si>
  <si>
    <t>A21B180D06</t>
  </si>
  <si>
    <t>A21B180D07</t>
  </si>
  <si>
    <t>A21B180D08</t>
  </si>
  <si>
    <t>A21B180D09</t>
  </si>
  <si>
    <t>A21B180D10</t>
  </si>
  <si>
    <t>A21B180D11</t>
  </si>
  <si>
    <t>A21B180D12</t>
  </si>
  <si>
    <t>Floating rate instrument 181</t>
  </si>
  <si>
    <t>4B.382</t>
  </si>
  <si>
    <t>A21B181D13</t>
  </si>
  <si>
    <t>A21B181D14</t>
  </si>
  <si>
    <t>A21B181D15</t>
  </si>
  <si>
    <t>A21B181D16</t>
  </si>
  <si>
    <t>A21B181D17</t>
  </si>
  <si>
    <t>A21B181D18</t>
  </si>
  <si>
    <t>A21B181D19</t>
  </si>
  <si>
    <t>A21B181D01</t>
  </si>
  <si>
    <t>A21B181D02</t>
  </si>
  <si>
    <t>APP20B181D21</t>
  </si>
  <si>
    <t>A21B181D03</t>
  </si>
  <si>
    <t>A21B181D04</t>
  </si>
  <si>
    <t>A21B181D20</t>
  </si>
  <si>
    <t>APP20B181</t>
  </si>
  <si>
    <t>A21B181D06</t>
  </si>
  <si>
    <t>A21B181D07</t>
  </si>
  <si>
    <t>A21B181D08</t>
  </si>
  <si>
    <t>A21B181D09</t>
  </si>
  <si>
    <t>A21B181D10</t>
  </si>
  <si>
    <t>A21B181D11</t>
  </si>
  <si>
    <t>A21B181D12</t>
  </si>
  <si>
    <t>Floating rate instrument 182</t>
  </si>
  <si>
    <t>4B.383</t>
  </si>
  <si>
    <t>A21B182D13</t>
  </si>
  <si>
    <t>A21B182D14</t>
  </si>
  <si>
    <t>A21B182D15</t>
  </si>
  <si>
    <t>A21B182D16</t>
  </si>
  <si>
    <t>A21B182D17</t>
  </si>
  <si>
    <t>A21B182D18</t>
  </si>
  <si>
    <t>A21B182D19</t>
  </si>
  <si>
    <t>A21B182D01</t>
  </si>
  <si>
    <t>A21B182D02</t>
  </si>
  <si>
    <t>APP20B182D21</t>
  </si>
  <si>
    <t>A21B182D03</t>
  </si>
  <si>
    <t>A21B182D04</t>
  </si>
  <si>
    <t>A21B182D20</t>
  </si>
  <si>
    <t>APP20B182</t>
  </si>
  <si>
    <t>A21B182D06</t>
  </si>
  <si>
    <t>A21B182D07</t>
  </si>
  <si>
    <t>A21B182D08</t>
  </si>
  <si>
    <t>A21B182D09</t>
  </si>
  <si>
    <t>A21B182D10</t>
  </si>
  <si>
    <t>A21B182D11</t>
  </si>
  <si>
    <t>A21B182D12</t>
  </si>
  <si>
    <t>Floating rate instrument 183</t>
  </si>
  <si>
    <t>4B.384</t>
  </si>
  <si>
    <t>A21B183D13</t>
  </si>
  <si>
    <t>A21B183D14</t>
  </si>
  <si>
    <t>A21B183D15</t>
  </si>
  <si>
    <t>A21B183D16</t>
  </si>
  <si>
    <t>A21B183D17</t>
  </si>
  <si>
    <t>A21B183D18</t>
  </si>
  <si>
    <t>A21B183D19</t>
  </si>
  <si>
    <t>A21B183D01</t>
  </si>
  <si>
    <t>A21B183D02</t>
  </si>
  <si>
    <t>APP20B183D21</t>
  </si>
  <si>
    <t>A21B183D03</t>
  </si>
  <si>
    <t>A21B183D04</t>
  </si>
  <si>
    <t>A21B183D20</t>
  </si>
  <si>
    <t>APP20B183</t>
  </si>
  <si>
    <t>A21B183D06</t>
  </si>
  <si>
    <t>A21B183D07</t>
  </si>
  <si>
    <t>A21B183D08</t>
  </si>
  <si>
    <t>A21B183D09</t>
  </si>
  <si>
    <t>A21B183D10</t>
  </si>
  <si>
    <t>A21B183D11</t>
  </si>
  <si>
    <t>A21B183D12</t>
  </si>
  <si>
    <t>Floating rate instrument 184</t>
  </si>
  <si>
    <t>4B.385</t>
  </si>
  <si>
    <t>A21B184D13</t>
  </si>
  <si>
    <t>A21B184D14</t>
  </si>
  <si>
    <t>A21B184D15</t>
  </si>
  <si>
    <t>A21B184D16</t>
  </si>
  <si>
    <t>A21B184D17</t>
  </si>
  <si>
    <t>A21B184D18</t>
  </si>
  <si>
    <t>A21B184D19</t>
  </si>
  <si>
    <t>A21B184D01</t>
  </si>
  <si>
    <t>A21B184D02</t>
  </si>
  <si>
    <t>APP20B184D21</t>
  </si>
  <si>
    <t>A21B184D03</t>
  </si>
  <si>
    <t>A21B184D04</t>
  </si>
  <si>
    <t>A21B184D20</t>
  </si>
  <si>
    <t>APP20B184</t>
  </si>
  <si>
    <t>A21B184D06</t>
  </si>
  <si>
    <t>A21B184D07</t>
  </si>
  <si>
    <t>A21B184D08</t>
  </si>
  <si>
    <t>A21B184D09</t>
  </si>
  <si>
    <t>A21B184D10</t>
  </si>
  <si>
    <t>A21B184D11</t>
  </si>
  <si>
    <t>A21B184D12</t>
  </si>
  <si>
    <t>Floating rate instrument 185</t>
  </si>
  <si>
    <t>4B.386</t>
  </si>
  <si>
    <t>A21B185D13</t>
  </si>
  <si>
    <t>A21B185D14</t>
  </si>
  <si>
    <t>A21B185D15</t>
  </si>
  <si>
    <t>A21B185D16</t>
  </si>
  <si>
    <t>A21B185D17</t>
  </si>
  <si>
    <t>A21B185D18</t>
  </si>
  <si>
    <t>A21B185D19</t>
  </si>
  <si>
    <t>A21B185D01</t>
  </si>
  <si>
    <t>A21B185D02</t>
  </si>
  <si>
    <t>APP20B185D21</t>
  </si>
  <si>
    <t>A21B185D03</t>
  </si>
  <si>
    <t>A21B185D04</t>
  </si>
  <si>
    <t>A21B185D20</t>
  </si>
  <si>
    <t>APP20B185</t>
  </si>
  <si>
    <t>A21B185D06</t>
  </si>
  <si>
    <t>A21B185D07</t>
  </si>
  <si>
    <t>A21B185D08</t>
  </si>
  <si>
    <t>A21B185D09</t>
  </si>
  <si>
    <t>A21B185D10</t>
  </si>
  <si>
    <t>A21B185D11</t>
  </si>
  <si>
    <t>A21B185D12</t>
  </si>
  <si>
    <t>Floating rate instrument 186</t>
  </si>
  <si>
    <t>4B.387</t>
  </si>
  <si>
    <t>A21B186D13</t>
  </si>
  <si>
    <t>A21B186D14</t>
  </si>
  <si>
    <t>A21B186D15</t>
  </si>
  <si>
    <t>A21B186D16</t>
  </si>
  <si>
    <t>A21B186D17</t>
  </si>
  <si>
    <t>A21B186D18</t>
  </si>
  <si>
    <t>A21B186D19</t>
  </si>
  <si>
    <t>A21B186D01</t>
  </si>
  <si>
    <t>A21B186D02</t>
  </si>
  <si>
    <t>APP20B186D21</t>
  </si>
  <si>
    <t>A21B186D03</t>
  </si>
  <si>
    <t>A21B186D04</t>
  </si>
  <si>
    <t>A21B186D20</t>
  </si>
  <si>
    <t>APP20B186</t>
  </si>
  <si>
    <t>A21B186D06</t>
  </si>
  <si>
    <t>A21B186D07</t>
  </si>
  <si>
    <t>A21B186D08</t>
  </si>
  <si>
    <t>A21B186D09</t>
  </si>
  <si>
    <t>A21B186D10</t>
  </si>
  <si>
    <t>A21B186D11</t>
  </si>
  <si>
    <t>A21B186D12</t>
  </si>
  <si>
    <t>Floating rate instrument 187</t>
  </si>
  <si>
    <t>4B.388</t>
  </si>
  <si>
    <t>A21B187D13</t>
  </si>
  <si>
    <t>A21B187D14</t>
  </si>
  <si>
    <t>A21B187D15</t>
  </si>
  <si>
    <t>A21B187D16</t>
  </si>
  <si>
    <t>A21B187D17</t>
  </si>
  <si>
    <t>A21B187D18</t>
  </si>
  <si>
    <t>A21B187D19</t>
  </si>
  <si>
    <t>A21B187D01</t>
  </si>
  <si>
    <t>A21B187D02</t>
  </si>
  <si>
    <t>APP20B187D21</t>
  </si>
  <si>
    <t>A21B187D03</t>
  </si>
  <si>
    <t>A21B187D04</t>
  </si>
  <si>
    <t>A21B187D20</t>
  </si>
  <si>
    <t>APP20B187</t>
  </si>
  <si>
    <t>A21B187D06</t>
  </si>
  <si>
    <t>A21B187D07</t>
  </si>
  <si>
    <t>A21B187D08</t>
  </si>
  <si>
    <t>A21B187D09</t>
  </si>
  <si>
    <t>A21B187D10</t>
  </si>
  <si>
    <t>A21B187D11</t>
  </si>
  <si>
    <t>A21B187D12</t>
  </si>
  <si>
    <t>Floating rate instrument 188</t>
  </si>
  <si>
    <t>4B.389</t>
  </si>
  <si>
    <t>A21B188D13</t>
  </si>
  <si>
    <t>A21B188D14</t>
  </si>
  <si>
    <t>A21B188D15</t>
  </si>
  <si>
    <t>A21B188D16</t>
  </si>
  <si>
    <t>A21B188D17</t>
  </si>
  <si>
    <t>A21B188D18</t>
  </si>
  <si>
    <t>A21B188D19</t>
  </si>
  <si>
    <t>A21B188D01</t>
  </si>
  <si>
    <t>A21B188D02</t>
  </si>
  <si>
    <t>APP20B188D21</t>
  </si>
  <si>
    <t>A21B188D03</t>
  </si>
  <si>
    <t>A21B188D04</t>
  </si>
  <si>
    <t>A21B188D20</t>
  </si>
  <si>
    <t>APP20B188</t>
  </si>
  <si>
    <t>A21B188D06</t>
  </si>
  <si>
    <t>A21B188D07</t>
  </si>
  <si>
    <t>A21B188D08</t>
  </si>
  <si>
    <t>A21B188D09</t>
  </si>
  <si>
    <t>A21B188D10</t>
  </si>
  <si>
    <t>A21B188D11</t>
  </si>
  <si>
    <t>A21B188D12</t>
  </si>
  <si>
    <t>Floating rate instrument 189</t>
  </si>
  <si>
    <t>4B.390</t>
  </si>
  <si>
    <t>A21B189D13</t>
  </si>
  <si>
    <t>A21B189D14</t>
  </si>
  <si>
    <t>A21B189D15</t>
  </si>
  <si>
    <t>A21B189D16</t>
  </si>
  <si>
    <t>A21B189D17</t>
  </si>
  <si>
    <t>A21B189D18</t>
  </si>
  <si>
    <t>A21B189D19</t>
  </si>
  <si>
    <t>A21B189D01</t>
  </si>
  <si>
    <t>A21B189D02</t>
  </si>
  <si>
    <t>APP20B189D21</t>
  </si>
  <si>
    <t>A21B189D03</t>
  </si>
  <si>
    <t>A21B189D04</t>
  </si>
  <si>
    <t>A21B189D20</t>
  </si>
  <si>
    <t>APP20B189</t>
  </si>
  <si>
    <t>A21B189D06</t>
  </si>
  <si>
    <t>A21B189D07</t>
  </si>
  <si>
    <t>A21B189D08</t>
  </si>
  <si>
    <t>A21B189D09</t>
  </si>
  <si>
    <t>A21B189D10</t>
  </si>
  <si>
    <t>A21B189D11</t>
  </si>
  <si>
    <t>A21B189D12</t>
  </si>
  <si>
    <t>Floating rate instrument 190</t>
  </si>
  <si>
    <t>4B.391</t>
  </si>
  <si>
    <t>A21B190D13</t>
  </si>
  <si>
    <t>A21B190D14</t>
  </si>
  <si>
    <t>A21B190D15</t>
  </si>
  <si>
    <t>A21B190D16</t>
  </si>
  <si>
    <t>A21B190D17</t>
  </si>
  <si>
    <t>A21B190D18</t>
  </si>
  <si>
    <t>A21B190D19</t>
  </si>
  <si>
    <t>A21B190D01</t>
  </si>
  <si>
    <t>A21B190D02</t>
  </si>
  <si>
    <t>APP20B190D21</t>
  </si>
  <si>
    <t>A21B190D03</t>
  </si>
  <si>
    <t>A21B190D04</t>
  </si>
  <si>
    <t>A21B190D20</t>
  </si>
  <si>
    <t>APP20B190</t>
  </si>
  <si>
    <t>A21B190D06</t>
  </si>
  <si>
    <t>A21B190D07</t>
  </si>
  <si>
    <t>A21B190D08</t>
  </si>
  <si>
    <t>A21B190D09</t>
  </si>
  <si>
    <t>A21B190D10</t>
  </si>
  <si>
    <t>A21B190D11</t>
  </si>
  <si>
    <t>A21B190D12</t>
  </si>
  <si>
    <t>Floating rate instrument 191</t>
  </si>
  <si>
    <t>4B.392</t>
  </si>
  <si>
    <t>A21B191D13</t>
  </si>
  <si>
    <t>A21B191D14</t>
  </si>
  <si>
    <t>A21B191D15</t>
  </si>
  <si>
    <t>A21B191D16</t>
  </si>
  <si>
    <t>A21B191D17</t>
  </si>
  <si>
    <t>A21B191D18</t>
  </si>
  <si>
    <t>A21B191D19</t>
  </si>
  <si>
    <t>A21B191D01</t>
  </si>
  <si>
    <t>A21B191D02</t>
  </si>
  <si>
    <t>APP20B191D21</t>
  </si>
  <si>
    <t>A21B191D03</t>
  </si>
  <si>
    <t>A21B191D04</t>
  </si>
  <si>
    <t>A21B191D20</t>
  </si>
  <si>
    <t>APP20B191</t>
  </si>
  <si>
    <t>A21B191D06</t>
  </si>
  <si>
    <t>A21B191D07</t>
  </si>
  <si>
    <t>A21B191D08</t>
  </si>
  <si>
    <t>A21B191D09</t>
  </si>
  <si>
    <t>A21B191D10</t>
  </si>
  <si>
    <t>A21B191D11</t>
  </si>
  <si>
    <t>A21B191D12</t>
  </si>
  <si>
    <t>Floating rate instrument 192</t>
  </si>
  <si>
    <t>4B.393</t>
  </si>
  <si>
    <t>A21B192D13</t>
  </si>
  <si>
    <t>A21B192D14</t>
  </si>
  <si>
    <t>A21B192D15</t>
  </si>
  <si>
    <t>A21B192D16</t>
  </si>
  <si>
    <t>A21B192D17</t>
  </si>
  <si>
    <t>A21B192D18</t>
  </si>
  <si>
    <t>A21B192D19</t>
  </si>
  <si>
    <t>A21B192D01</t>
  </si>
  <si>
    <t>A21B192D02</t>
  </si>
  <si>
    <t>APP20B192D21</t>
  </si>
  <si>
    <t>A21B192D03</t>
  </si>
  <si>
    <t>A21B192D04</t>
  </si>
  <si>
    <t>A21B192D20</t>
  </si>
  <si>
    <t>APP20B192</t>
  </si>
  <si>
    <t>A21B192D06</t>
  </si>
  <si>
    <t>A21B192D07</t>
  </si>
  <si>
    <t>A21B192D08</t>
  </si>
  <si>
    <t>A21B192D09</t>
  </si>
  <si>
    <t>A21B192D10</t>
  </si>
  <si>
    <t>A21B192D11</t>
  </si>
  <si>
    <t>A21B192D12</t>
  </si>
  <si>
    <t>Floating rate instrument 193</t>
  </si>
  <si>
    <t>4B.394</t>
  </si>
  <si>
    <t>A21B193D13</t>
  </si>
  <si>
    <t>A21B193D14</t>
  </si>
  <si>
    <t>A21B193D15</t>
  </si>
  <si>
    <t>A21B193D16</t>
  </si>
  <si>
    <t>A21B193D17</t>
  </si>
  <si>
    <t>A21B193D18</t>
  </si>
  <si>
    <t>A21B193D19</t>
  </si>
  <si>
    <t>A21B193D01</t>
  </si>
  <si>
    <t>A21B193D02</t>
  </si>
  <si>
    <t>APP20B193D21</t>
  </si>
  <si>
    <t>A21B193D03</t>
  </si>
  <si>
    <t>A21B193D04</t>
  </si>
  <si>
    <t>A21B193D20</t>
  </si>
  <si>
    <t>APP20B193</t>
  </si>
  <si>
    <t>A21B193D06</t>
  </si>
  <si>
    <t>A21B193D07</t>
  </si>
  <si>
    <t>A21B193D08</t>
  </si>
  <si>
    <t>A21B193D09</t>
  </si>
  <si>
    <t>A21B193D10</t>
  </si>
  <si>
    <t>A21B193D11</t>
  </si>
  <si>
    <t>A21B193D12</t>
  </si>
  <si>
    <t>Floating rate instrument 194</t>
  </si>
  <si>
    <t>4B.395</t>
  </si>
  <si>
    <t>A21B194D13</t>
  </si>
  <si>
    <t>A21B194D14</t>
  </si>
  <si>
    <t>A21B194D15</t>
  </si>
  <si>
    <t>A21B194D16</t>
  </si>
  <si>
    <t>A21B194D17</t>
  </si>
  <si>
    <t>A21B194D18</t>
  </si>
  <si>
    <t>A21B194D19</t>
  </si>
  <si>
    <t>A21B194D01</t>
  </si>
  <si>
    <t>A21B194D02</t>
  </si>
  <si>
    <t>APP20B194D21</t>
  </si>
  <si>
    <t>A21B194D03</t>
  </si>
  <si>
    <t>A21B194D04</t>
  </si>
  <si>
    <t>A21B194D20</t>
  </si>
  <si>
    <t>APP20B194</t>
  </si>
  <si>
    <t>A21B194D06</t>
  </si>
  <si>
    <t>A21B194D07</t>
  </si>
  <si>
    <t>A21B194D08</t>
  </si>
  <si>
    <t>A21B194D09</t>
  </si>
  <si>
    <t>A21B194D10</t>
  </si>
  <si>
    <t>A21B194D11</t>
  </si>
  <si>
    <t>A21B194D12</t>
  </si>
  <si>
    <t>Floating rate instrument 195</t>
  </si>
  <si>
    <t>4B.396</t>
  </si>
  <si>
    <t>A21B195D13</t>
  </si>
  <si>
    <t>A21B195D14</t>
  </si>
  <si>
    <t>A21B195D15</t>
  </si>
  <si>
    <t>A21B195D16</t>
  </si>
  <si>
    <t>A21B195D17</t>
  </si>
  <si>
    <t>A21B195D18</t>
  </si>
  <si>
    <t>A21B195D19</t>
  </si>
  <si>
    <t>A21B195D01</t>
  </si>
  <si>
    <t>A21B195D02</t>
  </si>
  <si>
    <t>APP20B195D21</t>
  </si>
  <si>
    <t>A21B195D03</t>
  </si>
  <si>
    <t>A21B195D04</t>
  </si>
  <si>
    <t>A21B195D20</t>
  </si>
  <si>
    <t>APP20B195</t>
  </si>
  <si>
    <t>A21B195D06</t>
  </si>
  <si>
    <t>A21B195D07</t>
  </si>
  <si>
    <t>A21B195D08</t>
  </si>
  <si>
    <t>A21B195D09</t>
  </si>
  <si>
    <t>A21B195D10</t>
  </si>
  <si>
    <t>A21B195D11</t>
  </si>
  <si>
    <t>A21B195D12</t>
  </si>
  <si>
    <t>Floating rate instrument 196</t>
  </si>
  <si>
    <t>4B.397</t>
  </si>
  <si>
    <t>A21B196D13</t>
  </si>
  <si>
    <t>A21B196D14</t>
  </si>
  <si>
    <t>A21B196D15</t>
  </si>
  <si>
    <t>A21B196D16</t>
  </si>
  <si>
    <t>A21B196D17</t>
  </si>
  <si>
    <t>A21B196D18</t>
  </si>
  <si>
    <t>A21B196D19</t>
  </si>
  <si>
    <t>A21B196D01</t>
  </si>
  <si>
    <t>A21B196D02</t>
  </si>
  <si>
    <t>APP20B196D21</t>
  </si>
  <si>
    <t>A21B196D03</t>
  </si>
  <si>
    <t>A21B196D04</t>
  </si>
  <si>
    <t>A21B196D20</t>
  </si>
  <si>
    <t>APP20B196</t>
  </si>
  <si>
    <t>A21B196D06</t>
  </si>
  <si>
    <t>A21B196D07</t>
  </si>
  <si>
    <t>A21B196D08</t>
  </si>
  <si>
    <t>A21B196D09</t>
  </si>
  <si>
    <t>A21B196D10</t>
  </si>
  <si>
    <t>A21B196D11</t>
  </si>
  <si>
    <t>A21B196D12</t>
  </si>
  <si>
    <t>Floating rate instrument 197</t>
  </si>
  <si>
    <t>4B.398</t>
  </si>
  <si>
    <t>A21B197D13</t>
  </si>
  <si>
    <t>A21B197D14</t>
  </si>
  <si>
    <t>A21B197D15</t>
  </si>
  <si>
    <t>A21B197D16</t>
  </si>
  <si>
    <t>A21B197D17</t>
  </si>
  <si>
    <t>A21B197D18</t>
  </si>
  <si>
    <t>A21B197D19</t>
  </si>
  <si>
    <t>A21B197D01</t>
  </si>
  <si>
    <t>A21B197D02</t>
  </si>
  <si>
    <t>APP20B197D21</t>
  </si>
  <si>
    <t>A21B197D03</t>
  </si>
  <si>
    <t>A21B197D04</t>
  </si>
  <si>
    <t>A21B197D20</t>
  </si>
  <si>
    <t>APP20B197</t>
  </si>
  <si>
    <t>A21B197D06</t>
  </si>
  <si>
    <t>A21B197D07</t>
  </si>
  <si>
    <t>A21B197D08</t>
  </si>
  <si>
    <t>A21B197D09</t>
  </si>
  <si>
    <t>A21B197D10</t>
  </si>
  <si>
    <t>A21B197D11</t>
  </si>
  <si>
    <t>A21B197D12</t>
  </si>
  <si>
    <t>Floating rate instrument 198</t>
  </si>
  <si>
    <t>4B.399</t>
  </si>
  <si>
    <t>A21B198D13</t>
  </si>
  <si>
    <t>A21B198D14</t>
  </si>
  <si>
    <t>A21B198D15</t>
  </si>
  <si>
    <t>A21B198D16</t>
  </si>
  <si>
    <t>A21B198D17</t>
  </si>
  <si>
    <t>A21B198D18</t>
  </si>
  <si>
    <t>A21B198D19</t>
  </si>
  <si>
    <t>A21B198D01</t>
  </si>
  <si>
    <t>A21B198D02</t>
  </si>
  <si>
    <t>APP20B198D21</t>
  </si>
  <si>
    <t>A21B198D03</t>
  </si>
  <si>
    <t>A21B198D04</t>
  </si>
  <si>
    <t>A21B198D20</t>
  </si>
  <si>
    <t>APP20B198</t>
  </si>
  <si>
    <t>A21B198D06</t>
  </si>
  <si>
    <t>A21B198D07</t>
  </si>
  <si>
    <t>A21B198D08</t>
  </si>
  <si>
    <t>A21B198D09</t>
  </si>
  <si>
    <t>A21B198D10</t>
  </si>
  <si>
    <t>A21B198D11</t>
  </si>
  <si>
    <t>A21B198D12</t>
  </si>
  <si>
    <t>Floating rate instrument 199</t>
  </si>
  <si>
    <t>4B.400</t>
  </si>
  <si>
    <t>A21B199D13</t>
  </si>
  <si>
    <t>A21B199D14</t>
  </si>
  <si>
    <t>A21B199D15</t>
  </si>
  <si>
    <t>A21B199D16</t>
  </si>
  <si>
    <t>A21B199D17</t>
  </si>
  <si>
    <t>A21B199D18</t>
  </si>
  <si>
    <t>A21B199D19</t>
  </si>
  <si>
    <t>A21B199D01</t>
  </si>
  <si>
    <t>A21B199D02</t>
  </si>
  <si>
    <t>APP20B199D21</t>
  </si>
  <si>
    <t>A21B199D03</t>
  </si>
  <si>
    <t>A21B199D04</t>
  </si>
  <si>
    <t>A21B199D20</t>
  </si>
  <si>
    <t>APP20B199</t>
  </si>
  <si>
    <t>A21B199D06</t>
  </si>
  <si>
    <t>A21B199D07</t>
  </si>
  <si>
    <t>A21B199D08</t>
  </si>
  <si>
    <t>A21B199D09</t>
  </si>
  <si>
    <t>A21B199D10</t>
  </si>
  <si>
    <t>A21B199D11</t>
  </si>
  <si>
    <t>A21B199D12</t>
  </si>
  <si>
    <t>Floating rate instrument 200</t>
  </si>
  <si>
    <t>4B.401</t>
  </si>
  <si>
    <t>A21B200D13</t>
  </si>
  <si>
    <t>A21B200D14</t>
  </si>
  <si>
    <t>A21B200D15</t>
  </si>
  <si>
    <t>A21B200D16</t>
  </si>
  <si>
    <t>A21B200D17</t>
  </si>
  <si>
    <t>A21B200D18</t>
  </si>
  <si>
    <t>A21B200D19</t>
  </si>
  <si>
    <t>A21B200D01</t>
  </si>
  <si>
    <t>A21B200D02</t>
  </si>
  <si>
    <t>APP20B200D21</t>
  </si>
  <si>
    <t>A21B200D03</t>
  </si>
  <si>
    <t>A21B200D04</t>
  </si>
  <si>
    <t>A21B200D20</t>
  </si>
  <si>
    <t>A21B200D05</t>
  </si>
  <si>
    <t>A21B200D06</t>
  </si>
  <si>
    <t>A21B200D07</t>
  </si>
  <si>
    <t>A21B200D08</t>
  </si>
  <si>
    <t>A21B200D09</t>
  </si>
  <si>
    <t>A21B200D10</t>
  </si>
  <si>
    <t>A21B200D11</t>
  </si>
  <si>
    <t>A21B200D12</t>
  </si>
  <si>
    <t xml:space="preserve">Totals for floating rate instruments </t>
  </si>
  <si>
    <t>4B.402</t>
  </si>
  <si>
    <t>A21B0002</t>
  </si>
  <si>
    <t>APP20B0021</t>
  </si>
  <si>
    <t>A21B0003</t>
  </si>
  <si>
    <t>A21B0008</t>
  </si>
  <si>
    <t>A21B0009</t>
  </si>
  <si>
    <t>A21B0010</t>
  </si>
  <si>
    <t>A21B0011</t>
  </si>
  <si>
    <t>A21B0012</t>
  </si>
  <si>
    <t>RPI linked instruments</t>
  </si>
  <si>
    <t>C</t>
  </si>
  <si>
    <t>RPI linked instrument 1</t>
  </si>
  <si>
    <t>4B.403</t>
  </si>
  <si>
    <t>A21C01D13</t>
  </si>
  <si>
    <t>A21C01D14</t>
  </si>
  <si>
    <t>A21C01D15</t>
  </si>
  <si>
    <t>A21C01D16</t>
  </si>
  <si>
    <t>A21C01D17</t>
  </si>
  <si>
    <t>A21C01D18</t>
  </si>
  <si>
    <t>A21C01D19</t>
  </si>
  <si>
    <t>A21C01D01</t>
  </si>
  <si>
    <t>A21C01D02</t>
  </si>
  <si>
    <t>APP20C01D21</t>
  </si>
  <si>
    <t>A21C01D03</t>
  </si>
  <si>
    <t>A21C01D04</t>
  </si>
  <si>
    <t>A21C01D07</t>
  </si>
  <si>
    <t>A21C01D08</t>
  </si>
  <si>
    <t>A21C01D09</t>
  </si>
  <si>
    <t>A21C01D10</t>
  </si>
  <si>
    <t>A21C01D11</t>
  </si>
  <si>
    <t>A21C01D12</t>
  </si>
  <si>
    <t>RPI linked instrument 2</t>
  </si>
  <si>
    <t>4B.404</t>
  </si>
  <si>
    <t>A21C02D13</t>
  </si>
  <si>
    <t>A21C02D14</t>
  </si>
  <si>
    <t>A21C02D15</t>
  </si>
  <si>
    <t>A21C02D16</t>
  </si>
  <si>
    <t>A21C02D17</t>
  </si>
  <si>
    <t>A21C02D18</t>
  </si>
  <si>
    <t>A21C02D19</t>
  </si>
  <si>
    <t>A21C02D01</t>
  </si>
  <si>
    <t>A21C02D02</t>
  </si>
  <si>
    <t>APP20C02D21</t>
  </si>
  <si>
    <t>A21C02D03</t>
  </si>
  <si>
    <t>A21C02D04</t>
  </si>
  <si>
    <t>A21C02D07</t>
  </si>
  <si>
    <t>A21C02D08</t>
  </si>
  <si>
    <t>A21C02D09</t>
  </si>
  <si>
    <t>A21C02D10</t>
  </si>
  <si>
    <t>A21C02D11</t>
  </si>
  <si>
    <t>A21C02D12</t>
  </si>
  <si>
    <t>RPI linked instrument 3</t>
  </si>
  <si>
    <t>4B.405</t>
  </si>
  <si>
    <t>A21C03D13</t>
  </si>
  <si>
    <t>A21C03D14</t>
  </si>
  <si>
    <t>A21C03D15</t>
  </si>
  <si>
    <t>A21C03D16</t>
  </si>
  <si>
    <t>A21C03D17</t>
  </si>
  <si>
    <t>A21C03D18</t>
  </si>
  <si>
    <t>A21C03D19</t>
  </si>
  <si>
    <t>A21C03D01</t>
  </si>
  <si>
    <t>A21C03D02</t>
  </si>
  <si>
    <t>APP20C03D21</t>
  </si>
  <si>
    <t>A21C03D03</t>
  </si>
  <si>
    <t>A21C03D04</t>
  </si>
  <si>
    <t>A21C03D07</t>
  </si>
  <si>
    <t>A21C03D08</t>
  </si>
  <si>
    <t>A21C03D09</t>
  </si>
  <si>
    <t>A21C03D10</t>
  </si>
  <si>
    <t>A21C03D11</t>
  </si>
  <si>
    <t>A21C03D12</t>
  </si>
  <si>
    <t>RPI linked instrument 4</t>
  </si>
  <si>
    <t>4B.406</t>
  </si>
  <si>
    <t>A21C04D13</t>
  </si>
  <si>
    <t>A21C04D14</t>
  </si>
  <si>
    <t>A21C04D15</t>
  </si>
  <si>
    <t>A21C04D16</t>
  </si>
  <si>
    <t>A21C04D17</t>
  </si>
  <si>
    <t>A21C04D18</t>
  </si>
  <si>
    <t>A21C04D19</t>
  </si>
  <si>
    <t>A21C04D01</t>
  </si>
  <si>
    <t>A21C04D02</t>
  </si>
  <si>
    <t>APP20C04D21</t>
  </si>
  <si>
    <t>A21C04D03</t>
  </si>
  <si>
    <t>A21C04D04</t>
  </si>
  <si>
    <t>A21C04D07</t>
  </si>
  <si>
    <t>A21C04D08</t>
  </si>
  <si>
    <t>A21C04D09</t>
  </si>
  <si>
    <t>A21C04D10</t>
  </si>
  <si>
    <t>A21C04D11</t>
  </si>
  <si>
    <t>A21C04D12</t>
  </si>
  <si>
    <t>RPI linked instrument 5</t>
  </si>
  <si>
    <t>4B.407</t>
  </si>
  <si>
    <t>A21C05D13</t>
  </si>
  <si>
    <t>A21C05D14</t>
  </si>
  <si>
    <t>A21C05D15</t>
  </si>
  <si>
    <t>A21C05D16</t>
  </si>
  <si>
    <t>A21C05D17</t>
  </si>
  <si>
    <t>A21C05D18</t>
  </si>
  <si>
    <t>A21C05D19</t>
  </si>
  <si>
    <t>A21C05D01</t>
  </si>
  <si>
    <t>A21C05D02</t>
  </si>
  <si>
    <t>APP20C05D21</t>
  </si>
  <si>
    <t>A21C05D03</t>
  </si>
  <si>
    <t>A21C05D04</t>
  </si>
  <si>
    <t>A21C05D07</t>
  </si>
  <si>
    <t>A21C05D08</t>
  </si>
  <si>
    <t>A21C05D09</t>
  </si>
  <si>
    <t>A21C05D10</t>
  </si>
  <si>
    <t>A21C05D11</t>
  </si>
  <si>
    <t>A21C05D12</t>
  </si>
  <si>
    <t>RPI linked instrument 6</t>
  </si>
  <si>
    <t>4B.408</t>
  </si>
  <si>
    <t>A21C06D13</t>
  </si>
  <si>
    <t>A21C06D14</t>
  </si>
  <si>
    <t>A21C06D15</t>
  </si>
  <si>
    <t>A21C06D16</t>
  </si>
  <si>
    <t>A21C06D17</t>
  </si>
  <si>
    <t>A21C06D18</t>
  </si>
  <si>
    <t>A21C06D19</t>
  </si>
  <si>
    <t>A21C06D01</t>
  </si>
  <si>
    <t>A21C06D02</t>
  </si>
  <si>
    <t>APP20C06D21</t>
  </si>
  <si>
    <t>A21C06D03</t>
  </si>
  <si>
    <t>A21C06D04</t>
  </si>
  <si>
    <t>A21C06D07</t>
  </si>
  <si>
    <t>A21C06D08</t>
  </si>
  <si>
    <t>A21C06D09</t>
  </si>
  <si>
    <t>A21C06D10</t>
  </si>
  <si>
    <t>A21C06D11</t>
  </si>
  <si>
    <t>A21C06D12</t>
  </si>
  <si>
    <t>RPI linked instrument 7</t>
  </si>
  <si>
    <t>4B.409</t>
  </si>
  <si>
    <t>A21C07D13</t>
  </si>
  <si>
    <t>A21C07D14</t>
  </si>
  <si>
    <t>A21C07D15</t>
  </si>
  <si>
    <t>A21C07D16</t>
  </si>
  <si>
    <t>A21C07D17</t>
  </si>
  <si>
    <t>A21C07D18</t>
  </si>
  <si>
    <t>A21C07D19</t>
  </si>
  <si>
    <t>A21C07D01</t>
  </si>
  <si>
    <t>A21C07D02</t>
  </si>
  <si>
    <t>APP20C07D21</t>
  </si>
  <si>
    <t>A21C07D03</t>
  </si>
  <si>
    <t>A21C07D04</t>
  </si>
  <si>
    <t>A21C07D07</t>
  </si>
  <si>
    <t>A21C07D08</t>
  </si>
  <si>
    <t>A21C07D09</t>
  </si>
  <si>
    <t>A21C07D10</t>
  </si>
  <si>
    <t>A21C07D11</t>
  </si>
  <si>
    <t>A21C07D12</t>
  </si>
  <si>
    <t>RPI linked instrument 8</t>
  </si>
  <si>
    <t>4B.410</t>
  </si>
  <si>
    <t>A21C08D13</t>
  </si>
  <si>
    <t>A21C08D14</t>
  </si>
  <si>
    <t>A21C08D15</t>
  </si>
  <si>
    <t>A21C08D16</t>
  </si>
  <si>
    <t>A21C08D17</t>
  </si>
  <si>
    <t>A21C08D18</t>
  </si>
  <si>
    <t>A21C08D19</t>
  </si>
  <si>
    <t>A21C08D01</t>
  </si>
  <si>
    <t>A21C08D02</t>
  </si>
  <si>
    <t>APP20C08D21</t>
  </si>
  <si>
    <t>A21C08D03</t>
  </si>
  <si>
    <t>A21C08D04</t>
  </si>
  <si>
    <t>A21C08D07</t>
  </si>
  <si>
    <t>A21C08D08</t>
  </si>
  <si>
    <t>A21C08D09</t>
  </si>
  <si>
    <t>A21C08D10</t>
  </si>
  <si>
    <t>A21C08D11</t>
  </si>
  <si>
    <t>A21C08D12</t>
  </si>
  <si>
    <t>RPI linked instrument 9</t>
  </si>
  <si>
    <t>4B.411</t>
  </si>
  <si>
    <t>A21C09D13</t>
  </si>
  <si>
    <t>A21C09D14</t>
  </si>
  <si>
    <t>A21C09D15</t>
  </si>
  <si>
    <t>A21C09D16</t>
  </si>
  <si>
    <t>A21C09D17</t>
  </si>
  <si>
    <t>A21C09D18</t>
  </si>
  <si>
    <t>A21C09D19</t>
  </si>
  <si>
    <t>A21C09D01</t>
  </si>
  <si>
    <t>A21C09D02</t>
  </si>
  <si>
    <t>APP20C09D21</t>
  </si>
  <si>
    <t>A21C09D03</t>
  </si>
  <si>
    <t>A21C09D04</t>
  </si>
  <si>
    <t>A21C09D07</t>
  </si>
  <si>
    <t>A21C09D08</t>
  </si>
  <si>
    <t>A21C09D09</t>
  </si>
  <si>
    <t>A21C09D10</t>
  </si>
  <si>
    <t>A21C09D11</t>
  </si>
  <si>
    <t>A21C09D12</t>
  </si>
  <si>
    <t>RPI linked instrument 10</t>
  </si>
  <si>
    <t>4B.412</t>
  </si>
  <si>
    <t>A21C10D13</t>
  </si>
  <si>
    <t>A21C10D14</t>
  </si>
  <si>
    <t>A21C10D15</t>
  </si>
  <si>
    <t>A21C10D16</t>
  </si>
  <si>
    <t>A21C10D17</t>
  </si>
  <si>
    <t>A21C10D18</t>
  </si>
  <si>
    <t>A21C10D19</t>
  </si>
  <si>
    <t>A21C10D01</t>
  </si>
  <si>
    <t>A21C10D02</t>
  </si>
  <si>
    <t>APP20C10D21</t>
  </si>
  <si>
    <t>A21C10D03</t>
  </si>
  <si>
    <t>A21C10D04</t>
  </si>
  <si>
    <t>A21C10D07</t>
  </si>
  <si>
    <t>A21C10D08</t>
  </si>
  <si>
    <t>A21C10D09</t>
  </si>
  <si>
    <t>A21C10D10</t>
  </si>
  <si>
    <t>A21C10D11</t>
  </si>
  <si>
    <t>A21C10D12</t>
  </si>
  <si>
    <t>RPI linked instrument 11</t>
  </si>
  <si>
    <t>4B.413</t>
  </si>
  <si>
    <t>A21C11D13</t>
  </si>
  <si>
    <t>A21C11D14</t>
  </si>
  <si>
    <t>A21C11D15</t>
  </si>
  <si>
    <t>A21C11D16</t>
  </si>
  <si>
    <t>A21C11D17</t>
  </si>
  <si>
    <t>A21C11D18</t>
  </si>
  <si>
    <t>A21C11D19</t>
  </si>
  <si>
    <t>A21C11D01</t>
  </si>
  <si>
    <t>A21C11D02</t>
  </si>
  <si>
    <t>APP20C11D21</t>
  </si>
  <si>
    <t>A21C11D03</t>
  </si>
  <si>
    <t>A21C11D04</t>
  </si>
  <si>
    <t>A21C11D07</t>
  </si>
  <si>
    <t>A21C11D08</t>
  </si>
  <si>
    <t>A21C11D09</t>
  </si>
  <si>
    <t>A21C11D10</t>
  </si>
  <si>
    <t>A21C11D11</t>
  </si>
  <si>
    <t>A21C11D12</t>
  </si>
  <si>
    <t>RPI linked instrument 12</t>
  </si>
  <si>
    <t>4B.414</t>
  </si>
  <si>
    <t>A21C12D13</t>
  </si>
  <si>
    <t>A21C12D14</t>
  </si>
  <si>
    <t>A21C12D15</t>
  </si>
  <si>
    <t>A21C12D16</t>
  </si>
  <si>
    <t>A21C12D17</t>
  </si>
  <si>
    <t>A21C12D18</t>
  </si>
  <si>
    <t>A21C12D19</t>
  </si>
  <si>
    <t>A21C12D01</t>
  </si>
  <si>
    <t>A21C12D02</t>
  </si>
  <si>
    <t>APP20C12D21</t>
  </si>
  <si>
    <t>A21C12D03</t>
  </si>
  <si>
    <t>A21C12D04</t>
  </si>
  <si>
    <t>A21C12D07</t>
  </si>
  <si>
    <t>A21C12D08</t>
  </si>
  <si>
    <t>A21C12D09</t>
  </si>
  <si>
    <t>A21C12D10</t>
  </si>
  <si>
    <t>A21C12D11</t>
  </si>
  <si>
    <t>A21C12D12</t>
  </si>
  <si>
    <t>RPI linked instrument 13</t>
  </si>
  <si>
    <t>4B.415</t>
  </si>
  <si>
    <t>A21C13D13</t>
  </si>
  <si>
    <t>A21C13D14</t>
  </si>
  <si>
    <t>A21C13D15</t>
  </si>
  <si>
    <t>A21C13D16</t>
  </si>
  <si>
    <t>A21C13D17</t>
  </si>
  <si>
    <t>A21C13D18</t>
  </si>
  <si>
    <t>A21C13D19</t>
  </si>
  <si>
    <t>A21C13D01</t>
  </si>
  <si>
    <t>A21C13D02</t>
  </si>
  <si>
    <t>APP20C13D21</t>
  </si>
  <si>
    <t>A21C13D03</t>
  </si>
  <si>
    <t>A21C13D04</t>
  </si>
  <si>
    <t>A21C13D07</t>
  </si>
  <si>
    <t>A21C13D08</t>
  </si>
  <si>
    <t>A21C13D09</t>
  </si>
  <si>
    <t>A21C13D10</t>
  </si>
  <si>
    <t>A21C13D11</t>
  </si>
  <si>
    <t>A21C13D12</t>
  </si>
  <si>
    <t>RPI linked instrument 14</t>
  </si>
  <si>
    <t>4B.416</t>
  </si>
  <si>
    <t>A21C14D13</t>
  </si>
  <si>
    <t>A21C14D14</t>
  </si>
  <si>
    <t>A21C14D15</t>
  </si>
  <si>
    <t>A21C14D16</t>
  </si>
  <si>
    <t>A21C14D17</t>
  </si>
  <si>
    <t>A21C14D18</t>
  </si>
  <si>
    <t>A21C14D19</t>
  </si>
  <si>
    <t>A21C14D01</t>
  </si>
  <si>
    <t>A21C14D02</t>
  </si>
  <si>
    <t>APP20C14D21</t>
  </si>
  <si>
    <t>A21C14D03</t>
  </si>
  <si>
    <t>A21C14D04</t>
  </si>
  <si>
    <t>A21C14D07</t>
  </si>
  <si>
    <t>A21C14D08</t>
  </si>
  <si>
    <t>A21C14D09</t>
  </si>
  <si>
    <t>A21C14D10</t>
  </si>
  <si>
    <t>A21C14D11</t>
  </si>
  <si>
    <t>A21C14D12</t>
  </si>
  <si>
    <t>RPI linked instrument 15</t>
  </si>
  <si>
    <t>4B.417</t>
  </si>
  <si>
    <t>A21C15D13</t>
  </si>
  <si>
    <t>A21C15D14</t>
  </si>
  <si>
    <t>A21C15D15</t>
  </si>
  <si>
    <t>A21C15D16</t>
  </si>
  <si>
    <t>A21C15D17</t>
  </si>
  <si>
    <t>A21C15D18</t>
  </si>
  <si>
    <t>A21C15D19</t>
  </si>
  <si>
    <t>A21C15D01</t>
  </si>
  <si>
    <t>A21C15D02</t>
  </si>
  <si>
    <t>APP20C15D21</t>
  </si>
  <si>
    <t>A21C15D03</t>
  </si>
  <si>
    <t>A21C15D04</t>
  </si>
  <si>
    <t>A21C15D07</t>
  </si>
  <si>
    <t>A21C15D08</t>
  </si>
  <si>
    <t>A21C15D09</t>
  </si>
  <si>
    <t>A21C15D10</t>
  </si>
  <si>
    <t>A21C15D11</t>
  </si>
  <si>
    <t>A21C15D12</t>
  </si>
  <si>
    <t>RPI linked instrument 16</t>
  </si>
  <si>
    <t>4B.418</t>
  </si>
  <si>
    <t>A21C16D13</t>
  </si>
  <si>
    <t>A21C16D14</t>
  </si>
  <si>
    <t>A21C16D15</t>
  </si>
  <si>
    <t>A21C16D16</t>
  </si>
  <si>
    <t>A21C16D17</t>
  </si>
  <si>
    <t>A21C16D18</t>
  </si>
  <si>
    <t>A21C16D19</t>
  </si>
  <si>
    <t>A21C16D01</t>
  </si>
  <si>
    <t>A21C16D02</t>
  </si>
  <si>
    <t>APP20C16D21</t>
  </si>
  <si>
    <t>A21C16D03</t>
  </si>
  <si>
    <t>A21C16D04</t>
  </si>
  <si>
    <t>A21C16D07</t>
  </si>
  <si>
    <t>A21C16D08</t>
  </si>
  <si>
    <t>A21C16D09</t>
  </si>
  <si>
    <t>A21C16D10</t>
  </si>
  <si>
    <t>A21C16D11</t>
  </si>
  <si>
    <t>A21C16D12</t>
  </si>
  <si>
    <t>RPI linked instrument 17</t>
  </si>
  <si>
    <t>4B.419</t>
  </si>
  <si>
    <t>A21C17D13</t>
  </si>
  <si>
    <t>A21C17D14</t>
  </si>
  <si>
    <t>A21C17D15</t>
  </si>
  <si>
    <t>A21C17D16</t>
  </si>
  <si>
    <t>A21C17D17</t>
  </si>
  <si>
    <t>A21C17D18</t>
  </si>
  <si>
    <t>A21C17D19</t>
  </si>
  <si>
    <t>A21C17D01</t>
  </si>
  <si>
    <t>A21C17D02</t>
  </si>
  <si>
    <t>APP20C17D21</t>
  </si>
  <si>
    <t>A21C17D03</t>
  </si>
  <si>
    <t>A21C17D04</t>
  </si>
  <si>
    <t>A21C17D07</t>
  </si>
  <si>
    <t>A21C17D08</t>
  </si>
  <si>
    <t>A21C17D09</t>
  </si>
  <si>
    <t>A21C17D10</t>
  </si>
  <si>
    <t>A21C17D11</t>
  </si>
  <si>
    <t>A21C17D12</t>
  </si>
  <si>
    <t>RPI linked instrument 18</t>
  </si>
  <si>
    <t>4B.420</t>
  </si>
  <si>
    <t>A21C18D13</t>
  </si>
  <si>
    <t>A21C18D14</t>
  </si>
  <si>
    <t>A21C18D15</t>
  </si>
  <si>
    <t>A21C18D16</t>
  </si>
  <si>
    <t>A21C18D17</t>
  </si>
  <si>
    <t>A21C18D18</t>
  </si>
  <si>
    <t>A21C18D19</t>
  </si>
  <si>
    <t>A21C18D01</t>
  </si>
  <si>
    <t>A21C18D02</t>
  </si>
  <si>
    <t>APP20C18D21</t>
  </si>
  <si>
    <t>A21C18D03</t>
  </si>
  <si>
    <t>A21C18D04</t>
  </si>
  <si>
    <t>A21C18D07</t>
  </si>
  <si>
    <t>A21C18D08</t>
  </si>
  <si>
    <t>A21C18D09</t>
  </si>
  <si>
    <t>A21C18D10</t>
  </si>
  <si>
    <t>A21C18D11</t>
  </si>
  <si>
    <t>A21C18D12</t>
  </si>
  <si>
    <t>RPI linked instrument 19</t>
  </si>
  <si>
    <t>4B.421</t>
  </si>
  <si>
    <t>A21C19D13</t>
  </si>
  <si>
    <t>A21C19D14</t>
  </si>
  <si>
    <t>A21C19D15</t>
  </si>
  <si>
    <t>A21C19D16</t>
  </si>
  <si>
    <t>A21C19D17</t>
  </si>
  <si>
    <t>A21C19D18</t>
  </si>
  <si>
    <t>A21C19D19</t>
  </si>
  <si>
    <t>A21C19D01</t>
  </si>
  <si>
    <t>A21C19D02</t>
  </si>
  <si>
    <t>APP20C19D21</t>
  </si>
  <si>
    <t>A21C19D03</t>
  </si>
  <si>
    <t>A21C19D04</t>
  </si>
  <si>
    <t>A21C19D07</t>
  </si>
  <si>
    <t>A21C19D08</t>
  </si>
  <si>
    <t>A21C19D09</t>
  </si>
  <si>
    <t>A21C19D10</t>
  </si>
  <si>
    <t>A21C19D11</t>
  </si>
  <si>
    <t>A21C19D12</t>
  </si>
  <si>
    <t>RPI linked instrument 20</t>
  </si>
  <si>
    <t>4B.422</t>
  </si>
  <si>
    <t>A21C20D13</t>
  </si>
  <si>
    <t>A21C20D14</t>
  </si>
  <si>
    <t>A21C20D15</t>
  </si>
  <si>
    <t>A21C20D16</t>
  </si>
  <si>
    <t>A21C20D17</t>
  </si>
  <si>
    <t>A21C20D18</t>
  </si>
  <si>
    <t>A21C20D19</t>
  </si>
  <si>
    <t>A21C20D01</t>
  </si>
  <si>
    <t>A21C20D02</t>
  </si>
  <si>
    <t>APP20C20D21</t>
  </si>
  <si>
    <t>A21C20D03</t>
  </si>
  <si>
    <t>A21C20D04</t>
  </si>
  <si>
    <t>A21C20D07</t>
  </si>
  <si>
    <t>A21C20D08</t>
  </si>
  <si>
    <t>A21C20D09</t>
  </si>
  <si>
    <t>A21C20D10</t>
  </si>
  <si>
    <t>A21C20D11</t>
  </si>
  <si>
    <t>A21C20D12</t>
  </si>
  <si>
    <t>RPI linked instrument 21</t>
  </si>
  <si>
    <t>4B.423</t>
  </si>
  <si>
    <t>A21C21D13</t>
  </si>
  <si>
    <t>A21C21D14</t>
  </si>
  <si>
    <t>A21C21D15</t>
  </si>
  <si>
    <t>A21C21D16</t>
  </si>
  <si>
    <t>A21C21D17</t>
  </si>
  <si>
    <t>A21C21D18</t>
  </si>
  <si>
    <t>A21C21D19</t>
  </si>
  <si>
    <t>A21C21D01</t>
  </si>
  <si>
    <t>A21C21D02</t>
  </si>
  <si>
    <t>APP20C21D21</t>
  </si>
  <si>
    <t>A21C21D03</t>
  </si>
  <si>
    <t>A21C21D04</t>
  </si>
  <si>
    <t>A21C21D07</t>
  </si>
  <si>
    <t>A21C21D08</t>
  </si>
  <si>
    <t>A21C21D09</t>
  </si>
  <si>
    <t>A21C21D10</t>
  </si>
  <si>
    <t>A21C21D11</t>
  </si>
  <si>
    <t>A21C21D12</t>
  </si>
  <si>
    <t>RPI linked instrument 22</t>
  </si>
  <si>
    <t>4B.424</t>
  </si>
  <si>
    <t>A21C22D13</t>
  </si>
  <si>
    <t>A21C22D14</t>
  </si>
  <si>
    <t>A21C22D15</t>
  </si>
  <si>
    <t>A21C22D16</t>
  </si>
  <si>
    <t>A21C22D17</t>
  </si>
  <si>
    <t>A21C22D18</t>
  </si>
  <si>
    <t>A21C22D19</t>
  </si>
  <si>
    <t>A21C22D01</t>
  </si>
  <si>
    <t>A21C22D02</t>
  </si>
  <si>
    <t>APP20C22D21</t>
  </si>
  <si>
    <t>A21C22D03</t>
  </si>
  <si>
    <t>A21C22D04</t>
  </si>
  <si>
    <t>A21C22D07</t>
  </si>
  <si>
    <t>A21C22D08</t>
  </si>
  <si>
    <t>A21C22D09</t>
  </si>
  <si>
    <t>A21C22D10</t>
  </si>
  <si>
    <t>A21C22D11</t>
  </si>
  <si>
    <t>A21C22D12</t>
  </si>
  <si>
    <t>RPI linked instrument 23</t>
  </si>
  <si>
    <t>4B.425</t>
  </si>
  <si>
    <t>A21C23D13</t>
  </si>
  <si>
    <t>A21C23D14</t>
  </si>
  <si>
    <t>A21C23D15</t>
  </si>
  <si>
    <t>A21C23D16</t>
  </si>
  <si>
    <t>A21C23D17</t>
  </si>
  <si>
    <t>A21C23D18</t>
  </si>
  <si>
    <t>A21C23D19</t>
  </si>
  <si>
    <t>A21C23D01</t>
  </si>
  <si>
    <t>A21C23D02</t>
  </si>
  <si>
    <t>APP20C23D21</t>
  </si>
  <si>
    <t>A21C23D03</t>
  </si>
  <si>
    <t>A21C23D04</t>
  </si>
  <si>
    <t>A21C23D07</t>
  </si>
  <si>
    <t>A21C23D08</t>
  </si>
  <si>
    <t>A21C23D09</t>
  </si>
  <si>
    <t>A21C23D10</t>
  </si>
  <si>
    <t>A21C23D11</t>
  </si>
  <si>
    <t>A21C23D12</t>
  </si>
  <si>
    <t>RPI linked instrument 24</t>
  </si>
  <si>
    <t>4B.426</t>
  </si>
  <si>
    <t>A21C24D13</t>
  </si>
  <si>
    <t>A21C24D14</t>
  </si>
  <si>
    <t>A21C24D15</t>
  </si>
  <si>
    <t>A21C24D16</t>
  </si>
  <si>
    <t>A21C24D17</t>
  </si>
  <si>
    <t>A21C24D18</t>
  </si>
  <si>
    <t>A21C24D19</t>
  </si>
  <si>
    <t>A21C24D01</t>
  </si>
  <si>
    <t>A21C24D02</t>
  </si>
  <si>
    <t>APP20C24D21</t>
  </si>
  <si>
    <t>A21C24D03</t>
  </si>
  <si>
    <t>A21C24D04</t>
  </si>
  <si>
    <t>A21C24D07</t>
  </si>
  <si>
    <t>A21C24D08</t>
  </si>
  <si>
    <t>A21C24D09</t>
  </si>
  <si>
    <t>A21C24D10</t>
  </si>
  <si>
    <t>A21C24D11</t>
  </si>
  <si>
    <t>A21C24D12</t>
  </si>
  <si>
    <t>RPI linked instrument 25</t>
  </si>
  <si>
    <t>4B.427</t>
  </si>
  <si>
    <t>A21C25D13</t>
  </si>
  <si>
    <t>A21C25D14</t>
  </si>
  <si>
    <t>A21C25D15</t>
  </si>
  <si>
    <t>A21C25D16</t>
  </si>
  <si>
    <t>A21C25D17</t>
  </si>
  <si>
    <t>A21C25D18</t>
  </si>
  <si>
    <t>A21C25D19</t>
  </si>
  <si>
    <t>A21C25D01</t>
  </si>
  <si>
    <t>A21C25D02</t>
  </si>
  <si>
    <t>APP20C25D21</t>
  </si>
  <si>
    <t>A21C25D03</t>
  </si>
  <si>
    <t>A21C25D04</t>
  </si>
  <si>
    <t>A21C25D07</t>
  </si>
  <si>
    <t>A21C25D08</t>
  </si>
  <si>
    <t>A21C25D09</t>
  </si>
  <si>
    <t>A21C25D10</t>
  </si>
  <si>
    <t>A21C25D11</t>
  </si>
  <si>
    <t>A21C25D12</t>
  </si>
  <si>
    <t>RPI linked instrument 26</t>
  </si>
  <si>
    <t>4B.428</t>
  </si>
  <si>
    <t>A21C26D13</t>
  </si>
  <si>
    <t>A21C26D14</t>
  </si>
  <si>
    <t>A21C26D15</t>
  </si>
  <si>
    <t>A21C26D16</t>
  </si>
  <si>
    <t>A21C26D17</t>
  </si>
  <si>
    <t>A21C26D18</t>
  </si>
  <si>
    <t>A21C26D19</t>
  </si>
  <si>
    <t>A21C26D01</t>
  </si>
  <si>
    <t>A21C26D02</t>
  </si>
  <si>
    <t>APP20C26D21</t>
  </si>
  <si>
    <t>A21C26D03</t>
  </si>
  <si>
    <t>A21C26D04</t>
  </si>
  <si>
    <t>A21C26D07</t>
  </si>
  <si>
    <t>A21C26D08</t>
  </si>
  <si>
    <t>A21C26D09</t>
  </si>
  <si>
    <t>A21C26D10</t>
  </si>
  <si>
    <t>A21C26D11</t>
  </si>
  <si>
    <t>A21C26D12</t>
  </si>
  <si>
    <t>RPI linked instrument 27</t>
  </si>
  <si>
    <t>4B.429</t>
  </si>
  <si>
    <t>A21C27D13</t>
  </si>
  <si>
    <t>A21C27D14</t>
  </si>
  <si>
    <t>A21C27D15</t>
  </si>
  <si>
    <t>A21C27D16</t>
  </si>
  <si>
    <t>A21C27D17</t>
  </si>
  <si>
    <t>A21C27D18</t>
  </si>
  <si>
    <t>A21C27D19</t>
  </si>
  <si>
    <t>A21C27D01</t>
  </si>
  <si>
    <t>A21C27D02</t>
  </si>
  <si>
    <t>APP20C27D21</t>
  </si>
  <si>
    <t>A21C27D03</t>
  </si>
  <si>
    <t>A21C27D04</t>
  </si>
  <si>
    <t>A21C27D07</t>
  </si>
  <si>
    <t>A21C27D08</t>
  </si>
  <si>
    <t>A21C27D09</t>
  </si>
  <si>
    <t>A21C27D10</t>
  </si>
  <si>
    <t>A21C27D11</t>
  </si>
  <si>
    <t>A21C27D12</t>
  </si>
  <si>
    <t>RPI linked instrument 28</t>
  </si>
  <si>
    <t>4B.430</t>
  </si>
  <si>
    <t>A21C28D13</t>
  </si>
  <si>
    <t>A21C28D14</t>
  </si>
  <si>
    <t>A21C28D15</t>
  </si>
  <si>
    <t>A21C28D16</t>
  </si>
  <si>
    <t>A21C28D17</t>
  </si>
  <si>
    <t>A21C28D18</t>
  </si>
  <si>
    <t>A21C28D19</t>
  </si>
  <si>
    <t>A21C28D01</t>
  </si>
  <si>
    <t>A21C28D02</t>
  </si>
  <si>
    <t>APP20C28D21</t>
  </si>
  <si>
    <t>A21C28D03</t>
  </si>
  <si>
    <t>A21C28D04</t>
  </si>
  <si>
    <t>A21C28D07</t>
  </si>
  <si>
    <t>A21C28D08</t>
  </si>
  <si>
    <t>A21C28D09</t>
  </si>
  <si>
    <t>A21C28D10</t>
  </si>
  <si>
    <t>A21C28D11</t>
  </si>
  <si>
    <t>A21C28D12</t>
  </si>
  <si>
    <t>RPI linked instrument 29</t>
  </si>
  <si>
    <t>4B.431</t>
  </si>
  <si>
    <t>A21C29D13</t>
  </si>
  <si>
    <t>A21C29D14</t>
  </si>
  <si>
    <t>A21C29D15</t>
  </si>
  <si>
    <t>A21C29D16</t>
  </si>
  <si>
    <t>A21C29D17</t>
  </si>
  <si>
    <t>A21C29D18</t>
  </si>
  <si>
    <t>A21C29D19</t>
  </si>
  <si>
    <t>A21C29D01</t>
  </si>
  <si>
    <t>A21C29D02</t>
  </si>
  <si>
    <t>APP20C29D21</t>
  </si>
  <si>
    <t>A21C29D03</t>
  </si>
  <si>
    <t>A21C29D04</t>
  </si>
  <si>
    <t>A21C29D07</t>
  </si>
  <si>
    <t>A21C29D08</t>
  </si>
  <si>
    <t>A21C29D09</t>
  </si>
  <si>
    <t>A21C29D10</t>
  </si>
  <si>
    <t>A21C29D11</t>
  </si>
  <si>
    <t>A21C29D12</t>
  </si>
  <si>
    <t>RPI linked instrument 30</t>
  </si>
  <si>
    <t>4B.432</t>
  </si>
  <si>
    <t>A21C30D13</t>
  </si>
  <si>
    <t>A21C30D14</t>
  </si>
  <si>
    <t>A21C30D15</t>
  </si>
  <si>
    <t>A21C30D16</t>
  </si>
  <si>
    <t>A21C30D17</t>
  </si>
  <si>
    <t>A21C30D18</t>
  </si>
  <si>
    <t>A21C30D19</t>
  </si>
  <si>
    <t>A21C30D01</t>
  </si>
  <si>
    <t>A21C30D02</t>
  </si>
  <si>
    <t>APP20C30D21</t>
  </si>
  <si>
    <t>A21C30D03</t>
  </si>
  <si>
    <t>A21C30D04</t>
  </si>
  <si>
    <t>A21C30D07</t>
  </si>
  <si>
    <t>A21C30D08</t>
  </si>
  <si>
    <t>A21C30D09</t>
  </si>
  <si>
    <t>A21C30D10</t>
  </si>
  <si>
    <t>A21C30D11</t>
  </si>
  <si>
    <t>A21C30D12</t>
  </si>
  <si>
    <t>RPI linked instrument 31</t>
  </si>
  <si>
    <t>4B.433</t>
  </si>
  <si>
    <t>A21C31D13</t>
  </si>
  <si>
    <t>A21C31D14</t>
  </si>
  <si>
    <t>A21C31D15</t>
  </si>
  <si>
    <t>A21C31D16</t>
  </si>
  <si>
    <t>A21C31D17</t>
  </si>
  <si>
    <t>A21C31D18</t>
  </si>
  <si>
    <t>A21C31D19</t>
  </si>
  <si>
    <t>A21C31D01</t>
  </si>
  <si>
    <t>A21C31D02</t>
  </si>
  <si>
    <t>APP20C31D21</t>
  </si>
  <si>
    <t>A21C31D03</t>
  </si>
  <si>
    <t>A21C31D04</t>
  </si>
  <si>
    <t>A21C31D07</t>
  </si>
  <si>
    <t>A21C31D08</t>
  </si>
  <si>
    <t>A21C31D09</t>
  </si>
  <si>
    <t>A21C31D10</t>
  </si>
  <si>
    <t>A21C31D11</t>
  </si>
  <si>
    <t>A21C31D12</t>
  </si>
  <si>
    <t>RPI linked instrument 32</t>
  </si>
  <si>
    <t>4B.434</t>
  </si>
  <si>
    <t>A21C32D13</t>
  </si>
  <si>
    <t>A21C32D14</t>
  </si>
  <si>
    <t>A21C32D15</t>
  </si>
  <si>
    <t>A21C32D16</t>
  </si>
  <si>
    <t>A21C32D17</t>
  </si>
  <si>
    <t>A21C32D18</t>
  </si>
  <si>
    <t>A21C32D19</t>
  </si>
  <si>
    <t>A21C32D01</t>
  </si>
  <si>
    <t>A21C32D02</t>
  </si>
  <si>
    <t>APP20C32D21</t>
  </si>
  <si>
    <t>A21C32D03</t>
  </si>
  <si>
    <t>A21C32D04</t>
  </si>
  <si>
    <t>A21C32D07</t>
  </si>
  <si>
    <t>A21C32D08</t>
  </si>
  <si>
    <t>A21C32D09</t>
  </si>
  <si>
    <t>A21C32D10</t>
  </si>
  <si>
    <t>A21C32D11</t>
  </si>
  <si>
    <t>A21C32D12</t>
  </si>
  <si>
    <t>RPI linked instrument 33</t>
  </si>
  <si>
    <t>4B.435</t>
  </si>
  <si>
    <t>A21C33D13</t>
  </si>
  <si>
    <t>A21C33D14</t>
  </si>
  <si>
    <t>A21C33D15</t>
  </si>
  <si>
    <t>A21C33D16</t>
  </si>
  <si>
    <t>A21C33D17</t>
  </si>
  <si>
    <t>A21C33D18</t>
  </si>
  <si>
    <t>A21C33D19</t>
  </si>
  <si>
    <t>A21C33D01</t>
  </si>
  <si>
    <t>A21C33D02</t>
  </si>
  <si>
    <t>APP20C33D21</t>
  </si>
  <si>
    <t>A21C33D03</t>
  </si>
  <si>
    <t>A21C33D04</t>
  </si>
  <si>
    <t>A21C33D07</t>
  </si>
  <si>
    <t>A21C33D08</t>
  </si>
  <si>
    <t>A21C33D09</t>
  </si>
  <si>
    <t>A21C33D10</t>
  </si>
  <si>
    <t>A21C33D11</t>
  </si>
  <si>
    <t>A21C33D12</t>
  </si>
  <si>
    <t>RPI linked instrument 34</t>
  </si>
  <si>
    <t>4B.436</t>
  </si>
  <si>
    <t>A21C34D13</t>
  </si>
  <si>
    <t>A21C34D14</t>
  </si>
  <si>
    <t>A21C34D15</t>
  </si>
  <si>
    <t>A21C34D16</t>
  </si>
  <si>
    <t>A21C34D17</t>
  </si>
  <si>
    <t>A21C34D18</t>
  </si>
  <si>
    <t>A21C34D19</t>
  </si>
  <si>
    <t>A21C34D01</t>
  </si>
  <si>
    <t>A21C34D02</t>
  </si>
  <si>
    <t>APP20C34D21</t>
  </si>
  <si>
    <t>A21C34D03</t>
  </si>
  <si>
    <t>A21C34D04</t>
  </si>
  <si>
    <t>A21C34D07</t>
  </si>
  <si>
    <t>A21C34D08</t>
  </si>
  <si>
    <t>A21C34D09</t>
  </si>
  <si>
    <t>A21C34D10</t>
  </si>
  <si>
    <t>A21C34D11</t>
  </si>
  <si>
    <t>A21C34D12</t>
  </si>
  <si>
    <t>RPI linked instrument 35</t>
  </si>
  <si>
    <t>4B.437</t>
  </si>
  <si>
    <t>A21C35D13</t>
  </si>
  <si>
    <t>A21C35D14</t>
  </si>
  <si>
    <t>A21C35D15</t>
  </si>
  <si>
    <t>A21C35D16</t>
  </si>
  <si>
    <t>A21C35D17</t>
  </si>
  <si>
    <t>A21C35D18</t>
  </si>
  <si>
    <t>A21C35D19</t>
  </si>
  <si>
    <t>A21C35D01</t>
  </si>
  <si>
    <t>A21C35D02</t>
  </si>
  <si>
    <t>APP20C35D21</t>
  </si>
  <si>
    <t>A21C35D03</t>
  </si>
  <si>
    <t>A21C35D04</t>
  </si>
  <si>
    <t>A21C35D07</t>
  </si>
  <si>
    <t>A21C35D08</t>
  </si>
  <si>
    <t>A21C35D09</t>
  </si>
  <si>
    <t>A21C35D10</t>
  </si>
  <si>
    <t>A21C35D11</t>
  </si>
  <si>
    <t>A21C35D12</t>
  </si>
  <si>
    <t>RPI linked instrument 36</t>
  </si>
  <si>
    <t>4B.438</t>
  </si>
  <si>
    <t>A21C36D13</t>
  </si>
  <si>
    <t>A21C36D14</t>
  </si>
  <si>
    <t>A21C36D15</t>
  </si>
  <si>
    <t>A21C36D16</t>
  </si>
  <si>
    <t>A21C36D17</t>
  </si>
  <si>
    <t>A21C36D18</t>
  </si>
  <si>
    <t>A21C36D19</t>
  </si>
  <si>
    <t>A21C36D01</t>
  </si>
  <si>
    <t>A21C36D02</t>
  </si>
  <si>
    <t>APP20C36D21</t>
  </si>
  <si>
    <t>A21C36D03</t>
  </si>
  <si>
    <t>A21C36D04</t>
  </si>
  <si>
    <t>A21C36D07</t>
  </si>
  <si>
    <t>A21C36D08</t>
  </si>
  <si>
    <t>A21C36D09</t>
  </si>
  <si>
    <t>A21C36D10</t>
  </si>
  <si>
    <t>A21C36D11</t>
  </si>
  <si>
    <t>A21C36D12</t>
  </si>
  <si>
    <t>RPI linked instrument 37</t>
  </si>
  <si>
    <t>4B.439</t>
  </si>
  <si>
    <t>A21C37D13</t>
  </si>
  <si>
    <t>A21C37D14</t>
  </si>
  <si>
    <t>A21C37D15</t>
  </si>
  <si>
    <t>A21C37D16</t>
  </si>
  <si>
    <t>A21C37D17</t>
  </si>
  <si>
    <t>A21C37D18</t>
  </si>
  <si>
    <t>A21C37D19</t>
  </si>
  <si>
    <t>A21C37D01</t>
  </si>
  <si>
    <t>A21C37D02</t>
  </si>
  <si>
    <t>APP20C37D21</t>
  </si>
  <si>
    <t>A21C37D03</t>
  </si>
  <si>
    <t>A21C37D04</t>
  </si>
  <si>
    <t>A21C37D07</t>
  </si>
  <si>
    <t>A21C37D08</t>
  </si>
  <si>
    <t>A21C37D09</t>
  </si>
  <si>
    <t>A21C37D10</t>
  </si>
  <si>
    <t>A21C37D11</t>
  </si>
  <si>
    <t>A21C37D12</t>
  </si>
  <si>
    <t>RPI linked instrument 38</t>
  </si>
  <si>
    <t>4B.440</t>
  </si>
  <si>
    <t>A21C38D13</t>
  </si>
  <si>
    <t>A21C38D14</t>
  </si>
  <si>
    <t>A21C38D15</t>
  </si>
  <si>
    <t>A21C38D16</t>
  </si>
  <si>
    <t>A21C38D17</t>
  </si>
  <si>
    <t>A21C38D18</t>
  </si>
  <si>
    <t>A21C38D19</t>
  </si>
  <si>
    <t>A21C38D01</t>
  </si>
  <si>
    <t>A21C38D02</t>
  </si>
  <si>
    <t>APP20C38D21</t>
  </si>
  <si>
    <t>A21C38D03</t>
  </si>
  <si>
    <t>A21C38D04</t>
  </si>
  <si>
    <t>A21C38D07</t>
  </si>
  <si>
    <t>A21C38D08</t>
  </si>
  <si>
    <t>A21C38D09</t>
  </si>
  <si>
    <t>A21C38D10</t>
  </si>
  <si>
    <t>A21C38D11</t>
  </si>
  <si>
    <t>A21C38D12</t>
  </si>
  <si>
    <t>RPI linked instrument 39</t>
  </si>
  <si>
    <t>4B.441</t>
  </si>
  <si>
    <t>A21C39D13</t>
  </si>
  <si>
    <t>A21C39D14</t>
  </si>
  <si>
    <t>A21C39D15</t>
  </si>
  <si>
    <t>A21C39D16</t>
  </si>
  <si>
    <t>A21C39D17</t>
  </si>
  <si>
    <t>A21C39D18</t>
  </si>
  <si>
    <t>A21C39D19</t>
  </si>
  <si>
    <t>A21C39D01</t>
  </si>
  <si>
    <t>A21C39D02</t>
  </si>
  <si>
    <t>APP20C39D21</t>
  </si>
  <si>
    <t>A21C39D03</t>
  </si>
  <si>
    <t>A21C39D04</t>
  </si>
  <si>
    <t>A21C39D07</t>
  </si>
  <si>
    <t>A21C39D08</t>
  </si>
  <si>
    <t>A21C39D09</t>
  </si>
  <si>
    <t>A21C39D10</t>
  </si>
  <si>
    <t>A21C39D11</t>
  </si>
  <si>
    <t>A21C39D12</t>
  </si>
  <si>
    <t>RPI linked instrument 40</t>
  </si>
  <si>
    <t>4B.442</t>
  </si>
  <si>
    <t>A21C40D13</t>
  </si>
  <si>
    <t>A21C40D14</t>
  </si>
  <si>
    <t>A21C40D15</t>
  </si>
  <si>
    <t>A21C40D16</t>
  </si>
  <si>
    <t>A21C40D17</t>
  </si>
  <si>
    <t>A21C40D18</t>
  </si>
  <si>
    <t>A21C40D19</t>
  </si>
  <si>
    <t>A21C40D01</t>
  </si>
  <si>
    <t>A21C40D02</t>
  </si>
  <si>
    <t>APP20C40D21</t>
  </si>
  <si>
    <t>A21C40D03</t>
  </si>
  <si>
    <t>A21C40D04</t>
  </si>
  <si>
    <t>A21C40D07</t>
  </si>
  <si>
    <t>A21C40D08</t>
  </si>
  <si>
    <t>A21C40D09</t>
  </si>
  <si>
    <t>A21C40D10</t>
  </si>
  <si>
    <t>A21C40D11</t>
  </si>
  <si>
    <t>A21C40D12</t>
  </si>
  <si>
    <t>RPI linked instrument 41</t>
  </si>
  <si>
    <t>4B.443</t>
  </si>
  <si>
    <t>A21C41D13</t>
  </si>
  <si>
    <t>A21C41D14</t>
  </si>
  <si>
    <t>A21C41D15</t>
  </si>
  <si>
    <t>A21C41D16</t>
  </si>
  <si>
    <t>A21C41D17</t>
  </si>
  <si>
    <t>A21C41D18</t>
  </si>
  <si>
    <t>A21C41D19</t>
  </si>
  <si>
    <t>A21C41D01</t>
  </si>
  <si>
    <t>A21C41D02</t>
  </si>
  <si>
    <t>APP20C41D21</t>
  </si>
  <si>
    <t>A21C41D03</t>
  </si>
  <si>
    <t>A21C41D04</t>
  </si>
  <si>
    <t>A21C41D07</t>
  </si>
  <si>
    <t>A21C41D08</t>
  </si>
  <si>
    <t>A21C41D09</t>
  </si>
  <si>
    <t>A21C41D10</t>
  </si>
  <si>
    <t>A21C41D11</t>
  </si>
  <si>
    <t>A21C41D12</t>
  </si>
  <si>
    <t>RPI linked instrument 42</t>
  </si>
  <si>
    <t>4B.444</t>
  </si>
  <si>
    <t>A21C42D13</t>
  </si>
  <si>
    <t>A21C42D14</t>
  </si>
  <si>
    <t>A21C42D15</t>
  </si>
  <si>
    <t>A21C42D16</t>
  </si>
  <si>
    <t>A21C42D17</t>
  </si>
  <si>
    <t>A21C42D18</t>
  </si>
  <si>
    <t>A21C42D19</t>
  </si>
  <si>
    <t>A21C42D01</t>
  </si>
  <si>
    <t>A21C42D02</t>
  </si>
  <si>
    <t>APP20C42D21</t>
  </si>
  <si>
    <t>A21C42D03</t>
  </si>
  <si>
    <t>A21C42D04</t>
  </si>
  <si>
    <t>A21C42D07</t>
  </si>
  <si>
    <t>A21C42D08</t>
  </si>
  <si>
    <t>A21C42D09</t>
  </si>
  <si>
    <t>A21C42D10</t>
  </si>
  <si>
    <t>A21C42D11</t>
  </si>
  <si>
    <t>A21C42D12</t>
  </si>
  <si>
    <t>RPI linked instrument 43</t>
  </si>
  <si>
    <t>4B.445</t>
  </si>
  <si>
    <t>A21C43D13</t>
  </si>
  <si>
    <t>A21C43D14</t>
  </si>
  <si>
    <t>A21C43D15</t>
  </si>
  <si>
    <t>A21C43D16</t>
  </si>
  <si>
    <t>A21C43D17</t>
  </si>
  <si>
    <t>A21C43D18</t>
  </si>
  <si>
    <t>A21C43D19</t>
  </si>
  <si>
    <t>A21C43D01</t>
  </si>
  <si>
    <t>A21C43D02</t>
  </si>
  <si>
    <t>APP20C43D21</t>
  </si>
  <si>
    <t>A21C43D03</t>
  </si>
  <si>
    <t>A21C43D04</t>
  </si>
  <si>
    <t>A21C43D07</t>
  </si>
  <si>
    <t>A21C43D08</t>
  </si>
  <si>
    <t>A21C43D09</t>
  </si>
  <si>
    <t>A21C43D10</t>
  </si>
  <si>
    <t>A21C43D11</t>
  </si>
  <si>
    <t>A21C43D12</t>
  </si>
  <si>
    <t>RPI linked instrument 44</t>
  </si>
  <si>
    <t>4B.446</t>
  </si>
  <si>
    <t>A21C44D13</t>
  </si>
  <si>
    <t>A21C44D14</t>
  </si>
  <si>
    <t>A21C44D15</t>
  </si>
  <si>
    <t>A21C44D16</t>
  </si>
  <si>
    <t>A21C44D17</t>
  </si>
  <si>
    <t>A21C44D18</t>
  </si>
  <si>
    <t>A21C44D19</t>
  </si>
  <si>
    <t>A21C44D01</t>
  </si>
  <si>
    <t>A21C44D02</t>
  </si>
  <si>
    <t>APP20C44D21</t>
  </si>
  <si>
    <t>A21C44D03</t>
  </si>
  <si>
    <t>A21C44D04</t>
  </si>
  <si>
    <t>A21C44D07</t>
  </si>
  <si>
    <t>A21C44D08</t>
  </si>
  <si>
    <t>A21C44D09</t>
  </si>
  <si>
    <t>A21C44D10</t>
  </si>
  <si>
    <t>A21C44D11</t>
  </si>
  <si>
    <t>A21C44D12</t>
  </si>
  <si>
    <t>RPI linked instrument 45</t>
  </si>
  <si>
    <t>4B.447</t>
  </si>
  <si>
    <t>A21C45D13</t>
  </si>
  <si>
    <t>A21C45D14</t>
  </si>
  <si>
    <t>A21C45D15</t>
  </si>
  <si>
    <t>A21C45D16</t>
  </si>
  <si>
    <t>A21C45D17</t>
  </si>
  <si>
    <t>A21C45D18</t>
  </si>
  <si>
    <t>A21C45D19</t>
  </si>
  <si>
    <t>A21C45D01</t>
  </si>
  <si>
    <t>A21C45D02</t>
  </si>
  <si>
    <t>APP20C45D21</t>
  </si>
  <si>
    <t>A21C45D03</t>
  </si>
  <si>
    <t>A21C45D04</t>
  </si>
  <si>
    <t>A21C45D07</t>
  </si>
  <si>
    <t>A21C45D08</t>
  </si>
  <si>
    <t>A21C45D09</t>
  </si>
  <si>
    <t>A21C45D10</t>
  </si>
  <si>
    <t>A21C45D11</t>
  </si>
  <si>
    <t>A21C45D12</t>
  </si>
  <si>
    <t>RPI linked instrument 46</t>
  </si>
  <si>
    <t>4B.448</t>
  </si>
  <si>
    <t>A21C46D13</t>
  </si>
  <si>
    <t>A21C46D14</t>
  </si>
  <si>
    <t>A21C46D15</t>
  </si>
  <si>
    <t>A21C46D16</t>
  </si>
  <si>
    <t>A21C46D17</t>
  </si>
  <si>
    <t>A21C46D18</t>
  </si>
  <si>
    <t>A21C46D19</t>
  </si>
  <si>
    <t>A21C46D01</t>
  </si>
  <si>
    <t>A21C46D02</t>
  </si>
  <si>
    <t>APP20C46D21</t>
  </si>
  <si>
    <t>A21C46D03</t>
  </si>
  <si>
    <t>A21C46D04</t>
  </si>
  <si>
    <t>A21C46D07</t>
  </si>
  <si>
    <t>A21C46D08</t>
  </si>
  <si>
    <t>A21C46D09</t>
  </si>
  <si>
    <t>A21C46D10</t>
  </si>
  <si>
    <t>A21C46D11</t>
  </si>
  <si>
    <t>A21C46D12</t>
  </si>
  <si>
    <t>RPI linked instrument 47</t>
  </si>
  <si>
    <t>4B.449</t>
  </si>
  <si>
    <t>A21C47D13</t>
  </si>
  <si>
    <t>A21C47D14</t>
  </si>
  <si>
    <t>A21C47D15</t>
  </si>
  <si>
    <t>A21C47D16</t>
  </si>
  <si>
    <t>A21C47D17</t>
  </si>
  <si>
    <t>A21C47D18</t>
  </si>
  <si>
    <t>A21C47D19</t>
  </si>
  <si>
    <t>A21C47D01</t>
  </si>
  <si>
    <t>A21C47D02</t>
  </si>
  <si>
    <t>APP20C47D21</t>
  </si>
  <si>
    <t>A21C47D03</t>
  </si>
  <si>
    <t>A21C47D04</t>
  </si>
  <si>
    <t>A21C47D07</t>
  </si>
  <si>
    <t>A21C47D08</t>
  </si>
  <si>
    <t>A21C47D09</t>
  </si>
  <si>
    <t>A21C47D10</t>
  </si>
  <si>
    <t>A21C47D11</t>
  </si>
  <si>
    <t>A21C47D12</t>
  </si>
  <si>
    <t>RPI linked instrument 48</t>
  </si>
  <si>
    <t>4B.450</t>
  </si>
  <si>
    <t>A21C48D13</t>
  </si>
  <si>
    <t>A21C48D14</t>
  </si>
  <si>
    <t>A21C48D15</t>
  </si>
  <si>
    <t>A21C48D16</t>
  </si>
  <si>
    <t>A21C48D17</t>
  </si>
  <si>
    <t>A21C48D18</t>
  </si>
  <si>
    <t>A21C48D19</t>
  </si>
  <si>
    <t>A21C48D01</t>
  </si>
  <si>
    <t>A21C48D02</t>
  </si>
  <si>
    <t>APP20C48D21</t>
  </si>
  <si>
    <t>A21C48D03</t>
  </si>
  <si>
    <t>A21C48D04</t>
  </si>
  <si>
    <t>A21C48D07</t>
  </si>
  <si>
    <t>A21C48D08</t>
  </si>
  <si>
    <t>A21C48D09</t>
  </si>
  <si>
    <t>A21C48D10</t>
  </si>
  <si>
    <t>A21C48D11</t>
  </si>
  <si>
    <t>A21C48D12</t>
  </si>
  <si>
    <t>RPI linked instrument 49</t>
  </si>
  <si>
    <t>4B.451</t>
  </si>
  <si>
    <t>A21C49D13</t>
  </si>
  <si>
    <t>A21C49D14</t>
  </si>
  <si>
    <t>A21C49D15</t>
  </si>
  <si>
    <t>A21C49D16</t>
  </si>
  <si>
    <t>A21C49D17</t>
  </si>
  <si>
    <t>A21C49D18</t>
  </si>
  <si>
    <t>A21C49D19</t>
  </si>
  <si>
    <t>A21C49D01</t>
  </si>
  <si>
    <t>A21C49D02</t>
  </si>
  <si>
    <t>APP20C49D21</t>
  </si>
  <si>
    <t>A21C49D03</t>
  </si>
  <si>
    <t>A21C49D04</t>
  </si>
  <si>
    <t>A21C49D07</t>
  </si>
  <si>
    <t>A21C49D08</t>
  </si>
  <si>
    <t>A21C49D09</t>
  </si>
  <si>
    <t>A21C49D10</t>
  </si>
  <si>
    <t>A21C49D11</t>
  </si>
  <si>
    <t>A21C49D12</t>
  </si>
  <si>
    <t>RPI linked instrument 50</t>
  </si>
  <si>
    <t>4B.452</t>
  </si>
  <si>
    <t>A21C50D13</t>
  </si>
  <si>
    <t>A21C50D14</t>
  </si>
  <si>
    <t>A21C50D15</t>
  </si>
  <si>
    <t>A21C50D16</t>
  </si>
  <si>
    <t>A21C50D17</t>
  </si>
  <si>
    <t>A21C50D18</t>
  </si>
  <si>
    <t>A21C50D19</t>
  </si>
  <si>
    <t>A21C50D01</t>
  </si>
  <si>
    <t>A21C50D02</t>
  </si>
  <si>
    <t>APP20C50D21</t>
  </si>
  <si>
    <t>A21C50D03</t>
  </si>
  <si>
    <t>A21C50D04</t>
  </si>
  <si>
    <t>A21C50D07</t>
  </si>
  <si>
    <t>A21C50D08</t>
  </si>
  <si>
    <t>A21C50D09</t>
  </si>
  <si>
    <t>A21C50D10</t>
  </si>
  <si>
    <t>A21C50D11</t>
  </si>
  <si>
    <t>A21C50D12</t>
  </si>
  <si>
    <t>RPI linked instrument 51</t>
  </si>
  <si>
    <t>4B.453</t>
  </si>
  <si>
    <t>A21C51D13</t>
  </si>
  <si>
    <t>A21C51D14</t>
  </si>
  <si>
    <t>A21C51D15</t>
  </si>
  <si>
    <t>A21C51D16</t>
  </si>
  <si>
    <t>A21C51D17</t>
  </si>
  <si>
    <t>A21C51D18</t>
  </si>
  <si>
    <t>A21C51D19</t>
  </si>
  <si>
    <t>A21C51D01</t>
  </si>
  <si>
    <t>A21C51D02</t>
  </si>
  <si>
    <t>APP20C51D21</t>
  </si>
  <si>
    <t>A21C51D03</t>
  </si>
  <si>
    <t>A21C51D04</t>
  </si>
  <si>
    <t>A21C51D07</t>
  </si>
  <si>
    <t>A21C51D08</t>
  </si>
  <si>
    <t>A21C51D09</t>
  </si>
  <si>
    <t>A21C51D10</t>
  </si>
  <si>
    <t>A21C51D11</t>
  </si>
  <si>
    <t>A21C51D12</t>
  </si>
  <si>
    <t>RPI linked instrument 52</t>
  </si>
  <si>
    <t>4B.454</t>
  </si>
  <si>
    <t>A21C52D13</t>
  </si>
  <si>
    <t>A21C52D14</t>
  </si>
  <si>
    <t>A21C52D15</t>
  </si>
  <si>
    <t>A21C52D16</t>
  </si>
  <si>
    <t>A21C52D17</t>
  </si>
  <si>
    <t>A21C52D18</t>
  </si>
  <si>
    <t>A21C52D19</t>
  </si>
  <si>
    <t>A21C52D01</t>
  </si>
  <si>
    <t>A21C52D02</t>
  </si>
  <si>
    <t>APP20C52D21</t>
  </si>
  <si>
    <t>A21C52D03</t>
  </si>
  <si>
    <t>A21C52D04</t>
  </si>
  <si>
    <t>A21C52D07</t>
  </si>
  <si>
    <t>A21C52D08</t>
  </si>
  <si>
    <t>A21C52D09</t>
  </si>
  <si>
    <t>A21C52D10</t>
  </si>
  <si>
    <t>A21C52D11</t>
  </si>
  <si>
    <t>A21C52D12</t>
  </si>
  <si>
    <t>RPI linked instrument 53</t>
  </si>
  <si>
    <t>4B.455</t>
  </si>
  <si>
    <t>A21C53D13</t>
  </si>
  <si>
    <t>A21C53D14</t>
  </si>
  <si>
    <t>A21C53D15</t>
  </si>
  <si>
    <t>A21C53D16</t>
  </si>
  <si>
    <t>A21C53D17</t>
  </si>
  <si>
    <t>A21C53D18</t>
  </si>
  <si>
    <t>A21C53D19</t>
  </si>
  <si>
    <t>A21C53D01</t>
  </si>
  <si>
    <t>A21C53D02</t>
  </si>
  <si>
    <t>APP20C53D21</t>
  </si>
  <si>
    <t>A21C53D03</t>
  </si>
  <si>
    <t>A21C53D04</t>
  </si>
  <si>
    <t>A21C53D07</t>
  </si>
  <si>
    <t>A21C53D08</t>
  </si>
  <si>
    <t>A21C53D09</t>
  </si>
  <si>
    <t>A21C53D10</t>
  </si>
  <si>
    <t>A21C53D11</t>
  </si>
  <si>
    <t>A21C53D12</t>
  </si>
  <si>
    <t>RPI linked instrument 54</t>
  </si>
  <si>
    <t>4B.456</t>
  </si>
  <si>
    <t>A21C54D13</t>
  </si>
  <si>
    <t>A21C54D14</t>
  </si>
  <si>
    <t>A21C54D15</t>
  </si>
  <si>
    <t>A21C54D16</t>
  </si>
  <si>
    <t>A21C54D17</t>
  </si>
  <si>
    <t>A21C54D18</t>
  </si>
  <si>
    <t>A21C54D19</t>
  </si>
  <si>
    <t>A21C54D01</t>
  </si>
  <si>
    <t>A21C54D02</t>
  </si>
  <si>
    <t>APP20C54D21</t>
  </si>
  <si>
    <t>A21C54D03</t>
  </si>
  <si>
    <t>A21C54D04</t>
  </si>
  <si>
    <t>A21C54D07</t>
  </si>
  <si>
    <t>A21C54D08</t>
  </si>
  <si>
    <t>A21C54D09</t>
  </si>
  <si>
    <t>A21C54D10</t>
  </si>
  <si>
    <t>A21C54D11</t>
  </si>
  <si>
    <t>A21C54D12</t>
  </si>
  <si>
    <t>RPI linked instrument 55</t>
  </si>
  <si>
    <t>4B.457</t>
  </si>
  <si>
    <t>A21C55D13</t>
  </si>
  <si>
    <t>A21C55D14</t>
  </si>
  <si>
    <t>A21C55D15</t>
  </si>
  <si>
    <t>A21C55D16</t>
  </si>
  <si>
    <t>A21C55D17</t>
  </si>
  <si>
    <t>A21C55D18</t>
  </si>
  <si>
    <t>A21C55D19</t>
  </si>
  <si>
    <t>A21C55D01</t>
  </si>
  <si>
    <t>A21C55D02</t>
  </si>
  <si>
    <t>APP20C55D21</t>
  </si>
  <si>
    <t>A21C55D03</t>
  </si>
  <si>
    <t>A21C55D04</t>
  </si>
  <si>
    <t>A21C55D07</t>
  </si>
  <si>
    <t>A21C55D08</t>
  </si>
  <si>
    <t>A21C55D09</t>
  </si>
  <si>
    <t>A21C55D10</t>
  </si>
  <si>
    <t>A21C55D11</t>
  </si>
  <si>
    <t>A21C55D12</t>
  </si>
  <si>
    <t>RPI linked instrument 56</t>
  </si>
  <si>
    <t>4B.458</t>
  </si>
  <si>
    <t>A21C56D13</t>
  </si>
  <si>
    <t>A21C56D14</t>
  </si>
  <si>
    <t>A21C56D15</t>
  </si>
  <si>
    <t>A21C56D16</t>
  </si>
  <si>
    <t>A21C56D17</t>
  </si>
  <si>
    <t>A21C56D18</t>
  </si>
  <si>
    <t>A21C56D19</t>
  </si>
  <si>
    <t>A21C56D01</t>
  </si>
  <si>
    <t>A21C56D02</t>
  </si>
  <si>
    <t>APP20C56D21</t>
  </si>
  <si>
    <t>A21C56D03</t>
  </si>
  <si>
    <t>A21C56D04</t>
  </si>
  <si>
    <t>A21C56D07</t>
  </si>
  <si>
    <t>A21C56D08</t>
  </si>
  <si>
    <t>A21C56D09</t>
  </si>
  <si>
    <t>A21C56D10</t>
  </si>
  <si>
    <t>A21C56D11</t>
  </si>
  <si>
    <t>A21C56D12</t>
  </si>
  <si>
    <t>RPI linked instrument 57</t>
  </si>
  <si>
    <t>4B.459</t>
  </si>
  <si>
    <t>A21C57D13</t>
  </si>
  <si>
    <t>A21C57D14</t>
  </si>
  <si>
    <t>A21C57D15</t>
  </si>
  <si>
    <t>A21C57D16</t>
  </si>
  <si>
    <t>A21C57D17</t>
  </si>
  <si>
    <t>A21C57D18</t>
  </si>
  <si>
    <t>A21C57D19</t>
  </si>
  <si>
    <t>A21C57D01</t>
  </si>
  <si>
    <t>A21C57D02</t>
  </si>
  <si>
    <t>APP20C57D21</t>
  </si>
  <si>
    <t>A21C57D03</t>
  </si>
  <si>
    <t>A21C57D04</t>
  </si>
  <si>
    <t>A21C57D07</t>
  </si>
  <si>
    <t>A21C57D08</t>
  </si>
  <si>
    <t>A21C57D09</t>
  </si>
  <si>
    <t>A21C57D10</t>
  </si>
  <si>
    <t>A21C57D11</t>
  </si>
  <si>
    <t>A21C57D12</t>
  </si>
  <si>
    <t>RPI linked instrument 58</t>
  </si>
  <si>
    <t>4B.460</t>
  </si>
  <si>
    <t>A21C58D13</t>
  </si>
  <si>
    <t>A21C58D14</t>
  </si>
  <si>
    <t>A21C58D15</t>
  </si>
  <si>
    <t>A21C58D16</t>
  </si>
  <si>
    <t>A21C58D17</t>
  </si>
  <si>
    <t>A21C58D18</t>
  </si>
  <si>
    <t>A21C58D19</t>
  </si>
  <si>
    <t>A21C58D01</t>
  </si>
  <si>
    <t>A21C58D02</t>
  </si>
  <si>
    <t>APP20C58D21</t>
  </si>
  <si>
    <t>A21C58D03</t>
  </si>
  <si>
    <t>A21C58D04</t>
  </si>
  <si>
    <t>A21C58D07</t>
  </si>
  <si>
    <t>A21C58D08</t>
  </si>
  <si>
    <t>A21C58D09</t>
  </si>
  <si>
    <t>A21C58D10</t>
  </si>
  <si>
    <t>A21C58D11</t>
  </si>
  <si>
    <t>A21C58D12</t>
  </si>
  <si>
    <t>RPI linked instrument 59</t>
  </si>
  <si>
    <t>4B.461</t>
  </si>
  <si>
    <t>A21C59D13</t>
  </si>
  <si>
    <t>A21C59D14</t>
  </si>
  <si>
    <t>A21C59D15</t>
  </si>
  <si>
    <t>A21C59D16</t>
  </si>
  <si>
    <t>A21C59D17</t>
  </si>
  <si>
    <t>A21C59D18</t>
  </si>
  <si>
    <t>A21C59D19</t>
  </si>
  <si>
    <t>A21C59D01</t>
  </si>
  <si>
    <t>A21C59D02</t>
  </si>
  <si>
    <t>APP20C59D21</t>
  </si>
  <si>
    <t>A21C59D03</t>
  </si>
  <si>
    <t>A21C59D04</t>
  </si>
  <si>
    <t>A21C59D07</t>
  </si>
  <si>
    <t>A21C59D08</t>
  </si>
  <si>
    <t>A21C59D09</t>
  </si>
  <si>
    <t>A21C59D10</t>
  </si>
  <si>
    <t>A21C59D11</t>
  </si>
  <si>
    <t>A21C59D12</t>
  </si>
  <si>
    <t>RPI linked instrument 60</t>
  </si>
  <si>
    <t>4B.462</t>
  </si>
  <si>
    <t>A21C60D13</t>
  </si>
  <si>
    <t>A21C60D14</t>
  </si>
  <si>
    <t>A21C60D15</t>
  </si>
  <si>
    <t>A21C60D16</t>
  </si>
  <si>
    <t>A21C60D17</t>
  </si>
  <si>
    <t>A21C60D18</t>
  </si>
  <si>
    <t>A21C60D19</t>
  </si>
  <si>
    <t>A21C60D01</t>
  </si>
  <si>
    <t>A21C60D02</t>
  </si>
  <si>
    <t>APP20C60D21</t>
  </si>
  <si>
    <t>A21C60D03</t>
  </si>
  <si>
    <t>A21C60D04</t>
  </si>
  <si>
    <t>A21C60D07</t>
  </si>
  <si>
    <t>A21C60D08</t>
  </si>
  <si>
    <t>A21C60D09</t>
  </si>
  <si>
    <t>A21C60D10</t>
  </si>
  <si>
    <t>A21C60D11</t>
  </si>
  <si>
    <t>A21C60D12</t>
  </si>
  <si>
    <t>RPI linked instrument 61</t>
  </si>
  <si>
    <t>4B.463</t>
  </si>
  <si>
    <t>A21C61D13</t>
  </si>
  <si>
    <t>A21C61D14</t>
  </si>
  <si>
    <t>A21C61D15</t>
  </si>
  <si>
    <t>A21C61D16</t>
  </si>
  <si>
    <t>A21C61D17</t>
  </si>
  <si>
    <t>A21C61D18</t>
  </si>
  <si>
    <t>A21C61D19</t>
  </si>
  <si>
    <t>A21C61D01</t>
  </si>
  <si>
    <t>A21C61D02</t>
  </si>
  <si>
    <t>APP20C61D21</t>
  </si>
  <si>
    <t>A21C61D03</t>
  </si>
  <si>
    <t>A21C61D04</t>
  </si>
  <si>
    <t>A21C61D07</t>
  </si>
  <si>
    <t>A21C61D08</t>
  </si>
  <si>
    <t>A21C61D09</t>
  </si>
  <si>
    <t>A21C61D10</t>
  </si>
  <si>
    <t>A21C61D11</t>
  </si>
  <si>
    <t>A21C61D12</t>
  </si>
  <si>
    <t>RPI linked instrument 62</t>
  </si>
  <si>
    <t>4B.464</t>
  </si>
  <si>
    <t>A21C62D13</t>
  </si>
  <si>
    <t>A21C62D14</t>
  </si>
  <si>
    <t>A21C62D15</t>
  </si>
  <si>
    <t>A21C62D16</t>
  </si>
  <si>
    <t>A21C62D17</t>
  </si>
  <si>
    <t>A21C62D18</t>
  </si>
  <si>
    <t>A21C62D19</t>
  </si>
  <si>
    <t>A21C62D01</t>
  </si>
  <si>
    <t>A21C62D02</t>
  </si>
  <si>
    <t>APP20C62D21</t>
  </si>
  <si>
    <t>A21C62D03</t>
  </si>
  <si>
    <t>A21C62D04</t>
  </si>
  <si>
    <t>A21C62D07</t>
  </si>
  <si>
    <t>A21C62D08</t>
  </si>
  <si>
    <t>A21C62D09</t>
  </si>
  <si>
    <t>A21C62D10</t>
  </si>
  <si>
    <t>A21C62D11</t>
  </si>
  <si>
    <t>A21C62D12</t>
  </si>
  <si>
    <t>RPI linked instrument 63</t>
  </si>
  <si>
    <t>4B.465</t>
  </si>
  <si>
    <t>A21C63D13</t>
  </si>
  <si>
    <t>A21C63D14</t>
  </si>
  <si>
    <t>A21C63D15</t>
  </si>
  <si>
    <t>A21C63D16</t>
  </si>
  <si>
    <t>A21C63D17</t>
  </si>
  <si>
    <t>A21C63D18</t>
  </si>
  <si>
    <t>A21C63D19</t>
  </si>
  <si>
    <t>A21C63D01</t>
  </si>
  <si>
    <t>A21C63D02</t>
  </si>
  <si>
    <t>APP20C63D21</t>
  </si>
  <si>
    <t>A21C63D03</t>
  </si>
  <si>
    <t>A21C63D04</t>
  </si>
  <si>
    <t>A21C63D07</t>
  </si>
  <si>
    <t>A21C63D08</t>
  </si>
  <si>
    <t>A21C63D09</t>
  </si>
  <si>
    <t>A21C63D10</t>
  </si>
  <si>
    <t>A21C63D11</t>
  </si>
  <si>
    <t>A21C63D12</t>
  </si>
  <si>
    <t>RPI linked instrument 64</t>
  </si>
  <si>
    <t>4B.466</t>
  </si>
  <si>
    <t>A21C64D13</t>
  </si>
  <si>
    <t>A21C64D14</t>
  </si>
  <si>
    <t>A21C64D15</t>
  </si>
  <si>
    <t>A21C64D16</t>
  </si>
  <si>
    <t>A21C64D17</t>
  </si>
  <si>
    <t>A21C64D18</t>
  </si>
  <si>
    <t>A21C64D19</t>
  </si>
  <si>
    <t>A21C64D01</t>
  </si>
  <si>
    <t>A21C64D02</t>
  </si>
  <si>
    <t>APP20C64D21</t>
  </si>
  <si>
    <t>A21C64D03</t>
  </si>
  <si>
    <t>A21C64D04</t>
  </si>
  <si>
    <t>A21C64D07</t>
  </si>
  <si>
    <t>A21C64D08</t>
  </si>
  <si>
    <t>A21C64D09</t>
  </si>
  <si>
    <t>A21C64D10</t>
  </si>
  <si>
    <t>A21C64D11</t>
  </si>
  <si>
    <t>A21C64D12</t>
  </si>
  <si>
    <t>RPI linked instrument 65</t>
  </si>
  <si>
    <t>4B.467</t>
  </si>
  <si>
    <t>A21C65D13</t>
  </si>
  <si>
    <t>A21C65D14</t>
  </si>
  <si>
    <t>A21C65D15</t>
  </si>
  <si>
    <t>A21C65D16</t>
  </si>
  <si>
    <t>A21C65D17</t>
  </si>
  <si>
    <t>A21C65D18</t>
  </si>
  <si>
    <t>A21C65D19</t>
  </si>
  <si>
    <t>A21C65D01</t>
  </si>
  <si>
    <t>A21C65D02</t>
  </si>
  <si>
    <t>APP20C65D21</t>
  </si>
  <si>
    <t>A21C65D03</t>
  </si>
  <si>
    <t>A21C65D04</t>
  </si>
  <si>
    <t>A21C65D07</t>
  </si>
  <si>
    <t>A21C65D08</t>
  </si>
  <si>
    <t>A21C65D09</t>
  </si>
  <si>
    <t>A21C65D10</t>
  </si>
  <si>
    <t>A21C65D11</t>
  </si>
  <si>
    <t>A21C65D12</t>
  </si>
  <si>
    <t>RPI linked instrument 66</t>
  </si>
  <si>
    <t>4B.468</t>
  </si>
  <si>
    <t>A21C66D13</t>
  </si>
  <si>
    <t>A21C66D14</t>
  </si>
  <si>
    <t>A21C66D15</t>
  </si>
  <si>
    <t>A21C66D16</t>
  </si>
  <si>
    <t>A21C66D17</t>
  </si>
  <si>
    <t>A21C66D18</t>
  </si>
  <si>
    <t>A21C66D19</t>
  </si>
  <si>
    <t>A21C66D01</t>
  </si>
  <si>
    <t>A21C66D02</t>
  </si>
  <si>
    <t>APP20C66D21</t>
  </si>
  <si>
    <t>A21C66D03</t>
  </si>
  <si>
    <t>A21C66D04</t>
  </si>
  <si>
    <t>A21C66D07</t>
  </si>
  <si>
    <t>A21C66D08</t>
  </si>
  <si>
    <t>A21C66D09</t>
  </si>
  <si>
    <t>A21C66D10</t>
  </si>
  <si>
    <t>A21C66D11</t>
  </si>
  <si>
    <t>A21C66D12</t>
  </si>
  <si>
    <t>RPI linked instrument 67</t>
  </si>
  <si>
    <t>4B.469</t>
  </si>
  <si>
    <t>A21C67D13</t>
  </si>
  <si>
    <t>A21C67D14</t>
  </si>
  <si>
    <t>A21C67D15</t>
  </si>
  <si>
    <t>A21C67D16</t>
  </si>
  <si>
    <t>A21C67D17</t>
  </si>
  <si>
    <t>A21C67D18</t>
  </si>
  <si>
    <t>A21C67D19</t>
  </si>
  <si>
    <t>A21C67D01</t>
  </si>
  <si>
    <t>A21C67D02</t>
  </si>
  <si>
    <t>APP20C67D21</t>
  </si>
  <si>
    <t>A21C67D03</t>
  </si>
  <si>
    <t>A21C67D04</t>
  </si>
  <si>
    <t>A21C67D07</t>
  </si>
  <si>
    <t>A21C67D08</t>
  </si>
  <si>
    <t>A21C67D09</t>
  </si>
  <si>
    <t>A21C67D10</t>
  </si>
  <si>
    <t>A21C67D11</t>
  </si>
  <si>
    <t>A21C67D12</t>
  </si>
  <si>
    <t>RPI linked instrument 68</t>
  </si>
  <si>
    <t>4B.470</t>
  </si>
  <si>
    <t>A21C68D13</t>
  </si>
  <si>
    <t>A21C68D14</t>
  </si>
  <si>
    <t>A21C68D15</t>
  </si>
  <si>
    <t>A21C68D16</t>
  </si>
  <si>
    <t>A21C68D17</t>
  </si>
  <si>
    <t>A21C68D18</t>
  </si>
  <si>
    <t>A21C68D19</t>
  </si>
  <si>
    <t>A21C68D01</t>
  </si>
  <si>
    <t>A21C68D02</t>
  </si>
  <si>
    <t>APP20C68D21</t>
  </si>
  <si>
    <t>A21C68D03</t>
  </si>
  <si>
    <t>A21C68D04</t>
  </si>
  <si>
    <t>A21C68D07</t>
  </si>
  <si>
    <t>A21C68D08</t>
  </si>
  <si>
    <t>A21C68D09</t>
  </si>
  <si>
    <t>A21C68D10</t>
  </si>
  <si>
    <t>A21C68D11</t>
  </si>
  <si>
    <t>A21C68D12</t>
  </si>
  <si>
    <t>RPI linked instrument 69</t>
  </si>
  <si>
    <t>4B.471</t>
  </si>
  <si>
    <t>A21C69D13</t>
  </si>
  <si>
    <t>A21C69D14</t>
  </si>
  <si>
    <t>A21C69D15</t>
  </si>
  <si>
    <t>A21C69D16</t>
  </si>
  <si>
    <t>A21C69D17</t>
  </si>
  <si>
    <t>A21C69D18</t>
  </si>
  <si>
    <t>A21C69D19</t>
  </si>
  <si>
    <t>A21C69D01</t>
  </si>
  <si>
    <t>A21C69D02</t>
  </si>
  <si>
    <t>APP20C69D21</t>
  </si>
  <si>
    <t>A21C69D03</t>
  </si>
  <si>
    <t>A21C69D04</t>
  </si>
  <si>
    <t>A21C69D07</t>
  </si>
  <si>
    <t>A21C69D08</t>
  </si>
  <si>
    <t>A21C69D09</t>
  </si>
  <si>
    <t>A21C69D10</t>
  </si>
  <si>
    <t>A21C69D11</t>
  </si>
  <si>
    <t>A21C69D12</t>
  </si>
  <si>
    <t>RPI linked instrument 70</t>
  </si>
  <si>
    <t>4B.472</t>
  </si>
  <si>
    <t>A21C70D13</t>
  </si>
  <si>
    <t>A21C70D14</t>
  </si>
  <si>
    <t>A21C70D15</t>
  </si>
  <si>
    <t>A21C70D16</t>
  </si>
  <si>
    <t>A21C70D17</t>
  </si>
  <si>
    <t>A21C70D18</t>
  </si>
  <si>
    <t>A21C70D19</t>
  </si>
  <si>
    <t>A21C70D01</t>
  </si>
  <si>
    <t>A21C70D02</t>
  </si>
  <si>
    <t>APP20C70D21</t>
  </si>
  <si>
    <t>A21C70D03</t>
  </si>
  <si>
    <t>A21C70D04</t>
  </si>
  <si>
    <t>A21C70D07</t>
  </si>
  <si>
    <t>A21C70D08</t>
  </si>
  <si>
    <t>A21C70D09</t>
  </si>
  <si>
    <t>A21C70D10</t>
  </si>
  <si>
    <t>A21C70D11</t>
  </si>
  <si>
    <t>A21C70D12</t>
  </si>
  <si>
    <t>RPI linked instrument 71</t>
  </si>
  <si>
    <t>4B.473</t>
  </si>
  <si>
    <t>A21C71D13</t>
  </si>
  <si>
    <t>A21C71D14</t>
  </si>
  <si>
    <t>A21C71D15</t>
  </si>
  <si>
    <t>A21C71D16</t>
  </si>
  <si>
    <t>A21C71D17</t>
  </si>
  <si>
    <t>A21C71D18</t>
  </si>
  <si>
    <t>A21C71D19</t>
  </si>
  <si>
    <t>A21C71D01</t>
  </si>
  <si>
    <t>A21C71D02</t>
  </si>
  <si>
    <t>APP20C71D21</t>
  </si>
  <si>
    <t>A21C71D03</t>
  </si>
  <si>
    <t>A21C71D04</t>
  </si>
  <si>
    <t>A21C71D07</t>
  </si>
  <si>
    <t>A21C71D08</t>
  </si>
  <si>
    <t>A21C71D09</t>
  </si>
  <si>
    <t>A21C71D10</t>
  </si>
  <si>
    <t>A21C71D11</t>
  </si>
  <si>
    <t>A21C71D12</t>
  </si>
  <si>
    <t>RPI linked instrument 72</t>
  </si>
  <si>
    <t>4B.474</t>
  </si>
  <si>
    <t>A21C72D13</t>
  </si>
  <si>
    <t>A21C72D14</t>
  </si>
  <si>
    <t>A21C72D15</t>
  </si>
  <si>
    <t>A21C72D16</t>
  </si>
  <si>
    <t>A21C72D17</t>
  </si>
  <si>
    <t>A21C72D18</t>
  </si>
  <si>
    <t>A21C72D19</t>
  </si>
  <si>
    <t>A21C72D01</t>
  </si>
  <si>
    <t>A21C72D02</t>
  </si>
  <si>
    <t>APP20C72D21</t>
  </si>
  <si>
    <t>A21C72D03</t>
  </si>
  <si>
    <t>A21C72D04</t>
  </si>
  <si>
    <t>A21C72D07</t>
  </si>
  <si>
    <t>A21C72D08</t>
  </si>
  <si>
    <t>A21C72D09</t>
  </si>
  <si>
    <t>A21C72D10</t>
  </si>
  <si>
    <t>A21C72D11</t>
  </si>
  <si>
    <t>A21C72D12</t>
  </si>
  <si>
    <t>RPI linked instrument 73</t>
  </si>
  <si>
    <t>4B.475</t>
  </si>
  <si>
    <t>A21C73D13</t>
  </si>
  <si>
    <t>A21C73D14</t>
  </si>
  <si>
    <t>A21C73D15</t>
  </si>
  <si>
    <t>A21C73D16</t>
  </si>
  <si>
    <t>A21C73D17</t>
  </si>
  <si>
    <t>A21C73D18</t>
  </si>
  <si>
    <t>A21C73D19</t>
  </si>
  <si>
    <t>A21C73D01</t>
  </si>
  <si>
    <t>A21C73D02</t>
  </si>
  <si>
    <t>APP20C73D21</t>
  </si>
  <si>
    <t>A21C73D03</t>
  </si>
  <si>
    <t>A21C73D04</t>
  </si>
  <si>
    <t>A21C73D07</t>
  </si>
  <si>
    <t>A21C73D08</t>
  </si>
  <si>
    <t>A21C73D09</t>
  </si>
  <si>
    <t>A21C73D10</t>
  </si>
  <si>
    <t>A21C73D11</t>
  </si>
  <si>
    <t>A21C73D12</t>
  </si>
  <si>
    <t>RPI linked instrument 74</t>
  </si>
  <si>
    <t>4B.476</t>
  </si>
  <si>
    <t>A21C74D13</t>
  </si>
  <si>
    <t>A21C74D14</t>
  </si>
  <si>
    <t>A21C74D15</t>
  </si>
  <si>
    <t>A21C74D16</t>
  </si>
  <si>
    <t>A21C74D17</t>
  </si>
  <si>
    <t>A21C74D18</t>
  </si>
  <si>
    <t>A21C74D19</t>
  </si>
  <si>
    <t>A21C74D01</t>
  </si>
  <si>
    <t>A21C74D02</t>
  </si>
  <si>
    <t>APP20C74D21</t>
  </si>
  <si>
    <t>A21C74D03</t>
  </si>
  <si>
    <t>A21C74D04</t>
  </si>
  <si>
    <t>A21C74D07</t>
  </si>
  <si>
    <t>A21C74D08</t>
  </si>
  <si>
    <t>A21C74D09</t>
  </si>
  <si>
    <t>A21C74D10</t>
  </si>
  <si>
    <t>A21C74D11</t>
  </si>
  <si>
    <t>A21C74D12</t>
  </si>
  <si>
    <t>RPI linked instrument 75</t>
  </si>
  <si>
    <t>4B.477</t>
  </si>
  <si>
    <t>A21C75D13</t>
  </si>
  <si>
    <t>A21C75D14</t>
  </si>
  <si>
    <t>A21C75D15</t>
  </si>
  <si>
    <t>A21C75D16</t>
  </si>
  <si>
    <t>A21C75D17</t>
  </si>
  <si>
    <t>A21C75D18</t>
  </si>
  <si>
    <t>A21C75D19</t>
  </si>
  <si>
    <t>A21C75D01</t>
  </si>
  <si>
    <t>A21C75D02</t>
  </si>
  <si>
    <t>APP20C75D21</t>
  </si>
  <si>
    <t>A21C75D03</t>
  </si>
  <si>
    <t>A21C75D04</t>
  </si>
  <si>
    <t>A21C75D07</t>
  </si>
  <si>
    <t>A21C75D08</t>
  </si>
  <si>
    <t>A21C75D09</t>
  </si>
  <si>
    <t>A21C75D10</t>
  </si>
  <si>
    <t>A21C75D11</t>
  </si>
  <si>
    <t>A21C75D12</t>
  </si>
  <si>
    <t>RPI linked instrument 76</t>
  </si>
  <si>
    <t>4B.478</t>
  </si>
  <si>
    <t>A21C76D13</t>
  </si>
  <si>
    <t>A21C76D14</t>
  </si>
  <si>
    <t>A21C76D15</t>
  </si>
  <si>
    <t>A21C76D16</t>
  </si>
  <si>
    <t>A21C76D17</t>
  </si>
  <si>
    <t>A21C76D18</t>
  </si>
  <si>
    <t>A21C76D19</t>
  </si>
  <si>
    <t>A21C76D01</t>
  </si>
  <si>
    <t>A21C76D02</t>
  </si>
  <si>
    <t>APP20C76D21</t>
  </si>
  <si>
    <t>A21C76D03</t>
  </si>
  <si>
    <t>A21C76D04</t>
  </si>
  <si>
    <t>A21C76D07</t>
  </si>
  <si>
    <t>A21C76D08</t>
  </si>
  <si>
    <t>A21C76D09</t>
  </si>
  <si>
    <t>A21C76D10</t>
  </si>
  <si>
    <t>A21C76D11</t>
  </si>
  <si>
    <t>A21C76D12</t>
  </si>
  <si>
    <t>RPI linked instrument 77</t>
  </si>
  <si>
    <t>4B.479</t>
  </si>
  <si>
    <t>A21C77D13</t>
  </si>
  <si>
    <t>A21C77D14</t>
  </si>
  <si>
    <t>A21C77D15</t>
  </si>
  <si>
    <t>A21C77D16</t>
  </si>
  <si>
    <t>A21C77D17</t>
  </si>
  <si>
    <t>A21C77D18</t>
  </si>
  <si>
    <t>A21C77D19</t>
  </si>
  <si>
    <t>A21C77D01</t>
  </si>
  <si>
    <t>A21C77D02</t>
  </si>
  <si>
    <t>APP20C77D21</t>
  </si>
  <si>
    <t>A21C77D03</t>
  </si>
  <si>
    <t>A21C77D04</t>
  </si>
  <si>
    <t>A21C77D07</t>
  </si>
  <si>
    <t>A21C77D08</t>
  </si>
  <si>
    <t>A21C77D09</t>
  </si>
  <si>
    <t>A21C77D10</t>
  </si>
  <si>
    <t>A21C77D11</t>
  </si>
  <si>
    <t>A21C77D12</t>
  </si>
  <si>
    <t>RPI linked instrument 78</t>
  </si>
  <si>
    <t>4B.480</t>
  </si>
  <si>
    <t>A21C78D13</t>
  </si>
  <si>
    <t>A21C78D14</t>
  </si>
  <si>
    <t>A21C78D15</t>
  </si>
  <si>
    <t>A21C78D16</t>
  </si>
  <si>
    <t>A21C78D17</t>
  </si>
  <si>
    <t>A21C78D18</t>
  </si>
  <si>
    <t>A21C78D19</t>
  </si>
  <si>
    <t>A21C78D01</t>
  </si>
  <si>
    <t>A21C78D02</t>
  </si>
  <si>
    <t>APP20C78D21</t>
  </si>
  <si>
    <t>A21C78D03</t>
  </si>
  <si>
    <t>A21C78D04</t>
  </si>
  <si>
    <t>A21C78D07</t>
  </si>
  <si>
    <t>A21C78D08</t>
  </si>
  <si>
    <t>A21C78D09</t>
  </si>
  <si>
    <t>A21C78D10</t>
  </si>
  <si>
    <t>A21C78D11</t>
  </si>
  <si>
    <t>A21C78D12</t>
  </si>
  <si>
    <t>RPI linked instrument 79</t>
  </si>
  <si>
    <t>4B.481</t>
  </si>
  <si>
    <t>A21C79D13</t>
  </si>
  <si>
    <t>A21C79D14</t>
  </si>
  <si>
    <t>A21C79D15</t>
  </si>
  <si>
    <t>A21C79D16</t>
  </si>
  <si>
    <t>A21C79D17</t>
  </si>
  <si>
    <t>A21C79D18</t>
  </si>
  <si>
    <t>A21C79D19</t>
  </si>
  <si>
    <t>A21C79D01</t>
  </si>
  <si>
    <t>A21C79D02</t>
  </si>
  <si>
    <t>APP20C79D21</t>
  </si>
  <si>
    <t>A21C79D03</t>
  </si>
  <si>
    <t>A21C79D04</t>
  </si>
  <si>
    <t>A21C79D07</t>
  </si>
  <si>
    <t>A21C79D08</t>
  </si>
  <si>
    <t>A21C79D09</t>
  </si>
  <si>
    <t>A21C79D10</t>
  </si>
  <si>
    <t>A21C79D11</t>
  </si>
  <si>
    <t>A21C79D12</t>
  </si>
  <si>
    <t>RPI linked instrument 80</t>
  </si>
  <si>
    <t>4B.482</t>
  </si>
  <si>
    <t>A21C80D13</t>
  </si>
  <si>
    <t>A21C80D14</t>
  </si>
  <si>
    <t>A21C80D15</t>
  </si>
  <si>
    <t>A21C80D16</t>
  </si>
  <si>
    <t>A21C80D17</t>
  </si>
  <si>
    <t>A21C80D18</t>
  </si>
  <si>
    <t>A21C80D19</t>
  </si>
  <si>
    <t>A21C80D01</t>
  </si>
  <si>
    <t>A21C80D02</t>
  </si>
  <si>
    <t>APP20C80D21</t>
  </si>
  <si>
    <t>A21C80D03</t>
  </si>
  <si>
    <t>A21C80D04</t>
  </si>
  <si>
    <t>A21C80D07</t>
  </si>
  <si>
    <t>A21C80D08</t>
  </si>
  <si>
    <t>A21C80D09</t>
  </si>
  <si>
    <t>A21C80D10</t>
  </si>
  <si>
    <t>A21C80D11</t>
  </si>
  <si>
    <t>A21C80D12</t>
  </si>
  <si>
    <t>RPI linked instrument 81</t>
  </si>
  <si>
    <t>4B.483</t>
  </si>
  <si>
    <t>A21C81D13</t>
  </si>
  <si>
    <t>A21C81D14</t>
  </si>
  <si>
    <t>A21C81D15</t>
  </si>
  <si>
    <t>A21C81D16</t>
  </si>
  <si>
    <t>A21C81D17</t>
  </si>
  <si>
    <t>A21C81D18</t>
  </si>
  <si>
    <t>A21C81D19</t>
  </si>
  <si>
    <t>A21C81D01</t>
  </si>
  <si>
    <t>A21C81D02</t>
  </si>
  <si>
    <t>APP20C81D21</t>
  </si>
  <si>
    <t>A21C81D03</t>
  </si>
  <si>
    <t>A21C81D04</t>
  </si>
  <si>
    <t>A21C81D07</t>
  </si>
  <si>
    <t>A21C81D08</t>
  </si>
  <si>
    <t>A21C81D09</t>
  </si>
  <si>
    <t>A21C81D10</t>
  </si>
  <si>
    <t>A21C81D11</t>
  </si>
  <si>
    <t>A21C81D12</t>
  </si>
  <si>
    <t>RPI linked instrument 82</t>
  </si>
  <si>
    <t>4B.484</t>
  </si>
  <si>
    <t>A21C82D13</t>
  </si>
  <si>
    <t>A21C82D14</t>
  </si>
  <si>
    <t>A21C82D15</t>
  </si>
  <si>
    <t>A21C82D16</t>
  </si>
  <si>
    <t>A21C82D17</t>
  </si>
  <si>
    <t>A21C82D18</t>
  </si>
  <si>
    <t>A21C82D19</t>
  </si>
  <si>
    <t>A21C82D01</t>
  </si>
  <si>
    <t>A21C82D02</t>
  </si>
  <si>
    <t>APP20C82D21</t>
  </si>
  <si>
    <t>A21C82D03</t>
  </si>
  <si>
    <t>A21C82D04</t>
  </si>
  <si>
    <t>A21C82D07</t>
  </si>
  <si>
    <t>A21C82D08</t>
  </si>
  <si>
    <t>A21C82D09</t>
  </si>
  <si>
    <t>A21C82D10</t>
  </si>
  <si>
    <t>A21C82D11</t>
  </si>
  <si>
    <t>A21C82D12</t>
  </si>
  <si>
    <t>RPI linked instrument 83</t>
  </si>
  <si>
    <t>4B.485</t>
  </si>
  <si>
    <t>A21C83D13</t>
  </si>
  <si>
    <t>A21C83D14</t>
  </si>
  <si>
    <t>A21C83D15</t>
  </si>
  <si>
    <t>A21C83D16</t>
  </si>
  <si>
    <t>A21C83D17</t>
  </si>
  <si>
    <t>A21C83D18</t>
  </si>
  <si>
    <t>A21C83D19</t>
  </si>
  <si>
    <t>A21C83D01</t>
  </si>
  <si>
    <t>A21C83D02</t>
  </si>
  <si>
    <t>APP20C83D21</t>
  </si>
  <si>
    <t>A21C83D03</t>
  </si>
  <si>
    <t>A21C83D04</t>
  </si>
  <si>
    <t>A21C83D07</t>
  </si>
  <si>
    <t>A21C83D08</t>
  </si>
  <si>
    <t>A21C83D09</t>
  </si>
  <si>
    <t>A21C83D10</t>
  </si>
  <si>
    <t>A21C83D11</t>
  </si>
  <si>
    <t>A21C83D12</t>
  </si>
  <si>
    <t>RPI linked instrument 84</t>
  </si>
  <si>
    <t>4B.486</t>
  </si>
  <si>
    <t>A21C84D13</t>
  </si>
  <si>
    <t>A21C84D14</t>
  </si>
  <si>
    <t>A21C84D15</t>
  </si>
  <si>
    <t>A21C84D16</t>
  </si>
  <si>
    <t>A21C84D17</t>
  </si>
  <si>
    <t>A21C84D18</t>
  </si>
  <si>
    <t>A21C84D19</t>
  </si>
  <si>
    <t>A21C84D01</t>
  </si>
  <si>
    <t>A21C84D02</t>
  </si>
  <si>
    <t>APP20C84D21</t>
  </si>
  <si>
    <t>A21C84D03</t>
  </si>
  <si>
    <t>A21C84D04</t>
  </si>
  <si>
    <t>A21C84D07</t>
  </si>
  <si>
    <t>A21C84D08</t>
  </si>
  <si>
    <t>A21C84D09</t>
  </si>
  <si>
    <t>A21C84D10</t>
  </si>
  <si>
    <t>A21C84D11</t>
  </si>
  <si>
    <t>A21C84D12</t>
  </si>
  <si>
    <t>RPI linked instrument 85</t>
  </si>
  <si>
    <t>4B.487</t>
  </si>
  <si>
    <t>A21C85D13</t>
  </si>
  <si>
    <t>A21C85D14</t>
  </si>
  <si>
    <t>A21C85D15</t>
  </si>
  <si>
    <t>A21C85D16</t>
  </si>
  <si>
    <t>A21C85D17</t>
  </si>
  <si>
    <t>A21C85D18</t>
  </si>
  <si>
    <t>A21C85D19</t>
  </si>
  <si>
    <t>A21C85D01</t>
  </si>
  <si>
    <t>A21C85D02</t>
  </si>
  <si>
    <t>APP20C85D21</t>
  </si>
  <si>
    <t>A21C85D03</t>
  </si>
  <si>
    <t>A21C85D04</t>
  </si>
  <si>
    <t>A21C85D07</t>
  </si>
  <si>
    <t>A21C85D08</t>
  </si>
  <si>
    <t>A21C85D09</t>
  </si>
  <si>
    <t>A21C85D10</t>
  </si>
  <si>
    <t>A21C85D11</t>
  </si>
  <si>
    <t>A21C85D12</t>
  </si>
  <si>
    <t>RPI linked instrument 86</t>
  </si>
  <si>
    <t>4B.488</t>
  </si>
  <si>
    <t>A21C86D13</t>
  </si>
  <si>
    <t>A21C86D14</t>
  </si>
  <si>
    <t>A21C86D15</t>
  </si>
  <si>
    <t>A21C86D16</t>
  </si>
  <si>
    <t>A21C86D17</t>
  </si>
  <si>
    <t>A21C86D18</t>
  </si>
  <si>
    <t>A21C86D19</t>
  </si>
  <si>
    <t>A21C86D01</t>
  </si>
  <si>
    <t>A21C86D02</t>
  </si>
  <si>
    <t>APP20C86D21</t>
  </si>
  <si>
    <t>A21C86D03</t>
  </si>
  <si>
    <t>A21C86D04</t>
  </si>
  <si>
    <t>A21C86D07</t>
  </si>
  <si>
    <t>A21C86D08</t>
  </si>
  <si>
    <t>A21C86D09</t>
  </si>
  <si>
    <t>A21C86D10</t>
  </si>
  <si>
    <t>A21C86D11</t>
  </si>
  <si>
    <t>A21C86D12</t>
  </si>
  <si>
    <t>RPI linked instrument 87</t>
  </si>
  <si>
    <t>4B.489</t>
  </si>
  <si>
    <t>A21C87D13</t>
  </si>
  <si>
    <t>A21C87D14</t>
  </si>
  <si>
    <t>A21C87D15</t>
  </si>
  <si>
    <t>A21C87D16</t>
  </si>
  <si>
    <t>A21C87D17</t>
  </si>
  <si>
    <t>A21C87D18</t>
  </si>
  <si>
    <t>A21C87D19</t>
  </si>
  <si>
    <t>A21C87D01</t>
  </si>
  <si>
    <t>A21C87D02</t>
  </si>
  <si>
    <t>APP20C87D21</t>
  </si>
  <si>
    <t>A21C87D03</t>
  </si>
  <si>
    <t>A21C87D04</t>
  </si>
  <si>
    <t>A21C87D07</t>
  </si>
  <si>
    <t>A21C87D08</t>
  </si>
  <si>
    <t>A21C87D09</t>
  </si>
  <si>
    <t>A21C87D10</t>
  </si>
  <si>
    <t>A21C87D11</t>
  </si>
  <si>
    <t>A21C87D12</t>
  </si>
  <si>
    <t>RPI linked instrument 88</t>
  </si>
  <si>
    <t>4B.490</t>
  </si>
  <si>
    <t>A21C88D13</t>
  </si>
  <si>
    <t>A21C88D14</t>
  </si>
  <si>
    <t>A21C88D15</t>
  </si>
  <si>
    <t>A21C88D16</t>
  </si>
  <si>
    <t>A21C88D17</t>
  </si>
  <si>
    <t>A21C88D18</t>
  </si>
  <si>
    <t>A21C88D19</t>
  </si>
  <si>
    <t>A21C88D01</t>
  </si>
  <si>
    <t>A21C88D02</t>
  </si>
  <si>
    <t>APP20C88D21</t>
  </si>
  <si>
    <t>A21C88D03</t>
  </si>
  <si>
    <t>A21C88D04</t>
  </si>
  <si>
    <t>A21C88D07</t>
  </si>
  <si>
    <t>A21C88D08</t>
  </si>
  <si>
    <t>A21C88D09</t>
  </si>
  <si>
    <t>A21C88D10</t>
  </si>
  <si>
    <t>A21C88D11</t>
  </si>
  <si>
    <t>A21C88D12</t>
  </si>
  <si>
    <t>RPI linked instrument 89</t>
  </si>
  <si>
    <t>4B.491</t>
  </si>
  <si>
    <t>A21C89D13</t>
  </si>
  <si>
    <t>A21C89D14</t>
  </si>
  <si>
    <t>A21C89D15</t>
  </si>
  <si>
    <t>A21C89D16</t>
  </si>
  <si>
    <t>A21C89D17</t>
  </si>
  <si>
    <t>A21C89D18</t>
  </si>
  <si>
    <t>A21C89D19</t>
  </si>
  <si>
    <t>A21C89D01</t>
  </si>
  <si>
    <t>A21C89D02</t>
  </si>
  <si>
    <t>APP20C89D21</t>
  </si>
  <si>
    <t>A21C89D03</t>
  </si>
  <si>
    <t>A21C89D04</t>
  </si>
  <si>
    <t>A21C89D07</t>
  </si>
  <si>
    <t>A21C89D08</t>
  </si>
  <si>
    <t>A21C89D09</t>
  </si>
  <si>
    <t>A21C89D10</t>
  </si>
  <si>
    <t>A21C89D11</t>
  </si>
  <si>
    <t>A21C89D12</t>
  </si>
  <si>
    <t>RPI linked instrument 90</t>
  </si>
  <si>
    <t>4B.492</t>
  </si>
  <si>
    <t>A21C90D13</t>
  </si>
  <si>
    <t>A21C90D14</t>
  </si>
  <si>
    <t>A21C90D15</t>
  </si>
  <si>
    <t>A21C90D16</t>
  </si>
  <si>
    <t>A21C90D17</t>
  </si>
  <si>
    <t>A21C90D18</t>
  </si>
  <si>
    <t>A21C90D19</t>
  </si>
  <si>
    <t>A21C90D01</t>
  </si>
  <si>
    <t>A21C90D02</t>
  </si>
  <si>
    <t>APP20C90D21</t>
  </si>
  <si>
    <t>A21C90D03</t>
  </si>
  <si>
    <t>A21C90D04</t>
  </si>
  <si>
    <t>A21C90D07</t>
  </si>
  <si>
    <t>A21C90D08</t>
  </si>
  <si>
    <t>A21C90D09</t>
  </si>
  <si>
    <t>A21C90D10</t>
  </si>
  <si>
    <t>A21C90D11</t>
  </si>
  <si>
    <t>A21C90D12</t>
  </si>
  <si>
    <t>RPI linked instrument 91</t>
  </si>
  <si>
    <t>4B.493</t>
  </si>
  <si>
    <t>A21C91D13</t>
  </si>
  <si>
    <t>A21C91D14</t>
  </si>
  <si>
    <t>A21C91D15</t>
  </si>
  <si>
    <t>A21C91D16</t>
  </si>
  <si>
    <t>A21C91D17</t>
  </si>
  <si>
    <t>A21C91D18</t>
  </si>
  <si>
    <t>A21C91D19</t>
  </si>
  <si>
    <t>A21C91D01</t>
  </si>
  <si>
    <t>A21C91D02</t>
  </si>
  <si>
    <t>APP20C91D21</t>
  </si>
  <si>
    <t>A21C91D03</t>
  </si>
  <si>
    <t>A21C91D04</t>
  </si>
  <si>
    <t>A21C91D07</t>
  </si>
  <si>
    <t>A21C91D08</t>
  </si>
  <si>
    <t>A21C91D09</t>
  </si>
  <si>
    <t>A21C91D10</t>
  </si>
  <si>
    <t>A21C91D11</t>
  </si>
  <si>
    <t>A21C91D12</t>
  </si>
  <si>
    <t>RPI linked instrument 92</t>
  </si>
  <si>
    <t>4B.494</t>
  </si>
  <si>
    <t>A21C92D13</t>
  </si>
  <si>
    <t>A21C92D14</t>
  </si>
  <si>
    <t>A21C92D15</t>
  </si>
  <si>
    <t>A21C92D16</t>
  </si>
  <si>
    <t>A21C92D17</t>
  </si>
  <si>
    <t>A21C92D18</t>
  </si>
  <si>
    <t>A21C92D19</t>
  </si>
  <si>
    <t>A21C92D01</t>
  </si>
  <si>
    <t>A21C92D02</t>
  </si>
  <si>
    <t>APP20C92D21</t>
  </si>
  <si>
    <t>A21C92D03</t>
  </si>
  <si>
    <t>A21C92D04</t>
  </si>
  <si>
    <t>A21C92D07</t>
  </si>
  <si>
    <t>A21C92D08</t>
  </si>
  <si>
    <t>A21C92D09</t>
  </si>
  <si>
    <t>A21C92D10</t>
  </si>
  <si>
    <t>A21C92D11</t>
  </si>
  <si>
    <t>A21C92D12</t>
  </si>
  <si>
    <t>RPI linked instrument 93</t>
  </si>
  <si>
    <t>4B.495</t>
  </si>
  <si>
    <t>A21C93D13</t>
  </si>
  <si>
    <t>A21C93D14</t>
  </si>
  <si>
    <t>A21C93D15</t>
  </si>
  <si>
    <t>A21C93D16</t>
  </si>
  <si>
    <t>A21C93D17</t>
  </si>
  <si>
    <t>A21C93D18</t>
  </si>
  <si>
    <t>A21C93D19</t>
  </si>
  <si>
    <t>A21C93D01</t>
  </si>
  <si>
    <t>A21C93D02</t>
  </si>
  <si>
    <t>APP20C93D21</t>
  </si>
  <si>
    <t>A21C93D03</t>
  </si>
  <si>
    <t>A21C93D04</t>
  </si>
  <si>
    <t>A21C93D07</t>
  </si>
  <si>
    <t>A21C93D08</t>
  </si>
  <si>
    <t>A21C93D09</t>
  </si>
  <si>
    <t>A21C93D10</t>
  </si>
  <si>
    <t>A21C93D11</t>
  </si>
  <si>
    <t>A21C93D12</t>
  </si>
  <si>
    <t>RPI linked instrument 94</t>
  </si>
  <si>
    <t>4B.496</t>
  </si>
  <si>
    <t>A21C94D13</t>
  </si>
  <si>
    <t>A21C94D14</t>
  </si>
  <si>
    <t>A21C94D15</t>
  </si>
  <si>
    <t>A21C94D16</t>
  </si>
  <si>
    <t>A21C94D17</t>
  </si>
  <si>
    <t>A21C94D18</t>
  </si>
  <si>
    <t>A21C94D19</t>
  </si>
  <si>
    <t>A21C94D01</t>
  </si>
  <si>
    <t>A21C94D02</t>
  </si>
  <si>
    <t>APP20C94D21</t>
  </si>
  <si>
    <t>A21C94D03</t>
  </si>
  <si>
    <t>A21C94D04</t>
  </si>
  <si>
    <t>A21C94D07</t>
  </si>
  <si>
    <t>A21C94D08</t>
  </si>
  <si>
    <t>A21C94D09</t>
  </si>
  <si>
    <t>A21C94D10</t>
  </si>
  <si>
    <t>A21C94D11</t>
  </si>
  <si>
    <t>A21C94D12</t>
  </si>
  <si>
    <t>RPI linked instrument 95</t>
  </si>
  <si>
    <t>4B.497</t>
  </si>
  <si>
    <t>A21C95D13</t>
  </si>
  <si>
    <t>A21C95D14</t>
  </si>
  <si>
    <t>A21C95D15</t>
  </si>
  <si>
    <t>A21C95D16</t>
  </si>
  <si>
    <t>A21C95D17</t>
  </si>
  <si>
    <t>A21C95D18</t>
  </si>
  <si>
    <t>A21C95D19</t>
  </si>
  <si>
    <t>A21C95D01</t>
  </si>
  <si>
    <t>A21C95D02</t>
  </si>
  <si>
    <t>APP20C95D21</t>
  </si>
  <si>
    <t>A21C95D03</t>
  </si>
  <si>
    <t>A21C95D04</t>
  </si>
  <si>
    <t>A21C95D07</t>
  </si>
  <si>
    <t>A21C95D08</t>
  </si>
  <si>
    <t>A21C95D09</t>
  </si>
  <si>
    <t>A21C95D10</t>
  </si>
  <si>
    <t>A21C95D11</t>
  </si>
  <si>
    <t>A21C95D12</t>
  </si>
  <si>
    <t>RPI linked instrument 96</t>
  </si>
  <si>
    <t>4B.498</t>
  </si>
  <si>
    <t>A21C96D13</t>
  </si>
  <si>
    <t>A21C96D14</t>
  </si>
  <si>
    <t>A21C96D15</t>
  </si>
  <si>
    <t>A21C96D16</t>
  </si>
  <si>
    <t>A21C96D17</t>
  </si>
  <si>
    <t>A21C96D18</t>
  </si>
  <si>
    <t>A21C96D19</t>
  </si>
  <si>
    <t>A21C96D01</t>
  </si>
  <si>
    <t>A21C96D02</t>
  </si>
  <si>
    <t>APP20C96D21</t>
  </si>
  <si>
    <t>A21C96D03</t>
  </si>
  <si>
    <t>A21C96D04</t>
  </si>
  <si>
    <t>A21C96D07</t>
  </si>
  <si>
    <t>A21C96D08</t>
  </si>
  <si>
    <t>A21C96D09</t>
  </si>
  <si>
    <t>A21C96D10</t>
  </si>
  <si>
    <t>A21C96D11</t>
  </si>
  <si>
    <t>A21C96D12</t>
  </si>
  <si>
    <t>RPI linked instrument 97</t>
  </si>
  <si>
    <t>4B.499</t>
  </si>
  <si>
    <t>A21C97D13</t>
  </si>
  <si>
    <t>A21C97D14</t>
  </si>
  <si>
    <t>A21C97D15</t>
  </si>
  <si>
    <t>A21C97D16</t>
  </si>
  <si>
    <t>A21C97D17</t>
  </si>
  <si>
    <t>A21C97D18</t>
  </si>
  <si>
    <t>A21C97D19</t>
  </si>
  <si>
    <t>A21C97D01</t>
  </si>
  <si>
    <t>A21C97D02</t>
  </si>
  <si>
    <t>APP20C97D21</t>
  </si>
  <si>
    <t>A21C97D03</t>
  </si>
  <si>
    <t>A21C97D04</t>
  </si>
  <si>
    <t>A21C97D07</t>
  </si>
  <si>
    <t>A21C97D08</t>
  </si>
  <si>
    <t>A21C97D09</t>
  </si>
  <si>
    <t>A21C97D10</t>
  </si>
  <si>
    <t>A21C97D11</t>
  </si>
  <si>
    <t>A21C97D12</t>
  </si>
  <si>
    <t>RPI linked instrument 98</t>
  </si>
  <si>
    <t>4B.500</t>
  </si>
  <si>
    <t>A21C98D13</t>
  </si>
  <si>
    <t>A21C98D14</t>
  </si>
  <si>
    <t>A21C98D15</t>
  </si>
  <si>
    <t>A21C98D16</t>
  </si>
  <si>
    <t>A21C98D17</t>
  </si>
  <si>
    <t>A21C98D18</t>
  </si>
  <si>
    <t>A21C98D19</t>
  </si>
  <si>
    <t>A21C98D01</t>
  </si>
  <si>
    <t>A21C98D02</t>
  </si>
  <si>
    <t>APP20C98D21</t>
  </si>
  <si>
    <t>A21C98D03</t>
  </si>
  <si>
    <t>A21C98D04</t>
  </si>
  <si>
    <t>A21C98D07</t>
  </si>
  <si>
    <t>A21C98D08</t>
  </si>
  <si>
    <t>A21C98D09</t>
  </si>
  <si>
    <t>A21C98D10</t>
  </si>
  <si>
    <t>A21C98D11</t>
  </si>
  <si>
    <t>A21C98D12</t>
  </si>
  <si>
    <t>RPI linked instrument 99</t>
  </si>
  <si>
    <t>4B.501</t>
  </si>
  <si>
    <t>A21C99D13</t>
  </si>
  <si>
    <t>A21C99D14</t>
  </si>
  <si>
    <t>A21C99D15</t>
  </si>
  <si>
    <t>A21C99D16</t>
  </si>
  <si>
    <t>A21C99D17</t>
  </si>
  <si>
    <t>A21C99D18</t>
  </si>
  <si>
    <t>A21C99D19</t>
  </si>
  <si>
    <t>A21C99D01</t>
  </si>
  <si>
    <t>A21C99D02</t>
  </si>
  <si>
    <t>APP20C99D21</t>
  </si>
  <si>
    <t>A21C99D03</t>
  </si>
  <si>
    <t>A21C99D04</t>
  </si>
  <si>
    <t>A21C99D07</t>
  </si>
  <si>
    <t>A21C99D08</t>
  </si>
  <si>
    <t>A21C99D09</t>
  </si>
  <si>
    <t>A21C99D10</t>
  </si>
  <si>
    <t>A21C99D11</t>
  </si>
  <si>
    <t>A21C99D12</t>
  </si>
  <si>
    <t>RPI linked instrument 100</t>
  </si>
  <si>
    <t>4B.502</t>
  </si>
  <si>
    <t>A21C100D13</t>
  </si>
  <si>
    <t>A21C100D14</t>
  </si>
  <si>
    <t>A21C100D15</t>
  </si>
  <si>
    <t>A21C100D16</t>
  </si>
  <si>
    <t>A21C100D17</t>
  </si>
  <si>
    <t>A21C100D18</t>
  </si>
  <si>
    <t>A21C100D19</t>
  </si>
  <si>
    <t>A21C100D01</t>
  </si>
  <si>
    <t>A21C100D02</t>
  </si>
  <si>
    <t>APP20C100D21</t>
  </si>
  <si>
    <t>A21C100D03</t>
  </si>
  <si>
    <t>A21C100D04</t>
  </si>
  <si>
    <t>A21C100D07</t>
  </si>
  <si>
    <t>A21C100D08</t>
  </si>
  <si>
    <t>A21C100D09</t>
  </si>
  <si>
    <t>A21C100D10</t>
  </si>
  <si>
    <t>A21C100D11</t>
  </si>
  <si>
    <t>A21C100D12</t>
  </si>
  <si>
    <t>RPI linked instrument 101</t>
  </si>
  <si>
    <t>4B.503</t>
  </si>
  <si>
    <t>A21C101D13</t>
  </si>
  <si>
    <t>A21C101D14</t>
  </si>
  <si>
    <t>A21C101D15</t>
  </si>
  <si>
    <t>A21C101D16</t>
  </si>
  <si>
    <t>A21C101D17</t>
  </si>
  <si>
    <t>A21C101D18</t>
  </si>
  <si>
    <t>A21C101D19</t>
  </si>
  <si>
    <t>A21C101D01</t>
  </si>
  <si>
    <t>A21C101D02</t>
  </si>
  <si>
    <t>APP20C101D21</t>
  </si>
  <si>
    <t>A21C101D03</t>
  </si>
  <si>
    <t>A21C101D04</t>
  </si>
  <si>
    <t>A21C101D07</t>
  </si>
  <si>
    <t>A21C101D08</t>
  </si>
  <si>
    <t>A21C101D09</t>
  </si>
  <si>
    <t>A21C101D10</t>
  </si>
  <si>
    <t>A21C101D11</t>
  </si>
  <si>
    <t>A21C101D12</t>
  </si>
  <si>
    <t>RPI linked instrument 102</t>
  </si>
  <si>
    <t>4B.504</t>
  </si>
  <si>
    <t>A21C102D13</t>
  </si>
  <si>
    <t>A21C102D14</t>
  </si>
  <si>
    <t>A21C102D15</t>
  </si>
  <si>
    <t>A21C102D16</t>
  </si>
  <si>
    <t>A21C102D17</t>
  </si>
  <si>
    <t>A21C102D18</t>
  </si>
  <si>
    <t>A21C102D19</t>
  </si>
  <si>
    <t>A21C102D01</t>
  </si>
  <si>
    <t>A21C102D02</t>
  </si>
  <si>
    <t>APP20C102D21</t>
  </si>
  <si>
    <t>A21C102D03</t>
  </si>
  <si>
    <t>A21C102D04</t>
  </si>
  <si>
    <t>A21C102D07</t>
  </si>
  <si>
    <t>A21C102D08</t>
  </si>
  <si>
    <t>A21C102D09</t>
  </si>
  <si>
    <t>A21C102D10</t>
  </si>
  <si>
    <t>A21C102D11</t>
  </si>
  <si>
    <t>A21C102D12</t>
  </si>
  <si>
    <t>RPI linked instrument 103</t>
  </si>
  <si>
    <t>4B.505</t>
  </si>
  <si>
    <t>A21C103D13</t>
  </si>
  <si>
    <t>A21C103D14</t>
  </si>
  <si>
    <t>A21C103D15</t>
  </si>
  <si>
    <t>A21C103D16</t>
  </si>
  <si>
    <t>A21C103D17</t>
  </si>
  <si>
    <t>A21C103D18</t>
  </si>
  <si>
    <t>A21C103D19</t>
  </si>
  <si>
    <t>A21C103D01</t>
  </si>
  <si>
    <t>A21C103D02</t>
  </si>
  <si>
    <t>APP20C103D21</t>
  </si>
  <si>
    <t>A21C103D03</t>
  </si>
  <si>
    <t>A21C103D04</t>
  </si>
  <si>
    <t>A21C103D07</t>
  </si>
  <si>
    <t>A21C103D08</t>
  </si>
  <si>
    <t>A21C103D09</t>
  </si>
  <si>
    <t>A21C103D10</t>
  </si>
  <si>
    <t>A21C103D11</t>
  </si>
  <si>
    <t>A21C103D12</t>
  </si>
  <si>
    <t>RPI linked instrument 104</t>
  </si>
  <si>
    <t>4B.506</t>
  </si>
  <si>
    <t>A21C104D13</t>
  </si>
  <si>
    <t>A21C104D14</t>
  </si>
  <si>
    <t>A21C104D15</t>
  </si>
  <si>
    <t>A21C104D16</t>
  </si>
  <si>
    <t>A21C104D17</t>
  </si>
  <si>
    <t>A21C104D18</t>
  </si>
  <si>
    <t>A21C104D19</t>
  </si>
  <si>
    <t>A21C104D01</t>
  </si>
  <si>
    <t>A21C104D02</t>
  </si>
  <si>
    <t>APP20C104D21</t>
  </si>
  <si>
    <t>A21C104D03</t>
  </si>
  <si>
    <t>A21C104D04</t>
  </si>
  <si>
    <t>A21C104D07</t>
  </si>
  <si>
    <t>A21C104D08</t>
  </si>
  <si>
    <t>A21C104D09</t>
  </si>
  <si>
    <t>A21C104D10</t>
  </si>
  <si>
    <t>A21C104D11</t>
  </si>
  <si>
    <t>A21C104D12</t>
  </si>
  <si>
    <t>RPI linked instrument 105</t>
  </si>
  <si>
    <t>4B.507</t>
  </si>
  <si>
    <t>A21C105D13</t>
  </si>
  <si>
    <t>A21C105D14</t>
  </si>
  <si>
    <t>A21C105D15</t>
  </si>
  <si>
    <t>A21C105D16</t>
  </si>
  <si>
    <t>A21C105D17</t>
  </si>
  <si>
    <t>A21C105D18</t>
  </si>
  <si>
    <t>A21C105D19</t>
  </si>
  <si>
    <t>A21C105D01</t>
  </si>
  <si>
    <t>A21C105D02</t>
  </si>
  <si>
    <t>APP20C105D21</t>
  </si>
  <si>
    <t>A21C105D03</t>
  </si>
  <si>
    <t>A21C105D04</t>
  </si>
  <si>
    <t>A21C105D07</t>
  </si>
  <si>
    <t>A21C105D08</t>
  </si>
  <si>
    <t>A21C105D09</t>
  </si>
  <si>
    <t>A21C105D10</t>
  </si>
  <si>
    <t>A21C105D11</t>
  </si>
  <si>
    <t>A21C105D12</t>
  </si>
  <si>
    <t>RPI linked instrument 106</t>
  </si>
  <si>
    <t>4B.508</t>
  </si>
  <si>
    <t>A21C106D13</t>
  </si>
  <si>
    <t>A21C106D14</t>
  </si>
  <si>
    <t>A21C106D15</t>
  </si>
  <si>
    <t>A21C106D16</t>
  </si>
  <si>
    <t>A21C106D17</t>
  </si>
  <si>
    <t>A21C106D18</t>
  </si>
  <si>
    <t>A21C106D19</t>
  </si>
  <si>
    <t>A21C106D01</t>
  </si>
  <si>
    <t>A21C106D02</t>
  </si>
  <si>
    <t>APP20C106D21</t>
  </si>
  <si>
    <t>A21C106D03</t>
  </si>
  <si>
    <t>A21C106D04</t>
  </si>
  <si>
    <t>A21C106D07</t>
  </si>
  <si>
    <t>A21C106D08</t>
  </si>
  <si>
    <t>A21C106D09</t>
  </si>
  <si>
    <t>A21C106D10</t>
  </si>
  <si>
    <t>A21C106D11</t>
  </si>
  <si>
    <t>A21C106D12</t>
  </si>
  <si>
    <t>RPI linked instrument 107</t>
  </si>
  <si>
    <t>4B.509</t>
  </si>
  <si>
    <t>A21C107D13</t>
  </si>
  <si>
    <t>A21C107D14</t>
  </si>
  <si>
    <t>A21C107D15</t>
  </si>
  <si>
    <t>A21C107D16</t>
  </si>
  <si>
    <t>A21C107D17</t>
  </si>
  <si>
    <t>A21C107D18</t>
  </si>
  <si>
    <t>A21C107D19</t>
  </si>
  <si>
    <t>A21C107D01</t>
  </si>
  <si>
    <t>A21C107D02</t>
  </si>
  <si>
    <t>APP20C107D21</t>
  </si>
  <si>
    <t>A21C107D03</t>
  </si>
  <si>
    <t>A21C107D04</t>
  </si>
  <si>
    <t>A21C107D07</t>
  </si>
  <si>
    <t>A21C107D08</t>
  </si>
  <si>
    <t>A21C107D09</t>
  </si>
  <si>
    <t>A21C107D10</t>
  </si>
  <si>
    <t>A21C107D11</t>
  </si>
  <si>
    <t>A21C107D12</t>
  </si>
  <si>
    <t>RPI linked instrument 108</t>
  </si>
  <si>
    <t>4B.510</t>
  </si>
  <si>
    <t>A21C108D13</t>
  </si>
  <si>
    <t>A21C108D14</t>
  </si>
  <si>
    <t>A21C108D15</t>
  </si>
  <si>
    <t>A21C108D16</t>
  </si>
  <si>
    <t>A21C108D17</t>
  </si>
  <si>
    <t>A21C108D18</t>
  </si>
  <si>
    <t>A21C108D19</t>
  </si>
  <si>
    <t>A21C108D01</t>
  </si>
  <si>
    <t>A21C108D02</t>
  </si>
  <si>
    <t>APP20C108D21</t>
  </si>
  <si>
    <t>A21C108D03</t>
  </si>
  <si>
    <t>A21C108D04</t>
  </si>
  <si>
    <t>A21C108D07</t>
  </si>
  <si>
    <t>A21C108D08</t>
  </si>
  <si>
    <t>A21C108D09</t>
  </si>
  <si>
    <t>A21C108D10</t>
  </si>
  <si>
    <t>A21C108D11</t>
  </si>
  <si>
    <t>A21C108D12</t>
  </si>
  <si>
    <t>RPI linked instrument 109</t>
  </si>
  <si>
    <t>4B.511</t>
  </si>
  <si>
    <t>A21C109D13</t>
  </si>
  <si>
    <t>A21C109D14</t>
  </si>
  <si>
    <t>A21C109D15</t>
  </si>
  <si>
    <t>A21C109D16</t>
  </si>
  <si>
    <t>A21C109D17</t>
  </si>
  <si>
    <t>A21C109D18</t>
  </si>
  <si>
    <t>A21C109D19</t>
  </si>
  <si>
    <t>A21C109D01</t>
  </si>
  <si>
    <t>A21C109D02</t>
  </si>
  <si>
    <t>APP20C109D21</t>
  </si>
  <si>
    <t>A21C109D03</t>
  </si>
  <si>
    <t>A21C109D04</t>
  </si>
  <si>
    <t>A21C109D07</t>
  </si>
  <si>
    <t>A21C109D08</t>
  </si>
  <si>
    <t>A21C109D09</t>
  </si>
  <si>
    <t>A21C109D10</t>
  </si>
  <si>
    <t>A21C109D11</t>
  </si>
  <si>
    <t>A21C109D12</t>
  </si>
  <si>
    <t>RPI linked instrument 110</t>
  </si>
  <si>
    <t>4B.512</t>
  </si>
  <si>
    <t>A21C110D13</t>
  </si>
  <si>
    <t>A21C110D14</t>
  </si>
  <si>
    <t>A21C110D15</t>
  </si>
  <si>
    <t>A21C110D16</t>
  </si>
  <si>
    <t>A21C110D17</t>
  </si>
  <si>
    <t>A21C110D18</t>
  </si>
  <si>
    <t>A21C110D19</t>
  </si>
  <si>
    <t>A21C110D01</t>
  </si>
  <si>
    <t>A21C110D02</t>
  </si>
  <si>
    <t>APP20C110D21</t>
  </si>
  <si>
    <t>A21C110D03</t>
  </si>
  <si>
    <t>A21C110D04</t>
  </si>
  <si>
    <t>A21C110D07</t>
  </si>
  <si>
    <t>A21C110D08</t>
  </si>
  <si>
    <t>A21C110D09</t>
  </si>
  <si>
    <t>A21C110D10</t>
  </si>
  <si>
    <t>A21C110D11</t>
  </si>
  <si>
    <t>A21C110D12</t>
  </si>
  <si>
    <t>RPI linked instrument 111</t>
  </si>
  <si>
    <t>4B.513</t>
  </si>
  <si>
    <t>A21C111D13</t>
  </si>
  <si>
    <t>A21C111D14</t>
  </si>
  <si>
    <t>A21C111D15</t>
  </si>
  <si>
    <t>A21C111D16</t>
  </si>
  <si>
    <t>A21C111D17</t>
  </si>
  <si>
    <t>A21C111D18</t>
  </si>
  <si>
    <t>A21C111D19</t>
  </si>
  <si>
    <t>A21C111D01</t>
  </si>
  <si>
    <t>A21C111D02</t>
  </si>
  <si>
    <t>APP20C111D21</t>
  </si>
  <si>
    <t>A21C111D03</t>
  </si>
  <si>
    <t>A21C111D04</t>
  </si>
  <si>
    <t>A21C111D07</t>
  </si>
  <si>
    <t>A21C111D08</t>
  </si>
  <si>
    <t>A21C111D09</t>
  </si>
  <si>
    <t>A21C111D10</t>
  </si>
  <si>
    <t>A21C111D11</t>
  </si>
  <si>
    <t>A21C111D12</t>
  </si>
  <si>
    <t>RPI linked instrument 112</t>
  </si>
  <si>
    <t>4B.514</t>
  </si>
  <si>
    <t>A21C112D13</t>
  </si>
  <si>
    <t>A21C112D14</t>
  </si>
  <si>
    <t>A21C112D15</t>
  </si>
  <si>
    <t>A21C112D16</t>
  </si>
  <si>
    <t>A21C112D17</t>
  </si>
  <si>
    <t>A21C112D18</t>
  </si>
  <si>
    <t>A21C112D19</t>
  </si>
  <si>
    <t>A21C112D01</t>
  </si>
  <si>
    <t>A21C112D02</t>
  </si>
  <si>
    <t>APP20C112D21</t>
  </si>
  <si>
    <t>A21C112D03</t>
  </si>
  <si>
    <t>A21C112D04</t>
  </si>
  <si>
    <t>A21C112D07</t>
  </si>
  <si>
    <t>A21C112D08</t>
  </si>
  <si>
    <t>A21C112D09</t>
  </si>
  <si>
    <t>A21C112D10</t>
  </si>
  <si>
    <t>A21C112D11</t>
  </si>
  <si>
    <t>A21C112D12</t>
  </si>
  <si>
    <t>RPI linked instrument 113</t>
  </si>
  <si>
    <t>4B.515</t>
  </si>
  <si>
    <t>A21C113D13</t>
  </si>
  <si>
    <t>A21C113D14</t>
  </si>
  <si>
    <t>A21C113D15</t>
  </si>
  <si>
    <t>A21C113D16</t>
  </si>
  <si>
    <t>A21C113D17</t>
  </si>
  <si>
    <t>A21C113D18</t>
  </si>
  <si>
    <t>A21C113D19</t>
  </si>
  <si>
    <t>A21C113D01</t>
  </si>
  <si>
    <t>A21C113D02</t>
  </si>
  <si>
    <t>APP20C113D21</t>
  </si>
  <si>
    <t>A21C113D03</t>
  </si>
  <si>
    <t>A21C113D04</t>
  </si>
  <si>
    <t>A21C113D07</t>
  </si>
  <si>
    <t>A21C113D08</t>
  </si>
  <si>
    <t>A21C113D09</t>
  </si>
  <si>
    <t>A21C113D10</t>
  </si>
  <si>
    <t>A21C113D11</t>
  </si>
  <si>
    <t>A21C113D12</t>
  </si>
  <si>
    <t>RPI linked instrument 114</t>
  </si>
  <si>
    <t>4B.516</t>
  </si>
  <si>
    <t>A21C114D13</t>
  </si>
  <si>
    <t>A21C114D14</t>
  </si>
  <si>
    <t>A21C114D15</t>
  </si>
  <si>
    <t>A21C114D16</t>
  </si>
  <si>
    <t>A21C114D17</t>
  </si>
  <si>
    <t>A21C114D18</t>
  </si>
  <si>
    <t>A21C114D19</t>
  </si>
  <si>
    <t>A21C114D01</t>
  </si>
  <si>
    <t>A21C114D02</t>
  </si>
  <si>
    <t>APP20C114D21</t>
  </si>
  <si>
    <t>A21C114D03</t>
  </si>
  <si>
    <t>A21C114D04</t>
  </si>
  <si>
    <t>A21C114D07</t>
  </si>
  <si>
    <t>A21C114D08</t>
  </si>
  <si>
    <t>A21C114D09</t>
  </si>
  <si>
    <t>A21C114D10</t>
  </si>
  <si>
    <t>A21C114D11</t>
  </si>
  <si>
    <t>A21C114D12</t>
  </si>
  <si>
    <t>RPI linked instrument 115</t>
  </si>
  <si>
    <t>4B.517</t>
  </si>
  <si>
    <t>A21C115D13</t>
  </si>
  <si>
    <t>A21C115D14</t>
  </si>
  <si>
    <t>A21C115D15</t>
  </si>
  <si>
    <t>A21C115D16</t>
  </si>
  <si>
    <t>A21C115D17</t>
  </si>
  <si>
    <t>A21C115D18</t>
  </si>
  <si>
    <t>A21C115D19</t>
  </si>
  <si>
    <t>A21C115D01</t>
  </si>
  <si>
    <t>A21C115D02</t>
  </si>
  <si>
    <t>APP20C115D21</t>
  </si>
  <si>
    <t>A21C115D03</t>
  </si>
  <si>
    <t>A21C115D04</t>
  </si>
  <si>
    <t>A21C115D07</t>
  </si>
  <si>
    <t>A21C115D08</t>
  </si>
  <si>
    <t>A21C115D09</t>
  </si>
  <si>
    <t>A21C115D10</t>
  </si>
  <si>
    <t>A21C115D11</t>
  </si>
  <si>
    <t>A21C115D12</t>
  </si>
  <si>
    <t>RPI linked instrument 116</t>
  </si>
  <si>
    <t>4B.518</t>
  </si>
  <si>
    <t>A21C116D13</t>
  </si>
  <si>
    <t>A21C116D14</t>
  </si>
  <si>
    <t>A21C116D15</t>
  </si>
  <si>
    <t>A21C116D16</t>
  </si>
  <si>
    <t>A21C116D17</t>
  </si>
  <si>
    <t>A21C116D18</t>
  </si>
  <si>
    <t>A21C116D19</t>
  </si>
  <si>
    <t>A21C116D01</t>
  </si>
  <si>
    <t>A21C116D02</t>
  </si>
  <si>
    <t>APP20C116D21</t>
  </si>
  <si>
    <t>A21C116D03</t>
  </si>
  <si>
    <t>A21C116D04</t>
  </si>
  <si>
    <t>A21C116D07</t>
  </si>
  <si>
    <t>A21C116D08</t>
  </si>
  <si>
    <t>A21C116D09</t>
  </si>
  <si>
    <t>A21C116D10</t>
  </si>
  <si>
    <t>A21C116D11</t>
  </si>
  <si>
    <t>A21C116D12</t>
  </si>
  <si>
    <t>RPI linked instrument 117</t>
  </si>
  <si>
    <t>4B.519</t>
  </si>
  <si>
    <t>A21C117D13</t>
  </si>
  <si>
    <t>A21C117D14</t>
  </si>
  <si>
    <t>A21C117D15</t>
  </si>
  <si>
    <t>A21C117D16</t>
  </si>
  <si>
    <t>A21C117D17</t>
  </si>
  <si>
    <t>A21C117D18</t>
  </si>
  <si>
    <t>A21C117D19</t>
  </si>
  <si>
    <t>A21C117D01</t>
  </si>
  <si>
    <t>A21C117D02</t>
  </si>
  <si>
    <t>APP20C117D21</t>
  </si>
  <si>
    <t>A21C117D03</t>
  </si>
  <si>
    <t>A21C117D04</t>
  </si>
  <si>
    <t>A21C117D07</t>
  </si>
  <si>
    <t>A21C117D08</t>
  </si>
  <si>
    <t>A21C117D09</t>
  </si>
  <si>
    <t>A21C117D10</t>
  </si>
  <si>
    <t>A21C117D11</t>
  </si>
  <si>
    <t>A21C117D12</t>
  </si>
  <si>
    <t>RPI linked instrument 118</t>
  </si>
  <si>
    <t>4B.520</t>
  </si>
  <si>
    <t>A21C118D13</t>
  </si>
  <si>
    <t>A21C118D14</t>
  </si>
  <si>
    <t>A21C118D15</t>
  </si>
  <si>
    <t>A21C118D16</t>
  </si>
  <si>
    <t>A21C118D17</t>
  </si>
  <si>
    <t>A21C118D18</t>
  </si>
  <si>
    <t>A21C118D19</t>
  </si>
  <si>
    <t>A21C118D01</t>
  </si>
  <si>
    <t>A21C118D02</t>
  </si>
  <si>
    <t>APP20C118D21</t>
  </si>
  <si>
    <t>A21C118D03</t>
  </si>
  <si>
    <t>A21C118D04</t>
  </si>
  <si>
    <t>A21C118D07</t>
  </si>
  <si>
    <t>A21C118D08</t>
  </si>
  <si>
    <t>A21C118D09</t>
  </si>
  <si>
    <t>A21C118D10</t>
  </si>
  <si>
    <t>A21C118D11</t>
  </si>
  <si>
    <t>A21C118D12</t>
  </si>
  <si>
    <t>RPI linked instrument 119</t>
  </si>
  <si>
    <t>4B.521</t>
  </si>
  <si>
    <t>A21C119D13</t>
  </si>
  <si>
    <t>A21C119D14</t>
  </si>
  <si>
    <t>A21C119D15</t>
  </si>
  <si>
    <t>A21C119D16</t>
  </si>
  <si>
    <t>A21C119D17</t>
  </si>
  <si>
    <t>A21C119D18</t>
  </si>
  <si>
    <t>A21C119D19</t>
  </si>
  <si>
    <t>A21C119D01</t>
  </si>
  <si>
    <t>A21C119D02</t>
  </si>
  <si>
    <t>APP20C119D21</t>
  </si>
  <si>
    <t>A21C119D03</t>
  </si>
  <si>
    <t>A21C119D04</t>
  </si>
  <si>
    <t>A21C119D07</t>
  </si>
  <si>
    <t>A21C119D08</t>
  </si>
  <si>
    <t>A21C119D09</t>
  </si>
  <si>
    <t>A21C119D10</t>
  </si>
  <si>
    <t>A21C119D11</t>
  </si>
  <si>
    <t>A21C119D12</t>
  </si>
  <si>
    <t>RPI linked instrument 120</t>
  </si>
  <si>
    <t>4B.522</t>
  </si>
  <si>
    <t>A21C120D13</t>
  </si>
  <si>
    <t>A21C120D14</t>
  </si>
  <si>
    <t>A21C120D15</t>
  </si>
  <si>
    <t>A21C120D16</t>
  </si>
  <si>
    <t>A21C120D17</t>
  </si>
  <si>
    <t>A21C120D18</t>
  </si>
  <si>
    <t>A21C120D19</t>
  </si>
  <si>
    <t>A21C120D01</t>
  </si>
  <si>
    <t>A21C120D02</t>
  </si>
  <si>
    <t>APP20C120D21</t>
  </si>
  <si>
    <t>A21C120D03</t>
  </si>
  <si>
    <t>A21C120D04</t>
  </si>
  <si>
    <t>A21C120D07</t>
  </si>
  <si>
    <t>A21C120D08</t>
  </si>
  <si>
    <t>A21C120D09</t>
  </si>
  <si>
    <t>A21C120D10</t>
  </si>
  <si>
    <t>A21C120D11</t>
  </si>
  <si>
    <t>A21C120D12</t>
  </si>
  <si>
    <t>RPI linked instrument 121</t>
  </si>
  <si>
    <t>4B.523</t>
  </si>
  <si>
    <t>A21C121D13</t>
  </si>
  <si>
    <t>A21C121D14</t>
  </si>
  <si>
    <t>A21C121D15</t>
  </si>
  <si>
    <t>A21C121D16</t>
  </si>
  <si>
    <t>A21C121D17</t>
  </si>
  <si>
    <t>A21C121D18</t>
  </si>
  <si>
    <t>A21C121D19</t>
  </si>
  <si>
    <t>A21C121D01</t>
  </si>
  <si>
    <t>A21C121D02</t>
  </si>
  <si>
    <t>APP20C121D21</t>
  </si>
  <si>
    <t>A21C121D03</t>
  </si>
  <si>
    <t>A21C121D04</t>
  </si>
  <si>
    <t>A21C121D07</t>
  </si>
  <si>
    <t>A21C121D08</t>
  </si>
  <si>
    <t>A21C121D09</t>
  </si>
  <si>
    <t>A21C121D10</t>
  </si>
  <si>
    <t>A21C121D11</t>
  </si>
  <si>
    <t>A21C121D12</t>
  </si>
  <si>
    <t>RPI linked instrument 122</t>
  </si>
  <si>
    <t>4B.524</t>
  </si>
  <si>
    <t>A21C122D13</t>
  </si>
  <si>
    <t>A21C122D14</t>
  </si>
  <si>
    <t>A21C122D15</t>
  </si>
  <si>
    <t>A21C122D16</t>
  </si>
  <si>
    <t>A21C122D17</t>
  </si>
  <si>
    <t>A21C122D18</t>
  </si>
  <si>
    <t>A21C122D19</t>
  </si>
  <si>
    <t>A21C122D01</t>
  </si>
  <si>
    <t>A21C122D02</t>
  </si>
  <si>
    <t>APP20C122D21</t>
  </si>
  <si>
    <t>A21C122D03</t>
  </si>
  <si>
    <t>A21C122D04</t>
  </si>
  <si>
    <t>A21C122D07</t>
  </si>
  <si>
    <t>A21C122D08</t>
  </si>
  <si>
    <t>A21C122D09</t>
  </si>
  <si>
    <t>A21C122D10</t>
  </si>
  <si>
    <t>A21C122D11</t>
  </si>
  <si>
    <t>A21C122D12</t>
  </si>
  <si>
    <t>RPI linked instrument 123</t>
  </si>
  <si>
    <t>4B.525</t>
  </si>
  <si>
    <t>A21C123D13</t>
  </si>
  <si>
    <t>A21C123D14</t>
  </si>
  <si>
    <t>A21C123D15</t>
  </si>
  <si>
    <t>A21C123D16</t>
  </si>
  <si>
    <t>A21C123D17</t>
  </si>
  <si>
    <t>A21C123D18</t>
  </si>
  <si>
    <t>A21C123D19</t>
  </si>
  <si>
    <t>A21C123D01</t>
  </si>
  <si>
    <t>A21C123D02</t>
  </si>
  <si>
    <t>APP20C123D21</t>
  </si>
  <si>
    <t>A21C123D03</t>
  </si>
  <si>
    <t>A21C123D04</t>
  </si>
  <si>
    <t>A21C123D07</t>
  </si>
  <si>
    <t>A21C123D08</t>
  </si>
  <si>
    <t>A21C123D09</t>
  </si>
  <si>
    <t>A21C123D10</t>
  </si>
  <si>
    <t>A21C123D11</t>
  </si>
  <si>
    <t>A21C123D12</t>
  </si>
  <si>
    <t>RPI linked instrument 124</t>
  </si>
  <si>
    <t>4B.526</t>
  </si>
  <si>
    <t>A21C124D13</t>
  </si>
  <si>
    <t>A21C124D14</t>
  </si>
  <si>
    <t>A21C124D15</t>
  </si>
  <si>
    <t>A21C124D16</t>
  </si>
  <si>
    <t>A21C124D17</t>
  </si>
  <si>
    <t>A21C124D18</t>
  </si>
  <si>
    <t>A21C124D19</t>
  </si>
  <si>
    <t>A21C124D01</t>
  </si>
  <si>
    <t>A21C124D02</t>
  </si>
  <si>
    <t>APP20C124D21</t>
  </si>
  <si>
    <t>A21C124D03</t>
  </si>
  <si>
    <t>A21C124D04</t>
  </si>
  <si>
    <t>A21C124D07</t>
  </si>
  <si>
    <t>A21C124D08</t>
  </si>
  <si>
    <t>A21C124D09</t>
  </si>
  <si>
    <t>A21C124D10</t>
  </si>
  <si>
    <t>A21C124D11</t>
  </si>
  <si>
    <t>A21C124D12</t>
  </si>
  <si>
    <t>RPI linked instrument 125</t>
  </si>
  <si>
    <t>4B.527</t>
  </si>
  <si>
    <t>A21C125D13</t>
  </si>
  <si>
    <t>A21C125D14</t>
  </si>
  <si>
    <t>A21C125D15</t>
  </si>
  <si>
    <t>A21C125D16</t>
  </si>
  <si>
    <t>A21C125D17</t>
  </si>
  <si>
    <t>A21C125D18</t>
  </si>
  <si>
    <t>A21C125D19</t>
  </si>
  <si>
    <t>A21C125D01</t>
  </si>
  <si>
    <t>A21C125D02</t>
  </si>
  <si>
    <t>APP20C125D21</t>
  </si>
  <si>
    <t>A21C125D03</t>
  </si>
  <si>
    <t>A21C125D04</t>
  </si>
  <si>
    <t>A21C125D07</t>
  </si>
  <si>
    <t>A21C125D08</t>
  </si>
  <si>
    <t>A21C125D09</t>
  </si>
  <si>
    <t>A21C125D10</t>
  </si>
  <si>
    <t>A21C125D11</t>
  </si>
  <si>
    <t>A21C125D12</t>
  </si>
  <si>
    <t>RPI linked instrument 126</t>
  </si>
  <si>
    <t>4B.528</t>
  </si>
  <si>
    <t>A21C126D13</t>
  </si>
  <si>
    <t>A21C126D14</t>
  </si>
  <si>
    <t>A21C126D15</t>
  </si>
  <si>
    <t>A21C126D16</t>
  </si>
  <si>
    <t>A21C126D17</t>
  </si>
  <si>
    <t>A21C126D18</t>
  </si>
  <si>
    <t>A21C126D19</t>
  </si>
  <si>
    <t>A21C126D01</t>
  </si>
  <si>
    <t>A21C126D02</t>
  </si>
  <si>
    <t>APP20C126D21</t>
  </si>
  <si>
    <t>A21C126D03</t>
  </si>
  <si>
    <t>A21C126D04</t>
  </si>
  <si>
    <t>A21C126D07</t>
  </si>
  <si>
    <t>A21C126D08</t>
  </si>
  <si>
    <t>A21C126D09</t>
  </si>
  <si>
    <t>A21C126D10</t>
  </si>
  <si>
    <t>A21C126D11</t>
  </si>
  <si>
    <t>A21C126D12</t>
  </si>
  <si>
    <t>RPI linked instrument 127</t>
  </si>
  <si>
    <t>4B.529</t>
  </si>
  <si>
    <t>A21C127D13</t>
  </si>
  <si>
    <t>A21C127D14</t>
  </si>
  <si>
    <t>A21C127D15</t>
  </si>
  <si>
    <t>A21C127D16</t>
  </si>
  <si>
    <t>A21C127D17</t>
  </si>
  <si>
    <t>A21C127D18</t>
  </si>
  <si>
    <t>A21C127D19</t>
  </si>
  <si>
    <t>A21C127D01</t>
  </si>
  <si>
    <t>A21C127D02</t>
  </si>
  <si>
    <t>APP20C127D21</t>
  </si>
  <si>
    <t>A21C127D03</t>
  </si>
  <si>
    <t>A21C127D04</t>
  </si>
  <si>
    <t>A21C127D07</t>
  </si>
  <si>
    <t>A21C127D08</t>
  </si>
  <si>
    <t>A21C127D09</t>
  </si>
  <si>
    <t>A21C127D10</t>
  </si>
  <si>
    <t>A21C127D11</t>
  </si>
  <si>
    <t>A21C127D12</t>
  </si>
  <si>
    <t>RPI linked instrument 128</t>
  </si>
  <si>
    <t>4B.530</t>
  </si>
  <si>
    <t>A21C128D13</t>
  </si>
  <si>
    <t>A21C128D14</t>
  </si>
  <si>
    <t>A21C128D15</t>
  </si>
  <si>
    <t>A21C128D16</t>
  </si>
  <si>
    <t>A21C128D17</t>
  </si>
  <si>
    <t>A21C128D18</t>
  </si>
  <si>
    <t>A21C128D19</t>
  </si>
  <si>
    <t>A21C128D01</t>
  </si>
  <si>
    <t>A21C128D02</t>
  </si>
  <si>
    <t>APP20C128D21</t>
  </si>
  <si>
    <t>A21C128D03</t>
  </si>
  <si>
    <t>A21C128D04</t>
  </si>
  <si>
    <t>A21C128D07</t>
  </si>
  <si>
    <t>A21C128D08</t>
  </si>
  <si>
    <t>A21C128D09</t>
  </si>
  <si>
    <t>A21C128D10</t>
  </si>
  <si>
    <t>A21C128D11</t>
  </si>
  <si>
    <t>A21C128D12</t>
  </si>
  <si>
    <t>RPI linked instrument 129</t>
  </si>
  <si>
    <t>4B.531</t>
  </si>
  <si>
    <t>A21C129D13</t>
  </si>
  <si>
    <t>A21C129D14</t>
  </si>
  <si>
    <t>A21C129D15</t>
  </si>
  <si>
    <t>A21C129D16</t>
  </si>
  <si>
    <t>A21C129D17</t>
  </si>
  <si>
    <t>A21C129D18</t>
  </si>
  <si>
    <t>A21C129D19</t>
  </si>
  <si>
    <t>A21C129D01</t>
  </si>
  <si>
    <t>A21C129D02</t>
  </si>
  <si>
    <t>APP20C129D21</t>
  </si>
  <si>
    <t>A21C129D03</t>
  </si>
  <si>
    <t>A21C129D04</t>
  </si>
  <si>
    <t>A21C129D07</t>
  </si>
  <si>
    <t>A21C129D08</t>
  </si>
  <si>
    <t>A21C129D09</t>
  </si>
  <si>
    <t>A21C129D10</t>
  </si>
  <si>
    <t>A21C129D11</t>
  </si>
  <si>
    <t>A21C129D12</t>
  </si>
  <si>
    <t>RPI linked instrument 130</t>
  </si>
  <si>
    <t>4B.532</t>
  </si>
  <si>
    <t>A21C130D13</t>
  </si>
  <si>
    <t>A21C130D14</t>
  </si>
  <si>
    <t>A21C130D15</t>
  </si>
  <si>
    <t>A21C130D16</t>
  </si>
  <si>
    <t>A21C130D17</t>
  </si>
  <si>
    <t>A21C130D18</t>
  </si>
  <si>
    <t>A21C130D19</t>
  </si>
  <si>
    <t>A21C130D01</t>
  </si>
  <si>
    <t>A21C130D02</t>
  </si>
  <si>
    <t>APP20C130D21</t>
  </si>
  <si>
    <t>A21C130D03</t>
  </si>
  <si>
    <t>A21C130D04</t>
  </si>
  <si>
    <t>A21C130D07</t>
  </si>
  <si>
    <t>A21C130D08</t>
  </si>
  <si>
    <t>A21C130D09</t>
  </si>
  <si>
    <t>A21C130D10</t>
  </si>
  <si>
    <t>A21C130D11</t>
  </si>
  <si>
    <t>A21C130D12</t>
  </si>
  <si>
    <t>RPI linked instrument 131</t>
  </si>
  <si>
    <t>4B.533</t>
  </si>
  <si>
    <t>A21C131D13</t>
  </si>
  <si>
    <t>A21C131D14</t>
  </si>
  <si>
    <t>A21C131D15</t>
  </si>
  <si>
    <t>A21C131D16</t>
  </si>
  <si>
    <t>A21C131D17</t>
  </si>
  <si>
    <t>A21C131D18</t>
  </si>
  <si>
    <t>A21C131D19</t>
  </si>
  <si>
    <t>A21C131D01</t>
  </si>
  <si>
    <t>A21C131D02</t>
  </si>
  <si>
    <t>APP20C131D21</t>
  </si>
  <si>
    <t>A21C131D03</t>
  </si>
  <si>
    <t>A21C131D04</t>
  </si>
  <si>
    <t>A21C131D07</t>
  </si>
  <si>
    <t>A21C131D08</t>
  </si>
  <si>
    <t>A21C131D09</t>
  </si>
  <si>
    <t>A21C131D10</t>
  </si>
  <si>
    <t>A21C131D11</t>
  </si>
  <si>
    <t>A21C131D12</t>
  </si>
  <si>
    <t>RPI linked instrument 132</t>
  </si>
  <si>
    <t>4B.534</t>
  </si>
  <si>
    <t>A21C132D13</t>
  </si>
  <si>
    <t>A21C132D14</t>
  </si>
  <si>
    <t>A21C132D15</t>
  </si>
  <si>
    <t>A21C132D16</t>
  </si>
  <si>
    <t>A21C132D17</t>
  </si>
  <si>
    <t>A21C132D18</t>
  </si>
  <si>
    <t>A21C132D19</t>
  </si>
  <si>
    <t>A21C132D01</t>
  </si>
  <si>
    <t>A21C132D02</t>
  </si>
  <si>
    <t>APP20C132D21</t>
  </si>
  <si>
    <t>A21C132D03</t>
  </si>
  <si>
    <t>A21C132D04</t>
  </si>
  <si>
    <t>A21C132D07</t>
  </si>
  <si>
    <t>A21C132D08</t>
  </si>
  <si>
    <t>A21C132D09</t>
  </si>
  <si>
    <t>A21C132D10</t>
  </si>
  <si>
    <t>A21C132D11</t>
  </si>
  <si>
    <t>A21C132D12</t>
  </si>
  <si>
    <t>RPI linked instrument 133</t>
  </si>
  <si>
    <t>4B.535</t>
  </si>
  <si>
    <t>A21C133D13</t>
  </si>
  <si>
    <t>A21C133D14</t>
  </si>
  <si>
    <t>A21C133D15</t>
  </si>
  <si>
    <t>A21C133D16</t>
  </si>
  <si>
    <t>A21C133D17</t>
  </si>
  <si>
    <t>A21C133D18</t>
  </si>
  <si>
    <t>A21C133D19</t>
  </si>
  <si>
    <t>A21C133D01</t>
  </si>
  <si>
    <t>A21C133D02</t>
  </si>
  <si>
    <t>APP20C133D21</t>
  </si>
  <si>
    <t>A21C133D03</t>
  </si>
  <si>
    <t>A21C133D04</t>
  </si>
  <si>
    <t>A21C133D07</t>
  </si>
  <si>
    <t>A21C133D08</t>
  </si>
  <si>
    <t>A21C133D09</t>
  </si>
  <si>
    <t>A21C133D10</t>
  </si>
  <si>
    <t>A21C133D11</t>
  </si>
  <si>
    <t>A21C133D12</t>
  </si>
  <si>
    <t>RPI linked instrument 134</t>
  </si>
  <si>
    <t>4B.536</t>
  </si>
  <si>
    <t>A21C134D13</t>
  </si>
  <si>
    <t>A21C134D14</t>
  </si>
  <si>
    <t>A21C134D15</t>
  </si>
  <si>
    <t>A21C134D16</t>
  </si>
  <si>
    <t>A21C134D17</t>
  </si>
  <si>
    <t>A21C134D18</t>
  </si>
  <si>
    <t>A21C134D19</t>
  </si>
  <si>
    <t>A21C134D01</t>
  </si>
  <si>
    <t>A21C134D02</t>
  </si>
  <si>
    <t>APP20C134D21</t>
  </si>
  <si>
    <t>A21C134D03</t>
  </si>
  <si>
    <t>A21C134D04</t>
  </si>
  <si>
    <t>A21C134D07</t>
  </si>
  <si>
    <t>A21C134D08</t>
  </si>
  <si>
    <t>A21C134D09</t>
  </si>
  <si>
    <t>A21C134D10</t>
  </si>
  <si>
    <t>A21C134D11</t>
  </si>
  <si>
    <t>A21C134D12</t>
  </si>
  <si>
    <t>RPI linked instrument 135</t>
  </si>
  <si>
    <t>4B.537</t>
  </si>
  <si>
    <t>A21C135D13</t>
  </si>
  <si>
    <t>A21C135D14</t>
  </si>
  <si>
    <t>A21C135D15</t>
  </si>
  <si>
    <t>A21C135D16</t>
  </si>
  <si>
    <t>A21C135D17</t>
  </si>
  <si>
    <t>A21C135D18</t>
  </si>
  <si>
    <t>A21C135D19</t>
  </si>
  <si>
    <t>A21C135D01</t>
  </si>
  <si>
    <t>A21C135D02</t>
  </si>
  <si>
    <t>APP20C135D21</t>
  </si>
  <si>
    <t>A21C135D03</t>
  </si>
  <si>
    <t>A21C135D04</t>
  </si>
  <si>
    <t>A21C135D07</t>
  </si>
  <si>
    <t>A21C135D08</t>
  </si>
  <si>
    <t>A21C135D09</t>
  </si>
  <si>
    <t>A21C135D10</t>
  </si>
  <si>
    <t>A21C135D11</t>
  </si>
  <si>
    <t>A21C135D12</t>
  </si>
  <si>
    <t>RPI linked instrument 136</t>
  </si>
  <si>
    <t>4B.538</t>
  </si>
  <si>
    <t>A21C136D13</t>
  </si>
  <si>
    <t>A21C136D14</t>
  </si>
  <si>
    <t>A21C136D15</t>
  </si>
  <si>
    <t>A21C136D16</t>
  </si>
  <si>
    <t>A21C136D17</t>
  </si>
  <si>
    <t>A21C136D18</t>
  </si>
  <si>
    <t>A21C136D19</t>
  </si>
  <si>
    <t>A21C136D01</t>
  </si>
  <si>
    <t>A21C136D02</t>
  </si>
  <si>
    <t>APP20C136D21</t>
  </si>
  <si>
    <t>A21C136D03</t>
  </si>
  <si>
    <t>A21C136D04</t>
  </si>
  <si>
    <t>A21C136D07</t>
  </si>
  <si>
    <t>A21C136D08</t>
  </si>
  <si>
    <t>A21C136D09</t>
  </si>
  <si>
    <t>A21C136D10</t>
  </si>
  <si>
    <t>A21C136D11</t>
  </si>
  <si>
    <t>A21C136D12</t>
  </si>
  <si>
    <t>RPI linked instrument 137</t>
  </si>
  <si>
    <t>4B.539</t>
  </si>
  <si>
    <t>A21C137D13</t>
  </si>
  <si>
    <t>A21C137D14</t>
  </si>
  <si>
    <t>A21C137D15</t>
  </si>
  <si>
    <t>A21C137D16</t>
  </si>
  <si>
    <t>A21C137D17</t>
  </si>
  <si>
    <t>A21C137D18</t>
  </si>
  <si>
    <t>A21C137D19</t>
  </si>
  <si>
    <t>A21C137D01</t>
  </si>
  <si>
    <t>A21C137D02</t>
  </si>
  <si>
    <t>APP20C137D21</t>
  </si>
  <si>
    <t>A21C137D03</t>
  </si>
  <si>
    <t>A21C137D04</t>
  </si>
  <si>
    <t>A21C137D07</t>
  </si>
  <si>
    <t>A21C137D08</t>
  </si>
  <si>
    <t>A21C137D09</t>
  </si>
  <si>
    <t>A21C137D10</t>
  </si>
  <si>
    <t>A21C137D11</t>
  </si>
  <si>
    <t>A21C137D12</t>
  </si>
  <si>
    <t>RPI linked instrument 138</t>
  </si>
  <si>
    <t>4B.540</t>
  </si>
  <si>
    <t>A21C138D13</t>
  </si>
  <si>
    <t>A21C138D14</t>
  </si>
  <si>
    <t>A21C138D15</t>
  </si>
  <si>
    <t>A21C138D16</t>
  </si>
  <si>
    <t>A21C138D17</t>
  </si>
  <si>
    <t>A21C138D18</t>
  </si>
  <si>
    <t>A21C138D19</t>
  </si>
  <si>
    <t>A21C138D01</t>
  </si>
  <si>
    <t>A21C138D02</t>
  </si>
  <si>
    <t>APP20C138D21</t>
  </si>
  <si>
    <t>A21C138D03</t>
  </si>
  <si>
    <t>A21C138D04</t>
  </si>
  <si>
    <t>A21C138D07</t>
  </si>
  <si>
    <t>A21C138D08</t>
  </si>
  <si>
    <t>A21C138D09</t>
  </si>
  <si>
    <t>A21C138D10</t>
  </si>
  <si>
    <t>A21C138D11</t>
  </si>
  <si>
    <t>A21C138D12</t>
  </si>
  <si>
    <t>RPI linked instrument 139</t>
  </si>
  <si>
    <t>4B.541</t>
  </si>
  <si>
    <t>A21C139D13</t>
  </si>
  <si>
    <t>A21C139D14</t>
  </si>
  <si>
    <t>A21C139D15</t>
  </si>
  <si>
    <t>A21C139D16</t>
  </si>
  <si>
    <t>A21C139D17</t>
  </si>
  <si>
    <t>A21C139D18</t>
  </si>
  <si>
    <t>A21C139D19</t>
  </si>
  <si>
    <t>A21C139D01</t>
  </si>
  <si>
    <t>A21C139D02</t>
  </si>
  <si>
    <t>APP20C139D21</t>
  </si>
  <si>
    <t>A21C139D03</t>
  </si>
  <si>
    <t>A21C139D04</t>
  </si>
  <si>
    <t>A21C139D07</t>
  </si>
  <si>
    <t>A21C139D08</t>
  </si>
  <si>
    <t>A21C139D09</t>
  </si>
  <si>
    <t>A21C139D10</t>
  </si>
  <si>
    <t>A21C139D11</t>
  </si>
  <si>
    <t>A21C139D12</t>
  </si>
  <si>
    <t>RPI linked instrument 140</t>
  </si>
  <si>
    <t>4B.542</t>
  </si>
  <si>
    <t>A21C140D13</t>
  </si>
  <si>
    <t>A21C140D14</t>
  </si>
  <si>
    <t>A21C140D15</t>
  </si>
  <si>
    <t>A21C140D16</t>
  </si>
  <si>
    <t>A21C140D17</t>
  </si>
  <si>
    <t>A21C140D18</t>
  </si>
  <si>
    <t>A21C140D19</t>
  </si>
  <si>
    <t>A21C140D01</t>
  </si>
  <si>
    <t>A21C140D02</t>
  </si>
  <si>
    <t>APP20C140D21</t>
  </si>
  <si>
    <t>A21C140D03</t>
  </si>
  <si>
    <t>A21C140D04</t>
  </si>
  <si>
    <t>A21C140D07</t>
  </si>
  <si>
    <t>A21C140D08</t>
  </si>
  <si>
    <t>A21C140D09</t>
  </si>
  <si>
    <t>A21C140D10</t>
  </si>
  <si>
    <t>A21C140D11</t>
  </si>
  <si>
    <t>A21C140D12</t>
  </si>
  <si>
    <t>RPI linked instrument 141</t>
  </si>
  <si>
    <t>4B.543</t>
  </si>
  <si>
    <t>A21C141D13</t>
  </si>
  <si>
    <t>A21C141D14</t>
  </si>
  <si>
    <t>A21C141D15</t>
  </si>
  <si>
    <t>A21C141D16</t>
  </si>
  <si>
    <t>A21C141D17</t>
  </si>
  <si>
    <t>A21C141D18</t>
  </si>
  <si>
    <t>A21C141D19</t>
  </si>
  <si>
    <t>A21C141D01</t>
  </si>
  <si>
    <t>A21C141D02</t>
  </si>
  <si>
    <t>APP20C141D21</t>
  </si>
  <si>
    <t>A21C141D03</t>
  </si>
  <si>
    <t>A21C141D04</t>
  </si>
  <si>
    <t>A21C141D07</t>
  </si>
  <si>
    <t>A21C141D08</t>
  </si>
  <si>
    <t>A21C141D09</t>
  </si>
  <si>
    <t>A21C141D10</t>
  </si>
  <si>
    <t>A21C141D11</t>
  </si>
  <si>
    <t>A21C141D12</t>
  </si>
  <si>
    <t>RPI linked instrument 142</t>
  </si>
  <si>
    <t>4B.544</t>
  </si>
  <si>
    <t>A21C142D13</t>
  </si>
  <si>
    <t>A21C142D14</t>
  </si>
  <si>
    <t>A21C142D15</t>
  </si>
  <si>
    <t>A21C142D16</t>
  </si>
  <si>
    <t>A21C142D17</t>
  </si>
  <si>
    <t>A21C142D18</t>
  </si>
  <si>
    <t>A21C142D19</t>
  </si>
  <si>
    <t>A21C142D01</t>
  </si>
  <si>
    <t>A21C142D02</t>
  </si>
  <si>
    <t>APP20C142D21</t>
  </si>
  <si>
    <t>A21C142D03</t>
  </si>
  <si>
    <t>A21C142D04</t>
  </si>
  <si>
    <t>A21C142D07</t>
  </si>
  <si>
    <t>A21C142D08</t>
  </si>
  <si>
    <t>A21C142D09</t>
  </si>
  <si>
    <t>A21C142D10</t>
  </si>
  <si>
    <t>A21C142D11</t>
  </si>
  <si>
    <t>A21C142D12</t>
  </si>
  <si>
    <t>RPI linked instrument 143</t>
  </si>
  <si>
    <t>4B.545</t>
  </si>
  <si>
    <t>A21C143D13</t>
  </si>
  <si>
    <t>A21C143D14</t>
  </si>
  <si>
    <t>A21C143D15</t>
  </si>
  <si>
    <t>A21C143D16</t>
  </si>
  <si>
    <t>A21C143D17</t>
  </si>
  <si>
    <t>A21C143D18</t>
  </si>
  <si>
    <t>A21C143D19</t>
  </si>
  <si>
    <t>A21C143D01</t>
  </si>
  <si>
    <t>A21C143D02</t>
  </si>
  <si>
    <t>APP20C143D21</t>
  </si>
  <si>
    <t>A21C143D03</t>
  </si>
  <si>
    <t>A21C143D04</t>
  </si>
  <si>
    <t>A21C143D07</t>
  </si>
  <si>
    <t>A21C143D08</t>
  </si>
  <si>
    <t>A21C143D09</t>
  </si>
  <si>
    <t>A21C143D10</t>
  </si>
  <si>
    <t>A21C143D11</t>
  </si>
  <si>
    <t>A21C143D12</t>
  </si>
  <si>
    <t>RPI linked instrument 144</t>
  </si>
  <si>
    <t>4B.546</t>
  </si>
  <si>
    <t>A21C144D13</t>
  </si>
  <si>
    <t>A21C144D14</t>
  </si>
  <si>
    <t>A21C144D15</t>
  </si>
  <si>
    <t>A21C144D16</t>
  </si>
  <si>
    <t>A21C144D17</t>
  </si>
  <si>
    <t>A21C144D18</t>
  </si>
  <si>
    <t>A21C144D19</t>
  </si>
  <si>
    <t>A21C144D01</t>
  </si>
  <si>
    <t>A21C144D02</t>
  </si>
  <si>
    <t>APP20C144D21</t>
  </si>
  <si>
    <t>A21C144D03</t>
  </si>
  <si>
    <t>A21C144D04</t>
  </si>
  <si>
    <t>A21C144D07</t>
  </si>
  <si>
    <t>A21C144D08</t>
  </si>
  <si>
    <t>A21C144D09</t>
  </si>
  <si>
    <t>A21C144D10</t>
  </si>
  <si>
    <t>A21C144D11</t>
  </si>
  <si>
    <t>A21C144D12</t>
  </si>
  <si>
    <t>RPI linked instrument 145</t>
  </si>
  <si>
    <t>4B.547</t>
  </si>
  <si>
    <t>A21C145D13</t>
  </si>
  <si>
    <t>A21C145D14</t>
  </si>
  <si>
    <t>A21C145D15</t>
  </si>
  <si>
    <t>A21C145D16</t>
  </si>
  <si>
    <t>A21C145D17</t>
  </si>
  <si>
    <t>A21C145D18</t>
  </si>
  <si>
    <t>A21C145D19</t>
  </si>
  <si>
    <t>A21C145D01</t>
  </si>
  <si>
    <t>A21C145D02</t>
  </si>
  <si>
    <t>APP20C145D21</t>
  </si>
  <si>
    <t>A21C145D03</t>
  </si>
  <si>
    <t>A21C145D04</t>
  </si>
  <si>
    <t>A21C145D07</t>
  </si>
  <si>
    <t>A21C145D08</t>
  </si>
  <si>
    <t>A21C145D09</t>
  </si>
  <si>
    <t>A21C145D10</t>
  </si>
  <si>
    <t>A21C145D11</t>
  </si>
  <si>
    <t>A21C145D12</t>
  </si>
  <si>
    <t>RPI linked instrument 146</t>
  </si>
  <si>
    <t>4B.548</t>
  </si>
  <si>
    <t>A21C146D13</t>
  </si>
  <si>
    <t>A21C146D14</t>
  </si>
  <si>
    <t>A21C146D15</t>
  </si>
  <si>
    <t>A21C146D16</t>
  </si>
  <si>
    <t>A21C146D17</t>
  </si>
  <si>
    <t>A21C146D18</t>
  </si>
  <si>
    <t>A21C146D19</t>
  </si>
  <si>
    <t>A21C146D01</t>
  </si>
  <si>
    <t>A21C146D02</t>
  </si>
  <si>
    <t>APP20C146D21</t>
  </si>
  <si>
    <t>A21C146D03</t>
  </si>
  <si>
    <t>A21C146D04</t>
  </si>
  <si>
    <t>A21C146D07</t>
  </si>
  <si>
    <t>A21C146D08</t>
  </si>
  <si>
    <t>A21C146D09</t>
  </si>
  <si>
    <t>A21C146D10</t>
  </si>
  <si>
    <t>A21C146D11</t>
  </si>
  <si>
    <t>A21C146D12</t>
  </si>
  <si>
    <t>RPI linked instrument 147</t>
  </si>
  <si>
    <t>4B.549</t>
  </si>
  <si>
    <t>A21C147D13</t>
  </si>
  <si>
    <t>A21C147D14</t>
  </si>
  <si>
    <t>A21C147D15</t>
  </si>
  <si>
    <t>A21C147D16</t>
  </si>
  <si>
    <t>A21C147D17</t>
  </si>
  <si>
    <t>A21C147D18</t>
  </si>
  <si>
    <t>A21C147D19</t>
  </si>
  <si>
    <t>A21C147D01</t>
  </si>
  <si>
    <t>A21C147D02</t>
  </si>
  <si>
    <t>APP20C147D21</t>
  </si>
  <si>
    <t>A21C147D03</t>
  </si>
  <si>
    <t>A21C147D04</t>
  </si>
  <si>
    <t>A21C147D07</t>
  </si>
  <si>
    <t>A21C147D08</t>
  </si>
  <si>
    <t>A21C147D09</t>
  </si>
  <si>
    <t>A21C147D10</t>
  </si>
  <si>
    <t>A21C147D11</t>
  </si>
  <si>
    <t>A21C147D12</t>
  </si>
  <si>
    <t>RPI linked instrument 148</t>
  </si>
  <si>
    <t>4B.550</t>
  </si>
  <si>
    <t>A21C148D13</t>
  </si>
  <si>
    <t>A21C148D14</t>
  </si>
  <si>
    <t>A21C148D15</t>
  </si>
  <si>
    <t>A21C148D16</t>
  </si>
  <si>
    <t>A21C148D17</t>
  </si>
  <si>
    <t>A21C148D18</t>
  </si>
  <si>
    <t>A21C148D19</t>
  </si>
  <si>
    <t>A21C148D01</t>
  </si>
  <si>
    <t>A21C148D02</t>
  </si>
  <si>
    <t>APP20C148D21</t>
  </si>
  <si>
    <t>A21C148D03</t>
  </si>
  <si>
    <t>A21C148D04</t>
  </si>
  <si>
    <t>A21C148D07</t>
  </si>
  <si>
    <t>A21C148D08</t>
  </si>
  <si>
    <t>A21C148D09</t>
  </si>
  <si>
    <t>A21C148D10</t>
  </si>
  <si>
    <t>A21C148D11</t>
  </si>
  <si>
    <t>A21C148D12</t>
  </si>
  <si>
    <t>RPI linked instrument 149</t>
  </si>
  <si>
    <t>4B.551</t>
  </si>
  <si>
    <t>A21C149D13</t>
  </si>
  <si>
    <t>A21C149D14</t>
  </si>
  <si>
    <t>A21C149D15</t>
  </si>
  <si>
    <t>A21C149D16</t>
  </si>
  <si>
    <t>A21C149D17</t>
  </si>
  <si>
    <t>A21C149D18</t>
  </si>
  <si>
    <t>A21C149D19</t>
  </si>
  <si>
    <t>A21C149D01</t>
  </si>
  <si>
    <t>A21C149D02</t>
  </si>
  <si>
    <t>APP20C149D21</t>
  </si>
  <si>
    <t>A21C149D03</t>
  </si>
  <si>
    <t>A21C149D04</t>
  </si>
  <si>
    <t>A21C149D07</t>
  </si>
  <si>
    <t>A21C149D08</t>
  </si>
  <si>
    <t>A21C149D09</t>
  </si>
  <si>
    <t>A21C149D10</t>
  </si>
  <si>
    <t>A21C149D11</t>
  </si>
  <si>
    <t>A21C149D12</t>
  </si>
  <si>
    <t>RPI linked instrument 150</t>
  </si>
  <si>
    <t>4B.552</t>
  </si>
  <si>
    <t>A21C150D13</t>
  </si>
  <si>
    <t>A21C150D14</t>
  </si>
  <si>
    <t>A21C150D15</t>
  </si>
  <si>
    <t>A21C150D16</t>
  </si>
  <si>
    <t>A21C150D17</t>
  </si>
  <si>
    <t>A21C150D18</t>
  </si>
  <si>
    <t>A21C150D19</t>
  </si>
  <si>
    <t>A21C150D01</t>
  </si>
  <si>
    <t>A21C150D02</t>
  </si>
  <si>
    <t>APP20C150D21</t>
  </si>
  <si>
    <t>A21C150D03</t>
  </si>
  <si>
    <t>A21C150D04</t>
  </si>
  <si>
    <t>A21C150D07</t>
  </si>
  <si>
    <t>A21C150D08</t>
  </si>
  <si>
    <t>A21C150D09</t>
  </si>
  <si>
    <t>A21C150D10</t>
  </si>
  <si>
    <t>A21C150D11</t>
  </si>
  <si>
    <t>A21C150D12</t>
  </si>
  <si>
    <t>RPI linked instrument 151</t>
  </si>
  <si>
    <t>4B.553</t>
  </si>
  <si>
    <t>A21C151D13</t>
  </si>
  <si>
    <t>A21C151D14</t>
  </si>
  <si>
    <t>A21C151D15</t>
  </si>
  <si>
    <t>A21C151D16</t>
  </si>
  <si>
    <t>A21C151D17</t>
  </si>
  <si>
    <t>A21C151D18</t>
  </si>
  <si>
    <t>A21C151D19</t>
  </si>
  <si>
    <t>A21C151D01</t>
  </si>
  <si>
    <t>A21C151D02</t>
  </si>
  <si>
    <t>APP20C151D21</t>
  </si>
  <si>
    <t>A21C151D03</t>
  </si>
  <si>
    <t>A21C151D04</t>
  </si>
  <si>
    <t>A21C151D07</t>
  </si>
  <si>
    <t>A21C151D08</t>
  </si>
  <si>
    <t>A21C151D09</t>
  </si>
  <si>
    <t>A21C151D10</t>
  </si>
  <si>
    <t>A21C151D11</t>
  </si>
  <si>
    <t>A21C151D12</t>
  </si>
  <si>
    <t>RPI linked instrument 152</t>
  </si>
  <si>
    <t>4B.554</t>
  </si>
  <si>
    <t>A21C152D13</t>
  </si>
  <si>
    <t>A21C152D14</t>
  </si>
  <si>
    <t>A21C152D15</t>
  </si>
  <si>
    <t>A21C152D16</t>
  </si>
  <si>
    <t>A21C152D17</t>
  </si>
  <si>
    <t>A21C152D18</t>
  </si>
  <si>
    <t>A21C152D19</t>
  </si>
  <si>
    <t>A21C152D01</t>
  </si>
  <si>
    <t>A21C152D02</t>
  </si>
  <si>
    <t>APP20C152D21</t>
  </si>
  <si>
    <t>A21C152D03</t>
  </si>
  <si>
    <t>A21C152D04</t>
  </si>
  <si>
    <t>A21C152D07</t>
  </si>
  <si>
    <t>A21C152D08</t>
  </si>
  <si>
    <t>A21C152D09</t>
  </si>
  <si>
    <t>A21C152D10</t>
  </si>
  <si>
    <t>A21C152D11</t>
  </si>
  <si>
    <t>A21C152D12</t>
  </si>
  <si>
    <t>RPI linked instrument 153</t>
  </si>
  <si>
    <t>4B.555</t>
  </si>
  <si>
    <t>A21C153D13</t>
  </si>
  <si>
    <t>A21C153D14</t>
  </si>
  <si>
    <t>A21C153D15</t>
  </si>
  <si>
    <t>A21C153D16</t>
  </si>
  <si>
    <t>A21C153D17</t>
  </si>
  <si>
    <t>A21C153D18</t>
  </si>
  <si>
    <t>A21C153D19</t>
  </si>
  <si>
    <t>A21C153D01</t>
  </si>
  <si>
    <t>A21C153D02</t>
  </si>
  <si>
    <t>APP20C153D21</t>
  </si>
  <si>
    <t>A21C153D03</t>
  </si>
  <si>
    <t>A21C153D04</t>
  </si>
  <si>
    <t>A21C153D07</t>
  </si>
  <si>
    <t>A21C153D08</t>
  </si>
  <si>
    <t>A21C153D09</t>
  </si>
  <si>
    <t>A21C153D10</t>
  </si>
  <si>
    <t>A21C153D11</t>
  </si>
  <si>
    <t>A21C153D12</t>
  </si>
  <si>
    <t>RPI linked instrument 154</t>
  </si>
  <si>
    <t>4B.556</t>
  </si>
  <si>
    <t>A21C154D13</t>
  </si>
  <si>
    <t>A21C154D14</t>
  </si>
  <si>
    <t>A21C154D15</t>
  </si>
  <si>
    <t>A21C154D16</t>
  </si>
  <si>
    <t>A21C154D17</t>
  </si>
  <si>
    <t>A21C154D18</t>
  </si>
  <si>
    <t>A21C154D19</t>
  </si>
  <si>
    <t>A21C154D01</t>
  </si>
  <si>
    <t>A21C154D02</t>
  </si>
  <si>
    <t>APP20C154D21</t>
  </si>
  <si>
    <t>A21C154D03</t>
  </si>
  <si>
    <t>A21C154D04</t>
  </si>
  <si>
    <t>A21C154D07</t>
  </si>
  <si>
    <t>A21C154D08</t>
  </si>
  <si>
    <t>A21C154D09</t>
  </si>
  <si>
    <t>A21C154D10</t>
  </si>
  <si>
    <t>A21C154D11</t>
  </si>
  <si>
    <t>A21C154D12</t>
  </si>
  <si>
    <t>RPI linked instrument 155</t>
  </si>
  <si>
    <t>4B.557</t>
  </si>
  <si>
    <t>A21C155D13</t>
  </si>
  <si>
    <t>A21C155D14</t>
  </si>
  <si>
    <t>A21C155D15</t>
  </si>
  <si>
    <t>A21C155D16</t>
  </si>
  <si>
    <t>A21C155D17</t>
  </si>
  <si>
    <t>A21C155D18</t>
  </si>
  <si>
    <t>A21C155D19</t>
  </si>
  <si>
    <t>A21C155D01</t>
  </si>
  <si>
    <t>A21C155D02</t>
  </si>
  <si>
    <t>APP20C155D21</t>
  </si>
  <si>
    <t>A21C155D03</t>
  </si>
  <si>
    <t>A21C155D04</t>
  </si>
  <si>
    <t>A21C155D07</t>
  </si>
  <si>
    <t>A21C155D08</t>
  </si>
  <si>
    <t>A21C155D09</t>
  </si>
  <si>
    <t>A21C155D10</t>
  </si>
  <si>
    <t>A21C155D11</t>
  </si>
  <si>
    <t>A21C155D12</t>
  </si>
  <si>
    <t>RPI linked instrument 156</t>
  </si>
  <si>
    <t>4B.558</t>
  </si>
  <si>
    <t>A21C156D13</t>
  </si>
  <si>
    <t>A21C156D14</t>
  </si>
  <si>
    <t>A21C156D15</t>
  </si>
  <si>
    <t>A21C156D16</t>
  </si>
  <si>
    <t>A21C156D17</t>
  </si>
  <si>
    <t>A21C156D18</t>
  </si>
  <si>
    <t>A21C156D19</t>
  </si>
  <si>
    <t>A21C156D01</t>
  </si>
  <si>
    <t>A21C156D02</t>
  </si>
  <si>
    <t>APP20C156D21</t>
  </si>
  <si>
    <t>A21C156D03</t>
  </si>
  <si>
    <t>A21C156D04</t>
  </si>
  <si>
    <t>A21C156D07</t>
  </si>
  <si>
    <t>A21C156D08</t>
  </si>
  <si>
    <t>A21C156D09</t>
  </si>
  <si>
    <t>A21C156D10</t>
  </si>
  <si>
    <t>A21C156D11</t>
  </si>
  <si>
    <t>A21C156D12</t>
  </si>
  <si>
    <t>RPI linked instrument 157</t>
  </si>
  <si>
    <t>4B.559</t>
  </si>
  <si>
    <t>A21C157D13</t>
  </si>
  <si>
    <t>A21C157D14</t>
  </si>
  <si>
    <t>A21C157D15</t>
  </si>
  <si>
    <t>A21C157D16</t>
  </si>
  <si>
    <t>A21C157D17</t>
  </si>
  <si>
    <t>A21C157D18</t>
  </si>
  <si>
    <t>A21C157D19</t>
  </si>
  <si>
    <t>A21C157D01</t>
  </si>
  <si>
    <t>A21C157D02</t>
  </si>
  <si>
    <t>APP20C157D21</t>
  </si>
  <si>
    <t>A21C157D03</t>
  </si>
  <si>
    <t>A21C157D04</t>
  </si>
  <si>
    <t>A21C157D07</t>
  </si>
  <si>
    <t>A21C157D08</t>
  </si>
  <si>
    <t>A21C157D09</t>
  </si>
  <si>
    <t>A21C157D10</t>
  </si>
  <si>
    <t>A21C157D11</t>
  </si>
  <si>
    <t>A21C157D12</t>
  </si>
  <si>
    <t>RPI linked instrument 158</t>
  </si>
  <si>
    <t>4B.560</t>
  </si>
  <si>
    <t>A21C158D13</t>
  </si>
  <si>
    <t>A21C158D14</t>
  </si>
  <si>
    <t>A21C158D15</t>
  </si>
  <si>
    <t>A21C158D16</t>
  </si>
  <si>
    <t>A21C158D17</t>
  </si>
  <si>
    <t>A21C158D18</t>
  </si>
  <si>
    <t>A21C158D19</t>
  </si>
  <si>
    <t>A21C158D01</t>
  </si>
  <si>
    <t>A21C158D02</t>
  </si>
  <si>
    <t>APP20C158D21</t>
  </si>
  <si>
    <t>A21C158D03</t>
  </si>
  <si>
    <t>A21C158D04</t>
  </si>
  <si>
    <t>A21C158D07</t>
  </si>
  <si>
    <t>A21C158D08</t>
  </si>
  <si>
    <t>A21C158D09</t>
  </si>
  <si>
    <t>A21C158D10</t>
  </si>
  <si>
    <t>A21C158D11</t>
  </si>
  <si>
    <t>A21C158D12</t>
  </si>
  <si>
    <t>RPI linked instrument 159</t>
  </si>
  <si>
    <t>4B.561</t>
  </si>
  <si>
    <t>A21C159D13</t>
  </si>
  <si>
    <t>A21C159D14</t>
  </si>
  <si>
    <t>A21C159D15</t>
  </si>
  <si>
    <t>A21C159D16</t>
  </si>
  <si>
    <t>A21C159D17</t>
  </si>
  <si>
    <t>A21C159D18</t>
  </si>
  <si>
    <t>A21C159D19</t>
  </si>
  <si>
    <t>A21C159D01</t>
  </si>
  <si>
    <t>A21C159D02</t>
  </si>
  <si>
    <t>APP20C159D21</t>
  </si>
  <si>
    <t>A21C159D03</t>
  </si>
  <si>
    <t>A21C159D04</t>
  </si>
  <si>
    <t>A21C159D07</t>
  </si>
  <si>
    <t>A21C159D08</t>
  </si>
  <si>
    <t>A21C159D09</t>
  </si>
  <si>
    <t>A21C159D10</t>
  </si>
  <si>
    <t>A21C159D11</t>
  </si>
  <si>
    <t>A21C159D12</t>
  </si>
  <si>
    <t>RPI linked instrument 160</t>
  </si>
  <si>
    <t>4B.562</t>
  </si>
  <si>
    <t>A21C160D13</t>
  </si>
  <si>
    <t>A21C160D14</t>
  </si>
  <si>
    <t>A21C160D15</t>
  </si>
  <si>
    <t>A21C160D16</t>
  </si>
  <si>
    <t>A21C160D17</t>
  </si>
  <si>
    <t>A21C160D18</t>
  </si>
  <si>
    <t>A21C160D19</t>
  </si>
  <si>
    <t>A21C160D01</t>
  </si>
  <si>
    <t>A21C160D02</t>
  </si>
  <si>
    <t>APP20C160D21</t>
  </si>
  <si>
    <t>A21C160D03</t>
  </si>
  <si>
    <t>A21C160D04</t>
  </si>
  <si>
    <t>A21C160D07</t>
  </si>
  <si>
    <t>A21C160D08</t>
  </si>
  <si>
    <t>A21C160D09</t>
  </si>
  <si>
    <t>A21C160D10</t>
  </si>
  <si>
    <t>A21C160D11</t>
  </si>
  <si>
    <t>A21C160D12</t>
  </si>
  <si>
    <t>RPI linked instrument 161</t>
  </si>
  <si>
    <t>4B.563</t>
  </si>
  <si>
    <t>A21C161D13</t>
  </si>
  <si>
    <t>A21C161D14</t>
  </si>
  <si>
    <t>A21C161D15</t>
  </si>
  <si>
    <t>A21C161D16</t>
  </si>
  <si>
    <t>A21C161D17</t>
  </si>
  <si>
    <t>A21C161D18</t>
  </si>
  <si>
    <t>A21C161D19</t>
  </si>
  <si>
    <t>A21C161D01</t>
  </si>
  <si>
    <t>A21C161D02</t>
  </si>
  <si>
    <t>APP20C161D21</t>
  </si>
  <si>
    <t>A21C161D03</t>
  </si>
  <si>
    <t>A21C161D04</t>
  </si>
  <si>
    <t>A21C161D07</t>
  </si>
  <si>
    <t>A21C161D08</t>
  </si>
  <si>
    <t>A21C161D09</t>
  </si>
  <si>
    <t>A21C161D10</t>
  </si>
  <si>
    <t>A21C161D11</t>
  </si>
  <si>
    <t>A21C161D12</t>
  </si>
  <si>
    <t>RPI linked instrument 162</t>
  </si>
  <si>
    <t>4B.564</t>
  </si>
  <si>
    <t>A21C162D13</t>
  </si>
  <si>
    <t>A21C162D14</t>
  </si>
  <si>
    <t>A21C162D15</t>
  </si>
  <si>
    <t>A21C162D16</t>
  </si>
  <si>
    <t>A21C162D17</t>
  </si>
  <si>
    <t>A21C162D18</t>
  </si>
  <si>
    <t>A21C162D19</t>
  </si>
  <si>
    <t>A21C162D01</t>
  </si>
  <si>
    <t>A21C162D02</t>
  </si>
  <si>
    <t>APP20C162D21</t>
  </si>
  <si>
    <t>A21C162D03</t>
  </si>
  <si>
    <t>A21C162D04</t>
  </si>
  <si>
    <t>A21C162D07</t>
  </si>
  <si>
    <t>A21C162D08</t>
  </si>
  <si>
    <t>A21C162D09</t>
  </si>
  <si>
    <t>A21C162D10</t>
  </si>
  <si>
    <t>A21C162D11</t>
  </si>
  <si>
    <t>A21C162D12</t>
  </si>
  <si>
    <t>RPI linked instrument 163</t>
  </si>
  <si>
    <t>4B.565</t>
  </si>
  <si>
    <t>A21C163D13</t>
  </si>
  <si>
    <t>A21C163D14</t>
  </si>
  <si>
    <t>A21C163D15</t>
  </si>
  <si>
    <t>A21C163D16</t>
  </si>
  <si>
    <t>A21C163D17</t>
  </si>
  <si>
    <t>A21C163D18</t>
  </si>
  <si>
    <t>A21C163D19</t>
  </si>
  <si>
    <t>A21C163D01</t>
  </si>
  <si>
    <t>A21C163D02</t>
  </si>
  <si>
    <t>APP20C163D21</t>
  </si>
  <si>
    <t>A21C163D03</t>
  </si>
  <si>
    <t>A21C163D04</t>
  </si>
  <si>
    <t>A21C163D07</t>
  </si>
  <si>
    <t>A21C163D08</t>
  </si>
  <si>
    <t>A21C163D09</t>
  </si>
  <si>
    <t>A21C163D10</t>
  </si>
  <si>
    <t>A21C163D11</t>
  </si>
  <si>
    <t>A21C163D12</t>
  </si>
  <si>
    <t>RPI linked instrument 164</t>
  </si>
  <si>
    <t>4B.566</t>
  </si>
  <si>
    <t>A21C164D13</t>
  </si>
  <si>
    <t>A21C164D14</t>
  </si>
  <si>
    <t>A21C164D15</t>
  </si>
  <si>
    <t>A21C164D16</t>
  </si>
  <si>
    <t>A21C164D17</t>
  </si>
  <si>
    <t>A21C164D18</t>
  </si>
  <si>
    <t>A21C164D19</t>
  </si>
  <si>
    <t>A21C164D01</t>
  </si>
  <si>
    <t>A21C164D02</t>
  </si>
  <si>
    <t>APP20C164D21</t>
  </si>
  <si>
    <t>A21C164D03</t>
  </si>
  <si>
    <t>A21C164D04</t>
  </si>
  <si>
    <t>A21C164D07</t>
  </si>
  <si>
    <t>A21C164D08</t>
  </si>
  <si>
    <t>A21C164D09</t>
  </si>
  <si>
    <t>A21C164D10</t>
  </si>
  <si>
    <t>A21C164D11</t>
  </si>
  <si>
    <t>A21C164D12</t>
  </si>
  <si>
    <t>RPI linked instrument 165</t>
  </si>
  <si>
    <t>4B.567</t>
  </si>
  <si>
    <t>A21C165D13</t>
  </si>
  <si>
    <t>A21C165D14</t>
  </si>
  <si>
    <t>A21C165D15</t>
  </si>
  <si>
    <t>A21C165D16</t>
  </si>
  <si>
    <t>A21C165D17</t>
  </si>
  <si>
    <t>A21C165D18</t>
  </si>
  <si>
    <t>A21C165D19</t>
  </si>
  <si>
    <t>A21C165D01</t>
  </si>
  <si>
    <t>A21C165D02</t>
  </si>
  <si>
    <t>APP20C165D21</t>
  </si>
  <si>
    <t>A21C165D03</t>
  </si>
  <si>
    <t>A21C165D04</t>
  </si>
  <si>
    <t>A21C165D07</t>
  </si>
  <si>
    <t>A21C165D08</t>
  </si>
  <si>
    <t>A21C165D09</t>
  </si>
  <si>
    <t>A21C165D10</t>
  </si>
  <si>
    <t>A21C165D11</t>
  </si>
  <si>
    <t>A21C165D12</t>
  </si>
  <si>
    <t>RPI linked instrument 166</t>
  </si>
  <si>
    <t>4B.568</t>
  </si>
  <si>
    <t>A21C166D13</t>
  </si>
  <si>
    <t>A21C166D14</t>
  </si>
  <si>
    <t>A21C166D15</t>
  </si>
  <si>
    <t>A21C166D16</t>
  </si>
  <si>
    <t>A21C166D17</t>
  </si>
  <si>
    <t>A21C166D18</t>
  </si>
  <si>
    <t>A21C166D19</t>
  </si>
  <si>
    <t>A21C166D01</t>
  </si>
  <si>
    <t>A21C166D02</t>
  </si>
  <si>
    <t>APP20C166D21</t>
  </si>
  <si>
    <t>A21C166D03</t>
  </si>
  <si>
    <t>A21C166D04</t>
  </si>
  <si>
    <t>A21C166D07</t>
  </si>
  <si>
    <t>A21C166D08</t>
  </si>
  <si>
    <t>A21C166D09</t>
  </si>
  <si>
    <t>A21C166D10</t>
  </si>
  <si>
    <t>A21C166D11</t>
  </si>
  <si>
    <t>A21C166D12</t>
  </si>
  <si>
    <t>RPI linked instrument 167</t>
  </si>
  <si>
    <t>4B.569</t>
  </si>
  <si>
    <t>A21C167D13</t>
  </si>
  <si>
    <t>A21C167D14</t>
  </si>
  <si>
    <t>A21C167D15</t>
  </si>
  <si>
    <t>A21C167D16</t>
  </si>
  <si>
    <t>A21C167D17</t>
  </si>
  <si>
    <t>A21C167D18</t>
  </si>
  <si>
    <t>A21C167D19</t>
  </si>
  <si>
    <t>A21C167D01</t>
  </si>
  <si>
    <t>A21C167D02</t>
  </si>
  <si>
    <t>APP20C167D21</t>
  </si>
  <si>
    <t>A21C167D03</t>
  </si>
  <si>
    <t>A21C167D04</t>
  </si>
  <si>
    <t>A21C167D07</t>
  </si>
  <si>
    <t>A21C167D08</t>
  </si>
  <si>
    <t>A21C167D09</t>
  </si>
  <si>
    <t>A21C167D10</t>
  </si>
  <si>
    <t>A21C167D11</t>
  </si>
  <si>
    <t>A21C167D12</t>
  </si>
  <si>
    <t>RPI linked instrument 168</t>
  </si>
  <si>
    <t>4B.570</t>
  </si>
  <si>
    <t>A21C168D13</t>
  </si>
  <si>
    <t>A21C168D14</t>
  </si>
  <si>
    <t>A21C168D15</t>
  </si>
  <si>
    <t>A21C168D16</t>
  </si>
  <si>
    <t>A21C168D17</t>
  </si>
  <si>
    <t>A21C168D18</t>
  </si>
  <si>
    <t>A21C168D19</t>
  </si>
  <si>
    <t>A21C168D01</t>
  </si>
  <si>
    <t>A21C168D02</t>
  </si>
  <si>
    <t>APP20C168D21</t>
  </si>
  <si>
    <t>A21C168D03</t>
  </si>
  <si>
    <t>A21C168D04</t>
  </si>
  <si>
    <t>A21C168D07</t>
  </si>
  <si>
    <t>A21C168D08</t>
  </si>
  <si>
    <t>A21C168D09</t>
  </si>
  <si>
    <t>A21C168D10</t>
  </si>
  <si>
    <t>A21C168D11</t>
  </si>
  <si>
    <t>A21C168D12</t>
  </si>
  <si>
    <t>RPI linked instrument 169</t>
  </si>
  <si>
    <t>4B.571</t>
  </si>
  <si>
    <t>A21C169D13</t>
  </si>
  <si>
    <t>A21C169D14</t>
  </si>
  <si>
    <t>A21C169D15</t>
  </si>
  <si>
    <t>A21C169D16</t>
  </si>
  <si>
    <t>A21C169D17</t>
  </si>
  <si>
    <t>A21C169D18</t>
  </si>
  <si>
    <t>A21C169D19</t>
  </si>
  <si>
    <t>A21C169D01</t>
  </si>
  <si>
    <t>A21C169D02</t>
  </si>
  <si>
    <t>APP20C169D21</t>
  </si>
  <si>
    <t>A21C169D03</t>
  </si>
  <si>
    <t>A21C169D04</t>
  </si>
  <si>
    <t>A21C169D07</t>
  </si>
  <si>
    <t>A21C169D08</t>
  </si>
  <si>
    <t>A21C169D09</t>
  </si>
  <si>
    <t>A21C169D10</t>
  </si>
  <si>
    <t>A21C169D11</t>
  </si>
  <si>
    <t>A21C169D12</t>
  </si>
  <si>
    <t>RPI linked instrument 170</t>
  </si>
  <si>
    <t>4B.572</t>
  </si>
  <si>
    <t>A21C170D13</t>
  </si>
  <si>
    <t>A21C170D14</t>
  </si>
  <si>
    <t>A21C170D15</t>
  </si>
  <si>
    <t>A21C170D16</t>
  </si>
  <si>
    <t>A21C170D17</t>
  </si>
  <si>
    <t>A21C170D18</t>
  </si>
  <si>
    <t>A21C170D19</t>
  </si>
  <si>
    <t>A21C170D01</t>
  </si>
  <si>
    <t>A21C170D02</t>
  </si>
  <si>
    <t>APP20C170D21</t>
  </si>
  <si>
    <t>A21C170D03</t>
  </si>
  <si>
    <t>A21C170D04</t>
  </si>
  <si>
    <t>A21C170D07</t>
  </si>
  <si>
    <t>A21C170D08</t>
  </si>
  <si>
    <t>A21C170D09</t>
  </si>
  <si>
    <t>A21C170D10</t>
  </si>
  <si>
    <t>A21C170D11</t>
  </si>
  <si>
    <t>A21C170D12</t>
  </si>
  <si>
    <t>RPI linked instrument 171</t>
  </si>
  <si>
    <t>4B.573</t>
  </si>
  <si>
    <t>A21C171D13</t>
  </si>
  <si>
    <t>A21C171D14</t>
  </si>
  <si>
    <t>A21C171D15</t>
  </si>
  <si>
    <t>A21C171D16</t>
  </si>
  <si>
    <t>A21C171D17</t>
  </si>
  <si>
    <t>A21C171D18</t>
  </si>
  <si>
    <t>A21C171D19</t>
  </si>
  <si>
    <t>A21C171D01</t>
  </si>
  <si>
    <t>A21C171D02</t>
  </si>
  <si>
    <t>APP20C171D21</t>
  </si>
  <si>
    <t>A21C171D03</t>
  </si>
  <si>
    <t>A21C171D04</t>
  </si>
  <si>
    <t>A21C171D07</t>
  </si>
  <si>
    <t>A21C171D08</t>
  </si>
  <si>
    <t>A21C171D09</t>
  </si>
  <si>
    <t>A21C171D10</t>
  </si>
  <si>
    <t>A21C171D11</t>
  </si>
  <si>
    <t>A21C171D12</t>
  </si>
  <si>
    <t>RPI linked instrument 172</t>
  </si>
  <si>
    <t>4B.574</t>
  </si>
  <si>
    <t>A21C172D13</t>
  </si>
  <si>
    <t>A21C172D14</t>
  </si>
  <si>
    <t>A21C172D15</t>
  </si>
  <si>
    <t>A21C172D16</t>
  </si>
  <si>
    <t>A21C172D17</t>
  </si>
  <si>
    <t>A21C172D18</t>
  </si>
  <si>
    <t>A21C172D19</t>
  </si>
  <si>
    <t>A21C172D01</t>
  </si>
  <si>
    <t>A21C172D02</t>
  </si>
  <si>
    <t>APP20C172D21</t>
  </si>
  <si>
    <t>A21C172D03</t>
  </si>
  <si>
    <t>A21C172D04</t>
  </si>
  <si>
    <t>A21C172D07</t>
  </si>
  <si>
    <t>A21C172D08</t>
  </si>
  <si>
    <t>A21C172D09</t>
  </si>
  <si>
    <t>A21C172D10</t>
  </si>
  <si>
    <t>A21C172D11</t>
  </si>
  <si>
    <t>A21C172D12</t>
  </si>
  <si>
    <t>RPI linked instrument 173</t>
  </si>
  <si>
    <t>4B.575</t>
  </si>
  <si>
    <t>A21C173D13</t>
  </si>
  <si>
    <t>A21C173D14</t>
  </si>
  <si>
    <t>A21C173D15</t>
  </si>
  <si>
    <t>A21C173D16</t>
  </si>
  <si>
    <t>A21C173D17</t>
  </si>
  <si>
    <t>A21C173D18</t>
  </si>
  <si>
    <t>A21C173D19</t>
  </si>
  <si>
    <t>A21C173D01</t>
  </si>
  <si>
    <t>A21C173D02</t>
  </si>
  <si>
    <t>APP20C173D21</t>
  </si>
  <si>
    <t>A21C173D03</t>
  </si>
  <si>
    <t>A21C173D04</t>
  </si>
  <si>
    <t>A21C173D07</t>
  </si>
  <si>
    <t>A21C173D08</t>
  </si>
  <si>
    <t>A21C173D09</t>
  </si>
  <si>
    <t>A21C173D10</t>
  </si>
  <si>
    <t>A21C173D11</t>
  </si>
  <si>
    <t>A21C173D12</t>
  </si>
  <si>
    <t>RPI linked instrument 174</t>
  </si>
  <si>
    <t>4B.576</t>
  </si>
  <si>
    <t>A21C174D13</t>
  </si>
  <si>
    <t>A21C174D14</t>
  </si>
  <si>
    <t>A21C174D15</t>
  </si>
  <si>
    <t>A21C174D16</t>
  </si>
  <si>
    <t>A21C174D17</t>
  </si>
  <si>
    <t>A21C174D18</t>
  </si>
  <si>
    <t>A21C174D19</t>
  </si>
  <si>
    <t>A21C174D01</t>
  </si>
  <si>
    <t>A21C174D02</t>
  </si>
  <si>
    <t>APP20C174D21</t>
  </si>
  <si>
    <t>A21C174D03</t>
  </si>
  <si>
    <t>A21C174D04</t>
  </si>
  <si>
    <t>A21C174D07</t>
  </si>
  <si>
    <t>A21C174D08</t>
  </si>
  <si>
    <t>A21C174D09</t>
  </si>
  <si>
    <t>A21C174D10</t>
  </si>
  <si>
    <t>A21C174D11</t>
  </si>
  <si>
    <t>A21C174D12</t>
  </si>
  <si>
    <t>RPI linked instrument 175</t>
  </si>
  <si>
    <t>4B.577</t>
  </si>
  <si>
    <t>A21C175D13</t>
  </si>
  <si>
    <t>A21C175D14</t>
  </si>
  <si>
    <t>A21C175D15</t>
  </si>
  <si>
    <t>A21C175D16</t>
  </si>
  <si>
    <t>A21C175D17</t>
  </si>
  <si>
    <t>A21C175D18</t>
  </si>
  <si>
    <t>A21C175D19</t>
  </si>
  <si>
    <t>A21C175D01</t>
  </si>
  <si>
    <t>A21C175D02</t>
  </si>
  <si>
    <t>APP20C175D21</t>
  </si>
  <si>
    <t>A21C175D03</t>
  </si>
  <si>
    <t>A21C175D04</t>
  </si>
  <si>
    <t>A21C175D07</t>
  </si>
  <si>
    <t>A21C175D08</t>
  </si>
  <si>
    <t>A21C175D09</t>
  </si>
  <si>
    <t>A21C175D10</t>
  </si>
  <si>
    <t>A21C175D11</t>
  </si>
  <si>
    <t>A21C175D12</t>
  </si>
  <si>
    <t>RPI linked instrument 176</t>
  </si>
  <si>
    <t>4B.578</t>
  </si>
  <si>
    <t>A21C176D13</t>
  </si>
  <si>
    <t>A21C176D14</t>
  </si>
  <si>
    <t>A21C176D15</t>
  </si>
  <si>
    <t>A21C176D16</t>
  </si>
  <si>
    <t>A21C176D17</t>
  </si>
  <si>
    <t>A21C176D18</t>
  </si>
  <si>
    <t>A21C176D19</t>
  </si>
  <si>
    <t>A21C176D01</t>
  </si>
  <si>
    <t>A21C176D02</t>
  </si>
  <si>
    <t>APP20C176D21</t>
  </si>
  <si>
    <t>A21C176D03</t>
  </si>
  <si>
    <t>A21C176D04</t>
  </si>
  <si>
    <t>A21C176D07</t>
  </si>
  <si>
    <t>A21C176D08</t>
  </si>
  <si>
    <t>A21C176D09</t>
  </si>
  <si>
    <t>A21C176D10</t>
  </si>
  <si>
    <t>A21C176D11</t>
  </si>
  <si>
    <t>A21C176D12</t>
  </si>
  <si>
    <t>RPI linked instrument 177</t>
  </si>
  <si>
    <t>4B.579</t>
  </si>
  <si>
    <t>A21C177D13</t>
  </si>
  <si>
    <t>A21C177D14</t>
  </si>
  <si>
    <t>A21C177D15</t>
  </si>
  <si>
    <t>A21C177D16</t>
  </si>
  <si>
    <t>A21C177D17</t>
  </si>
  <si>
    <t>A21C177D18</t>
  </si>
  <si>
    <t>A21C177D19</t>
  </si>
  <si>
    <t>A21C177D01</t>
  </si>
  <si>
    <t>A21C177D02</t>
  </si>
  <si>
    <t>APP20C177D21</t>
  </si>
  <si>
    <t>A21C177D03</t>
  </si>
  <si>
    <t>A21C177D04</t>
  </si>
  <si>
    <t>A21C177D07</t>
  </si>
  <si>
    <t>A21C177D08</t>
  </si>
  <si>
    <t>A21C177D09</t>
  </si>
  <si>
    <t>A21C177D10</t>
  </si>
  <si>
    <t>A21C177D11</t>
  </si>
  <si>
    <t>A21C177D12</t>
  </si>
  <si>
    <t>RPI linked instrument 178</t>
  </si>
  <si>
    <t>4B.580</t>
  </si>
  <si>
    <t>A21C178D13</t>
  </si>
  <si>
    <t>A21C178D14</t>
  </si>
  <si>
    <t>A21C178D15</t>
  </si>
  <si>
    <t>A21C178D16</t>
  </si>
  <si>
    <t>A21C178D17</t>
  </si>
  <si>
    <t>A21C178D18</t>
  </si>
  <si>
    <t>A21C178D19</t>
  </si>
  <si>
    <t>A21C178D01</t>
  </si>
  <si>
    <t>A21C178D02</t>
  </si>
  <si>
    <t>APP20C178D21</t>
  </si>
  <si>
    <t>A21C178D03</t>
  </si>
  <si>
    <t>A21C178D04</t>
  </si>
  <si>
    <t>A21C178D07</t>
  </si>
  <si>
    <t>A21C178D08</t>
  </si>
  <si>
    <t>A21C178D09</t>
  </si>
  <si>
    <t>A21C178D10</t>
  </si>
  <si>
    <t>A21C178D11</t>
  </si>
  <si>
    <t>A21C178D12</t>
  </si>
  <si>
    <t>RPI linked instrument 179</t>
  </si>
  <si>
    <t>4B.581</t>
  </si>
  <si>
    <t>A21C179D13</t>
  </si>
  <si>
    <t>A21C179D14</t>
  </si>
  <si>
    <t>A21C179D15</t>
  </si>
  <si>
    <t>A21C179D16</t>
  </si>
  <si>
    <t>A21C179D17</t>
  </si>
  <si>
    <t>A21C179D18</t>
  </si>
  <si>
    <t>A21C179D19</t>
  </si>
  <si>
    <t>A21C179D01</t>
  </si>
  <si>
    <t>A21C179D02</t>
  </si>
  <si>
    <t>APP20C179D21</t>
  </si>
  <si>
    <t>A21C179D03</t>
  </si>
  <si>
    <t>A21C179D04</t>
  </si>
  <si>
    <t>A21C179D07</t>
  </si>
  <si>
    <t>A21C179D08</t>
  </si>
  <si>
    <t>A21C179D09</t>
  </si>
  <si>
    <t>A21C179D10</t>
  </si>
  <si>
    <t>A21C179D11</t>
  </si>
  <si>
    <t>A21C179D12</t>
  </si>
  <si>
    <t>RPI linked instrument 180</t>
  </si>
  <si>
    <t>4B.582</t>
  </si>
  <si>
    <t>A21C180D13</t>
  </si>
  <si>
    <t>A21C180D14</t>
  </si>
  <si>
    <t>A21C180D15</t>
  </si>
  <si>
    <t>A21C180D16</t>
  </si>
  <si>
    <t>A21C180D17</t>
  </si>
  <si>
    <t>A21C180D18</t>
  </si>
  <si>
    <t>A21C180D19</t>
  </si>
  <si>
    <t>A21C180D01</t>
  </si>
  <si>
    <t>A21C180D02</t>
  </si>
  <si>
    <t>APP20C180D21</t>
  </si>
  <si>
    <t>A21C180D03</t>
  </si>
  <si>
    <t>A21C180D04</t>
  </si>
  <si>
    <t>A21C180D07</t>
  </si>
  <si>
    <t>A21C180D08</t>
  </si>
  <si>
    <t>A21C180D09</t>
  </si>
  <si>
    <t>A21C180D10</t>
  </si>
  <si>
    <t>A21C180D11</t>
  </si>
  <si>
    <t>A21C180D12</t>
  </si>
  <si>
    <t>RPI linked instrument 181</t>
  </si>
  <si>
    <t>4B.583</t>
  </si>
  <si>
    <t>A21C181D13</t>
  </si>
  <si>
    <t>A21C181D14</t>
  </si>
  <si>
    <t>A21C181D15</t>
  </si>
  <si>
    <t>A21C181D16</t>
  </si>
  <si>
    <t>A21C181D17</t>
  </si>
  <si>
    <t>A21C181D18</t>
  </si>
  <si>
    <t>A21C181D19</t>
  </si>
  <si>
    <t>A21C181D01</t>
  </si>
  <si>
    <t>A21C181D02</t>
  </si>
  <si>
    <t>APP20C181D21</t>
  </si>
  <si>
    <t>A21C181D03</t>
  </si>
  <si>
    <t>A21C181D04</t>
  </si>
  <si>
    <t>A21C181D07</t>
  </si>
  <si>
    <t>A21C181D08</t>
  </si>
  <si>
    <t>A21C181D09</t>
  </si>
  <si>
    <t>A21C181D10</t>
  </si>
  <si>
    <t>A21C181D11</t>
  </si>
  <si>
    <t>A21C181D12</t>
  </si>
  <si>
    <t>RPI linked instrument 182</t>
  </si>
  <si>
    <t>4B.584</t>
  </si>
  <si>
    <t>A21C182D13</t>
  </si>
  <si>
    <t>A21C182D14</t>
  </si>
  <si>
    <t>A21C182D15</t>
  </si>
  <si>
    <t>A21C182D16</t>
  </si>
  <si>
    <t>A21C182D17</t>
  </si>
  <si>
    <t>A21C182D18</t>
  </si>
  <si>
    <t>A21C182D19</t>
  </si>
  <si>
    <t>A21C182D01</t>
  </si>
  <si>
    <t>A21C182D02</t>
  </si>
  <si>
    <t>APP20C182D21</t>
  </si>
  <si>
    <t>A21C182D03</t>
  </si>
  <si>
    <t>A21C182D04</t>
  </si>
  <si>
    <t>A21C182D07</t>
  </si>
  <si>
    <t>A21C182D08</t>
  </si>
  <si>
    <t>A21C182D09</t>
  </si>
  <si>
    <t>A21C182D10</t>
  </si>
  <si>
    <t>A21C182D11</t>
  </si>
  <si>
    <t>A21C182D12</t>
  </si>
  <si>
    <t>RPI linked instrument 183</t>
  </si>
  <si>
    <t>4B.585</t>
  </si>
  <si>
    <t>A21C183D13</t>
  </si>
  <si>
    <t>A21C183D14</t>
  </si>
  <si>
    <t>A21C183D15</t>
  </si>
  <si>
    <t>A21C183D16</t>
  </si>
  <si>
    <t>A21C183D17</t>
  </si>
  <si>
    <t>A21C183D18</t>
  </si>
  <si>
    <t>A21C183D19</t>
  </si>
  <si>
    <t>A21C183D01</t>
  </si>
  <si>
    <t>A21C183D02</t>
  </si>
  <si>
    <t>APP20C183D21</t>
  </si>
  <si>
    <t>A21C183D03</t>
  </si>
  <si>
    <t>A21C183D04</t>
  </si>
  <si>
    <t>A21C183D07</t>
  </si>
  <si>
    <t>A21C183D08</t>
  </si>
  <si>
    <t>A21C183D09</t>
  </si>
  <si>
    <t>A21C183D10</t>
  </si>
  <si>
    <t>A21C183D11</t>
  </si>
  <si>
    <t>A21C183D12</t>
  </si>
  <si>
    <t>RPI linked instrument 184</t>
  </si>
  <si>
    <t>4B.586</t>
  </si>
  <si>
    <t>A21C184D13</t>
  </si>
  <si>
    <t>A21C184D14</t>
  </si>
  <si>
    <t>A21C184D15</t>
  </si>
  <si>
    <t>A21C184D16</t>
  </si>
  <si>
    <t>A21C184D17</t>
  </si>
  <si>
    <t>A21C184D18</t>
  </si>
  <si>
    <t>A21C184D19</t>
  </si>
  <si>
    <t>A21C184D01</t>
  </si>
  <si>
    <t>A21C184D02</t>
  </si>
  <si>
    <t>APP20C184D21</t>
  </si>
  <si>
    <t>A21C184D03</t>
  </si>
  <si>
    <t>A21C184D04</t>
  </si>
  <si>
    <t>A21C184D07</t>
  </si>
  <si>
    <t>A21C184D08</t>
  </si>
  <si>
    <t>A21C184D09</t>
  </si>
  <si>
    <t>A21C184D10</t>
  </si>
  <si>
    <t>A21C184D11</t>
  </si>
  <si>
    <t>A21C184D12</t>
  </si>
  <si>
    <t>RPI linked instrument 185</t>
  </si>
  <si>
    <t>4B.587</t>
  </si>
  <si>
    <t>A21C185D13</t>
  </si>
  <si>
    <t>A21C185D14</t>
  </si>
  <si>
    <t>A21C185D15</t>
  </si>
  <si>
    <t>A21C185D16</t>
  </si>
  <si>
    <t>A21C185D17</t>
  </si>
  <si>
    <t>A21C185D18</t>
  </si>
  <si>
    <t>A21C185D19</t>
  </si>
  <si>
    <t>A21C185D01</t>
  </si>
  <si>
    <t>A21C185D02</t>
  </si>
  <si>
    <t>APP20C185D21</t>
  </si>
  <si>
    <t>A21C185D03</t>
  </si>
  <si>
    <t>A21C185D04</t>
  </si>
  <si>
    <t>A21C185D07</t>
  </si>
  <si>
    <t>A21C185D08</t>
  </si>
  <si>
    <t>A21C185D09</t>
  </si>
  <si>
    <t>A21C185D10</t>
  </si>
  <si>
    <t>A21C185D11</t>
  </si>
  <si>
    <t>A21C185D12</t>
  </si>
  <si>
    <t>RPI linked instrument 186</t>
  </si>
  <si>
    <t>4B.588</t>
  </si>
  <si>
    <t>A21C186D13</t>
  </si>
  <si>
    <t>A21C186D14</t>
  </si>
  <si>
    <t>A21C186D15</t>
  </si>
  <si>
    <t>A21C186D16</t>
  </si>
  <si>
    <t>A21C186D17</t>
  </si>
  <si>
    <t>A21C186D18</t>
  </si>
  <si>
    <t>A21C186D19</t>
  </si>
  <si>
    <t>A21C186D01</t>
  </si>
  <si>
    <t>A21C186D02</t>
  </si>
  <si>
    <t>APP20C186D21</t>
  </si>
  <si>
    <t>A21C186D03</t>
  </si>
  <si>
    <t>A21C186D04</t>
  </si>
  <si>
    <t>A21C186D07</t>
  </si>
  <si>
    <t>A21C186D08</t>
  </si>
  <si>
    <t>A21C186D09</t>
  </si>
  <si>
    <t>A21C186D10</t>
  </si>
  <si>
    <t>A21C186D11</t>
  </si>
  <si>
    <t>A21C186D12</t>
  </si>
  <si>
    <t>RPI linked instrument 187</t>
  </si>
  <si>
    <t>4B.589</t>
  </si>
  <si>
    <t>A21C187D13</t>
  </si>
  <si>
    <t>A21C187D14</t>
  </si>
  <si>
    <t>A21C187D15</t>
  </si>
  <si>
    <t>A21C187D16</t>
  </si>
  <si>
    <t>A21C187D17</t>
  </si>
  <si>
    <t>A21C187D18</t>
  </si>
  <si>
    <t>A21C187D19</t>
  </si>
  <si>
    <t>A21C187D01</t>
  </si>
  <si>
    <t>A21C187D02</t>
  </si>
  <si>
    <t>APP20C187D21</t>
  </si>
  <si>
    <t>A21C187D03</t>
  </si>
  <si>
    <t>A21C187D04</t>
  </si>
  <si>
    <t>A21C187D07</t>
  </si>
  <si>
    <t>A21C187D08</t>
  </si>
  <si>
    <t>A21C187D09</t>
  </si>
  <si>
    <t>A21C187D10</t>
  </si>
  <si>
    <t>A21C187D11</t>
  </si>
  <si>
    <t>A21C187D12</t>
  </si>
  <si>
    <t>RPI linked instrument 188</t>
  </si>
  <si>
    <t>4B.590</t>
  </si>
  <si>
    <t>A21C188D13</t>
  </si>
  <si>
    <t>A21C188D14</t>
  </si>
  <si>
    <t>A21C188D15</t>
  </si>
  <si>
    <t>A21C188D16</t>
  </si>
  <si>
    <t>A21C188D17</t>
  </si>
  <si>
    <t>A21C188D18</t>
  </si>
  <si>
    <t>A21C188D19</t>
  </si>
  <si>
    <t>A21C188D01</t>
  </si>
  <si>
    <t>A21C188D02</t>
  </si>
  <si>
    <t>APP20C188D21</t>
  </si>
  <si>
    <t>A21C188D03</t>
  </si>
  <si>
    <t>A21C188D04</t>
  </si>
  <si>
    <t>A21C188D07</t>
  </si>
  <si>
    <t>A21C188D08</t>
  </si>
  <si>
    <t>A21C188D09</t>
  </si>
  <si>
    <t>A21C188D10</t>
  </si>
  <si>
    <t>A21C188D11</t>
  </si>
  <si>
    <t>A21C188D12</t>
  </si>
  <si>
    <t>RPI linked instrument 189</t>
  </si>
  <si>
    <t>4B.591</t>
  </si>
  <si>
    <t>A21C189D13</t>
  </si>
  <si>
    <t>A21C189D14</t>
  </si>
  <si>
    <t>A21C189D15</t>
  </si>
  <si>
    <t>A21C189D16</t>
  </si>
  <si>
    <t>A21C189D17</t>
  </si>
  <si>
    <t>A21C189D18</t>
  </si>
  <si>
    <t>A21C189D19</t>
  </si>
  <si>
    <t>A21C189D01</t>
  </si>
  <si>
    <t>A21C189D02</t>
  </si>
  <si>
    <t>APP20C189D21</t>
  </si>
  <si>
    <t>A21C189D03</t>
  </si>
  <si>
    <t>A21C189D04</t>
  </si>
  <si>
    <t>A21C189D07</t>
  </si>
  <si>
    <t>A21C189D08</t>
  </si>
  <si>
    <t>A21C189D09</t>
  </si>
  <si>
    <t>A21C189D10</t>
  </si>
  <si>
    <t>A21C189D11</t>
  </si>
  <si>
    <t>A21C189D12</t>
  </si>
  <si>
    <t>RPI linked instrument 190</t>
  </si>
  <si>
    <t>4B.592</t>
  </si>
  <si>
    <t>A21C190D13</t>
  </si>
  <si>
    <t>A21C190D14</t>
  </si>
  <si>
    <t>A21C190D15</t>
  </si>
  <si>
    <t>A21C190D16</t>
  </si>
  <si>
    <t>A21C190D17</t>
  </si>
  <si>
    <t>A21C190D18</t>
  </si>
  <si>
    <t>A21C190D19</t>
  </si>
  <si>
    <t>A21C190D01</t>
  </si>
  <si>
    <t>A21C190D02</t>
  </si>
  <si>
    <t>APP20C190D21</t>
  </si>
  <si>
    <t>A21C190D03</t>
  </si>
  <si>
    <t>A21C190D04</t>
  </si>
  <si>
    <t>A21C190D07</t>
  </si>
  <si>
    <t>A21C190D08</t>
  </si>
  <si>
    <t>A21C190D09</t>
  </si>
  <si>
    <t>A21C190D10</t>
  </si>
  <si>
    <t>A21C190D11</t>
  </si>
  <si>
    <t>A21C190D12</t>
  </si>
  <si>
    <t>RPI linked instrument 191</t>
  </si>
  <si>
    <t>4B.593</t>
  </si>
  <si>
    <t>A21C191D13</t>
  </si>
  <si>
    <t>A21C191D14</t>
  </si>
  <si>
    <t>A21C191D15</t>
  </si>
  <si>
    <t>A21C191D16</t>
  </si>
  <si>
    <t>A21C191D17</t>
  </si>
  <si>
    <t>A21C191D18</t>
  </si>
  <si>
    <t>A21C191D19</t>
  </si>
  <si>
    <t>A21C191D01</t>
  </si>
  <si>
    <t>A21C191D02</t>
  </si>
  <si>
    <t>APP20C191D21</t>
  </si>
  <si>
    <t>A21C191D03</t>
  </si>
  <si>
    <t>A21C191D04</t>
  </si>
  <si>
    <t>A21C191D07</t>
  </si>
  <si>
    <t>A21C191D08</t>
  </si>
  <si>
    <t>A21C191D09</t>
  </si>
  <si>
    <t>A21C191D10</t>
  </si>
  <si>
    <t>A21C191D11</t>
  </si>
  <si>
    <t>A21C191D12</t>
  </si>
  <si>
    <t>RPI linked instrument 192</t>
  </si>
  <si>
    <t>4B.594</t>
  </si>
  <si>
    <t>A21C192D13</t>
  </si>
  <si>
    <t>A21C192D14</t>
  </si>
  <si>
    <t>A21C192D15</t>
  </si>
  <si>
    <t>A21C192D16</t>
  </si>
  <si>
    <t>A21C192D17</t>
  </si>
  <si>
    <t>A21C192D18</t>
  </si>
  <si>
    <t>A21C192D19</t>
  </si>
  <si>
    <t>A21C192D01</t>
  </si>
  <si>
    <t>A21C192D02</t>
  </si>
  <si>
    <t>APP20C192D21</t>
  </si>
  <si>
    <t>A21C192D03</t>
  </si>
  <si>
    <t>A21C192D04</t>
  </si>
  <si>
    <t>A21C192D07</t>
  </si>
  <si>
    <t>A21C192D08</t>
  </si>
  <si>
    <t>A21C192D09</t>
  </si>
  <si>
    <t>A21C192D10</t>
  </si>
  <si>
    <t>A21C192D11</t>
  </si>
  <si>
    <t>A21C192D12</t>
  </si>
  <si>
    <t>RPI linked instrument 193</t>
  </si>
  <si>
    <t>4B.595</t>
  </si>
  <si>
    <t>A21C193D13</t>
  </si>
  <si>
    <t>A21C193D14</t>
  </si>
  <si>
    <t>A21C193D15</t>
  </si>
  <si>
    <t>A21C193D16</t>
  </si>
  <si>
    <t>A21C193D17</t>
  </si>
  <si>
    <t>A21C193D18</t>
  </si>
  <si>
    <t>A21C193D19</t>
  </si>
  <si>
    <t>A21C193D01</t>
  </si>
  <si>
    <t>A21C193D02</t>
  </si>
  <si>
    <t>APP20C193D21</t>
  </si>
  <si>
    <t>A21C193D03</t>
  </si>
  <si>
    <t>A21C193D04</t>
  </si>
  <si>
    <t>A21C193D07</t>
  </si>
  <si>
    <t>A21C193D08</t>
  </si>
  <si>
    <t>A21C193D09</t>
  </si>
  <si>
    <t>A21C193D10</t>
  </si>
  <si>
    <t>A21C193D11</t>
  </si>
  <si>
    <t>A21C193D12</t>
  </si>
  <si>
    <t>RPI linked instrument 194</t>
  </si>
  <si>
    <t>4B.596</t>
  </si>
  <si>
    <t>A21C194D13</t>
  </si>
  <si>
    <t>A21C194D14</t>
  </si>
  <si>
    <t>A21C194D15</t>
  </si>
  <si>
    <t>A21C194D16</t>
  </si>
  <si>
    <t>A21C194D17</t>
  </si>
  <si>
    <t>A21C194D18</t>
  </si>
  <si>
    <t>A21C194D19</t>
  </si>
  <si>
    <t>A21C194D01</t>
  </si>
  <si>
    <t>A21C194D02</t>
  </si>
  <si>
    <t>APP20C194D21</t>
  </si>
  <si>
    <t>A21C194D03</t>
  </si>
  <si>
    <t>A21C194D04</t>
  </si>
  <si>
    <t>A21C194D07</t>
  </si>
  <si>
    <t>A21C194D08</t>
  </si>
  <si>
    <t>A21C194D09</t>
  </si>
  <si>
    <t>A21C194D10</t>
  </si>
  <si>
    <t>A21C194D11</t>
  </si>
  <si>
    <t>A21C194D12</t>
  </si>
  <si>
    <t>RPI linked instrument 195</t>
  </si>
  <si>
    <t>4B.597</t>
  </si>
  <si>
    <t>A21C195D13</t>
  </si>
  <si>
    <t>A21C195D14</t>
  </si>
  <si>
    <t>A21C195D15</t>
  </si>
  <si>
    <t>A21C195D16</t>
  </si>
  <si>
    <t>A21C195D17</t>
  </si>
  <si>
    <t>A21C195D18</t>
  </si>
  <si>
    <t>A21C195D19</t>
  </si>
  <si>
    <t>A21C195D01</t>
  </si>
  <si>
    <t>A21C195D02</t>
  </si>
  <si>
    <t>APP20C195D21</t>
  </si>
  <si>
    <t>A21C195D03</t>
  </si>
  <si>
    <t>A21C195D04</t>
  </si>
  <si>
    <t>A21C195D07</t>
  </si>
  <si>
    <t>A21C195D08</t>
  </si>
  <si>
    <t>A21C195D09</t>
  </si>
  <si>
    <t>A21C195D10</t>
  </si>
  <si>
    <t>A21C195D11</t>
  </si>
  <si>
    <t>A21C195D12</t>
  </si>
  <si>
    <t>RPI linked instrument 196</t>
  </si>
  <si>
    <t>4B.598</t>
  </si>
  <si>
    <t>A21C196D13</t>
  </si>
  <si>
    <t>A21C196D14</t>
  </si>
  <si>
    <t>A21C196D15</t>
  </si>
  <si>
    <t>A21C196D16</t>
  </si>
  <si>
    <t>A21C196D17</t>
  </si>
  <si>
    <t>A21C196D18</t>
  </si>
  <si>
    <t>A21C196D19</t>
  </si>
  <si>
    <t>A21C196D01</t>
  </si>
  <si>
    <t>A21C196D02</t>
  </si>
  <si>
    <t>APP20C196D21</t>
  </si>
  <si>
    <t>A21C196D03</t>
  </si>
  <si>
    <t>A21C196D04</t>
  </si>
  <si>
    <t>A21C196D07</t>
  </si>
  <si>
    <t>A21C196D08</t>
  </si>
  <si>
    <t>A21C196D09</t>
  </si>
  <si>
    <t>A21C196D10</t>
  </si>
  <si>
    <t>A21C196D11</t>
  </si>
  <si>
    <t>A21C196D12</t>
  </si>
  <si>
    <t>RPI linked instrument 197</t>
  </si>
  <si>
    <t>4B.599</t>
  </si>
  <si>
    <t>A21C197D13</t>
  </si>
  <si>
    <t>A21C197D14</t>
  </si>
  <si>
    <t>A21C197D15</t>
  </si>
  <si>
    <t>A21C197D16</t>
  </si>
  <si>
    <t>A21C197D17</t>
  </si>
  <si>
    <t>A21C197D18</t>
  </si>
  <si>
    <t>A21C197D19</t>
  </si>
  <si>
    <t>A21C197D01</t>
  </si>
  <si>
    <t>A21C197D02</t>
  </si>
  <si>
    <t>APP20C197D21</t>
  </si>
  <si>
    <t>A21C197D03</t>
  </si>
  <si>
    <t>A21C197D04</t>
  </si>
  <si>
    <t>A21C197D07</t>
  </si>
  <si>
    <t>A21C197D08</t>
  </si>
  <si>
    <t>A21C197D09</t>
  </si>
  <si>
    <t>A21C197D10</t>
  </si>
  <si>
    <t>A21C197D11</t>
  </si>
  <si>
    <t>A21C197D12</t>
  </si>
  <si>
    <t>RPI linked instrument 198</t>
  </si>
  <si>
    <t>4B.600</t>
  </si>
  <si>
    <t>A21C198D13</t>
  </si>
  <si>
    <t>A21C198D14</t>
  </si>
  <si>
    <t>A21C198D15</t>
  </si>
  <si>
    <t>A21C198D16</t>
  </si>
  <si>
    <t>A21C198D17</t>
  </si>
  <si>
    <t>A21C198D18</t>
  </si>
  <si>
    <t>A21C198D19</t>
  </si>
  <si>
    <t>A21C198D01</t>
  </si>
  <si>
    <t>A21C198D02</t>
  </si>
  <si>
    <t>APP20C198D21</t>
  </si>
  <si>
    <t>A21C198D03</t>
  </si>
  <si>
    <t>A21C198D04</t>
  </si>
  <si>
    <t>A21C198D07</t>
  </si>
  <si>
    <t>A21C198D08</t>
  </si>
  <si>
    <t>A21C198D09</t>
  </si>
  <si>
    <t>A21C198D10</t>
  </si>
  <si>
    <t>A21C198D11</t>
  </si>
  <si>
    <t>A21C198D12</t>
  </si>
  <si>
    <t>RPI linked instrument 199</t>
  </si>
  <si>
    <t>4B.601</t>
  </si>
  <si>
    <t>A21C199D13</t>
  </si>
  <si>
    <t>A21C199D14</t>
  </si>
  <si>
    <t>A21C199D15</t>
  </si>
  <si>
    <t>A21C199D16</t>
  </si>
  <si>
    <t>A21C199D17</t>
  </si>
  <si>
    <t>A21C199D18</t>
  </si>
  <si>
    <t>A21C199D19</t>
  </si>
  <si>
    <t>A21C199D01</t>
  </si>
  <si>
    <t>A21C199D02</t>
  </si>
  <si>
    <t>APP20C199D21</t>
  </si>
  <si>
    <t>A21C199D03</t>
  </si>
  <si>
    <t>A21C199D04</t>
  </si>
  <si>
    <t>A21C199D07</t>
  </si>
  <si>
    <t>A21C199D08</t>
  </si>
  <si>
    <t>A21C199D09</t>
  </si>
  <si>
    <t>A21C199D10</t>
  </si>
  <si>
    <t>A21C199D11</t>
  </si>
  <si>
    <t>A21C199D12</t>
  </si>
  <si>
    <t>RPI linked instrument 200</t>
  </si>
  <si>
    <t>4B.602</t>
  </si>
  <si>
    <t>A21C200D13</t>
  </si>
  <si>
    <t>A21C200D14</t>
  </si>
  <si>
    <t>A21C200D15</t>
  </si>
  <si>
    <t>A21C200D16</t>
  </si>
  <si>
    <t>A21C200D17</t>
  </si>
  <si>
    <t>A21C200D18</t>
  </si>
  <si>
    <t>A21C200D19</t>
  </si>
  <si>
    <t>A21C200D01</t>
  </si>
  <si>
    <t>A21C200D02</t>
  </si>
  <si>
    <t>APP20C200D21</t>
  </si>
  <si>
    <t>A21C200D03</t>
  </si>
  <si>
    <t>A21C200D04</t>
  </si>
  <si>
    <t>A21C200D07</t>
  </si>
  <si>
    <t>A21C200D08</t>
  </si>
  <si>
    <t>A21C200D09</t>
  </si>
  <si>
    <t>A21C200D10</t>
  </si>
  <si>
    <t>A21C200D11</t>
  </si>
  <si>
    <t>A21C200D12</t>
  </si>
  <si>
    <t xml:space="preserve">Totals for RPI linked instruments </t>
  </si>
  <si>
    <t>4B.603</t>
  </si>
  <si>
    <t>A21C0002</t>
  </si>
  <si>
    <t>APP20C0021</t>
  </si>
  <si>
    <t>A21C0003</t>
  </si>
  <si>
    <t>A21C0008</t>
  </si>
  <si>
    <t>A21C0009</t>
  </si>
  <si>
    <t>A21C0010</t>
  </si>
  <si>
    <t>A21C0011</t>
  </si>
  <si>
    <t>A21C0012</t>
  </si>
  <si>
    <t>CPI linked instruments</t>
  </si>
  <si>
    <t xml:space="preserve">D </t>
  </si>
  <si>
    <t>CPI linked instrument 1</t>
  </si>
  <si>
    <t>4B.604</t>
  </si>
  <si>
    <t>A21D01D13</t>
  </si>
  <si>
    <t>A21D01D14</t>
  </si>
  <si>
    <t>A21D01D15</t>
  </si>
  <si>
    <t>A21D01D16</t>
  </si>
  <si>
    <t>A21D01D17</t>
  </si>
  <si>
    <t>A21D01D18</t>
  </si>
  <si>
    <t>A21D01D19</t>
  </si>
  <si>
    <t>A21D01D01</t>
  </si>
  <si>
    <t>A21D01D02</t>
  </si>
  <si>
    <t>APP20D01D21</t>
  </si>
  <si>
    <t>A21D01D03</t>
  </si>
  <si>
    <t>A21D01D20</t>
  </si>
  <si>
    <t>A21D01D07</t>
  </si>
  <si>
    <t>A21D01D08</t>
  </si>
  <si>
    <t>A21D01D09</t>
  </si>
  <si>
    <t>A21D01D10</t>
  </si>
  <si>
    <t>A21D01D11</t>
  </si>
  <si>
    <t>A21D01D12</t>
  </si>
  <si>
    <t>CPI linked instrument 2</t>
  </si>
  <si>
    <t>4B.605</t>
  </si>
  <si>
    <t>A21D02D13</t>
  </si>
  <si>
    <t>A21D02D14</t>
  </si>
  <si>
    <t>A21D02D15</t>
  </si>
  <si>
    <t>A21D02D16</t>
  </si>
  <si>
    <t>A21D02D17</t>
  </si>
  <si>
    <t>A21D02D18</t>
  </si>
  <si>
    <t>A21D02D19</t>
  </si>
  <si>
    <t>A21D02D01</t>
  </si>
  <si>
    <t>A21D02D02</t>
  </si>
  <si>
    <t>APP20D02D21</t>
  </si>
  <si>
    <t>A21D02D03</t>
  </si>
  <si>
    <t>A21D02D20</t>
  </si>
  <si>
    <t>A21D02D07</t>
  </si>
  <si>
    <t>A21D02D08</t>
  </si>
  <si>
    <t>A21D02D09</t>
  </si>
  <si>
    <t>A21D02D10</t>
  </si>
  <si>
    <t>A21D02D11</t>
  </si>
  <si>
    <t>A21D02D12</t>
  </si>
  <si>
    <t>CPI linked instrument 3</t>
  </si>
  <si>
    <t>4B.606</t>
  </si>
  <si>
    <t>A21D03D13</t>
  </si>
  <si>
    <t>A21D03D14</t>
  </si>
  <si>
    <t>A21D03D15</t>
  </si>
  <si>
    <t>A21D03D16</t>
  </si>
  <si>
    <t>A21D03D17</t>
  </si>
  <si>
    <t>A21D03D18</t>
  </si>
  <si>
    <t>A21D03D19</t>
  </si>
  <si>
    <t>A21D03D01</t>
  </si>
  <si>
    <t>A21D03D02</t>
  </si>
  <si>
    <t>APP20D03D21</t>
  </si>
  <si>
    <t>A21D03D03</t>
  </si>
  <si>
    <t>A21D03D20</t>
  </si>
  <si>
    <t>A21D03D07</t>
  </si>
  <si>
    <t>A21D03D08</t>
  </si>
  <si>
    <t>A21D03D09</t>
  </si>
  <si>
    <t>A21D03D10</t>
  </si>
  <si>
    <t>A21D03D11</t>
  </si>
  <si>
    <t>A21D03D12</t>
  </si>
  <si>
    <t>CPI linked instrument 4</t>
  </si>
  <si>
    <t>4B.607</t>
  </si>
  <si>
    <t>A21D04D13</t>
  </si>
  <si>
    <t>A21D04D14</t>
  </si>
  <si>
    <t>A21D04D15</t>
  </si>
  <si>
    <t>A21D04D16</t>
  </si>
  <si>
    <t>A21D04D17</t>
  </si>
  <si>
    <t>A21D04D18</t>
  </si>
  <si>
    <t>A21D04D19</t>
  </si>
  <si>
    <t>A21D04D01</t>
  </si>
  <si>
    <t>A21D04D02</t>
  </si>
  <si>
    <t>APP20D04D21</t>
  </si>
  <si>
    <t>A21D04D03</t>
  </si>
  <si>
    <t>A21D04D20</t>
  </si>
  <si>
    <t>A21D04D07</t>
  </si>
  <si>
    <t>A21D04D08</t>
  </si>
  <si>
    <t>A21D04D09</t>
  </si>
  <si>
    <t>A21D04D10</t>
  </si>
  <si>
    <t>A21D04D11</t>
  </si>
  <si>
    <t>A21D04D12</t>
  </si>
  <si>
    <t>CPI linked instrument 5</t>
  </si>
  <si>
    <t>4B.608</t>
  </si>
  <si>
    <t>A21D05D13</t>
  </si>
  <si>
    <t>A21D05D14</t>
  </si>
  <si>
    <t>A21D05D15</t>
  </si>
  <si>
    <t>A21D05D16</t>
  </si>
  <si>
    <t>A21D05D17</t>
  </si>
  <si>
    <t>A21D05D18</t>
  </si>
  <si>
    <t>A21D05D19</t>
  </si>
  <si>
    <t>A21D05D01</t>
  </si>
  <si>
    <t>A21D05D02</t>
  </si>
  <si>
    <t>APP20D05D21</t>
  </si>
  <si>
    <t>A21D05D03</t>
  </si>
  <si>
    <t>A21D05D20</t>
  </si>
  <si>
    <t>A21D05D07</t>
  </si>
  <si>
    <t>A21D05D08</t>
  </si>
  <si>
    <t>A21D05D09</t>
  </si>
  <si>
    <t>A21D05D10</t>
  </si>
  <si>
    <t>A21D05D11</t>
  </si>
  <si>
    <t>A21D05D12</t>
  </si>
  <si>
    <t>CPI linked instrument 6</t>
  </si>
  <si>
    <t>4B.609</t>
  </si>
  <si>
    <t>A21D06D13</t>
  </si>
  <si>
    <t>A21D06D14</t>
  </si>
  <si>
    <t>A21D06D15</t>
  </si>
  <si>
    <t>A21D06D16</t>
  </si>
  <si>
    <t>A21D06D17</t>
  </si>
  <si>
    <t>A21D06D18</t>
  </si>
  <si>
    <t>A21D06D19</t>
  </si>
  <si>
    <t>A21D06D01</t>
  </si>
  <si>
    <t>A21D06D02</t>
  </si>
  <si>
    <t>APP20D06D21</t>
  </si>
  <si>
    <t>A21D06D03</t>
  </si>
  <si>
    <t>A21D06D20</t>
  </si>
  <si>
    <t>A21D06D07</t>
  </si>
  <si>
    <t>A21D06D08</t>
  </si>
  <si>
    <t>A21D06D09</t>
  </si>
  <si>
    <t>A21D06D10</t>
  </si>
  <si>
    <t>A21D06D11</t>
  </si>
  <si>
    <t>A21D06D12</t>
  </si>
  <si>
    <t>CPI linked instrument 7</t>
  </si>
  <si>
    <t>4B.610</t>
  </si>
  <si>
    <t>A21D07D13</t>
  </si>
  <si>
    <t>A21D07D14</t>
  </si>
  <si>
    <t>A21D07D15</t>
  </si>
  <si>
    <t>A21D07D16</t>
  </si>
  <si>
    <t>A21D07D17</t>
  </si>
  <si>
    <t>A21D07D18</t>
  </si>
  <si>
    <t>A21D07D19</t>
  </si>
  <si>
    <t>A21D07D01</t>
  </si>
  <si>
    <t>A21D07D02</t>
  </si>
  <si>
    <t>APP20D07D21</t>
  </si>
  <si>
    <t>A21D07D03</t>
  </si>
  <si>
    <t>A21D07D20</t>
  </si>
  <si>
    <t>A21D07D07</t>
  </si>
  <si>
    <t>A21D07D08</t>
  </si>
  <si>
    <t>A21D07D09</t>
  </si>
  <si>
    <t>A21D07D10</t>
  </si>
  <si>
    <t>A21D07D11</t>
  </si>
  <si>
    <t>A21D07D12</t>
  </si>
  <si>
    <t>CPI linked instrument 8</t>
  </si>
  <si>
    <t>4B.611</t>
  </si>
  <si>
    <t>A21D08D13</t>
  </si>
  <si>
    <t>A21D08D14</t>
  </si>
  <si>
    <t>A21D08D15</t>
  </si>
  <si>
    <t>A21D08D16</t>
  </si>
  <si>
    <t>A21D08D17</t>
  </si>
  <si>
    <t>A21D08D18</t>
  </si>
  <si>
    <t>A21D08D19</t>
  </si>
  <si>
    <t>A21D08D01</t>
  </si>
  <si>
    <t>A21D08D02</t>
  </si>
  <si>
    <t>APP20D08D21</t>
  </si>
  <si>
    <t>A21D08D03</t>
  </si>
  <si>
    <t>A21D08D20</t>
  </si>
  <si>
    <t>A21D08D07</t>
  </si>
  <si>
    <t>A21D08D08</t>
  </si>
  <si>
    <t>A21D08D09</t>
  </si>
  <si>
    <t>A21D08D10</t>
  </si>
  <si>
    <t>A21D08D11</t>
  </si>
  <si>
    <t>A21D08D12</t>
  </si>
  <si>
    <t>CPI linked instrument 9</t>
  </si>
  <si>
    <t>4B.612</t>
  </si>
  <si>
    <t>A21D09D13</t>
  </si>
  <si>
    <t>A21D09D14</t>
  </si>
  <si>
    <t>A21D09D15</t>
  </si>
  <si>
    <t>A21D09D16</t>
  </si>
  <si>
    <t>A21D09D17</t>
  </si>
  <si>
    <t>A21D09D18</t>
  </si>
  <si>
    <t>A21D09D19</t>
  </si>
  <si>
    <t>A21D09D01</t>
  </si>
  <si>
    <t>A21D09D02</t>
  </si>
  <si>
    <t>APP20D09D21</t>
  </si>
  <si>
    <t>A21D09D03</t>
  </si>
  <si>
    <t>A21D09D20</t>
  </si>
  <si>
    <t>A21D09D07</t>
  </si>
  <si>
    <t>A21D09D08</t>
  </si>
  <si>
    <t>A21D09D09</t>
  </si>
  <si>
    <t>A21D09D10</t>
  </si>
  <si>
    <t>A21D09D11</t>
  </si>
  <si>
    <t>A21D09D12</t>
  </si>
  <si>
    <t>CPI linked instrument 10</t>
  </si>
  <si>
    <t>4B.613</t>
  </si>
  <si>
    <t>A21D10D13</t>
  </si>
  <si>
    <t>A21D10D14</t>
  </si>
  <si>
    <t>A21D10D15</t>
  </si>
  <si>
    <t>A21D10D16</t>
  </si>
  <si>
    <t>A21D10D17</t>
  </si>
  <si>
    <t>A21D10D18</t>
  </si>
  <si>
    <t>A21D10D19</t>
  </si>
  <si>
    <t>A21D10D01</t>
  </si>
  <si>
    <t>A21D10D02</t>
  </si>
  <si>
    <t>APP20D10D21</t>
  </si>
  <si>
    <t>A21D10D03</t>
  </si>
  <si>
    <t>A21D10D20</t>
  </si>
  <si>
    <t>A21D10D07</t>
  </si>
  <si>
    <t>A21D10D08</t>
  </si>
  <si>
    <t>A21D10D09</t>
  </si>
  <si>
    <t>A21D10D10</t>
  </si>
  <si>
    <t>A21D10D11</t>
  </si>
  <si>
    <t>A21D10D12</t>
  </si>
  <si>
    <t>CPI linked instrument 11</t>
  </si>
  <si>
    <t>4B.614</t>
  </si>
  <si>
    <t>A21D11D13</t>
  </si>
  <si>
    <t>A21D11D14</t>
  </si>
  <si>
    <t>A21D11D15</t>
  </si>
  <si>
    <t>A21D11D16</t>
  </si>
  <si>
    <t>A21D11D17</t>
  </si>
  <si>
    <t>A21D11D18</t>
  </si>
  <si>
    <t>A21D11D19</t>
  </si>
  <si>
    <t>A21D11D01</t>
  </si>
  <si>
    <t>A21D11D02</t>
  </si>
  <si>
    <t>APP20D11D21</t>
  </si>
  <si>
    <t>A21D11D03</t>
  </si>
  <si>
    <t>A21D11D20</t>
  </si>
  <si>
    <t>A21D11D07</t>
  </si>
  <si>
    <t>A21D11D08</t>
  </si>
  <si>
    <t>A21D11D09</t>
  </si>
  <si>
    <t>A21D11D10</t>
  </si>
  <si>
    <t>A21D11D11</t>
  </si>
  <si>
    <t>A21D11D12</t>
  </si>
  <si>
    <t>CPI linked instrument 12</t>
  </si>
  <si>
    <t>4B.615</t>
  </si>
  <si>
    <t>A21D12D13</t>
  </si>
  <si>
    <t>A21D12D14</t>
  </si>
  <si>
    <t>A21D12D15</t>
  </si>
  <si>
    <t>A21D12D16</t>
  </si>
  <si>
    <t>A21D12D17</t>
  </si>
  <si>
    <t>A21D12D18</t>
  </si>
  <si>
    <t>A21D12D19</t>
  </si>
  <si>
    <t>A21D12D01</t>
  </si>
  <si>
    <t>A21D12D02</t>
  </si>
  <si>
    <t>APP20D12D21</t>
  </si>
  <si>
    <t>A21D12D03</t>
  </si>
  <si>
    <t>A21D12D20</t>
  </si>
  <si>
    <t>A21D12D07</t>
  </si>
  <si>
    <t>A21D12D08</t>
  </si>
  <si>
    <t>A21D12D09</t>
  </si>
  <si>
    <t>A21D12D10</t>
  </si>
  <si>
    <t>A21D12D11</t>
  </si>
  <si>
    <t>A21D12D12</t>
  </si>
  <si>
    <t>CPI linked instrument 13</t>
  </si>
  <si>
    <t>4B.616</t>
  </si>
  <si>
    <t>A21D13D13</t>
  </si>
  <si>
    <t>A21D13D14</t>
  </si>
  <si>
    <t>A21D13D15</t>
  </si>
  <si>
    <t>A21D13D16</t>
  </si>
  <si>
    <t>A21D13D17</t>
  </si>
  <si>
    <t>A21D13D18</t>
  </si>
  <si>
    <t>A21D13D19</t>
  </si>
  <si>
    <t>A21D13D01</t>
  </si>
  <si>
    <t>A21D13D02</t>
  </si>
  <si>
    <t>APP20D13D21</t>
  </si>
  <si>
    <t>A21D13D03</t>
  </si>
  <si>
    <t>A21D13D20</t>
  </si>
  <si>
    <t>A21D13D07</t>
  </si>
  <si>
    <t>A21D13D08</t>
  </si>
  <si>
    <t>A21D13D09</t>
  </si>
  <si>
    <t>A21D13D10</t>
  </si>
  <si>
    <t>A21D13D11</t>
  </si>
  <si>
    <t>A21D13D12</t>
  </si>
  <si>
    <t>CPI linked instrument 14</t>
  </si>
  <si>
    <t>4B.617</t>
  </si>
  <si>
    <t>A21D14D13</t>
  </si>
  <si>
    <t>A21D14D14</t>
  </si>
  <si>
    <t>A21D14D15</t>
  </si>
  <si>
    <t>A21D14D16</t>
  </si>
  <si>
    <t>A21D14D17</t>
  </si>
  <si>
    <t>A21D14D18</t>
  </si>
  <si>
    <t>A21D14D19</t>
  </si>
  <si>
    <t>A21D14D01</t>
  </si>
  <si>
    <t>A21D14D02</t>
  </si>
  <si>
    <t>APP20D14D21</t>
  </si>
  <si>
    <t>A21D14D03</t>
  </si>
  <si>
    <t>A21D14D20</t>
  </si>
  <si>
    <t>A21D14D07</t>
  </si>
  <si>
    <t>A21D14D08</t>
  </si>
  <si>
    <t>A21D14D09</t>
  </si>
  <si>
    <t>A21D14D10</t>
  </si>
  <si>
    <t>A21D14D11</t>
  </si>
  <si>
    <t>A21D14D12</t>
  </si>
  <si>
    <t>CPI linked instrument 15</t>
  </si>
  <si>
    <t>4B.618</t>
  </si>
  <si>
    <t>A21D15D13</t>
  </si>
  <si>
    <t>A21D15D14</t>
  </si>
  <si>
    <t>A21D15D15</t>
  </si>
  <si>
    <t>A21D15D16</t>
  </si>
  <si>
    <t>A21D15D17</t>
  </si>
  <si>
    <t>A21D15D18</t>
  </si>
  <si>
    <t>A21D15D19</t>
  </si>
  <si>
    <t>A21D15D01</t>
  </si>
  <si>
    <t>A21D15D02</t>
  </si>
  <si>
    <t>APP20D15D21</t>
  </si>
  <si>
    <t>A21D15D03</t>
  </si>
  <si>
    <t>A21D15D20</t>
  </si>
  <si>
    <t>A21D15D07</t>
  </si>
  <si>
    <t>A21D15D08</t>
  </si>
  <si>
    <t>A21D15D09</t>
  </si>
  <si>
    <t>A21D15D10</t>
  </si>
  <si>
    <t>A21D15D11</t>
  </si>
  <si>
    <t>A21D15D12</t>
  </si>
  <si>
    <t>CPI linked instrument 16</t>
  </si>
  <si>
    <t>4B.619</t>
  </si>
  <si>
    <t>A21D16D13</t>
  </si>
  <si>
    <t>A21D16D14</t>
  </si>
  <si>
    <t>A21D16D15</t>
  </si>
  <si>
    <t>A21D16D16</t>
  </si>
  <si>
    <t>A21D16D17</t>
  </si>
  <si>
    <t>A21D16D18</t>
  </si>
  <si>
    <t>A21D16D19</t>
  </si>
  <si>
    <t>A21D16D01</t>
  </si>
  <si>
    <t>A21D16D02</t>
  </si>
  <si>
    <t>APP20D16D21</t>
  </si>
  <si>
    <t>A21D16D03</t>
  </si>
  <si>
    <t>A21D16D20</t>
  </si>
  <si>
    <t>A21D16D07</t>
  </si>
  <si>
    <t>A21D16D08</t>
  </si>
  <si>
    <t>A21D16D09</t>
  </si>
  <si>
    <t>A21D16D10</t>
  </si>
  <si>
    <t>A21D16D11</t>
  </si>
  <si>
    <t>A21D16D12</t>
  </si>
  <si>
    <t>CPI linked instrument 17</t>
  </si>
  <si>
    <t>4B.620</t>
  </si>
  <si>
    <t>A21D17D13</t>
  </si>
  <si>
    <t>A21D17D14</t>
  </si>
  <si>
    <t>A21D17D15</t>
  </si>
  <si>
    <t>A21D17D16</t>
  </si>
  <si>
    <t>A21D17D17</t>
  </si>
  <si>
    <t>A21D17D18</t>
  </si>
  <si>
    <t>A21D17D19</t>
  </si>
  <si>
    <t>A21D17D01</t>
  </si>
  <si>
    <t>A21D17D02</t>
  </si>
  <si>
    <t>APP20D17D21</t>
  </si>
  <si>
    <t>A21D17D03</t>
  </si>
  <si>
    <t>A21D17D20</t>
  </si>
  <si>
    <t>A21D17D07</t>
  </si>
  <si>
    <t>A21D17D08</t>
  </si>
  <si>
    <t>A21D17D09</t>
  </si>
  <si>
    <t>A21D17D10</t>
  </si>
  <si>
    <t>A21D17D11</t>
  </si>
  <si>
    <t>A21D17D12</t>
  </si>
  <si>
    <t>CPI linked instrument 18</t>
  </si>
  <si>
    <t>4B.621</t>
  </si>
  <si>
    <t>A21D18D13</t>
  </si>
  <si>
    <t>A21D18D14</t>
  </si>
  <si>
    <t>A21D18D15</t>
  </si>
  <si>
    <t>A21D18D16</t>
  </si>
  <si>
    <t>A21D18D17</t>
  </si>
  <si>
    <t>A21D18D18</t>
  </si>
  <si>
    <t>A21D18D19</t>
  </si>
  <si>
    <t>A21D18D01</t>
  </si>
  <si>
    <t>A21D18D02</t>
  </si>
  <si>
    <t>APP20D18D21</t>
  </si>
  <si>
    <t>A21D18D03</t>
  </si>
  <si>
    <t>A21D18D20</t>
  </si>
  <si>
    <t>A21D18D07</t>
  </si>
  <si>
    <t>A21D18D08</t>
  </si>
  <si>
    <t>A21D18D09</t>
  </si>
  <si>
    <t>A21D18D10</t>
  </si>
  <si>
    <t>A21D18D11</t>
  </si>
  <si>
    <t>A21D18D12</t>
  </si>
  <si>
    <t>CPI linked instrument 19</t>
  </si>
  <si>
    <t>4B.622</t>
  </si>
  <si>
    <t>A21D19D13</t>
  </si>
  <si>
    <t>A21D19D14</t>
  </si>
  <si>
    <t>A21D19D15</t>
  </si>
  <si>
    <t>A21D19D16</t>
  </si>
  <si>
    <t>A21D19D17</t>
  </si>
  <si>
    <t>A21D19D18</t>
  </si>
  <si>
    <t>A21D19D19</t>
  </si>
  <si>
    <t>A21D19D01</t>
  </si>
  <si>
    <t>A21D19D02</t>
  </si>
  <si>
    <t>APP20D19D21</t>
  </si>
  <si>
    <t>A21D19D03</t>
  </si>
  <si>
    <t>A21D19D20</t>
  </si>
  <si>
    <t>A21D19D07</t>
  </si>
  <si>
    <t>A21D19D08</t>
  </si>
  <si>
    <t>A21D19D09</t>
  </si>
  <si>
    <t>A21D19D10</t>
  </si>
  <si>
    <t>A21D19D11</t>
  </si>
  <si>
    <t>A21D19D12</t>
  </si>
  <si>
    <t>CPI linked instrument 20</t>
  </si>
  <si>
    <t>4B.623</t>
  </si>
  <si>
    <t>A21D20D13</t>
  </si>
  <si>
    <t>A21D20D14</t>
  </si>
  <si>
    <t>A21D20D15</t>
  </si>
  <si>
    <t>A21D20D16</t>
  </si>
  <si>
    <t>A21D20D17</t>
  </si>
  <si>
    <t>A21D20D18</t>
  </si>
  <si>
    <t>A21D20D19</t>
  </si>
  <si>
    <t>A21D20D01</t>
  </si>
  <si>
    <t>A21D20D02</t>
  </si>
  <si>
    <t>APP20D20D21</t>
  </si>
  <si>
    <t>A21D20D03</t>
  </si>
  <si>
    <t>A21D20D20</t>
  </si>
  <si>
    <t>A21D20D07</t>
  </si>
  <si>
    <t>A21D20D08</t>
  </si>
  <si>
    <t>A21D20D09</t>
  </si>
  <si>
    <t>A21D20D10</t>
  </si>
  <si>
    <t>A21D20D11</t>
  </si>
  <si>
    <t>A21D20D12</t>
  </si>
  <si>
    <t>CPI linked instrument 21</t>
  </si>
  <si>
    <t>4B.624</t>
  </si>
  <si>
    <t>A21D21D13</t>
  </si>
  <si>
    <t>A21D21D14</t>
  </si>
  <si>
    <t>A21D21D15</t>
  </si>
  <si>
    <t>A21D21D16</t>
  </si>
  <si>
    <t>A21D21D17</t>
  </si>
  <si>
    <t>A21D21D18</t>
  </si>
  <si>
    <t>A21D21D19</t>
  </si>
  <si>
    <t>A21D21D01</t>
  </si>
  <si>
    <t>A21D21D02</t>
  </si>
  <si>
    <t>APP20D21D21</t>
  </si>
  <si>
    <t>A21D21D03</t>
  </si>
  <si>
    <t>A21D21D20</t>
  </si>
  <si>
    <t>A21D21D07</t>
  </si>
  <si>
    <t>A21D21D08</t>
  </si>
  <si>
    <t>A21D21D09</t>
  </si>
  <si>
    <t>A21D21D10</t>
  </si>
  <si>
    <t>A21D21D11</t>
  </si>
  <si>
    <t>A21D21D12</t>
  </si>
  <si>
    <t>CPI linked instrument 22</t>
  </si>
  <si>
    <t>4B.625</t>
  </si>
  <si>
    <t>A21D22D13</t>
  </si>
  <si>
    <t>A21D22D14</t>
  </si>
  <si>
    <t>A21D22D15</t>
  </si>
  <si>
    <t>A21D22D16</t>
  </si>
  <si>
    <t>A21D22D17</t>
  </si>
  <si>
    <t>A21D22D18</t>
  </si>
  <si>
    <t>A21D22D19</t>
  </si>
  <si>
    <t>A21D22D01</t>
  </si>
  <si>
    <t>A21D22D02</t>
  </si>
  <si>
    <t>APP20D22D21</t>
  </si>
  <si>
    <t>A21D22D03</t>
  </si>
  <si>
    <t>A21D22D20</t>
  </si>
  <si>
    <t>A21D22D07</t>
  </si>
  <si>
    <t>A21D22D08</t>
  </si>
  <si>
    <t>A21D22D09</t>
  </si>
  <si>
    <t>A21D22D10</t>
  </si>
  <si>
    <t>A21D22D11</t>
  </si>
  <si>
    <t>A21D22D12</t>
  </si>
  <si>
    <t>CPI linked instrument 23</t>
  </si>
  <si>
    <t>4B.626</t>
  </si>
  <si>
    <t>A21D23D13</t>
  </si>
  <si>
    <t>A21D23D14</t>
  </si>
  <si>
    <t>A21D23D15</t>
  </si>
  <si>
    <t>A21D23D16</t>
  </si>
  <si>
    <t>A21D23D17</t>
  </si>
  <si>
    <t>A21D23D18</t>
  </si>
  <si>
    <t>A21D23D19</t>
  </si>
  <si>
    <t>A21D23D01</t>
  </si>
  <si>
    <t>A21D23D02</t>
  </si>
  <si>
    <t>APP20D23D21</t>
  </si>
  <si>
    <t>A21D23D03</t>
  </si>
  <si>
    <t>A21D23D20</t>
  </si>
  <si>
    <t>A21D23D07</t>
  </si>
  <si>
    <t>A21D23D08</t>
  </si>
  <si>
    <t>A21D23D09</t>
  </si>
  <si>
    <t>A21D23D10</t>
  </si>
  <si>
    <t>A21D23D11</t>
  </si>
  <si>
    <t>A21D23D12</t>
  </si>
  <si>
    <t>CPI linked instrument 24</t>
  </si>
  <si>
    <t>4B.627</t>
  </si>
  <si>
    <t>A21D24D13</t>
  </si>
  <si>
    <t>A21D24D14</t>
  </si>
  <si>
    <t>A21D24D15</t>
  </si>
  <si>
    <t>A21D24D16</t>
  </si>
  <si>
    <t>A21D24D17</t>
  </si>
  <si>
    <t>A21D24D18</t>
  </si>
  <si>
    <t>A21D24D19</t>
  </si>
  <si>
    <t>A21D24D01</t>
  </si>
  <si>
    <t>A21D24D02</t>
  </si>
  <si>
    <t>APP20D24D21</t>
  </si>
  <si>
    <t>A21D24D03</t>
  </si>
  <si>
    <t>A21D24D20</t>
  </si>
  <si>
    <t>A21D24D07</t>
  </si>
  <si>
    <t>A21D24D08</t>
  </si>
  <si>
    <t>A21D24D09</t>
  </si>
  <si>
    <t>A21D24D10</t>
  </si>
  <si>
    <t>A21D24D11</t>
  </si>
  <si>
    <t>A21D24D12</t>
  </si>
  <si>
    <t>CPI linked instrument 25</t>
  </si>
  <si>
    <t>4B.628</t>
  </si>
  <si>
    <t>A21D25D13</t>
  </si>
  <si>
    <t>A21D25D14</t>
  </si>
  <si>
    <t>A21D25D15</t>
  </si>
  <si>
    <t>A21D25D16</t>
  </si>
  <si>
    <t>A21D25D17</t>
  </si>
  <si>
    <t>A21D25D18</t>
  </si>
  <si>
    <t>A21D25D19</t>
  </si>
  <si>
    <t>A21D25D01</t>
  </si>
  <si>
    <t>A21D25D02</t>
  </si>
  <si>
    <t>APP20D25D21</t>
  </si>
  <si>
    <t>A21D25D03</t>
  </si>
  <si>
    <t>A21D25D20</t>
  </si>
  <si>
    <t>A21D25D07</t>
  </si>
  <si>
    <t>A21D25D08</t>
  </si>
  <si>
    <t>A21D25D09</t>
  </si>
  <si>
    <t>A21D25D10</t>
  </si>
  <si>
    <t>A21D25D11</t>
  </si>
  <si>
    <t>A21D25D12</t>
  </si>
  <si>
    <t>CPI linked instrument 26</t>
  </si>
  <si>
    <t>4B.629</t>
  </si>
  <si>
    <t>A21D26D13</t>
  </si>
  <si>
    <t>A21D26D14</t>
  </si>
  <si>
    <t>A21D26D15</t>
  </si>
  <si>
    <t>A21D26D16</t>
  </si>
  <si>
    <t>A21D26D17</t>
  </si>
  <si>
    <t>A21D26D18</t>
  </si>
  <si>
    <t>A21D26D19</t>
  </si>
  <si>
    <t>A21D26D01</t>
  </si>
  <si>
    <t>A21D26D02</t>
  </si>
  <si>
    <t>APP20D26D21</t>
  </si>
  <si>
    <t>A21D26D03</t>
  </si>
  <si>
    <t>A21D26D20</t>
  </si>
  <si>
    <t>A21D26D07</t>
  </si>
  <si>
    <t>A21D26D08</t>
  </si>
  <si>
    <t>A21D26D09</t>
  </si>
  <si>
    <t>A21D26D10</t>
  </si>
  <si>
    <t>A21D26D11</t>
  </si>
  <si>
    <t>A21D26D12</t>
  </si>
  <si>
    <t>CPI linked instrument 27</t>
  </si>
  <si>
    <t>4B.630</t>
  </si>
  <si>
    <t>A21D27D13</t>
  </si>
  <si>
    <t>A21D27D14</t>
  </si>
  <si>
    <t>A21D27D15</t>
  </si>
  <si>
    <t>A21D27D16</t>
  </si>
  <si>
    <t>A21D27D17</t>
  </si>
  <si>
    <t>A21D27D18</t>
  </si>
  <si>
    <t>A21D27D19</t>
  </si>
  <si>
    <t>A21D27D01</t>
  </si>
  <si>
    <t>A21D27D02</t>
  </si>
  <si>
    <t>APP20D27D21</t>
  </si>
  <si>
    <t>A21D27D03</t>
  </si>
  <si>
    <t>A21D27D20</t>
  </si>
  <si>
    <t>A21D27D07</t>
  </si>
  <si>
    <t>A21D27D08</t>
  </si>
  <si>
    <t>A21D27D09</t>
  </si>
  <si>
    <t>A21D27D10</t>
  </si>
  <si>
    <t>A21D27D11</t>
  </si>
  <si>
    <t>A21D27D12</t>
  </si>
  <si>
    <t>CPI linked instrument 28</t>
  </si>
  <si>
    <t>4B.631</t>
  </si>
  <si>
    <t>A21D28D13</t>
  </si>
  <si>
    <t>A21D28D14</t>
  </si>
  <si>
    <t>A21D28D15</t>
  </si>
  <si>
    <t>A21D28D16</t>
  </si>
  <si>
    <t>A21D28D17</t>
  </si>
  <si>
    <t>A21D28D18</t>
  </si>
  <si>
    <t>A21D28D19</t>
  </si>
  <si>
    <t>A21D28D01</t>
  </si>
  <si>
    <t>A21D28D02</t>
  </si>
  <si>
    <t>APP20D28D21</t>
  </si>
  <si>
    <t>A21D28D03</t>
  </si>
  <si>
    <t>A21D28D20</t>
  </si>
  <si>
    <t>A21D28D07</t>
  </si>
  <si>
    <t>A21D28D08</t>
  </si>
  <si>
    <t>A21D28D09</t>
  </si>
  <si>
    <t>A21D28D10</t>
  </si>
  <si>
    <t>A21D28D11</t>
  </si>
  <si>
    <t>A21D28D12</t>
  </si>
  <si>
    <t>CPI linked instrument 29</t>
  </si>
  <si>
    <t>4B.632</t>
  </si>
  <si>
    <t>A21D29D13</t>
  </si>
  <si>
    <t>A21D29D14</t>
  </si>
  <si>
    <t>A21D29D15</t>
  </si>
  <si>
    <t>A21D29D16</t>
  </si>
  <si>
    <t>A21D29D17</t>
  </si>
  <si>
    <t>A21D29D18</t>
  </si>
  <si>
    <t>A21D29D19</t>
  </si>
  <si>
    <t>A21D29D01</t>
  </si>
  <si>
    <t>A21D29D02</t>
  </si>
  <si>
    <t>APP20D29D21</t>
  </si>
  <si>
    <t>A21D29D03</t>
  </si>
  <si>
    <t>A21D29D20</t>
  </si>
  <si>
    <t>A21D29D07</t>
  </si>
  <si>
    <t>A21D29D08</t>
  </si>
  <si>
    <t>A21D29D09</t>
  </si>
  <si>
    <t>A21D29D10</t>
  </si>
  <si>
    <t>A21D29D11</t>
  </si>
  <si>
    <t>A21D29D12</t>
  </si>
  <si>
    <t>CPI linked instrument 30</t>
  </si>
  <si>
    <t>4B.633</t>
  </si>
  <si>
    <t>A21D30D13</t>
  </si>
  <si>
    <t>A21D30D14</t>
  </si>
  <si>
    <t>A21D30D15</t>
  </si>
  <si>
    <t>A21D30D16</t>
  </si>
  <si>
    <t>A21D30D17</t>
  </si>
  <si>
    <t>A21D30D18</t>
  </si>
  <si>
    <t>A21D30D19</t>
  </si>
  <si>
    <t>A21D30D01</t>
  </si>
  <si>
    <t>A21D30D02</t>
  </si>
  <si>
    <t>APP20D30D21</t>
  </si>
  <si>
    <t>A21D30D03</t>
  </si>
  <si>
    <t>A21D30D20</t>
  </si>
  <si>
    <t>A21D30D07</t>
  </si>
  <si>
    <t>A21D30D08</t>
  </si>
  <si>
    <t>A21D30D09</t>
  </si>
  <si>
    <t>A21D30D10</t>
  </si>
  <si>
    <t>A21D30D11</t>
  </si>
  <si>
    <t>A21D30D12</t>
  </si>
  <si>
    <t>CPI linked instrument 31</t>
  </si>
  <si>
    <t>4B.634</t>
  </si>
  <si>
    <t>A21D31D13</t>
  </si>
  <si>
    <t>A21D31D14</t>
  </si>
  <si>
    <t>A21D31D15</t>
  </si>
  <si>
    <t>A21D31D16</t>
  </si>
  <si>
    <t>A21D31D17</t>
  </si>
  <si>
    <t>A21D31D18</t>
  </si>
  <si>
    <t>A21D31D19</t>
  </si>
  <si>
    <t>A21D31D01</t>
  </si>
  <si>
    <t>A21D31D02</t>
  </si>
  <si>
    <t>APP20D31D21</t>
  </si>
  <si>
    <t>A21D31D03</t>
  </si>
  <si>
    <t>A21D31D20</t>
  </si>
  <si>
    <t>A21D31D07</t>
  </si>
  <si>
    <t>A21D31D08</t>
  </si>
  <si>
    <t>A21D31D09</t>
  </si>
  <si>
    <t>A21D31D10</t>
  </si>
  <si>
    <t>A21D31D11</t>
  </si>
  <si>
    <t>A21D31D12</t>
  </si>
  <si>
    <t>CPI linked instrument 32</t>
  </si>
  <si>
    <t>4B.635</t>
  </si>
  <si>
    <t>A21D32D13</t>
  </si>
  <si>
    <t>A21D32D14</t>
  </si>
  <si>
    <t>A21D32D15</t>
  </si>
  <si>
    <t>A21D32D16</t>
  </si>
  <si>
    <t>A21D32D17</t>
  </si>
  <si>
    <t>A21D32D18</t>
  </si>
  <si>
    <t>A21D32D19</t>
  </si>
  <si>
    <t>A21D32D01</t>
  </si>
  <si>
    <t>A21D32D02</t>
  </si>
  <si>
    <t>APP20D32D21</t>
  </si>
  <si>
    <t>A21D32D03</t>
  </si>
  <si>
    <t>A21D32D20</t>
  </si>
  <si>
    <t>A21D32D07</t>
  </si>
  <si>
    <t>A21D32D08</t>
  </si>
  <si>
    <t>A21D32D09</t>
  </si>
  <si>
    <t>A21D32D10</t>
  </si>
  <si>
    <t>A21D32D11</t>
  </si>
  <si>
    <t>A21D32D12</t>
  </si>
  <si>
    <t>CPI linked instrument 33</t>
  </si>
  <si>
    <t>4B.636</t>
  </si>
  <si>
    <t>A21D33D13</t>
  </si>
  <si>
    <t>A21D33D14</t>
  </si>
  <si>
    <t>A21D33D15</t>
  </si>
  <si>
    <t>A21D33D16</t>
  </si>
  <si>
    <t>A21D33D17</t>
  </si>
  <si>
    <t>A21D33D18</t>
  </si>
  <si>
    <t>A21D33D19</t>
  </si>
  <si>
    <t>A21D33D01</t>
  </si>
  <si>
    <t>A21D33D02</t>
  </si>
  <si>
    <t>APP20D33D21</t>
  </si>
  <si>
    <t>A21D33D03</t>
  </si>
  <si>
    <t>A21D33D20</t>
  </si>
  <si>
    <t>A21D33D07</t>
  </si>
  <si>
    <t>A21D33D08</t>
  </si>
  <si>
    <t>A21D33D09</t>
  </si>
  <si>
    <t>A21D33D10</t>
  </si>
  <si>
    <t>A21D33D11</t>
  </si>
  <si>
    <t>A21D33D12</t>
  </si>
  <si>
    <t>CPI linked instrument 34</t>
  </si>
  <si>
    <t>4B.637</t>
  </si>
  <si>
    <t>A21D34D13</t>
  </si>
  <si>
    <t>A21D34D14</t>
  </si>
  <si>
    <t>A21D34D15</t>
  </si>
  <si>
    <t>A21D34D16</t>
  </si>
  <si>
    <t>A21D34D17</t>
  </si>
  <si>
    <t>A21D34D18</t>
  </si>
  <si>
    <t>A21D34D19</t>
  </si>
  <si>
    <t>A21D34D01</t>
  </si>
  <si>
    <t>A21D34D02</t>
  </si>
  <si>
    <t>APP20D34D21</t>
  </si>
  <si>
    <t>A21D34D03</t>
  </si>
  <si>
    <t>A21D34D20</t>
  </si>
  <si>
    <t>A21D34D07</t>
  </si>
  <si>
    <t>A21D34D08</t>
  </si>
  <si>
    <t>A21D34D09</t>
  </si>
  <si>
    <t>A21D34D10</t>
  </si>
  <si>
    <t>A21D34D11</t>
  </si>
  <si>
    <t>A21D34D12</t>
  </si>
  <si>
    <t>CPI linked instrument 35</t>
  </si>
  <si>
    <t>4B.638</t>
  </si>
  <si>
    <t>A21D35D13</t>
  </si>
  <si>
    <t>A21D35D14</t>
  </si>
  <si>
    <t>A21D35D15</t>
  </si>
  <si>
    <t>A21D35D16</t>
  </si>
  <si>
    <t>A21D35D17</t>
  </si>
  <si>
    <t>A21D35D18</t>
  </si>
  <si>
    <t>A21D35D19</t>
  </si>
  <si>
    <t>A21D35D01</t>
  </si>
  <si>
    <t>A21D35D02</t>
  </si>
  <si>
    <t>APP20D35D21</t>
  </si>
  <si>
    <t>A21D35D03</t>
  </si>
  <si>
    <t>A21D35D20</t>
  </si>
  <si>
    <t>A21D35D07</t>
  </si>
  <si>
    <t>A21D35D08</t>
  </si>
  <si>
    <t>A21D35D09</t>
  </si>
  <si>
    <t>A21D35D10</t>
  </si>
  <si>
    <t>A21D35D11</t>
  </si>
  <si>
    <t>A21D35D12</t>
  </si>
  <si>
    <t>CPI linked instrument 36</t>
  </si>
  <si>
    <t>4B.639</t>
  </si>
  <si>
    <t>A21D36D13</t>
  </si>
  <si>
    <t>A21D36D14</t>
  </si>
  <si>
    <t>A21D36D15</t>
  </si>
  <si>
    <t>A21D36D16</t>
  </si>
  <si>
    <t>A21D36D17</t>
  </si>
  <si>
    <t>A21D36D18</t>
  </si>
  <si>
    <t>A21D36D19</t>
  </si>
  <si>
    <t>A21D36D01</t>
  </si>
  <si>
    <t>A21D36D02</t>
  </si>
  <si>
    <t>APP20D36D21</t>
  </si>
  <si>
    <t>A21D36D03</t>
  </si>
  <si>
    <t>A21D36D20</t>
  </si>
  <si>
    <t>A21D36D07</t>
  </si>
  <si>
    <t>A21D36D08</t>
  </si>
  <si>
    <t>A21D36D09</t>
  </si>
  <si>
    <t>A21D36D10</t>
  </si>
  <si>
    <t>A21D36D11</t>
  </si>
  <si>
    <t>A21D36D12</t>
  </si>
  <si>
    <t>CPI linked instrument 37</t>
  </si>
  <si>
    <t>4B.640</t>
  </si>
  <si>
    <t>A21D37D13</t>
  </si>
  <si>
    <t>A21D37D14</t>
  </si>
  <si>
    <t>A21D37D15</t>
  </si>
  <si>
    <t>A21D37D16</t>
  </si>
  <si>
    <t>A21D37D17</t>
  </si>
  <si>
    <t>A21D37D18</t>
  </si>
  <si>
    <t>A21D37D19</t>
  </si>
  <si>
    <t>A21D37D01</t>
  </si>
  <si>
    <t>A21D37D02</t>
  </si>
  <si>
    <t>APP20D37D21</t>
  </si>
  <si>
    <t>A21D37D03</t>
  </si>
  <si>
    <t>A21D37D20</t>
  </si>
  <si>
    <t>A21D37D07</t>
  </si>
  <si>
    <t>A21D37D08</t>
  </si>
  <si>
    <t>A21D37D09</t>
  </si>
  <si>
    <t>A21D37D10</t>
  </si>
  <si>
    <t>A21D37D11</t>
  </si>
  <si>
    <t>A21D37D12</t>
  </si>
  <si>
    <t>CPI linked instrument 38</t>
  </si>
  <si>
    <t>4B.641</t>
  </si>
  <si>
    <t>A21D38D13</t>
  </si>
  <si>
    <t>A21D38D14</t>
  </si>
  <si>
    <t>A21D38D15</t>
  </si>
  <si>
    <t>A21D38D16</t>
  </si>
  <si>
    <t>A21D38D17</t>
  </si>
  <si>
    <t>A21D38D18</t>
  </si>
  <si>
    <t>A21D38D19</t>
  </si>
  <si>
    <t>A21D38D01</t>
  </si>
  <si>
    <t>A21D38D02</t>
  </si>
  <si>
    <t>APP20D38D21</t>
  </si>
  <si>
    <t>A21D38D03</t>
  </si>
  <si>
    <t>A21D38D20</t>
  </si>
  <si>
    <t>A21D38D07</t>
  </si>
  <si>
    <t>A21D38D08</t>
  </si>
  <si>
    <t>A21D38D09</t>
  </si>
  <si>
    <t>A21D38D10</t>
  </si>
  <si>
    <t>A21D38D11</t>
  </si>
  <si>
    <t>A21D38D12</t>
  </si>
  <si>
    <t>CPI linked instrument 39</t>
  </si>
  <si>
    <t>4B.642</t>
  </si>
  <si>
    <t>A21D39D13</t>
  </si>
  <si>
    <t>A21D39D14</t>
  </si>
  <si>
    <t>A21D39D15</t>
  </si>
  <si>
    <t>A21D39D16</t>
  </si>
  <si>
    <t>A21D39D17</t>
  </si>
  <si>
    <t>A21D39D18</t>
  </si>
  <si>
    <t>A21D39D19</t>
  </si>
  <si>
    <t>A21D39D01</t>
  </si>
  <si>
    <t>A21D39D02</t>
  </si>
  <si>
    <t>APP20D39D21</t>
  </si>
  <si>
    <t>A21D39D03</t>
  </si>
  <si>
    <t>A21D39D20</t>
  </si>
  <si>
    <t>A21D39D07</t>
  </si>
  <si>
    <t>A21D39D08</t>
  </si>
  <si>
    <t>A21D39D09</t>
  </si>
  <si>
    <t>A21D39D10</t>
  </si>
  <si>
    <t>A21D39D11</t>
  </si>
  <si>
    <t>A21D39D12</t>
  </si>
  <si>
    <t>CPI linked instrument 40</t>
  </si>
  <si>
    <t>4B.643</t>
  </si>
  <si>
    <t>A21D40D13</t>
  </si>
  <si>
    <t>A21D40D14</t>
  </si>
  <si>
    <t>A21D40D15</t>
  </si>
  <si>
    <t>A21D40D16</t>
  </si>
  <si>
    <t>A21D40D17</t>
  </si>
  <si>
    <t>A21D40D18</t>
  </si>
  <si>
    <t>A21D40D19</t>
  </si>
  <si>
    <t>A21D40D01</t>
  </si>
  <si>
    <t>A21D40D02</t>
  </si>
  <si>
    <t>APP20D40D21</t>
  </si>
  <si>
    <t>A21D40D03</t>
  </si>
  <si>
    <t>A21D40D20</t>
  </si>
  <si>
    <t>A21D40D07</t>
  </si>
  <si>
    <t>A21D40D08</t>
  </si>
  <si>
    <t>A21D40D09</t>
  </si>
  <si>
    <t>A21D40D10</t>
  </si>
  <si>
    <t>A21D40D11</t>
  </si>
  <si>
    <t>A21D40D12</t>
  </si>
  <si>
    <t>CPI linked instrument 41</t>
  </si>
  <si>
    <t>4B.644</t>
  </si>
  <si>
    <t>A21D41D13</t>
  </si>
  <si>
    <t>A21D41D14</t>
  </si>
  <si>
    <t>A21D41D15</t>
  </si>
  <si>
    <t>A21D41D16</t>
  </si>
  <si>
    <t>A21D41D17</t>
  </si>
  <si>
    <t>A21D41D18</t>
  </si>
  <si>
    <t>A21D41D19</t>
  </si>
  <si>
    <t>A21D41D01</t>
  </si>
  <si>
    <t>A21D41D02</t>
  </si>
  <si>
    <t>APP20D41D21</t>
  </si>
  <si>
    <t>A21D41D03</t>
  </si>
  <si>
    <t>A21D41D20</t>
  </si>
  <si>
    <t>A21D41D07</t>
  </si>
  <si>
    <t>A21D41D08</t>
  </si>
  <si>
    <t>A21D41D09</t>
  </si>
  <si>
    <t>A21D41D10</t>
  </si>
  <si>
    <t>A21D41D11</t>
  </si>
  <si>
    <t>A21D41D12</t>
  </si>
  <si>
    <t>CPI linked instrument 42</t>
  </si>
  <si>
    <t>4B.645</t>
  </si>
  <si>
    <t>A21D42D13</t>
  </si>
  <si>
    <t>A21D42D14</t>
  </si>
  <si>
    <t>A21D42D15</t>
  </si>
  <si>
    <t>A21D42D16</t>
  </si>
  <si>
    <t>A21D42D17</t>
  </si>
  <si>
    <t>A21D42D18</t>
  </si>
  <si>
    <t>A21D42D19</t>
  </si>
  <si>
    <t>A21D42D01</t>
  </si>
  <si>
    <t>A21D42D02</t>
  </si>
  <si>
    <t>APP20D42D21</t>
  </si>
  <si>
    <t>A21D42D03</t>
  </si>
  <si>
    <t>A21D42D20</t>
  </si>
  <si>
    <t>A21D42D07</t>
  </si>
  <si>
    <t>A21D42D08</t>
  </si>
  <si>
    <t>A21D42D09</t>
  </si>
  <si>
    <t>A21D42D10</t>
  </si>
  <si>
    <t>A21D42D11</t>
  </si>
  <si>
    <t>A21D42D12</t>
  </si>
  <si>
    <t>CPI linked instrument 43</t>
  </si>
  <si>
    <t>4B.646</t>
  </si>
  <si>
    <t>A21D43D13</t>
  </si>
  <si>
    <t>A21D43D14</t>
  </si>
  <si>
    <t>A21D43D15</t>
  </si>
  <si>
    <t>A21D43D16</t>
  </si>
  <si>
    <t>A21D43D17</t>
  </si>
  <si>
    <t>A21D43D18</t>
  </si>
  <si>
    <t>A21D43D19</t>
  </si>
  <si>
    <t>A21D43D01</t>
  </si>
  <si>
    <t>A21D43D02</t>
  </si>
  <si>
    <t>APP20D43D21</t>
  </si>
  <si>
    <t>A21D43D03</t>
  </si>
  <si>
    <t>A21D43D20</t>
  </si>
  <si>
    <t>A21D43D07</t>
  </si>
  <si>
    <t>A21D43D08</t>
  </si>
  <si>
    <t>A21D43D09</t>
  </si>
  <si>
    <t>A21D43D10</t>
  </si>
  <si>
    <t>A21D43D11</t>
  </si>
  <si>
    <t>A21D43D12</t>
  </si>
  <si>
    <t>CPI linked instrument 44</t>
  </si>
  <si>
    <t>4B.647</t>
  </si>
  <si>
    <t>A21D44D13</t>
  </si>
  <si>
    <t>A21D44D14</t>
  </si>
  <si>
    <t>A21D44D15</t>
  </si>
  <si>
    <t>A21D44D16</t>
  </si>
  <si>
    <t>A21D44D17</t>
  </si>
  <si>
    <t>A21D44D18</t>
  </si>
  <si>
    <t>A21D44D19</t>
  </si>
  <si>
    <t>A21D44D01</t>
  </si>
  <si>
    <t>A21D44D02</t>
  </si>
  <si>
    <t>APP20D44D21</t>
  </si>
  <si>
    <t>A21D44D03</t>
  </si>
  <si>
    <t>A21D44D20</t>
  </si>
  <si>
    <t>A21D44D07</t>
  </si>
  <si>
    <t>A21D44D08</t>
  </si>
  <si>
    <t>A21D44D09</t>
  </si>
  <si>
    <t>A21D44D10</t>
  </si>
  <si>
    <t>A21D44D11</t>
  </si>
  <si>
    <t>A21D44D12</t>
  </si>
  <si>
    <t>CPI linked instrument 45</t>
  </si>
  <si>
    <t>4B.648</t>
  </si>
  <si>
    <t>A21D45D13</t>
  </si>
  <si>
    <t>A21D45D14</t>
  </si>
  <si>
    <t>A21D45D15</t>
  </si>
  <si>
    <t>A21D45D16</t>
  </si>
  <si>
    <t>A21D45D17</t>
  </si>
  <si>
    <t>A21D45D18</t>
  </si>
  <si>
    <t>A21D45D19</t>
  </si>
  <si>
    <t>A21D45D01</t>
  </si>
  <si>
    <t>A21D45D02</t>
  </si>
  <si>
    <t>APP20D45D21</t>
  </si>
  <si>
    <t>A21D45D03</t>
  </si>
  <si>
    <t>A21D45D20</t>
  </si>
  <si>
    <t>A21D45D07</t>
  </si>
  <si>
    <t>A21D45D08</t>
  </si>
  <si>
    <t>A21D45D09</t>
  </si>
  <si>
    <t>A21D45D10</t>
  </si>
  <si>
    <t>A21D45D11</t>
  </si>
  <si>
    <t>A21D45D12</t>
  </si>
  <si>
    <t>CPI linked instrument 46</t>
  </si>
  <si>
    <t>4B.649</t>
  </si>
  <si>
    <t>A21D46D13</t>
  </si>
  <si>
    <t>A21D46D14</t>
  </si>
  <si>
    <t>A21D46D15</t>
  </si>
  <si>
    <t>A21D46D16</t>
  </si>
  <si>
    <t>A21D46D17</t>
  </si>
  <si>
    <t>A21D46D18</t>
  </si>
  <si>
    <t>A21D46D19</t>
  </si>
  <si>
    <t>A21D46D01</t>
  </si>
  <si>
    <t>A21D46D02</t>
  </si>
  <si>
    <t>APP20D46D21</t>
  </si>
  <si>
    <t>A21D46D03</t>
  </si>
  <si>
    <t>A21D46D20</t>
  </si>
  <si>
    <t>A21D46D07</t>
  </si>
  <si>
    <t>A21D46D08</t>
  </si>
  <si>
    <t>A21D46D09</t>
  </si>
  <si>
    <t>A21D46D10</t>
  </si>
  <si>
    <t>A21D46D11</t>
  </si>
  <si>
    <t>A21D46D12</t>
  </si>
  <si>
    <t>CPI linked instrument 47</t>
  </si>
  <si>
    <t>4B.650</t>
  </si>
  <si>
    <t>A21D47D13</t>
  </si>
  <si>
    <t>A21D47D14</t>
  </si>
  <si>
    <t>A21D47D15</t>
  </si>
  <si>
    <t>A21D47D16</t>
  </si>
  <si>
    <t>A21D47D17</t>
  </si>
  <si>
    <t>A21D47D18</t>
  </si>
  <si>
    <t>A21D47D19</t>
  </si>
  <si>
    <t>A21D47D01</t>
  </si>
  <si>
    <t>A21D47D02</t>
  </si>
  <si>
    <t>APP20D47D21</t>
  </si>
  <si>
    <t>A21D47D03</t>
  </si>
  <si>
    <t>A21D47D20</t>
  </si>
  <si>
    <t>A21D47D07</t>
  </si>
  <si>
    <t>A21D47D08</t>
  </si>
  <si>
    <t>A21D47D09</t>
  </si>
  <si>
    <t>A21D47D10</t>
  </si>
  <si>
    <t>A21D47D11</t>
  </si>
  <si>
    <t>A21D47D12</t>
  </si>
  <si>
    <t>CPI linked instrument 48</t>
  </si>
  <si>
    <t>4B.651</t>
  </si>
  <si>
    <t>A21D48D13</t>
  </si>
  <si>
    <t>A21D48D14</t>
  </si>
  <si>
    <t>A21D48D15</t>
  </si>
  <si>
    <t>A21D48D16</t>
  </si>
  <si>
    <t>A21D48D17</t>
  </si>
  <si>
    <t>A21D48D18</t>
  </si>
  <si>
    <t>A21D48D19</t>
  </si>
  <si>
    <t>A21D48D01</t>
  </si>
  <si>
    <t>A21D48D02</t>
  </si>
  <si>
    <t>APP20D48D21</t>
  </si>
  <si>
    <t>A21D48D03</t>
  </si>
  <si>
    <t>A21D48D20</t>
  </si>
  <si>
    <t>A21D48D07</t>
  </si>
  <si>
    <t>A21D48D08</t>
  </si>
  <si>
    <t>A21D48D09</t>
  </si>
  <si>
    <t>A21D48D10</t>
  </si>
  <si>
    <t>A21D48D11</t>
  </si>
  <si>
    <t>A21D48D12</t>
  </si>
  <si>
    <t>CPI linked instrument 49</t>
  </si>
  <si>
    <t>4B.652</t>
  </si>
  <si>
    <t>A21D49D13</t>
  </si>
  <si>
    <t>A21D49D14</t>
  </si>
  <si>
    <t>A21D49D15</t>
  </si>
  <si>
    <t>A21D49D16</t>
  </si>
  <si>
    <t>A21D49D17</t>
  </si>
  <si>
    <t>A21D49D18</t>
  </si>
  <si>
    <t>A21D49D19</t>
  </si>
  <si>
    <t>A21D49D01</t>
  </si>
  <si>
    <t>A21D49D02</t>
  </si>
  <si>
    <t>APP20D49D21</t>
  </si>
  <si>
    <t>A21D49D03</t>
  </si>
  <si>
    <t>A21D49D20</t>
  </si>
  <si>
    <t>A21D49D07</t>
  </si>
  <si>
    <t>A21D49D08</t>
  </si>
  <si>
    <t>A21D49D09</t>
  </si>
  <si>
    <t>A21D49D10</t>
  </si>
  <si>
    <t>A21D49D11</t>
  </si>
  <si>
    <t>A21D49D12</t>
  </si>
  <si>
    <t>CPI linked instrument 50</t>
  </si>
  <si>
    <t>4B.653</t>
  </si>
  <si>
    <t>A21D50D13</t>
  </si>
  <si>
    <t>A21D50D14</t>
  </si>
  <si>
    <t>A21D50D15</t>
  </si>
  <si>
    <t>A21D50D16</t>
  </si>
  <si>
    <t>A21D50D17</t>
  </si>
  <si>
    <t>A21D50D18</t>
  </si>
  <si>
    <t>A21D50D19</t>
  </si>
  <si>
    <t>A21D50D01</t>
  </si>
  <si>
    <t>A21D50D02</t>
  </si>
  <si>
    <t>APP20D50D21</t>
  </si>
  <si>
    <t>A21D50D03</t>
  </si>
  <si>
    <t>A21D50D20</t>
  </si>
  <si>
    <t>A21D50D07</t>
  </si>
  <si>
    <t>A21D50D08</t>
  </si>
  <si>
    <t>A21D50D09</t>
  </si>
  <si>
    <t>A21D50D10</t>
  </si>
  <si>
    <t>A21D50D11</t>
  </si>
  <si>
    <t>A21D50D12</t>
  </si>
  <si>
    <t>CPI linked instrument 51</t>
  </si>
  <si>
    <t>4B.654</t>
  </si>
  <si>
    <t>A21D51D13</t>
  </si>
  <si>
    <t>A21D51D14</t>
  </si>
  <si>
    <t>A21D51D15</t>
  </si>
  <si>
    <t>A21D51D16</t>
  </si>
  <si>
    <t>A21D51D17</t>
  </si>
  <si>
    <t>A21D51D18</t>
  </si>
  <si>
    <t>A21D51D19</t>
  </si>
  <si>
    <t>A21D51D01</t>
  </si>
  <si>
    <t>A21D51D02</t>
  </si>
  <si>
    <t>APP20D51D21</t>
  </si>
  <si>
    <t>A21D51D03</t>
  </si>
  <si>
    <t>A21D51D20</t>
  </si>
  <si>
    <t>A21D51D07</t>
  </si>
  <si>
    <t>A21D51D08</t>
  </si>
  <si>
    <t>A21D51D09</t>
  </si>
  <si>
    <t>A21D51D10</t>
  </si>
  <si>
    <t>A21D51D11</t>
  </si>
  <si>
    <t>A21D51D12</t>
  </si>
  <si>
    <t>CPI linked instrument 52</t>
  </si>
  <si>
    <t>4B.655</t>
  </si>
  <si>
    <t>A21D52D13</t>
  </si>
  <si>
    <t>A21D52D14</t>
  </si>
  <si>
    <t>A21D52D15</t>
  </si>
  <si>
    <t>A21D52D16</t>
  </si>
  <si>
    <t>A21D52D17</t>
  </si>
  <si>
    <t>A21D52D18</t>
  </si>
  <si>
    <t>A21D52D19</t>
  </si>
  <si>
    <t>A21D52D01</t>
  </si>
  <si>
    <t>A21D52D02</t>
  </si>
  <si>
    <t>APP20D52D21</t>
  </si>
  <si>
    <t>A21D52D03</t>
  </si>
  <si>
    <t>A21D52D20</t>
  </si>
  <si>
    <t>A21D52D07</t>
  </si>
  <si>
    <t>A21D52D08</t>
  </si>
  <si>
    <t>A21D52D09</t>
  </si>
  <si>
    <t>A21D52D10</t>
  </si>
  <si>
    <t>A21D52D11</t>
  </si>
  <si>
    <t>A21D52D12</t>
  </si>
  <si>
    <t>CPI linked instrument 53</t>
  </si>
  <si>
    <t>4B.656</t>
  </si>
  <si>
    <t>A21D53D13</t>
  </si>
  <si>
    <t>A21D53D14</t>
  </si>
  <si>
    <t>A21D53D15</t>
  </si>
  <si>
    <t>A21D53D16</t>
  </si>
  <si>
    <t>A21D53D17</t>
  </si>
  <si>
    <t>A21D53D18</t>
  </si>
  <si>
    <t>A21D53D19</t>
  </si>
  <si>
    <t>A21D53D01</t>
  </si>
  <si>
    <t>A21D53D02</t>
  </si>
  <si>
    <t>APP20D53D21</t>
  </si>
  <si>
    <t>A21D53D03</t>
  </si>
  <si>
    <t>A21D53D20</t>
  </si>
  <si>
    <t>A21D53D07</t>
  </si>
  <si>
    <t>A21D53D08</t>
  </si>
  <si>
    <t>A21D53D09</t>
  </si>
  <si>
    <t>A21D53D10</t>
  </si>
  <si>
    <t>A21D53D11</t>
  </si>
  <si>
    <t>A21D53D12</t>
  </si>
  <si>
    <t>CPI linked instrument 54</t>
  </si>
  <si>
    <t>4B.657</t>
  </si>
  <si>
    <t>A21D54D13</t>
  </si>
  <si>
    <t>A21D54D14</t>
  </si>
  <si>
    <t>A21D54D15</t>
  </si>
  <si>
    <t>A21D54D16</t>
  </si>
  <si>
    <t>A21D54D17</t>
  </si>
  <si>
    <t>A21D54D18</t>
  </si>
  <si>
    <t>A21D54D19</t>
  </si>
  <si>
    <t>A21D54D01</t>
  </si>
  <si>
    <t>A21D54D02</t>
  </si>
  <si>
    <t>APP20D54D21</t>
  </si>
  <si>
    <t>A21D54D03</t>
  </si>
  <si>
    <t>A21D54D20</t>
  </si>
  <si>
    <t>A21D54D07</t>
  </si>
  <si>
    <t>A21D54D08</t>
  </si>
  <si>
    <t>A21D54D09</t>
  </si>
  <si>
    <t>A21D54D10</t>
  </si>
  <si>
    <t>A21D54D11</t>
  </si>
  <si>
    <t>A21D54D12</t>
  </si>
  <si>
    <t>CPI linked instrument 55</t>
  </si>
  <si>
    <t>4B.658</t>
  </si>
  <si>
    <t>A21D55D13</t>
  </si>
  <si>
    <t>A21D55D14</t>
  </si>
  <si>
    <t>A21D55D15</t>
  </si>
  <si>
    <t>A21D55D16</t>
  </si>
  <si>
    <t>A21D55D17</t>
  </si>
  <si>
    <t>A21D55D18</t>
  </si>
  <si>
    <t>A21D55D19</t>
  </si>
  <si>
    <t>A21D55D01</t>
  </si>
  <si>
    <t>A21D55D02</t>
  </si>
  <si>
    <t>APP20D55D21</t>
  </si>
  <si>
    <t>A21D55D03</t>
  </si>
  <si>
    <t>A21D55D20</t>
  </si>
  <si>
    <t>A21D55D07</t>
  </si>
  <si>
    <t>A21D55D08</t>
  </si>
  <si>
    <t>A21D55D09</t>
  </si>
  <si>
    <t>A21D55D10</t>
  </si>
  <si>
    <t>A21D55D11</t>
  </si>
  <si>
    <t>A21D55D12</t>
  </si>
  <si>
    <t>CPI linked instrument 56</t>
  </si>
  <si>
    <t>4B.659</t>
  </si>
  <si>
    <t>A21D56D13</t>
  </si>
  <si>
    <t>A21D56D14</t>
  </si>
  <si>
    <t>A21D56D15</t>
  </si>
  <si>
    <t>A21D56D16</t>
  </si>
  <si>
    <t>A21D56D17</t>
  </si>
  <si>
    <t>A21D56D18</t>
  </si>
  <si>
    <t>A21D56D19</t>
  </si>
  <si>
    <t>A21D56D01</t>
  </si>
  <si>
    <t>A21D56D02</t>
  </si>
  <si>
    <t>APP20D56D21</t>
  </si>
  <si>
    <t>A21D56D03</t>
  </si>
  <si>
    <t>A21D56D20</t>
  </si>
  <si>
    <t>A21D56D07</t>
  </si>
  <si>
    <t>A21D56D08</t>
  </si>
  <si>
    <t>A21D56D09</t>
  </si>
  <si>
    <t>A21D56D10</t>
  </si>
  <si>
    <t>A21D56D11</t>
  </si>
  <si>
    <t>A21D56D12</t>
  </si>
  <si>
    <t>CPI linked instrument 57</t>
  </si>
  <si>
    <t>4B.660</t>
  </si>
  <si>
    <t>A21D57D13</t>
  </si>
  <si>
    <t>A21D57D14</t>
  </si>
  <si>
    <t>A21D57D15</t>
  </si>
  <si>
    <t>A21D57D16</t>
  </si>
  <si>
    <t>A21D57D17</t>
  </si>
  <si>
    <t>A21D57D18</t>
  </si>
  <si>
    <t>A21D57D19</t>
  </si>
  <si>
    <t>A21D57D01</t>
  </si>
  <si>
    <t>A21D57D02</t>
  </si>
  <si>
    <t>APP20D57D21</t>
  </si>
  <si>
    <t>A21D57D03</t>
  </si>
  <si>
    <t>A21D57D20</t>
  </si>
  <si>
    <t>A21D57D07</t>
  </si>
  <si>
    <t>A21D57D08</t>
  </si>
  <si>
    <t>A21D57D09</t>
  </si>
  <si>
    <t>A21D57D10</t>
  </si>
  <si>
    <t>A21D57D11</t>
  </si>
  <si>
    <t>A21D57D12</t>
  </si>
  <si>
    <t>CPI linked instrument 58</t>
  </si>
  <si>
    <t>4B.661</t>
  </si>
  <si>
    <t>A21D58D13</t>
  </si>
  <si>
    <t>A21D58D14</t>
  </si>
  <si>
    <t>A21D58D15</t>
  </si>
  <si>
    <t>A21D58D16</t>
  </si>
  <si>
    <t>A21D58D17</t>
  </si>
  <si>
    <t>A21D58D18</t>
  </si>
  <si>
    <t>A21D58D19</t>
  </si>
  <si>
    <t>A21D58D01</t>
  </si>
  <si>
    <t>A21D58D02</t>
  </si>
  <si>
    <t>APP20D58D21</t>
  </si>
  <si>
    <t>A21D58D03</t>
  </si>
  <si>
    <t>A21D58D20</t>
  </si>
  <si>
    <t>A21D58D07</t>
  </si>
  <si>
    <t>A21D58D08</t>
  </si>
  <si>
    <t>A21D58D09</t>
  </si>
  <si>
    <t>A21D58D10</t>
  </si>
  <si>
    <t>A21D58D11</t>
  </si>
  <si>
    <t>A21D58D12</t>
  </si>
  <si>
    <t>CPI linked instrument 59</t>
  </si>
  <si>
    <t>4B.662</t>
  </si>
  <si>
    <t>A21D59D13</t>
  </si>
  <si>
    <t>A21D59D14</t>
  </si>
  <si>
    <t>A21D59D15</t>
  </si>
  <si>
    <t>A21D59D16</t>
  </si>
  <si>
    <t>A21D59D17</t>
  </si>
  <si>
    <t>A21D59D18</t>
  </si>
  <si>
    <t>A21D59D19</t>
  </si>
  <si>
    <t>A21D59D01</t>
  </si>
  <si>
    <t>A21D59D02</t>
  </si>
  <si>
    <t>APP20D59D21</t>
  </si>
  <si>
    <t>A21D59D03</t>
  </si>
  <si>
    <t>A21D59D20</t>
  </si>
  <si>
    <t>A21D59D07</t>
  </si>
  <si>
    <t>A21D59D08</t>
  </si>
  <si>
    <t>A21D59D09</t>
  </si>
  <si>
    <t>A21D59D10</t>
  </si>
  <si>
    <t>A21D59D11</t>
  </si>
  <si>
    <t>A21D59D12</t>
  </si>
  <si>
    <t>CPI linked instrument 60</t>
  </si>
  <si>
    <t>4B.663</t>
  </si>
  <si>
    <t>A21D60D13</t>
  </si>
  <si>
    <t>A21D60D14</t>
  </si>
  <si>
    <t>A21D60D15</t>
  </si>
  <si>
    <t>A21D60D16</t>
  </si>
  <si>
    <t>A21D60D17</t>
  </si>
  <si>
    <t>A21D60D18</t>
  </si>
  <si>
    <t>A21D60D19</t>
  </si>
  <si>
    <t>A21D60D01</t>
  </si>
  <si>
    <t>A21D60D02</t>
  </si>
  <si>
    <t>APP20D60D21</t>
  </si>
  <si>
    <t>A21D60D03</t>
  </si>
  <si>
    <t>A21D60D20</t>
  </si>
  <si>
    <t>A21D60D07</t>
  </si>
  <si>
    <t>A21D60D08</t>
  </si>
  <si>
    <t>A21D60D09</t>
  </si>
  <si>
    <t>A21D60D10</t>
  </si>
  <si>
    <t>A21D60D11</t>
  </si>
  <si>
    <t>A21D60D12</t>
  </si>
  <si>
    <t>CPI linked instrument 61</t>
  </si>
  <si>
    <t>4B.664</t>
  </si>
  <si>
    <t>A21D61D13</t>
  </si>
  <si>
    <t>A21D61D14</t>
  </si>
  <si>
    <t>A21D61D15</t>
  </si>
  <si>
    <t>A21D61D16</t>
  </si>
  <si>
    <t>A21D61D17</t>
  </si>
  <si>
    <t>A21D61D18</t>
  </si>
  <si>
    <t>A21D61D19</t>
  </si>
  <si>
    <t>A21D61D01</t>
  </si>
  <si>
    <t>A21D61D02</t>
  </si>
  <si>
    <t>APP20D61D21</t>
  </si>
  <si>
    <t>A21D61D03</t>
  </si>
  <si>
    <t>A21D61D20</t>
  </si>
  <si>
    <t>A21D61D07</t>
  </si>
  <si>
    <t>A21D61D08</t>
  </si>
  <si>
    <t>A21D61D09</t>
  </si>
  <si>
    <t>A21D61D10</t>
  </si>
  <si>
    <t>A21D61D11</t>
  </si>
  <si>
    <t>A21D61D12</t>
  </si>
  <si>
    <t>CPI linked instrument 62</t>
  </si>
  <si>
    <t>4B.665</t>
  </si>
  <si>
    <t>A21D62D13</t>
  </si>
  <si>
    <t>A21D62D14</t>
  </si>
  <si>
    <t>A21D62D15</t>
  </si>
  <si>
    <t>A21D62D16</t>
  </si>
  <si>
    <t>A21D62D17</t>
  </si>
  <si>
    <t>A21D62D18</t>
  </si>
  <si>
    <t>A21D62D19</t>
  </si>
  <si>
    <t>A21D62D01</t>
  </si>
  <si>
    <t>A21D62D02</t>
  </si>
  <si>
    <t>APP20D62D21</t>
  </si>
  <si>
    <t>A21D62D03</t>
  </si>
  <si>
    <t>A21D62D20</t>
  </si>
  <si>
    <t>A21D62D07</t>
  </si>
  <si>
    <t>A21D62D08</t>
  </si>
  <si>
    <t>A21D62D09</t>
  </si>
  <si>
    <t>A21D62D10</t>
  </si>
  <si>
    <t>A21D62D11</t>
  </si>
  <si>
    <t>A21D62D12</t>
  </si>
  <si>
    <t>CPI linked instrument 63</t>
  </si>
  <si>
    <t>4B.666</t>
  </si>
  <si>
    <t>A21D63D13</t>
  </si>
  <si>
    <t>A21D63D14</t>
  </si>
  <si>
    <t>A21D63D15</t>
  </si>
  <si>
    <t>A21D63D16</t>
  </si>
  <si>
    <t>A21D63D17</t>
  </si>
  <si>
    <t>A21D63D18</t>
  </si>
  <si>
    <t>A21D63D19</t>
  </si>
  <si>
    <t>A21D63D01</t>
  </si>
  <si>
    <t>A21D63D02</t>
  </si>
  <si>
    <t>APP20D63D21</t>
  </si>
  <si>
    <t>A21D63D03</t>
  </si>
  <si>
    <t>A21D63D20</t>
  </si>
  <si>
    <t>A21D63D07</t>
  </si>
  <si>
    <t>A21D63D08</t>
  </si>
  <si>
    <t>A21D63D09</t>
  </si>
  <si>
    <t>A21D63D10</t>
  </si>
  <si>
    <t>A21D63D11</t>
  </si>
  <si>
    <t>A21D63D12</t>
  </si>
  <si>
    <t>CPI linked instrument 64</t>
  </si>
  <si>
    <t>4B.667</t>
  </si>
  <si>
    <t>A21D64D13</t>
  </si>
  <si>
    <t>A21D64D14</t>
  </si>
  <si>
    <t>A21D64D15</t>
  </si>
  <si>
    <t>A21D64D16</t>
  </si>
  <si>
    <t>A21D64D17</t>
  </si>
  <si>
    <t>A21D64D18</t>
  </si>
  <si>
    <t>A21D64D19</t>
  </si>
  <si>
    <t>A21D64D01</t>
  </si>
  <si>
    <t>A21D64D02</t>
  </si>
  <si>
    <t>APP20D64D21</t>
  </si>
  <si>
    <t>A21D64D03</t>
  </si>
  <si>
    <t>A21D64D20</t>
  </si>
  <si>
    <t>A21D64D07</t>
  </si>
  <si>
    <t>A21D64D08</t>
  </si>
  <si>
    <t>A21D64D09</t>
  </si>
  <si>
    <t>A21D64D10</t>
  </si>
  <si>
    <t>A21D64D11</t>
  </si>
  <si>
    <t>A21D64D12</t>
  </si>
  <si>
    <t>CPI linked instrument 65</t>
  </si>
  <si>
    <t>4B.668</t>
  </si>
  <si>
    <t>A21D65D13</t>
  </si>
  <si>
    <t>A21D65D14</t>
  </si>
  <si>
    <t>A21D65D15</t>
  </si>
  <si>
    <t>A21D65D16</t>
  </si>
  <si>
    <t>A21D65D17</t>
  </si>
  <si>
    <t>A21D65D18</t>
  </si>
  <si>
    <t>A21D65D19</t>
  </si>
  <si>
    <t>A21D65D01</t>
  </si>
  <si>
    <t>A21D65D02</t>
  </si>
  <si>
    <t>APP20D65D21</t>
  </si>
  <si>
    <t>A21D65D03</t>
  </si>
  <si>
    <t>A21D65D20</t>
  </si>
  <si>
    <t>A21D65D07</t>
  </si>
  <si>
    <t>A21D65D08</t>
  </si>
  <si>
    <t>A21D65D09</t>
  </si>
  <si>
    <t>A21D65D10</t>
  </si>
  <si>
    <t>A21D65D11</t>
  </si>
  <si>
    <t>A21D65D12</t>
  </si>
  <si>
    <t>CPI linked instrument 66</t>
  </si>
  <si>
    <t>4B.669</t>
  </si>
  <si>
    <t>A21D66D13</t>
  </si>
  <si>
    <t>A21D66D14</t>
  </si>
  <si>
    <t>A21D66D15</t>
  </si>
  <si>
    <t>A21D66D16</t>
  </si>
  <si>
    <t>A21D66D17</t>
  </si>
  <si>
    <t>A21D66D18</t>
  </si>
  <si>
    <t>A21D66D19</t>
  </si>
  <si>
    <t>A21D66D01</t>
  </si>
  <si>
    <t>A21D66D02</t>
  </si>
  <si>
    <t>APP20D66D21</t>
  </si>
  <si>
    <t>A21D66D03</t>
  </si>
  <si>
    <t>A21D66D20</t>
  </si>
  <si>
    <t>A21D66D07</t>
  </si>
  <si>
    <t>A21D66D08</t>
  </si>
  <si>
    <t>A21D66D09</t>
  </si>
  <si>
    <t>A21D66D10</t>
  </si>
  <si>
    <t>A21D66D11</t>
  </si>
  <si>
    <t>A21D66D12</t>
  </si>
  <si>
    <t>CPI linked instrument 67</t>
  </si>
  <si>
    <t>4B.670</t>
  </si>
  <si>
    <t>A21D67D13</t>
  </si>
  <si>
    <t>A21D67D14</t>
  </si>
  <si>
    <t>A21D67D15</t>
  </si>
  <si>
    <t>A21D67D16</t>
  </si>
  <si>
    <t>A21D67D17</t>
  </si>
  <si>
    <t>A21D67D18</t>
  </si>
  <si>
    <t>A21D67D19</t>
  </si>
  <si>
    <t>A21D67D01</t>
  </si>
  <si>
    <t>A21D67D02</t>
  </si>
  <si>
    <t>APP20D67D21</t>
  </si>
  <si>
    <t>A21D67D03</t>
  </si>
  <si>
    <t>A21D67D20</t>
  </si>
  <si>
    <t>A21D67D07</t>
  </si>
  <si>
    <t>A21D67D08</t>
  </si>
  <si>
    <t>A21D67D09</t>
  </si>
  <si>
    <t>A21D67D10</t>
  </si>
  <si>
    <t>A21D67D11</t>
  </si>
  <si>
    <t>A21D67D12</t>
  </si>
  <si>
    <t>CPI linked instrument 68</t>
  </si>
  <si>
    <t>4B.671</t>
  </si>
  <si>
    <t>A21D68D13</t>
  </si>
  <si>
    <t>A21D68D14</t>
  </si>
  <si>
    <t>A21D68D15</t>
  </si>
  <si>
    <t>A21D68D16</t>
  </si>
  <si>
    <t>A21D68D17</t>
  </si>
  <si>
    <t>A21D68D18</t>
  </si>
  <si>
    <t>A21D68D19</t>
  </si>
  <si>
    <t>A21D68D01</t>
  </si>
  <si>
    <t>A21D68D02</t>
  </si>
  <si>
    <t>APP20D68D21</t>
  </si>
  <si>
    <t>A21D68D03</t>
  </si>
  <si>
    <t>A21D68D20</t>
  </si>
  <si>
    <t>A21D68D07</t>
  </si>
  <si>
    <t>A21D68D08</t>
  </si>
  <si>
    <t>A21D68D09</t>
  </si>
  <si>
    <t>A21D68D10</t>
  </si>
  <si>
    <t>A21D68D11</t>
  </si>
  <si>
    <t>A21D68D12</t>
  </si>
  <si>
    <t>CPI linked instrument 69</t>
  </si>
  <si>
    <t>4B.672</t>
  </si>
  <si>
    <t>A21D69D13</t>
  </si>
  <si>
    <t>A21D69D14</t>
  </si>
  <si>
    <t>A21D69D15</t>
  </si>
  <si>
    <t>A21D69D16</t>
  </si>
  <si>
    <t>A21D69D17</t>
  </si>
  <si>
    <t>A21D69D18</t>
  </si>
  <si>
    <t>A21D69D19</t>
  </si>
  <si>
    <t>A21D69D01</t>
  </si>
  <si>
    <t>A21D69D02</t>
  </si>
  <si>
    <t>APP20D69D21</t>
  </si>
  <si>
    <t>A21D69D03</t>
  </si>
  <si>
    <t>A21D69D20</t>
  </si>
  <si>
    <t>A21D69D07</t>
  </si>
  <si>
    <t>A21D69D08</t>
  </si>
  <si>
    <t>A21D69D09</t>
  </si>
  <si>
    <t>A21D69D10</t>
  </si>
  <si>
    <t>A21D69D11</t>
  </si>
  <si>
    <t>A21D69D12</t>
  </si>
  <si>
    <t>CPI linked instrument 70</t>
  </si>
  <si>
    <t>4B.673</t>
  </si>
  <si>
    <t>A21D70D13</t>
  </si>
  <si>
    <t>A21D70D14</t>
  </si>
  <si>
    <t>A21D70D15</t>
  </si>
  <si>
    <t>A21D70D16</t>
  </si>
  <si>
    <t>A21D70D17</t>
  </si>
  <si>
    <t>A21D70D18</t>
  </si>
  <si>
    <t>A21D70D19</t>
  </si>
  <si>
    <t>A21D70D01</t>
  </si>
  <si>
    <t>A21D70D02</t>
  </si>
  <si>
    <t>APP20D70D21</t>
  </si>
  <si>
    <t>A21D70D03</t>
  </si>
  <si>
    <t>A21D70D20</t>
  </si>
  <si>
    <t>A21D70D07</t>
  </si>
  <si>
    <t>A21D70D08</t>
  </si>
  <si>
    <t>A21D70D09</t>
  </si>
  <si>
    <t>A21D70D10</t>
  </si>
  <si>
    <t>A21D70D11</t>
  </si>
  <si>
    <t>A21D70D12</t>
  </si>
  <si>
    <t>CPI linked instrument 71</t>
  </si>
  <si>
    <t>4B.674</t>
  </si>
  <si>
    <t>A21D71D13</t>
  </si>
  <si>
    <t>A21D71D14</t>
  </si>
  <si>
    <t>A21D71D15</t>
  </si>
  <si>
    <t>A21D71D16</t>
  </si>
  <si>
    <t>A21D71D17</t>
  </si>
  <si>
    <t>A21D71D18</t>
  </si>
  <si>
    <t>A21D71D19</t>
  </si>
  <si>
    <t>A21D71D01</t>
  </si>
  <si>
    <t>A21D71D02</t>
  </si>
  <si>
    <t>APP20D71D21</t>
  </si>
  <si>
    <t>A21D71D03</t>
  </si>
  <si>
    <t>A21D71D20</t>
  </si>
  <si>
    <t>A21D71D07</t>
  </si>
  <si>
    <t>A21D71D08</t>
  </si>
  <si>
    <t>A21D71D09</t>
  </si>
  <si>
    <t>A21D71D10</t>
  </si>
  <si>
    <t>A21D71D11</t>
  </si>
  <si>
    <t>A21D71D12</t>
  </si>
  <si>
    <t>CPI linked instrument 72</t>
  </si>
  <si>
    <t>4B.675</t>
  </si>
  <si>
    <t>A21D72D13</t>
  </si>
  <si>
    <t>A21D72D14</t>
  </si>
  <si>
    <t>A21D72D15</t>
  </si>
  <si>
    <t>A21D72D16</t>
  </si>
  <si>
    <t>A21D72D17</t>
  </si>
  <si>
    <t>A21D72D18</t>
  </si>
  <si>
    <t>A21D72D19</t>
  </si>
  <si>
    <t>A21D72D01</t>
  </si>
  <si>
    <t>A21D72D02</t>
  </si>
  <si>
    <t>APP20D72D21</t>
  </si>
  <si>
    <t>A21D72D03</t>
  </si>
  <si>
    <t>A21D72D20</t>
  </si>
  <si>
    <t>A21D72D07</t>
  </si>
  <si>
    <t>A21D72D08</t>
  </si>
  <si>
    <t>A21D72D09</t>
  </si>
  <si>
    <t>A21D72D10</t>
  </si>
  <si>
    <t>A21D72D11</t>
  </si>
  <si>
    <t>A21D72D12</t>
  </si>
  <si>
    <t>CPI linked instrument 73</t>
  </si>
  <si>
    <t>4B.676</t>
  </si>
  <si>
    <t>A21D73D13</t>
  </si>
  <si>
    <t>A21D73D14</t>
  </si>
  <si>
    <t>A21D73D15</t>
  </si>
  <si>
    <t>A21D73D16</t>
  </si>
  <si>
    <t>A21D73D17</t>
  </si>
  <si>
    <t>A21D73D18</t>
  </si>
  <si>
    <t>A21D73D19</t>
  </si>
  <si>
    <t>A21D73D01</t>
  </si>
  <si>
    <t>A21D73D02</t>
  </si>
  <si>
    <t>APP20D73D21</t>
  </si>
  <si>
    <t>A21D73D03</t>
  </si>
  <si>
    <t>A21D73D20</t>
  </si>
  <si>
    <t>A21D73D07</t>
  </si>
  <si>
    <t>A21D73D08</t>
  </si>
  <si>
    <t>A21D73D09</t>
  </si>
  <si>
    <t>A21D73D10</t>
  </si>
  <si>
    <t>A21D73D11</t>
  </si>
  <si>
    <t>A21D73D12</t>
  </si>
  <si>
    <t>CPI linked instrument 74</t>
  </si>
  <si>
    <t>4B.677</t>
  </si>
  <si>
    <t>A21D74D13</t>
  </si>
  <si>
    <t>A21D74D14</t>
  </si>
  <si>
    <t>A21D74D15</t>
  </si>
  <si>
    <t>A21D74D16</t>
  </si>
  <si>
    <t>A21D74D17</t>
  </si>
  <si>
    <t>A21D74D18</t>
  </si>
  <si>
    <t>A21D74D19</t>
  </si>
  <si>
    <t>A21D74D01</t>
  </si>
  <si>
    <t>A21D74D02</t>
  </si>
  <si>
    <t>APP20D74D21</t>
  </si>
  <si>
    <t>A21D74D03</t>
  </si>
  <si>
    <t>A21D74D20</t>
  </si>
  <si>
    <t>A21D74D07</t>
  </si>
  <si>
    <t>A21D74D08</t>
  </si>
  <si>
    <t>A21D74D09</t>
  </si>
  <si>
    <t>A21D74D10</t>
  </si>
  <si>
    <t>A21D74D11</t>
  </si>
  <si>
    <t>A21D74D12</t>
  </si>
  <si>
    <t>CPI linked instrument 75</t>
  </si>
  <si>
    <t>4B.678</t>
  </si>
  <si>
    <t>A21D75D13</t>
  </si>
  <si>
    <t>A21D75D14</t>
  </si>
  <si>
    <t>A21D75D15</t>
  </si>
  <si>
    <t>A21D75D16</t>
  </si>
  <si>
    <t>A21D75D17</t>
  </si>
  <si>
    <t>A21D75D18</t>
  </si>
  <si>
    <t>A21D75D19</t>
  </si>
  <si>
    <t>A21D75D01</t>
  </si>
  <si>
    <t>A21D75D02</t>
  </si>
  <si>
    <t>APP20D75D21</t>
  </si>
  <si>
    <t>A21D75D03</t>
  </si>
  <si>
    <t>A21D75D20</t>
  </si>
  <si>
    <t>A21D75D07</t>
  </si>
  <si>
    <t>A21D75D08</t>
  </si>
  <si>
    <t>A21D75D09</t>
  </si>
  <si>
    <t>A21D75D10</t>
  </si>
  <si>
    <t>A21D75D11</t>
  </si>
  <si>
    <t>A21D75D12</t>
  </si>
  <si>
    <t>CPI linked instrument 76</t>
  </si>
  <si>
    <t>4B.679</t>
  </si>
  <si>
    <t>A21D76D13</t>
  </si>
  <si>
    <t>A21D76D14</t>
  </si>
  <si>
    <t>A21D76D15</t>
  </si>
  <si>
    <t>A21D76D16</t>
  </si>
  <si>
    <t>A21D76D17</t>
  </si>
  <si>
    <t>A21D76D18</t>
  </si>
  <si>
    <t>A21D76D19</t>
  </si>
  <si>
    <t>A21D76D01</t>
  </si>
  <si>
    <t>A21D76D02</t>
  </si>
  <si>
    <t>APP20D76D21</t>
  </si>
  <si>
    <t>A21D76D03</t>
  </si>
  <si>
    <t>A21D76D20</t>
  </si>
  <si>
    <t>A21D76D07</t>
  </si>
  <si>
    <t>A21D76D08</t>
  </si>
  <si>
    <t>A21D76D09</t>
  </si>
  <si>
    <t>A21D76D10</t>
  </si>
  <si>
    <t>A21D76D11</t>
  </si>
  <si>
    <t>A21D76D12</t>
  </si>
  <si>
    <t>CPI linked instrument 77</t>
  </si>
  <si>
    <t>4B.680</t>
  </si>
  <si>
    <t>A21D77D13</t>
  </si>
  <si>
    <t>A21D77D14</t>
  </si>
  <si>
    <t>A21D77D15</t>
  </si>
  <si>
    <t>A21D77D16</t>
  </si>
  <si>
    <t>A21D77D17</t>
  </si>
  <si>
    <t>A21D77D18</t>
  </si>
  <si>
    <t>A21D77D19</t>
  </si>
  <si>
    <t>A21D77D01</t>
  </si>
  <si>
    <t>A21D77D02</t>
  </si>
  <si>
    <t>APP20D77D21</t>
  </si>
  <si>
    <t>A21D77D03</t>
  </si>
  <si>
    <t>A21D77D20</t>
  </si>
  <si>
    <t>A21D77D07</t>
  </si>
  <si>
    <t>A21D77D08</t>
  </si>
  <si>
    <t>A21D77D09</t>
  </si>
  <si>
    <t>A21D77D10</t>
  </si>
  <si>
    <t>A21D77D11</t>
  </si>
  <si>
    <t>A21D77D12</t>
  </si>
  <si>
    <t>CPI linked instrument 78</t>
  </si>
  <si>
    <t>4B.681</t>
  </si>
  <si>
    <t>A21D78D13</t>
  </si>
  <si>
    <t>A21D78D14</t>
  </si>
  <si>
    <t>A21D78D15</t>
  </si>
  <si>
    <t>A21D78D16</t>
  </si>
  <si>
    <t>A21D78D17</t>
  </si>
  <si>
    <t>A21D78D18</t>
  </si>
  <si>
    <t>A21D78D19</t>
  </si>
  <si>
    <t>A21D78D01</t>
  </si>
  <si>
    <t>A21D78D02</t>
  </si>
  <si>
    <t>APP20D78D21</t>
  </si>
  <si>
    <t>A21D78D03</t>
  </si>
  <si>
    <t>A21D78D20</t>
  </si>
  <si>
    <t>A21D78D07</t>
  </si>
  <si>
    <t>A21D78D08</t>
  </si>
  <si>
    <t>A21D78D09</t>
  </si>
  <si>
    <t>A21D78D10</t>
  </si>
  <si>
    <t>A21D78D11</t>
  </si>
  <si>
    <t>A21D78D12</t>
  </si>
  <si>
    <t>CPI linked instrument 79</t>
  </si>
  <si>
    <t>4B.682</t>
  </si>
  <si>
    <t>A21D79D13</t>
  </si>
  <si>
    <t>A21D79D14</t>
  </si>
  <si>
    <t>A21D79D15</t>
  </si>
  <si>
    <t>A21D79D16</t>
  </si>
  <si>
    <t>A21D79D17</t>
  </si>
  <si>
    <t>A21D79D18</t>
  </si>
  <si>
    <t>A21D79D19</t>
  </si>
  <si>
    <t>A21D79D01</t>
  </si>
  <si>
    <t>A21D79D02</t>
  </si>
  <si>
    <t>APP20D79D21</t>
  </si>
  <si>
    <t>A21D79D03</t>
  </si>
  <si>
    <t>A21D79D20</t>
  </si>
  <si>
    <t>A21D79D07</t>
  </si>
  <si>
    <t>A21D79D08</t>
  </si>
  <si>
    <t>A21D79D09</t>
  </si>
  <si>
    <t>A21D79D10</t>
  </si>
  <si>
    <t>A21D79D11</t>
  </si>
  <si>
    <t>A21D79D12</t>
  </si>
  <si>
    <t>CPI linked instrument 80</t>
  </si>
  <si>
    <t>4B.683</t>
  </si>
  <si>
    <t>A21D80D13</t>
  </si>
  <si>
    <t>A21D80D14</t>
  </si>
  <si>
    <t>A21D80D15</t>
  </si>
  <si>
    <t>A21D80D16</t>
  </si>
  <si>
    <t>A21D80D17</t>
  </si>
  <si>
    <t>A21D80D18</t>
  </si>
  <si>
    <t>A21D80D19</t>
  </si>
  <si>
    <t>A21D80D01</t>
  </si>
  <si>
    <t>A21D80D02</t>
  </si>
  <si>
    <t>APP20D80D21</t>
  </si>
  <si>
    <t>A21D80D03</t>
  </si>
  <si>
    <t>A21D80D20</t>
  </si>
  <si>
    <t>A21D80D07</t>
  </si>
  <si>
    <t>A21D80D08</t>
  </si>
  <si>
    <t>A21D80D09</t>
  </si>
  <si>
    <t>A21D80D10</t>
  </si>
  <si>
    <t>A21D80D11</t>
  </si>
  <si>
    <t>A21D80D12</t>
  </si>
  <si>
    <t>CPI linked instrument 81</t>
  </si>
  <si>
    <t>4B.684</t>
  </si>
  <si>
    <t>A21D81D13</t>
  </si>
  <si>
    <t>A21D81D14</t>
  </si>
  <si>
    <t>A21D81D15</t>
  </si>
  <si>
    <t>A21D81D16</t>
  </si>
  <si>
    <t>A21D81D17</t>
  </si>
  <si>
    <t>A21D81D18</t>
  </si>
  <si>
    <t>A21D81D19</t>
  </si>
  <si>
    <t>A21D81D01</t>
  </si>
  <si>
    <t>A21D81D02</t>
  </si>
  <si>
    <t>APP20D81D21</t>
  </si>
  <si>
    <t>A21D81D03</t>
  </si>
  <si>
    <t>A21D81D20</t>
  </si>
  <si>
    <t>A21D81D07</t>
  </si>
  <si>
    <t>A21D81D08</t>
  </si>
  <si>
    <t>A21D81D09</t>
  </si>
  <si>
    <t>A21D81D10</t>
  </si>
  <si>
    <t>A21D81D11</t>
  </si>
  <si>
    <t>A21D81D12</t>
  </si>
  <si>
    <t>CPI linked instrument 82</t>
  </si>
  <si>
    <t>4B.685</t>
  </si>
  <si>
    <t>A21D82D13</t>
  </si>
  <si>
    <t>A21D82D14</t>
  </si>
  <si>
    <t>A21D82D15</t>
  </si>
  <si>
    <t>A21D82D16</t>
  </si>
  <si>
    <t>A21D82D17</t>
  </si>
  <si>
    <t>A21D82D18</t>
  </si>
  <si>
    <t>A21D82D19</t>
  </si>
  <si>
    <t>A21D82D01</t>
  </si>
  <si>
    <t>A21D82D02</t>
  </si>
  <si>
    <t>APP20D82D21</t>
  </si>
  <si>
    <t>A21D82D03</t>
  </si>
  <si>
    <t>A21D82D20</t>
  </si>
  <si>
    <t>A21D82D07</t>
  </si>
  <si>
    <t>A21D82D08</t>
  </si>
  <si>
    <t>A21D82D09</t>
  </si>
  <si>
    <t>A21D82D10</t>
  </si>
  <si>
    <t>A21D82D11</t>
  </si>
  <si>
    <t>A21D82D12</t>
  </si>
  <si>
    <t>CPI linked instrument 83</t>
  </si>
  <si>
    <t>4B.686</t>
  </si>
  <si>
    <t>A21D83D13</t>
  </si>
  <si>
    <t>A21D83D14</t>
  </si>
  <si>
    <t>A21D83D15</t>
  </si>
  <si>
    <t>A21D83D16</t>
  </si>
  <si>
    <t>A21D83D17</t>
  </si>
  <si>
    <t>A21D83D18</t>
  </si>
  <si>
    <t>A21D83D19</t>
  </si>
  <si>
    <t>A21D83D01</t>
  </si>
  <si>
    <t>A21D83D02</t>
  </si>
  <si>
    <t>APP20D83D21</t>
  </si>
  <si>
    <t>A21D83D03</t>
  </si>
  <si>
    <t>A21D83D20</t>
  </si>
  <si>
    <t>A21D83D07</t>
  </si>
  <si>
    <t>A21D83D08</t>
  </si>
  <si>
    <t>A21D83D09</t>
  </si>
  <si>
    <t>A21D83D10</t>
  </si>
  <si>
    <t>A21D83D11</t>
  </si>
  <si>
    <t>A21D83D12</t>
  </si>
  <si>
    <t>CPI linked instrument 84</t>
  </si>
  <si>
    <t>4B.687</t>
  </si>
  <si>
    <t>A21D84D13</t>
  </si>
  <si>
    <t>A21D84D14</t>
  </si>
  <si>
    <t>A21D84D15</t>
  </si>
  <si>
    <t>A21D84D16</t>
  </si>
  <si>
    <t>A21D84D17</t>
  </si>
  <si>
    <t>A21D84D18</t>
  </si>
  <si>
    <t>A21D84D19</t>
  </si>
  <si>
    <t>A21D84D01</t>
  </si>
  <si>
    <t>A21D84D02</t>
  </si>
  <si>
    <t>APP20D84D21</t>
  </si>
  <si>
    <t>A21D84D03</t>
  </si>
  <si>
    <t>A21D84D20</t>
  </si>
  <si>
    <t>A21D84D07</t>
  </si>
  <si>
    <t>A21D84D08</t>
  </si>
  <si>
    <t>A21D84D09</t>
  </si>
  <si>
    <t>A21D84D10</t>
  </si>
  <si>
    <t>A21D84D11</t>
  </si>
  <si>
    <t>A21D84D12</t>
  </si>
  <si>
    <t>CPI linked instrument 85</t>
  </si>
  <si>
    <t>4B.688</t>
  </si>
  <si>
    <t>A21D85D13</t>
  </si>
  <si>
    <t>A21D85D14</t>
  </si>
  <si>
    <t>A21D85D15</t>
  </si>
  <si>
    <t>A21D85D16</t>
  </si>
  <si>
    <t>A21D85D17</t>
  </si>
  <si>
    <t>A21D85D18</t>
  </si>
  <si>
    <t>A21D85D19</t>
  </si>
  <si>
    <t>A21D85D01</t>
  </si>
  <si>
    <t>A21D85D02</t>
  </si>
  <si>
    <t>APP20D85D21</t>
  </si>
  <si>
    <t>A21D85D03</t>
  </si>
  <si>
    <t>A21D85D20</t>
  </si>
  <si>
    <t>A21D85D07</t>
  </si>
  <si>
    <t>A21D85D08</t>
  </si>
  <si>
    <t>A21D85D09</t>
  </si>
  <si>
    <t>A21D85D10</t>
  </si>
  <si>
    <t>A21D85D11</t>
  </si>
  <si>
    <t>A21D85D12</t>
  </si>
  <si>
    <t>CPI linked instrument 86</t>
  </si>
  <si>
    <t>4B.689</t>
  </si>
  <si>
    <t>A21D86D13</t>
  </si>
  <si>
    <t>A21D86D14</t>
  </si>
  <si>
    <t>A21D86D15</t>
  </si>
  <si>
    <t>A21D86D16</t>
  </si>
  <si>
    <t>A21D86D17</t>
  </si>
  <si>
    <t>A21D86D18</t>
  </si>
  <si>
    <t>A21D86D19</t>
  </si>
  <si>
    <t>A21D86D01</t>
  </si>
  <si>
    <t>A21D86D02</t>
  </si>
  <si>
    <t>APP20D86D21</t>
  </si>
  <si>
    <t>A21D86D03</t>
  </si>
  <si>
    <t>A21D86D20</t>
  </si>
  <si>
    <t>A21D86D07</t>
  </si>
  <si>
    <t>A21D86D08</t>
  </si>
  <si>
    <t>A21D86D09</t>
  </si>
  <si>
    <t>A21D86D10</t>
  </si>
  <si>
    <t>A21D86D11</t>
  </si>
  <si>
    <t>A21D86D12</t>
  </si>
  <si>
    <t>CPI linked instrument 87</t>
  </si>
  <si>
    <t>4B.690</t>
  </si>
  <si>
    <t>A21D87D13</t>
  </si>
  <si>
    <t>A21D87D14</t>
  </si>
  <si>
    <t>A21D87D15</t>
  </si>
  <si>
    <t>A21D87D16</t>
  </si>
  <si>
    <t>A21D87D17</t>
  </si>
  <si>
    <t>A21D87D18</t>
  </si>
  <si>
    <t>A21D87D19</t>
  </si>
  <si>
    <t>A21D87D01</t>
  </si>
  <si>
    <t>A21D87D02</t>
  </si>
  <si>
    <t>APP20D87D21</t>
  </si>
  <si>
    <t>A21D87D03</t>
  </si>
  <si>
    <t>A21D87D20</t>
  </si>
  <si>
    <t>A21D87D07</t>
  </si>
  <si>
    <t>A21D87D08</t>
  </si>
  <si>
    <t>A21D87D09</t>
  </si>
  <si>
    <t>A21D87D10</t>
  </si>
  <si>
    <t>A21D87D11</t>
  </si>
  <si>
    <t>A21D87D12</t>
  </si>
  <si>
    <t>CPI linked instrument 88</t>
  </si>
  <si>
    <t>4B.691</t>
  </si>
  <si>
    <t>A21D88D13</t>
  </si>
  <si>
    <t>A21D88D14</t>
  </si>
  <si>
    <t>A21D88D15</t>
  </si>
  <si>
    <t>A21D88D16</t>
  </si>
  <si>
    <t>A21D88D17</t>
  </si>
  <si>
    <t>A21D88D18</t>
  </si>
  <si>
    <t>A21D88D19</t>
  </si>
  <si>
    <t>A21D88D01</t>
  </si>
  <si>
    <t>A21D88D02</t>
  </si>
  <si>
    <t>APP20D88D21</t>
  </si>
  <si>
    <t>A21D88D03</t>
  </si>
  <si>
    <t>A21D88D20</t>
  </si>
  <si>
    <t>A21D88D07</t>
  </si>
  <si>
    <t>A21D88D08</t>
  </si>
  <si>
    <t>A21D88D09</t>
  </si>
  <si>
    <t>A21D88D10</t>
  </si>
  <si>
    <t>A21D88D11</t>
  </si>
  <si>
    <t>A21D88D12</t>
  </si>
  <si>
    <t>CPI linked instrument 89</t>
  </si>
  <si>
    <t>4B.692</t>
  </si>
  <si>
    <t>A21D89D13</t>
  </si>
  <si>
    <t>A21D89D14</t>
  </si>
  <si>
    <t>A21D89D15</t>
  </si>
  <si>
    <t>A21D89D16</t>
  </si>
  <si>
    <t>A21D89D17</t>
  </si>
  <si>
    <t>A21D89D18</t>
  </si>
  <si>
    <t>A21D89D19</t>
  </si>
  <si>
    <t>A21D89D01</t>
  </si>
  <si>
    <t>A21D89D02</t>
  </si>
  <si>
    <t>APP20D89D21</t>
  </si>
  <si>
    <t>A21D89D03</t>
  </si>
  <si>
    <t>A21D89D20</t>
  </si>
  <si>
    <t>A21D89D07</t>
  </si>
  <si>
    <t>A21D89D08</t>
  </si>
  <si>
    <t>A21D89D09</t>
  </si>
  <si>
    <t>A21D89D10</t>
  </si>
  <si>
    <t>A21D89D11</t>
  </si>
  <si>
    <t>A21D89D12</t>
  </si>
  <si>
    <t>CPI linked instrument 90</t>
  </si>
  <si>
    <t>4B.693</t>
  </si>
  <si>
    <t>A21D90D13</t>
  </si>
  <si>
    <t>A21D90D14</t>
  </si>
  <si>
    <t>A21D90D15</t>
  </si>
  <si>
    <t>A21D90D16</t>
  </si>
  <si>
    <t>A21D90D17</t>
  </si>
  <si>
    <t>A21D90D18</t>
  </si>
  <si>
    <t>A21D90D19</t>
  </si>
  <si>
    <t>A21D90D01</t>
  </si>
  <si>
    <t>A21D90D02</t>
  </si>
  <si>
    <t>APP20D90D21</t>
  </si>
  <si>
    <t>A21D90D03</t>
  </si>
  <si>
    <t>A21D90D20</t>
  </si>
  <si>
    <t>A21D90D07</t>
  </si>
  <si>
    <t>A21D90D08</t>
  </si>
  <si>
    <t>A21D90D09</t>
  </si>
  <si>
    <t>A21D90D10</t>
  </si>
  <si>
    <t>A21D90D11</t>
  </si>
  <si>
    <t>A21D90D12</t>
  </si>
  <si>
    <t>CPI linked instrument 91</t>
  </si>
  <si>
    <t>4B.694</t>
  </si>
  <si>
    <t>A21D91D13</t>
  </si>
  <si>
    <t>A21D91D14</t>
  </si>
  <si>
    <t>A21D91D15</t>
  </si>
  <si>
    <t>A21D91D16</t>
  </si>
  <si>
    <t>A21D91D17</t>
  </si>
  <si>
    <t>A21D91D18</t>
  </si>
  <si>
    <t>A21D91D19</t>
  </si>
  <si>
    <t>A21D91D01</t>
  </si>
  <si>
    <t>A21D91D02</t>
  </si>
  <si>
    <t>APP20D91D21</t>
  </si>
  <si>
    <t>A21D91D03</t>
  </si>
  <si>
    <t>A21D91D20</t>
  </si>
  <si>
    <t>A21D91D07</t>
  </si>
  <si>
    <t>A21D91D08</t>
  </si>
  <si>
    <t>A21D91D09</t>
  </si>
  <si>
    <t>A21D91D10</t>
  </si>
  <si>
    <t>A21D91D11</t>
  </si>
  <si>
    <t>A21D91D12</t>
  </si>
  <si>
    <t>CPI linked instrument 92</t>
  </si>
  <si>
    <t>4B.695</t>
  </si>
  <si>
    <t>A21D92D13</t>
  </si>
  <si>
    <t>A21D92D14</t>
  </si>
  <si>
    <t>A21D92D15</t>
  </si>
  <si>
    <t>A21D92D16</t>
  </si>
  <si>
    <t>A21D92D17</t>
  </si>
  <si>
    <t>A21D92D18</t>
  </si>
  <si>
    <t>A21D92D19</t>
  </si>
  <si>
    <t>A21D92D01</t>
  </si>
  <si>
    <t>A21D92D02</t>
  </si>
  <si>
    <t>APP20D92D21</t>
  </si>
  <si>
    <t>A21D92D03</t>
  </si>
  <si>
    <t>A21D92D20</t>
  </si>
  <si>
    <t>A21D92D07</t>
  </si>
  <si>
    <t>A21D92D08</t>
  </si>
  <si>
    <t>A21D92D09</t>
  </si>
  <si>
    <t>A21D92D10</t>
  </si>
  <si>
    <t>A21D92D11</t>
  </si>
  <si>
    <t>A21D92D12</t>
  </si>
  <si>
    <t>CPI linked instrument 93</t>
  </si>
  <si>
    <t>4B.696</t>
  </si>
  <si>
    <t>A21D93D13</t>
  </si>
  <si>
    <t>A21D93D14</t>
  </si>
  <si>
    <t>A21D93D15</t>
  </si>
  <si>
    <t>A21D93D16</t>
  </si>
  <si>
    <t>A21D93D17</t>
  </si>
  <si>
    <t>A21D93D18</t>
  </si>
  <si>
    <t>A21D93D19</t>
  </si>
  <si>
    <t>A21D93D01</t>
  </si>
  <si>
    <t>A21D93D02</t>
  </si>
  <si>
    <t>APP20D93D21</t>
  </si>
  <si>
    <t>A21D93D03</t>
  </si>
  <si>
    <t>A21D93D20</t>
  </si>
  <si>
    <t>A21D93D07</t>
  </si>
  <si>
    <t>A21D93D08</t>
  </si>
  <si>
    <t>A21D93D09</t>
  </si>
  <si>
    <t>A21D93D10</t>
  </si>
  <si>
    <t>A21D93D11</t>
  </si>
  <si>
    <t>A21D93D12</t>
  </si>
  <si>
    <t>CPI linked instrument 94</t>
  </si>
  <si>
    <t>4B.697</t>
  </si>
  <si>
    <t>A21D94D13</t>
  </si>
  <si>
    <t>A21D94D14</t>
  </si>
  <si>
    <t>A21D94D15</t>
  </si>
  <si>
    <t>A21D94D16</t>
  </si>
  <si>
    <t>A21D94D17</t>
  </si>
  <si>
    <t>A21D94D18</t>
  </si>
  <si>
    <t>A21D94D19</t>
  </si>
  <si>
    <t>A21D94D01</t>
  </si>
  <si>
    <t>A21D94D02</t>
  </si>
  <si>
    <t>APP20D94D21</t>
  </si>
  <si>
    <t>A21D94D03</t>
  </si>
  <si>
    <t>A21D94D20</t>
  </si>
  <si>
    <t>A21D94D07</t>
  </si>
  <si>
    <t>A21D94D08</t>
  </si>
  <si>
    <t>A21D94D09</t>
  </si>
  <si>
    <t>A21D94D10</t>
  </si>
  <si>
    <t>A21D94D11</t>
  </si>
  <si>
    <t>A21D94D12</t>
  </si>
  <si>
    <t>CPI linked instrument 95</t>
  </si>
  <si>
    <t>4B.698</t>
  </si>
  <si>
    <t>A21D95D13</t>
  </si>
  <si>
    <t>A21D95D14</t>
  </si>
  <si>
    <t>A21D95D15</t>
  </si>
  <si>
    <t>A21D95D16</t>
  </si>
  <si>
    <t>A21D95D17</t>
  </si>
  <si>
    <t>A21D95D18</t>
  </si>
  <si>
    <t>A21D95D19</t>
  </si>
  <si>
    <t>A21D95D01</t>
  </si>
  <si>
    <t>A21D95D02</t>
  </si>
  <si>
    <t>APP20D95D21</t>
  </si>
  <si>
    <t>A21D95D03</t>
  </si>
  <si>
    <t>A21D95D20</t>
  </si>
  <si>
    <t>A21D95D07</t>
  </si>
  <si>
    <t>A21D95D08</t>
  </si>
  <si>
    <t>A21D95D09</t>
  </si>
  <si>
    <t>A21D95D10</t>
  </si>
  <si>
    <t>A21D95D11</t>
  </si>
  <si>
    <t>A21D95D12</t>
  </si>
  <si>
    <t>CPI linked instrument 96</t>
  </si>
  <si>
    <t>4B.699</t>
  </si>
  <si>
    <t>A21D96D13</t>
  </si>
  <si>
    <t>A21D96D14</t>
  </si>
  <si>
    <t>A21D96D15</t>
  </si>
  <si>
    <t>A21D96D16</t>
  </si>
  <si>
    <t>A21D96D17</t>
  </si>
  <si>
    <t>A21D96D18</t>
  </si>
  <si>
    <t>A21D96D19</t>
  </si>
  <si>
    <t>A21D96D01</t>
  </si>
  <si>
    <t>A21D96D02</t>
  </si>
  <si>
    <t>APP20D96D21</t>
  </si>
  <si>
    <t>A21D96D03</t>
  </si>
  <si>
    <t>A21D96D20</t>
  </si>
  <si>
    <t>A21D96D07</t>
  </si>
  <si>
    <t>A21D96D08</t>
  </si>
  <si>
    <t>A21D96D09</t>
  </si>
  <si>
    <t>A21D96D10</t>
  </si>
  <si>
    <t>A21D96D11</t>
  </si>
  <si>
    <t>A21D96D12</t>
  </si>
  <si>
    <t>CPI linked instrument 97</t>
  </si>
  <si>
    <t>4B.700</t>
  </si>
  <si>
    <t>A21D97D13</t>
  </si>
  <si>
    <t>A21D97D14</t>
  </si>
  <si>
    <t>A21D97D15</t>
  </si>
  <si>
    <t>A21D97D16</t>
  </si>
  <si>
    <t>A21D97D17</t>
  </si>
  <si>
    <t>A21D97D18</t>
  </si>
  <si>
    <t>A21D97D19</t>
  </si>
  <si>
    <t>A21D97D01</t>
  </si>
  <si>
    <t>A21D97D02</t>
  </si>
  <si>
    <t>APP20D97D21</t>
  </si>
  <si>
    <t>A21D97D03</t>
  </si>
  <si>
    <t>A21D97D20</t>
  </si>
  <si>
    <t>A21D97D07</t>
  </si>
  <si>
    <t>A21D97D08</t>
  </si>
  <si>
    <t>A21D97D09</t>
  </si>
  <si>
    <t>A21D97D10</t>
  </si>
  <si>
    <t>A21D97D11</t>
  </si>
  <si>
    <t>A21D97D12</t>
  </si>
  <si>
    <t>CPI linked instrument 98</t>
  </si>
  <si>
    <t>4B.701</t>
  </si>
  <si>
    <t>A21D98D13</t>
  </si>
  <si>
    <t>A21D98D14</t>
  </si>
  <si>
    <t>A21D98D15</t>
  </si>
  <si>
    <t>A21D98D16</t>
  </si>
  <si>
    <t>A21D98D17</t>
  </si>
  <si>
    <t>A21D98D18</t>
  </si>
  <si>
    <t>A21D98D19</t>
  </si>
  <si>
    <t>A21D98D01</t>
  </si>
  <si>
    <t>A21D98D02</t>
  </si>
  <si>
    <t>APP20D98D21</t>
  </si>
  <si>
    <t>A21D98D03</t>
  </si>
  <si>
    <t>A21D98D20</t>
  </si>
  <si>
    <t>A21D98D07</t>
  </si>
  <si>
    <t>A21D98D08</t>
  </si>
  <si>
    <t>A21D98D09</t>
  </si>
  <si>
    <t>A21D98D10</t>
  </si>
  <si>
    <t>A21D98D11</t>
  </si>
  <si>
    <t>A21D98D12</t>
  </si>
  <si>
    <t>CPI linked instrument 99</t>
  </si>
  <si>
    <t>4B.702</t>
  </si>
  <si>
    <t>A21D99D13</t>
  </si>
  <si>
    <t>A21D99D14</t>
  </si>
  <si>
    <t>A21D99D15</t>
  </si>
  <si>
    <t>A21D99D16</t>
  </si>
  <si>
    <t>A21D99D17</t>
  </si>
  <si>
    <t>A21D99D18</t>
  </si>
  <si>
    <t>A21D99D19</t>
  </si>
  <si>
    <t>A21D99D01</t>
  </si>
  <si>
    <t>A21D99D02</t>
  </si>
  <si>
    <t>APP20D99D21</t>
  </si>
  <si>
    <t>A21D99D03</t>
  </si>
  <si>
    <t>A21D99D20</t>
  </si>
  <si>
    <t>A21D99D07</t>
  </si>
  <si>
    <t>A21D99D08</t>
  </si>
  <si>
    <t>A21D99D09</t>
  </si>
  <si>
    <t>A21D99D10</t>
  </si>
  <si>
    <t>A21D99D11</t>
  </si>
  <si>
    <t>A21D99D12</t>
  </si>
  <si>
    <t>CPI linked instrument 100</t>
  </si>
  <si>
    <t>4B.703</t>
  </si>
  <si>
    <t>A21D100D13</t>
  </si>
  <si>
    <t>A21D100D14</t>
  </si>
  <si>
    <t>A21D100D15</t>
  </si>
  <si>
    <t>A21D100D16</t>
  </si>
  <si>
    <t>A21D100D17</t>
  </si>
  <si>
    <t>A21D100D18</t>
  </si>
  <si>
    <t>A21D100D19</t>
  </si>
  <si>
    <t>A21D100D01</t>
  </si>
  <si>
    <t>A21D100D02</t>
  </si>
  <si>
    <t>APP20D100D21</t>
  </si>
  <si>
    <t>A21D100D03</t>
  </si>
  <si>
    <t>A21D100D20</t>
  </si>
  <si>
    <t>A21D100D07</t>
  </si>
  <si>
    <t>A21D100D08</t>
  </si>
  <si>
    <t>A21D100D09</t>
  </si>
  <si>
    <t>A21D100D10</t>
  </si>
  <si>
    <t>A21D100D11</t>
  </si>
  <si>
    <t>A21D100D12</t>
  </si>
  <si>
    <t>CPI linked instrument 101</t>
  </si>
  <si>
    <t>4B.704</t>
  </si>
  <si>
    <t>A21D101D13</t>
  </si>
  <si>
    <t>A21D101D14</t>
  </si>
  <si>
    <t>A21D101D15</t>
  </si>
  <si>
    <t>A21D101D16</t>
  </si>
  <si>
    <t>A21D101D17</t>
  </si>
  <si>
    <t>A21D101D18</t>
  </si>
  <si>
    <t>A21D101D19</t>
  </si>
  <si>
    <t>A21D101D01</t>
  </si>
  <si>
    <t>A21D101D02</t>
  </si>
  <si>
    <t>APP20D101D21</t>
  </si>
  <si>
    <t>A21D101D03</t>
  </si>
  <si>
    <t>A21D101D20</t>
  </si>
  <si>
    <t>A21D101D07</t>
  </si>
  <si>
    <t>A21D101D08</t>
  </si>
  <si>
    <t>A21D101D09</t>
  </si>
  <si>
    <t>A21D101D10</t>
  </si>
  <si>
    <t>A21D101D11</t>
  </si>
  <si>
    <t>A21D101D12</t>
  </si>
  <si>
    <t>CPI linked instrument 102</t>
  </si>
  <si>
    <t>4B.705</t>
  </si>
  <si>
    <t>A21D102D13</t>
  </si>
  <si>
    <t>A21D102D14</t>
  </si>
  <si>
    <t>A21D102D15</t>
  </si>
  <si>
    <t>A21D102D16</t>
  </si>
  <si>
    <t>A21D102D17</t>
  </si>
  <si>
    <t>A21D102D18</t>
  </si>
  <si>
    <t>A21D102D19</t>
  </si>
  <si>
    <t>A21D102D01</t>
  </si>
  <si>
    <t>A21D102D02</t>
  </si>
  <si>
    <t>APP20D102D21</t>
  </si>
  <si>
    <t>A21D102D03</t>
  </si>
  <si>
    <t>A21D102D20</t>
  </si>
  <si>
    <t>A21D102D07</t>
  </si>
  <si>
    <t>A21D102D08</t>
  </si>
  <si>
    <t>A21D102D09</t>
  </si>
  <si>
    <t>A21D102D10</t>
  </si>
  <si>
    <t>A21D102D11</t>
  </si>
  <si>
    <t>A21D102D12</t>
  </si>
  <si>
    <t>CPI linked instrument 103</t>
  </si>
  <si>
    <t>4B.706</t>
  </si>
  <si>
    <t>A21D103D13</t>
  </si>
  <si>
    <t>A21D103D14</t>
  </si>
  <si>
    <t>A21D103D15</t>
  </si>
  <si>
    <t>A21D103D16</t>
  </si>
  <si>
    <t>A21D103D17</t>
  </si>
  <si>
    <t>A21D103D18</t>
  </si>
  <si>
    <t>A21D103D19</t>
  </si>
  <si>
    <t>A21D103D01</t>
  </si>
  <si>
    <t>A21D103D02</t>
  </si>
  <si>
    <t>APP20D103D21</t>
  </si>
  <si>
    <t>A21D103D03</t>
  </si>
  <si>
    <t>A21D103D20</t>
  </si>
  <si>
    <t>A21D103D07</t>
  </si>
  <si>
    <t>A21D103D08</t>
  </si>
  <si>
    <t>A21D103D09</t>
  </si>
  <si>
    <t>A21D103D10</t>
  </si>
  <si>
    <t>A21D103D11</t>
  </si>
  <si>
    <t>A21D103D12</t>
  </si>
  <si>
    <t>CPI linked instrument 104</t>
  </si>
  <si>
    <t>4B.707</t>
  </si>
  <si>
    <t>A21D104D13</t>
  </si>
  <si>
    <t>A21D104D14</t>
  </si>
  <si>
    <t>A21D104D15</t>
  </si>
  <si>
    <t>A21D104D16</t>
  </si>
  <si>
    <t>A21D104D17</t>
  </si>
  <si>
    <t>A21D104D18</t>
  </si>
  <si>
    <t>A21D104D19</t>
  </si>
  <si>
    <t>A21D104D01</t>
  </si>
  <si>
    <t>A21D104D02</t>
  </si>
  <si>
    <t>APP20D104D21</t>
  </si>
  <si>
    <t>A21D104D03</t>
  </si>
  <si>
    <t>A21D104D20</t>
  </si>
  <si>
    <t>A21D104D07</t>
  </si>
  <si>
    <t>A21D104D08</t>
  </si>
  <si>
    <t>A21D104D09</t>
  </si>
  <si>
    <t>A21D104D10</t>
  </si>
  <si>
    <t>A21D104D11</t>
  </si>
  <si>
    <t>A21D104D12</t>
  </si>
  <si>
    <t>CPI linked instrument 105</t>
  </si>
  <si>
    <t>4B.708</t>
  </si>
  <si>
    <t>A21D105D13</t>
  </si>
  <si>
    <t>A21D105D14</t>
  </si>
  <si>
    <t>A21D105D15</t>
  </si>
  <si>
    <t>A21D105D16</t>
  </si>
  <si>
    <t>A21D105D17</t>
  </si>
  <si>
    <t>A21D105D18</t>
  </si>
  <si>
    <t>A21D105D19</t>
  </si>
  <si>
    <t>A21D105D01</t>
  </si>
  <si>
    <t>A21D105D02</t>
  </si>
  <si>
    <t>APP20D105D21</t>
  </si>
  <si>
    <t>A21D105D03</t>
  </si>
  <si>
    <t>A21D105D20</t>
  </si>
  <si>
    <t>A21D105D07</t>
  </si>
  <si>
    <t>A21D105D08</t>
  </si>
  <si>
    <t>A21D105D09</t>
  </si>
  <si>
    <t>A21D105D10</t>
  </si>
  <si>
    <t>A21D105D11</t>
  </si>
  <si>
    <t>A21D105D12</t>
  </si>
  <si>
    <t>CPI linked instrument 106</t>
  </si>
  <si>
    <t>4B.709</t>
  </si>
  <si>
    <t>A21D106D13</t>
  </si>
  <si>
    <t>A21D106D14</t>
  </si>
  <si>
    <t>A21D106D15</t>
  </si>
  <si>
    <t>A21D106D16</t>
  </si>
  <si>
    <t>A21D106D17</t>
  </si>
  <si>
    <t>A21D106D18</t>
  </si>
  <si>
    <t>A21D106D19</t>
  </si>
  <si>
    <t>A21D106D01</t>
  </si>
  <si>
    <t>A21D106D02</t>
  </si>
  <si>
    <t>APP20D106D21</t>
  </si>
  <si>
    <t>A21D106D03</t>
  </si>
  <si>
    <t>A21D106D20</t>
  </si>
  <si>
    <t>A21D106D07</t>
  </si>
  <si>
    <t>A21D106D08</t>
  </si>
  <si>
    <t>A21D106D09</t>
  </si>
  <si>
    <t>A21D106D10</t>
  </si>
  <si>
    <t>A21D106D11</t>
  </si>
  <si>
    <t>A21D106D12</t>
  </si>
  <si>
    <t>CPI linked instrument 107</t>
  </si>
  <si>
    <t>4B.710</t>
  </si>
  <si>
    <t>A21D107D13</t>
  </si>
  <si>
    <t>A21D107D14</t>
  </si>
  <si>
    <t>A21D107D15</t>
  </si>
  <si>
    <t>A21D107D16</t>
  </si>
  <si>
    <t>A21D107D17</t>
  </si>
  <si>
    <t>A21D107D18</t>
  </si>
  <si>
    <t>A21D107D19</t>
  </si>
  <si>
    <t>A21D107D01</t>
  </si>
  <si>
    <t>A21D107D02</t>
  </si>
  <si>
    <t>APP20D107D21</t>
  </si>
  <si>
    <t>A21D107D03</t>
  </si>
  <si>
    <t>A21D107D20</t>
  </si>
  <si>
    <t>A21D107D07</t>
  </si>
  <si>
    <t>A21D107D08</t>
  </si>
  <si>
    <t>A21D107D09</t>
  </si>
  <si>
    <t>A21D107D10</t>
  </si>
  <si>
    <t>A21D107D11</t>
  </si>
  <si>
    <t>A21D107D12</t>
  </si>
  <si>
    <t>CPI linked instrument 108</t>
  </si>
  <si>
    <t>4B.711</t>
  </si>
  <si>
    <t>A21D108D13</t>
  </si>
  <si>
    <t>A21D108D14</t>
  </si>
  <si>
    <t>A21D108D15</t>
  </si>
  <si>
    <t>A21D108D16</t>
  </si>
  <si>
    <t>A21D108D17</t>
  </si>
  <si>
    <t>A21D108D18</t>
  </si>
  <si>
    <t>A21D108D19</t>
  </si>
  <si>
    <t>A21D108D01</t>
  </si>
  <si>
    <t>A21D108D02</t>
  </si>
  <si>
    <t>APP20D108D21</t>
  </si>
  <si>
    <t>A21D108D03</t>
  </si>
  <si>
    <t>A21D108D20</t>
  </si>
  <si>
    <t>A21D108D07</t>
  </si>
  <si>
    <t>A21D108D08</t>
  </si>
  <si>
    <t>A21D108D09</t>
  </si>
  <si>
    <t>A21D108D10</t>
  </si>
  <si>
    <t>A21D108D11</t>
  </si>
  <si>
    <t>A21D108D12</t>
  </si>
  <si>
    <t>CPI linked instrument 109</t>
  </si>
  <si>
    <t>4B.712</t>
  </si>
  <si>
    <t>A21D109D13</t>
  </si>
  <si>
    <t>A21D109D14</t>
  </si>
  <si>
    <t>A21D109D15</t>
  </si>
  <si>
    <t>A21D109D16</t>
  </si>
  <si>
    <t>A21D109D17</t>
  </si>
  <si>
    <t>A21D109D18</t>
  </si>
  <si>
    <t>A21D109D19</t>
  </si>
  <si>
    <t>A21D109D01</t>
  </si>
  <si>
    <t>A21D109D02</t>
  </si>
  <si>
    <t>APP20D109D21</t>
  </si>
  <si>
    <t>A21D109D03</t>
  </si>
  <si>
    <t>A21D109D20</t>
  </si>
  <si>
    <t>A21D109D07</t>
  </si>
  <si>
    <t>A21D109D08</t>
  </si>
  <si>
    <t>A21D109D09</t>
  </si>
  <si>
    <t>A21D109D10</t>
  </si>
  <si>
    <t>A21D109D11</t>
  </si>
  <si>
    <t>A21D109D12</t>
  </si>
  <si>
    <t>CPI linked instrument 110</t>
  </si>
  <si>
    <t>4B.713</t>
  </si>
  <si>
    <t>A21D110D13</t>
  </si>
  <si>
    <t>A21D110D14</t>
  </si>
  <si>
    <t>A21D110D15</t>
  </si>
  <si>
    <t>A21D110D16</t>
  </si>
  <si>
    <t>A21D110D17</t>
  </si>
  <si>
    <t>A21D110D18</t>
  </si>
  <si>
    <t>A21D110D19</t>
  </si>
  <si>
    <t>A21D110D01</t>
  </si>
  <si>
    <t>A21D110D02</t>
  </si>
  <si>
    <t>APP20D110D21</t>
  </si>
  <si>
    <t>A21D110D03</t>
  </si>
  <si>
    <t>A21D110D20</t>
  </si>
  <si>
    <t>A21D110D07</t>
  </si>
  <si>
    <t>A21D110D08</t>
  </si>
  <si>
    <t>A21D110D09</t>
  </si>
  <si>
    <t>A21D110D10</t>
  </si>
  <si>
    <t>A21D110D11</t>
  </si>
  <si>
    <t>A21D110D12</t>
  </si>
  <si>
    <t>CPI linked instrument 111</t>
  </si>
  <si>
    <t>4B.714</t>
  </si>
  <si>
    <t>A21D111D13</t>
  </si>
  <si>
    <t>A21D111D14</t>
  </si>
  <si>
    <t>A21D111D15</t>
  </si>
  <si>
    <t>A21D111D16</t>
  </si>
  <si>
    <t>A21D111D17</t>
  </si>
  <si>
    <t>A21D111D18</t>
  </si>
  <si>
    <t>A21D111D19</t>
  </si>
  <si>
    <t>A21D111D01</t>
  </si>
  <si>
    <t>A21D111D02</t>
  </si>
  <si>
    <t>APP20D111D21</t>
  </si>
  <si>
    <t>A21D111D03</t>
  </si>
  <si>
    <t>A21D111D20</t>
  </si>
  <si>
    <t>A21D111D07</t>
  </si>
  <si>
    <t>A21D111D08</t>
  </si>
  <si>
    <t>A21D111D09</t>
  </si>
  <si>
    <t>A21D111D10</t>
  </si>
  <si>
    <t>A21D111D11</t>
  </si>
  <si>
    <t>A21D111D12</t>
  </si>
  <si>
    <t>CPI linked instrument 112</t>
  </si>
  <si>
    <t>4B.715</t>
  </si>
  <si>
    <t>A21D112D13</t>
  </si>
  <si>
    <t>A21D112D14</t>
  </si>
  <si>
    <t>A21D112D15</t>
  </si>
  <si>
    <t>A21D112D16</t>
  </si>
  <si>
    <t>A21D112D17</t>
  </si>
  <si>
    <t>A21D112D18</t>
  </si>
  <si>
    <t>A21D112D19</t>
  </si>
  <si>
    <t>A21D112D01</t>
  </si>
  <si>
    <t>A21D112D02</t>
  </si>
  <si>
    <t>APP20D112D21</t>
  </si>
  <si>
    <t>A21D112D03</t>
  </si>
  <si>
    <t>A21D112D20</t>
  </si>
  <si>
    <t>A21D112D07</t>
  </si>
  <si>
    <t>A21D112D08</t>
  </si>
  <si>
    <t>A21D112D09</t>
  </si>
  <si>
    <t>A21D112D10</t>
  </si>
  <si>
    <t>A21D112D11</t>
  </si>
  <si>
    <t>A21D112D12</t>
  </si>
  <si>
    <t>CPI linked instrument 113</t>
  </si>
  <si>
    <t>4B.716</t>
  </si>
  <si>
    <t>A21D113D13</t>
  </si>
  <si>
    <t>A21D113D14</t>
  </si>
  <si>
    <t>A21D113D15</t>
  </si>
  <si>
    <t>A21D113D16</t>
  </si>
  <si>
    <t>A21D113D17</t>
  </si>
  <si>
    <t>A21D113D18</t>
  </si>
  <si>
    <t>A21D113D19</t>
  </si>
  <si>
    <t>A21D113D01</t>
  </si>
  <si>
    <t>A21D113D02</t>
  </si>
  <si>
    <t>APP20D113D21</t>
  </si>
  <si>
    <t>A21D113D03</t>
  </si>
  <si>
    <t>A21D113D20</t>
  </si>
  <si>
    <t>A21D113D07</t>
  </si>
  <si>
    <t>A21D113D08</t>
  </si>
  <si>
    <t>A21D113D09</t>
  </si>
  <si>
    <t>A21D113D10</t>
  </si>
  <si>
    <t>A21D113D11</t>
  </si>
  <si>
    <t>A21D113D12</t>
  </si>
  <si>
    <t>CPI linked instrument 114</t>
  </si>
  <si>
    <t>4B.717</t>
  </si>
  <si>
    <t>A21D114D13</t>
  </si>
  <si>
    <t>A21D114D14</t>
  </si>
  <si>
    <t>A21D114D15</t>
  </si>
  <si>
    <t>A21D114D16</t>
  </si>
  <si>
    <t>A21D114D17</t>
  </si>
  <si>
    <t>A21D114D18</t>
  </si>
  <si>
    <t>A21D114D19</t>
  </si>
  <si>
    <t>A21D114D01</t>
  </si>
  <si>
    <t>A21D114D02</t>
  </si>
  <si>
    <t>APP20D114D21</t>
  </si>
  <si>
    <t>A21D114D03</t>
  </si>
  <si>
    <t>A21D114D20</t>
  </si>
  <si>
    <t>A21D114D07</t>
  </si>
  <si>
    <t>A21D114D08</t>
  </si>
  <si>
    <t>A21D114D09</t>
  </si>
  <si>
    <t>A21D114D10</t>
  </si>
  <si>
    <t>A21D114D11</t>
  </si>
  <si>
    <t>A21D114D12</t>
  </si>
  <si>
    <t>CPI linked instrument 115</t>
  </si>
  <si>
    <t>4B.718</t>
  </si>
  <si>
    <t>A21D115D13</t>
  </si>
  <si>
    <t>A21D115D14</t>
  </si>
  <si>
    <t>A21D115D15</t>
  </si>
  <si>
    <t>A21D115D16</t>
  </si>
  <si>
    <t>A21D115D17</t>
  </si>
  <si>
    <t>A21D115D18</t>
  </si>
  <si>
    <t>A21D115D19</t>
  </si>
  <si>
    <t>A21D115D01</t>
  </si>
  <si>
    <t>A21D115D02</t>
  </si>
  <si>
    <t>APP20D115D21</t>
  </si>
  <si>
    <t>A21D115D03</t>
  </si>
  <si>
    <t>A21D115D20</t>
  </si>
  <si>
    <t>A21D115D07</t>
  </si>
  <si>
    <t>A21D115D08</t>
  </si>
  <si>
    <t>A21D115D09</t>
  </si>
  <si>
    <t>A21D115D10</t>
  </si>
  <si>
    <t>A21D115D11</t>
  </si>
  <si>
    <t>A21D115D12</t>
  </si>
  <si>
    <t>CPI linked instrument 116</t>
  </si>
  <si>
    <t>4B.719</t>
  </si>
  <si>
    <t>A21D116D13</t>
  </si>
  <si>
    <t>A21D116D14</t>
  </si>
  <si>
    <t>A21D116D15</t>
  </si>
  <si>
    <t>A21D116D16</t>
  </si>
  <si>
    <t>A21D116D17</t>
  </si>
  <si>
    <t>A21D116D18</t>
  </si>
  <si>
    <t>A21D116D19</t>
  </si>
  <si>
    <t>A21D116D01</t>
  </si>
  <si>
    <t>A21D116D02</t>
  </si>
  <si>
    <t>APP20D116D21</t>
  </si>
  <si>
    <t>A21D116D03</t>
  </si>
  <si>
    <t>A21D116D20</t>
  </si>
  <si>
    <t>A21D116D07</t>
  </si>
  <si>
    <t>A21D116D08</t>
  </si>
  <si>
    <t>A21D116D09</t>
  </si>
  <si>
    <t>A21D116D10</t>
  </si>
  <si>
    <t>A21D116D11</t>
  </si>
  <si>
    <t>A21D116D12</t>
  </si>
  <si>
    <t>CPI linked instrument 117</t>
  </si>
  <si>
    <t>4B.720</t>
  </si>
  <si>
    <t>A21D117D13</t>
  </si>
  <si>
    <t>A21D117D14</t>
  </si>
  <si>
    <t>A21D117D15</t>
  </si>
  <si>
    <t>A21D117D16</t>
  </si>
  <si>
    <t>A21D117D17</t>
  </si>
  <si>
    <t>A21D117D18</t>
  </si>
  <si>
    <t>A21D117D19</t>
  </si>
  <si>
    <t>A21D117D01</t>
  </si>
  <si>
    <t>A21D117D02</t>
  </si>
  <si>
    <t>APP20D117D21</t>
  </si>
  <si>
    <t>A21D117D03</t>
  </si>
  <si>
    <t>A21D117D20</t>
  </si>
  <si>
    <t>A21D117D07</t>
  </si>
  <si>
    <t>A21D117D08</t>
  </si>
  <si>
    <t>A21D117D09</t>
  </si>
  <si>
    <t>A21D117D10</t>
  </si>
  <si>
    <t>A21D117D11</t>
  </si>
  <si>
    <t>A21D117D12</t>
  </si>
  <si>
    <t>CPI linked instrument 118</t>
  </si>
  <si>
    <t>4B.721</t>
  </si>
  <si>
    <t>A21D118D13</t>
  </si>
  <si>
    <t>A21D118D14</t>
  </si>
  <si>
    <t>A21D118D15</t>
  </si>
  <si>
    <t>A21D118D16</t>
  </si>
  <si>
    <t>A21D118D17</t>
  </si>
  <si>
    <t>A21D118D18</t>
  </si>
  <si>
    <t>A21D118D19</t>
  </si>
  <si>
    <t>A21D118D01</t>
  </si>
  <si>
    <t>A21D118D02</t>
  </si>
  <si>
    <t>APP20D118D21</t>
  </si>
  <si>
    <t>A21D118D03</t>
  </si>
  <si>
    <t>A21D118D20</t>
  </si>
  <si>
    <t>A21D118D07</t>
  </si>
  <si>
    <t>A21D118D08</t>
  </si>
  <si>
    <t>A21D118D09</t>
  </si>
  <si>
    <t>A21D118D10</t>
  </si>
  <si>
    <t>A21D118D11</t>
  </si>
  <si>
    <t>A21D118D12</t>
  </si>
  <si>
    <t>CPI linked instrument 119</t>
  </si>
  <si>
    <t>4B.722</t>
  </si>
  <si>
    <t>A21D119D13</t>
  </si>
  <si>
    <t>A21D119D14</t>
  </si>
  <si>
    <t>A21D119D15</t>
  </si>
  <si>
    <t>A21D119D16</t>
  </si>
  <si>
    <t>A21D119D17</t>
  </si>
  <si>
    <t>A21D119D18</t>
  </si>
  <si>
    <t>A21D119D19</t>
  </si>
  <si>
    <t>A21D119D01</t>
  </si>
  <si>
    <t>A21D119D02</t>
  </si>
  <si>
    <t>APP20D119D21</t>
  </si>
  <si>
    <t>A21D119D03</t>
  </si>
  <si>
    <t>A21D119D20</t>
  </si>
  <si>
    <t>A21D119D07</t>
  </si>
  <si>
    <t>A21D119D08</t>
  </si>
  <si>
    <t>A21D119D09</t>
  </si>
  <si>
    <t>A21D119D10</t>
  </si>
  <si>
    <t>A21D119D11</t>
  </si>
  <si>
    <t>A21D119D12</t>
  </si>
  <si>
    <t>CPI linked instrument 120</t>
  </si>
  <si>
    <t>4B.723</t>
  </si>
  <si>
    <t>A21D120D13</t>
  </si>
  <si>
    <t>A21D120D14</t>
  </si>
  <si>
    <t>A21D120D15</t>
  </si>
  <si>
    <t>A21D120D16</t>
  </si>
  <si>
    <t>A21D120D17</t>
  </si>
  <si>
    <t>A21D120D18</t>
  </si>
  <si>
    <t>A21D120D19</t>
  </si>
  <si>
    <t>A21D120D01</t>
  </si>
  <si>
    <t>A21D120D02</t>
  </si>
  <si>
    <t>APP20D120D21</t>
  </si>
  <si>
    <t>A21D120D03</t>
  </si>
  <si>
    <t>A21D120D20</t>
  </si>
  <si>
    <t>A21D120D07</t>
  </si>
  <si>
    <t>A21D120D08</t>
  </si>
  <si>
    <t>A21D120D09</t>
  </si>
  <si>
    <t>A21D120D10</t>
  </si>
  <si>
    <t>A21D120D11</t>
  </si>
  <si>
    <t>A21D120D12</t>
  </si>
  <si>
    <t>CPI linked instrument 121</t>
  </si>
  <si>
    <t>4B.724</t>
  </si>
  <si>
    <t>A21D121D13</t>
  </si>
  <si>
    <t>A21D121D14</t>
  </si>
  <si>
    <t>A21D121D15</t>
  </si>
  <si>
    <t>A21D121D16</t>
  </si>
  <si>
    <t>A21D121D17</t>
  </si>
  <si>
    <t>A21D121D18</t>
  </si>
  <si>
    <t>A21D121D19</t>
  </si>
  <si>
    <t>A21D121D01</t>
  </si>
  <si>
    <t>A21D121D02</t>
  </si>
  <si>
    <t>APP20D121D21</t>
  </si>
  <si>
    <t>A21D121D03</t>
  </si>
  <si>
    <t>A21D121D20</t>
  </si>
  <si>
    <t>A21D121D07</t>
  </si>
  <si>
    <t>A21D121D08</t>
  </si>
  <si>
    <t>A21D121D09</t>
  </si>
  <si>
    <t>A21D121D10</t>
  </si>
  <si>
    <t>A21D121D11</t>
  </si>
  <si>
    <t>A21D121D12</t>
  </si>
  <si>
    <t>CPI linked instrument 122</t>
  </si>
  <si>
    <t>4B.725</t>
  </si>
  <si>
    <t>A21D122D13</t>
  </si>
  <si>
    <t>A21D122D14</t>
  </si>
  <si>
    <t>A21D122D15</t>
  </si>
  <si>
    <t>A21D122D16</t>
  </si>
  <si>
    <t>A21D122D17</t>
  </si>
  <si>
    <t>A21D122D18</t>
  </si>
  <si>
    <t>A21D122D19</t>
  </si>
  <si>
    <t>A21D122D01</t>
  </si>
  <si>
    <t>A21D122D02</t>
  </si>
  <si>
    <t>APP20D122D21</t>
  </si>
  <si>
    <t>A21D122D03</t>
  </si>
  <si>
    <t>A21D122D20</t>
  </si>
  <si>
    <t>A21D122D07</t>
  </si>
  <si>
    <t>A21D122D08</t>
  </si>
  <si>
    <t>A21D122D09</t>
  </si>
  <si>
    <t>A21D122D10</t>
  </si>
  <si>
    <t>A21D122D11</t>
  </si>
  <si>
    <t>A21D122D12</t>
  </si>
  <si>
    <t>CPI linked instrument 123</t>
  </si>
  <si>
    <t>4B.726</t>
  </si>
  <si>
    <t>A21D123D13</t>
  </si>
  <si>
    <t>A21D123D14</t>
  </si>
  <si>
    <t>A21D123D15</t>
  </si>
  <si>
    <t>A21D123D16</t>
  </si>
  <si>
    <t>A21D123D17</t>
  </si>
  <si>
    <t>A21D123D18</t>
  </si>
  <si>
    <t>A21D123D19</t>
  </si>
  <si>
    <t>A21D123D01</t>
  </si>
  <si>
    <t>A21D123D02</t>
  </si>
  <si>
    <t>APP20D123D21</t>
  </si>
  <si>
    <t>A21D123D03</t>
  </si>
  <si>
    <t>A21D123D20</t>
  </si>
  <si>
    <t>A21D123D07</t>
  </si>
  <si>
    <t>A21D123D08</t>
  </si>
  <si>
    <t>A21D123D09</t>
  </si>
  <si>
    <t>A21D123D10</t>
  </si>
  <si>
    <t>A21D123D11</t>
  </si>
  <si>
    <t>A21D123D12</t>
  </si>
  <si>
    <t>CPI linked instrument 124</t>
  </si>
  <si>
    <t>4B.727</t>
  </si>
  <si>
    <t>A21D124D13</t>
  </si>
  <si>
    <t>A21D124D14</t>
  </si>
  <si>
    <t>A21D124D15</t>
  </si>
  <si>
    <t>A21D124D16</t>
  </si>
  <si>
    <t>A21D124D17</t>
  </si>
  <si>
    <t>A21D124D18</t>
  </si>
  <si>
    <t>A21D124D19</t>
  </si>
  <si>
    <t>A21D124D01</t>
  </si>
  <si>
    <t>A21D124D02</t>
  </si>
  <si>
    <t>APP20D124D21</t>
  </si>
  <si>
    <t>A21D124D03</t>
  </si>
  <si>
    <t>A21D124D20</t>
  </si>
  <si>
    <t>A21D124D07</t>
  </si>
  <si>
    <t>A21D124D08</t>
  </si>
  <si>
    <t>A21D124D09</t>
  </si>
  <si>
    <t>A21D124D10</t>
  </si>
  <si>
    <t>A21D124D11</t>
  </si>
  <si>
    <t>A21D124D12</t>
  </si>
  <si>
    <t>CPI linked instrument 125</t>
  </si>
  <si>
    <t>4B.728</t>
  </si>
  <si>
    <t>A21D125D13</t>
  </si>
  <si>
    <t>A21D125D14</t>
  </si>
  <si>
    <t>A21D125D15</t>
  </si>
  <si>
    <t>A21D125D16</t>
  </si>
  <si>
    <t>A21D125D17</t>
  </si>
  <si>
    <t>A21D125D18</t>
  </si>
  <si>
    <t>A21D125D19</t>
  </si>
  <si>
    <t>A21D125D01</t>
  </si>
  <si>
    <t>A21D125D02</t>
  </si>
  <si>
    <t>APP20D125D21</t>
  </si>
  <si>
    <t>A21D125D03</t>
  </si>
  <si>
    <t>A21D125D20</t>
  </si>
  <si>
    <t>A21D125D07</t>
  </si>
  <si>
    <t>A21D125D08</t>
  </si>
  <si>
    <t>A21D125D09</t>
  </si>
  <si>
    <t>A21D125D10</t>
  </si>
  <si>
    <t>A21D125D11</t>
  </si>
  <si>
    <t>A21D125D12</t>
  </si>
  <si>
    <t>CPI linked instrument 126</t>
  </si>
  <si>
    <t>4B.729</t>
  </si>
  <si>
    <t>A21D126D13</t>
  </si>
  <si>
    <t>A21D126D14</t>
  </si>
  <si>
    <t>A21D126D15</t>
  </si>
  <si>
    <t>A21D126D16</t>
  </si>
  <si>
    <t>A21D126D17</t>
  </si>
  <si>
    <t>A21D126D18</t>
  </si>
  <si>
    <t>A21D126D19</t>
  </si>
  <si>
    <t>A21D126D01</t>
  </si>
  <si>
    <t>A21D126D02</t>
  </si>
  <si>
    <t>APP20D126D21</t>
  </si>
  <si>
    <t>A21D126D03</t>
  </si>
  <si>
    <t>A21D126D20</t>
  </si>
  <si>
    <t>A21D126D07</t>
  </si>
  <si>
    <t>A21D126D08</t>
  </si>
  <si>
    <t>A21D126D09</t>
  </si>
  <si>
    <t>A21D126D10</t>
  </si>
  <si>
    <t>A21D126D11</t>
  </si>
  <si>
    <t>A21D126D12</t>
  </si>
  <si>
    <t>CPI linked instrument 127</t>
  </si>
  <si>
    <t>4B.730</t>
  </si>
  <si>
    <t>A21D127D13</t>
  </si>
  <si>
    <t>A21D127D14</t>
  </si>
  <si>
    <t>A21D127D15</t>
  </si>
  <si>
    <t>A21D127D16</t>
  </si>
  <si>
    <t>A21D127D17</t>
  </si>
  <si>
    <t>A21D127D18</t>
  </si>
  <si>
    <t>A21D127D19</t>
  </si>
  <si>
    <t>A21D127D01</t>
  </si>
  <si>
    <t>A21D127D02</t>
  </si>
  <si>
    <t>APP20D127D21</t>
  </si>
  <si>
    <t>A21D127D03</t>
  </si>
  <si>
    <t>A21D127D20</t>
  </si>
  <si>
    <t>A21D127D07</t>
  </si>
  <si>
    <t>A21D127D08</t>
  </si>
  <si>
    <t>A21D127D09</t>
  </si>
  <si>
    <t>A21D127D10</t>
  </si>
  <si>
    <t>A21D127D11</t>
  </si>
  <si>
    <t>A21D127D12</t>
  </si>
  <si>
    <t>CPI linked instrument 128</t>
  </si>
  <si>
    <t>4B.731</t>
  </si>
  <si>
    <t>A21D128D13</t>
  </si>
  <si>
    <t>A21D128D14</t>
  </si>
  <si>
    <t>A21D128D15</t>
  </si>
  <si>
    <t>A21D128D16</t>
  </si>
  <si>
    <t>A21D128D17</t>
  </si>
  <si>
    <t>A21D128D18</t>
  </si>
  <si>
    <t>A21D128D19</t>
  </si>
  <si>
    <t>A21D128D01</t>
  </si>
  <si>
    <t>A21D128D02</t>
  </si>
  <si>
    <t>APP20D128D21</t>
  </si>
  <si>
    <t>A21D128D03</t>
  </si>
  <si>
    <t>A21D128D20</t>
  </si>
  <si>
    <t>A21D128D07</t>
  </si>
  <si>
    <t>A21D128D08</t>
  </si>
  <si>
    <t>A21D128D09</t>
  </si>
  <si>
    <t>A21D128D10</t>
  </si>
  <si>
    <t>A21D128D11</t>
  </si>
  <si>
    <t>A21D128D12</t>
  </si>
  <si>
    <t>CPI linked instrument 129</t>
  </si>
  <si>
    <t>4B.732</t>
  </si>
  <si>
    <t>A21D129D13</t>
  </si>
  <si>
    <t>A21D129D14</t>
  </si>
  <si>
    <t>A21D129D15</t>
  </si>
  <si>
    <t>A21D129D16</t>
  </si>
  <si>
    <t>A21D129D17</t>
  </si>
  <si>
    <t>A21D129D18</t>
  </si>
  <si>
    <t>A21D129D19</t>
  </si>
  <si>
    <t>A21D129D01</t>
  </si>
  <si>
    <t>A21D129D02</t>
  </si>
  <si>
    <t>APP20D129D21</t>
  </si>
  <si>
    <t>A21D129D03</t>
  </si>
  <si>
    <t>A21D129D20</t>
  </si>
  <si>
    <t>A21D129D07</t>
  </si>
  <si>
    <t>A21D129D08</t>
  </si>
  <si>
    <t>A21D129D09</t>
  </si>
  <si>
    <t>A21D129D10</t>
  </si>
  <si>
    <t>A21D129D11</t>
  </si>
  <si>
    <t>A21D129D12</t>
  </si>
  <si>
    <t>CPI linked instrument 130</t>
  </si>
  <si>
    <t>4B.733</t>
  </si>
  <si>
    <t>A21D130D13</t>
  </si>
  <si>
    <t>A21D130D14</t>
  </si>
  <si>
    <t>A21D130D15</t>
  </si>
  <si>
    <t>A21D130D16</t>
  </si>
  <si>
    <t>A21D130D17</t>
  </si>
  <si>
    <t>A21D130D18</t>
  </si>
  <si>
    <t>A21D130D19</t>
  </si>
  <si>
    <t>A21D130D01</t>
  </si>
  <si>
    <t>A21D130D02</t>
  </si>
  <si>
    <t>APP20D130D21</t>
  </si>
  <si>
    <t>A21D130D03</t>
  </si>
  <si>
    <t>A21D130D20</t>
  </si>
  <si>
    <t>A21D130D07</t>
  </si>
  <si>
    <t>A21D130D08</t>
  </si>
  <si>
    <t>A21D130D09</t>
  </si>
  <si>
    <t>A21D130D10</t>
  </si>
  <si>
    <t>A21D130D11</t>
  </si>
  <si>
    <t>A21D130D12</t>
  </si>
  <si>
    <t>CPI linked instrument 131</t>
  </si>
  <si>
    <t>4B.734</t>
  </si>
  <si>
    <t>A21D131D13</t>
  </si>
  <si>
    <t>A21D131D14</t>
  </si>
  <si>
    <t>A21D131D15</t>
  </si>
  <si>
    <t>A21D131D16</t>
  </si>
  <si>
    <t>A21D131D17</t>
  </si>
  <si>
    <t>A21D131D18</t>
  </si>
  <si>
    <t>A21D131D19</t>
  </si>
  <si>
    <t>A21D131D01</t>
  </si>
  <si>
    <t>A21D131D02</t>
  </si>
  <si>
    <t>APP20D131D21</t>
  </si>
  <si>
    <t>A21D131D03</t>
  </si>
  <si>
    <t>A21D131D20</t>
  </si>
  <si>
    <t>A21D131D07</t>
  </si>
  <si>
    <t>A21D131D08</t>
  </si>
  <si>
    <t>A21D131D09</t>
  </si>
  <si>
    <t>A21D131D10</t>
  </si>
  <si>
    <t>A21D131D11</t>
  </si>
  <si>
    <t>A21D131D12</t>
  </si>
  <si>
    <t>CPI linked instrument 132</t>
  </si>
  <si>
    <t>4B.735</t>
  </si>
  <si>
    <t>A21D132D13</t>
  </si>
  <si>
    <t>A21D132D14</t>
  </si>
  <si>
    <t>A21D132D15</t>
  </si>
  <si>
    <t>A21D132D16</t>
  </si>
  <si>
    <t>A21D132D17</t>
  </si>
  <si>
    <t>A21D132D18</t>
  </si>
  <si>
    <t>A21D132D19</t>
  </si>
  <si>
    <t>A21D132D01</t>
  </si>
  <si>
    <t>A21D132D02</t>
  </si>
  <si>
    <t>APP20D132D21</t>
  </si>
  <si>
    <t>A21D132D03</t>
  </si>
  <si>
    <t>A21D132D20</t>
  </si>
  <si>
    <t>A21D132D07</t>
  </si>
  <si>
    <t>A21D132D08</t>
  </si>
  <si>
    <t>A21D132D09</t>
  </si>
  <si>
    <t>A21D132D10</t>
  </si>
  <si>
    <t>A21D132D11</t>
  </si>
  <si>
    <t>A21D132D12</t>
  </si>
  <si>
    <t>CPI linked instrument 133</t>
  </si>
  <si>
    <t>4B.736</t>
  </si>
  <si>
    <t>A21D133D13</t>
  </si>
  <si>
    <t>A21D133D14</t>
  </si>
  <si>
    <t>A21D133D15</t>
  </si>
  <si>
    <t>A21D133D16</t>
  </si>
  <si>
    <t>A21D133D17</t>
  </si>
  <si>
    <t>A21D133D18</t>
  </si>
  <si>
    <t>A21D133D19</t>
  </si>
  <si>
    <t>A21D133D01</t>
  </si>
  <si>
    <t>A21D133D02</t>
  </si>
  <si>
    <t>APP20D133D21</t>
  </si>
  <si>
    <t>A21D133D03</t>
  </si>
  <si>
    <t>A21D133D20</t>
  </si>
  <si>
    <t>A21D133D07</t>
  </si>
  <si>
    <t>A21D133D08</t>
  </si>
  <si>
    <t>A21D133D09</t>
  </si>
  <si>
    <t>A21D133D10</t>
  </si>
  <si>
    <t>A21D133D11</t>
  </si>
  <si>
    <t>A21D133D12</t>
  </si>
  <si>
    <t>CPI linked instrument 134</t>
  </si>
  <si>
    <t>4B.737</t>
  </si>
  <si>
    <t>A21D134D13</t>
  </si>
  <si>
    <t>A21D134D14</t>
  </si>
  <si>
    <t>A21D134D15</t>
  </si>
  <si>
    <t>A21D134D16</t>
  </si>
  <si>
    <t>A21D134D17</t>
  </si>
  <si>
    <t>A21D134D18</t>
  </si>
  <si>
    <t>A21D134D19</t>
  </si>
  <si>
    <t>A21D134D01</t>
  </si>
  <si>
    <t>A21D134D02</t>
  </si>
  <si>
    <t>APP20D134D21</t>
  </si>
  <si>
    <t>A21D134D03</t>
  </si>
  <si>
    <t>A21D134D20</t>
  </si>
  <si>
    <t>A21D134D07</t>
  </si>
  <si>
    <t>A21D134D08</t>
  </si>
  <si>
    <t>A21D134D09</t>
  </si>
  <si>
    <t>A21D134D10</t>
  </si>
  <si>
    <t>A21D134D11</t>
  </si>
  <si>
    <t>A21D134D12</t>
  </si>
  <si>
    <t>CPI linked instrument 135</t>
  </si>
  <si>
    <t>4B.738</t>
  </si>
  <si>
    <t>A21D135D13</t>
  </si>
  <si>
    <t>A21D135D14</t>
  </si>
  <si>
    <t>A21D135D15</t>
  </si>
  <si>
    <t>A21D135D16</t>
  </si>
  <si>
    <t>A21D135D17</t>
  </si>
  <si>
    <t>A21D135D18</t>
  </si>
  <si>
    <t>A21D135D19</t>
  </si>
  <si>
    <t>A21D135D01</t>
  </si>
  <si>
    <t>A21D135D02</t>
  </si>
  <si>
    <t>APP20D135D21</t>
  </si>
  <si>
    <t>A21D135D03</t>
  </si>
  <si>
    <t>A21D135D20</t>
  </si>
  <si>
    <t>A21D135D07</t>
  </si>
  <si>
    <t>A21D135D08</t>
  </si>
  <si>
    <t>A21D135D09</t>
  </si>
  <si>
    <t>A21D135D10</t>
  </si>
  <si>
    <t>A21D135D11</t>
  </si>
  <si>
    <t>A21D135D12</t>
  </si>
  <si>
    <t>CPI linked instrument 136</t>
  </si>
  <si>
    <t>4B.739</t>
  </si>
  <si>
    <t>A21D136D13</t>
  </si>
  <si>
    <t>A21D136D14</t>
  </si>
  <si>
    <t>A21D136D15</t>
  </si>
  <si>
    <t>A21D136D16</t>
  </si>
  <si>
    <t>A21D136D17</t>
  </si>
  <si>
    <t>A21D136D18</t>
  </si>
  <si>
    <t>A21D136D19</t>
  </si>
  <si>
    <t>A21D136D01</t>
  </si>
  <si>
    <t>A21D136D02</t>
  </si>
  <si>
    <t>APP20D136D21</t>
  </si>
  <si>
    <t>A21D136D03</t>
  </si>
  <si>
    <t>A21D136D20</t>
  </si>
  <si>
    <t>A21D136D07</t>
  </si>
  <si>
    <t>A21D136D08</t>
  </si>
  <si>
    <t>A21D136D09</t>
  </si>
  <si>
    <t>A21D136D10</t>
  </si>
  <si>
    <t>A21D136D11</t>
  </si>
  <si>
    <t>A21D136D12</t>
  </si>
  <si>
    <t>CPI linked instrument 137</t>
  </si>
  <si>
    <t>4B.740</t>
  </si>
  <si>
    <t>A21D137D13</t>
  </si>
  <si>
    <t>A21D137D14</t>
  </si>
  <si>
    <t>A21D137D15</t>
  </si>
  <si>
    <t>A21D137D16</t>
  </si>
  <si>
    <t>A21D137D17</t>
  </si>
  <si>
    <t>A21D137D18</t>
  </si>
  <si>
    <t>A21D137D19</t>
  </si>
  <si>
    <t>A21D137D01</t>
  </si>
  <si>
    <t>A21D137D02</t>
  </si>
  <si>
    <t>APP20D137D21</t>
  </si>
  <si>
    <t>A21D137D03</t>
  </si>
  <si>
    <t>A21D137D20</t>
  </si>
  <si>
    <t>A21D137D07</t>
  </si>
  <si>
    <t>A21D137D08</t>
  </si>
  <si>
    <t>A21D137D09</t>
  </si>
  <si>
    <t>A21D137D10</t>
  </si>
  <si>
    <t>A21D137D11</t>
  </si>
  <si>
    <t>A21D137D12</t>
  </si>
  <si>
    <t>CPI linked instrument 138</t>
  </si>
  <si>
    <t>4B.741</t>
  </si>
  <si>
    <t>A21D138D13</t>
  </si>
  <si>
    <t>A21D138D14</t>
  </si>
  <si>
    <t>A21D138D15</t>
  </si>
  <si>
    <t>A21D138D16</t>
  </si>
  <si>
    <t>A21D138D17</t>
  </si>
  <si>
    <t>A21D138D18</t>
  </si>
  <si>
    <t>A21D138D19</t>
  </si>
  <si>
    <t>A21D138D01</t>
  </si>
  <si>
    <t>A21D138D02</t>
  </si>
  <si>
    <t>APP20D138D21</t>
  </si>
  <si>
    <t>A21D138D03</t>
  </si>
  <si>
    <t>A21D138D20</t>
  </si>
  <si>
    <t>A21D138D07</t>
  </si>
  <si>
    <t>A21D138D08</t>
  </si>
  <si>
    <t>A21D138D09</t>
  </si>
  <si>
    <t>A21D138D10</t>
  </si>
  <si>
    <t>A21D138D11</t>
  </si>
  <si>
    <t>A21D138D12</t>
  </si>
  <si>
    <t>CPI linked instrument 139</t>
  </si>
  <si>
    <t>4B.742</t>
  </si>
  <si>
    <t>A21D139D13</t>
  </si>
  <si>
    <t>A21D139D14</t>
  </si>
  <si>
    <t>A21D139D15</t>
  </si>
  <si>
    <t>A21D139D16</t>
  </si>
  <si>
    <t>A21D139D17</t>
  </si>
  <si>
    <t>A21D139D18</t>
  </si>
  <si>
    <t>A21D139D19</t>
  </si>
  <si>
    <t>A21D139D01</t>
  </si>
  <si>
    <t>A21D139D02</t>
  </si>
  <si>
    <t>APP20D139D21</t>
  </si>
  <si>
    <t>A21D139D03</t>
  </si>
  <si>
    <t>A21D139D20</t>
  </si>
  <si>
    <t>A21D139D07</t>
  </si>
  <si>
    <t>A21D139D08</t>
  </si>
  <si>
    <t>A21D139D09</t>
  </si>
  <si>
    <t>A21D139D10</t>
  </si>
  <si>
    <t>A21D139D11</t>
  </si>
  <si>
    <t>A21D139D12</t>
  </si>
  <si>
    <t>CPI linked instrument 140</t>
  </si>
  <si>
    <t>4B.743</t>
  </si>
  <si>
    <t>A21D140D13</t>
  </si>
  <si>
    <t>A21D140D14</t>
  </si>
  <si>
    <t>A21D140D15</t>
  </si>
  <si>
    <t>A21D140D16</t>
  </si>
  <si>
    <t>A21D140D17</t>
  </si>
  <si>
    <t>A21D140D18</t>
  </si>
  <si>
    <t>A21D140D19</t>
  </si>
  <si>
    <t>A21D140D01</t>
  </si>
  <si>
    <t>A21D140D02</t>
  </si>
  <si>
    <t>APP20D140D21</t>
  </si>
  <si>
    <t>A21D140D03</t>
  </si>
  <si>
    <t>A21D140D20</t>
  </si>
  <si>
    <t>A21D140D07</t>
  </si>
  <si>
    <t>A21D140D08</t>
  </si>
  <si>
    <t>A21D140D09</t>
  </si>
  <si>
    <t>A21D140D10</t>
  </si>
  <si>
    <t>A21D140D11</t>
  </si>
  <si>
    <t>A21D140D12</t>
  </si>
  <si>
    <t>CPI linked instrument 141</t>
  </si>
  <si>
    <t>4B.744</t>
  </si>
  <si>
    <t>A21D141D13</t>
  </si>
  <si>
    <t>A21D141D14</t>
  </si>
  <si>
    <t>A21D141D15</t>
  </si>
  <si>
    <t>A21D141D16</t>
  </si>
  <si>
    <t>A21D141D17</t>
  </si>
  <si>
    <t>A21D141D18</t>
  </si>
  <si>
    <t>A21D141D19</t>
  </si>
  <si>
    <t>A21D141D01</t>
  </si>
  <si>
    <t>A21D141D02</t>
  </si>
  <si>
    <t>APP20D141D21</t>
  </si>
  <si>
    <t>A21D141D03</t>
  </si>
  <si>
    <t>A21D141D20</t>
  </si>
  <si>
    <t>A21D141D07</t>
  </si>
  <si>
    <t>A21D141D08</t>
  </si>
  <si>
    <t>A21D141D09</t>
  </si>
  <si>
    <t>A21D141D10</t>
  </si>
  <si>
    <t>A21D141D11</t>
  </si>
  <si>
    <t>A21D141D12</t>
  </si>
  <si>
    <t>CPI linked instrument 142</t>
  </si>
  <si>
    <t>4B.745</t>
  </si>
  <si>
    <t>A21D142D13</t>
  </si>
  <si>
    <t>A21D142D14</t>
  </si>
  <si>
    <t>A21D142D15</t>
  </si>
  <si>
    <t>A21D142D16</t>
  </si>
  <si>
    <t>A21D142D17</t>
  </si>
  <si>
    <t>A21D142D18</t>
  </si>
  <si>
    <t>A21D142D19</t>
  </si>
  <si>
    <t>A21D142D01</t>
  </si>
  <si>
    <t>A21D142D02</t>
  </si>
  <si>
    <t>APP20D142D21</t>
  </si>
  <si>
    <t>A21D142D03</t>
  </si>
  <si>
    <t>A21D142D20</t>
  </si>
  <si>
    <t>A21D142D07</t>
  </si>
  <si>
    <t>A21D142D08</t>
  </si>
  <si>
    <t>A21D142D09</t>
  </si>
  <si>
    <t>A21D142D10</t>
  </si>
  <si>
    <t>A21D142D11</t>
  </si>
  <si>
    <t>A21D142D12</t>
  </si>
  <si>
    <t>CPI linked instrument 143</t>
  </si>
  <si>
    <t>4B.746</t>
  </si>
  <si>
    <t>A21D143D13</t>
  </si>
  <si>
    <t>A21D143D14</t>
  </si>
  <si>
    <t>A21D143D15</t>
  </si>
  <si>
    <t>A21D143D16</t>
  </si>
  <si>
    <t>A21D143D17</t>
  </si>
  <si>
    <t>A21D143D18</t>
  </si>
  <si>
    <t>A21D143D19</t>
  </si>
  <si>
    <t>A21D143D01</t>
  </si>
  <si>
    <t>A21D143D02</t>
  </si>
  <si>
    <t>APP20D143D21</t>
  </si>
  <si>
    <t>A21D143D03</t>
  </si>
  <si>
    <t>A21D143D20</t>
  </si>
  <si>
    <t>A21D143D07</t>
  </si>
  <si>
    <t>A21D143D08</t>
  </si>
  <si>
    <t>A21D143D09</t>
  </si>
  <si>
    <t>A21D143D10</t>
  </si>
  <si>
    <t>A21D143D11</t>
  </si>
  <si>
    <t>A21D143D12</t>
  </si>
  <si>
    <t>CPI linked instrument 144</t>
  </si>
  <si>
    <t>4B.747</t>
  </si>
  <si>
    <t>A21D144D13</t>
  </si>
  <si>
    <t>A21D144D14</t>
  </si>
  <si>
    <t>A21D144D15</t>
  </si>
  <si>
    <t>A21D144D16</t>
  </si>
  <si>
    <t>A21D144D17</t>
  </si>
  <si>
    <t>A21D144D18</t>
  </si>
  <si>
    <t>A21D144D19</t>
  </si>
  <si>
    <t>A21D144D01</t>
  </si>
  <si>
    <t>A21D144D02</t>
  </si>
  <si>
    <t>APP20D144D21</t>
  </si>
  <si>
    <t>A21D144D03</t>
  </si>
  <si>
    <t>A21D144D20</t>
  </si>
  <si>
    <t>A21D144D07</t>
  </si>
  <si>
    <t>A21D144D08</t>
  </si>
  <si>
    <t>A21D144D09</t>
  </si>
  <si>
    <t>A21D144D10</t>
  </si>
  <si>
    <t>A21D144D11</t>
  </si>
  <si>
    <t>A21D144D12</t>
  </si>
  <si>
    <t>CPI linked instrument 145</t>
  </si>
  <si>
    <t>4B.748</t>
  </si>
  <si>
    <t>A21D145D13</t>
  </si>
  <si>
    <t>A21D145D14</t>
  </si>
  <si>
    <t>A21D145D15</t>
  </si>
  <si>
    <t>A21D145D16</t>
  </si>
  <si>
    <t>A21D145D17</t>
  </si>
  <si>
    <t>A21D145D18</t>
  </si>
  <si>
    <t>A21D145D19</t>
  </si>
  <si>
    <t>A21D145D01</t>
  </si>
  <si>
    <t>A21D145D02</t>
  </si>
  <si>
    <t>APP20D145D21</t>
  </si>
  <si>
    <t>A21D145D03</t>
  </si>
  <si>
    <t>A21D145D20</t>
  </si>
  <si>
    <t>A21D145D07</t>
  </si>
  <si>
    <t>A21D145D08</t>
  </si>
  <si>
    <t>A21D145D09</t>
  </si>
  <si>
    <t>A21D145D10</t>
  </si>
  <si>
    <t>A21D145D11</t>
  </si>
  <si>
    <t>A21D145D12</t>
  </si>
  <si>
    <t>CPI linked instrument 146</t>
  </si>
  <si>
    <t>4B.749</t>
  </si>
  <si>
    <t>A21D146D13</t>
  </si>
  <si>
    <t>A21D146D14</t>
  </si>
  <si>
    <t>A21D146D15</t>
  </si>
  <si>
    <t>A21D146D16</t>
  </si>
  <si>
    <t>A21D146D17</t>
  </si>
  <si>
    <t>A21D146D18</t>
  </si>
  <si>
    <t>A21D146D19</t>
  </si>
  <si>
    <t>A21D146D01</t>
  </si>
  <si>
    <t>A21D146D02</t>
  </si>
  <si>
    <t>APP20D146D21</t>
  </si>
  <si>
    <t>A21D146D03</t>
  </si>
  <si>
    <t>A21D146D20</t>
  </si>
  <si>
    <t>A21D146D07</t>
  </si>
  <si>
    <t>A21D146D08</t>
  </si>
  <si>
    <t>A21D146D09</t>
  </si>
  <si>
    <t>A21D146D10</t>
  </si>
  <si>
    <t>A21D146D11</t>
  </si>
  <si>
    <t>A21D146D12</t>
  </si>
  <si>
    <t>CPI linked instrument 147</t>
  </si>
  <si>
    <t>4B.750</t>
  </si>
  <si>
    <t>A21D147D13</t>
  </si>
  <si>
    <t>A21D147D14</t>
  </si>
  <si>
    <t>A21D147D15</t>
  </si>
  <si>
    <t>A21D147D16</t>
  </si>
  <si>
    <t>A21D147D17</t>
  </si>
  <si>
    <t>A21D147D18</t>
  </si>
  <si>
    <t>A21D147D19</t>
  </si>
  <si>
    <t>A21D147D01</t>
  </si>
  <si>
    <t>A21D147D02</t>
  </si>
  <si>
    <t>APP20D147D21</t>
  </si>
  <si>
    <t>A21D147D03</t>
  </si>
  <si>
    <t>A21D147D20</t>
  </si>
  <si>
    <t>A21D147D07</t>
  </si>
  <si>
    <t>A21D147D08</t>
  </si>
  <si>
    <t>A21D147D09</t>
  </si>
  <si>
    <t>A21D147D10</t>
  </si>
  <si>
    <t>A21D147D11</t>
  </si>
  <si>
    <t>A21D147D12</t>
  </si>
  <si>
    <t>CPI linked instrument 148</t>
  </si>
  <si>
    <t>4B.751</t>
  </si>
  <si>
    <t>A21D148D13</t>
  </si>
  <si>
    <t>A21D148D14</t>
  </si>
  <si>
    <t>A21D148D15</t>
  </si>
  <si>
    <t>A21D148D16</t>
  </si>
  <si>
    <t>A21D148D17</t>
  </si>
  <si>
    <t>A21D148D18</t>
  </si>
  <si>
    <t>A21D148D19</t>
  </si>
  <si>
    <t>A21D148D01</t>
  </si>
  <si>
    <t>A21D148D02</t>
  </si>
  <si>
    <t>APP20D148D21</t>
  </si>
  <si>
    <t>A21D148D03</t>
  </si>
  <si>
    <t>A21D148D20</t>
  </si>
  <si>
    <t>A21D148D07</t>
  </si>
  <si>
    <t>A21D148D08</t>
  </si>
  <si>
    <t>A21D148D09</t>
  </si>
  <si>
    <t>A21D148D10</t>
  </si>
  <si>
    <t>A21D148D11</t>
  </si>
  <si>
    <t>A21D148D12</t>
  </si>
  <si>
    <t>CPI linked instrument 149</t>
  </si>
  <si>
    <t>4B.752</t>
  </si>
  <si>
    <t>A21D149D13</t>
  </si>
  <si>
    <t>A21D149D14</t>
  </si>
  <si>
    <t>A21D149D15</t>
  </si>
  <si>
    <t>A21D149D16</t>
  </si>
  <si>
    <t>A21D149D17</t>
  </si>
  <si>
    <t>A21D149D18</t>
  </si>
  <si>
    <t>A21D149D19</t>
  </si>
  <si>
    <t>A21D149D01</t>
  </si>
  <si>
    <t>A21D149D02</t>
  </si>
  <si>
    <t>APP20D149D21</t>
  </si>
  <si>
    <t>A21D149D03</t>
  </si>
  <si>
    <t>A21D149D20</t>
  </si>
  <si>
    <t>A21D149D07</t>
  </si>
  <si>
    <t>A21D149D08</t>
  </si>
  <si>
    <t>A21D149D09</t>
  </si>
  <si>
    <t>A21D149D10</t>
  </si>
  <si>
    <t>A21D149D11</t>
  </si>
  <si>
    <t>A21D149D12</t>
  </si>
  <si>
    <t>CPI linked instrument 150</t>
  </si>
  <si>
    <t>4B.753</t>
  </si>
  <si>
    <t>A21D150D13</t>
  </si>
  <si>
    <t>A21D150D14</t>
  </si>
  <si>
    <t>A21D150D15</t>
  </si>
  <si>
    <t>A21D150D16</t>
  </si>
  <si>
    <t>A21D150D17</t>
  </si>
  <si>
    <t>A21D150D18</t>
  </si>
  <si>
    <t>A21D150D19</t>
  </si>
  <si>
    <t>A21D150D01</t>
  </si>
  <si>
    <t>A21D150D02</t>
  </si>
  <si>
    <t>APP20D150D21</t>
  </si>
  <si>
    <t>A21D150D03</t>
  </si>
  <si>
    <t>A21D150D20</t>
  </si>
  <si>
    <t>A21D150D07</t>
  </si>
  <si>
    <t>A21D150D08</t>
  </si>
  <si>
    <t>A21D150D09</t>
  </si>
  <si>
    <t>A21D150D10</t>
  </si>
  <si>
    <t>A21D150D11</t>
  </si>
  <si>
    <t>A21D150D12</t>
  </si>
  <si>
    <t>CPI linked instrument 151</t>
  </si>
  <si>
    <t>4B.754</t>
  </si>
  <si>
    <t>A21D151D13</t>
  </si>
  <si>
    <t>A21D151D14</t>
  </si>
  <si>
    <t>A21D151D15</t>
  </si>
  <si>
    <t>A21D151D16</t>
  </si>
  <si>
    <t>A21D151D17</t>
  </si>
  <si>
    <t>A21D151D18</t>
  </si>
  <si>
    <t>A21D151D19</t>
  </si>
  <si>
    <t>A21D151D01</t>
  </si>
  <si>
    <t>A21D151D02</t>
  </si>
  <si>
    <t>APP20D151D21</t>
  </si>
  <si>
    <t>A21D151D03</t>
  </si>
  <si>
    <t>A21D151D20</t>
  </si>
  <si>
    <t>A21D151D07</t>
  </si>
  <si>
    <t>A21D151D08</t>
  </si>
  <si>
    <t>A21D151D09</t>
  </si>
  <si>
    <t>A21D151D10</t>
  </si>
  <si>
    <t>A21D151D11</t>
  </si>
  <si>
    <t>A21D151D12</t>
  </si>
  <si>
    <t>CPI linked instrument 152</t>
  </si>
  <si>
    <t>4B.755</t>
  </si>
  <si>
    <t>A21D152D13</t>
  </si>
  <si>
    <t>A21D152D14</t>
  </si>
  <si>
    <t>A21D152D15</t>
  </si>
  <si>
    <t>A21D152D16</t>
  </si>
  <si>
    <t>A21D152D17</t>
  </si>
  <si>
    <t>A21D152D18</t>
  </si>
  <si>
    <t>A21D152D19</t>
  </si>
  <si>
    <t>A21D152D01</t>
  </si>
  <si>
    <t>A21D152D02</t>
  </si>
  <si>
    <t>APP20D152D21</t>
  </si>
  <si>
    <t>A21D152D03</t>
  </si>
  <si>
    <t>A21D152D20</t>
  </si>
  <si>
    <t>A21D152D07</t>
  </si>
  <si>
    <t>A21D152D08</t>
  </si>
  <si>
    <t>A21D152D09</t>
  </si>
  <si>
    <t>A21D152D10</t>
  </si>
  <si>
    <t>A21D152D11</t>
  </si>
  <si>
    <t>A21D152D12</t>
  </si>
  <si>
    <t>CPI linked instrument 153</t>
  </si>
  <si>
    <t>4B.756</t>
  </si>
  <si>
    <t>A21D153D13</t>
  </si>
  <si>
    <t>A21D153D14</t>
  </si>
  <si>
    <t>A21D153D15</t>
  </si>
  <si>
    <t>A21D153D16</t>
  </si>
  <si>
    <t>A21D153D17</t>
  </si>
  <si>
    <t>A21D153D18</t>
  </si>
  <si>
    <t>A21D153D19</t>
  </si>
  <si>
    <t>A21D153D01</t>
  </si>
  <si>
    <t>A21D153D02</t>
  </si>
  <si>
    <t>APP20D153D21</t>
  </si>
  <si>
    <t>A21D153D03</t>
  </si>
  <si>
    <t>A21D153D20</t>
  </si>
  <si>
    <t>A21D153D07</t>
  </si>
  <si>
    <t>A21D153D08</t>
  </si>
  <si>
    <t>A21D153D09</t>
  </si>
  <si>
    <t>A21D153D10</t>
  </si>
  <si>
    <t>A21D153D11</t>
  </si>
  <si>
    <t>A21D153D12</t>
  </si>
  <si>
    <t>CPI linked instrument 154</t>
  </si>
  <si>
    <t>4B.757</t>
  </si>
  <si>
    <t>A21D154D13</t>
  </si>
  <si>
    <t>A21D154D14</t>
  </si>
  <si>
    <t>A21D154D15</t>
  </si>
  <si>
    <t>A21D154D16</t>
  </si>
  <si>
    <t>A21D154D17</t>
  </si>
  <si>
    <t>A21D154D18</t>
  </si>
  <si>
    <t>A21D154D19</t>
  </si>
  <si>
    <t>A21D154D01</t>
  </si>
  <si>
    <t>A21D154D02</t>
  </si>
  <si>
    <t>APP20D154D21</t>
  </si>
  <si>
    <t>A21D154D03</t>
  </si>
  <si>
    <t>A21D154D20</t>
  </si>
  <si>
    <t>A21D154D07</t>
  </si>
  <si>
    <t>A21D154D08</t>
  </si>
  <si>
    <t>A21D154D09</t>
  </si>
  <si>
    <t>A21D154D10</t>
  </si>
  <si>
    <t>A21D154D11</t>
  </si>
  <si>
    <t>A21D154D12</t>
  </si>
  <si>
    <t>CPI linked instrument 155</t>
  </si>
  <si>
    <t>4B.758</t>
  </si>
  <si>
    <t>A21D155D13</t>
  </si>
  <si>
    <t>A21D155D14</t>
  </si>
  <si>
    <t>A21D155D15</t>
  </si>
  <si>
    <t>A21D155D16</t>
  </si>
  <si>
    <t>A21D155D17</t>
  </si>
  <si>
    <t>A21D155D18</t>
  </si>
  <si>
    <t>A21D155D19</t>
  </si>
  <si>
    <t>A21D155D01</t>
  </si>
  <si>
    <t>A21D155D02</t>
  </si>
  <si>
    <t>APP20D155D21</t>
  </si>
  <si>
    <t>A21D155D03</t>
  </si>
  <si>
    <t>A21D155D20</t>
  </si>
  <si>
    <t>A21D155D07</t>
  </si>
  <si>
    <t>A21D155D08</t>
  </si>
  <si>
    <t>A21D155D09</t>
  </si>
  <si>
    <t>A21D155D10</t>
  </si>
  <si>
    <t>A21D155D11</t>
  </si>
  <si>
    <t>A21D155D12</t>
  </si>
  <si>
    <t>CPI linked instrument 156</t>
  </si>
  <si>
    <t>4B.759</t>
  </si>
  <si>
    <t>A21D156D13</t>
  </si>
  <si>
    <t>A21D156D14</t>
  </si>
  <si>
    <t>A21D156D15</t>
  </si>
  <si>
    <t>A21D156D16</t>
  </si>
  <si>
    <t>A21D156D17</t>
  </si>
  <si>
    <t>A21D156D18</t>
  </si>
  <si>
    <t>A21D156D19</t>
  </si>
  <si>
    <t>A21D156D01</t>
  </si>
  <si>
    <t>A21D156D02</t>
  </si>
  <si>
    <t>APP20D156D21</t>
  </si>
  <si>
    <t>A21D156D03</t>
  </si>
  <si>
    <t>A21D156D20</t>
  </si>
  <si>
    <t>A21D156D07</t>
  </si>
  <si>
    <t>A21D156D08</t>
  </si>
  <si>
    <t>A21D156D09</t>
  </si>
  <si>
    <t>A21D156D10</t>
  </si>
  <si>
    <t>A21D156D11</t>
  </si>
  <si>
    <t>A21D156D12</t>
  </si>
  <si>
    <t>CPI linked instrument 157</t>
  </si>
  <si>
    <t>4B.760</t>
  </si>
  <si>
    <t>A21D157D13</t>
  </si>
  <si>
    <t>A21D157D14</t>
  </si>
  <si>
    <t>A21D157D15</t>
  </si>
  <si>
    <t>A21D157D16</t>
  </si>
  <si>
    <t>A21D157D17</t>
  </si>
  <si>
    <t>A21D157D18</t>
  </si>
  <si>
    <t>A21D157D19</t>
  </si>
  <si>
    <t>A21D157D01</t>
  </si>
  <si>
    <t>A21D157D02</t>
  </si>
  <si>
    <t>APP20D157D21</t>
  </si>
  <si>
    <t>A21D157D03</t>
  </si>
  <si>
    <t>A21D157D20</t>
  </si>
  <si>
    <t>A21D157D07</t>
  </si>
  <si>
    <t>A21D157D08</t>
  </si>
  <si>
    <t>A21D157D09</t>
  </si>
  <si>
    <t>A21D157D10</t>
  </si>
  <si>
    <t>A21D157D11</t>
  </si>
  <si>
    <t>A21D157D12</t>
  </si>
  <si>
    <t>CPI linked instrument 158</t>
  </si>
  <si>
    <t>4B.761</t>
  </si>
  <si>
    <t>A21D158D13</t>
  </si>
  <si>
    <t>A21D158D14</t>
  </si>
  <si>
    <t>A21D158D15</t>
  </si>
  <si>
    <t>A21D158D16</t>
  </si>
  <si>
    <t>A21D158D17</t>
  </si>
  <si>
    <t>A21D158D18</t>
  </si>
  <si>
    <t>A21D158D19</t>
  </si>
  <si>
    <t>A21D158D01</t>
  </si>
  <si>
    <t>A21D158D02</t>
  </si>
  <si>
    <t>APP20D158D21</t>
  </si>
  <si>
    <t>A21D158D03</t>
  </si>
  <si>
    <t>A21D158D20</t>
  </si>
  <si>
    <t>A21D158D07</t>
  </si>
  <si>
    <t>A21D158D08</t>
  </si>
  <si>
    <t>A21D158D09</t>
  </si>
  <si>
    <t>A21D158D10</t>
  </si>
  <si>
    <t>A21D158D11</t>
  </si>
  <si>
    <t>A21D158D12</t>
  </si>
  <si>
    <t>CPI linked instrument 159</t>
  </si>
  <si>
    <t>4B.762</t>
  </si>
  <si>
    <t>A21D159D13</t>
  </si>
  <si>
    <t>A21D159D14</t>
  </si>
  <si>
    <t>A21D159D15</t>
  </si>
  <si>
    <t>A21D159D16</t>
  </si>
  <si>
    <t>A21D159D17</t>
  </si>
  <si>
    <t>A21D159D18</t>
  </si>
  <si>
    <t>A21D159D19</t>
  </si>
  <si>
    <t>A21D159D01</t>
  </si>
  <si>
    <t>A21D159D02</t>
  </si>
  <si>
    <t>APP20D159D21</t>
  </si>
  <si>
    <t>A21D159D03</t>
  </si>
  <si>
    <t>A21D159D20</t>
  </si>
  <si>
    <t>A21D159D07</t>
  </si>
  <si>
    <t>A21D159D08</t>
  </si>
  <si>
    <t>A21D159D09</t>
  </si>
  <si>
    <t>A21D159D10</t>
  </si>
  <si>
    <t>A21D159D11</t>
  </si>
  <si>
    <t>A21D159D12</t>
  </si>
  <si>
    <t>CPI linked instrument 160</t>
  </si>
  <si>
    <t>4B.763</t>
  </si>
  <si>
    <t>A21D160D13</t>
  </si>
  <si>
    <t>A21D160D14</t>
  </si>
  <si>
    <t>A21D160D15</t>
  </si>
  <si>
    <t>A21D160D16</t>
  </si>
  <si>
    <t>A21D160D17</t>
  </si>
  <si>
    <t>A21D160D18</t>
  </si>
  <si>
    <t>A21D160D19</t>
  </si>
  <si>
    <t>A21D160D01</t>
  </si>
  <si>
    <t>A21D160D02</t>
  </si>
  <si>
    <t>APP20D160D21</t>
  </si>
  <si>
    <t>A21D160D03</t>
  </si>
  <si>
    <t>A21D160D20</t>
  </si>
  <si>
    <t>A21D160D07</t>
  </si>
  <si>
    <t>A21D160D08</t>
  </si>
  <si>
    <t>A21D160D09</t>
  </si>
  <si>
    <t>A21D160D10</t>
  </si>
  <si>
    <t>A21D160D11</t>
  </si>
  <si>
    <t>A21D160D12</t>
  </si>
  <si>
    <t>CPI linked instrument 161</t>
  </si>
  <si>
    <t>4B.764</t>
  </si>
  <si>
    <t>A21D161D13</t>
  </si>
  <si>
    <t>A21D161D14</t>
  </si>
  <si>
    <t>A21D161D15</t>
  </si>
  <si>
    <t>A21D161D16</t>
  </si>
  <si>
    <t>A21D161D17</t>
  </si>
  <si>
    <t>A21D161D18</t>
  </si>
  <si>
    <t>A21D161D19</t>
  </si>
  <si>
    <t>A21D161D01</t>
  </si>
  <si>
    <t>A21D161D02</t>
  </si>
  <si>
    <t>APP20D161D21</t>
  </si>
  <si>
    <t>A21D161D03</t>
  </si>
  <si>
    <t>A21D161D20</t>
  </si>
  <si>
    <t>A21D161D07</t>
  </si>
  <si>
    <t>A21D161D08</t>
  </si>
  <si>
    <t>A21D161D09</t>
  </si>
  <si>
    <t>A21D161D10</t>
  </si>
  <si>
    <t>A21D161D11</t>
  </si>
  <si>
    <t>A21D161D12</t>
  </si>
  <si>
    <t>CPI linked instrument 162</t>
  </si>
  <si>
    <t>4B.765</t>
  </si>
  <si>
    <t>A21D162D13</t>
  </si>
  <si>
    <t>A21D162D14</t>
  </si>
  <si>
    <t>A21D162D15</t>
  </si>
  <si>
    <t>A21D162D16</t>
  </si>
  <si>
    <t>A21D162D17</t>
  </si>
  <si>
    <t>A21D162D18</t>
  </si>
  <si>
    <t>A21D162D19</t>
  </si>
  <si>
    <t>A21D162D01</t>
  </si>
  <si>
    <t>A21D162D02</t>
  </si>
  <si>
    <t>APP20D162D21</t>
  </si>
  <si>
    <t>A21D162D03</t>
  </si>
  <si>
    <t>A21D162D20</t>
  </si>
  <si>
    <t>A21D162D07</t>
  </si>
  <si>
    <t>A21D162D08</t>
  </si>
  <si>
    <t>A21D162D09</t>
  </si>
  <si>
    <t>A21D162D10</t>
  </si>
  <si>
    <t>A21D162D11</t>
  </si>
  <si>
    <t>A21D162D12</t>
  </si>
  <si>
    <t>CPI linked instrument 163</t>
  </si>
  <si>
    <t>4B.766</t>
  </si>
  <si>
    <t>A21D163D13</t>
  </si>
  <si>
    <t>A21D163D14</t>
  </si>
  <si>
    <t>A21D163D15</t>
  </si>
  <si>
    <t>A21D163D16</t>
  </si>
  <si>
    <t>A21D163D17</t>
  </si>
  <si>
    <t>A21D163D18</t>
  </si>
  <si>
    <t>A21D163D19</t>
  </si>
  <si>
    <t>A21D163D01</t>
  </si>
  <si>
    <t>A21D163D02</t>
  </si>
  <si>
    <t>APP20D163D21</t>
  </si>
  <si>
    <t>A21D163D03</t>
  </si>
  <si>
    <t>A21D163D20</t>
  </si>
  <si>
    <t>A21D163D07</t>
  </si>
  <si>
    <t>A21D163D08</t>
  </si>
  <si>
    <t>A21D163D09</t>
  </si>
  <si>
    <t>A21D163D10</t>
  </si>
  <si>
    <t>A21D163D11</t>
  </si>
  <si>
    <t>A21D163D12</t>
  </si>
  <si>
    <t>CPI linked instrument 164</t>
  </si>
  <si>
    <t>4B.767</t>
  </si>
  <si>
    <t>A21D164D13</t>
  </si>
  <si>
    <t>A21D164D14</t>
  </si>
  <si>
    <t>A21D164D15</t>
  </si>
  <si>
    <t>A21D164D16</t>
  </si>
  <si>
    <t>A21D164D17</t>
  </si>
  <si>
    <t>A21D164D18</t>
  </si>
  <si>
    <t>A21D164D19</t>
  </si>
  <si>
    <t>A21D164D01</t>
  </si>
  <si>
    <t>A21D164D02</t>
  </si>
  <si>
    <t>APP20D164D21</t>
  </si>
  <si>
    <t>A21D164D03</t>
  </si>
  <si>
    <t>A21D164D20</t>
  </si>
  <si>
    <t>A21D164D07</t>
  </si>
  <si>
    <t>A21D164D08</t>
  </si>
  <si>
    <t>A21D164D09</t>
  </si>
  <si>
    <t>A21D164D10</t>
  </si>
  <si>
    <t>A21D164D11</t>
  </si>
  <si>
    <t>A21D164D12</t>
  </si>
  <si>
    <t>CPI linked instrument 165</t>
  </si>
  <si>
    <t>4B.768</t>
  </si>
  <si>
    <t>A21D165D13</t>
  </si>
  <si>
    <t>A21D165D14</t>
  </si>
  <si>
    <t>A21D165D15</t>
  </si>
  <si>
    <t>A21D165D16</t>
  </si>
  <si>
    <t>A21D165D17</t>
  </si>
  <si>
    <t>A21D165D18</t>
  </si>
  <si>
    <t>A21D165D19</t>
  </si>
  <si>
    <t>A21D165D01</t>
  </si>
  <si>
    <t>A21D165D02</t>
  </si>
  <si>
    <t>APP20D165D21</t>
  </si>
  <si>
    <t>A21D165D03</t>
  </si>
  <si>
    <t>A21D165D20</t>
  </si>
  <si>
    <t>A21D165D07</t>
  </si>
  <si>
    <t>A21D165D08</t>
  </si>
  <si>
    <t>A21D165D09</t>
  </si>
  <si>
    <t>A21D165D10</t>
  </si>
  <si>
    <t>A21D165D11</t>
  </si>
  <si>
    <t>A21D165D12</t>
  </si>
  <si>
    <t>CPI linked instrument 166</t>
  </si>
  <si>
    <t>4B.769</t>
  </si>
  <si>
    <t>A21D166D13</t>
  </si>
  <si>
    <t>A21D166D14</t>
  </si>
  <si>
    <t>A21D166D15</t>
  </si>
  <si>
    <t>A21D166D16</t>
  </si>
  <si>
    <t>A21D166D17</t>
  </si>
  <si>
    <t>A21D166D18</t>
  </si>
  <si>
    <t>A21D166D19</t>
  </si>
  <si>
    <t>A21D166D01</t>
  </si>
  <si>
    <t>A21D166D02</t>
  </si>
  <si>
    <t>APP20D166D21</t>
  </si>
  <si>
    <t>A21D166D03</t>
  </si>
  <si>
    <t>A21D166D20</t>
  </si>
  <si>
    <t>A21D166D07</t>
  </si>
  <si>
    <t>A21D166D08</t>
  </si>
  <si>
    <t>A21D166D09</t>
  </si>
  <si>
    <t>A21D166D10</t>
  </si>
  <si>
    <t>A21D166D11</t>
  </si>
  <si>
    <t>A21D166D12</t>
  </si>
  <si>
    <t>CPI linked instrument 167</t>
  </si>
  <si>
    <t>4B.770</t>
  </si>
  <si>
    <t>A21D167D13</t>
  </si>
  <si>
    <t>A21D167D14</t>
  </si>
  <si>
    <t>A21D167D15</t>
  </si>
  <si>
    <t>A21D167D16</t>
  </si>
  <si>
    <t>A21D167D17</t>
  </si>
  <si>
    <t>A21D167D18</t>
  </si>
  <si>
    <t>A21D167D19</t>
  </si>
  <si>
    <t>A21D167D01</t>
  </si>
  <si>
    <t>A21D167D02</t>
  </si>
  <si>
    <t>APP20D167D21</t>
  </si>
  <si>
    <t>A21D167D03</t>
  </si>
  <si>
    <t>A21D167D20</t>
  </si>
  <si>
    <t>A21D167D07</t>
  </si>
  <si>
    <t>A21D167D08</t>
  </si>
  <si>
    <t>A21D167D09</t>
  </si>
  <si>
    <t>A21D167D10</t>
  </si>
  <si>
    <t>A21D167D11</t>
  </si>
  <si>
    <t>A21D167D12</t>
  </si>
  <si>
    <t>CPI linked instrument 168</t>
  </si>
  <si>
    <t>4B.771</t>
  </si>
  <si>
    <t>A21D168D13</t>
  </si>
  <si>
    <t>A21D168D14</t>
  </si>
  <si>
    <t>A21D168D15</t>
  </si>
  <si>
    <t>A21D168D16</t>
  </si>
  <si>
    <t>A21D168D17</t>
  </si>
  <si>
    <t>A21D168D18</t>
  </si>
  <si>
    <t>A21D168D19</t>
  </si>
  <si>
    <t>A21D168D01</t>
  </si>
  <si>
    <t>A21D168D02</t>
  </si>
  <si>
    <t>APP20D168D21</t>
  </si>
  <si>
    <t>A21D168D03</t>
  </si>
  <si>
    <t>A21D168D20</t>
  </si>
  <si>
    <t>A21D168D07</t>
  </si>
  <si>
    <t>A21D168D08</t>
  </si>
  <si>
    <t>A21D168D09</t>
  </si>
  <si>
    <t>A21D168D10</t>
  </si>
  <si>
    <t>A21D168D11</t>
  </si>
  <si>
    <t>A21D168D12</t>
  </si>
  <si>
    <t>CPI linked instrument 169</t>
  </si>
  <si>
    <t>4B.772</t>
  </si>
  <si>
    <t>A21D169D13</t>
  </si>
  <si>
    <t>A21D169D14</t>
  </si>
  <si>
    <t>A21D169D15</t>
  </si>
  <si>
    <t>A21D169D16</t>
  </si>
  <si>
    <t>A21D169D17</t>
  </si>
  <si>
    <t>A21D169D18</t>
  </si>
  <si>
    <t>A21D169D19</t>
  </si>
  <si>
    <t>A21D169D01</t>
  </si>
  <si>
    <t>A21D169D02</t>
  </si>
  <si>
    <t>APP20D169D21</t>
  </si>
  <si>
    <t>A21D169D03</t>
  </si>
  <si>
    <t>A21D169D20</t>
  </si>
  <si>
    <t>A21D169D07</t>
  </si>
  <si>
    <t>A21D169D08</t>
  </si>
  <si>
    <t>A21D169D09</t>
  </si>
  <si>
    <t>A21D169D10</t>
  </si>
  <si>
    <t>A21D169D11</t>
  </si>
  <si>
    <t>A21D169D12</t>
  </si>
  <si>
    <t>CPI linked instrument 170</t>
  </si>
  <si>
    <t>4B.773</t>
  </si>
  <si>
    <t>A21D170D13</t>
  </si>
  <si>
    <t>A21D170D14</t>
  </si>
  <si>
    <t>A21D170D15</t>
  </si>
  <si>
    <t>A21D170D16</t>
  </si>
  <si>
    <t>A21D170D17</t>
  </si>
  <si>
    <t>A21D170D18</t>
  </si>
  <si>
    <t>A21D170D19</t>
  </si>
  <si>
    <t>A21D170D01</t>
  </si>
  <si>
    <t>A21D170D02</t>
  </si>
  <si>
    <t>APP20D170D21</t>
  </si>
  <si>
    <t>A21D170D03</t>
  </si>
  <si>
    <t>A21D170D20</t>
  </si>
  <si>
    <t>A21D170D07</t>
  </si>
  <si>
    <t>A21D170D08</t>
  </si>
  <si>
    <t>A21D170D09</t>
  </si>
  <si>
    <t>A21D170D10</t>
  </si>
  <si>
    <t>A21D170D11</t>
  </si>
  <si>
    <t>A21D170D12</t>
  </si>
  <si>
    <t>CPI linked instrument 171</t>
  </si>
  <si>
    <t>4B.774</t>
  </si>
  <si>
    <t>A21D171D13</t>
  </si>
  <si>
    <t>A21D171D14</t>
  </si>
  <si>
    <t>A21D171D15</t>
  </si>
  <si>
    <t>A21D171D16</t>
  </si>
  <si>
    <t>A21D171D17</t>
  </si>
  <si>
    <t>A21D171D18</t>
  </si>
  <si>
    <t>A21D171D19</t>
  </si>
  <si>
    <t>A21D171D01</t>
  </si>
  <si>
    <t>A21D171D02</t>
  </si>
  <si>
    <t>APP20D171D21</t>
  </si>
  <si>
    <t>A21D171D03</t>
  </si>
  <si>
    <t>A21D171D20</t>
  </si>
  <si>
    <t>A21D171D07</t>
  </si>
  <si>
    <t>A21D171D08</t>
  </si>
  <si>
    <t>A21D171D09</t>
  </si>
  <si>
    <t>A21D171D10</t>
  </si>
  <si>
    <t>A21D171D11</t>
  </si>
  <si>
    <t>A21D171D12</t>
  </si>
  <si>
    <t>CPI linked instrument 172</t>
  </si>
  <si>
    <t>4B.775</t>
  </si>
  <si>
    <t>A21D172D13</t>
  </si>
  <si>
    <t>A21D172D14</t>
  </si>
  <si>
    <t>A21D172D15</t>
  </si>
  <si>
    <t>A21D172D16</t>
  </si>
  <si>
    <t>A21D172D17</t>
  </si>
  <si>
    <t>A21D172D18</t>
  </si>
  <si>
    <t>A21D172D19</t>
  </si>
  <si>
    <t>A21D172D01</t>
  </si>
  <si>
    <t>A21D172D02</t>
  </si>
  <si>
    <t>APP20D172D21</t>
  </si>
  <si>
    <t>A21D172D03</t>
  </si>
  <si>
    <t>A21D172D20</t>
  </si>
  <si>
    <t>A21D172D07</t>
  </si>
  <si>
    <t>A21D172D08</t>
  </si>
  <si>
    <t>A21D172D09</t>
  </si>
  <si>
    <t>A21D172D10</t>
  </si>
  <si>
    <t>A21D172D11</t>
  </si>
  <si>
    <t>A21D172D12</t>
  </si>
  <si>
    <t>CPI linked instrument 173</t>
  </si>
  <si>
    <t>4B.776</t>
  </si>
  <si>
    <t>A21D173D13</t>
  </si>
  <si>
    <t>A21D173D14</t>
  </si>
  <si>
    <t>A21D173D15</t>
  </si>
  <si>
    <t>A21D173D16</t>
  </si>
  <si>
    <t>A21D173D17</t>
  </si>
  <si>
    <t>A21D173D18</t>
  </si>
  <si>
    <t>A21D173D19</t>
  </si>
  <si>
    <t>A21D173D01</t>
  </si>
  <si>
    <t>A21D173D02</t>
  </si>
  <si>
    <t>APP20D173D21</t>
  </si>
  <si>
    <t>A21D173D03</t>
  </si>
  <si>
    <t>A21D173D20</t>
  </si>
  <si>
    <t>A21D173D07</t>
  </si>
  <si>
    <t>A21D173D08</t>
  </si>
  <si>
    <t>A21D173D09</t>
  </si>
  <si>
    <t>A21D173D10</t>
  </si>
  <si>
    <t>A21D173D11</t>
  </si>
  <si>
    <t>A21D173D12</t>
  </si>
  <si>
    <t>CPI linked instrument 174</t>
  </si>
  <si>
    <t>4B.777</t>
  </si>
  <si>
    <t>A21D174D13</t>
  </si>
  <si>
    <t>A21D174D14</t>
  </si>
  <si>
    <t>A21D174D15</t>
  </si>
  <si>
    <t>A21D174D16</t>
  </si>
  <si>
    <t>A21D174D17</t>
  </si>
  <si>
    <t>A21D174D18</t>
  </si>
  <si>
    <t>A21D174D19</t>
  </si>
  <si>
    <t>A21D174D01</t>
  </si>
  <si>
    <t>A21D174D02</t>
  </si>
  <si>
    <t>APP20D174D21</t>
  </si>
  <si>
    <t>A21D174D03</t>
  </si>
  <si>
    <t>A21D174D20</t>
  </si>
  <si>
    <t>A21D174D07</t>
  </si>
  <si>
    <t>A21D174D08</t>
  </si>
  <si>
    <t>A21D174D09</t>
  </si>
  <si>
    <t>A21D174D10</t>
  </si>
  <si>
    <t>A21D174D11</t>
  </si>
  <si>
    <t>A21D174D12</t>
  </si>
  <si>
    <t>CPI linked instrument 175</t>
  </si>
  <si>
    <t>4B.778</t>
  </si>
  <si>
    <t>A21D175D13</t>
  </si>
  <si>
    <t>A21D175D14</t>
  </si>
  <si>
    <t>A21D175D15</t>
  </si>
  <si>
    <t>A21D175D16</t>
  </si>
  <si>
    <t>A21D175D17</t>
  </si>
  <si>
    <t>A21D175D18</t>
  </si>
  <si>
    <t>A21D175D19</t>
  </si>
  <si>
    <t>A21D175D01</t>
  </si>
  <si>
    <t>A21D175D02</t>
  </si>
  <si>
    <t>APP20D175D21</t>
  </si>
  <si>
    <t>A21D175D03</t>
  </si>
  <si>
    <t>A21D175D20</t>
  </si>
  <si>
    <t>A21D175D07</t>
  </si>
  <si>
    <t>A21D175D08</t>
  </si>
  <si>
    <t>A21D175D09</t>
  </si>
  <si>
    <t>A21D175D10</t>
  </si>
  <si>
    <t>A21D175D11</t>
  </si>
  <si>
    <t>A21D175D12</t>
  </si>
  <si>
    <t>CPI linked instrument 176</t>
  </si>
  <si>
    <t>4B.779</t>
  </si>
  <si>
    <t>A21D176D13</t>
  </si>
  <si>
    <t>A21D176D14</t>
  </si>
  <si>
    <t>A21D176D15</t>
  </si>
  <si>
    <t>A21D176D16</t>
  </si>
  <si>
    <t>A21D176D17</t>
  </si>
  <si>
    <t>A21D176D18</t>
  </si>
  <si>
    <t>A21D176D19</t>
  </si>
  <si>
    <t>A21D176D01</t>
  </si>
  <si>
    <t>A21D176D02</t>
  </si>
  <si>
    <t>APP20D176D21</t>
  </si>
  <si>
    <t>A21D176D03</t>
  </si>
  <si>
    <t>A21D176D20</t>
  </si>
  <si>
    <t>A21D176D07</t>
  </si>
  <si>
    <t>A21D176D08</t>
  </si>
  <si>
    <t>A21D176D09</t>
  </si>
  <si>
    <t>A21D176D10</t>
  </si>
  <si>
    <t>A21D176D11</t>
  </si>
  <si>
    <t>A21D176D12</t>
  </si>
  <si>
    <t>CPI linked instrument 177</t>
  </si>
  <si>
    <t>4B.780</t>
  </si>
  <si>
    <t>A21D177D13</t>
  </si>
  <si>
    <t>A21D177D14</t>
  </si>
  <si>
    <t>A21D177D15</t>
  </si>
  <si>
    <t>A21D177D16</t>
  </si>
  <si>
    <t>A21D177D17</t>
  </si>
  <si>
    <t>A21D177D18</t>
  </si>
  <si>
    <t>A21D177D19</t>
  </si>
  <si>
    <t>A21D177D01</t>
  </si>
  <si>
    <t>A21D177D02</t>
  </si>
  <si>
    <t>APP20D177D21</t>
  </si>
  <si>
    <t>A21D177D03</t>
  </si>
  <si>
    <t>A21D177D20</t>
  </si>
  <si>
    <t>A21D177D07</t>
  </si>
  <si>
    <t>A21D177D08</t>
  </si>
  <si>
    <t>A21D177D09</t>
  </si>
  <si>
    <t>A21D177D10</t>
  </si>
  <si>
    <t>A21D177D11</t>
  </si>
  <si>
    <t>A21D177D12</t>
  </si>
  <si>
    <t>CPI linked instrument 178</t>
  </si>
  <si>
    <t>4B.781</t>
  </si>
  <si>
    <t>A21D178D13</t>
  </si>
  <si>
    <t>A21D178D14</t>
  </si>
  <si>
    <t>A21D178D15</t>
  </si>
  <si>
    <t>A21D178D16</t>
  </si>
  <si>
    <t>A21D178D17</t>
  </si>
  <si>
    <t>A21D178D18</t>
  </si>
  <si>
    <t>A21D178D19</t>
  </si>
  <si>
    <t>A21D178D01</t>
  </si>
  <si>
    <t>A21D178D02</t>
  </si>
  <si>
    <t>APP20D178D21</t>
  </si>
  <si>
    <t>A21D178D03</t>
  </si>
  <si>
    <t>A21D178D20</t>
  </si>
  <si>
    <t>A21D178D07</t>
  </si>
  <si>
    <t>A21D178D08</t>
  </si>
  <si>
    <t>A21D178D09</t>
  </si>
  <si>
    <t>A21D178D10</t>
  </si>
  <si>
    <t>A21D178D11</t>
  </si>
  <si>
    <t>A21D178D12</t>
  </si>
  <si>
    <t>CPI linked instrument 179</t>
  </si>
  <si>
    <t>4B.782</t>
  </si>
  <si>
    <t>A21D179D13</t>
  </si>
  <si>
    <t>A21D179D14</t>
  </si>
  <si>
    <t>A21D179D15</t>
  </si>
  <si>
    <t>A21D179D16</t>
  </si>
  <si>
    <t>A21D179D17</t>
  </si>
  <si>
    <t>A21D179D18</t>
  </si>
  <si>
    <t>A21D179D19</t>
  </si>
  <si>
    <t>A21D179D01</t>
  </si>
  <si>
    <t>A21D179D02</t>
  </si>
  <si>
    <t>APP20D179D21</t>
  </si>
  <si>
    <t>A21D179D03</t>
  </si>
  <si>
    <t>A21D179D20</t>
  </si>
  <si>
    <t>A21D179D07</t>
  </si>
  <si>
    <t>A21D179D08</t>
  </si>
  <si>
    <t>A21D179D09</t>
  </si>
  <si>
    <t>A21D179D10</t>
  </si>
  <si>
    <t>A21D179D11</t>
  </si>
  <si>
    <t>A21D179D12</t>
  </si>
  <si>
    <t>CPI linked instrument 180</t>
  </si>
  <si>
    <t>4B.783</t>
  </si>
  <si>
    <t>A21D180D13</t>
  </si>
  <si>
    <t>A21D180D14</t>
  </si>
  <si>
    <t>A21D180D15</t>
  </si>
  <si>
    <t>A21D180D16</t>
  </si>
  <si>
    <t>A21D180D17</t>
  </si>
  <si>
    <t>A21D180D18</t>
  </si>
  <si>
    <t>A21D180D19</t>
  </si>
  <si>
    <t>A21D180D01</t>
  </si>
  <si>
    <t>A21D180D02</t>
  </si>
  <si>
    <t>APP20D180D21</t>
  </si>
  <si>
    <t>A21D180D03</t>
  </si>
  <si>
    <t>A21D180D20</t>
  </si>
  <si>
    <t>A21D180D07</t>
  </si>
  <si>
    <t>A21D180D08</t>
  </si>
  <si>
    <t>A21D180D09</t>
  </si>
  <si>
    <t>A21D180D10</t>
  </si>
  <si>
    <t>A21D180D11</t>
  </si>
  <si>
    <t>A21D180D12</t>
  </si>
  <si>
    <t>CPI linked instrument 181</t>
  </si>
  <si>
    <t>4B.784</t>
  </si>
  <si>
    <t>A21D181D13</t>
  </si>
  <si>
    <t>A21D181D14</t>
  </si>
  <si>
    <t>A21D181D15</t>
  </si>
  <si>
    <t>A21D181D16</t>
  </si>
  <si>
    <t>A21D181D17</t>
  </si>
  <si>
    <t>A21D181D18</t>
  </si>
  <si>
    <t>A21D181D19</t>
  </si>
  <si>
    <t>A21D181D01</t>
  </si>
  <si>
    <t>A21D181D02</t>
  </si>
  <si>
    <t>APP20D181D21</t>
  </si>
  <si>
    <t>A21D181D03</t>
  </si>
  <si>
    <t>A21D181D20</t>
  </si>
  <si>
    <t>A21D181D07</t>
  </si>
  <si>
    <t>A21D181D08</t>
  </si>
  <si>
    <t>A21D181D09</t>
  </si>
  <si>
    <t>A21D181D10</t>
  </si>
  <si>
    <t>A21D181D11</t>
  </si>
  <si>
    <t>A21D181D12</t>
  </si>
  <si>
    <t>CPI linked instrument 182</t>
  </si>
  <si>
    <t>4B.785</t>
  </si>
  <si>
    <t>A21D182D13</t>
  </si>
  <si>
    <t>A21D182D14</t>
  </si>
  <si>
    <t>A21D182D15</t>
  </si>
  <si>
    <t>A21D182D16</t>
  </si>
  <si>
    <t>A21D182D17</t>
  </si>
  <si>
    <t>A21D182D18</t>
  </si>
  <si>
    <t>A21D182D19</t>
  </si>
  <si>
    <t>A21D182D01</t>
  </si>
  <si>
    <t>A21D182D02</t>
  </si>
  <si>
    <t>APP20D182D21</t>
  </si>
  <si>
    <t>A21D182D03</t>
  </si>
  <si>
    <t>A21D182D20</t>
  </si>
  <si>
    <t>A21D182D07</t>
  </si>
  <si>
    <t>A21D182D08</t>
  </si>
  <si>
    <t>A21D182D09</t>
  </si>
  <si>
    <t>A21D182D10</t>
  </si>
  <si>
    <t>A21D182D11</t>
  </si>
  <si>
    <t>A21D182D12</t>
  </si>
  <si>
    <t>CPI linked instrument 183</t>
  </si>
  <si>
    <t>4B.786</t>
  </si>
  <si>
    <t>A21D183D13</t>
  </si>
  <si>
    <t>A21D183D14</t>
  </si>
  <si>
    <t>A21D183D15</t>
  </si>
  <si>
    <t>A21D183D16</t>
  </si>
  <si>
    <t>A21D183D17</t>
  </si>
  <si>
    <t>A21D183D18</t>
  </si>
  <si>
    <t>A21D183D19</t>
  </si>
  <si>
    <t>A21D183D01</t>
  </si>
  <si>
    <t>A21D183D02</t>
  </si>
  <si>
    <t>APP20D183D21</t>
  </si>
  <si>
    <t>A21D183D03</t>
  </si>
  <si>
    <t>A21D183D20</t>
  </si>
  <si>
    <t>A21D183D07</t>
  </si>
  <si>
    <t>A21D183D08</t>
  </si>
  <si>
    <t>A21D183D09</t>
  </si>
  <si>
    <t>A21D183D10</t>
  </si>
  <si>
    <t>A21D183D11</t>
  </si>
  <si>
    <t>A21D183D12</t>
  </si>
  <si>
    <t>CPI linked instrument 184</t>
  </si>
  <si>
    <t>4B.787</t>
  </si>
  <si>
    <t>A21D184D13</t>
  </si>
  <si>
    <t>A21D184D14</t>
  </si>
  <si>
    <t>A21D184D15</t>
  </si>
  <si>
    <t>A21D184D16</t>
  </si>
  <si>
    <t>A21D184D17</t>
  </si>
  <si>
    <t>A21D184D18</t>
  </si>
  <si>
    <t>A21D184D19</t>
  </si>
  <si>
    <t>A21D184D01</t>
  </si>
  <si>
    <t>A21D184D02</t>
  </si>
  <si>
    <t>APP20D184D21</t>
  </si>
  <si>
    <t>A21D184D03</t>
  </si>
  <si>
    <t>A21D184D20</t>
  </si>
  <si>
    <t>A21D184D07</t>
  </si>
  <si>
    <t>A21D184D08</t>
  </si>
  <si>
    <t>A21D184D09</t>
  </si>
  <si>
    <t>A21D184D10</t>
  </si>
  <si>
    <t>A21D184D11</t>
  </si>
  <si>
    <t>A21D184D12</t>
  </si>
  <si>
    <t>CPI linked instrument 185</t>
  </si>
  <si>
    <t>4B.788</t>
  </si>
  <si>
    <t>A21D185D13</t>
  </si>
  <si>
    <t>A21D185D14</t>
  </si>
  <si>
    <t>A21D185D15</t>
  </si>
  <si>
    <t>A21D185D16</t>
  </si>
  <si>
    <t>A21D185D17</t>
  </si>
  <si>
    <t>A21D185D18</t>
  </si>
  <si>
    <t>A21D185D19</t>
  </si>
  <si>
    <t>A21D185D01</t>
  </si>
  <si>
    <t>A21D185D02</t>
  </si>
  <si>
    <t>APP20D185D21</t>
  </si>
  <si>
    <t>A21D185D03</t>
  </si>
  <si>
    <t>A21D185D20</t>
  </si>
  <si>
    <t>A21D185D07</t>
  </si>
  <si>
    <t>A21D185D08</t>
  </si>
  <si>
    <t>A21D185D09</t>
  </si>
  <si>
    <t>A21D185D10</t>
  </si>
  <si>
    <t>A21D185D11</t>
  </si>
  <si>
    <t>A21D185D12</t>
  </si>
  <si>
    <t>CPI linked instrument 186</t>
  </si>
  <si>
    <t>4B.789</t>
  </si>
  <si>
    <t>A21D186D13</t>
  </si>
  <si>
    <t>A21D186D14</t>
  </si>
  <si>
    <t>A21D186D15</t>
  </si>
  <si>
    <t>A21D186D16</t>
  </si>
  <si>
    <t>A21D186D17</t>
  </si>
  <si>
    <t>A21D186D18</t>
  </si>
  <si>
    <t>A21D186D19</t>
  </si>
  <si>
    <t>A21D186D01</t>
  </si>
  <si>
    <t>A21D186D02</t>
  </si>
  <si>
    <t>APP20D186D21</t>
  </si>
  <si>
    <t>A21D186D03</t>
  </si>
  <si>
    <t>A21D186D20</t>
  </si>
  <si>
    <t>A21D186D07</t>
  </si>
  <si>
    <t>A21D186D08</t>
  </si>
  <si>
    <t>A21D186D09</t>
  </si>
  <si>
    <t>A21D186D10</t>
  </si>
  <si>
    <t>A21D186D11</t>
  </si>
  <si>
    <t>A21D186D12</t>
  </si>
  <si>
    <t>CPI linked instrument 187</t>
  </si>
  <si>
    <t>4B.790</t>
  </si>
  <si>
    <t>A21D187D13</t>
  </si>
  <si>
    <t>A21D187D14</t>
  </si>
  <si>
    <t>A21D187D15</t>
  </si>
  <si>
    <t>A21D187D16</t>
  </si>
  <si>
    <t>A21D187D17</t>
  </si>
  <si>
    <t>A21D187D18</t>
  </si>
  <si>
    <t>A21D187D19</t>
  </si>
  <si>
    <t>A21D187D01</t>
  </si>
  <si>
    <t>A21D187D02</t>
  </si>
  <si>
    <t>APP20D187D21</t>
  </si>
  <si>
    <t>A21D187D03</t>
  </si>
  <si>
    <t>A21D187D20</t>
  </si>
  <si>
    <t>A21D187D07</t>
  </si>
  <si>
    <t>A21D187D08</t>
  </si>
  <si>
    <t>A21D187D09</t>
  </si>
  <si>
    <t>A21D187D10</t>
  </si>
  <si>
    <t>A21D187D11</t>
  </si>
  <si>
    <t>A21D187D12</t>
  </si>
  <si>
    <t>CPI linked instrument 188</t>
  </si>
  <si>
    <t>4B.791</t>
  </si>
  <si>
    <t>A21D188D13</t>
  </si>
  <si>
    <t>A21D188D14</t>
  </si>
  <si>
    <t>A21D188D15</t>
  </si>
  <si>
    <t>A21D188D16</t>
  </si>
  <si>
    <t>A21D188D17</t>
  </si>
  <si>
    <t>A21D188D18</t>
  </si>
  <si>
    <t>A21D188D19</t>
  </si>
  <si>
    <t>A21D188D01</t>
  </si>
  <si>
    <t>A21D188D02</t>
  </si>
  <si>
    <t>APP20D188D21</t>
  </si>
  <si>
    <t>A21D188D03</t>
  </si>
  <si>
    <t>A21D188D20</t>
  </si>
  <si>
    <t>A21D188D07</t>
  </si>
  <si>
    <t>A21D188D08</t>
  </si>
  <si>
    <t>A21D188D09</t>
  </si>
  <si>
    <t>A21D188D10</t>
  </si>
  <si>
    <t>A21D188D11</t>
  </si>
  <si>
    <t>A21D188D12</t>
  </si>
  <si>
    <t>CPI linked instrument 189</t>
  </si>
  <si>
    <t>4B.792</t>
  </si>
  <si>
    <t>A21D189D13</t>
  </si>
  <si>
    <t>A21D189D14</t>
  </si>
  <si>
    <t>A21D189D15</t>
  </si>
  <si>
    <t>A21D189D16</t>
  </si>
  <si>
    <t>A21D189D17</t>
  </si>
  <si>
    <t>A21D189D18</t>
  </si>
  <si>
    <t>A21D189D19</t>
  </si>
  <si>
    <t>A21D189D01</t>
  </si>
  <si>
    <t>A21D189D02</t>
  </si>
  <si>
    <t>APP20D189D21</t>
  </si>
  <si>
    <t>A21D189D03</t>
  </si>
  <si>
    <t>A21D189D20</t>
  </si>
  <si>
    <t>A21D189D07</t>
  </si>
  <si>
    <t>A21D189D08</t>
  </si>
  <si>
    <t>A21D189D09</t>
  </si>
  <si>
    <t>A21D189D10</t>
  </si>
  <si>
    <t>A21D189D11</t>
  </si>
  <si>
    <t>A21D189D12</t>
  </si>
  <si>
    <t>CPI linked instrument 190</t>
  </si>
  <si>
    <t>4B.793</t>
  </si>
  <si>
    <t>A21D190D13</t>
  </si>
  <si>
    <t>A21D190D14</t>
  </si>
  <si>
    <t>A21D190D15</t>
  </si>
  <si>
    <t>A21D190D16</t>
  </si>
  <si>
    <t>A21D190D17</t>
  </si>
  <si>
    <t>A21D190D18</t>
  </si>
  <si>
    <t>A21D190D19</t>
  </si>
  <si>
    <t>A21D190D01</t>
  </si>
  <si>
    <t>A21D190D02</t>
  </si>
  <si>
    <t>APP20D190D21</t>
  </si>
  <si>
    <t>A21D190D03</t>
  </si>
  <si>
    <t>A21D190D20</t>
  </si>
  <si>
    <t>A21D190D07</t>
  </si>
  <si>
    <t>A21D190D08</t>
  </si>
  <si>
    <t>A21D190D09</t>
  </si>
  <si>
    <t>A21D190D10</t>
  </si>
  <si>
    <t>A21D190D11</t>
  </si>
  <si>
    <t>A21D190D12</t>
  </si>
  <si>
    <t>CPI linked instrument 191</t>
  </si>
  <si>
    <t>4B.794</t>
  </si>
  <si>
    <t>A21D191D13</t>
  </si>
  <si>
    <t>A21D191D14</t>
  </si>
  <si>
    <t>A21D191D15</t>
  </si>
  <si>
    <t>A21D191D16</t>
  </si>
  <si>
    <t>A21D191D17</t>
  </si>
  <si>
    <t>A21D191D18</t>
  </si>
  <si>
    <t>A21D191D19</t>
  </si>
  <si>
    <t>A21D191D01</t>
  </si>
  <si>
    <t>A21D191D02</t>
  </si>
  <si>
    <t>APP20D191D21</t>
  </si>
  <si>
    <t>A21D191D03</t>
  </si>
  <si>
    <t>A21D191D20</t>
  </si>
  <si>
    <t>A21D191D07</t>
  </si>
  <si>
    <t>A21D191D08</t>
  </si>
  <si>
    <t>A21D191D09</t>
  </si>
  <si>
    <t>A21D191D10</t>
  </si>
  <si>
    <t>A21D191D11</t>
  </si>
  <si>
    <t>A21D191D12</t>
  </si>
  <si>
    <t>CPI linked instrument 192</t>
  </si>
  <si>
    <t>4B.795</t>
  </si>
  <si>
    <t>A21D192D13</t>
  </si>
  <si>
    <t>A21D192D14</t>
  </si>
  <si>
    <t>A21D192D15</t>
  </si>
  <si>
    <t>A21D192D16</t>
  </si>
  <si>
    <t>A21D192D17</t>
  </si>
  <si>
    <t>A21D192D18</t>
  </si>
  <si>
    <t>A21D192D19</t>
  </si>
  <si>
    <t>A21D192D01</t>
  </si>
  <si>
    <t>A21D192D02</t>
  </si>
  <si>
    <t>APP20D192D21</t>
  </si>
  <si>
    <t>A21D192D03</t>
  </si>
  <si>
    <t>A21D192D20</t>
  </si>
  <si>
    <t>A21D192D07</t>
  </si>
  <si>
    <t>A21D192D08</t>
  </si>
  <si>
    <t>A21D192D09</t>
  </si>
  <si>
    <t>A21D192D10</t>
  </si>
  <si>
    <t>A21D192D11</t>
  </si>
  <si>
    <t>A21D192D12</t>
  </si>
  <si>
    <t>CPI linked instrument 193</t>
  </si>
  <si>
    <t>4B.796</t>
  </si>
  <si>
    <t>A21D193D13</t>
  </si>
  <si>
    <t>A21D193D14</t>
  </si>
  <si>
    <t>A21D193D15</t>
  </si>
  <si>
    <t>A21D193D16</t>
  </si>
  <si>
    <t>A21D193D17</t>
  </si>
  <si>
    <t>A21D193D18</t>
  </si>
  <si>
    <t>A21D193D19</t>
  </si>
  <si>
    <t>A21D193D01</t>
  </si>
  <si>
    <t>A21D193D02</t>
  </si>
  <si>
    <t>APP20D193D21</t>
  </si>
  <si>
    <t>A21D193D03</t>
  </si>
  <si>
    <t>A21D193D20</t>
  </si>
  <si>
    <t>A21D193D07</t>
  </si>
  <si>
    <t>A21D193D08</t>
  </si>
  <si>
    <t>A21D193D09</t>
  </si>
  <si>
    <t>A21D193D10</t>
  </si>
  <si>
    <t>A21D193D11</t>
  </si>
  <si>
    <t>A21D193D12</t>
  </si>
  <si>
    <t>CPI linked instrument 194</t>
  </si>
  <si>
    <t>4B.797</t>
  </si>
  <si>
    <t>A21D194D13</t>
  </si>
  <si>
    <t>A21D194D14</t>
  </si>
  <si>
    <t>A21D194D15</t>
  </si>
  <si>
    <t>A21D194D16</t>
  </si>
  <si>
    <t>A21D194D17</t>
  </si>
  <si>
    <t>A21D194D18</t>
  </si>
  <si>
    <t>A21D194D19</t>
  </si>
  <si>
    <t>A21D194D01</t>
  </si>
  <si>
    <t>A21D194D02</t>
  </si>
  <si>
    <t>APP20D194D21</t>
  </si>
  <si>
    <t>A21D194D03</t>
  </si>
  <si>
    <t>A21D194D20</t>
  </si>
  <si>
    <t>A21D194D07</t>
  </si>
  <si>
    <t>A21D194D08</t>
  </si>
  <si>
    <t>A21D194D09</t>
  </si>
  <si>
    <t>A21D194D10</t>
  </si>
  <si>
    <t>A21D194D11</t>
  </si>
  <si>
    <t>A21D194D12</t>
  </si>
  <si>
    <t>CPI linked instrument 195</t>
  </si>
  <si>
    <t>4B.798</t>
  </si>
  <si>
    <t>A21D195D13</t>
  </si>
  <si>
    <t>A21D195D14</t>
  </si>
  <si>
    <t>A21D195D15</t>
  </si>
  <si>
    <t>A21D195D16</t>
  </si>
  <si>
    <t>A21D195D17</t>
  </si>
  <si>
    <t>A21D195D18</t>
  </si>
  <si>
    <t>A21D195D19</t>
  </si>
  <si>
    <t>A21D195D01</t>
  </si>
  <si>
    <t>A21D195D02</t>
  </si>
  <si>
    <t>APP20D195D21</t>
  </si>
  <si>
    <t>A21D195D03</t>
  </si>
  <si>
    <t>A21D195D20</t>
  </si>
  <si>
    <t>A21D195D07</t>
  </si>
  <si>
    <t>A21D195D08</t>
  </si>
  <si>
    <t>A21D195D09</t>
  </si>
  <si>
    <t>A21D195D10</t>
  </si>
  <si>
    <t>A21D195D11</t>
  </si>
  <si>
    <t>A21D195D12</t>
  </si>
  <si>
    <t>CPI linked instrument 196</t>
  </si>
  <si>
    <t>4B.799</t>
  </si>
  <si>
    <t>A21D196D13</t>
  </si>
  <si>
    <t>A21D196D14</t>
  </si>
  <si>
    <t>A21D196D15</t>
  </si>
  <si>
    <t>A21D196D16</t>
  </si>
  <si>
    <t>A21D196D17</t>
  </si>
  <si>
    <t>A21D196D18</t>
  </si>
  <si>
    <t>A21D196D19</t>
  </si>
  <si>
    <t>A21D196D01</t>
  </si>
  <si>
    <t>A21D196D02</t>
  </si>
  <si>
    <t>APP20D196D21</t>
  </si>
  <si>
    <t>A21D196D03</t>
  </si>
  <si>
    <t>A21D196D20</t>
  </si>
  <si>
    <t>A21D196D07</t>
  </si>
  <si>
    <t>A21D196D08</t>
  </si>
  <si>
    <t>A21D196D09</t>
  </si>
  <si>
    <t>A21D196D10</t>
  </si>
  <si>
    <t>A21D196D11</t>
  </si>
  <si>
    <t>A21D196D12</t>
  </si>
  <si>
    <t>CPI linked instrument 197</t>
  </si>
  <si>
    <t>4B.800</t>
  </si>
  <si>
    <t>A21D197D13</t>
  </si>
  <si>
    <t>A21D197D14</t>
  </si>
  <si>
    <t>A21D197D15</t>
  </si>
  <si>
    <t>A21D197D16</t>
  </si>
  <si>
    <t>A21D197D17</t>
  </si>
  <si>
    <t>A21D197D18</t>
  </si>
  <si>
    <t>A21D197D19</t>
  </si>
  <si>
    <t>A21D197D01</t>
  </si>
  <si>
    <t>A21D197D02</t>
  </si>
  <si>
    <t>APP20D197D21</t>
  </si>
  <si>
    <t>A21D197D03</t>
  </si>
  <si>
    <t>A21D197D20</t>
  </si>
  <si>
    <t>A21D197D07</t>
  </si>
  <si>
    <t>A21D197D08</t>
  </si>
  <si>
    <t>A21D197D09</t>
  </si>
  <si>
    <t>A21D197D10</t>
  </si>
  <si>
    <t>A21D197D11</t>
  </si>
  <si>
    <t>A21D197D12</t>
  </si>
  <si>
    <t>CPI linked instrument 198</t>
  </si>
  <si>
    <t>4B.801</t>
  </si>
  <si>
    <t>A21D198D13</t>
  </si>
  <si>
    <t>A21D198D14</t>
  </si>
  <si>
    <t>A21D198D15</t>
  </si>
  <si>
    <t>A21D198D16</t>
  </si>
  <si>
    <t>A21D198D17</t>
  </si>
  <si>
    <t>A21D198D18</t>
  </si>
  <si>
    <t>A21D198D19</t>
  </si>
  <si>
    <t>A21D198D01</t>
  </si>
  <si>
    <t>A21D198D02</t>
  </si>
  <si>
    <t>APP20D198D21</t>
  </si>
  <si>
    <t>A21D198D03</t>
  </si>
  <si>
    <t>A21D198D20</t>
  </si>
  <si>
    <t>A21D198D07</t>
  </si>
  <si>
    <t>A21D198D08</t>
  </si>
  <si>
    <t>A21D198D09</t>
  </si>
  <si>
    <t>A21D198D10</t>
  </si>
  <si>
    <t>A21D198D11</t>
  </si>
  <si>
    <t>A21D198D12</t>
  </si>
  <si>
    <t>CPI linked instrument 199</t>
  </si>
  <si>
    <t>4B.802</t>
  </si>
  <si>
    <t>A21D199D13</t>
  </si>
  <si>
    <t>A21D199D14</t>
  </si>
  <si>
    <t>A21D199D15</t>
  </si>
  <si>
    <t>A21D199D16</t>
  </si>
  <si>
    <t>A21D199D17</t>
  </si>
  <si>
    <t>A21D199D18</t>
  </si>
  <si>
    <t>A21D199D19</t>
  </si>
  <si>
    <t>A21D199D01</t>
  </si>
  <si>
    <t>A21D199D02</t>
  </si>
  <si>
    <t>APP20D199D21</t>
  </si>
  <si>
    <t>A21D199D03</t>
  </si>
  <si>
    <t>A21D199D20</t>
  </si>
  <si>
    <t>A21D199D07</t>
  </si>
  <si>
    <t>A21D199D08</t>
  </si>
  <si>
    <t>A21D199D09</t>
  </si>
  <si>
    <t>A21D199D10</t>
  </si>
  <si>
    <t>A21D199D11</t>
  </si>
  <si>
    <t>A21D199D12</t>
  </si>
  <si>
    <t>CPI linked instrument 200</t>
  </si>
  <si>
    <t>4B.803</t>
  </si>
  <si>
    <t>A21D200D13</t>
  </si>
  <si>
    <t>A21D200D14</t>
  </si>
  <si>
    <t>A21D200D15</t>
  </si>
  <si>
    <t>A21D200D16</t>
  </si>
  <si>
    <t>A21D200D17</t>
  </si>
  <si>
    <t>A21D200D18</t>
  </si>
  <si>
    <t>A21D200D19</t>
  </si>
  <si>
    <t>A21D200D01</t>
  </si>
  <si>
    <t>A21D200D02</t>
  </si>
  <si>
    <t>APP20D200D21</t>
  </si>
  <si>
    <t>A21D200D03</t>
  </si>
  <si>
    <t>A21D200D20</t>
  </si>
  <si>
    <t>A21D200D07</t>
  </si>
  <si>
    <t>A21D200D08</t>
  </si>
  <si>
    <t>A21D200D09</t>
  </si>
  <si>
    <t>A21D200D10</t>
  </si>
  <si>
    <t>A21D200D11</t>
  </si>
  <si>
    <t>A21D200D12</t>
  </si>
  <si>
    <t xml:space="preserve">Totals for CPI linked instruments </t>
  </si>
  <si>
    <t>4B.804</t>
  </si>
  <si>
    <t>A21D0002</t>
  </si>
  <si>
    <t>APP20D0021</t>
  </si>
  <si>
    <t>A21D0003</t>
  </si>
  <si>
    <t>A21D0008</t>
  </si>
  <si>
    <t>A21D0009</t>
  </si>
  <si>
    <t>A21D0010</t>
  </si>
  <si>
    <t>A21D0011</t>
  </si>
  <si>
    <t>A21D0012</t>
  </si>
  <si>
    <t>Totals for all instruments</t>
  </si>
  <si>
    <t>4B.805</t>
  </si>
  <si>
    <t>A21T0002</t>
  </si>
  <si>
    <t>APP20T0021</t>
  </si>
  <si>
    <t>A21T0003</t>
  </si>
  <si>
    <t>A21T0008</t>
  </si>
  <si>
    <t>A21T0009</t>
  </si>
  <si>
    <t>A21T0010</t>
  </si>
  <si>
    <t>A21T0011</t>
  </si>
  <si>
    <t>A21T0012</t>
  </si>
  <si>
    <t>Inflation Assumptions</t>
  </si>
  <si>
    <t>E</t>
  </si>
  <si>
    <t>RPI %</t>
  </si>
  <si>
    <t>4B.806</t>
  </si>
  <si>
    <t>RPI - %</t>
  </si>
  <si>
    <t>A21008</t>
  </si>
  <si>
    <t>CPI %</t>
  </si>
  <si>
    <t>4B.807</t>
  </si>
  <si>
    <t>CPI - %</t>
  </si>
  <si>
    <t>A21009</t>
  </si>
  <si>
    <t>F</t>
  </si>
  <si>
    <t>4B.808</t>
  </si>
  <si>
    <t>Indicative weighted average nominal interest</t>
  </si>
  <si>
    <t>A21001</t>
  </si>
  <si>
    <t>4B.809</t>
  </si>
  <si>
    <t>Indicative weighted average cash interest</t>
  </si>
  <si>
    <t>A21002</t>
  </si>
  <si>
    <t>Indicative debt portfolio breakdown</t>
  </si>
  <si>
    <t>G</t>
  </si>
  <si>
    <t>Floating rate debt as percentage of total debt (gross)</t>
  </si>
  <si>
    <t>4B.810</t>
  </si>
  <si>
    <t>A21003</t>
  </si>
  <si>
    <t>Fixed rate debt as percentage of total debt (gross)</t>
  </si>
  <si>
    <t>4B.811</t>
  </si>
  <si>
    <t>A21004</t>
  </si>
  <si>
    <t>RPI linked debt as percentage of total debt (gross)</t>
  </si>
  <si>
    <t>4B.812</t>
  </si>
  <si>
    <t>A21005</t>
  </si>
  <si>
    <t>CPI linked debt as percentage of total debt (gross)</t>
  </si>
  <si>
    <t>4B.813</t>
  </si>
  <si>
    <t>A21010</t>
  </si>
  <si>
    <t>All index (CPI and RPI) linked debt as percentage of total debt (gross)</t>
  </si>
  <si>
    <t>4B.814</t>
  </si>
  <si>
    <t>A21011</t>
  </si>
  <si>
    <t>Fixed rate debt and index linked debt as percentage of total debt (gross)</t>
  </si>
  <si>
    <t>4B.815</t>
  </si>
  <si>
    <t>A21006</t>
  </si>
  <si>
    <t>4B.816</t>
  </si>
  <si>
    <t>A21007</t>
  </si>
  <si>
    <t>Price control period to date</t>
  </si>
  <si>
    <t>Water network plus</t>
  </si>
  <si>
    <t>Wastewater network plus</t>
  </si>
  <si>
    <t>Thames Tideway/ Havant Thicket</t>
  </si>
  <si>
    <t>Totex (net of business rates, abstraction licence fees and grants and contributions)</t>
  </si>
  <si>
    <t>Final determination allowed totex (net of business rates, abstraction licence fees and grants and contributions)</t>
  </si>
  <si>
    <t>4C.1</t>
  </si>
  <si>
    <t>B0139FDWR</t>
  </si>
  <si>
    <t>B0139FDWNP</t>
  </si>
  <si>
    <t>B0139FDWWNP</t>
  </si>
  <si>
    <t>B0139FDBIO</t>
  </si>
  <si>
    <t>B0139FDTTTH</t>
  </si>
  <si>
    <t>B0139FDCWR</t>
  </si>
  <si>
    <t>B0139FDCWNP</t>
  </si>
  <si>
    <t>B0139FDCWWNP</t>
  </si>
  <si>
    <t>B0139FDCBIO</t>
  </si>
  <si>
    <t>B0139FDCTTTH</t>
  </si>
  <si>
    <t>Actual totex (net of business rates, abstraction licence fees and grants and contributions)</t>
  </si>
  <si>
    <t>4C.2</t>
  </si>
  <si>
    <t>B0140ACWR</t>
  </si>
  <si>
    <t>B0140ACWNP</t>
  </si>
  <si>
    <t>B0140ACWWNP</t>
  </si>
  <si>
    <t>B0140ACBIO</t>
  </si>
  <si>
    <t>B0140ACTTTH</t>
  </si>
  <si>
    <t>B0140ACCWR</t>
  </si>
  <si>
    <t>B0140ACCWNP</t>
  </si>
  <si>
    <t>B0140ACCWWNP</t>
  </si>
  <si>
    <t>B0140ACCBIO</t>
  </si>
  <si>
    <t>B0140ACCTTTH</t>
  </si>
  <si>
    <t>Transition expenditure</t>
  </si>
  <si>
    <t>4C.3</t>
  </si>
  <si>
    <t>B0141TEWR</t>
  </si>
  <si>
    <t>B0141TEWNP</t>
  </si>
  <si>
    <t>B0141TEWWNP</t>
  </si>
  <si>
    <t>B0141TEBIO</t>
  </si>
  <si>
    <t>B0141TETTTH</t>
  </si>
  <si>
    <t>B0141TECWR</t>
  </si>
  <si>
    <t>B0141TECWNP</t>
  </si>
  <si>
    <t>B0141TECWWNP</t>
  </si>
  <si>
    <t>B0141TECBIO</t>
  </si>
  <si>
    <t>B0141TECTTTH</t>
  </si>
  <si>
    <t>Disallowable costs</t>
  </si>
  <si>
    <t>4C.4</t>
  </si>
  <si>
    <t>B0142DCWR</t>
  </si>
  <si>
    <t>B0142DCWNP</t>
  </si>
  <si>
    <t>B0142DCWWNP</t>
  </si>
  <si>
    <t>B0142DCBIO</t>
  </si>
  <si>
    <t>B0142DCTTTH</t>
  </si>
  <si>
    <t>B0142DCCWR</t>
  </si>
  <si>
    <t>B0142DCCWNP</t>
  </si>
  <si>
    <t>B0142DCCWWNP</t>
  </si>
  <si>
    <t>B0142DCCBIO</t>
  </si>
  <si>
    <t>B0142DCCTTTH</t>
  </si>
  <si>
    <t>Total actual totex  (net of business rates, abstraction licence fees and grants and contributions)</t>
  </si>
  <si>
    <t>4C.5</t>
  </si>
  <si>
    <t>B0143TAWR</t>
  </si>
  <si>
    <t>B0143TAWNP</t>
  </si>
  <si>
    <t>B0143TAWWNP</t>
  </si>
  <si>
    <t>B0143TABIO</t>
  </si>
  <si>
    <t>B0143TATTTH</t>
  </si>
  <si>
    <t>B0143TACWR</t>
  </si>
  <si>
    <t>B0143TACWNP</t>
  </si>
  <si>
    <t>B0143TACWWNP</t>
  </si>
  <si>
    <t>B0143TACBIO</t>
  </si>
  <si>
    <t>B0143TACTTTH</t>
  </si>
  <si>
    <t xml:space="preserve">Variance </t>
  </si>
  <si>
    <t>4C.6</t>
  </si>
  <si>
    <t>B0144VRWR</t>
  </si>
  <si>
    <t>B0144VRWNP</t>
  </si>
  <si>
    <t>B0144VRWWNP</t>
  </si>
  <si>
    <t>B0144VRBIO</t>
  </si>
  <si>
    <t>B0144VRTTTH</t>
  </si>
  <si>
    <t>B0144VRCWR</t>
  </si>
  <si>
    <t>B0144VRCWNP</t>
  </si>
  <si>
    <t>B0144VRCWWNP</t>
  </si>
  <si>
    <t>B0144VRCBIO</t>
  </si>
  <si>
    <t>B0144VRCTTTH</t>
  </si>
  <si>
    <t>Variance due to timing of expenditure</t>
  </si>
  <si>
    <t>4C.7</t>
  </si>
  <si>
    <t>B0145VTWR</t>
  </si>
  <si>
    <t>B0145VTWNP</t>
  </si>
  <si>
    <t>B0145VTWWNP</t>
  </si>
  <si>
    <t>B0145VTBIO</t>
  </si>
  <si>
    <t>B0145VTTTTH</t>
  </si>
  <si>
    <t>B0145VTCWR</t>
  </si>
  <si>
    <t>B0145VTCWNP</t>
  </si>
  <si>
    <t>B0145VTCWWNP</t>
  </si>
  <si>
    <t>B0145VTCBIO</t>
  </si>
  <si>
    <t>B0145VTCTTTH</t>
  </si>
  <si>
    <t>Variance due to efficiency</t>
  </si>
  <si>
    <t>4C.8</t>
  </si>
  <si>
    <t>B0146VDWR</t>
  </si>
  <si>
    <t>B0146VDWNP</t>
  </si>
  <si>
    <t>B0146VDWWNP</t>
  </si>
  <si>
    <t>B0146VDBIO</t>
  </si>
  <si>
    <t>B0146VDTTTH</t>
  </si>
  <si>
    <t>B0146VDCWR</t>
  </si>
  <si>
    <t>B0146VDCWNP</t>
  </si>
  <si>
    <t>B0146VDCWWNP</t>
  </si>
  <si>
    <t>B0146VDCBIO</t>
  </si>
  <si>
    <t>B0146VDCTTTH</t>
  </si>
  <si>
    <t>Customer cost sharing rate</t>
  </si>
  <si>
    <t>4C.9</t>
  </si>
  <si>
    <t>B0147CCWR</t>
  </si>
  <si>
    <t>B0147CCWNP</t>
  </si>
  <si>
    <t>B0147CCWWNP</t>
  </si>
  <si>
    <t>B0147CCBIO</t>
  </si>
  <si>
    <t>B0147CCTTTH</t>
  </si>
  <si>
    <t>B0147CCCWR</t>
  </si>
  <si>
    <t>B0147CCCWNP</t>
  </si>
  <si>
    <t>B0147CCCWWNP</t>
  </si>
  <si>
    <t>B0147CCCBIO</t>
  </si>
  <si>
    <t>B0147CCCTTTH</t>
  </si>
  <si>
    <t>Customer share of totex over/underspend</t>
  </si>
  <si>
    <t>4C.10</t>
  </si>
  <si>
    <t>B0148CTWR</t>
  </si>
  <si>
    <t>B0148CTWNP</t>
  </si>
  <si>
    <t>B0148CTWWNP</t>
  </si>
  <si>
    <t>B0148CTBIO</t>
  </si>
  <si>
    <t>B0148CTTTTH</t>
  </si>
  <si>
    <t>B0148CTCWR</t>
  </si>
  <si>
    <t>B0148CTCWNP</t>
  </si>
  <si>
    <t>B0148CTCWWNP</t>
  </si>
  <si>
    <t>B0148CTCBIO</t>
  </si>
  <si>
    <t>B0148CTCTTTH</t>
  </si>
  <si>
    <t>Company share of totex over/underspend</t>
  </si>
  <si>
    <t>4C.11</t>
  </si>
  <si>
    <t>B0149COWR</t>
  </si>
  <si>
    <t>B0149COWNP</t>
  </si>
  <si>
    <t>B0149COWWNP</t>
  </si>
  <si>
    <t>B0149COBIO</t>
  </si>
  <si>
    <t>B0149COTTTH</t>
  </si>
  <si>
    <t>B0149COCWR</t>
  </si>
  <si>
    <t>B0149COCWNP</t>
  </si>
  <si>
    <t>B0149COCWWNP</t>
  </si>
  <si>
    <t>B0149COCBIO</t>
  </si>
  <si>
    <t>B0149COCTTTH</t>
  </si>
  <si>
    <t>Totex - business rates and abstraction licence fees</t>
  </si>
  <si>
    <t>Final determination allowed totex - business rates and abstraction licence fees</t>
  </si>
  <si>
    <t>4C.12</t>
  </si>
  <si>
    <t>B0150FDWR</t>
  </si>
  <si>
    <t>B0150FDWNP</t>
  </si>
  <si>
    <t>B0150FDWWNP</t>
  </si>
  <si>
    <t>B0150FDBIO</t>
  </si>
  <si>
    <t>B0150FDTTTH</t>
  </si>
  <si>
    <t>B0150FDCWR</t>
  </si>
  <si>
    <t>B0150FDCWNP</t>
  </si>
  <si>
    <t>B0150FDCWWNP</t>
  </si>
  <si>
    <t>B0150FDCBIO</t>
  </si>
  <si>
    <t>B0150FDCTTTH</t>
  </si>
  <si>
    <t>Actual totex - business rates and abstraction licence fees</t>
  </si>
  <si>
    <t>4C.13</t>
  </si>
  <si>
    <t>B0151ATWR</t>
  </si>
  <si>
    <t>B0151ATWNP</t>
  </si>
  <si>
    <t>B0151ATWWNP</t>
  </si>
  <si>
    <t>B0151ATBIO</t>
  </si>
  <si>
    <t>B0151ATTTTH</t>
  </si>
  <si>
    <t>B0151ATCWR</t>
  </si>
  <si>
    <t>B0151ATCWNP</t>
  </si>
  <si>
    <t>B0151ATCWWNP</t>
  </si>
  <si>
    <t>B0151ATCBIO</t>
  </si>
  <si>
    <t>B0151ATCTTTH</t>
  </si>
  <si>
    <t>Variance  - business rates and abstraction licence fees</t>
  </si>
  <si>
    <t>4C.14</t>
  </si>
  <si>
    <t>B0152VBWR</t>
  </si>
  <si>
    <t>B0152VBWNP</t>
  </si>
  <si>
    <t>B0152VBWWNP</t>
  </si>
  <si>
    <t>B0152VBBIO</t>
  </si>
  <si>
    <t>B0152VBTTTH</t>
  </si>
  <si>
    <t>B0152VBCWR</t>
  </si>
  <si>
    <t>B0152VBCWNP</t>
  </si>
  <si>
    <t>B0152VBCWWNP</t>
  </si>
  <si>
    <t>B0152VBCBIO</t>
  </si>
  <si>
    <t>B0152VBCTTTH</t>
  </si>
  <si>
    <t>Customer cost sharing rate  - business rates and abstraction licence fees</t>
  </si>
  <si>
    <t>4C.15</t>
  </si>
  <si>
    <t>B0153CCWR</t>
  </si>
  <si>
    <t>B0153CCWNP</t>
  </si>
  <si>
    <t>B0153CCWWNP</t>
  </si>
  <si>
    <t>B0153CCBIO</t>
  </si>
  <si>
    <t>B0153CCTTTH</t>
  </si>
  <si>
    <t>B0153CCCWR</t>
  </si>
  <si>
    <t>B0153CCCWNP</t>
  </si>
  <si>
    <t>B0153CCCWWNP</t>
  </si>
  <si>
    <t>B0153CCCBIO</t>
  </si>
  <si>
    <t>B0153CCCTTTH</t>
  </si>
  <si>
    <t>Customer share of totex over/underspend  - business rates and abstraction licence fees</t>
  </si>
  <si>
    <t>4C.16</t>
  </si>
  <si>
    <t>B0154CWR</t>
  </si>
  <si>
    <t>B0154CWWNP</t>
  </si>
  <si>
    <t>B0154CWWWNP</t>
  </si>
  <si>
    <t>B0154CWBIO</t>
  </si>
  <si>
    <t>B0154CWTTTH</t>
  </si>
  <si>
    <t>B0154CWCWR</t>
  </si>
  <si>
    <t>B0154CWCWNP</t>
  </si>
  <si>
    <t>B0154CWCWWNP</t>
  </si>
  <si>
    <t>B0154CWCBIO</t>
  </si>
  <si>
    <t>B0154CWCTTTH</t>
  </si>
  <si>
    <t>Company share of totex over/underspend  - business rates and abstraction licence fees</t>
  </si>
  <si>
    <t>4C.17</t>
  </si>
  <si>
    <t>B0155CTWR</t>
  </si>
  <si>
    <t>B0155CTWNP</t>
  </si>
  <si>
    <t>B0155CTWWNP</t>
  </si>
  <si>
    <t>B0155CTBIO</t>
  </si>
  <si>
    <t>B0155CTTTTH</t>
  </si>
  <si>
    <t>B0155CTCWR</t>
  </si>
  <si>
    <t>B0155CTCWNP</t>
  </si>
  <si>
    <t>B0155CTCWWNP</t>
  </si>
  <si>
    <t>B0155CTCBIO</t>
  </si>
  <si>
    <t>B0155CTCTTTH</t>
  </si>
  <si>
    <t>Totex not subject to cost sharing</t>
  </si>
  <si>
    <t>Final determination allowed totex -  not subject to cost sharing</t>
  </si>
  <si>
    <t>4C.18</t>
  </si>
  <si>
    <t>B0156FDWR</t>
  </si>
  <si>
    <t>B0156FDWNP</t>
  </si>
  <si>
    <t>B0156FDWWNP</t>
  </si>
  <si>
    <t>B0156FDBIO</t>
  </si>
  <si>
    <t>B0156FDTTTH</t>
  </si>
  <si>
    <t>B0156FDCWR</t>
  </si>
  <si>
    <t>B0156FDCWNP</t>
  </si>
  <si>
    <t>B0156FDCWWNP</t>
  </si>
  <si>
    <t>B0156FDCBIO</t>
  </si>
  <si>
    <t>B0156FDCTTTH</t>
  </si>
  <si>
    <t>Actual totex - not subject to cost sharing</t>
  </si>
  <si>
    <t>4C.19</t>
  </si>
  <si>
    <t>B0157ATWR</t>
  </si>
  <si>
    <t>B0157ATWNP</t>
  </si>
  <si>
    <t>B0157ATWWNP</t>
  </si>
  <si>
    <t>B0157ATBIO</t>
  </si>
  <si>
    <t>B0157ATTTTH</t>
  </si>
  <si>
    <t>B0157ATCWR</t>
  </si>
  <si>
    <t>B0157ATCWNP</t>
  </si>
  <si>
    <t>B0157ATCWWNP</t>
  </si>
  <si>
    <t>B0157ATCBIO</t>
  </si>
  <si>
    <t>B0157ATCTTTH</t>
  </si>
  <si>
    <t>Variance - 100% company allocation</t>
  </si>
  <si>
    <t>4C.20</t>
  </si>
  <si>
    <t>B0158VRWR</t>
  </si>
  <si>
    <t>B0158VRWNP</t>
  </si>
  <si>
    <t>B0158VRWWNP</t>
  </si>
  <si>
    <t>B0158VRBIO</t>
  </si>
  <si>
    <t>B0158VRTTTH</t>
  </si>
  <si>
    <t>B0158VRCWR</t>
  </si>
  <si>
    <t>B0158VRCWNP</t>
  </si>
  <si>
    <t>B0158VRCWWNP</t>
  </si>
  <si>
    <t>B0158VRCBIO</t>
  </si>
  <si>
    <t>B0158VRCTTTH</t>
  </si>
  <si>
    <t xml:space="preserve">Total company share of totex over/under spend </t>
  </si>
  <si>
    <t>4C.21</t>
  </si>
  <si>
    <t>B0159CTWR</t>
  </si>
  <si>
    <t>B0159CTWNP</t>
  </si>
  <si>
    <t>B0159CTWWNP</t>
  </si>
  <si>
    <t>B0159CTBIO</t>
  </si>
  <si>
    <t>B0159CTTTTH</t>
  </si>
  <si>
    <t>B0159CTCWR</t>
  </si>
  <si>
    <t>B0159CTCWNP</t>
  </si>
  <si>
    <t>B0159CTCWWNP</t>
  </si>
  <si>
    <t>B0159CTCBIO</t>
  </si>
  <si>
    <t>B0159CTCTTTH</t>
  </si>
  <si>
    <t>RCV</t>
  </si>
  <si>
    <t>4C.22</t>
  </si>
  <si>
    <t>B0160CSWR</t>
  </si>
  <si>
    <t>B0160CSWNP</t>
  </si>
  <si>
    <t>B0160CSWWNP</t>
  </si>
  <si>
    <t>B0160CSBIO</t>
  </si>
  <si>
    <t>B0160CSTTTH</t>
  </si>
  <si>
    <t>B0160CSCWR</t>
  </si>
  <si>
    <t>B0160CSCWNP</t>
  </si>
  <si>
    <t>B0160CSCWWNP</t>
  </si>
  <si>
    <t>B0160CSCBIO</t>
  </si>
  <si>
    <t>B0160CSCTTTH</t>
  </si>
  <si>
    <t>PAYG rate</t>
  </si>
  <si>
    <t>4C.23</t>
  </si>
  <si>
    <t>B0161PGWR</t>
  </si>
  <si>
    <t>B0161PGWNP</t>
  </si>
  <si>
    <t>B0161PGWWNP</t>
  </si>
  <si>
    <t>B0161PGBIO</t>
  </si>
  <si>
    <t>B0161PGTTTH</t>
  </si>
  <si>
    <t>B0161PGCWR</t>
  </si>
  <si>
    <t>B0161PGCWNP</t>
  </si>
  <si>
    <t>B0161PGCWWNP</t>
  </si>
  <si>
    <t>B0161PGCBIO</t>
  </si>
  <si>
    <t>B0161PGCTTTH</t>
  </si>
  <si>
    <t>RCV element of totex over/underspend</t>
  </si>
  <si>
    <t>4C.24</t>
  </si>
  <si>
    <t>B0162RVWR</t>
  </si>
  <si>
    <t>B0162RVWNP</t>
  </si>
  <si>
    <t>B0162RVWWNP</t>
  </si>
  <si>
    <t>B0162RVBIO</t>
  </si>
  <si>
    <t>B0162RVTTTH</t>
  </si>
  <si>
    <t>B0162RVCWR</t>
  </si>
  <si>
    <t>B0162RVCWNP</t>
  </si>
  <si>
    <t>B0162RVCWWNP</t>
  </si>
  <si>
    <t>B0162RVCBIO</t>
  </si>
  <si>
    <t>B0162RVCTTTH</t>
  </si>
  <si>
    <t xml:space="preserve">Adjustment for ODI outperformance payment or underperformance payment </t>
  </si>
  <si>
    <t>4C.25</t>
  </si>
  <si>
    <t>B0163ODIWR</t>
  </si>
  <si>
    <t>B0163ODCWNP</t>
  </si>
  <si>
    <t>B0163ODCWWNP</t>
  </si>
  <si>
    <t>B0163ODCBIO</t>
  </si>
  <si>
    <t>RCT00588TTT</t>
  </si>
  <si>
    <t>RCV determined at FD at 31 March</t>
  </si>
  <si>
    <t>4C.26</t>
  </si>
  <si>
    <t>B0164RCVWR</t>
  </si>
  <si>
    <t>B0164RCCWNP</t>
  </si>
  <si>
    <t>B0164RCCWWNP</t>
  </si>
  <si>
    <t>B0164RCCBIO</t>
  </si>
  <si>
    <t>RCT00586TTT</t>
  </si>
  <si>
    <t>Projected 'shadow' RCV</t>
  </si>
  <si>
    <t>4C.27</t>
  </si>
  <si>
    <t>B0165SRVWR</t>
  </si>
  <si>
    <t>B0165SRCWNP</t>
  </si>
  <si>
    <t>B0165SRCWWNP</t>
  </si>
  <si>
    <t>B0165SRCBIO</t>
  </si>
  <si>
    <t>RCT00589TTT</t>
  </si>
  <si>
    <t>Network+</t>
  </si>
  <si>
    <t>Raw water transport</t>
  </si>
  <si>
    <t>Raw water storage</t>
  </si>
  <si>
    <t>Water treatment</t>
  </si>
  <si>
    <t>Treated water distribution</t>
  </si>
  <si>
    <t>4D.1</t>
  </si>
  <si>
    <t>B0203WR</t>
  </si>
  <si>
    <t>B0203RWT</t>
  </si>
  <si>
    <t>B0203RWS</t>
  </si>
  <si>
    <t>B0203WT</t>
  </si>
  <si>
    <t>B0203TWD</t>
  </si>
  <si>
    <t>B0203TAS</t>
  </si>
  <si>
    <t>4D.2</t>
  </si>
  <si>
    <t>B0204WR</t>
  </si>
  <si>
    <t>B0204RWT</t>
  </si>
  <si>
    <t>B0204RWS</t>
  </si>
  <si>
    <t>B0204WT</t>
  </si>
  <si>
    <t>B0204TWD</t>
  </si>
  <si>
    <t>B0204TAS</t>
  </si>
  <si>
    <t>Developer services operating expenditure</t>
  </si>
  <si>
    <t>4D.3</t>
  </si>
  <si>
    <t>B0205WR</t>
  </si>
  <si>
    <t>B0205RWT</t>
  </si>
  <si>
    <t>B0205RWS</t>
  </si>
  <si>
    <t>B0205WT</t>
  </si>
  <si>
    <t>B0205TWD</t>
  </si>
  <si>
    <t>B0205TAS</t>
  </si>
  <si>
    <t>4D.4</t>
  </si>
  <si>
    <t>BM319RWT</t>
  </si>
  <si>
    <t>BM319RWS</t>
  </si>
  <si>
    <t>BM319WT</t>
  </si>
  <si>
    <t>BM319TWD</t>
  </si>
  <si>
    <t>BM319TAS</t>
  </si>
  <si>
    <t>4D.5</t>
  </si>
  <si>
    <t>BM323RWT</t>
  </si>
  <si>
    <t>BM323RWS</t>
  </si>
  <si>
    <t>BM323WT</t>
  </si>
  <si>
    <t>BM323TWD</t>
  </si>
  <si>
    <t>BM323TAS</t>
  </si>
  <si>
    <t>4D.6</t>
  </si>
  <si>
    <t>BM351WRT</t>
  </si>
  <si>
    <t>BM351RWT</t>
  </si>
  <si>
    <t>BM351RWS</t>
  </si>
  <si>
    <t>BM351WT</t>
  </si>
  <si>
    <t>BM351TWD</t>
  </si>
  <si>
    <t>BM351TAS</t>
  </si>
  <si>
    <t>4D.7</t>
  </si>
  <si>
    <t>B0206WR</t>
  </si>
  <si>
    <t>B0206RWT</t>
  </si>
  <si>
    <t>B0206RWS</t>
  </si>
  <si>
    <t>B0206WT</t>
  </si>
  <si>
    <t>B0206TWD</t>
  </si>
  <si>
    <t>B0206TAS</t>
  </si>
  <si>
    <t>4D.8</t>
  </si>
  <si>
    <t>B0207WR</t>
  </si>
  <si>
    <t>B0207RWT</t>
  </si>
  <si>
    <t>B0207RWS</t>
  </si>
  <si>
    <t>B0207WT</t>
  </si>
  <si>
    <t>B0207TWD</t>
  </si>
  <si>
    <t>B0207TAS</t>
  </si>
  <si>
    <t>4D.9</t>
  </si>
  <si>
    <t>B0208WR</t>
  </si>
  <si>
    <t>B0208RWT</t>
  </si>
  <si>
    <t>B0208RWS</t>
  </si>
  <si>
    <t>B0208WT</t>
  </si>
  <si>
    <t>B0208TWD</t>
  </si>
  <si>
    <t>B0208TAS</t>
  </si>
  <si>
    <t>4D.10</t>
  </si>
  <si>
    <t>B0209WR</t>
  </si>
  <si>
    <t>B0209RWT</t>
  </si>
  <si>
    <t>B0209RWS</t>
  </si>
  <si>
    <t>B0209WT</t>
  </si>
  <si>
    <t>B0209TWD</t>
  </si>
  <si>
    <t>B0209TAS</t>
  </si>
  <si>
    <t>4D.11</t>
  </si>
  <si>
    <t>BC30498RWT</t>
  </si>
  <si>
    <t>BC30498RWS</t>
  </si>
  <si>
    <t>BC30498WT</t>
  </si>
  <si>
    <t>BC30498TWD</t>
  </si>
  <si>
    <t>BC30498TAS</t>
  </si>
  <si>
    <t>4D.12</t>
  </si>
  <si>
    <t>BM333RWT</t>
  </si>
  <si>
    <t>BM333RWS</t>
  </si>
  <si>
    <t>BM333WT</t>
  </si>
  <si>
    <t>BM333TWD</t>
  </si>
  <si>
    <t>BM333TAS</t>
  </si>
  <si>
    <t>4D.13</t>
  </si>
  <si>
    <t>BA1070RWT</t>
  </si>
  <si>
    <t>BA1070RWS</t>
  </si>
  <si>
    <t>BA1070WT</t>
  </si>
  <si>
    <t>BA1070TWD</t>
  </si>
  <si>
    <t>BA1070TAS</t>
  </si>
  <si>
    <t>4D.14</t>
  </si>
  <si>
    <t>B0500WR</t>
  </si>
  <si>
    <t>B0500RWT</t>
  </si>
  <si>
    <t>B0500RWS</t>
  </si>
  <si>
    <t>B0500WT</t>
  </si>
  <si>
    <t>B0500TWD</t>
  </si>
  <si>
    <t>B0500TAS</t>
  </si>
  <si>
    <t>4D.15</t>
  </si>
  <si>
    <t>BM325WRT</t>
  </si>
  <si>
    <t>BM325RWT</t>
  </si>
  <si>
    <t>BM325RWS</t>
  </si>
  <si>
    <t>BM325WT</t>
  </si>
  <si>
    <t>BM325TWD</t>
  </si>
  <si>
    <t>BM325TAS</t>
  </si>
  <si>
    <t>4D.16</t>
  </si>
  <si>
    <t>CR00558RWT</t>
  </si>
  <si>
    <t>CR00558RWS</t>
  </si>
  <si>
    <t>CR00558WT</t>
  </si>
  <si>
    <t>CR00558TWD</t>
  </si>
  <si>
    <t>CR00558TOT</t>
  </si>
  <si>
    <t>4D.17</t>
  </si>
  <si>
    <t>CR00561RWT</t>
  </si>
  <si>
    <t>CR00561RWS</t>
  </si>
  <si>
    <t>CR00561WT</t>
  </si>
  <si>
    <t>CR00561TWD</t>
  </si>
  <si>
    <t>CR00561TOT</t>
  </si>
  <si>
    <t>4D.18</t>
  </si>
  <si>
    <t>W3026WRT</t>
  </si>
  <si>
    <t>W3026RWT</t>
  </si>
  <si>
    <t>W3026RWS</t>
  </si>
  <si>
    <t>W3026WT</t>
  </si>
  <si>
    <t>W3026TWD</t>
  </si>
  <si>
    <t>W3026TOT</t>
  </si>
  <si>
    <t>Atypical expenditure</t>
  </si>
  <si>
    <t>Item 1</t>
  </si>
  <si>
    <t>4D.19</t>
  </si>
  <si>
    <t>BP3357001WR</t>
  </si>
  <si>
    <t>BP3357001RWT</t>
  </si>
  <si>
    <t>BP3357001RWS</t>
  </si>
  <si>
    <t>BP3357001WT</t>
  </si>
  <si>
    <t>BP3357001TWD</t>
  </si>
  <si>
    <t>BP3357001CAW</t>
  </si>
  <si>
    <t>Item 2</t>
  </si>
  <si>
    <t>4D.20</t>
  </si>
  <si>
    <t>BP3357002WR</t>
  </si>
  <si>
    <t>BP3357002RWT</t>
  </si>
  <si>
    <t>BP3357002RWS</t>
  </si>
  <si>
    <t>BP3357002WT</t>
  </si>
  <si>
    <t>BP3357002TWD</t>
  </si>
  <si>
    <t>BP3357002CAW</t>
  </si>
  <si>
    <t>Item 3</t>
  </si>
  <si>
    <t>4D.21</t>
  </si>
  <si>
    <t>BP3357003WR</t>
  </si>
  <si>
    <t>BP3357003RWT</t>
  </si>
  <si>
    <t>BP3357003RWS</t>
  </si>
  <si>
    <t>BP3357003WT</t>
  </si>
  <si>
    <t>BP3357003TWD</t>
  </si>
  <si>
    <t>BP3357003CAW</t>
  </si>
  <si>
    <t>Item 4</t>
  </si>
  <si>
    <t>4D.22</t>
  </si>
  <si>
    <t>BP3357004WR</t>
  </si>
  <si>
    <t>BP3357004RWT</t>
  </si>
  <si>
    <t>BP3357004RWS</t>
  </si>
  <si>
    <t>BP3357004WT</t>
  </si>
  <si>
    <t>BP3357004TWD</t>
  </si>
  <si>
    <t>BP3357004CAW</t>
  </si>
  <si>
    <t>Item 5</t>
  </si>
  <si>
    <t>4D.23</t>
  </si>
  <si>
    <t>BP3357005WR</t>
  </si>
  <si>
    <t>BP3357005RWT</t>
  </si>
  <si>
    <t>BP3357005RWS</t>
  </si>
  <si>
    <t>BP3357005WT</t>
  </si>
  <si>
    <t>BP3357005TWD</t>
  </si>
  <si>
    <t>BP3357005CAW</t>
  </si>
  <si>
    <t>Total atypical expenditure</t>
  </si>
  <si>
    <t>4D.24</t>
  </si>
  <si>
    <t>BP3357020WR</t>
  </si>
  <si>
    <t>BP3357020RWT</t>
  </si>
  <si>
    <t>BP3357020RWS</t>
  </si>
  <si>
    <t>BP3357020WT</t>
  </si>
  <si>
    <t>BP3357020TWD</t>
  </si>
  <si>
    <t>BP3357020CAW</t>
  </si>
  <si>
    <t>Network+ 
Sewage collection</t>
  </si>
  <si>
    <t>Network+ 
Sewage treatment</t>
  </si>
  <si>
    <t>Foul</t>
  </si>
  <si>
    <t>Surface water drainage</t>
  </si>
  <si>
    <t>Highway drainage</t>
  </si>
  <si>
    <t>Sewage treatment and disposal</t>
  </si>
  <si>
    <t>Imported sludge liquor treatment</t>
  </si>
  <si>
    <t>Sludge transport</t>
  </si>
  <si>
    <t>Sludge treatment</t>
  </si>
  <si>
    <t>Sludge disposal</t>
  </si>
  <si>
    <t>4E.1</t>
  </si>
  <si>
    <t>B0501F</t>
  </si>
  <si>
    <t>B0501SWD</t>
  </si>
  <si>
    <t>B0501HD</t>
  </si>
  <si>
    <t>B0501STD</t>
  </si>
  <si>
    <t>B0501SLT</t>
  </si>
  <si>
    <t>B0501STP</t>
  </si>
  <si>
    <t>B0501SDT</t>
  </si>
  <si>
    <t>B0501SDD</t>
  </si>
  <si>
    <t>B0501TAS</t>
  </si>
  <si>
    <t>4E.2</t>
  </si>
  <si>
    <t>B0502F</t>
  </si>
  <si>
    <t>B0502SWD</t>
  </si>
  <si>
    <t>B0502HD</t>
  </si>
  <si>
    <t>B0502STD</t>
  </si>
  <si>
    <t>B0502SLT</t>
  </si>
  <si>
    <t>B0502STP</t>
  </si>
  <si>
    <t>B0502SDT</t>
  </si>
  <si>
    <t>B0502SDD</t>
  </si>
  <si>
    <t>B0502TAS</t>
  </si>
  <si>
    <t>4E.3</t>
  </si>
  <si>
    <t>B0503F</t>
  </si>
  <si>
    <t>B0503SWD</t>
  </si>
  <si>
    <t>B0503HD</t>
  </si>
  <si>
    <t>B0503STD</t>
  </si>
  <si>
    <t>B0503SLT</t>
  </si>
  <si>
    <t>B0503STP</t>
  </si>
  <si>
    <t>B0503SDT</t>
  </si>
  <si>
    <t>B0503SDD</t>
  </si>
  <si>
    <t>B0503TAS</t>
  </si>
  <si>
    <t>4E.4</t>
  </si>
  <si>
    <t>BM844F</t>
  </si>
  <si>
    <t>BM844SWD</t>
  </si>
  <si>
    <t>BM844HD</t>
  </si>
  <si>
    <t>BM844STD</t>
  </si>
  <si>
    <t>BM844SLT</t>
  </si>
  <si>
    <t>BM844STP</t>
  </si>
  <si>
    <t>BM844SDT</t>
  </si>
  <si>
    <t>BM844SDD</t>
  </si>
  <si>
    <t>BM844TAS</t>
  </si>
  <si>
    <t>4E.5</t>
  </si>
  <si>
    <t>BM823F</t>
  </si>
  <si>
    <t>BM823SWD</t>
  </si>
  <si>
    <t>BM823HD</t>
  </si>
  <si>
    <t>BM823STD</t>
  </si>
  <si>
    <t>BM823SLT</t>
  </si>
  <si>
    <t>BM823STP</t>
  </si>
  <si>
    <t>BM823SDT</t>
  </si>
  <si>
    <t>BM823SDD</t>
  </si>
  <si>
    <t>BM823TAS</t>
  </si>
  <si>
    <t>4E.6</t>
  </si>
  <si>
    <t>BM850F</t>
  </si>
  <si>
    <t>BM850SWD</t>
  </si>
  <si>
    <t>BM850HD</t>
  </si>
  <si>
    <t>BM850STD</t>
  </si>
  <si>
    <t>BM850SLT</t>
  </si>
  <si>
    <t>BM850STP</t>
  </si>
  <si>
    <t>BM850SDT</t>
  </si>
  <si>
    <t>BM850SDD</t>
  </si>
  <si>
    <t>BM850TAS</t>
  </si>
  <si>
    <t>4E.7</t>
  </si>
  <si>
    <t>B0504F</t>
  </si>
  <si>
    <t>B0504SWD</t>
  </si>
  <si>
    <t>B0504HD</t>
  </si>
  <si>
    <t>B0504STD</t>
  </si>
  <si>
    <t>B0504SLT</t>
  </si>
  <si>
    <t>B0504STP</t>
  </si>
  <si>
    <t>B0504SDT</t>
  </si>
  <si>
    <t>B0504SDD</t>
  </si>
  <si>
    <t>B0504TAS</t>
  </si>
  <si>
    <t>4E.8</t>
  </si>
  <si>
    <t>B0505F</t>
  </si>
  <si>
    <t>B0505SWD</t>
  </si>
  <si>
    <t>B0505HD</t>
  </si>
  <si>
    <t>B0505STD</t>
  </si>
  <si>
    <t>B0505SLT</t>
  </si>
  <si>
    <t>B0505STP</t>
  </si>
  <si>
    <t>B0505SDT</t>
  </si>
  <si>
    <t>B0505SDD</t>
  </si>
  <si>
    <t>B0505TAS</t>
  </si>
  <si>
    <t>4E.9</t>
  </si>
  <si>
    <t>B0506F</t>
  </si>
  <si>
    <t>B0506SWD</t>
  </si>
  <si>
    <t>B0506HD</t>
  </si>
  <si>
    <t>B0506STD</t>
  </si>
  <si>
    <t>B0506SLT</t>
  </si>
  <si>
    <t>B0506STP</t>
  </si>
  <si>
    <t>B0506SDT</t>
  </si>
  <si>
    <t>B0506SDD</t>
  </si>
  <si>
    <t>B0506TAS</t>
  </si>
  <si>
    <t>Developer services capital expenditure</t>
  </si>
  <si>
    <t>4E.10</t>
  </si>
  <si>
    <t>B0507F</t>
  </si>
  <si>
    <t>B0507SWD</t>
  </si>
  <si>
    <t>B0507HD</t>
  </si>
  <si>
    <t>B0507STD</t>
  </si>
  <si>
    <t>B0507SLT</t>
  </si>
  <si>
    <t>B0507STP</t>
  </si>
  <si>
    <t>B0507SDT</t>
  </si>
  <si>
    <t>B0507SDD</t>
  </si>
  <si>
    <t>B0507TAS</t>
  </si>
  <si>
    <t>4E.11</t>
  </si>
  <si>
    <t>BC30998F</t>
  </si>
  <si>
    <t>BC30998SWD</t>
  </si>
  <si>
    <t>BC30998HD</t>
  </si>
  <si>
    <t>BC30998STD</t>
  </si>
  <si>
    <t>BC30998SLT</t>
  </si>
  <si>
    <t>BC30998STP</t>
  </si>
  <si>
    <t>BC30998SDT</t>
  </si>
  <si>
    <t>BC30998SDD</t>
  </si>
  <si>
    <t>BC30998TAS</t>
  </si>
  <si>
    <t>4E.12</t>
  </si>
  <si>
    <t>BM833F</t>
  </si>
  <si>
    <t>BM833SWD</t>
  </si>
  <si>
    <t>BM833HD</t>
  </si>
  <si>
    <t>BM833STD</t>
  </si>
  <si>
    <t>BM833SLT</t>
  </si>
  <si>
    <t>BM833STP</t>
  </si>
  <si>
    <t>BM833SDT</t>
  </si>
  <si>
    <t>BM833SDD</t>
  </si>
  <si>
    <t>BM833TAS</t>
  </si>
  <si>
    <t>4E.13</t>
  </si>
  <si>
    <t>BA2120F</t>
  </si>
  <si>
    <t>BA2120SWD</t>
  </si>
  <si>
    <t>BA2120HD</t>
  </si>
  <si>
    <t>BA2120STD</t>
  </si>
  <si>
    <t>BA2120SLT</t>
  </si>
  <si>
    <t>BA2120STP</t>
  </si>
  <si>
    <t>BA2120SDT</t>
  </si>
  <si>
    <t>BA2120SDD</t>
  </si>
  <si>
    <t>BA2120TAS</t>
  </si>
  <si>
    <t>4E.14</t>
  </si>
  <si>
    <t>B0508F</t>
  </si>
  <si>
    <t>B0508SWD</t>
  </si>
  <si>
    <t>B0508HD</t>
  </si>
  <si>
    <t>B0508STD</t>
  </si>
  <si>
    <t>B0508SLT</t>
  </si>
  <si>
    <t>B0508STP</t>
  </si>
  <si>
    <t>B0508SDT</t>
  </si>
  <si>
    <t>B0508SDD</t>
  </si>
  <si>
    <t>B0508TAS</t>
  </si>
  <si>
    <t>4E.15</t>
  </si>
  <si>
    <t>BM825F</t>
  </si>
  <si>
    <t>BM825SWD</t>
  </si>
  <si>
    <t>BM825HD</t>
  </si>
  <si>
    <t>BM825STD</t>
  </si>
  <si>
    <t>BM825SLT</t>
  </si>
  <si>
    <t>BM825STP</t>
  </si>
  <si>
    <t>BM825SDT</t>
  </si>
  <si>
    <t>BM825SDD</t>
  </si>
  <si>
    <t>BM825TAS</t>
  </si>
  <si>
    <t>4E.16</t>
  </si>
  <si>
    <t>CR00559F</t>
  </si>
  <si>
    <t>CR00559SWD</t>
  </si>
  <si>
    <t>CR00559HD</t>
  </si>
  <si>
    <t>CR00559STD</t>
  </si>
  <si>
    <t>CR00559SLT</t>
  </si>
  <si>
    <t>CR00559STP</t>
  </si>
  <si>
    <t>CR00559SDT</t>
  </si>
  <si>
    <t>CR00559SDD</t>
  </si>
  <si>
    <t>CR00559TOT</t>
  </si>
  <si>
    <t>4E.17</t>
  </si>
  <si>
    <t>CR00562F</t>
  </si>
  <si>
    <t>CR00562SWD</t>
  </si>
  <si>
    <t>CR00562HD</t>
  </si>
  <si>
    <t>CR00562STD</t>
  </si>
  <si>
    <t>CR00562SLT</t>
  </si>
  <si>
    <t>CR00562STP</t>
  </si>
  <si>
    <t>CR00562SDT</t>
  </si>
  <si>
    <t>CR00562SDD</t>
  </si>
  <si>
    <t>CR00562TOT</t>
  </si>
  <si>
    <t>4E.18</t>
  </si>
  <si>
    <t>S3040F</t>
  </si>
  <si>
    <t>S3040SWD</t>
  </si>
  <si>
    <t>S3040HD</t>
  </si>
  <si>
    <t>S3040STD</t>
  </si>
  <si>
    <t>S3040SLT</t>
  </si>
  <si>
    <t>S3040STP</t>
  </si>
  <si>
    <t>S3040SDT</t>
  </si>
  <si>
    <t>S3040SDD</t>
  </si>
  <si>
    <t>S3040TOT</t>
  </si>
  <si>
    <t>4E.19</t>
  </si>
  <si>
    <t>BP3357001FL</t>
  </si>
  <si>
    <t>BP3357001SWD</t>
  </si>
  <si>
    <t>BP3357001HD</t>
  </si>
  <si>
    <t>BP3357001STD</t>
  </si>
  <si>
    <t>BP3357001SLT</t>
  </si>
  <si>
    <t>BP3357001STP</t>
  </si>
  <si>
    <t>BP3357001SDT</t>
  </si>
  <si>
    <t>BP3357001SDD</t>
  </si>
  <si>
    <t>BP3357001CAS</t>
  </si>
  <si>
    <t>4E.20</t>
  </si>
  <si>
    <t>BP3357002FL</t>
  </si>
  <si>
    <t>BP3357002SWD</t>
  </si>
  <si>
    <t>BP3357002HD</t>
  </si>
  <si>
    <t>BP3357002STD</t>
  </si>
  <si>
    <t>BP3357002SLT</t>
  </si>
  <si>
    <t>BP3357002STP</t>
  </si>
  <si>
    <t>BP3357002SDT</t>
  </si>
  <si>
    <t>BP3357002SDD</t>
  </si>
  <si>
    <t>BP3357002CAS</t>
  </si>
  <si>
    <t>4E.21</t>
  </si>
  <si>
    <t>BP3357003FL</t>
  </si>
  <si>
    <t>BP3357003SWD</t>
  </si>
  <si>
    <t>BP3357003HD</t>
  </si>
  <si>
    <t>BP3357003STD</t>
  </si>
  <si>
    <t>BP3357003SLT</t>
  </si>
  <si>
    <t>BP3357003STP</t>
  </si>
  <si>
    <t>BP3357003SDT</t>
  </si>
  <si>
    <t>BP3357003SDD</t>
  </si>
  <si>
    <t>BP3357003CAS</t>
  </si>
  <si>
    <t>4E.22</t>
  </si>
  <si>
    <t>BP3357004FL</t>
  </si>
  <si>
    <t>BP3357004SWD</t>
  </si>
  <si>
    <t>BP3357004HD</t>
  </si>
  <si>
    <t>BP3357004STD</t>
  </si>
  <si>
    <t>BP3357004SLT</t>
  </si>
  <si>
    <t>BP3357004STP</t>
  </si>
  <si>
    <t>BP3357004SDT</t>
  </si>
  <si>
    <t>BP3357004SDD</t>
  </si>
  <si>
    <t>BP3357004CAS</t>
  </si>
  <si>
    <t>4E.23</t>
  </si>
  <si>
    <t>BP3357005FL</t>
  </si>
  <si>
    <t>BP3357005SWD</t>
  </si>
  <si>
    <t>BP3357005HD</t>
  </si>
  <si>
    <t>BP3357005STD</t>
  </si>
  <si>
    <t>BP3357005SLT</t>
  </si>
  <si>
    <t>BP3357005STP</t>
  </si>
  <si>
    <t>BP3357005SDT</t>
  </si>
  <si>
    <t>BP3357005SDD</t>
  </si>
  <si>
    <t>BP3357005CAS</t>
  </si>
  <si>
    <t>4E.24</t>
  </si>
  <si>
    <t>BP3357020FL</t>
  </si>
  <si>
    <t>BP3357020SWD</t>
  </si>
  <si>
    <t>BP3357020HD</t>
  </si>
  <si>
    <t>BP3357020STD</t>
  </si>
  <si>
    <t>BP3357020SLT</t>
  </si>
  <si>
    <t>BP3357020STP</t>
  </si>
  <si>
    <t>BP3357020SDT</t>
  </si>
  <si>
    <t>BP3357020SDD</t>
  </si>
  <si>
    <t>BP3357020CAS</t>
  </si>
  <si>
    <t>Dps</t>
  </si>
  <si>
    <t>Expenditure in report year £m</t>
  </si>
  <si>
    <t>Cumulative expenditure on schemes completed in the report year £m</t>
  </si>
  <si>
    <t>Major project capital expenditure by purpose</t>
  </si>
  <si>
    <t xml:space="preserve">Capital expenditure purpose -  line 1 </t>
  </si>
  <si>
    <t>4F.1</t>
  </si>
  <si>
    <t xml:space="preserve">Capital expenditure purpose -  line 2 </t>
  </si>
  <si>
    <t>4F.2</t>
  </si>
  <si>
    <t xml:space="preserve">Capital expenditure purpose -  line 3 </t>
  </si>
  <si>
    <t>4F.3</t>
  </si>
  <si>
    <t xml:space="preserve">Capital expenditure purpose -  line 4 </t>
  </si>
  <si>
    <t>4F.4</t>
  </si>
  <si>
    <t xml:space="preserve">Capital expenditure purpose -  line 5 </t>
  </si>
  <si>
    <t>4F.5</t>
  </si>
  <si>
    <t xml:space="preserve">Capital expenditure purpose -  line 6 </t>
  </si>
  <si>
    <t>4F.6</t>
  </si>
  <si>
    <t xml:space="preserve">Capital expenditure purpose -  line 7 </t>
  </si>
  <si>
    <t>4F.7</t>
  </si>
  <si>
    <t xml:space="preserve">Capital expenditure purpose -  line 8 </t>
  </si>
  <si>
    <t>4F.8</t>
  </si>
  <si>
    <t xml:space="preserve">Capital expenditure purpose -  line 9 </t>
  </si>
  <si>
    <t>4F.9</t>
  </si>
  <si>
    <t xml:space="preserve">Capital expenditure purpose -  line 10 </t>
  </si>
  <si>
    <t>4F.10</t>
  </si>
  <si>
    <t xml:space="preserve">Total major project capital expenditure </t>
  </si>
  <si>
    <t>4F.11</t>
  </si>
  <si>
    <t>Major project operating expenditure by purpose</t>
  </si>
  <si>
    <t xml:space="preserve">Operating expenditure purpose -  line 1 </t>
  </si>
  <si>
    <t>4F.12</t>
  </si>
  <si>
    <t xml:space="preserve">Operating expenditure purpose -  line 2 </t>
  </si>
  <si>
    <t>4F.13</t>
  </si>
  <si>
    <t xml:space="preserve">Operating expenditure purpose -  line 3 </t>
  </si>
  <si>
    <t>4F.14</t>
  </si>
  <si>
    <t xml:space="preserve">Operating expenditure purpose -  line 4 </t>
  </si>
  <si>
    <t>4F.15</t>
  </si>
  <si>
    <t xml:space="preserve">Operating expenditure purpose -  line 5 </t>
  </si>
  <si>
    <t>4F.16</t>
  </si>
  <si>
    <t xml:space="preserve">Operating expenditure purpose -  line 6 </t>
  </si>
  <si>
    <t>4F.17</t>
  </si>
  <si>
    <t xml:space="preserve">Operating expenditure purpose -  line 7 </t>
  </si>
  <si>
    <t>4F.18</t>
  </si>
  <si>
    <t xml:space="preserve">Operating expenditure purpose -  line 8 </t>
  </si>
  <si>
    <t>4F.19</t>
  </si>
  <si>
    <t xml:space="preserve">Operating expenditure purpose -  line 9 </t>
  </si>
  <si>
    <t>4F.20</t>
  </si>
  <si>
    <t xml:space="preserve">Operating expenditure purpose -  line 10 </t>
  </si>
  <si>
    <t>4F.21</t>
  </si>
  <si>
    <t xml:space="preserve">Total major project operating expenditure </t>
  </si>
  <si>
    <t>4F.22</t>
  </si>
  <si>
    <t xml:space="preserve">Wastewater network+ 
</t>
  </si>
  <si>
    <t>Sewage collection</t>
  </si>
  <si>
    <t>Sludge liquor treatment</t>
  </si>
  <si>
    <t xml:space="preserve">Capital expenditure purpose - line 1 </t>
  </si>
  <si>
    <t>4G.1</t>
  </si>
  <si>
    <t xml:space="preserve">Capital expenditure purpose - line 2 </t>
  </si>
  <si>
    <t>4G.2</t>
  </si>
  <si>
    <t xml:space="preserve">Capital expenditure purpose - line 3 </t>
  </si>
  <si>
    <t>4G.3</t>
  </si>
  <si>
    <t xml:space="preserve">Capital expenditure purpose - line 4 </t>
  </si>
  <si>
    <t>4G.4</t>
  </si>
  <si>
    <t xml:space="preserve">Capital expenditure purpose - line 5 </t>
  </si>
  <si>
    <t>4G.5</t>
  </si>
  <si>
    <t xml:space="preserve">Capital expenditure purpose - line 6 </t>
  </si>
  <si>
    <t>4G.6</t>
  </si>
  <si>
    <t xml:space="preserve">Capital expenditure purpose - line 7 </t>
  </si>
  <si>
    <t>4G.7</t>
  </si>
  <si>
    <t xml:space="preserve">Capital expenditure purpose - line 8 </t>
  </si>
  <si>
    <t>4G.8</t>
  </si>
  <si>
    <t xml:space="preserve">Capital expenditure purpose - line 9 </t>
  </si>
  <si>
    <t>4G.9</t>
  </si>
  <si>
    <t xml:space="preserve">Capital expenditure purpose - line 10 </t>
  </si>
  <si>
    <t>4G.10</t>
  </si>
  <si>
    <t>4G.11</t>
  </si>
  <si>
    <t xml:space="preserve">Operating expenditure purpose - line 1 </t>
  </si>
  <si>
    <t>4G.12</t>
  </si>
  <si>
    <t xml:space="preserve">Operating expenditure purpose - line 2 </t>
  </si>
  <si>
    <t>4G.13</t>
  </si>
  <si>
    <t xml:space="preserve">Operating expenditure purpose - line 3 </t>
  </si>
  <si>
    <t>4G.14</t>
  </si>
  <si>
    <t xml:space="preserve">Operating expenditure purpose - line 4 </t>
  </si>
  <si>
    <t>4G.15</t>
  </si>
  <si>
    <t xml:space="preserve">Operating expenditure purpose - line 5 </t>
  </si>
  <si>
    <t>4G.16</t>
  </si>
  <si>
    <t xml:space="preserve">Operating expenditure purpose - line 6 </t>
  </si>
  <si>
    <t>4G.17</t>
  </si>
  <si>
    <t xml:space="preserve">Operating expenditure purpose - line 7 </t>
  </si>
  <si>
    <t>4G.18</t>
  </si>
  <si>
    <t xml:space="preserve">Operating expenditure purpose - line 8 </t>
  </si>
  <si>
    <t>4G.19</t>
  </si>
  <si>
    <t xml:space="preserve">Operating expenditure purpose - line 9 </t>
  </si>
  <si>
    <t>4G.20</t>
  </si>
  <si>
    <t xml:space="preserve">Operating expenditure purpose - line 10 </t>
  </si>
  <si>
    <t>4G.21</t>
  </si>
  <si>
    <t>4G.22</t>
  </si>
  <si>
    <t>AMP to date</t>
  </si>
  <si>
    <t>Financial indicators</t>
  </si>
  <si>
    <t>Net debt</t>
  </si>
  <si>
    <t>4H.1</t>
  </si>
  <si>
    <t>B0203FMNB</t>
  </si>
  <si>
    <t>4H.2</t>
  </si>
  <si>
    <t>B0203FMRE</t>
  </si>
  <si>
    <t>Regulatory gearing</t>
  </si>
  <si>
    <t>4H.3</t>
  </si>
  <si>
    <t>B0203FMRG</t>
  </si>
  <si>
    <t>Post tax return on regulatory equity</t>
  </si>
  <si>
    <t>4H.4</t>
  </si>
  <si>
    <t>T19004PT</t>
  </si>
  <si>
    <t>RORE (return on regulatory equity)</t>
  </si>
  <si>
    <t>4H.5</t>
  </si>
  <si>
    <t>B0203FMRORE</t>
  </si>
  <si>
    <t>T19004AMP</t>
  </si>
  <si>
    <t>Dividend yield</t>
  </si>
  <si>
    <t>4H.6</t>
  </si>
  <si>
    <t>B0203FMDY</t>
  </si>
  <si>
    <t>Retail profit margin - Household</t>
  </si>
  <si>
    <t>4H.7</t>
  </si>
  <si>
    <t>B0203FMPMH</t>
  </si>
  <si>
    <t>Retail profit margin - Non household</t>
  </si>
  <si>
    <t>4H.8</t>
  </si>
  <si>
    <t>B0203FMPMB</t>
  </si>
  <si>
    <t>Credit rating - Fitch</t>
  </si>
  <si>
    <t>n/a</t>
  </si>
  <si>
    <t>4H.9</t>
  </si>
  <si>
    <t>B0203FMCRF</t>
  </si>
  <si>
    <t>Credit rating - Moody's</t>
  </si>
  <si>
    <t>4H.10</t>
  </si>
  <si>
    <t>B0203FMCRM</t>
  </si>
  <si>
    <t>Credit rating - Standard and Poor's</t>
  </si>
  <si>
    <t>4H.11</t>
  </si>
  <si>
    <t>B0203FMCRS</t>
  </si>
  <si>
    <t>Return on RCV</t>
  </si>
  <si>
    <t>4H.12</t>
  </si>
  <si>
    <t>CR19006</t>
  </si>
  <si>
    <t>Dividend cover</t>
  </si>
  <si>
    <t>dec</t>
  </si>
  <si>
    <t>4H.13</t>
  </si>
  <si>
    <t>B0203FMDC</t>
  </si>
  <si>
    <t>Funds from operations (FFO)</t>
  </si>
  <si>
    <t>4H.14</t>
  </si>
  <si>
    <t>B0203FMFFO</t>
  </si>
  <si>
    <t>Interest cover (cash)</t>
  </si>
  <si>
    <t>4H.15</t>
  </si>
  <si>
    <t>CR1051</t>
  </si>
  <si>
    <t>Adjusted interest cover (cash)</t>
  </si>
  <si>
    <t>4H.16</t>
  </si>
  <si>
    <t>CR1052</t>
  </si>
  <si>
    <t>FFO/Net debt</t>
  </si>
  <si>
    <t>4H.17</t>
  </si>
  <si>
    <t>FFO/Debt</t>
  </si>
  <si>
    <t>CR1053</t>
  </si>
  <si>
    <t>Effective tax rate</t>
  </si>
  <si>
    <t>4H.18</t>
  </si>
  <si>
    <t>B0203FMETR</t>
  </si>
  <si>
    <t>RCF</t>
  </si>
  <si>
    <t>4H.19</t>
  </si>
  <si>
    <t>B0203FMFRCF</t>
  </si>
  <si>
    <t>RCF/Net debt</t>
  </si>
  <si>
    <t>4H.20</t>
  </si>
  <si>
    <t>B0203FMRCFD</t>
  </si>
  <si>
    <t>Revenue and earnings</t>
  </si>
  <si>
    <t>Revenue (actual)</t>
  </si>
  <si>
    <t>4H.21</t>
  </si>
  <si>
    <t>B0203FMREV</t>
  </si>
  <si>
    <t>EBITDA (actual)</t>
  </si>
  <si>
    <t>4H.22</t>
  </si>
  <si>
    <t>B0203FMEBITDA</t>
  </si>
  <si>
    <t>Proportion of borrowings which are fixed rate</t>
  </si>
  <si>
    <t>4H.23</t>
  </si>
  <si>
    <t>B0203FMPBFX</t>
  </si>
  <si>
    <t>Proportion of borrowings which are floating rate</t>
  </si>
  <si>
    <t>4H.24</t>
  </si>
  <si>
    <t>B0203FMPBFT</t>
  </si>
  <si>
    <t>Proportion of borrowings which are index linked</t>
  </si>
  <si>
    <t>4H.25</t>
  </si>
  <si>
    <t>B0203FMPBID</t>
  </si>
  <si>
    <t>Proportion of borrowings due within 1 year or less</t>
  </si>
  <si>
    <t>4H.26</t>
  </si>
  <si>
    <t>CR1061</t>
  </si>
  <si>
    <t>Proportion of borrowings due in more than 1 year but no more than 2 years</t>
  </si>
  <si>
    <t>4H.27</t>
  </si>
  <si>
    <t>CR1062</t>
  </si>
  <si>
    <t>Proportion of borrowings due in more than 2 years but but no more than 5 years</t>
  </si>
  <si>
    <t>4H.28</t>
  </si>
  <si>
    <t>CR1063</t>
  </si>
  <si>
    <t>Proportion of borrowings due in more than 5 years but no more than 20 years</t>
  </si>
  <si>
    <t>4H.29</t>
  </si>
  <si>
    <t>CR1064</t>
  </si>
  <si>
    <t>Proportion of borrowings due in more than 20 years</t>
  </si>
  <si>
    <t>4H.30</t>
  </si>
  <si>
    <t>CR1065</t>
  </si>
  <si>
    <t>Nominal value by maturity (net) at 31 March</t>
  </si>
  <si>
    <t>Total value at 31 March</t>
  </si>
  <si>
    <t>Total accretion at 31 March</t>
  </si>
  <si>
    <t>Interest rate
(weighted average for 12 months to 31 March 2021)</t>
  </si>
  <si>
    <t>1 to 2 years</t>
  </si>
  <si>
    <t>2 to 5 years</t>
  </si>
  <si>
    <t>Over 5 years</t>
  </si>
  <si>
    <t>Nominal value (net)</t>
  </si>
  <si>
    <t>Mark to Market</t>
  </si>
  <si>
    <t>Payable</t>
  </si>
  <si>
    <t>Receivable</t>
  </si>
  <si>
    <t>Interest rate swap (sterling)</t>
  </si>
  <si>
    <t>Floating to fixed rate</t>
  </si>
  <si>
    <t>4I.1</t>
  </si>
  <si>
    <t>CR2021N1</t>
  </si>
  <si>
    <t>CR2021N2</t>
  </si>
  <si>
    <t>CR2021N5</t>
  </si>
  <si>
    <t>CR2021N6</t>
  </si>
  <si>
    <t>CR2021MM</t>
  </si>
  <si>
    <t>CR2021TA</t>
  </si>
  <si>
    <t>CR2021IRP</t>
  </si>
  <si>
    <t>CR2021IRR</t>
  </si>
  <si>
    <t>Floating from fixed rate</t>
  </si>
  <si>
    <t>4I.2</t>
  </si>
  <si>
    <t>CR2022N1</t>
  </si>
  <si>
    <t>CR2022N2</t>
  </si>
  <si>
    <t>CR2022N5</t>
  </si>
  <si>
    <t>CR2022N6</t>
  </si>
  <si>
    <t>CR2022MM</t>
  </si>
  <si>
    <t>CR2022TA</t>
  </si>
  <si>
    <t>CR2022IRP</t>
  </si>
  <si>
    <t>CR2022IRR</t>
  </si>
  <si>
    <t>Floating to index linked</t>
  </si>
  <si>
    <t>4I.3</t>
  </si>
  <si>
    <t>CR2023N1</t>
  </si>
  <si>
    <t>CR2023N2</t>
  </si>
  <si>
    <t>CR2023N5</t>
  </si>
  <si>
    <t>CR2023N6</t>
  </si>
  <si>
    <t>CR2023MM</t>
  </si>
  <si>
    <t>CR2023TA</t>
  </si>
  <si>
    <t>CR2023IRP</t>
  </si>
  <si>
    <t>CR2023IRR</t>
  </si>
  <si>
    <t>Floating from index linked</t>
  </si>
  <si>
    <t>4I.4</t>
  </si>
  <si>
    <t>CR2024N1</t>
  </si>
  <si>
    <t>CR2024N2</t>
  </si>
  <si>
    <t>CR2024N5</t>
  </si>
  <si>
    <t>CR2024N6</t>
  </si>
  <si>
    <t>CR2024MM</t>
  </si>
  <si>
    <t>CR2024TA</t>
  </si>
  <si>
    <t>CR2024IRP</t>
  </si>
  <si>
    <t>CR2024IRR</t>
  </si>
  <si>
    <t>Fixed to index-linked</t>
  </si>
  <si>
    <t>4I.5</t>
  </si>
  <si>
    <t>CR2025N1</t>
  </si>
  <si>
    <t>CR2025N2</t>
  </si>
  <si>
    <t>CR2025N5</t>
  </si>
  <si>
    <t>CR2025N6</t>
  </si>
  <si>
    <t>CR2025MM</t>
  </si>
  <si>
    <t>CR2025TA</t>
  </si>
  <si>
    <t>CR2025IRP</t>
  </si>
  <si>
    <t>CR2025IRR</t>
  </si>
  <si>
    <t>Fixed from index-linked</t>
  </si>
  <si>
    <t>4I.6</t>
  </si>
  <si>
    <t>CR2026N1</t>
  </si>
  <si>
    <t>CR2026N2</t>
  </si>
  <si>
    <t>CR2026N5</t>
  </si>
  <si>
    <t>CR2026N6</t>
  </si>
  <si>
    <t>CR2026MM</t>
  </si>
  <si>
    <t>CR2026TA</t>
  </si>
  <si>
    <t>CR2026IRP</t>
  </si>
  <si>
    <t>CR2026IRR</t>
  </si>
  <si>
    <t>4I.7</t>
  </si>
  <si>
    <t>CR2027N1</t>
  </si>
  <si>
    <t>CR2027N2</t>
  </si>
  <si>
    <t>CR2027N5</t>
  </si>
  <si>
    <t>CR2027N6</t>
  </si>
  <si>
    <t>CR2027MM</t>
  </si>
  <si>
    <t>CR2027TA</t>
  </si>
  <si>
    <t>Foreign Exchange</t>
  </si>
  <si>
    <t>Cross currency swap USD</t>
  </si>
  <si>
    <t>4I.8</t>
  </si>
  <si>
    <t>CR2005N1</t>
  </si>
  <si>
    <t>CR2005N2</t>
  </si>
  <si>
    <t>CR2005N5</t>
  </si>
  <si>
    <t>CR2005N6</t>
  </si>
  <si>
    <t>CR2005MM</t>
  </si>
  <si>
    <t>CR2005TA</t>
  </si>
  <si>
    <t>Cross currency swap EUR</t>
  </si>
  <si>
    <t>4I.9</t>
  </si>
  <si>
    <t>CR2006N1</t>
  </si>
  <si>
    <t>CR2006N2</t>
  </si>
  <si>
    <t>CR2006N5</t>
  </si>
  <si>
    <t>CR2006N6</t>
  </si>
  <si>
    <t>CR2006MM</t>
  </si>
  <si>
    <t>CR2006TA</t>
  </si>
  <si>
    <t>Cross currency swap YEN</t>
  </si>
  <si>
    <t>4I.10</t>
  </si>
  <si>
    <t>CR2007N1</t>
  </si>
  <si>
    <t>CR2007N2</t>
  </si>
  <si>
    <t>CR2007N5</t>
  </si>
  <si>
    <t>CR2007N6</t>
  </si>
  <si>
    <t>CR2007MM</t>
  </si>
  <si>
    <t>CR2007TA</t>
  </si>
  <si>
    <t>Cross currency swap Other</t>
  </si>
  <si>
    <t>4I.11</t>
  </si>
  <si>
    <t>CR2008N1</t>
  </si>
  <si>
    <t>CR2008N2</t>
  </si>
  <si>
    <t>CR2008N5</t>
  </si>
  <si>
    <t>CR2008N6</t>
  </si>
  <si>
    <t>CR2008MM</t>
  </si>
  <si>
    <t>CR2008TA</t>
  </si>
  <si>
    <t>4I.12</t>
  </si>
  <si>
    <t>CR2009N1</t>
  </si>
  <si>
    <t>CR2009N2</t>
  </si>
  <si>
    <t>CR2009N5</t>
  </si>
  <si>
    <t>CR2009N6</t>
  </si>
  <si>
    <t>CR2009MM</t>
  </si>
  <si>
    <t>CR2009TA</t>
  </si>
  <si>
    <t xml:space="preserve">Currency interest rate </t>
  </si>
  <si>
    <t>Currency interest rate swaps USD</t>
  </si>
  <si>
    <t>4I.13</t>
  </si>
  <si>
    <t>CR20010N1</t>
  </si>
  <si>
    <t>CR20010N2</t>
  </si>
  <si>
    <t>CR20010N5</t>
  </si>
  <si>
    <t>CR20010N6</t>
  </si>
  <si>
    <t>CR20010MM</t>
  </si>
  <si>
    <t>CR20010TA</t>
  </si>
  <si>
    <t>Currency interest rate swaps EUR</t>
  </si>
  <si>
    <t>4I.14</t>
  </si>
  <si>
    <t>CR20011N1</t>
  </si>
  <si>
    <t>CR20011N2</t>
  </si>
  <si>
    <t>CR20011N5</t>
  </si>
  <si>
    <t>CR20011N6</t>
  </si>
  <si>
    <t>CR20011MM</t>
  </si>
  <si>
    <t>CR20011TA</t>
  </si>
  <si>
    <t>Currency interest rate swaps YEN</t>
  </si>
  <si>
    <t>4I.15</t>
  </si>
  <si>
    <t>CR20012N1</t>
  </si>
  <si>
    <t>CR20012N2</t>
  </si>
  <si>
    <t>CR20012N5</t>
  </si>
  <si>
    <t>CR20012N6</t>
  </si>
  <si>
    <t>CR20012MM</t>
  </si>
  <si>
    <t>CR20012TA</t>
  </si>
  <si>
    <t>Currency interest rate swaps Other</t>
  </si>
  <si>
    <t>4I.16</t>
  </si>
  <si>
    <t>CR20013N1</t>
  </si>
  <si>
    <t>CR20013N2</t>
  </si>
  <si>
    <t>CR20013N5</t>
  </si>
  <si>
    <t>CR20013N6</t>
  </si>
  <si>
    <t>CR20013MM</t>
  </si>
  <si>
    <t>CR20013TA</t>
  </si>
  <si>
    <t>4I.17</t>
  </si>
  <si>
    <t>CR20014N1</t>
  </si>
  <si>
    <t>CR20014N2</t>
  </si>
  <si>
    <t>CR20014N5</t>
  </si>
  <si>
    <t>CR20014N6</t>
  </si>
  <si>
    <t>CR20014MM</t>
  </si>
  <si>
    <t>CR20014TA</t>
  </si>
  <si>
    <t>Forward currency contracts</t>
  </si>
  <si>
    <t>Forward currency contracts USD</t>
  </si>
  <si>
    <t>4I.18</t>
  </si>
  <si>
    <t>CR20015N1</t>
  </si>
  <si>
    <t>CR20015N2</t>
  </si>
  <si>
    <t>CR20015N5</t>
  </si>
  <si>
    <t>CR20015N6</t>
  </si>
  <si>
    <t>CR20015MM</t>
  </si>
  <si>
    <t>CR20015TA</t>
  </si>
  <si>
    <t>Forward currency contracts EUR</t>
  </si>
  <si>
    <t>4I.19</t>
  </si>
  <si>
    <t>CR20016N1</t>
  </si>
  <si>
    <t>CR20016N2</t>
  </si>
  <si>
    <t>CR20016N5</t>
  </si>
  <si>
    <t>CR20016N6</t>
  </si>
  <si>
    <t>CR20016MM</t>
  </si>
  <si>
    <t>CR20016TA</t>
  </si>
  <si>
    <t>Forward currency contracts YEN</t>
  </si>
  <si>
    <t>4I.20</t>
  </si>
  <si>
    <t>CR20017N1</t>
  </si>
  <si>
    <t>CR20017N2</t>
  </si>
  <si>
    <t>CR20017N5</t>
  </si>
  <si>
    <t>CR20017N6</t>
  </si>
  <si>
    <t>CR20017MM</t>
  </si>
  <si>
    <t>CR20017TA</t>
  </si>
  <si>
    <t>Forward currency contracts CAD</t>
  </si>
  <si>
    <t>4I.21</t>
  </si>
  <si>
    <t>CR2029N1</t>
  </si>
  <si>
    <t>CR2029N2</t>
  </si>
  <si>
    <t>CR2029N5</t>
  </si>
  <si>
    <t>CR2029N6</t>
  </si>
  <si>
    <t>CR2029MM</t>
  </si>
  <si>
    <t>CR2029TA</t>
  </si>
  <si>
    <t>Forward currency contracts AUD</t>
  </si>
  <si>
    <t>4I.22</t>
  </si>
  <si>
    <t>CR2030N1</t>
  </si>
  <si>
    <t>CR2030N2</t>
  </si>
  <si>
    <t>CR2030N5</t>
  </si>
  <si>
    <t>CR2030N6</t>
  </si>
  <si>
    <t>CR2030MM</t>
  </si>
  <si>
    <t>CR2030TA</t>
  </si>
  <si>
    <t>Forward currency contracts HKD</t>
  </si>
  <si>
    <t>4I.23</t>
  </si>
  <si>
    <t>CR2031N1</t>
  </si>
  <si>
    <t>CR2031N2</t>
  </si>
  <si>
    <t>CR2031N5</t>
  </si>
  <si>
    <t>CR2031N6</t>
  </si>
  <si>
    <t>CR2031MM</t>
  </si>
  <si>
    <t>CR2031TA</t>
  </si>
  <si>
    <t>Forward currency contracts Other</t>
  </si>
  <si>
    <t>4I.24</t>
  </si>
  <si>
    <t>CR20018N1</t>
  </si>
  <si>
    <t>CR20018N2</t>
  </si>
  <si>
    <t>CR20018N5</t>
  </si>
  <si>
    <t>CR20018N6</t>
  </si>
  <si>
    <t>CR20018MM</t>
  </si>
  <si>
    <t>CR20018TA</t>
  </si>
  <si>
    <t>4I.25</t>
  </si>
  <si>
    <t>CR20019N1</t>
  </si>
  <si>
    <t>CR20019N2</t>
  </si>
  <si>
    <t>CR20019N5</t>
  </si>
  <si>
    <t>CR20019N6</t>
  </si>
  <si>
    <t>CR20019MM</t>
  </si>
  <si>
    <t>CR20019TA</t>
  </si>
  <si>
    <t>Other financial derivatives</t>
  </si>
  <si>
    <t>4I.26</t>
  </si>
  <si>
    <t>CR2028N1</t>
  </si>
  <si>
    <t>CR2028N2</t>
  </si>
  <si>
    <t>CR2028N5</t>
  </si>
  <si>
    <t>CR2028N6</t>
  </si>
  <si>
    <t>CR2028MM</t>
  </si>
  <si>
    <t>CR2028TA</t>
  </si>
  <si>
    <t>Total financial derivatives</t>
  </si>
  <si>
    <t>4I.27</t>
  </si>
  <si>
    <t>CR20020N1</t>
  </si>
  <si>
    <t>CR20020N2</t>
  </si>
  <si>
    <t>CR20020N5</t>
  </si>
  <si>
    <t>CR20020N6</t>
  </si>
  <si>
    <t>CR20020MM</t>
  </si>
  <si>
    <t>CR20020TA</t>
  </si>
  <si>
    <t>Pro forma 4J</t>
  </si>
  <si>
    <t>Raw water distribution</t>
  </si>
  <si>
    <t>4J.1</t>
  </si>
  <si>
    <t>WS1001WR</t>
  </si>
  <si>
    <t>WS1001RWT</t>
  </si>
  <si>
    <t>WS1001RWS</t>
  </si>
  <si>
    <t>WS1001WT</t>
  </si>
  <si>
    <t>WS1001TWD</t>
  </si>
  <si>
    <t>WS1001CAW</t>
  </si>
  <si>
    <t>4J.2</t>
  </si>
  <si>
    <t>WS1002WR</t>
  </si>
  <si>
    <t>WS1002RWT</t>
  </si>
  <si>
    <t>WS1002RWS</t>
  </si>
  <si>
    <t>WS1002WT</t>
  </si>
  <si>
    <t>WS1002TWD</t>
  </si>
  <si>
    <t>WS1002CAW</t>
  </si>
  <si>
    <t>Bulk supply</t>
  </si>
  <si>
    <t>4J.3</t>
  </si>
  <si>
    <t>WS1004WR</t>
  </si>
  <si>
    <t>WS1004RWT</t>
  </si>
  <si>
    <t>WS1004RWS</t>
  </si>
  <si>
    <t>WS1004WT</t>
  </si>
  <si>
    <t>WS1004TWD</t>
  </si>
  <si>
    <t>WS1004CAW</t>
  </si>
  <si>
    <t>Renewals expensed in year (infrastructure)</t>
  </si>
  <si>
    <t>4J.4</t>
  </si>
  <si>
    <t>WS1005WR</t>
  </si>
  <si>
    <t>WS1005RWT</t>
  </si>
  <si>
    <t>WS1005RWS</t>
  </si>
  <si>
    <t>WS1005WT</t>
  </si>
  <si>
    <t>WS1005TWD</t>
  </si>
  <si>
    <t>WS1005CAW</t>
  </si>
  <si>
    <t>Renewals expensed in year (non-infrastructure)</t>
  </si>
  <si>
    <t>4J.5</t>
  </si>
  <si>
    <t>WS1006WR</t>
  </si>
  <si>
    <t>WS1006RWT</t>
  </si>
  <si>
    <t>WS1006RWS</t>
  </si>
  <si>
    <t>WS1006WT</t>
  </si>
  <si>
    <t>WS1006TWD</t>
  </si>
  <si>
    <t>WS1006CAW</t>
  </si>
  <si>
    <t>4J.6</t>
  </si>
  <si>
    <t>WS1007WR</t>
  </si>
  <si>
    <t>WS1007RWT</t>
  </si>
  <si>
    <t>WS1007RWS</t>
  </si>
  <si>
    <t>WS1007WT</t>
  </si>
  <si>
    <t>WS1007TWD</t>
  </si>
  <si>
    <t>WS1007CAW</t>
  </si>
  <si>
    <t>4J.7</t>
  </si>
  <si>
    <t>WS1008WR</t>
  </si>
  <si>
    <t>WS1008RWT</t>
  </si>
  <si>
    <t>WS1008RWS</t>
  </si>
  <si>
    <t>WS1008WT</t>
  </si>
  <si>
    <t>WS1008TWD</t>
  </si>
  <si>
    <t>WS1008CAW</t>
  </si>
  <si>
    <t>Service Charges</t>
  </si>
  <si>
    <t>Canal &amp; River Trust abstraction charges/ discharge consents</t>
  </si>
  <si>
    <t>4J.8</t>
  </si>
  <si>
    <t>W3033WR</t>
  </si>
  <si>
    <t>W3033RWD</t>
  </si>
  <si>
    <t>W3033RWS</t>
  </si>
  <si>
    <t>W3033WT</t>
  </si>
  <si>
    <t>W3033TWD</t>
  </si>
  <si>
    <t>W3033TOT</t>
  </si>
  <si>
    <t>Environment Agency / NRW abstraction charges/ discharge consents</t>
  </si>
  <si>
    <t>4J.9</t>
  </si>
  <si>
    <t>W3034WR</t>
  </si>
  <si>
    <t>W3034RWD</t>
  </si>
  <si>
    <t>W3034RWS</t>
  </si>
  <si>
    <t>W3034WT</t>
  </si>
  <si>
    <t>W3034TWD</t>
  </si>
  <si>
    <t>W3034TOT</t>
  </si>
  <si>
    <t>Other abstraction charges/ discharge consents</t>
  </si>
  <si>
    <t>4J.10</t>
  </si>
  <si>
    <t>W3035WR</t>
  </si>
  <si>
    <t>W3035RWD</t>
  </si>
  <si>
    <t>W3035RWS</t>
  </si>
  <si>
    <t>W3035WT</t>
  </si>
  <si>
    <t>W3035TWD</t>
  </si>
  <si>
    <t>W3035TOT</t>
  </si>
  <si>
    <t>Costs associated with Traffic Management Act</t>
  </si>
  <si>
    <t>4J.11</t>
  </si>
  <si>
    <t>W3032WR</t>
  </si>
  <si>
    <t>W3032RWD</t>
  </si>
  <si>
    <t>W3032RWS</t>
  </si>
  <si>
    <t>W3032WT</t>
  </si>
  <si>
    <t>W3032TWD</t>
  </si>
  <si>
    <t>W3032TOT</t>
  </si>
  <si>
    <t>Costs associated with lane rental schemes</t>
  </si>
  <si>
    <t>4J.12</t>
  </si>
  <si>
    <t>W3037WR</t>
  </si>
  <si>
    <t>W3037RWD</t>
  </si>
  <si>
    <t>W3037RWS</t>
  </si>
  <si>
    <t>W3037WT</t>
  </si>
  <si>
    <t>W3037TWD</t>
  </si>
  <si>
    <t>W3037TOT</t>
  </si>
  <si>
    <t>Statutory water softening</t>
  </si>
  <si>
    <t>4J.13</t>
  </si>
  <si>
    <t>W3036WR</t>
  </si>
  <si>
    <t>W3036RWD</t>
  </si>
  <si>
    <t>W3036RWS</t>
  </si>
  <si>
    <t>W3036WT</t>
  </si>
  <si>
    <t>W3036TWD</t>
  </si>
  <si>
    <t>W3036TOT</t>
  </si>
  <si>
    <t>4J.14</t>
  </si>
  <si>
    <t>W3038WR</t>
  </si>
  <si>
    <t>W3038RWD</t>
  </si>
  <si>
    <t>W3038RWS</t>
  </si>
  <si>
    <t>W3038WT</t>
  </si>
  <si>
    <t>W3038TWD</t>
  </si>
  <si>
    <t>W3038TOT</t>
  </si>
  <si>
    <t>Maintaining the long term capability of the assets - infra</t>
  </si>
  <si>
    <t>4J.15</t>
  </si>
  <si>
    <t>WS1012WR</t>
  </si>
  <si>
    <t>WS1012RWT</t>
  </si>
  <si>
    <t>WS1012RWS</t>
  </si>
  <si>
    <t>WS1012WT</t>
  </si>
  <si>
    <t>WS1012TWD</t>
  </si>
  <si>
    <t>WS1012CAW</t>
  </si>
  <si>
    <t>Maintaining the long term capability of the assets - non-infra</t>
  </si>
  <si>
    <t>4J.16</t>
  </si>
  <si>
    <t>WS1013WR</t>
  </si>
  <si>
    <t>WS1013RWT</t>
  </si>
  <si>
    <t>WS1013RWS</t>
  </si>
  <si>
    <t>WS1013WT</t>
  </si>
  <si>
    <t>WS1013TWD</t>
  </si>
  <si>
    <t>WS1013CAW</t>
  </si>
  <si>
    <t>Total base capital expenditure</t>
  </si>
  <si>
    <t>4J.17</t>
  </si>
  <si>
    <t>W3039WR</t>
  </si>
  <si>
    <t>W3039RWD</t>
  </si>
  <si>
    <t>W3039RWS</t>
  </si>
  <si>
    <t>W3039WT</t>
  </si>
  <si>
    <t>W3039TWD</t>
  </si>
  <si>
    <t>W3039TOT</t>
  </si>
  <si>
    <t>Traffic Management Act</t>
  </si>
  <si>
    <t>Projects incurring costs associated with Traffic Management Act</t>
  </si>
  <si>
    <t>4J.18</t>
  </si>
  <si>
    <t>W3040WR</t>
  </si>
  <si>
    <t>W3040RWD</t>
  </si>
  <si>
    <t>W3040RWS</t>
  </si>
  <si>
    <t>W3040WT</t>
  </si>
  <si>
    <t>W3040TWD</t>
  </si>
  <si>
    <t>W3040TOT</t>
  </si>
  <si>
    <t>Pro forma 4K</t>
  </si>
  <si>
    <t>Expenditure in report year</t>
  </si>
  <si>
    <t xml:space="preserve">Wastewater network+ </t>
  </si>
  <si>
    <t>Sludge Transport</t>
  </si>
  <si>
    <t>Sludge Treatment</t>
  </si>
  <si>
    <t>Sludge Disposal</t>
  </si>
  <si>
    <t>4K.1</t>
  </si>
  <si>
    <t>WWS1001FL</t>
  </si>
  <si>
    <t>WWS1001SWD</t>
  </si>
  <si>
    <t>WWS1001HD</t>
  </si>
  <si>
    <t>WWS1001STD</t>
  </si>
  <si>
    <t>WWS1001SLT</t>
  </si>
  <si>
    <t>WWS1001STP</t>
  </si>
  <si>
    <t>WWS1001SDT</t>
  </si>
  <si>
    <t>WWS1001SDD</t>
  </si>
  <si>
    <t>WWS1001CAS</t>
  </si>
  <si>
    <t>4K.2</t>
  </si>
  <si>
    <t>WWS1002FL</t>
  </si>
  <si>
    <t>WWS1002SWD</t>
  </si>
  <si>
    <t>WWS1002HD</t>
  </si>
  <si>
    <t>WWS1002STD</t>
  </si>
  <si>
    <t>WWS1002SLT</t>
  </si>
  <si>
    <t>WWS1002STP</t>
  </si>
  <si>
    <t>WWS1002SDT</t>
  </si>
  <si>
    <t>WWS1002SDD</t>
  </si>
  <si>
    <t>WWS1002CAS</t>
  </si>
  <si>
    <t>Bulk discharge</t>
  </si>
  <si>
    <t>4K.3</t>
  </si>
  <si>
    <t>WWS1004FL</t>
  </si>
  <si>
    <t>WWS1004SWD</t>
  </si>
  <si>
    <t>WWS1004HD</t>
  </si>
  <si>
    <t>WWS1004STD</t>
  </si>
  <si>
    <t>WWS1004SLT</t>
  </si>
  <si>
    <t>WWS1004STP</t>
  </si>
  <si>
    <t>WWS1004SDT</t>
  </si>
  <si>
    <t>WWS1004SDD</t>
  </si>
  <si>
    <t>WWS1004CAS</t>
  </si>
  <si>
    <t>4K.4</t>
  </si>
  <si>
    <t>WWS1005FL</t>
  </si>
  <si>
    <t>WWS1005SWD</t>
  </si>
  <si>
    <t>WWS1005HD</t>
  </si>
  <si>
    <t>WWS1005STD</t>
  </si>
  <si>
    <t>WWS1005SLT</t>
  </si>
  <si>
    <t>WWS1005STP</t>
  </si>
  <si>
    <t>WWS1005SDT</t>
  </si>
  <si>
    <t>WWS1005SDD</t>
  </si>
  <si>
    <t>WWS1005CAS</t>
  </si>
  <si>
    <t>4K.5</t>
  </si>
  <si>
    <t>WWS1006FL</t>
  </si>
  <si>
    <t>WWS1006SWD</t>
  </si>
  <si>
    <t>WWS1006HD</t>
  </si>
  <si>
    <t>WWS1006STD</t>
  </si>
  <si>
    <t>WWS1006SLT</t>
  </si>
  <si>
    <t>WWS1006STP</t>
  </si>
  <si>
    <t>WWS1006SDT</t>
  </si>
  <si>
    <t>WWS1006SDD</t>
  </si>
  <si>
    <t>WWS1006CAS</t>
  </si>
  <si>
    <t>4K.6</t>
  </si>
  <si>
    <t>WWS1007FL</t>
  </si>
  <si>
    <t>WWS1007SWD</t>
  </si>
  <si>
    <t>WWS1007HD</t>
  </si>
  <si>
    <t>WWS1007STD</t>
  </si>
  <si>
    <t>WWS1007SLT</t>
  </si>
  <si>
    <t>WWS1007STP</t>
  </si>
  <si>
    <t>WWS1007SDT</t>
  </si>
  <si>
    <t>WWS1007SDD</t>
  </si>
  <si>
    <t>WWS1007CAS</t>
  </si>
  <si>
    <t>4K.7</t>
  </si>
  <si>
    <t>WWS1008FL</t>
  </si>
  <si>
    <t>WWS1008SWD</t>
  </si>
  <si>
    <t>WWS1008HD</t>
  </si>
  <si>
    <t>WWS1008STD</t>
  </si>
  <si>
    <t>WWS1008SLT</t>
  </si>
  <si>
    <t>WWS1008STP</t>
  </si>
  <si>
    <t>WWS1008SDT</t>
  </si>
  <si>
    <t>WWS1008SDD</t>
  </si>
  <si>
    <t>WWS1008CAS</t>
  </si>
  <si>
    <t>Canal &amp; River Trust discharge consents</t>
  </si>
  <si>
    <t>4K.8</t>
  </si>
  <si>
    <t>WWS1100FL</t>
  </si>
  <si>
    <t>WWS1100SWD</t>
  </si>
  <si>
    <t>WWS1100HD</t>
  </si>
  <si>
    <t>WWS1100STD</t>
  </si>
  <si>
    <t>WWS1100SLT</t>
  </si>
  <si>
    <t>WWS1100STP</t>
  </si>
  <si>
    <t>WWS1100SDT</t>
  </si>
  <si>
    <t>WWS1100SDD</t>
  </si>
  <si>
    <t>WWS1100CAS</t>
  </si>
  <si>
    <t>Environment Agency / NRW discharge consents</t>
  </si>
  <si>
    <t>4K.9</t>
  </si>
  <si>
    <t>WWS1101FL</t>
  </si>
  <si>
    <t>WWS1101SWD</t>
  </si>
  <si>
    <t>WWS1101HD</t>
  </si>
  <si>
    <t>WWS1101STD</t>
  </si>
  <si>
    <t>WWS1101SLT</t>
  </si>
  <si>
    <t>WWS1101STP</t>
  </si>
  <si>
    <t>WWS1101SDT</t>
  </si>
  <si>
    <t>WWS1101SDD</t>
  </si>
  <si>
    <t>WWS1101CAS</t>
  </si>
  <si>
    <t>Other discharge charges / permits</t>
  </si>
  <si>
    <t>4K.10</t>
  </si>
  <si>
    <t>WWS1102FL</t>
  </si>
  <si>
    <t>WWS1102SWD</t>
  </si>
  <si>
    <t>WWS1102HD</t>
  </si>
  <si>
    <t>WWS1102STD</t>
  </si>
  <si>
    <t>WWS1102SLT</t>
  </si>
  <si>
    <t>WWS1102STP</t>
  </si>
  <si>
    <t>WWS1102SDT</t>
  </si>
  <si>
    <t>WWS1102SDD</t>
  </si>
  <si>
    <t>WWS1102CAS</t>
  </si>
  <si>
    <t>Other expenditure</t>
  </si>
  <si>
    <t>4K.11</t>
  </si>
  <si>
    <t>WWS1103FL</t>
  </si>
  <si>
    <t>WWS1103SWD</t>
  </si>
  <si>
    <t>WWS1103HD</t>
  </si>
  <si>
    <t>WWS1103STD</t>
  </si>
  <si>
    <t>WWS1103SLT</t>
  </si>
  <si>
    <t>WWS1103STP</t>
  </si>
  <si>
    <t>WWS1103SDT</t>
  </si>
  <si>
    <t>WWS1103SDD</t>
  </si>
  <si>
    <t>WWS1103CAS</t>
  </si>
  <si>
    <t>4K.12</t>
  </si>
  <si>
    <t>WWS1104FL</t>
  </si>
  <si>
    <t>WWS1104SWD</t>
  </si>
  <si>
    <t>WWS1104HD</t>
  </si>
  <si>
    <t>WWS1104STD</t>
  </si>
  <si>
    <t>WWS1104SLT</t>
  </si>
  <si>
    <t>WWS1104STP</t>
  </si>
  <si>
    <t>WWS1104SDT</t>
  </si>
  <si>
    <t>WWS1104SDD</t>
  </si>
  <si>
    <t>WWS1104CAS</t>
  </si>
  <si>
    <t>Costs associated with Industrial Emissions Directive</t>
  </si>
  <si>
    <t>4K.13</t>
  </si>
  <si>
    <t>WWS1105FL</t>
  </si>
  <si>
    <t>WWS1105SWD</t>
  </si>
  <si>
    <t>WWS1105HD</t>
  </si>
  <si>
    <t>WWS1105STD</t>
  </si>
  <si>
    <t>WWS1105SLT</t>
  </si>
  <si>
    <t>WWS1105STP</t>
  </si>
  <si>
    <t>WWS1105SDT</t>
  </si>
  <si>
    <t>WWS1105SDD</t>
  </si>
  <si>
    <t>WWS1105CAS</t>
  </si>
  <si>
    <t>4K.14</t>
  </si>
  <si>
    <t>WWS1106FL</t>
  </si>
  <si>
    <t>WWS1106SWD</t>
  </si>
  <si>
    <t>WWS1106HD</t>
  </si>
  <si>
    <t>WWS1106STD</t>
  </si>
  <si>
    <t>WWS1106SLT</t>
  </si>
  <si>
    <t>WWS1106STP</t>
  </si>
  <si>
    <t>WWS1106SDT</t>
  </si>
  <si>
    <t>WWS1106SDD</t>
  </si>
  <si>
    <t>WWS1106CAS</t>
  </si>
  <si>
    <t>4K.15</t>
  </si>
  <si>
    <t>WWS1012FL</t>
  </si>
  <si>
    <t>WWS1012SWD</t>
  </si>
  <si>
    <t>WWS1012HD</t>
  </si>
  <si>
    <t>WWS1012STD</t>
  </si>
  <si>
    <t>WWS1012SLT</t>
  </si>
  <si>
    <t>WWS1012STP</t>
  </si>
  <si>
    <t>WWS1012SDT</t>
  </si>
  <si>
    <t>WWS1012SDD</t>
  </si>
  <si>
    <t>WWS1012CAS</t>
  </si>
  <si>
    <t>4K.16</t>
  </si>
  <si>
    <t>WWS1013FL</t>
  </si>
  <si>
    <t>WWS1013SWD</t>
  </si>
  <si>
    <t>WWS1013HD</t>
  </si>
  <si>
    <t>WWS1013STD</t>
  </si>
  <si>
    <t>WWS1013SLT</t>
  </si>
  <si>
    <t>WWS1013STP</t>
  </si>
  <si>
    <t>WWS1013SDT</t>
  </si>
  <si>
    <t>WWS1013SDD</t>
  </si>
  <si>
    <t>WWS1013CAS</t>
  </si>
  <si>
    <t>4K.17</t>
  </si>
  <si>
    <t>WWS1107FL</t>
  </si>
  <si>
    <t>WWS1107SWD</t>
  </si>
  <si>
    <t>WWS1107HD</t>
  </si>
  <si>
    <t>WWS1107STD</t>
  </si>
  <si>
    <t>WWS1107SLT</t>
  </si>
  <si>
    <t>WWS1107STP</t>
  </si>
  <si>
    <t>WWS1107SDT</t>
  </si>
  <si>
    <t>WWS1107SDD</t>
  </si>
  <si>
    <t>WWS1107CAS</t>
  </si>
  <si>
    <t>4K.18</t>
  </si>
  <si>
    <t>WWS1108FL</t>
  </si>
  <si>
    <t>WWS1108SWD</t>
  </si>
  <si>
    <t>WWS1108HD</t>
  </si>
  <si>
    <t>WWS1108STD</t>
  </si>
  <si>
    <t>WWS1108SLT</t>
  </si>
  <si>
    <t>WWS1108STP</t>
  </si>
  <si>
    <t>WWS1108SDT</t>
  </si>
  <si>
    <t>WWS1108SDD</t>
  </si>
  <si>
    <t>WWS1108CAS</t>
  </si>
  <si>
    <t>Pro forma 4L</t>
  </si>
  <si>
    <t xml:space="preserve">Line description </t>
  </si>
  <si>
    <t>Cumulative expenditure on schemes completed in the report year</t>
  </si>
  <si>
    <t>EA/NRW environmental programme (WINEP/NEP)</t>
  </si>
  <si>
    <t>Ecological improvements at abstractions</t>
  </si>
  <si>
    <t>Capex</t>
  </si>
  <si>
    <t>4L.1</t>
  </si>
  <si>
    <t>B0210EIC_WR</t>
  </si>
  <si>
    <t>B0210EIC_RWT</t>
  </si>
  <si>
    <t>B0210EIC_RWS</t>
  </si>
  <si>
    <t>B0210EIC_WT</t>
  </si>
  <si>
    <t>B0210EIC_TWD</t>
  </si>
  <si>
    <t>B0210EIC_TOT</t>
  </si>
  <si>
    <t>Opex</t>
  </si>
  <si>
    <t>4L.2</t>
  </si>
  <si>
    <t>B0211EIO_WR</t>
  </si>
  <si>
    <t>B0211EIO_RWT</t>
  </si>
  <si>
    <t>B0211EIO_RWS</t>
  </si>
  <si>
    <t>B0211EIO_WT</t>
  </si>
  <si>
    <t>B0211EIO_TWD</t>
  </si>
  <si>
    <t>B0211EIO_TOT</t>
  </si>
  <si>
    <t>Totex</t>
  </si>
  <si>
    <t>4L.3</t>
  </si>
  <si>
    <t>B0212EIT_WR</t>
  </si>
  <si>
    <t>B0212EIT_RWT</t>
  </si>
  <si>
    <t>B0212EIT_RWS</t>
  </si>
  <si>
    <t>B0212EIT_WT</t>
  </si>
  <si>
    <t>B0212EIT_TWD</t>
  </si>
  <si>
    <t>B0212EIT_TOT</t>
  </si>
  <si>
    <t>Eels Regulations (measures at intakes)</t>
  </si>
  <si>
    <t>4L.4</t>
  </si>
  <si>
    <t>B0213ERC_WR</t>
  </si>
  <si>
    <t>B0213ERC_RWT</t>
  </si>
  <si>
    <t>B0213ERC_RWS</t>
  </si>
  <si>
    <t>B0213ERC_WT</t>
  </si>
  <si>
    <t>B0213ERC_TWD</t>
  </si>
  <si>
    <t>B0213ERC_TOT</t>
  </si>
  <si>
    <t>4L.5</t>
  </si>
  <si>
    <t>B0214ERO_WR</t>
  </si>
  <si>
    <t>B0214ERO_RWT</t>
  </si>
  <si>
    <t>B0214ERO_RWS</t>
  </si>
  <si>
    <t>B0214ERO_WT</t>
  </si>
  <si>
    <t>B0214ERO_TWD</t>
  </si>
  <si>
    <t>B0214ERO_TOT</t>
  </si>
  <si>
    <t>4L.6</t>
  </si>
  <si>
    <t>B0215ERT_WR</t>
  </si>
  <si>
    <t>B0215ERT_RWT</t>
  </si>
  <si>
    <t>B0215ERT_RWS</t>
  </si>
  <si>
    <t>B0215ERT_WT</t>
  </si>
  <si>
    <t>B0215ERT_TWD</t>
  </si>
  <si>
    <t>B0215ERT_TOT</t>
  </si>
  <si>
    <t>Invasive Non Native Species</t>
  </si>
  <si>
    <t>4L.7</t>
  </si>
  <si>
    <t>B0216INC_WR</t>
  </si>
  <si>
    <t>B0216INC_RWT</t>
  </si>
  <si>
    <t>B0216INC_RWS</t>
  </si>
  <si>
    <t>B0216INC_WT</t>
  </si>
  <si>
    <t>B0216INC_TWD</t>
  </si>
  <si>
    <t>B0216INC_TOT</t>
  </si>
  <si>
    <t>4L.8</t>
  </si>
  <si>
    <t>B0217INO_WR</t>
  </si>
  <si>
    <t>B0217INO_RWT</t>
  </si>
  <si>
    <t>B0217INO_RWS</t>
  </si>
  <si>
    <t>B0217INO_WT</t>
  </si>
  <si>
    <t>B0217INO_TWD</t>
  </si>
  <si>
    <t>B0217INO_TOT</t>
  </si>
  <si>
    <t>4L.9</t>
  </si>
  <si>
    <t>B0218INT_WR</t>
  </si>
  <si>
    <t>B0218INT_RWT</t>
  </si>
  <si>
    <t>B0218INT_RWS</t>
  </si>
  <si>
    <t>B0218INT_WT</t>
  </si>
  <si>
    <t>B0218INT_TWD</t>
  </si>
  <si>
    <t>B0218INT_TOT</t>
  </si>
  <si>
    <t>Drinking Water Protected Areas (schemes)</t>
  </si>
  <si>
    <t>4L.10</t>
  </si>
  <si>
    <t>B0219DWC_WR</t>
  </si>
  <si>
    <t>B0219DWC_RWT</t>
  </si>
  <si>
    <t>B0219DWC_RWS</t>
  </si>
  <si>
    <t>B0219DWC_WT</t>
  </si>
  <si>
    <t>B0219DWC_TWD</t>
  </si>
  <si>
    <t>B0219DWC_TOT</t>
  </si>
  <si>
    <t>4L.11</t>
  </si>
  <si>
    <t>B0220DWO_WR</t>
  </si>
  <si>
    <t>B0220DWO_RWT</t>
  </si>
  <si>
    <t>B0220DWO_RWS</t>
  </si>
  <si>
    <t>B0220DWO_WT</t>
  </si>
  <si>
    <t>B0220DWO_TWD</t>
  </si>
  <si>
    <t>B0220DWO_TOT</t>
  </si>
  <si>
    <t>4L.12</t>
  </si>
  <si>
    <t>B0221DWT_WR</t>
  </si>
  <si>
    <t>B0221DWT_RWT</t>
  </si>
  <si>
    <t>B0221DWT_RWS</t>
  </si>
  <si>
    <t>B0221DWT_WT</t>
  </si>
  <si>
    <t>B0221DWT_TWD</t>
  </si>
  <si>
    <t>B0221DWT_TOT</t>
  </si>
  <si>
    <t>Water Framework Directive measure</t>
  </si>
  <si>
    <t>4L.13</t>
  </si>
  <si>
    <t>B0222WFC_WR</t>
  </si>
  <si>
    <t>B0222WFC_RWT</t>
  </si>
  <si>
    <t>B0222WFC_RWS</t>
  </si>
  <si>
    <t>B0222WFC_WT</t>
  </si>
  <si>
    <t>B0222WFC_TWD</t>
  </si>
  <si>
    <t>B0222WFC_TOT</t>
  </si>
  <si>
    <t>4L.14</t>
  </si>
  <si>
    <t>B0223WFO_WR</t>
  </si>
  <si>
    <t>B0223WFO_RWT</t>
  </si>
  <si>
    <t>B0223WFO_RWS</t>
  </si>
  <si>
    <t>B0223WFO_WT</t>
  </si>
  <si>
    <t>B0223WFO_TWD</t>
  </si>
  <si>
    <t>B0223WFO_TOT</t>
  </si>
  <si>
    <t>4L.15</t>
  </si>
  <si>
    <t>B0224WFT_WR</t>
  </si>
  <si>
    <t>B0224WFT_RWT</t>
  </si>
  <si>
    <t>B0224WFT_RWS</t>
  </si>
  <si>
    <t>B0224WFT_WT</t>
  </si>
  <si>
    <t>B0224WFT_TWD</t>
  </si>
  <si>
    <t>B0224WFT_TOT</t>
  </si>
  <si>
    <t>Investigations</t>
  </si>
  <si>
    <t>4L.16</t>
  </si>
  <si>
    <t>B0225IVC_WR</t>
  </si>
  <si>
    <t>B0225IVC_RWT</t>
  </si>
  <si>
    <t>B0225IVC_RWS</t>
  </si>
  <si>
    <t>B0225IVC_WT</t>
  </si>
  <si>
    <t>B0225IVC_TWD</t>
  </si>
  <si>
    <t>B0225IVC_TOT</t>
  </si>
  <si>
    <t>4L.17</t>
  </si>
  <si>
    <t>B0226IVO_WR</t>
  </si>
  <si>
    <t>B0226IVO_RWT</t>
  </si>
  <si>
    <t>B0226IVO_RWS</t>
  </si>
  <si>
    <t>B0226IVO_WT</t>
  </si>
  <si>
    <t>B0226IVO_TWD</t>
  </si>
  <si>
    <t>B0226IVO_TOT</t>
  </si>
  <si>
    <t>4L.18</t>
  </si>
  <si>
    <t>B0227IVT_WR</t>
  </si>
  <si>
    <t>B0227IVT_RWT</t>
  </si>
  <si>
    <t>B0227IVT_RWS</t>
  </si>
  <si>
    <t>B0227IVT_WT</t>
  </si>
  <si>
    <t>B0227IVT_TWD</t>
  </si>
  <si>
    <t>B0227IVT_TOT</t>
  </si>
  <si>
    <t xml:space="preserve">Total environmental programme expenditure </t>
  </si>
  <si>
    <t>4L.19</t>
  </si>
  <si>
    <t>B0228TET_WR</t>
  </si>
  <si>
    <t>B0228TET_RWT</t>
  </si>
  <si>
    <t>B0228TET_RWS</t>
  </si>
  <si>
    <t>B0228TET_WT</t>
  </si>
  <si>
    <t>B0228TET_TWD</t>
  </si>
  <si>
    <t>B0228TET_TOT</t>
  </si>
  <si>
    <t>Supply-demand balance</t>
  </si>
  <si>
    <t>Supply-side improvements delivering benefits in 2020-2025</t>
  </si>
  <si>
    <t>4L.20</t>
  </si>
  <si>
    <t>B0229SSC_WR</t>
  </si>
  <si>
    <t>B0229SSC_RWT</t>
  </si>
  <si>
    <t>B0229SSC_RWS</t>
  </si>
  <si>
    <t>B0229SSC_WT</t>
  </si>
  <si>
    <t>B0229SSC_TWD</t>
  </si>
  <si>
    <t>B0229SSC_TOT</t>
  </si>
  <si>
    <t>4L.21</t>
  </si>
  <si>
    <t>B0230SSO_WR</t>
  </si>
  <si>
    <t>B0230SSO_RWT</t>
  </si>
  <si>
    <t>B0230SSO_RWS</t>
  </si>
  <si>
    <t>B0230SSO_WT</t>
  </si>
  <si>
    <t>B0230SSO_TWD</t>
  </si>
  <si>
    <t>B0230SSO_TOT</t>
  </si>
  <si>
    <t>4L.22</t>
  </si>
  <si>
    <t>B0231SST_WR</t>
  </si>
  <si>
    <t>B0231SST_RWT</t>
  </si>
  <si>
    <t>B0231SST_RWS</t>
  </si>
  <si>
    <t>B0231SST_WT</t>
  </si>
  <si>
    <t>B0231SST_TWD</t>
  </si>
  <si>
    <t>B0231SST_TOT</t>
  </si>
  <si>
    <t>Demand-side improvements delivering benefits in 2020-2025 (excl leakage and metering)</t>
  </si>
  <si>
    <t>4L.23</t>
  </si>
  <si>
    <t>B0232DSC_WR</t>
  </si>
  <si>
    <t>B0232DSC_RWT</t>
  </si>
  <si>
    <t>B0232DSC_RWS</t>
  </si>
  <si>
    <t>B0232DSC_WT</t>
  </si>
  <si>
    <t>B0232DSC_TWD</t>
  </si>
  <si>
    <t>B0232DSC_TOT</t>
  </si>
  <si>
    <t>4L.24</t>
  </si>
  <si>
    <t>B0233DSO_WR</t>
  </si>
  <si>
    <t>B0233DSO_RWT</t>
  </si>
  <si>
    <t>B0233DSO_RWS</t>
  </si>
  <si>
    <t>B0233DSO_WT</t>
  </si>
  <si>
    <t>B0233DSO_TWD</t>
  </si>
  <si>
    <t>B0233DSO_TOT</t>
  </si>
  <si>
    <t>4L.25</t>
  </si>
  <si>
    <t>B0234DST_WR</t>
  </si>
  <si>
    <t>B0234DST_RWT</t>
  </si>
  <si>
    <t>B0234DST_RWS</t>
  </si>
  <si>
    <t>B0234DST_WT</t>
  </si>
  <si>
    <t>B0234DST_TWD</t>
  </si>
  <si>
    <t>B0234DST_TOT</t>
  </si>
  <si>
    <t>Leakage improvements delivering benefits in 2020-2025</t>
  </si>
  <si>
    <t>4L.26</t>
  </si>
  <si>
    <t>B0235LIC_WR</t>
  </si>
  <si>
    <t>B0235LIC_RWT</t>
  </si>
  <si>
    <t>B0235LIC_RWS</t>
  </si>
  <si>
    <t>B0235LIC_WT</t>
  </si>
  <si>
    <t>B0235LIC_TWD</t>
  </si>
  <si>
    <t>B0235LIC_TOT</t>
  </si>
  <si>
    <t>B0235LIC_C_WR</t>
  </si>
  <si>
    <t>B0235LIC_C_RWT</t>
  </si>
  <si>
    <t>B0235LIC_C_RWS</t>
  </si>
  <si>
    <t>B0235LIC_C_WT</t>
  </si>
  <si>
    <t>B0235LIC_C_TWD</t>
  </si>
  <si>
    <t>B0235LIC_C_TOT</t>
  </si>
  <si>
    <t>4L.27</t>
  </si>
  <si>
    <t>B0236LIO_WR</t>
  </si>
  <si>
    <t>B0236LIO_RWT</t>
  </si>
  <si>
    <t>B0236LIO_RWS</t>
  </si>
  <si>
    <t>B0236LIO_WT</t>
  </si>
  <si>
    <t>B0236LIO_TWD</t>
  </si>
  <si>
    <t>B0236LIO_TOT</t>
  </si>
  <si>
    <t>B0236LIO_C_WR</t>
  </si>
  <si>
    <t>B0236LIO_C_RWT</t>
  </si>
  <si>
    <t>B0236LIO_C_RWS</t>
  </si>
  <si>
    <t>B0236LIO_C_WT</t>
  </si>
  <si>
    <t>B0236LIO_C_TWD</t>
  </si>
  <si>
    <t>B0236LIO_C_TOT</t>
  </si>
  <si>
    <t>4L.28</t>
  </si>
  <si>
    <t>B0237LIT_WR</t>
  </si>
  <si>
    <t>B0237LIT_RWT</t>
  </si>
  <si>
    <t>B0237LIT_RWS</t>
  </si>
  <si>
    <t>B0237LIT_WT</t>
  </si>
  <si>
    <t>B0237LIT_TWD</t>
  </si>
  <si>
    <t>B0237LIT_TOT</t>
  </si>
  <si>
    <t>B0237LIT_C_WR</t>
  </si>
  <si>
    <t>B0237LIT_C_RWT</t>
  </si>
  <si>
    <t>B0237LIT_C_RWS</t>
  </si>
  <si>
    <t>B0237LIT_C_WT</t>
  </si>
  <si>
    <t>B0237LIT_C_TWD</t>
  </si>
  <si>
    <t>B0237LIT_C_TOT</t>
  </si>
  <si>
    <t>Internal interconnectors delivering benefits in 2020-2025</t>
  </si>
  <si>
    <t>4L.29</t>
  </si>
  <si>
    <t>B0238IIC_WR</t>
  </si>
  <si>
    <t>B0238IIC_RWT</t>
  </si>
  <si>
    <t>B0238IIC_RWS</t>
  </si>
  <si>
    <t>B0238IIC_WT</t>
  </si>
  <si>
    <t>B0238IIC_TWD</t>
  </si>
  <si>
    <t>B0238IIC_TOT</t>
  </si>
  <si>
    <t>4L.30</t>
  </si>
  <si>
    <t>B0239IIO_WR</t>
  </si>
  <si>
    <t>B0239IIO_RWT</t>
  </si>
  <si>
    <t>B0239IIO_RWS</t>
  </si>
  <si>
    <t>B0239IIO_WT</t>
  </si>
  <si>
    <t>B0239IIO_TWD</t>
  </si>
  <si>
    <t>B0239IIO_TOT</t>
  </si>
  <si>
    <t>4L.31</t>
  </si>
  <si>
    <t>B0240IIT_WR</t>
  </si>
  <si>
    <t>B0240IIT_RWT</t>
  </si>
  <si>
    <t>B0240IIT_RWS</t>
  </si>
  <si>
    <t>B0240IIT_WT</t>
  </si>
  <si>
    <t>B0240IIT_TWD</t>
  </si>
  <si>
    <t>B0240IIT_TOT</t>
  </si>
  <si>
    <t>Supply demend balance improvements delivering benefits starting from 2026</t>
  </si>
  <si>
    <t>4L.32</t>
  </si>
  <si>
    <t>B0241SDC_WR</t>
  </si>
  <si>
    <t>B0241SDC_RWT</t>
  </si>
  <si>
    <t>B0241SDC_RWS</t>
  </si>
  <si>
    <t>B0241SDC_WT</t>
  </si>
  <si>
    <t>B0241SDC_TWD</t>
  </si>
  <si>
    <t>B0241SDC_TOT</t>
  </si>
  <si>
    <t>4L.33</t>
  </si>
  <si>
    <t>B0242SDO_WR</t>
  </si>
  <si>
    <t>B0242SDO_RWT</t>
  </si>
  <si>
    <t>B0242SDO_RWS</t>
  </si>
  <si>
    <t>B0242SDO_WT</t>
  </si>
  <si>
    <t>B0242SDO_TWD</t>
  </si>
  <si>
    <t>B0242SDO_TOT</t>
  </si>
  <si>
    <t>4L.34</t>
  </si>
  <si>
    <t>B0243SDT_WR</t>
  </si>
  <si>
    <t>B0243SDT_RWT</t>
  </si>
  <si>
    <t>B0243SDT_RWS</t>
  </si>
  <si>
    <t>B0243SDT_WT</t>
  </si>
  <si>
    <t>B0243SDT_TWD</t>
  </si>
  <si>
    <t>B0243SDT_TOT</t>
  </si>
  <si>
    <t>Strategic regional water resources</t>
  </si>
  <si>
    <t>4L.35</t>
  </si>
  <si>
    <t>B0244SRC_WR</t>
  </si>
  <si>
    <t>B0244SRC_RWT</t>
  </si>
  <si>
    <t>B0244SRC_RWS</t>
  </si>
  <si>
    <t>B0244SRC_WT</t>
  </si>
  <si>
    <t>B0244SRC_TWD</t>
  </si>
  <si>
    <t>B0244SRC_TOT</t>
  </si>
  <si>
    <t>4L.36</t>
  </si>
  <si>
    <t>B0245SRO_WR</t>
  </si>
  <si>
    <t>B0245SRO_RWT</t>
  </si>
  <si>
    <t>B0245SRO_RWS</t>
  </si>
  <si>
    <t>B0245SRO_WT</t>
  </si>
  <si>
    <t>B0245SRO_TWD</t>
  </si>
  <si>
    <t>B0245SRO_TOT</t>
  </si>
  <si>
    <t>4L.37</t>
  </si>
  <si>
    <t>B0246SRT_WR</t>
  </si>
  <si>
    <t>B0246SRT_RWT</t>
  </si>
  <si>
    <t>B0246SRT_RWS</t>
  </si>
  <si>
    <t>B0246SRT_WT</t>
  </si>
  <si>
    <t>B0246SRT_TWD</t>
  </si>
  <si>
    <t>B0246SRT_TOT</t>
  </si>
  <si>
    <t xml:space="preserve">Total supply demand expenditure </t>
  </si>
  <si>
    <t>4L.38</t>
  </si>
  <si>
    <t>B0247SST_WR</t>
  </si>
  <si>
    <t>B0247SST_RWT</t>
  </si>
  <si>
    <t>B0247SST_RWS</t>
  </si>
  <si>
    <t>B0247SST_WT</t>
  </si>
  <si>
    <t>B0247SST_TWD</t>
  </si>
  <si>
    <t>B0247SST_TOT</t>
  </si>
  <si>
    <t>Metering</t>
  </si>
  <si>
    <t>New meters requested by existing customers (optants)</t>
  </si>
  <si>
    <t>4L.39</t>
  </si>
  <si>
    <t>B0248NMC_TWD</t>
  </si>
  <si>
    <t>B0248NMC_TOT</t>
  </si>
  <si>
    <t>4L.40</t>
  </si>
  <si>
    <t>B0249NMO_TWD</t>
  </si>
  <si>
    <t>B0249NMO_TOT</t>
  </si>
  <si>
    <t>4L.41</t>
  </si>
  <si>
    <t>B0250NMT_TWD</t>
  </si>
  <si>
    <t>B0250NMT_TOT</t>
  </si>
  <si>
    <t>New meters introduced by companies for existing customers</t>
  </si>
  <si>
    <t>4L.42</t>
  </si>
  <si>
    <t>B0251NMC_TWD</t>
  </si>
  <si>
    <t>B0251NMC_TOT</t>
  </si>
  <si>
    <t>4L.43</t>
  </si>
  <si>
    <t>B0252NMO_TWD</t>
  </si>
  <si>
    <t>B0252NMO_TOT</t>
  </si>
  <si>
    <t>4L.44</t>
  </si>
  <si>
    <t>B0253NMT_TWD</t>
  </si>
  <si>
    <t>B0253NMT_TOT</t>
  </si>
  <si>
    <t>New meters for existing customers - business</t>
  </si>
  <si>
    <t>4L.45</t>
  </si>
  <si>
    <t>B0254NMC_TWD</t>
  </si>
  <si>
    <t>B0254NMC_TOT</t>
  </si>
  <si>
    <t>4L.46</t>
  </si>
  <si>
    <t>B0255NMO_TWD</t>
  </si>
  <si>
    <t>B0255NMO_TOT</t>
  </si>
  <si>
    <t>4L.47</t>
  </si>
  <si>
    <t>B0256NMT_TWD</t>
  </si>
  <si>
    <t>B0256NMT_TOT</t>
  </si>
  <si>
    <t xml:space="preserve">Total metering expenditure </t>
  </si>
  <si>
    <t>4L.48</t>
  </si>
  <si>
    <t>B0257TMT_TWD</t>
  </si>
  <si>
    <t>B0257TMT_TOT</t>
  </si>
  <si>
    <t>Other enhancement</t>
  </si>
  <si>
    <t>Improvments to taste, odour and colour</t>
  </si>
  <si>
    <t>4L.49</t>
  </si>
  <si>
    <t>B0258ITC_WR</t>
  </si>
  <si>
    <t>B0258ITC_RWT</t>
  </si>
  <si>
    <t>B0258ITC_RWS</t>
  </si>
  <si>
    <t>B0258ITC_WT</t>
  </si>
  <si>
    <t>B0258ITC_TWD</t>
  </si>
  <si>
    <t>B0258ITC_TOT</t>
  </si>
  <si>
    <t>4L.50</t>
  </si>
  <si>
    <t>B0259ITO_WR</t>
  </si>
  <si>
    <t>B0259ITO_RWT</t>
  </si>
  <si>
    <t>B0259ITO_RWS</t>
  </si>
  <si>
    <t>B0259ITO_WT</t>
  </si>
  <si>
    <t>B0259ITO_TWD</t>
  </si>
  <si>
    <t>B0259ITO_TOT</t>
  </si>
  <si>
    <t>4L.51</t>
  </si>
  <si>
    <t>B0260ITT_WR</t>
  </si>
  <si>
    <t>B0260ITT_RWT</t>
  </si>
  <si>
    <t>B0260ITT_RWS</t>
  </si>
  <si>
    <t>B0260ITT_WT</t>
  </si>
  <si>
    <t>B0260ITT_TWD</t>
  </si>
  <si>
    <t>B0260ITT_TOT</t>
  </si>
  <si>
    <t>Meeting lead standards</t>
  </si>
  <si>
    <t>4L.52</t>
  </si>
  <si>
    <t>B0261MLC_WR</t>
  </si>
  <si>
    <t>B0261MLC_RWT</t>
  </si>
  <si>
    <t>B0261MLC_RWS</t>
  </si>
  <si>
    <t>B0261MLC_WT</t>
  </si>
  <si>
    <t>B0261MLC_TWD</t>
  </si>
  <si>
    <t>B0261MLC_TOT</t>
  </si>
  <si>
    <t>4L.53</t>
  </si>
  <si>
    <t>B0262MLO_WR</t>
  </si>
  <si>
    <t>B0262MLO_RWT</t>
  </si>
  <si>
    <t>B0262MLO_RWS</t>
  </si>
  <si>
    <t>B0262MLO_WT</t>
  </si>
  <si>
    <t>B0262MLO_TWD</t>
  </si>
  <si>
    <t>B0262MLO_TOT</t>
  </si>
  <si>
    <t>4L.54</t>
  </si>
  <si>
    <t>B0263MLT_WR</t>
  </si>
  <si>
    <t>B0263MLT_RWT</t>
  </si>
  <si>
    <t>B0263MLT_RWS</t>
  </si>
  <si>
    <t>B0263MLT_WT</t>
  </si>
  <si>
    <t>B0263MLT_TWD</t>
  </si>
  <si>
    <t>B0263MLT_TOT</t>
  </si>
  <si>
    <t>Addressing raw water deterioration</t>
  </si>
  <si>
    <t>4L.55</t>
  </si>
  <si>
    <t>B0264ARC_WR</t>
  </si>
  <si>
    <t>B0264ARC_RWT</t>
  </si>
  <si>
    <t>B0264ARC_RWS</t>
  </si>
  <si>
    <t>B0264ARC_WT</t>
  </si>
  <si>
    <t>B0264ARC_TWD</t>
  </si>
  <si>
    <t>B0264ARC_TOT</t>
  </si>
  <si>
    <t>4L.56</t>
  </si>
  <si>
    <t>B0265ARO_WR</t>
  </si>
  <si>
    <t>B0265ARO_RWT</t>
  </si>
  <si>
    <t>B0265ARO_RWS</t>
  </si>
  <si>
    <t>B0265ARO_WT</t>
  </si>
  <si>
    <t>B0265ARO_TWD</t>
  </si>
  <si>
    <t>B0265ARO_TOT</t>
  </si>
  <si>
    <t>4L.57</t>
  </si>
  <si>
    <t>B0266ART_WR</t>
  </si>
  <si>
    <t>B0266ART_RWT</t>
  </si>
  <si>
    <t>B0266ART_RWS</t>
  </si>
  <si>
    <t>B0266ART_WT</t>
  </si>
  <si>
    <t>B0266ART_TWD</t>
  </si>
  <si>
    <t>B0266ART_TOT</t>
  </si>
  <si>
    <t>Improvements to river flow</t>
  </si>
  <si>
    <t>4L.58</t>
  </si>
  <si>
    <t>B0267IRC_WR</t>
  </si>
  <si>
    <t>B0267IRC_RWT</t>
  </si>
  <si>
    <t>B0267IRC_RWS</t>
  </si>
  <si>
    <t>B0267IRC_WT</t>
  </si>
  <si>
    <t>B0267IRC_TWD</t>
  </si>
  <si>
    <t>B0267IRC_TOT</t>
  </si>
  <si>
    <t>4L.59</t>
  </si>
  <si>
    <t>B0268IRO_WR</t>
  </si>
  <si>
    <t>B0268IRO_RWT</t>
  </si>
  <si>
    <t>B0268IRO_RWS</t>
  </si>
  <si>
    <t>B0268IRO_WT</t>
  </si>
  <si>
    <t>B0268IRO_TWD</t>
  </si>
  <si>
    <t>B0268IRO_TOT</t>
  </si>
  <si>
    <t>4L.60</t>
  </si>
  <si>
    <t>B0269IRT_WR</t>
  </si>
  <si>
    <t>B0269IRT_RWT</t>
  </si>
  <si>
    <t>B0269IRT_RWS</t>
  </si>
  <si>
    <t>B0269IRT_WT</t>
  </si>
  <si>
    <t>B0269IRT_TWD</t>
  </si>
  <si>
    <t>B0269IRT_TOT</t>
  </si>
  <si>
    <t>Enhancing resilience to low probability high consequence events</t>
  </si>
  <si>
    <t>4L.61</t>
  </si>
  <si>
    <t>B0270ERC_WR</t>
  </si>
  <si>
    <t>B0270ERC_RWT</t>
  </si>
  <si>
    <t>B0270ERC_RWS</t>
  </si>
  <si>
    <t>B0270ERC_WT</t>
  </si>
  <si>
    <t>B0270ERC_TWD</t>
  </si>
  <si>
    <t>B0270ERC_TOT</t>
  </si>
  <si>
    <t>4L.62</t>
  </si>
  <si>
    <t>B0271ERO_WR</t>
  </si>
  <si>
    <t>B0271ERO_RWT</t>
  </si>
  <si>
    <t>B0271ERO_RWS</t>
  </si>
  <si>
    <t>B0271ERO_WT</t>
  </si>
  <si>
    <t>B0271ERO_TWD</t>
  </si>
  <si>
    <t>B0271ERO_TOT</t>
  </si>
  <si>
    <t>4L.63</t>
  </si>
  <si>
    <t>B0272ERT_WR</t>
  </si>
  <si>
    <t>B0272ERT_RWT</t>
  </si>
  <si>
    <t>B0272ERT_RWS</t>
  </si>
  <si>
    <t>B0272ERT_WT</t>
  </si>
  <si>
    <t>B0272ERT_TWD</t>
  </si>
  <si>
    <t>B0272ERT_TOT</t>
  </si>
  <si>
    <t>Security - SEMD</t>
  </si>
  <si>
    <t>4L.64</t>
  </si>
  <si>
    <t>B0273SSC_WR</t>
  </si>
  <si>
    <t>B0273SSC_RWT</t>
  </si>
  <si>
    <t>B0273SSC_RWS</t>
  </si>
  <si>
    <t>B0273SSC_WT</t>
  </si>
  <si>
    <t>B0273SSC_TWD</t>
  </si>
  <si>
    <t>B0273SSC_TOT</t>
  </si>
  <si>
    <t>4L.65</t>
  </si>
  <si>
    <t>B0274SSO_WR</t>
  </si>
  <si>
    <t>B0274SSO_RWT</t>
  </si>
  <si>
    <t>B0274SSO_RWS</t>
  </si>
  <si>
    <t>B0274SSO_WT</t>
  </si>
  <si>
    <t>B0274SSO_TWD</t>
  </si>
  <si>
    <t>B0274SSO_TOT</t>
  </si>
  <si>
    <t>4L.66</t>
  </si>
  <si>
    <t>B0275SST_WR</t>
  </si>
  <si>
    <t>B0275SST_RWT</t>
  </si>
  <si>
    <t>B0275SST_RWS</t>
  </si>
  <si>
    <t>B0275SST_WT</t>
  </si>
  <si>
    <t>B0275SST_TWD</t>
  </si>
  <si>
    <t>B0275SST_TOT</t>
  </si>
  <si>
    <t>Security - Non-SEMD</t>
  </si>
  <si>
    <t>4L.67</t>
  </si>
  <si>
    <t>B0276SNC_WR</t>
  </si>
  <si>
    <t>B0276SNC_RWT</t>
  </si>
  <si>
    <t>B0276SNC_RWS</t>
  </si>
  <si>
    <t>B0276SNC_WT</t>
  </si>
  <si>
    <t>B0276SNC_TWD</t>
  </si>
  <si>
    <t>B0276SNC_TOT</t>
  </si>
  <si>
    <t>4L.68</t>
  </si>
  <si>
    <t>B0277SNO_WR</t>
  </si>
  <si>
    <t>B0277SNO_RWT</t>
  </si>
  <si>
    <t>B0277SNO_RWS</t>
  </si>
  <si>
    <t>B0277SNO_WT</t>
  </si>
  <si>
    <t>B0277SNO_TWD</t>
  </si>
  <si>
    <t>B0277SNO_TOT</t>
  </si>
  <si>
    <t>4L.69</t>
  </si>
  <si>
    <t>B0278SNT_WR</t>
  </si>
  <si>
    <t>B0278SNT_RWT</t>
  </si>
  <si>
    <t>B0278SNT_RWS</t>
  </si>
  <si>
    <t>B0278SNT_WT</t>
  </si>
  <si>
    <t>B0278SNT_TWD</t>
  </si>
  <si>
    <t>B0278SNT_TOT</t>
  </si>
  <si>
    <t>Additional line 1</t>
  </si>
  <si>
    <t>4L.70</t>
  </si>
  <si>
    <t>B0279ALC_WR</t>
  </si>
  <si>
    <t>B0279ALC_RWT</t>
  </si>
  <si>
    <t>B0279ALC_RWS</t>
  </si>
  <si>
    <t>B0279ALC_WT</t>
  </si>
  <si>
    <t>B0279ALC_TWD</t>
  </si>
  <si>
    <t>B0279ALC_TOT</t>
  </si>
  <si>
    <t>4L.71</t>
  </si>
  <si>
    <t>B0280ALO_WR</t>
  </si>
  <si>
    <t>B0280ALO_RWT</t>
  </si>
  <si>
    <t>B0280ALO_RWS</t>
  </si>
  <si>
    <t>B0280ALO_WT</t>
  </si>
  <si>
    <t>B0280ALO_TWD</t>
  </si>
  <si>
    <t>B0280ALO_TOT</t>
  </si>
  <si>
    <t>Additional line 2</t>
  </si>
  <si>
    <t>4L.72</t>
  </si>
  <si>
    <t>B0281ALC_WR</t>
  </si>
  <si>
    <t>B0281ALC_RWT</t>
  </si>
  <si>
    <t>B0281ALC_RWS</t>
  </si>
  <si>
    <t>B0281ALC_WT</t>
  </si>
  <si>
    <t>B0281ALC_TWD</t>
  </si>
  <si>
    <t>B0281ALC_TOT</t>
  </si>
  <si>
    <t>4L.73</t>
  </si>
  <si>
    <t>B0282ALO_WR</t>
  </si>
  <si>
    <t>B0282ALO_RWT</t>
  </si>
  <si>
    <t>B0282ALO_RWS</t>
  </si>
  <si>
    <t>B0282ALO_WT</t>
  </si>
  <si>
    <t>B0282ALO_TWD</t>
  </si>
  <si>
    <t>B0282ALO_TOT</t>
  </si>
  <si>
    <t>Additional line 3</t>
  </si>
  <si>
    <t>4L.74</t>
  </si>
  <si>
    <t>B0283ALC_WR</t>
  </si>
  <si>
    <t>B0283ALC_RWT</t>
  </si>
  <si>
    <t>B0283ALC_RWS</t>
  </si>
  <si>
    <t>B0283ALC_WT</t>
  </si>
  <si>
    <t>B0283ALC_TWD</t>
  </si>
  <si>
    <t>B0283ALC_TOT</t>
  </si>
  <si>
    <t>4L.75</t>
  </si>
  <si>
    <t>B0284ALO_WR</t>
  </si>
  <si>
    <t>B0284ALO_RWT</t>
  </si>
  <si>
    <t>B0284ALO_RWS</t>
  </si>
  <si>
    <t>B0284ALO_WT</t>
  </si>
  <si>
    <t>B0284ALO_TWD</t>
  </si>
  <si>
    <t>B0284ALO_TOT</t>
  </si>
  <si>
    <t>Additional line 4</t>
  </si>
  <si>
    <t>4L.76</t>
  </si>
  <si>
    <t>B0285ALC_WR</t>
  </si>
  <si>
    <t>B0285ALC_RWT</t>
  </si>
  <si>
    <t>B0285ALC_RWS</t>
  </si>
  <si>
    <t>B0285ALC_WT</t>
  </si>
  <si>
    <t>B0285ALC_TWD</t>
  </si>
  <si>
    <t>B0285ALC_TOT</t>
  </si>
  <si>
    <t>4L.77</t>
  </si>
  <si>
    <t>B0286ALO_WR</t>
  </si>
  <si>
    <t>B0286ALO_RWT</t>
  </si>
  <si>
    <t>B0286ALO_RWS</t>
  </si>
  <si>
    <t>B0286ALO_WT</t>
  </si>
  <si>
    <t>B0286ALO_TWD</t>
  </si>
  <si>
    <t>B0286ALO_TOT</t>
  </si>
  <si>
    <t>Additional line 5</t>
  </si>
  <si>
    <t>4L.78</t>
  </si>
  <si>
    <t>B0287ALC_WR</t>
  </si>
  <si>
    <t>B0287ALC_RWT</t>
  </si>
  <si>
    <t>B0287ALC_RWS</t>
  </si>
  <si>
    <t>B0287ALC_WT</t>
  </si>
  <si>
    <t>B0287ALC_TWD</t>
  </si>
  <si>
    <t>B0287ALC_TOT</t>
  </si>
  <si>
    <t>4L.79</t>
  </si>
  <si>
    <t>B0288ALO_WR</t>
  </si>
  <si>
    <t>B0288ALO_RWT</t>
  </si>
  <si>
    <t>B0288ALO_RWS</t>
  </si>
  <si>
    <t>B0288ALO_WT</t>
  </si>
  <si>
    <t>B0288ALO_TWD</t>
  </si>
  <si>
    <t>B0288ALO_TOT</t>
  </si>
  <si>
    <t>Total other enhancement expenditure</t>
  </si>
  <si>
    <t>4L.80</t>
  </si>
  <si>
    <t>B0289TET_WR</t>
  </si>
  <si>
    <t>B0289TET_RWT</t>
  </si>
  <si>
    <t>B0289TET_RWS</t>
  </si>
  <si>
    <t>B0289TET_WT</t>
  </si>
  <si>
    <t>B0289TET_TWD</t>
  </si>
  <si>
    <t>B0289TET_TOT</t>
  </si>
  <si>
    <t>Total enhancement</t>
  </si>
  <si>
    <t xml:space="preserve">Total enhancement expenditure </t>
  </si>
  <si>
    <t>4L.81</t>
  </si>
  <si>
    <t>B0290TEC_WR</t>
  </si>
  <si>
    <t>B0290TEC_RWT</t>
  </si>
  <si>
    <t>B0290TEC_RWS</t>
  </si>
  <si>
    <t>B0290TEC_WT</t>
  </si>
  <si>
    <t>B0290TEC_TWD</t>
  </si>
  <si>
    <t>B0290TEC_TOT</t>
  </si>
  <si>
    <t>4L.82</t>
  </si>
  <si>
    <t>B0291TEO_WR</t>
  </si>
  <si>
    <t>B0291TEO_RWT</t>
  </si>
  <si>
    <t>B0291TEO_RWS</t>
  </si>
  <si>
    <t>B0291TEO_WT</t>
  </si>
  <si>
    <t>B0291TEO_TWD</t>
  </si>
  <si>
    <t>B0291TEO_TOT</t>
  </si>
  <si>
    <t>4L.83</t>
  </si>
  <si>
    <t>B0292TET_WR</t>
  </si>
  <si>
    <t>B0292TET_RWT</t>
  </si>
  <si>
    <t>B0292TET_RWS</t>
  </si>
  <si>
    <t>B0292TET_WT</t>
  </si>
  <si>
    <t>B0292TET_TWD</t>
  </si>
  <si>
    <t>B0292TET_TOT</t>
  </si>
  <si>
    <t>Pro forma 4M</t>
  </si>
  <si>
    <t>Conservation drivers</t>
  </si>
  <si>
    <t>4M.1</t>
  </si>
  <si>
    <t>B0293CDC_F</t>
  </si>
  <si>
    <t>B0293CDC_SWD</t>
  </si>
  <si>
    <t>B0293CDC_HD</t>
  </si>
  <si>
    <t>B0293CDC_STD</t>
  </si>
  <si>
    <t>B0293CDC_SLT</t>
  </si>
  <si>
    <t>B0293CDC_ST</t>
  </si>
  <si>
    <t>B0293CDC_SD</t>
  </si>
  <si>
    <t>B0293CDC_TOT</t>
  </si>
  <si>
    <t>4M.2</t>
  </si>
  <si>
    <t>B0294CDO_F</t>
  </si>
  <si>
    <t>B0294CDO_SWD</t>
  </si>
  <si>
    <t>B0294CDO_HD</t>
  </si>
  <si>
    <t>B0294CDO_STD</t>
  </si>
  <si>
    <t>B0294CDO_SLT</t>
  </si>
  <si>
    <t>B0294CDO_ST</t>
  </si>
  <si>
    <t>B0294CDO_SD</t>
  </si>
  <si>
    <t>B0294CDO_TOT</t>
  </si>
  <si>
    <t>4M.3</t>
  </si>
  <si>
    <t>B0295CDT_F</t>
  </si>
  <si>
    <t>B0295CDT_SWD</t>
  </si>
  <si>
    <t>B0295CDT_HD</t>
  </si>
  <si>
    <t>B0295CDT_STD</t>
  </si>
  <si>
    <t>B0295CDT_SLT</t>
  </si>
  <si>
    <t>B0295CDT_ST</t>
  </si>
  <si>
    <t>B0295CDT_SD</t>
  </si>
  <si>
    <t>B0295CDT_TOT</t>
  </si>
  <si>
    <t>Event Duration Monitoring at intermittent discharges</t>
  </si>
  <si>
    <t>4M.4</t>
  </si>
  <si>
    <t>B0296EDC_F</t>
  </si>
  <si>
    <t>B0296EDC_SWD</t>
  </si>
  <si>
    <t>B0296EDC_HD</t>
  </si>
  <si>
    <t>B0296EDC_STD</t>
  </si>
  <si>
    <t>B0296EDC_SLT</t>
  </si>
  <si>
    <t>B0296EDC_ST</t>
  </si>
  <si>
    <t>B0296EDC_SD</t>
  </si>
  <si>
    <t>B0296EDC_TOT</t>
  </si>
  <si>
    <t>4M.5</t>
  </si>
  <si>
    <t>B0297EDO_F</t>
  </si>
  <si>
    <t>B0297EDO_SWD</t>
  </si>
  <si>
    <t>B0297EDO_HD</t>
  </si>
  <si>
    <t>B0297EDO_STD</t>
  </si>
  <si>
    <t>B0297EDO_SLT</t>
  </si>
  <si>
    <t>B0297EDO_ST</t>
  </si>
  <si>
    <t>B0297EDO_SD</t>
  </si>
  <si>
    <t>B0297EDO_TOT</t>
  </si>
  <si>
    <t>4M.6</t>
  </si>
  <si>
    <t>B0298EDT_F</t>
  </si>
  <si>
    <t>B0298EDT_SWD</t>
  </si>
  <si>
    <t>B0298EDT_HD</t>
  </si>
  <si>
    <t>B0298EDT_STD</t>
  </si>
  <si>
    <t>B0298EDT_SLT</t>
  </si>
  <si>
    <t>B0298EDT_ST</t>
  </si>
  <si>
    <t>B0298EDT_SD</t>
  </si>
  <si>
    <t>B0298EDT_TOT</t>
  </si>
  <si>
    <t>Flow monitoring at sewage treatment works</t>
  </si>
  <si>
    <t>4M.7</t>
  </si>
  <si>
    <t>B0299FMC_F</t>
  </si>
  <si>
    <t>B0299FMC_SWD</t>
  </si>
  <si>
    <t>B0299FMC_HD</t>
  </si>
  <si>
    <t>B0299FMC_STD</t>
  </si>
  <si>
    <t>B0299FMC_SLT</t>
  </si>
  <si>
    <t>B0299FMC_ST</t>
  </si>
  <si>
    <t>B0299FMC_SD</t>
  </si>
  <si>
    <t>B0299FMC_TOT</t>
  </si>
  <si>
    <t>4M.8</t>
  </si>
  <si>
    <t>B0300FMO_F</t>
  </si>
  <si>
    <t>B0300FMO_SWD</t>
  </si>
  <si>
    <t>B0300FMO_HD</t>
  </si>
  <si>
    <t>B0300FMO_STD</t>
  </si>
  <si>
    <t>B0300FMO_SLT</t>
  </si>
  <si>
    <t>B0300FMO_ST</t>
  </si>
  <si>
    <t>B0300FMO_SD</t>
  </si>
  <si>
    <t>B0300FMO_TOT</t>
  </si>
  <si>
    <t>4M.9</t>
  </si>
  <si>
    <t>B0301FMT_F</t>
  </si>
  <si>
    <t>B0301FMT_SWD</t>
  </si>
  <si>
    <t>B0301FMT_HD</t>
  </si>
  <si>
    <t>B0301FMT_STD</t>
  </si>
  <si>
    <t>B0301FMT_SLT</t>
  </si>
  <si>
    <t>B0301FMT_ST</t>
  </si>
  <si>
    <t>B0301FMT_SD</t>
  </si>
  <si>
    <t>B0301FMT_TOT</t>
  </si>
  <si>
    <t>Schemes to increase flow to full treatment</t>
  </si>
  <si>
    <t>4M.10</t>
  </si>
  <si>
    <t>B0302SIC_F</t>
  </si>
  <si>
    <t>B0302SIC_SWD</t>
  </si>
  <si>
    <t>B0302SIC_HD</t>
  </si>
  <si>
    <t>B0302SIC_STD</t>
  </si>
  <si>
    <t>B0302SIC_SLT</t>
  </si>
  <si>
    <t>B0302SIC_ST</t>
  </si>
  <si>
    <t>B0302SIC_SD</t>
  </si>
  <si>
    <t>B0302SIC_TOT</t>
  </si>
  <si>
    <t>B0302SIC_C_F</t>
  </si>
  <si>
    <t>B0302SIC_C_SWD</t>
  </si>
  <si>
    <t>B0302SIC_C_HD</t>
  </si>
  <si>
    <t>B0302SIC_C_STD</t>
  </si>
  <si>
    <t>B0302SIC_C_SLT</t>
  </si>
  <si>
    <t>B0302SIC_C_ST</t>
  </si>
  <si>
    <t>B0302SIC_C_SD</t>
  </si>
  <si>
    <t>B0302SIC_C_TOT</t>
  </si>
  <si>
    <t>4M.11</t>
  </si>
  <si>
    <t>B0303SIO_F</t>
  </si>
  <si>
    <t>B0303SIO_SWD</t>
  </si>
  <si>
    <t>B0303SIO_HD</t>
  </si>
  <si>
    <t>B0303SIO_STD</t>
  </si>
  <si>
    <t>B0303SIO_SLT</t>
  </si>
  <si>
    <t>B0303SIO_ST</t>
  </si>
  <si>
    <t>B0303SIO_SD</t>
  </si>
  <si>
    <t>B0303SIO_TOT</t>
  </si>
  <si>
    <t>B0303SIO_C_F</t>
  </si>
  <si>
    <t>B0303SIO_C_SWD</t>
  </si>
  <si>
    <t>B0303SIO_C_HD</t>
  </si>
  <si>
    <t>B0303SIO_C_STD</t>
  </si>
  <si>
    <t>B0303SIO_C_SLT</t>
  </si>
  <si>
    <t>B0303SIO_C_ST</t>
  </si>
  <si>
    <t>B0303SIO_C_SD</t>
  </si>
  <si>
    <t>B0303SIO_C_TOT</t>
  </si>
  <si>
    <t>4M.12</t>
  </si>
  <si>
    <t>B0304SIT_F</t>
  </si>
  <si>
    <t>B0304SIT_SWD</t>
  </si>
  <si>
    <t>B0304SIT_HD</t>
  </si>
  <si>
    <t>B0304SIT_STD</t>
  </si>
  <si>
    <t>B0304SIT_SLT</t>
  </si>
  <si>
    <t>B0304SIT_ST</t>
  </si>
  <si>
    <t>B0304SIT_SD</t>
  </si>
  <si>
    <t>B0304SIT_TOT</t>
  </si>
  <si>
    <t>B0304SIT_C_F</t>
  </si>
  <si>
    <t>B0304SIT_C_SWD</t>
  </si>
  <si>
    <t>B0304SIT_C_HD</t>
  </si>
  <si>
    <t>B0304SIT_C_STD</t>
  </si>
  <si>
    <t>B0304SIT_C_SLT</t>
  </si>
  <si>
    <t>B0304SIT_C_ST</t>
  </si>
  <si>
    <t>B0304SIT_C_SD</t>
  </si>
  <si>
    <t>B0304SIT_C_TOT</t>
  </si>
  <si>
    <t>Schemes to increase storm tank capacity</t>
  </si>
  <si>
    <t>4M.13</t>
  </si>
  <si>
    <t>B0305SIC_F</t>
  </si>
  <si>
    <t>B0305SIC_SWD</t>
  </si>
  <si>
    <t>B0305SIC_HD</t>
  </si>
  <si>
    <t>B0305SIC_STD</t>
  </si>
  <si>
    <t>B0305SIC_SLT</t>
  </si>
  <si>
    <t>B0305SIC_ST</t>
  </si>
  <si>
    <t>B0305SIC_SD</t>
  </si>
  <si>
    <t>B0305SIC_TOT</t>
  </si>
  <si>
    <t>B0305SIC_C_F</t>
  </si>
  <si>
    <t>B0305SIC_C_SWD</t>
  </si>
  <si>
    <t>B0305SIC_C_HD</t>
  </si>
  <si>
    <t>B0305SIC_C_STD</t>
  </si>
  <si>
    <t>B0305SIC_C_SLT</t>
  </si>
  <si>
    <t>B0305SIC_C_ST</t>
  </si>
  <si>
    <t>B0305SIC_C_SD</t>
  </si>
  <si>
    <t>B0305SIC_C_TOT</t>
  </si>
  <si>
    <t>4M.14</t>
  </si>
  <si>
    <t>B0306SIO_F</t>
  </si>
  <si>
    <t>B0306SIO_SWD</t>
  </si>
  <si>
    <t>B0306SIO_HD</t>
  </si>
  <si>
    <t>B0306SIO_STD</t>
  </si>
  <si>
    <t>B0306SIO_SLT</t>
  </si>
  <si>
    <t>B0306SIO_ST</t>
  </si>
  <si>
    <t>B0306SIO_SD</t>
  </si>
  <si>
    <t>B0306SIO_TOT</t>
  </si>
  <si>
    <t>B0306SIO_C_F</t>
  </si>
  <si>
    <t>B0306SIO_C_SWD</t>
  </si>
  <si>
    <t>B0306SIO_C_HD</t>
  </si>
  <si>
    <t>B0306SIO_C_STD</t>
  </si>
  <si>
    <t>B0306SIO_C_SLT</t>
  </si>
  <si>
    <t>B0306SIO_C_ST</t>
  </si>
  <si>
    <t>B0306SIO_C_SD</t>
  </si>
  <si>
    <t>B0306SIO_C_TOT</t>
  </si>
  <si>
    <t>4M.15</t>
  </si>
  <si>
    <t>B0307SIT_F</t>
  </si>
  <si>
    <t>B0307SIT_SWD</t>
  </si>
  <si>
    <t>B0307SIT_HD</t>
  </si>
  <si>
    <t>B0307SIT_STD</t>
  </si>
  <si>
    <t>B0307SIT_SLT</t>
  </si>
  <si>
    <t>B0307SIT_ST</t>
  </si>
  <si>
    <t>B0307SIT_SD</t>
  </si>
  <si>
    <t>B0307SIT_TOT</t>
  </si>
  <si>
    <t>B0307SIT_C_F</t>
  </si>
  <si>
    <t>B0307SIT_C_SWD</t>
  </si>
  <si>
    <t>B0307SIT_C_HD</t>
  </si>
  <si>
    <t>B0307SIT_C_STD</t>
  </si>
  <si>
    <t>B0307SIT_C_SLT</t>
  </si>
  <si>
    <t>B0307SIT_C_ST</t>
  </si>
  <si>
    <t>B0307SIT_C_SD</t>
  </si>
  <si>
    <t>B0307SIT_C_TOT</t>
  </si>
  <si>
    <t>Storage schemes to reduce spill frequency at CSOs, storm tanks, etc</t>
  </si>
  <si>
    <t>4M.16</t>
  </si>
  <si>
    <t>B0308SSC_F</t>
  </si>
  <si>
    <t>B0308SSC_SWD</t>
  </si>
  <si>
    <t>B0308SSC_HD</t>
  </si>
  <si>
    <t>B0308SSC_STD</t>
  </si>
  <si>
    <t>B0308SSC_SLT</t>
  </si>
  <si>
    <t>B0308SSC_ST</t>
  </si>
  <si>
    <t>B0308SSC_SD</t>
  </si>
  <si>
    <t>B0308SSC_TOT</t>
  </si>
  <si>
    <t>B0308SSC_C_F</t>
  </si>
  <si>
    <t>B0308SSC_C_SWD</t>
  </si>
  <si>
    <t>B0308SSC_C_HD</t>
  </si>
  <si>
    <t>B0308SSC_C_STD</t>
  </si>
  <si>
    <t>B0308SSC_C_SLT</t>
  </si>
  <si>
    <t>B0308SSC_C_ST</t>
  </si>
  <si>
    <t>B0308SSC_C_SD</t>
  </si>
  <si>
    <t>B0308SSC_C_TOT</t>
  </si>
  <si>
    <t>4M.17</t>
  </si>
  <si>
    <t>B0309SSO_F</t>
  </si>
  <si>
    <t>B0309SSO_SWD</t>
  </si>
  <si>
    <t>B0309SSO_HD</t>
  </si>
  <si>
    <t>B0309SSO_STD</t>
  </si>
  <si>
    <t>B0309SSO_SLT</t>
  </si>
  <si>
    <t>B0309SSO_ST</t>
  </si>
  <si>
    <t>B0309SSO_SD</t>
  </si>
  <si>
    <t>B0309SSO_TOT</t>
  </si>
  <si>
    <t>B0309SSO_C_F</t>
  </si>
  <si>
    <t>B0309SSO_C_SWD</t>
  </si>
  <si>
    <t>B0309SSO_C_HD</t>
  </si>
  <si>
    <t>B0309SSO_C_STD</t>
  </si>
  <si>
    <t>B0309SSO_C_SLT</t>
  </si>
  <si>
    <t>B0309SSO_C_ST</t>
  </si>
  <si>
    <t>B0309SSO_C_SD</t>
  </si>
  <si>
    <t>B0309SSO_C_TOT</t>
  </si>
  <si>
    <t>4M.18</t>
  </si>
  <si>
    <t>B0310SST_F</t>
  </si>
  <si>
    <t>B0310SST_SWD</t>
  </si>
  <si>
    <t>B0310SST_HD</t>
  </si>
  <si>
    <t>B0310SST_STD</t>
  </si>
  <si>
    <t>B0310SST_SLT</t>
  </si>
  <si>
    <t>B0310SST_ST</t>
  </si>
  <si>
    <t>B0310SST_SD</t>
  </si>
  <si>
    <t>B0310SST_TOT</t>
  </si>
  <si>
    <t>B0310SST_C_F</t>
  </si>
  <si>
    <t>B0310SST_C_SWD</t>
  </si>
  <si>
    <t>B0310SST_C_HD</t>
  </si>
  <si>
    <t>B0310SST_C_STD</t>
  </si>
  <si>
    <t>B0310SST_C_SLT</t>
  </si>
  <si>
    <t>B0310SST_C_ST</t>
  </si>
  <si>
    <t>B0310SST_C_SD</t>
  </si>
  <si>
    <t>B0310SST_C_TOT</t>
  </si>
  <si>
    <t>Chemical removals schemes</t>
  </si>
  <si>
    <t>4M.19</t>
  </si>
  <si>
    <t>B0311CRC_F</t>
  </si>
  <si>
    <t>B0311CRC_SWD</t>
  </si>
  <si>
    <t>B0311CRC_HD</t>
  </si>
  <si>
    <t>B0311CRC_STD</t>
  </si>
  <si>
    <t>B0311CRC_SLT</t>
  </si>
  <si>
    <t>B0311CRC_ST</t>
  </si>
  <si>
    <t>B0311CRC_SD</t>
  </si>
  <si>
    <t>B0311CRC_TOT</t>
  </si>
  <si>
    <t>B0311CRC_C_F</t>
  </si>
  <si>
    <t>B0311CRC_C_SWD</t>
  </si>
  <si>
    <t>B0311CRC_C_HD</t>
  </si>
  <si>
    <t>B0311CRC_C_STD</t>
  </si>
  <si>
    <t>B0311CRC_C_SLT</t>
  </si>
  <si>
    <t>B0311CRC_C_ST</t>
  </si>
  <si>
    <t>B0311CRC_C_SD</t>
  </si>
  <si>
    <t>B0311CRC_C_TOT</t>
  </si>
  <si>
    <t>4M.20</t>
  </si>
  <si>
    <t>B0312CRO_F</t>
  </si>
  <si>
    <t>B0312CRO_SWD</t>
  </si>
  <si>
    <t>B0312CRO_HD</t>
  </si>
  <si>
    <t>B0312CRO_STD</t>
  </si>
  <si>
    <t>B0312CRO_SLT</t>
  </si>
  <si>
    <t>B0312CRO_ST</t>
  </si>
  <si>
    <t>B0312CRO_SD</t>
  </si>
  <si>
    <t>B0312CRO_TOT</t>
  </si>
  <si>
    <t>B0312CRO_C_F</t>
  </si>
  <si>
    <t>B0312CRO_C_SWD</t>
  </si>
  <si>
    <t>B0312CRO_C_HD</t>
  </si>
  <si>
    <t>B0312CRO_C_STD</t>
  </si>
  <si>
    <t>B0312CRO_C_SLT</t>
  </si>
  <si>
    <t>B0312CRO_C_ST</t>
  </si>
  <si>
    <t>B0312CRO_C_SD</t>
  </si>
  <si>
    <t>B0312CRO_C_TOT</t>
  </si>
  <si>
    <t>4M.21</t>
  </si>
  <si>
    <t>B0313CRT_F</t>
  </si>
  <si>
    <t>B0313CRT_SWD</t>
  </si>
  <si>
    <t>B0313CRT_HD</t>
  </si>
  <si>
    <t>B0313CRT_STD</t>
  </si>
  <si>
    <t>B0313CRT_SLT</t>
  </si>
  <si>
    <t>B0313CRT_ST</t>
  </si>
  <si>
    <t>B0313CRT_SD</t>
  </si>
  <si>
    <t>B0313CRT_TOT</t>
  </si>
  <si>
    <t>B0313CRT_C_F</t>
  </si>
  <si>
    <t>B0313CRT_C_SWD</t>
  </si>
  <si>
    <t>B0313CRT_C_HD</t>
  </si>
  <si>
    <t>B0313CRT_C_STD</t>
  </si>
  <si>
    <t>B0313CRT_C_SLT</t>
  </si>
  <si>
    <t>B0313CRT_C_ST</t>
  </si>
  <si>
    <t>B0313CRT_C_SD</t>
  </si>
  <si>
    <t>B0313CRT_C_TOT</t>
  </si>
  <si>
    <t>Chemicals monitoring/ investigations/ options appraisals</t>
  </si>
  <si>
    <t>4M.22</t>
  </si>
  <si>
    <t>B0314CMC_F</t>
  </si>
  <si>
    <t>B0314CMC_SWD</t>
  </si>
  <si>
    <t>B0314CMC_HD</t>
  </si>
  <si>
    <t>B0314CMC_STD</t>
  </si>
  <si>
    <t>B0314CMC_SLT</t>
  </si>
  <si>
    <t>B0314CMC_ST</t>
  </si>
  <si>
    <t>B0314CMC_SD</t>
  </si>
  <si>
    <t>B0314CMC_TOT</t>
  </si>
  <si>
    <t>4M.23</t>
  </si>
  <si>
    <t>B0315CMO_F</t>
  </si>
  <si>
    <t>B0315CMO_SWD</t>
  </si>
  <si>
    <t>B0315CMO_HD</t>
  </si>
  <si>
    <t>B0315CMO_STD</t>
  </si>
  <si>
    <t>B0315CMO_SLT</t>
  </si>
  <si>
    <t>B0315CMO_ST</t>
  </si>
  <si>
    <t>B0315CMO_SD</t>
  </si>
  <si>
    <t>B0315CMO_TOT</t>
  </si>
  <si>
    <t>4M.24</t>
  </si>
  <si>
    <t>B0316CMT_F</t>
  </si>
  <si>
    <t>B0316CMT_SWD</t>
  </si>
  <si>
    <t>B0316CMT_HD</t>
  </si>
  <si>
    <t>B0316CMT_STD</t>
  </si>
  <si>
    <t>B0316CMT_SLT</t>
  </si>
  <si>
    <t>B0316CMT_ST</t>
  </si>
  <si>
    <t>B0316CMT_SD</t>
  </si>
  <si>
    <t>B0316CMT_TOT</t>
  </si>
  <si>
    <t>Nitrogen removal</t>
  </si>
  <si>
    <t>4M.25</t>
  </si>
  <si>
    <t>B0317NRC_F</t>
  </si>
  <si>
    <t>B0317NRC_SWD</t>
  </si>
  <si>
    <t>B0317NRC_HD</t>
  </si>
  <si>
    <t>B0317NRC_STD</t>
  </si>
  <si>
    <t>B0317NRC_SLT</t>
  </si>
  <si>
    <t>B0317NRC_ST</t>
  </si>
  <si>
    <t>B0317NRC_SD</t>
  </si>
  <si>
    <t>B0317NRC_TOT</t>
  </si>
  <si>
    <t>4M.26</t>
  </si>
  <si>
    <t>B0318NRO_F</t>
  </si>
  <si>
    <t>B0318NRO_SWD</t>
  </si>
  <si>
    <t>B0318NRO_HD</t>
  </si>
  <si>
    <t>B0318NRO_STD</t>
  </si>
  <si>
    <t>B0318NRO_SLT</t>
  </si>
  <si>
    <t>B0318NRO_ST</t>
  </si>
  <si>
    <t>B0318NRO_SD</t>
  </si>
  <si>
    <t>B0318NRO_TOT</t>
  </si>
  <si>
    <t>4M.27</t>
  </si>
  <si>
    <t>B0319NRT_F</t>
  </si>
  <si>
    <t>B0319NRT_SWD</t>
  </si>
  <si>
    <t>B0319NRT_HD</t>
  </si>
  <si>
    <t>B0319NRT_STD</t>
  </si>
  <si>
    <t>B0319NRT_SLT</t>
  </si>
  <si>
    <t>B0319NRT_ST</t>
  </si>
  <si>
    <t>B0319NRT_SD</t>
  </si>
  <si>
    <t>B0319NRT_TOT</t>
  </si>
  <si>
    <t>Phosphorus removal</t>
  </si>
  <si>
    <t>4M.28</t>
  </si>
  <si>
    <t>B0320PRC_F</t>
  </si>
  <si>
    <t>B0320PRC_SWD</t>
  </si>
  <si>
    <t>B0320PRC_HD</t>
  </si>
  <si>
    <t>B0320PRC_STD</t>
  </si>
  <si>
    <t>B0320PRC_SLT</t>
  </si>
  <si>
    <t>B0320PRC_ST</t>
  </si>
  <si>
    <t>B0320PRC_SD</t>
  </si>
  <si>
    <t>B0320PRC_TOT</t>
  </si>
  <si>
    <t>B0320PRC_C_F</t>
  </si>
  <si>
    <t>B0320PRC_C_SWD</t>
  </si>
  <si>
    <t>B0320PRC_C_HD</t>
  </si>
  <si>
    <t>B0320PRC_C_STD</t>
  </si>
  <si>
    <t>B0320PRC_C_SLT</t>
  </si>
  <si>
    <t>B0320PRC_C_ST</t>
  </si>
  <si>
    <t>B0320PRC_C_SD</t>
  </si>
  <si>
    <t>B0320PRC_C_TOT</t>
  </si>
  <si>
    <t>4M.29</t>
  </si>
  <si>
    <t>B0321PRO_F</t>
  </si>
  <si>
    <t>B0321PRO_SWD</t>
  </si>
  <si>
    <t>B0321PRO_HD</t>
  </si>
  <si>
    <t>B0321PRO_STD</t>
  </si>
  <si>
    <t>B0321PRO_SLT</t>
  </si>
  <si>
    <t>B0321PRO_ST</t>
  </si>
  <si>
    <t>B0321PRO_SD</t>
  </si>
  <si>
    <t>B0321PRO_TOT</t>
  </si>
  <si>
    <t>B0321PRO_C_F</t>
  </si>
  <si>
    <t>B0321PRO_C_SWD</t>
  </si>
  <si>
    <t>B0321PRO_C_HD</t>
  </si>
  <si>
    <t>B0321PRO_C_STD</t>
  </si>
  <si>
    <t>B0321PRO_C_SLT</t>
  </si>
  <si>
    <t>B0321PRO_C_ST</t>
  </si>
  <si>
    <t>B0321PRO_C_SD</t>
  </si>
  <si>
    <t>B0321PRO_C_TOT</t>
  </si>
  <si>
    <t>4M.30</t>
  </si>
  <si>
    <t>B0322PRT_F</t>
  </si>
  <si>
    <t>B0322PRT_SWD</t>
  </si>
  <si>
    <t>B0322PRT_HD</t>
  </si>
  <si>
    <t>B0322PRT_STD</t>
  </si>
  <si>
    <t>B0322PRT_SLT</t>
  </si>
  <si>
    <t>B0322PRT_ST</t>
  </si>
  <si>
    <t>B0322PRT_SD</t>
  </si>
  <si>
    <t>B0322PRT_TOT</t>
  </si>
  <si>
    <t>B0322PRT_C_F</t>
  </si>
  <si>
    <t>B0322PRT_C_SWD</t>
  </si>
  <si>
    <t>B0322PRT_C_HD</t>
  </si>
  <si>
    <t>B0322PRT_C_STD</t>
  </si>
  <si>
    <t>B0322PRT_C_SLT</t>
  </si>
  <si>
    <t>B0322PRT_C_ST</t>
  </si>
  <si>
    <t>B0322PRT_C_SD</t>
  </si>
  <si>
    <t>B0322PRT_C_TOT</t>
  </si>
  <si>
    <t>Reduction of sanitary parameters</t>
  </si>
  <si>
    <t>4M.31</t>
  </si>
  <si>
    <t>B0323RSC_F</t>
  </si>
  <si>
    <t>B0323RSC_SWD</t>
  </si>
  <si>
    <t>B0323RSC_HD</t>
  </si>
  <si>
    <t>B0323RSC_STD</t>
  </si>
  <si>
    <t>B0323RSC_SLT</t>
  </si>
  <si>
    <t>B0323RSC_ST</t>
  </si>
  <si>
    <t>B0323RSC_SD</t>
  </si>
  <si>
    <t>B0323RSC_TOT</t>
  </si>
  <si>
    <t>B0323RSC_C_F</t>
  </si>
  <si>
    <t>B0323RSC_C_SWD</t>
  </si>
  <si>
    <t>B0323RSC_C_HD</t>
  </si>
  <si>
    <t>B0323RSC_C_STD</t>
  </si>
  <si>
    <t>B0323RSC_C_SLT</t>
  </si>
  <si>
    <t>B0323RSC_C_ST</t>
  </si>
  <si>
    <t>B0323RSC_C_SD</t>
  </si>
  <si>
    <t>B0323RSC_C_TOT</t>
  </si>
  <si>
    <t>4M.32</t>
  </si>
  <si>
    <t>B0324RSO_F</t>
  </si>
  <si>
    <t>B0324RSO_SWD</t>
  </si>
  <si>
    <t>B0324RSO_HD</t>
  </si>
  <si>
    <t>B0324RSO_STD</t>
  </si>
  <si>
    <t>B0324RSO_SLT</t>
  </si>
  <si>
    <t>B0324RSO_ST</t>
  </si>
  <si>
    <t>B0324RSO_SD</t>
  </si>
  <si>
    <t>B0324RSO_TOT</t>
  </si>
  <si>
    <t>B0324RSO_C_F</t>
  </si>
  <si>
    <t>B0324RSO_C_SWD</t>
  </si>
  <si>
    <t>B0324RSO_C_HD</t>
  </si>
  <si>
    <t>B0324RSO_C_STD</t>
  </si>
  <si>
    <t>B0324RSO_C_SLT</t>
  </si>
  <si>
    <t>B0324RSO_C_ST</t>
  </si>
  <si>
    <t>B0324RSO_C_SD</t>
  </si>
  <si>
    <t>B0324RSO_C_TOT</t>
  </si>
  <si>
    <t>4M.33</t>
  </si>
  <si>
    <t>B0325RST_F</t>
  </si>
  <si>
    <t>B0325RST_SWD</t>
  </si>
  <si>
    <t>B0325RST_HD</t>
  </si>
  <si>
    <t>B0325RST_STD</t>
  </si>
  <si>
    <t>B0325RST_SLT</t>
  </si>
  <si>
    <t>B0325RST_ST</t>
  </si>
  <si>
    <t>B0325RST_SD</t>
  </si>
  <si>
    <t>B0325RST_TOT</t>
  </si>
  <si>
    <t>B0325RST_C_F</t>
  </si>
  <si>
    <t>B0325RST_C_SWD</t>
  </si>
  <si>
    <t>B0325RST_C_HD</t>
  </si>
  <si>
    <t>B0325RST_C_STD</t>
  </si>
  <si>
    <t>B0325RST_C_SLT</t>
  </si>
  <si>
    <t>B0325RST_C_ST</t>
  </si>
  <si>
    <t>B0325RST_C_SD</t>
  </si>
  <si>
    <t>B0325RST_C_TOT</t>
  </si>
  <si>
    <t>UV disinfection (or similar)</t>
  </si>
  <si>
    <t>4M.34</t>
  </si>
  <si>
    <t>B0326UVC_F</t>
  </si>
  <si>
    <t>B0326UVC_SWD</t>
  </si>
  <si>
    <t>B0326UVC_HD</t>
  </si>
  <si>
    <t>B0326UVC_STD</t>
  </si>
  <si>
    <t>B0326UVC_SLT</t>
  </si>
  <si>
    <t>B0326UVC_ST</t>
  </si>
  <si>
    <t>B0326UVC_SD</t>
  </si>
  <si>
    <t>B0326UVC_TOT</t>
  </si>
  <si>
    <t>B0326UVC_C_F</t>
  </si>
  <si>
    <t>B0326UVC_C_SWD</t>
  </si>
  <si>
    <t>B0326UVC_C_HD</t>
  </si>
  <si>
    <t>B0326UVC_C_STD</t>
  </si>
  <si>
    <t>B0326UVC_C_SLT</t>
  </si>
  <si>
    <t>B0326UVC_C_ST</t>
  </si>
  <si>
    <t>B0326UVC_C_SD</t>
  </si>
  <si>
    <t>B0326UVC_C_TOT</t>
  </si>
  <si>
    <t>4M.35</t>
  </si>
  <si>
    <t>B0327UVO_F</t>
  </si>
  <si>
    <t>B0327UVO_SWD</t>
  </si>
  <si>
    <t>B0327UVO_HD</t>
  </si>
  <si>
    <t>B0327UVO_STD</t>
  </si>
  <si>
    <t>B0327UVO_SLT</t>
  </si>
  <si>
    <t>B0327UVO_ST</t>
  </si>
  <si>
    <t>B0327UVO_SD</t>
  </si>
  <si>
    <t>B0327UVO_TOT</t>
  </si>
  <si>
    <t>B0327UVO_C_F</t>
  </si>
  <si>
    <t>B0327UVO_C_SWD</t>
  </si>
  <si>
    <t>B0327UVO_C_HD</t>
  </si>
  <si>
    <t>B0327UVO_C_STD</t>
  </si>
  <si>
    <t>B0327UVO_C_SLT</t>
  </si>
  <si>
    <t>B0327UVO_C_ST</t>
  </si>
  <si>
    <t>B0327UVO_C_SD</t>
  </si>
  <si>
    <t>B0327UVO_C_TOT</t>
  </si>
  <si>
    <t>4M.36</t>
  </si>
  <si>
    <t>B0328UVT_F</t>
  </si>
  <si>
    <t>B0328UVT_SWD</t>
  </si>
  <si>
    <t>B0328UVT_HD</t>
  </si>
  <si>
    <t>B0328UVT_STD</t>
  </si>
  <si>
    <t>B0328UVT_SLT</t>
  </si>
  <si>
    <t>B0328UVT_ST</t>
  </si>
  <si>
    <t>B0328UVT_SD</t>
  </si>
  <si>
    <t>B0328UVT_TOT</t>
  </si>
  <si>
    <t>B0328UVT_C_F</t>
  </si>
  <si>
    <t>B0328UVT_C_SWD</t>
  </si>
  <si>
    <t>B0328UVT_C_HD</t>
  </si>
  <si>
    <t>B0328UVT_C_STD</t>
  </si>
  <si>
    <t>B0328UVT_C_SLT</t>
  </si>
  <si>
    <t>B0328UVT_C_ST</t>
  </si>
  <si>
    <t>B0328UVT_C_SD</t>
  </si>
  <si>
    <t>B0328UVT_C_TOT</t>
  </si>
  <si>
    <t>4M.37</t>
  </si>
  <si>
    <t>B0329INC_F</t>
  </si>
  <si>
    <t>B0329INC_SWD</t>
  </si>
  <si>
    <t>B0329INC_HD</t>
  </si>
  <si>
    <t>B0329INC_STD</t>
  </si>
  <si>
    <t>B0329INC_SLT</t>
  </si>
  <si>
    <t>B0329INC_ST</t>
  </si>
  <si>
    <t>B0329INC_SD</t>
  </si>
  <si>
    <t>B0329INC_TOT</t>
  </si>
  <si>
    <t>4M.38</t>
  </si>
  <si>
    <t>B0330INO_F</t>
  </si>
  <si>
    <t>B0330INO_SWD</t>
  </si>
  <si>
    <t>B0330INO_HD</t>
  </si>
  <si>
    <t>B0330INO_STD</t>
  </si>
  <si>
    <t>B0330INO_SLT</t>
  </si>
  <si>
    <t>B0330INO_ST</t>
  </si>
  <si>
    <t>B0330INO_SD</t>
  </si>
  <si>
    <t>B0330INO_TOT</t>
  </si>
  <si>
    <t>4M.39</t>
  </si>
  <si>
    <t>B0331INT_F</t>
  </si>
  <si>
    <t>B0331INT_SWD</t>
  </si>
  <si>
    <t>B0331INT_HD</t>
  </si>
  <si>
    <t>B0331INT_STD</t>
  </si>
  <si>
    <t>B0331INT_SLT</t>
  </si>
  <si>
    <t>B0331INT_ST</t>
  </si>
  <si>
    <t>B0331INT_SD</t>
  </si>
  <si>
    <t>B0331INT_TOT</t>
  </si>
  <si>
    <t>4M.40</t>
  </si>
  <si>
    <t>B0332TET_F</t>
  </si>
  <si>
    <t>B0332TET_SWD</t>
  </si>
  <si>
    <t>B0332TET_HD</t>
  </si>
  <si>
    <t>B0332TET_STD</t>
  </si>
  <si>
    <t>B0332TET_SLT</t>
  </si>
  <si>
    <t>B0332TET_ST</t>
  </si>
  <si>
    <t>B0332TET_SD</t>
  </si>
  <si>
    <t>B0332TET_TOT</t>
  </si>
  <si>
    <t>Growth at sewage treatment works (excluding sludge treatment)</t>
  </si>
  <si>
    <t>4M.41</t>
  </si>
  <si>
    <t>B0333GSC_F</t>
  </si>
  <si>
    <t>B0333GSC_SWD</t>
  </si>
  <si>
    <t>B0333GSC_HD</t>
  </si>
  <si>
    <t>B0333GSC_STD</t>
  </si>
  <si>
    <t>B0333GSC_SLT</t>
  </si>
  <si>
    <t>B0333GSC_ST</t>
  </si>
  <si>
    <t>B0333GSC_SD</t>
  </si>
  <si>
    <t>B0333GSC_TOT</t>
  </si>
  <si>
    <t>B0333GSC_C_F</t>
  </si>
  <si>
    <t>B0333GSC_C_SWD</t>
  </si>
  <si>
    <t>B0333GSC_C_HD</t>
  </si>
  <si>
    <t>B0333GSC_C_STD</t>
  </si>
  <si>
    <t>B0333GSC_C_SLT</t>
  </si>
  <si>
    <t>B0333GSC_C_ST</t>
  </si>
  <si>
    <t>B0333GSC_C_SD</t>
  </si>
  <si>
    <t>B0333GSC_C_TOT</t>
  </si>
  <si>
    <t>4M.42</t>
  </si>
  <si>
    <t>B0334GSO_F</t>
  </si>
  <si>
    <t>B0334GSO_SWD</t>
  </si>
  <si>
    <t>B0334GSO_HD</t>
  </si>
  <si>
    <t>B0334GSO_STD</t>
  </si>
  <si>
    <t>B0334GSO_SLT</t>
  </si>
  <si>
    <t>B0334GSO_ST</t>
  </si>
  <si>
    <t>B0334GSO_SD</t>
  </si>
  <si>
    <t>B0334GSO_TOT</t>
  </si>
  <si>
    <t>B0334GSO_C_F</t>
  </si>
  <si>
    <t>B0334GSO_C_SWD</t>
  </si>
  <si>
    <t>B0334GSO_C_HD</t>
  </si>
  <si>
    <t>B0334GSO_C_STD</t>
  </si>
  <si>
    <t>B0334GSO_C_SLT</t>
  </si>
  <si>
    <t>B0334GSO_C_ST</t>
  </si>
  <si>
    <t>B0334GSO_C_SD</t>
  </si>
  <si>
    <t>B0334GSO_C_TOT</t>
  </si>
  <si>
    <t>4M.43</t>
  </si>
  <si>
    <t>B0335GST_F</t>
  </si>
  <si>
    <t>B0335GST_SWD</t>
  </si>
  <si>
    <t>B0335GST_HD</t>
  </si>
  <si>
    <t>B0335GST_STD</t>
  </si>
  <si>
    <t>B0335GST_SLT</t>
  </si>
  <si>
    <t>B0335GST_ST</t>
  </si>
  <si>
    <t>B0335GST_SD</t>
  </si>
  <si>
    <t>B0335GST_TOT</t>
  </si>
  <si>
    <t>B0335GST_C_F</t>
  </si>
  <si>
    <t>B0335GST_C_SWD</t>
  </si>
  <si>
    <t>B0335GST_C_HD</t>
  </si>
  <si>
    <t>B0335GST_C_STD</t>
  </si>
  <si>
    <t>B0335GST_C_SLT</t>
  </si>
  <si>
    <t>B0335GST_C_ST</t>
  </si>
  <si>
    <t>B0335GST_C_SD</t>
  </si>
  <si>
    <t>B0335GST_C_TOT</t>
  </si>
  <si>
    <t>Reduce flooding risk for properties</t>
  </si>
  <si>
    <t>4M.44</t>
  </si>
  <si>
    <t>B0336RFC_F</t>
  </si>
  <si>
    <t>B0336RFC_SWD</t>
  </si>
  <si>
    <t>B0336RFC_HD</t>
  </si>
  <si>
    <t>B0336RFC_STD</t>
  </si>
  <si>
    <t>B0336RFC_SLT</t>
  </si>
  <si>
    <t>B0336RFC_ST</t>
  </si>
  <si>
    <t>B0336RFC_SD</t>
  </si>
  <si>
    <t>B0336RFC_TOT</t>
  </si>
  <si>
    <t>B0336RFC_C_F</t>
  </si>
  <si>
    <t>B0336RFC_C_SWD</t>
  </si>
  <si>
    <t>B0336RFC_C_HD</t>
  </si>
  <si>
    <t>B0336RFC_C_STD</t>
  </si>
  <si>
    <t>B0336RFC_C_SLT</t>
  </si>
  <si>
    <t>B0336RFC_C_ST</t>
  </si>
  <si>
    <t>B0336RFC_C_SD</t>
  </si>
  <si>
    <t>B0336RFC_C_TOT</t>
  </si>
  <si>
    <t>4M.45</t>
  </si>
  <si>
    <t>B0337RFO_F</t>
  </si>
  <si>
    <t>B0337RFO_SWD</t>
  </si>
  <si>
    <t>B0337RFO_HD</t>
  </si>
  <si>
    <t>B0337RFO_STD</t>
  </si>
  <si>
    <t>B0337RFO_SLT</t>
  </si>
  <si>
    <t>B0337RFO_ST</t>
  </si>
  <si>
    <t>B0337RFO_SD</t>
  </si>
  <si>
    <t>B0337RFO_TOT</t>
  </si>
  <si>
    <t>B0337RFO_C_F</t>
  </si>
  <si>
    <t>B0337RFO_C_SWD</t>
  </si>
  <si>
    <t>B0337RFO_C_HD</t>
  </si>
  <si>
    <t>B0337RFO_C_STD</t>
  </si>
  <si>
    <t>B0337RFO_C_SLT</t>
  </si>
  <si>
    <t>B0337RFO_C_ST</t>
  </si>
  <si>
    <t>B0337RFO_C_SD</t>
  </si>
  <si>
    <t>B0337RFO_C_TOT</t>
  </si>
  <si>
    <t>4M.46</t>
  </si>
  <si>
    <t>B0338RFT_F</t>
  </si>
  <si>
    <t>B0338RFT_SWD</t>
  </si>
  <si>
    <t>B0338RFT_HD</t>
  </si>
  <si>
    <t>B0338RFT_STD</t>
  </si>
  <si>
    <t>B0338RFT_SLT</t>
  </si>
  <si>
    <t>B0338RFT_ST</t>
  </si>
  <si>
    <t>B0338RFT_SD</t>
  </si>
  <si>
    <t>B0338RFT_TOT</t>
  </si>
  <si>
    <t>B0338RFT_C_F</t>
  </si>
  <si>
    <t>B0338RFT_C_SWD</t>
  </si>
  <si>
    <t>B0338RFT_C_HD</t>
  </si>
  <si>
    <t>B0338RFT_C_STD</t>
  </si>
  <si>
    <t>B0338RFT_C_SLT</t>
  </si>
  <si>
    <t>B0338RFT_C_ST</t>
  </si>
  <si>
    <t>B0338RFT_C_SD</t>
  </si>
  <si>
    <t>B0338RFT_C_TOT</t>
  </si>
  <si>
    <t>First time sewerage</t>
  </si>
  <si>
    <t>4M.47</t>
  </si>
  <si>
    <t>B0339FTC_F</t>
  </si>
  <si>
    <t>B0339FTC_SWD</t>
  </si>
  <si>
    <t>B0339FTC_HD</t>
  </si>
  <si>
    <t>B0339FTC_STD</t>
  </si>
  <si>
    <t>B0339FTC_SLT</t>
  </si>
  <si>
    <t>B0339FTC_ST</t>
  </si>
  <si>
    <t>B0339FTC_SD</t>
  </si>
  <si>
    <t>B0339FTC_TOT</t>
  </si>
  <si>
    <t>B0339FTC_C_F</t>
  </si>
  <si>
    <t>B0339FTC_C_SWD</t>
  </si>
  <si>
    <t>B0339FTC_C_HD</t>
  </si>
  <si>
    <t>B0339FTC_C_STD</t>
  </si>
  <si>
    <t>B0339FTC_C_SLT</t>
  </si>
  <si>
    <t>B0339FTC_C_ST</t>
  </si>
  <si>
    <t>B0339FTC_C_SD</t>
  </si>
  <si>
    <t>B0339FTC_C_TOT</t>
  </si>
  <si>
    <t>4M.48</t>
  </si>
  <si>
    <t>B0340FTO_F</t>
  </si>
  <si>
    <t>B0340FTO_SWD</t>
  </si>
  <si>
    <t>B0340FTO_HD</t>
  </si>
  <si>
    <t>B0340FTO_STD</t>
  </si>
  <si>
    <t>B0340FTO_SLT</t>
  </si>
  <si>
    <t>B0340FTO_ST</t>
  </si>
  <si>
    <t>B0340FTO_SD</t>
  </si>
  <si>
    <t>B0340FTO_TOT</t>
  </si>
  <si>
    <t>B0340FTO_C_F</t>
  </si>
  <si>
    <t>B0340FTO_C_SWD</t>
  </si>
  <si>
    <t>B0340FTO_C_HD</t>
  </si>
  <si>
    <t>B0340FTO_C_STD</t>
  </si>
  <si>
    <t>B0340FTO_C_SLT</t>
  </si>
  <si>
    <t>B0340FTO_C_ST</t>
  </si>
  <si>
    <t>B0340FTO_C_SD</t>
  </si>
  <si>
    <t>B0340FTO_C_TOT</t>
  </si>
  <si>
    <t>4M.49</t>
  </si>
  <si>
    <t>B0341FTT_F</t>
  </si>
  <si>
    <t>B0341FTT_SWD</t>
  </si>
  <si>
    <t>B0341FTT_HD</t>
  </si>
  <si>
    <t>B0341FTT_STD</t>
  </si>
  <si>
    <t>B0341FTT_SLT</t>
  </si>
  <si>
    <t>B0341FTT_ST</t>
  </si>
  <si>
    <t>B0341FTT_SD</t>
  </si>
  <si>
    <t>B0341FTT_TOT</t>
  </si>
  <si>
    <t>B0341FTT_C_F</t>
  </si>
  <si>
    <t>B0341FTT_C_SWD</t>
  </si>
  <si>
    <t>B0341FTT_C_HD</t>
  </si>
  <si>
    <t>B0341FTT_C_STD</t>
  </si>
  <si>
    <t>B0341FTT_C_SLT</t>
  </si>
  <si>
    <t>B0341FTT_C_ST</t>
  </si>
  <si>
    <t>B0341FTT_C_SD</t>
  </si>
  <si>
    <t>B0341FTT_C_TOT</t>
  </si>
  <si>
    <t>Sludge enhancement (quality)</t>
  </si>
  <si>
    <t>4M.50</t>
  </si>
  <si>
    <t>B0342SEC_F</t>
  </si>
  <si>
    <t>B0342SEC_SWD</t>
  </si>
  <si>
    <t>B0342SEC_HD</t>
  </si>
  <si>
    <t>B0342SEC_STD</t>
  </si>
  <si>
    <t>B0342SEC_SLT</t>
  </si>
  <si>
    <t>B0342SEC_ST</t>
  </si>
  <si>
    <t>B0342SEC_SD</t>
  </si>
  <si>
    <t>B0342SEC_TOT</t>
  </si>
  <si>
    <t>4M.51</t>
  </si>
  <si>
    <t>B0343SEO_F</t>
  </si>
  <si>
    <t>B0343SEO_SWD</t>
  </si>
  <si>
    <t>B0343SEO_HD</t>
  </si>
  <si>
    <t>B0343SEO_STD</t>
  </si>
  <si>
    <t>B0343SEO_SLT</t>
  </si>
  <si>
    <t>B0343SEO_ST</t>
  </si>
  <si>
    <t>B0343SEO_SD</t>
  </si>
  <si>
    <t>B0343SEO_TOT</t>
  </si>
  <si>
    <t>4M.52</t>
  </si>
  <si>
    <t>B0344SET_F</t>
  </si>
  <si>
    <t>B0344SET_SWD</t>
  </si>
  <si>
    <t>B0344SET_HD</t>
  </si>
  <si>
    <t>B0344SET_STD</t>
  </si>
  <si>
    <t>B0344SET_SLT</t>
  </si>
  <si>
    <t>B0344SET_ST</t>
  </si>
  <si>
    <t>B0344SET_SD</t>
  </si>
  <si>
    <t>B0344SET_TOT</t>
  </si>
  <si>
    <t>Sludge enhancement (growth)</t>
  </si>
  <si>
    <t>4M.53</t>
  </si>
  <si>
    <t>B0345SEC_F</t>
  </si>
  <si>
    <t>B0345SEC_SWD</t>
  </si>
  <si>
    <t>B0345SEC_HD</t>
  </si>
  <si>
    <t>B0345SEC_STD</t>
  </si>
  <si>
    <t>B0345SEC_SLT</t>
  </si>
  <si>
    <t>B0345SEC_ST</t>
  </si>
  <si>
    <t>B0345SEC_SD</t>
  </si>
  <si>
    <t>B0345SEC_TOT</t>
  </si>
  <si>
    <t>4M.54</t>
  </si>
  <si>
    <t>B0346SEO_F</t>
  </si>
  <si>
    <t>B0346SEO_SWD</t>
  </si>
  <si>
    <t>B0346SEO_HD</t>
  </si>
  <si>
    <t>B0346SEO_STD</t>
  </si>
  <si>
    <t>B0346SEO_SLT</t>
  </si>
  <si>
    <t>B0346SEO_ST</t>
  </si>
  <si>
    <t>B0346SEO_SD</t>
  </si>
  <si>
    <t>B0346SEO_TOT</t>
  </si>
  <si>
    <t>4M.55</t>
  </si>
  <si>
    <t>B0347SET_F</t>
  </si>
  <si>
    <t>B0347SET_SWD</t>
  </si>
  <si>
    <t>B0347SET_HD</t>
  </si>
  <si>
    <t>B0347SET_STD</t>
  </si>
  <si>
    <t>B0347SET_SLT</t>
  </si>
  <si>
    <t>B0347SET_ST</t>
  </si>
  <si>
    <t>B0347SET_SD</t>
  </si>
  <si>
    <t>B0347SET_TOT</t>
  </si>
  <si>
    <t>Odour</t>
  </si>
  <si>
    <t>4M.56</t>
  </si>
  <si>
    <t>B0348ODC_F</t>
  </si>
  <si>
    <t>B0348ODC_SWD</t>
  </si>
  <si>
    <t>B0348ODC_HD</t>
  </si>
  <si>
    <t>B0348ODC_STD</t>
  </si>
  <si>
    <t>B0348ODC_SLT</t>
  </si>
  <si>
    <t>B0348ODC_ST</t>
  </si>
  <si>
    <t>B0348ODC_SD</t>
  </si>
  <si>
    <t>B0348ODC_TOT</t>
  </si>
  <si>
    <t>4M.57</t>
  </si>
  <si>
    <t>B0349ODO_F</t>
  </si>
  <si>
    <t>B0349ODO_SWD</t>
  </si>
  <si>
    <t>B0349ODO_HD</t>
  </si>
  <si>
    <t>B0349ODO_STD</t>
  </si>
  <si>
    <t>B0349ODO_SLT</t>
  </si>
  <si>
    <t>B0349ODO_ST</t>
  </si>
  <si>
    <t>B0349ODO_SD</t>
  </si>
  <si>
    <t>B0349ODO_TOT</t>
  </si>
  <si>
    <t>4M.58</t>
  </si>
  <si>
    <t>B0350ODT_F</t>
  </si>
  <si>
    <t>B0350ODT_SWD</t>
  </si>
  <si>
    <t>B0350ODT_HD</t>
  </si>
  <si>
    <t>B0350ODT_STD</t>
  </si>
  <si>
    <t>B0350ODT_SLT</t>
  </si>
  <si>
    <t>B0350ODT_ST</t>
  </si>
  <si>
    <t>B0350ODT_SD</t>
  </si>
  <si>
    <t>B0350ODT_TOT</t>
  </si>
  <si>
    <t>4M.59</t>
  </si>
  <si>
    <t>B0351ERC_F</t>
  </si>
  <si>
    <t>B0351ERC_SWD</t>
  </si>
  <si>
    <t>B0351ERC_HD</t>
  </si>
  <si>
    <t>B0351ERC_STD</t>
  </si>
  <si>
    <t>B0351ERC_SLT</t>
  </si>
  <si>
    <t>B0351ERC_ST</t>
  </si>
  <si>
    <t>B0351ERC_SD</t>
  </si>
  <si>
    <t>B0351ERC_TOT</t>
  </si>
  <si>
    <t>B0351ERC_C_F</t>
  </si>
  <si>
    <t>B0351ERC_C_SWD</t>
  </si>
  <si>
    <t>B0351ERC_C_HD</t>
  </si>
  <si>
    <t>B0351ERC_C_STD</t>
  </si>
  <si>
    <t>B0351ERC_C_SLT</t>
  </si>
  <si>
    <t>B0351ERC_C_ST</t>
  </si>
  <si>
    <t>B0351ERC_C_SD</t>
  </si>
  <si>
    <t>B0351ERC_C_TOT</t>
  </si>
  <si>
    <t>4M.60</t>
  </si>
  <si>
    <t>B0352ERO_F</t>
  </si>
  <si>
    <t>B0352ERO_SWD</t>
  </si>
  <si>
    <t>B0352ERO_HD</t>
  </si>
  <si>
    <t>B0352ERO_STD</t>
  </si>
  <si>
    <t>B0352ERO_SLT</t>
  </si>
  <si>
    <t>B0352ERO_ST</t>
  </si>
  <si>
    <t>B0352ERO_SD</t>
  </si>
  <si>
    <t>B0352ERO_TOT</t>
  </si>
  <si>
    <t>B0352ERO_C_F</t>
  </si>
  <si>
    <t>B0352ERO_C_SWD</t>
  </si>
  <si>
    <t>B0352ERO_C_HD</t>
  </si>
  <si>
    <t>B0352ERO_C_STD</t>
  </si>
  <si>
    <t>B0352ERO_C_SLT</t>
  </si>
  <si>
    <t>B0352ERO_C_ST</t>
  </si>
  <si>
    <t>B0352ERO_C_SD</t>
  </si>
  <si>
    <t>B0352ERO_C_TOT</t>
  </si>
  <si>
    <t>4M.61</t>
  </si>
  <si>
    <t>B0353ERT_F</t>
  </si>
  <si>
    <t>B0353ERT_SWD</t>
  </si>
  <si>
    <t>B0353ERT_HD</t>
  </si>
  <si>
    <t>B0353ERT_STD</t>
  </si>
  <si>
    <t>B0353ERT_SLT</t>
  </si>
  <si>
    <t>B0353ERT_ST</t>
  </si>
  <si>
    <t>B0353ERT_SD</t>
  </si>
  <si>
    <t>B0353ERT_TOT</t>
  </si>
  <si>
    <t>B0353ERT_C_F</t>
  </si>
  <si>
    <t>B0353ERT_C_SWD</t>
  </si>
  <si>
    <t>B0353ERT_C_HD</t>
  </si>
  <si>
    <t>B0353ERT_C_STD</t>
  </si>
  <si>
    <t>B0353ERT_C_SLT</t>
  </si>
  <si>
    <t>B0353ERT_C_ST</t>
  </si>
  <si>
    <t>B0353ERT_C_SD</t>
  </si>
  <si>
    <t>B0353ERT_C_TOT</t>
  </si>
  <si>
    <t>4M.62</t>
  </si>
  <si>
    <t>B0354SSC_F</t>
  </si>
  <si>
    <t>B0354SSC_SWD</t>
  </si>
  <si>
    <t>B0354SSC_HD</t>
  </si>
  <si>
    <t>B0354SSC_STD</t>
  </si>
  <si>
    <t>B0354SSC_SLT</t>
  </si>
  <si>
    <t>B0354SSC_ST</t>
  </si>
  <si>
    <t>B0354SSC_SD</t>
  </si>
  <si>
    <t>B0354SSC_TOT</t>
  </si>
  <si>
    <t>B0354SSC_C_F</t>
  </si>
  <si>
    <t>B0354SSC_C_SWD</t>
  </si>
  <si>
    <t>B0354SSC_C_HD</t>
  </si>
  <si>
    <t>B0354SSC_C_STD</t>
  </si>
  <si>
    <t>B0354SSC_C_SLT</t>
  </si>
  <si>
    <t>B0354SSC_C_ST</t>
  </si>
  <si>
    <t>B0354SSC_C_SD</t>
  </si>
  <si>
    <t>B0354SSC_C_TOT</t>
  </si>
  <si>
    <t>4M.63</t>
  </si>
  <si>
    <t>B0355SSO_F</t>
  </si>
  <si>
    <t>B0355SSO_SWD</t>
  </si>
  <si>
    <t>B0355SSO_HD</t>
  </si>
  <si>
    <t>B0355SSO_STD</t>
  </si>
  <si>
    <t>B0355SSO_SLT</t>
  </si>
  <si>
    <t>B0355SSO_ST</t>
  </si>
  <si>
    <t>B0355SSO_SD</t>
  </si>
  <si>
    <t>B0355SSO_TOT</t>
  </si>
  <si>
    <t>B0355SSO_C_F</t>
  </si>
  <si>
    <t>B0355SSO_C_SWD</t>
  </si>
  <si>
    <t>B0355SSO_C_HD</t>
  </si>
  <si>
    <t>B0355SSO_C_STD</t>
  </si>
  <si>
    <t>B0355SSO_C_SLT</t>
  </si>
  <si>
    <t>B0355SSO_C_ST</t>
  </si>
  <si>
    <t>B0355SSO_C_SD</t>
  </si>
  <si>
    <t>B0355SSO_C_TOT</t>
  </si>
  <si>
    <t>4M.64</t>
  </si>
  <si>
    <t>B0356SST_F</t>
  </si>
  <si>
    <t>B0356SST_SWD</t>
  </si>
  <si>
    <t>B0356SST_HD</t>
  </si>
  <si>
    <t>B0356SST_STD</t>
  </si>
  <si>
    <t>B0356SST_SLT</t>
  </si>
  <si>
    <t>B0356SST_ST</t>
  </si>
  <si>
    <t>B0356SST_SD</t>
  </si>
  <si>
    <t>B0356SST_TOT</t>
  </si>
  <si>
    <t>B0356SST_C_F</t>
  </si>
  <si>
    <t>B0356SST_C_SWD</t>
  </si>
  <si>
    <t>B0356SST_C_HD</t>
  </si>
  <si>
    <t>B0356SST_C_STD</t>
  </si>
  <si>
    <t>B0356SST_C_SLT</t>
  </si>
  <si>
    <t>B0356SST_C_ST</t>
  </si>
  <si>
    <t>B0356SST_C_SD</t>
  </si>
  <si>
    <t>B0356SST_C_TOT</t>
  </si>
  <si>
    <t>4M.65</t>
  </si>
  <si>
    <t>B0357SNC_F</t>
  </si>
  <si>
    <t>B0357SNC_SWD</t>
  </si>
  <si>
    <t>B0357SNC_HD</t>
  </si>
  <si>
    <t>B0357SNC_STD</t>
  </si>
  <si>
    <t>B0357SNC_SLT</t>
  </si>
  <si>
    <t>B0357SNC_ST</t>
  </si>
  <si>
    <t>B0357SNC_SD</t>
  </si>
  <si>
    <t>B0357SNC_TOT</t>
  </si>
  <si>
    <t>B0357SNC_C_F</t>
  </si>
  <si>
    <t>B0357SNC_C_SWD</t>
  </si>
  <si>
    <t>B0357SNC_C_HD</t>
  </si>
  <si>
    <t>B0357SNC_C_STD</t>
  </si>
  <si>
    <t>B0357SNC_C_SLT</t>
  </si>
  <si>
    <t>B0357SNC_C_ST</t>
  </si>
  <si>
    <t>B0357SNC_C_SD</t>
  </si>
  <si>
    <t>B0357SNC_C_TOT</t>
  </si>
  <si>
    <t>4M.66</t>
  </si>
  <si>
    <t>B0358SNO_F</t>
  </si>
  <si>
    <t>B0358SNO_SWD</t>
  </si>
  <si>
    <t>B0358SNO_HD</t>
  </si>
  <si>
    <t>B0358SNO_STD</t>
  </si>
  <si>
    <t>B0358SNO_SLT</t>
  </si>
  <si>
    <t>B0358SNO_ST</t>
  </si>
  <si>
    <t>B0358SNO_SD</t>
  </si>
  <si>
    <t>B0358SNO_TOT</t>
  </si>
  <si>
    <t>B0358SNO_C_F</t>
  </si>
  <si>
    <t>B0358SNO_C_SWD</t>
  </si>
  <si>
    <t>B0358SNO_C_HD</t>
  </si>
  <si>
    <t>B0358SNO_C_STD</t>
  </si>
  <si>
    <t>B0358SNO_C_SLT</t>
  </si>
  <si>
    <t>B0358SNO_C_ST</t>
  </si>
  <si>
    <t>B0358SNO_C_SD</t>
  </si>
  <si>
    <t>B0358SNO_C_TOT</t>
  </si>
  <si>
    <t>4M.67</t>
  </si>
  <si>
    <t>B0359SNT_F</t>
  </si>
  <si>
    <t>B0359SNT_SWD</t>
  </si>
  <si>
    <t>B0359SNT_HD</t>
  </si>
  <si>
    <t>B0359SNT_STD</t>
  </si>
  <si>
    <t>B0359SNT_SLT</t>
  </si>
  <si>
    <t>B0359SNT_ST</t>
  </si>
  <si>
    <t>B0359SNT_SD</t>
  </si>
  <si>
    <t>B0359SNT_TOT</t>
  </si>
  <si>
    <t>B0359SNT_C_F</t>
  </si>
  <si>
    <t>B0359SNT_C_SWD</t>
  </si>
  <si>
    <t>B0359SNT_C_HD</t>
  </si>
  <si>
    <t>B0359SNT_C_STD</t>
  </si>
  <si>
    <t>B0359SNT_C_SLT</t>
  </si>
  <si>
    <t>B0359SNT_C_ST</t>
  </si>
  <si>
    <t>B0359SNT_C_SD</t>
  </si>
  <si>
    <t>B0359SNT_C_TOT</t>
  </si>
  <si>
    <t>4M.68</t>
  </si>
  <si>
    <t>B0360ADC_F</t>
  </si>
  <si>
    <t>B0360ADC_SWD</t>
  </si>
  <si>
    <t>B0360ADC_HD</t>
  </si>
  <si>
    <t>B0360ADC_STD</t>
  </si>
  <si>
    <t>B0360ADC_SLT</t>
  </si>
  <si>
    <t>B0360ADC_ST</t>
  </si>
  <si>
    <t>B0360ADC_SD</t>
  </si>
  <si>
    <t>B0360ADC_TOT</t>
  </si>
  <si>
    <t>4M.69</t>
  </si>
  <si>
    <t>B0361ADO_F</t>
  </si>
  <si>
    <t>B0361ADO_SWD</t>
  </si>
  <si>
    <t>B0361ADO_HD</t>
  </si>
  <si>
    <t>B0361ADO_STD</t>
  </si>
  <si>
    <t>B0361ADO_SLT</t>
  </si>
  <si>
    <t>B0361ADO_ST</t>
  </si>
  <si>
    <t>B0361ADO_SD</t>
  </si>
  <si>
    <t>B0361ADO_TOT</t>
  </si>
  <si>
    <t>4M.70</t>
  </si>
  <si>
    <t>B0362ADC_F</t>
  </si>
  <si>
    <t>B0362ADC_SWD</t>
  </si>
  <si>
    <t>B0362ADC_HD</t>
  </si>
  <si>
    <t>B0362ADC_STD</t>
  </si>
  <si>
    <t>B0362ADC_SLT</t>
  </si>
  <si>
    <t>B0362ADC_ST</t>
  </si>
  <si>
    <t>B0362ADC_SD</t>
  </si>
  <si>
    <t>B0362ADC_TOT</t>
  </si>
  <si>
    <t>4M.71</t>
  </si>
  <si>
    <t>B0363ADO_F</t>
  </si>
  <si>
    <t>B0363ADO_SWD</t>
  </si>
  <si>
    <t>B0363ADO_HD</t>
  </si>
  <si>
    <t>B0363ADO_STD</t>
  </si>
  <si>
    <t>B0363ADO_SLT</t>
  </si>
  <si>
    <t>B0363ADO_ST</t>
  </si>
  <si>
    <t>B0363ADO_SD</t>
  </si>
  <si>
    <t>B0363ADO_TOT</t>
  </si>
  <si>
    <t>4M.72</t>
  </si>
  <si>
    <t>B0364ADC_F</t>
  </si>
  <si>
    <t>B0364ADC_SWD</t>
  </si>
  <si>
    <t>B0364ADC_HD</t>
  </si>
  <si>
    <t>B0364ADC_STD</t>
  </si>
  <si>
    <t>B0364ADC_SLT</t>
  </si>
  <si>
    <t>B0364ADC_ST</t>
  </si>
  <si>
    <t>B0364ADC_SD</t>
  </si>
  <si>
    <t>B0364ADC_TOT</t>
  </si>
  <si>
    <t>4M.73</t>
  </si>
  <si>
    <t>B0365ADO_F</t>
  </si>
  <si>
    <t>B0365ADO_SWD</t>
  </si>
  <si>
    <t>B0365ADO_HD</t>
  </si>
  <si>
    <t>B0365ADO_STD</t>
  </si>
  <si>
    <t>B0365ADO_SLT</t>
  </si>
  <si>
    <t>B0365ADO_ST</t>
  </si>
  <si>
    <t>B0365ADO_SD</t>
  </si>
  <si>
    <t>B0365ADO_TOT</t>
  </si>
  <si>
    <t>4M.74</t>
  </si>
  <si>
    <t>B0366ADC_F</t>
  </si>
  <si>
    <t>B0366ADC_SWD</t>
  </si>
  <si>
    <t>B0366ADC_HD</t>
  </si>
  <si>
    <t>B0366ADC_STD</t>
  </si>
  <si>
    <t>B0366ADC_SLT</t>
  </si>
  <si>
    <t>B0366ADC_ST</t>
  </si>
  <si>
    <t>B0366ADC_SD</t>
  </si>
  <si>
    <t>B0366ADC_TOT</t>
  </si>
  <si>
    <t>4M.75</t>
  </si>
  <si>
    <t>B0367ADO_F</t>
  </si>
  <si>
    <t>B0367ADO_SWD</t>
  </si>
  <si>
    <t>B0367ADO_HD</t>
  </si>
  <si>
    <t>B0367ADO_STD</t>
  </si>
  <si>
    <t>B0367ADO_SLT</t>
  </si>
  <si>
    <t>B0367ADO_ST</t>
  </si>
  <si>
    <t>B0367ADO_SD</t>
  </si>
  <si>
    <t>B0367ADO_TOT</t>
  </si>
  <si>
    <t>4M.76</t>
  </si>
  <si>
    <t>B0368ADC_F</t>
  </si>
  <si>
    <t>B0368ADC_SWD</t>
  </si>
  <si>
    <t>B0368ADC_HD</t>
  </si>
  <si>
    <t>B0368ADC_STD</t>
  </si>
  <si>
    <t>B0368ADC_SLT</t>
  </si>
  <si>
    <t>B0368ADC_ST</t>
  </si>
  <si>
    <t>B0368ADC_SD</t>
  </si>
  <si>
    <t>B0368ADC_TOT</t>
  </si>
  <si>
    <t>4M.77</t>
  </si>
  <si>
    <t>B0369ADO_F</t>
  </si>
  <si>
    <t>B0369ADO_SWD</t>
  </si>
  <si>
    <t>B0369ADO_HD</t>
  </si>
  <si>
    <t>B0369ADO_STD</t>
  </si>
  <si>
    <t>B0369ADO_SLT</t>
  </si>
  <si>
    <t>B0369ADO_ST</t>
  </si>
  <si>
    <t>B0369ADO_SD</t>
  </si>
  <si>
    <t>B0369ADO_TOT</t>
  </si>
  <si>
    <t>4M.78</t>
  </si>
  <si>
    <t>B0370TET_F</t>
  </si>
  <si>
    <t>B0370TET_SWD</t>
  </si>
  <si>
    <t>B0370TET_HD</t>
  </si>
  <si>
    <t>B0370TET_STD</t>
  </si>
  <si>
    <t>B0370TET_SLT</t>
  </si>
  <si>
    <t>B0370TET_ST</t>
  </si>
  <si>
    <t>B0370TET_SD</t>
  </si>
  <si>
    <t>B0370TET_TOT</t>
  </si>
  <si>
    <t>4M.79</t>
  </si>
  <si>
    <t>B0371TEC_F</t>
  </si>
  <si>
    <t>B0371TEC_SWD</t>
  </si>
  <si>
    <t>B0371TEC_HD</t>
  </si>
  <si>
    <t>B0371TEC_STD</t>
  </si>
  <si>
    <t>B0371TEC_SLT</t>
  </si>
  <si>
    <t>B0371TEC_ST</t>
  </si>
  <si>
    <t>B0371TEC_SD</t>
  </si>
  <si>
    <t>B0371TEC_TOT</t>
  </si>
  <si>
    <t>4M.80</t>
  </si>
  <si>
    <t>B0372TEO_F</t>
  </si>
  <si>
    <t>B0372TEO_SWD</t>
  </si>
  <si>
    <t>B0372TEO_HD</t>
  </si>
  <si>
    <t>B0372TEO_STD</t>
  </si>
  <si>
    <t>B0372TEO_SLT</t>
  </si>
  <si>
    <t>B0372TEO_ST</t>
  </si>
  <si>
    <t>B0372TEO_SD</t>
  </si>
  <si>
    <t>B0372TEO_TOT</t>
  </si>
  <si>
    <t>4M.81</t>
  </si>
  <si>
    <t>B0373TET_F</t>
  </si>
  <si>
    <t>B0373TET_SWD</t>
  </si>
  <si>
    <t>B0373TET_HD</t>
  </si>
  <si>
    <t>B0373TET_STD</t>
  </si>
  <si>
    <t>B0373TET_SLT</t>
  </si>
  <si>
    <t>B0373TET_ST</t>
  </si>
  <si>
    <t>B0373TET_SD</t>
  </si>
  <si>
    <t>B0373TET_TOT</t>
  </si>
  <si>
    <t>Pro forma 4N</t>
  </si>
  <si>
    <t>New connections</t>
  </si>
  <si>
    <t>4N.1</t>
  </si>
  <si>
    <t>B0201DSCWRC</t>
  </si>
  <si>
    <t>B0201DSCRTWNC</t>
  </si>
  <si>
    <t>B0201DSCRSWNC</t>
  </si>
  <si>
    <t>B0201DSCWTWNC</t>
  </si>
  <si>
    <t>B0201DSCTDWNC</t>
  </si>
  <si>
    <t>B0201DSCTOTC</t>
  </si>
  <si>
    <t>4N.2</t>
  </si>
  <si>
    <t>B0201DSCWRO</t>
  </si>
  <si>
    <t>B0201DSCRTWNO</t>
  </si>
  <si>
    <t>B0201DSCRSWNO</t>
  </si>
  <si>
    <t>B0201DSCWTWNO</t>
  </si>
  <si>
    <t>B0201DSCTDWNO</t>
  </si>
  <si>
    <t>B0201DSCTOTO</t>
  </si>
  <si>
    <t>Requisition mains</t>
  </si>
  <si>
    <t>4N.3</t>
  </si>
  <si>
    <t>B0201DSRWRC</t>
  </si>
  <si>
    <t>B0201DSRRTWNC</t>
  </si>
  <si>
    <t>B0201DSRRSWNC</t>
  </si>
  <si>
    <t>B0201DSRWTWNC</t>
  </si>
  <si>
    <t>B0201DSRTDWNC</t>
  </si>
  <si>
    <t>B0201DSRTOTC</t>
  </si>
  <si>
    <t>4N.4</t>
  </si>
  <si>
    <t>B0201DSRWRO</t>
  </si>
  <si>
    <t>B0201DSRRTWNO</t>
  </si>
  <si>
    <t>B0201DSRRSWNO</t>
  </si>
  <si>
    <t>B0201DSRWTWNO</t>
  </si>
  <si>
    <t>B0201DSRTDWNO</t>
  </si>
  <si>
    <t>B0201DSRTOTO</t>
  </si>
  <si>
    <t>Infrastructure network reinforcement</t>
  </si>
  <si>
    <t>4N.5</t>
  </si>
  <si>
    <t>B0201DSIWRC</t>
  </si>
  <si>
    <t>B0201DSIRTWNC</t>
  </si>
  <si>
    <t>B0201DSIRSWNC</t>
  </si>
  <si>
    <t>B0201DSIWTWNC</t>
  </si>
  <si>
    <t>B0201DSITDWNC</t>
  </si>
  <si>
    <t>B0201DSITOTC</t>
  </si>
  <si>
    <t>4N.6</t>
  </si>
  <si>
    <t>B0201DSIWRO</t>
  </si>
  <si>
    <t>B0201DSIRTWNO</t>
  </si>
  <si>
    <t>B0201DSIRSWNO</t>
  </si>
  <si>
    <t>B0201DSIWTWNO</t>
  </si>
  <si>
    <t>B0201DSITDWNO</t>
  </si>
  <si>
    <t>B0201DSITOTO</t>
  </si>
  <si>
    <t>s185 diversions</t>
  </si>
  <si>
    <t>4N.7</t>
  </si>
  <si>
    <t>B0201DSDWRC</t>
  </si>
  <si>
    <t>B0201DSDRTWNC</t>
  </si>
  <si>
    <t>B0201DSDRSWNC</t>
  </si>
  <si>
    <t>B0201DSDWTWNC</t>
  </si>
  <si>
    <t>B0201DSDTDWNC</t>
  </si>
  <si>
    <t>B0201DSDTOTC</t>
  </si>
  <si>
    <t>4N.8</t>
  </si>
  <si>
    <t>B0201DSDWRO</t>
  </si>
  <si>
    <t>B0201DSDRTWNO</t>
  </si>
  <si>
    <t>B0201DSDRSWNO</t>
  </si>
  <si>
    <t>B0201DSDWTWNO</t>
  </si>
  <si>
    <t>B0201DSDTDWNO</t>
  </si>
  <si>
    <t>B0201DSDTOTO</t>
  </si>
  <si>
    <t xml:space="preserve">Other price controlled activities </t>
  </si>
  <si>
    <t>4N.9</t>
  </si>
  <si>
    <t>B0201DSOWRC</t>
  </si>
  <si>
    <t>B0201DSORTWNC</t>
  </si>
  <si>
    <t>B0201DSORSWNC</t>
  </si>
  <si>
    <t>B0201DSOWTWNC</t>
  </si>
  <si>
    <t>B0201DSOTDWNC</t>
  </si>
  <si>
    <t>B0201DSOTOTC</t>
  </si>
  <si>
    <t>4N.10</t>
  </si>
  <si>
    <t>B0201DSOWRO</t>
  </si>
  <si>
    <t>B0201DSORTWNO</t>
  </si>
  <si>
    <t>B0201DSORSWNO</t>
  </si>
  <si>
    <t>B0201DSOWTWNO</t>
  </si>
  <si>
    <t>B0201DSOTDWNO</t>
  </si>
  <si>
    <t>B0201DSOTOTO</t>
  </si>
  <si>
    <t>Total developer services expenditure - capex</t>
  </si>
  <si>
    <t>4N.11</t>
  </si>
  <si>
    <t>B0201DSWRTC</t>
  </si>
  <si>
    <t>B0201DSRTWNTC</t>
  </si>
  <si>
    <t>B0201DSRSWNTC</t>
  </si>
  <si>
    <t>B0201DSWTWNTC</t>
  </si>
  <si>
    <t>B0201DSTDWNTC</t>
  </si>
  <si>
    <t>B0201DSTOTC</t>
  </si>
  <si>
    <t>Total developer services expenditure - opex</t>
  </si>
  <si>
    <t>4N.12</t>
  </si>
  <si>
    <t>B0201DSWRTO</t>
  </si>
  <si>
    <t>B0201DSRTWNTO</t>
  </si>
  <si>
    <t>B0201DSRSWNTO</t>
  </si>
  <si>
    <t>B0201DSWTWNTO</t>
  </si>
  <si>
    <t>B0201DSTDWNTO</t>
  </si>
  <si>
    <t>B0201DSTOTO</t>
  </si>
  <si>
    <t xml:space="preserve">Total developer services expenditure </t>
  </si>
  <si>
    <t>4N.13</t>
  </si>
  <si>
    <t>B0201DSWRT</t>
  </si>
  <si>
    <t>B0201DSRTWNT</t>
  </si>
  <si>
    <t>B0201DSRSWNT</t>
  </si>
  <si>
    <t>B0201DSWTWNT</t>
  </si>
  <si>
    <t>B0201DSTDWNT</t>
  </si>
  <si>
    <t>B0201DSTOT</t>
  </si>
  <si>
    <t>Pro forma 4O</t>
  </si>
  <si>
    <t>New connections and requisition sewers</t>
  </si>
  <si>
    <t>4O.1</t>
  </si>
  <si>
    <t>B0200DSCFWWC</t>
  </si>
  <si>
    <t>B0200DSCWDWWC</t>
  </si>
  <si>
    <t>B0200DSCHDWWC</t>
  </si>
  <si>
    <t>B0200DSCSTWWC</t>
  </si>
  <si>
    <t>B0200DSCSLWWC</t>
  </si>
  <si>
    <t>B0200DSCSTPBC</t>
  </si>
  <si>
    <t>B0200DSCSTMBC</t>
  </si>
  <si>
    <t>B0200DSCSDBC</t>
  </si>
  <si>
    <t>B0200DSCTOTC</t>
  </si>
  <si>
    <t>4O.2</t>
  </si>
  <si>
    <t>B0200DSCFWWO</t>
  </si>
  <si>
    <t>B0200DSCWDWWO</t>
  </si>
  <si>
    <t>B0200DSCHDWWO</t>
  </si>
  <si>
    <t>B0200DSCSTWWO</t>
  </si>
  <si>
    <t>B0200DSCSLWWO</t>
  </si>
  <si>
    <t>B0200DSCSTPBO</t>
  </si>
  <si>
    <t>B0200DSCSTMBO</t>
  </si>
  <si>
    <t>B0200DSCSDBO</t>
  </si>
  <si>
    <t>B0200DSCTOTO</t>
  </si>
  <si>
    <t>4O.3</t>
  </si>
  <si>
    <t>B0200DSIFWWC</t>
  </si>
  <si>
    <t>B0200DSIWDWWC</t>
  </si>
  <si>
    <t>B0200DSIHDWWC</t>
  </si>
  <si>
    <t>B0200DSISTWWC</t>
  </si>
  <si>
    <t>B0200DSISLWWC</t>
  </si>
  <si>
    <t>B0200DSISTPBC</t>
  </si>
  <si>
    <t>B0200DSISTMBC</t>
  </si>
  <si>
    <t>B0200DSISDBC</t>
  </si>
  <si>
    <t>B0200DSITOTC</t>
  </si>
  <si>
    <t>4O.4</t>
  </si>
  <si>
    <t>B0200DSIFWWO</t>
  </si>
  <si>
    <t>B0200DSIWDWWO</t>
  </si>
  <si>
    <t>B0200DSIHDWWO</t>
  </si>
  <si>
    <t>B0200DSISTWWO</t>
  </si>
  <si>
    <t>B0200DSISLWWO</t>
  </si>
  <si>
    <t>B0200DSISTPBO</t>
  </si>
  <si>
    <t>B0200DSISTMBO</t>
  </si>
  <si>
    <t>B0200DSISDBO</t>
  </si>
  <si>
    <t>B0200DSITOTO</t>
  </si>
  <si>
    <t>4O.5</t>
  </si>
  <si>
    <t>B0200DSDFWWC</t>
  </si>
  <si>
    <t>B0200DSDWDWWC</t>
  </si>
  <si>
    <t>B0200DSDHDWWC</t>
  </si>
  <si>
    <t>B0200DSDSTWWC</t>
  </si>
  <si>
    <t>B0200DSDSLWWC</t>
  </si>
  <si>
    <t>B0200DSDSTPBC</t>
  </si>
  <si>
    <t>B0200DSDSTMBC</t>
  </si>
  <si>
    <t>B0200DSDSDBC</t>
  </si>
  <si>
    <t>B0200DSDTOTC</t>
  </si>
  <si>
    <t>4O.6</t>
  </si>
  <si>
    <t>B0200DSDFWWO</t>
  </si>
  <si>
    <t>B0200DSDWDWWO</t>
  </si>
  <si>
    <t>B0200DSDHDWWO</t>
  </si>
  <si>
    <t>B0200DSDSTWWO</t>
  </si>
  <si>
    <t>B0200DSDSLWWO</t>
  </si>
  <si>
    <t>B0200DSDSTPBO</t>
  </si>
  <si>
    <t>B0200DSDSTMBO</t>
  </si>
  <si>
    <t>B0200DSDSDBO</t>
  </si>
  <si>
    <t>B0200DSDTOTO</t>
  </si>
  <si>
    <t>4O.7</t>
  </si>
  <si>
    <t>B0200DSOFWWC</t>
  </si>
  <si>
    <t>B0200DSOWDWWC</t>
  </si>
  <si>
    <t>B0200DSOHDWWC</t>
  </si>
  <si>
    <t>B0200DSOSTWWC</t>
  </si>
  <si>
    <t>B0200DSOSLWWC</t>
  </si>
  <si>
    <t>B0200DSOSTPBC</t>
  </si>
  <si>
    <t>B0200DSOSTMBC</t>
  </si>
  <si>
    <t>B0200DSOSDBC</t>
  </si>
  <si>
    <t>B0200DSOTOTC</t>
  </si>
  <si>
    <t>4O.8</t>
  </si>
  <si>
    <t>B0200DSOFWWO</t>
  </si>
  <si>
    <t>B0200DSOWDWWO</t>
  </si>
  <si>
    <t>B0200DSOHDWWO</t>
  </si>
  <si>
    <t>B0200DSOSTWWO</t>
  </si>
  <si>
    <t>B0200DSOSLWWO</t>
  </si>
  <si>
    <t>B0200DSOSTPBO</t>
  </si>
  <si>
    <t>B0200DSOSTMBO</t>
  </si>
  <si>
    <t>B0200DSOSDBO</t>
  </si>
  <si>
    <t>B0200DSOTOTO</t>
  </si>
  <si>
    <t>Total developer services expenditure</t>
  </si>
  <si>
    <t>4O.9</t>
  </si>
  <si>
    <t>B0200DSFWWTC</t>
  </si>
  <si>
    <t>B0200DSWDWWTC</t>
  </si>
  <si>
    <t>B0200DSHDWWTC</t>
  </si>
  <si>
    <t>B0200DSSTWWTC</t>
  </si>
  <si>
    <t>B0200DSSLWWTC</t>
  </si>
  <si>
    <t>B0200DSSTPBTC</t>
  </si>
  <si>
    <t>B0200DSSTMBTC</t>
  </si>
  <si>
    <t>B0200DSSDBTC</t>
  </si>
  <si>
    <t>B0200DSTOTC</t>
  </si>
  <si>
    <t>4O.10</t>
  </si>
  <si>
    <t>B0200DSFWWTO</t>
  </si>
  <si>
    <t>B0200DSWDWWTO</t>
  </si>
  <si>
    <t>B0200DSHDWWTO</t>
  </si>
  <si>
    <t>B0200DSSTWWTO</t>
  </si>
  <si>
    <t>B0200DSSLWWTO</t>
  </si>
  <si>
    <t>B0200DSSTPBTO</t>
  </si>
  <si>
    <t>B0200DSSTMBTO</t>
  </si>
  <si>
    <t>B0200DSSDBTO</t>
  </si>
  <si>
    <t>B0200DSTOTO</t>
  </si>
  <si>
    <t>4O.11</t>
  </si>
  <si>
    <t>B0200DSFWWT</t>
  </si>
  <si>
    <t>B0200DSWDWWT</t>
  </si>
  <si>
    <t>B0200DSHDWWT</t>
  </si>
  <si>
    <t>B0200DSSTWWT</t>
  </si>
  <si>
    <t>B0200DSSLWWT</t>
  </si>
  <si>
    <t>B0200DSSTPBT</t>
  </si>
  <si>
    <t>B0200DSSTMBT</t>
  </si>
  <si>
    <t>B0200DSSDBT</t>
  </si>
  <si>
    <t>B0200DSTOT</t>
  </si>
  <si>
    <t>Pro forma 4P</t>
  </si>
  <si>
    <t>Expenditure on non-price control diversions 
for the 12 months ended 31 March 2021</t>
  </si>
  <si>
    <t>Non-price control diversions</t>
  </si>
  <si>
    <t>4P.1</t>
  </si>
  <si>
    <t>B0008CDNWR</t>
  </si>
  <si>
    <t>B0008CDNWNP</t>
  </si>
  <si>
    <t>B0008CDNWWNP</t>
  </si>
  <si>
    <t>B0008CDNB</t>
  </si>
  <si>
    <t>B0008CDNT</t>
  </si>
  <si>
    <t>4P.2</t>
  </si>
  <si>
    <t>B0008CDOWR</t>
  </si>
  <si>
    <t>B0008CDOWNP</t>
  </si>
  <si>
    <t>B0008CDOWWNP</t>
  </si>
  <si>
    <t>B0008CD0B</t>
  </si>
  <si>
    <t>B0008CDOT</t>
  </si>
  <si>
    <t>Total expenditure on non-price control diversions</t>
  </si>
  <si>
    <t>4P.3</t>
  </si>
  <si>
    <t>B0008CDWRT</t>
  </si>
  <si>
    <t>B0008CDWNPT</t>
  </si>
  <si>
    <t>B0008CDWWNPT</t>
  </si>
  <si>
    <t>B0008CDBT</t>
  </si>
  <si>
    <t>B0008CDTOT</t>
  </si>
  <si>
    <t>Connections volume data</t>
  </si>
  <si>
    <t>New connections (residential – excluding NAVs)</t>
  </si>
  <si>
    <t>4Q.1</t>
  </si>
  <si>
    <t>B0007DSCRW</t>
  </si>
  <si>
    <t>B0007DSCRWW</t>
  </si>
  <si>
    <t>B0007DSCRT</t>
  </si>
  <si>
    <t>New connections (business – excluding NAVs)</t>
  </si>
  <si>
    <t>4Q.2</t>
  </si>
  <si>
    <t>B0007DSCBW</t>
  </si>
  <si>
    <t>B0007DSCBWW</t>
  </si>
  <si>
    <t>B0007DSCBT</t>
  </si>
  <si>
    <t xml:space="preserve">Total new connections served by incumbent </t>
  </si>
  <si>
    <t>4Q.3</t>
  </si>
  <si>
    <t>B0007DSCIWT</t>
  </si>
  <si>
    <t>B0007DSCIWWT</t>
  </si>
  <si>
    <t>B0007DSCIT</t>
  </si>
  <si>
    <t>New connections – SLPs</t>
  </si>
  <si>
    <t>4Q.4</t>
  </si>
  <si>
    <t>B0007DSCSLP</t>
  </si>
  <si>
    <t>Properties volume data</t>
  </si>
  <si>
    <t>New properties (residential - excluding NAVs)</t>
  </si>
  <si>
    <t>4Q.5</t>
  </si>
  <si>
    <t>B0007DSPRW</t>
  </si>
  <si>
    <t>B0007DSPRWW</t>
  </si>
  <si>
    <t>B0007DSPRT</t>
  </si>
  <si>
    <t>New properties (business - excluding NAVs)</t>
  </si>
  <si>
    <t>4Q.6</t>
  </si>
  <si>
    <t>B0007DSPBW</t>
  </si>
  <si>
    <t>B0007DSPBWW</t>
  </si>
  <si>
    <t>B0007DSPBT</t>
  </si>
  <si>
    <t xml:space="preserve">Total new properties served by incumbent </t>
  </si>
  <si>
    <t>4Q.7</t>
  </si>
  <si>
    <t>B0007DSPIWT</t>
  </si>
  <si>
    <t>B0007DSPIWWT</t>
  </si>
  <si>
    <t>B0007DSPIT</t>
  </si>
  <si>
    <t>New residential properties served by NAVs</t>
  </si>
  <si>
    <t>4Q.8</t>
  </si>
  <si>
    <t>B0007DSPRNAVW</t>
  </si>
  <si>
    <t>B0007DSPRNAVWW</t>
  </si>
  <si>
    <t>B0007DSPRNAVT</t>
  </si>
  <si>
    <t>New business properties served by NAVs</t>
  </si>
  <si>
    <t>4Q.9</t>
  </si>
  <si>
    <t>B0007DSPBNAVW</t>
  </si>
  <si>
    <t>B0007DSPBNAVWW</t>
  </si>
  <si>
    <t>B0007DSPBNAVT</t>
  </si>
  <si>
    <t>Total new properties served by NAVs</t>
  </si>
  <si>
    <t>4Q.10</t>
  </si>
  <si>
    <t>B0007DSPNAVWT</t>
  </si>
  <si>
    <t>B0007DSPNAVWWT</t>
  </si>
  <si>
    <t>B0007DSPNAVT</t>
  </si>
  <si>
    <t>Total new properties</t>
  </si>
  <si>
    <t>4Q.11</t>
  </si>
  <si>
    <t>B0007DSPWT</t>
  </si>
  <si>
    <t>B0007DSPWWT</t>
  </si>
  <si>
    <t>B0007DSPTOT</t>
  </si>
  <si>
    <t>New properties – SLP connections</t>
  </si>
  <si>
    <t>4Q.12</t>
  </si>
  <si>
    <t>B0007DSPSLP</t>
  </si>
  <si>
    <t>New water mains data</t>
  </si>
  <si>
    <t>Length of new mains (km) - requisitions</t>
  </si>
  <si>
    <t>4Q.13</t>
  </si>
  <si>
    <t>B0007DSDLREQ</t>
  </si>
  <si>
    <t>Length of new mains (km) - SLPs</t>
  </si>
  <si>
    <t>4Q.14</t>
  </si>
  <si>
    <t>B0007DSDLSLP</t>
  </si>
  <si>
    <t>Voids</t>
  </si>
  <si>
    <t>Customer numbers - average during the year</t>
  </si>
  <si>
    <t>Residential water only customers</t>
  </si>
  <si>
    <t>4R.1</t>
  </si>
  <si>
    <t>R3017</t>
  </si>
  <si>
    <t>R3018</t>
  </si>
  <si>
    <t>R3042TOT</t>
  </si>
  <si>
    <t>R3050</t>
  </si>
  <si>
    <t>Residential wastewater only customers</t>
  </si>
  <si>
    <t>4R.2</t>
  </si>
  <si>
    <t>R3019</t>
  </si>
  <si>
    <t>R3020</t>
  </si>
  <si>
    <t>R3043TOT</t>
  </si>
  <si>
    <t>R3051</t>
  </si>
  <si>
    <t>Residential water and wastewater customers</t>
  </si>
  <si>
    <t>4R.3</t>
  </si>
  <si>
    <t>R3021</t>
  </si>
  <si>
    <t>R3022</t>
  </si>
  <si>
    <t>R3044TOT</t>
  </si>
  <si>
    <t>R3052</t>
  </si>
  <si>
    <t>Total residential customers</t>
  </si>
  <si>
    <t>4R.4</t>
  </si>
  <si>
    <t>R3030</t>
  </si>
  <si>
    <t>R3031</t>
  </si>
  <si>
    <t>R3100TOT</t>
  </si>
  <si>
    <t>R3053</t>
  </si>
  <si>
    <t>Business water only customers</t>
  </si>
  <si>
    <t>4R.5</t>
  </si>
  <si>
    <t>R3032</t>
  </si>
  <si>
    <t>R3033</t>
  </si>
  <si>
    <t>R3045TOT</t>
  </si>
  <si>
    <t>R3054</t>
  </si>
  <si>
    <t>Business wastewater only customers</t>
  </si>
  <si>
    <t>4R.6</t>
  </si>
  <si>
    <t>R3034</t>
  </si>
  <si>
    <t>R3035</t>
  </si>
  <si>
    <t>R3046TOT</t>
  </si>
  <si>
    <t>R3055</t>
  </si>
  <si>
    <t>Business water &amp; wastewater customers</t>
  </si>
  <si>
    <t>4R.7</t>
  </si>
  <si>
    <t>R3036</t>
  </si>
  <si>
    <t>R3037</t>
  </si>
  <si>
    <t>R3047TOT</t>
  </si>
  <si>
    <t>R3056</t>
  </si>
  <si>
    <t>Total business customers</t>
  </si>
  <si>
    <t>4R.8</t>
  </si>
  <si>
    <t>R3038</t>
  </si>
  <si>
    <t>R3039</t>
  </si>
  <si>
    <t>R3048TOT</t>
  </si>
  <si>
    <t>R3057</t>
  </si>
  <si>
    <t>Total customers</t>
  </si>
  <si>
    <t>4R.9</t>
  </si>
  <si>
    <t>R3040TOT</t>
  </si>
  <si>
    <t>R3041TOT</t>
  </si>
  <si>
    <t>R3049TOT</t>
  </si>
  <si>
    <t>R3058TOT</t>
  </si>
  <si>
    <t>Property numbers - average during the year</t>
  </si>
  <si>
    <t xml:space="preserve">Residential properties billed </t>
  </si>
  <si>
    <t>4R.10</t>
  </si>
  <si>
    <t>BN2100</t>
  </si>
  <si>
    <t>BN2160</t>
  </si>
  <si>
    <t>BN2170</t>
  </si>
  <si>
    <t>BN2130</t>
  </si>
  <si>
    <t>BN2140</t>
  </si>
  <si>
    <t>BN2150</t>
  </si>
  <si>
    <t>Residential void properties</t>
  </si>
  <si>
    <t>4R.11</t>
  </si>
  <si>
    <t>BN2300</t>
  </si>
  <si>
    <t>BN2310</t>
  </si>
  <si>
    <t>Total connected residential properties</t>
  </si>
  <si>
    <t>4R.12</t>
  </si>
  <si>
    <t>BN2400</t>
  </si>
  <si>
    <t>BN2410</t>
  </si>
  <si>
    <t>Business properties billed</t>
  </si>
  <si>
    <t>4R.13</t>
  </si>
  <si>
    <t>BN2200</t>
  </si>
  <si>
    <t>BN2210</t>
  </si>
  <si>
    <t>BN2220</t>
  </si>
  <si>
    <t>BN2250</t>
  </si>
  <si>
    <t>BN2260</t>
  </si>
  <si>
    <t>BN2270</t>
  </si>
  <si>
    <t>Business void properties</t>
  </si>
  <si>
    <t>4R.14</t>
  </si>
  <si>
    <t>BN2500</t>
  </si>
  <si>
    <t>BN2510</t>
  </si>
  <si>
    <t>Total connected business properties</t>
  </si>
  <si>
    <t>4R.15</t>
  </si>
  <si>
    <t>BN2600</t>
  </si>
  <si>
    <t>BN2610</t>
  </si>
  <si>
    <t>Total connected properties</t>
  </si>
  <si>
    <t>4R.16</t>
  </si>
  <si>
    <t>BN2700</t>
  </si>
  <si>
    <t>BN2710</t>
  </si>
  <si>
    <t>No meter</t>
  </si>
  <si>
    <t>Basic meter</t>
  </si>
  <si>
    <t>Smart meter</t>
  </si>
  <si>
    <t>Property and meter numbers - at end of year</t>
  </si>
  <si>
    <t>Total new residential properties connected in year</t>
  </si>
  <si>
    <t>4R.17</t>
  </si>
  <si>
    <t>B0202RCUWN</t>
  </si>
  <si>
    <t>B0202RCUWB</t>
  </si>
  <si>
    <t>B0202RCUWS</t>
  </si>
  <si>
    <t>B0202RCUWT</t>
  </si>
  <si>
    <t>B0202RCMWN</t>
  </si>
  <si>
    <t>B0202RCMWB</t>
  </si>
  <si>
    <t>B0202RCMWS</t>
  </si>
  <si>
    <t>B0202RCMWT</t>
  </si>
  <si>
    <t>B0202RCWTOT</t>
  </si>
  <si>
    <t>Total new business properties connected in year</t>
  </si>
  <si>
    <t>4R.18</t>
  </si>
  <si>
    <t>B0202BCUWN</t>
  </si>
  <si>
    <t>B0202BCUWB</t>
  </si>
  <si>
    <t>B0202BCUWS</t>
  </si>
  <si>
    <t>B0202BCUWT</t>
  </si>
  <si>
    <t>B0202BCMWN</t>
  </si>
  <si>
    <t>B0202BCMWB</t>
  </si>
  <si>
    <t>B0202BCMWS</t>
  </si>
  <si>
    <t>B0202BCMWT</t>
  </si>
  <si>
    <t>B0202BCWTOT</t>
  </si>
  <si>
    <t>Residential properties billed at year end</t>
  </si>
  <si>
    <t>4R.19</t>
  </si>
  <si>
    <t>B0202RPUWN</t>
  </si>
  <si>
    <t>B0202RPUWB</t>
  </si>
  <si>
    <t>B0202RPUWS</t>
  </si>
  <si>
    <t>B0202RPUWT</t>
  </si>
  <si>
    <t>B0202RPMWN</t>
  </si>
  <si>
    <t>B0202RPMWB</t>
  </si>
  <si>
    <t>B0202RPMWS</t>
  </si>
  <si>
    <t>B0202RPMWT</t>
  </si>
  <si>
    <t>B0202RPWTOT</t>
  </si>
  <si>
    <t>Residential void properties at year end</t>
  </si>
  <si>
    <t>4R.20</t>
  </si>
  <si>
    <t>B0202RVUWT</t>
  </si>
  <si>
    <t>B0202RVMWT</t>
  </si>
  <si>
    <t>B0202RVWTOT</t>
  </si>
  <si>
    <t>Total connected residential properties at year end</t>
  </si>
  <si>
    <t>4R.21</t>
  </si>
  <si>
    <t>B0202RPUWTOT</t>
  </si>
  <si>
    <t>B0202RPMWTOT</t>
  </si>
  <si>
    <t>Business properties billed at year end</t>
  </si>
  <si>
    <t>4R.22</t>
  </si>
  <si>
    <t>B0202BPUWN</t>
  </si>
  <si>
    <t>B0202BPUWB</t>
  </si>
  <si>
    <t>B0202BPUWS</t>
  </si>
  <si>
    <t>B0202BPUWT</t>
  </si>
  <si>
    <t>B0202BPMWN</t>
  </si>
  <si>
    <t>B0202BPMWB</t>
  </si>
  <si>
    <t>B0202BPMWS</t>
  </si>
  <si>
    <t>B0202BPMWT</t>
  </si>
  <si>
    <t>B0202BPWTOT</t>
  </si>
  <si>
    <t>Business void properties at year end</t>
  </si>
  <si>
    <t>4R.23</t>
  </si>
  <si>
    <t>B0202BVUWT</t>
  </si>
  <si>
    <t>B0202BVMWT</t>
  </si>
  <si>
    <t>B0202BVWTOT</t>
  </si>
  <si>
    <t>Total connected business properties at year end</t>
  </si>
  <si>
    <t>4R.24</t>
  </si>
  <si>
    <t>B0202BPUWTOT</t>
  </si>
  <si>
    <t>B0202BPMWTOT</t>
  </si>
  <si>
    <t>Total connected properties at year end</t>
  </si>
  <si>
    <t>4R.25</t>
  </si>
  <si>
    <t>B0202UWTOT</t>
  </si>
  <si>
    <t>B0202MWTOT</t>
  </si>
  <si>
    <t>B0202WTOT</t>
  </si>
  <si>
    <t>Population data</t>
  </si>
  <si>
    <t>Resident population</t>
  </si>
  <si>
    <t>4R.26</t>
  </si>
  <si>
    <t>B0202RPOPW</t>
  </si>
  <si>
    <t>B0202RPOPWW</t>
  </si>
  <si>
    <t>Business population</t>
  </si>
  <si>
    <t>4R.27</t>
  </si>
  <si>
    <t>B0202BPOPWW</t>
  </si>
  <si>
    <t>Pro forma 5A</t>
  </si>
  <si>
    <t>Input</t>
  </si>
  <si>
    <t xml:space="preserve">Water resources </t>
  </si>
  <si>
    <t>Water from impounding reservoirs</t>
  </si>
  <si>
    <t>Ml/d</t>
  </si>
  <si>
    <t>5A.1</t>
  </si>
  <si>
    <t>B0009WRAVIR</t>
  </si>
  <si>
    <t>Water from pumped storage reservoirs</t>
  </si>
  <si>
    <t>5A.2</t>
  </si>
  <si>
    <t>B0009WRAVPSR</t>
  </si>
  <si>
    <t>Water from river abstractions</t>
  </si>
  <si>
    <t>5A.3</t>
  </si>
  <si>
    <t>B0009WRAVRA</t>
  </si>
  <si>
    <t>Water from groundwater works,excluding managed aquifer recharge (MAR) water supply schemes</t>
  </si>
  <si>
    <t>5A.4</t>
  </si>
  <si>
    <t>Water from groundwater works, excluding managed aquifer recharge (MAR) water supply schemes</t>
  </si>
  <si>
    <t>B0009WRAVGW</t>
  </si>
  <si>
    <t>Water from artificial recharge (AR) water supply schemes</t>
  </si>
  <si>
    <t>5A.5</t>
  </si>
  <si>
    <t>B0009WRAVAR</t>
  </si>
  <si>
    <t>Water from aquifer storage and recovery (ASR) water supply schemes</t>
  </si>
  <si>
    <t>5A.6</t>
  </si>
  <si>
    <t>B0009WRAVASR</t>
  </si>
  <si>
    <t>Water from saline abstractions</t>
  </si>
  <si>
    <t>5A.7</t>
  </si>
  <si>
    <t>B0009WRAVSA</t>
  </si>
  <si>
    <t>Water from water reuse schemes</t>
  </si>
  <si>
    <t>5A.8</t>
  </si>
  <si>
    <t>B0009WRAVWRS</t>
  </si>
  <si>
    <t>Number of impounding reservoirs</t>
  </si>
  <si>
    <t>5A.9</t>
  </si>
  <si>
    <t>BN4830</t>
  </si>
  <si>
    <t>Number of pumped storage reservoirs</t>
  </si>
  <si>
    <t>5A.10</t>
  </si>
  <si>
    <t>BN4849</t>
  </si>
  <si>
    <t>Number of river abstractions</t>
  </si>
  <si>
    <t>5A.11</t>
  </si>
  <si>
    <t>BN4835</t>
  </si>
  <si>
    <t>Number of groundwater works excluding managed aquifer recharge (MAR) water supply schemes</t>
  </si>
  <si>
    <t>5A.12</t>
  </si>
  <si>
    <t>BN4851</t>
  </si>
  <si>
    <t>Number of artificial recharge (AR) water supply schemes</t>
  </si>
  <si>
    <t>5A.13</t>
  </si>
  <si>
    <t>BN4852</t>
  </si>
  <si>
    <t>Number of aquifer storage and recovery (ASR) water supply schemes</t>
  </si>
  <si>
    <t>5A.14</t>
  </si>
  <si>
    <t>BN4853</t>
  </si>
  <si>
    <t>Number of saline abstraction schemes</t>
  </si>
  <si>
    <t>5A.15</t>
  </si>
  <si>
    <t>BN4856</t>
  </si>
  <si>
    <t>Number of reuse schemes</t>
  </si>
  <si>
    <t>5A.16</t>
  </si>
  <si>
    <t>BN4857</t>
  </si>
  <si>
    <t>Total number of sources</t>
  </si>
  <si>
    <t>5A.17</t>
  </si>
  <si>
    <t>BN4843</t>
  </si>
  <si>
    <t>Total number of water reservoirs</t>
  </si>
  <si>
    <t>5A.18</t>
  </si>
  <si>
    <t>BN10190</t>
  </si>
  <si>
    <t>Total volumetric capacity of water reservoirs</t>
  </si>
  <si>
    <t>5A.19</t>
  </si>
  <si>
    <t>BN10191</t>
  </si>
  <si>
    <t>Total number of intake and source pumping stations</t>
  </si>
  <si>
    <t>5A.20</t>
  </si>
  <si>
    <t>W5003</t>
  </si>
  <si>
    <t>Total installed power capacity of intake and source pumping stations</t>
  </si>
  <si>
    <t>kW</t>
  </si>
  <si>
    <t>5A.21</t>
  </si>
  <si>
    <t>W5003CAP</t>
  </si>
  <si>
    <t>Total length of raw water abstraction mains and other conveyors</t>
  </si>
  <si>
    <t>km</t>
  </si>
  <si>
    <t>5A.22</t>
  </si>
  <si>
    <t>BN10290</t>
  </si>
  <si>
    <t>Average pumping head –  raw water abstraction</t>
  </si>
  <si>
    <t>m.hd</t>
  </si>
  <si>
    <t>5A.23</t>
  </si>
  <si>
    <t>BN4861</t>
  </si>
  <si>
    <t>Energy consumption - raw water abstraction</t>
  </si>
  <si>
    <t>MWh</t>
  </si>
  <si>
    <t>5A.24</t>
  </si>
  <si>
    <t>B0009WRAVEC</t>
  </si>
  <si>
    <t>Total number of raw water abstraction imports</t>
  </si>
  <si>
    <t>5A.25</t>
  </si>
  <si>
    <t>B0009WRAVTNI</t>
  </si>
  <si>
    <t>Water imported from 3rd parties' raw water abstraction systems</t>
  </si>
  <si>
    <t>5A.26</t>
  </si>
  <si>
    <t>B0009WRAVWI3</t>
  </si>
  <si>
    <t>Total number of raw water abstraction exports</t>
  </si>
  <si>
    <t>5A.27</t>
  </si>
  <si>
    <t>B0009WRAVTNE</t>
  </si>
  <si>
    <t>Water exported to 3rd parties' from raw water abstraction systems</t>
  </si>
  <si>
    <t>5A.28</t>
  </si>
  <si>
    <t>B0009WRAVWE3</t>
  </si>
  <si>
    <t>Water resources capacity (measured using water resources yield)</t>
  </si>
  <si>
    <t>5A.29</t>
  </si>
  <si>
    <t>BN4859</t>
  </si>
  <si>
    <t>Impounding Reservoir</t>
  </si>
  <si>
    <t>Pumped Storage</t>
  </si>
  <si>
    <t>River Abstractions</t>
  </si>
  <si>
    <t>Groundwater, excluding MAR water supply schemes</t>
  </si>
  <si>
    <t>Artificial Recharge (AR) water supply schemes</t>
  </si>
  <si>
    <t>Aquifer Storage and Recovery (ASR) water supply schemes</t>
  </si>
  <si>
    <t>Opex analysis</t>
  </si>
  <si>
    <t>5B.1</t>
  </si>
  <si>
    <t>BM102IR</t>
  </si>
  <si>
    <t>BM102PS</t>
  </si>
  <si>
    <t>BM102RS</t>
  </si>
  <si>
    <t>BM102BO</t>
  </si>
  <si>
    <t>BM102AR</t>
  </si>
  <si>
    <t>BM102ASR</t>
  </si>
  <si>
    <t>BM102WROT</t>
  </si>
  <si>
    <t>BM102WRTOT</t>
  </si>
  <si>
    <t>5B.2</t>
  </si>
  <si>
    <t>BM836IR</t>
  </si>
  <si>
    <t>BM836PS</t>
  </si>
  <si>
    <t>BM836RS</t>
  </si>
  <si>
    <t>BM836BO</t>
  </si>
  <si>
    <t>BM836AR</t>
  </si>
  <si>
    <t>BM836ASR</t>
  </si>
  <si>
    <t>BM836WROT</t>
  </si>
  <si>
    <t>BM836WRTOT</t>
  </si>
  <si>
    <t>Abstraction charges / discharge consents</t>
  </si>
  <si>
    <t>5B.3</t>
  </si>
  <si>
    <t>WS1003IR</t>
  </si>
  <si>
    <t>WS1003PS</t>
  </si>
  <si>
    <t>WS1003RS</t>
  </si>
  <si>
    <t>WS1003BO</t>
  </si>
  <si>
    <t>WS1003AR</t>
  </si>
  <si>
    <t>WS1003ASR</t>
  </si>
  <si>
    <t>WS1003WROT</t>
  </si>
  <si>
    <t>WS1003WRTOT</t>
  </si>
  <si>
    <t>5B.4</t>
  </si>
  <si>
    <t>BM240IR</t>
  </si>
  <si>
    <t>BM240PS</t>
  </si>
  <si>
    <t>BM240RS</t>
  </si>
  <si>
    <t>BM240BO</t>
  </si>
  <si>
    <t>BM240AR</t>
  </si>
  <si>
    <t>BM240ASR</t>
  </si>
  <si>
    <t>BM240WROT</t>
  </si>
  <si>
    <t>BM240WRTOT</t>
  </si>
  <si>
    <t>5B.5</t>
  </si>
  <si>
    <t>WS1005IR</t>
  </si>
  <si>
    <t>WS1005PS</t>
  </si>
  <si>
    <t>WS1005RS</t>
  </si>
  <si>
    <t>WS1005BO</t>
  </si>
  <si>
    <t>WS1005AR</t>
  </si>
  <si>
    <t>WS1005ASR</t>
  </si>
  <si>
    <t>WS1005WROT</t>
  </si>
  <si>
    <t>WS1005WRTOT</t>
  </si>
  <si>
    <t>5B.6</t>
  </si>
  <si>
    <t>WS1006IR</t>
  </si>
  <si>
    <t>WS1006PS</t>
  </si>
  <si>
    <t>WS1006RS</t>
  </si>
  <si>
    <t>WS1006BO</t>
  </si>
  <si>
    <t>WS1006AR</t>
  </si>
  <si>
    <t>WS1006ASR</t>
  </si>
  <si>
    <t>WS1006WROT</t>
  </si>
  <si>
    <t>WS1006WRTOT</t>
  </si>
  <si>
    <t>Other operating expenditure excluding renewals - direct</t>
  </si>
  <si>
    <t>5B.7</t>
  </si>
  <si>
    <t>BM108IR</t>
  </si>
  <si>
    <t>BM108PS</t>
  </si>
  <si>
    <t>BM108RS</t>
  </si>
  <si>
    <t>BM108BO</t>
  </si>
  <si>
    <t>BM108AR</t>
  </si>
  <si>
    <t>BM108ASR</t>
  </si>
  <si>
    <t>BM108WROT</t>
  </si>
  <si>
    <t>BM108WRTOT</t>
  </si>
  <si>
    <t>Other operating expenditure excluding renewals - indirect</t>
  </si>
  <si>
    <t>5B.8</t>
  </si>
  <si>
    <t>BM110IR</t>
  </si>
  <si>
    <t>BM110PS</t>
  </si>
  <si>
    <t>BM110RS</t>
  </si>
  <si>
    <t>BM110BO</t>
  </si>
  <si>
    <t>BM110AR</t>
  </si>
  <si>
    <t>BM110ASR</t>
  </si>
  <si>
    <t>BM110WROT</t>
  </si>
  <si>
    <t>BM110WRTOT</t>
  </si>
  <si>
    <t>5B.9</t>
  </si>
  <si>
    <t>BM817IR</t>
  </si>
  <si>
    <t>BM817PS</t>
  </si>
  <si>
    <t>BM817RS</t>
  </si>
  <si>
    <t>BM817BO</t>
  </si>
  <si>
    <t>BM817AR</t>
  </si>
  <si>
    <t>BM817ASR</t>
  </si>
  <si>
    <t>BM817WROT</t>
  </si>
  <si>
    <t>BM817WRTOT</t>
  </si>
  <si>
    <t>Total operating expenditure (excluding 3rd party)</t>
  </si>
  <si>
    <t>5B.10</t>
  </si>
  <si>
    <t>BM316IR</t>
  </si>
  <si>
    <t>BM316PS</t>
  </si>
  <si>
    <t>BM316RS</t>
  </si>
  <si>
    <t>BM316BO</t>
  </si>
  <si>
    <t>BM316AR</t>
  </si>
  <si>
    <t>BM316ASR</t>
  </si>
  <si>
    <t>BM316WROT</t>
  </si>
  <si>
    <t>BM316WRTOT</t>
  </si>
  <si>
    <t>Raw water transport and storage</t>
  </si>
  <si>
    <t>Total number of balancing reservoirs</t>
  </si>
  <si>
    <t>6A.1</t>
  </si>
  <si>
    <t>B0005RWTSTNBR</t>
  </si>
  <si>
    <t>Total volumetric capacity of balancing reservoirs</t>
  </si>
  <si>
    <t>6A.2</t>
  </si>
  <si>
    <t>B0005RWTSTVBR</t>
  </si>
  <si>
    <t>Total number of raw water transport stations</t>
  </si>
  <si>
    <t>6A.3</t>
  </si>
  <si>
    <t>WR001</t>
  </si>
  <si>
    <t>Total installed power capacity of raw water transport pumping stations</t>
  </si>
  <si>
    <t>6A.4</t>
  </si>
  <si>
    <t>B0005RWTSTIPS</t>
  </si>
  <si>
    <t>Total length of raw water transport mains and other conveyors</t>
  </si>
  <si>
    <t>6A.5</t>
  </si>
  <si>
    <t>Average pumping head ~ raw water transport</t>
  </si>
  <si>
    <t>6A.6</t>
  </si>
  <si>
    <t>Average pumping head - raw water transport</t>
  </si>
  <si>
    <t>BN4862</t>
  </si>
  <si>
    <t xml:space="preserve">Energy consumption ~ raw water transport </t>
  </si>
  <si>
    <t>6A.7</t>
  </si>
  <si>
    <t xml:space="preserve">Energy consumption - raw water transport </t>
  </si>
  <si>
    <t>B0005RWTSEC</t>
  </si>
  <si>
    <t>Total number of raw water transport imports</t>
  </si>
  <si>
    <t>6A.8</t>
  </si>
  <si>
    <t>B0005RWTSTNI</t>
  </si>
  <si>
    <t>Water imported from 3rd parties’ raw water transport systems</t>
  </si>
  <si>
    <t>6A.9</t>
  </si>
  <si>
    <t>B0005RWTSWI3</t>
  </si>
  <si>
    <t>Total number of raw water transport exports</t>
  </si>
  <si>
    <t>6A.10</t>
  </si>
  <si>
    <t>B0005RWTSTNE</t>
  </si>
  <si>
    <t>Water exported to 3rd parties’ raw water transport systems</t>
  </si>
  <si>
    <t>6A.11</t>
  </si>
  <si>
    <t>B0005RWTSWE3</t>
  </si>
  <si>
    <t>Total length of raw and pre-treated (non-potable) water transport mains for supplying customers</t>
  </si>
  <si>
    <t>6A.12</t>
  </si>
  <si>
    <t>BN4858</t>
  </si>
  <si>
    <t xml:space="preserve"> Water treatment - treatment type analysis</t>
  </si>
  <si>
    <t>Surface water</t>
  </si>
  <si>
    <t>Ground water</t>
  </si>
  <si>
    <t>Water treated</t>
  </si>
  <si>
    <t>Number of works</t>
  </si>
  <si>
    <t>All SD simple disinfection works</t>
  </si>
  <si>
    <t>6A.13</t>
  </si>
  <si>
    <t>All simple disinfection works</t>
  </si>
  <si>
    <t>CPMW0098</t>
  </si>
  <si>
    <t>CPMW0015</t>
  </si>
  <si>
    <t>CPMW0027</t>
  </si>
  <si>
    <t>CPMW0021</t>
  </si>
  <si>
    <t xml:space="preserve">W1 works </t>
  </si>
  <si>
    <t>6A.14</t>
  </si>
  <si>
    <t>CPMW0104</t>
  </si>
  <si>
    <t>BN10491</t>
  </si>
  <si>
    <t>CPMW0033</t>
  </si>
  <si>
    <t>BN10791</t>
  </si>
  <si>
    <t>W2 works</t>
  </si>
  <si>
    <t>6A.15</t>
  </si>
  <si>
    <t>CPMW0110</t>
  </si>
  <si>
    <t>BN10490</t>
  </si>
  <si>
    <t>CPMW0039</t>
  </si>
  <si>
    <t>BN10790</t>
  </si>
  <si>
    <t>W3 works</t>
  </si>
  <si>
    <t>6A.16</t>
  </si>
  <si>
    <t>CPMW0116</t>
  </si>
  <si>
    <t>BN10590</t>
  </si>
  <si>
    <t>CPMW0045</t>
  </si>
  <si>
    <t>BN10890</t>
  </si>
  <si>
    <t>W4 works</t>
  </si>
  <si>
    <t>6A.17</t>
  </si>
  <si>
    <t>CPMW0165</t>
  </si>
  <si>
    <t>BN10597</t>
  </si>
  <si>
    <t>CPMW0185</t>
  </si>
  <si>
    <t>BN10897</t>
  </si>
  <si>
    <t>W5 works</t>
  </si>
  <si>
    <t>6A.18</t>
  </si>
  <si>
    <t>CPMW0166</t>
  </si>
  <si>
    <t>BN10598</t>
  </si>
  <si>
    <t>CPMW0197</t>
  </si>
  <si>
    <t>BN10898</t>
  </si>
  <si>
    <t>W6 works</t>
  </si>
  <si>
    <t>6A.19</t>
  </si>
  <si>
    <t>CPMW0167</t>
  </si>
  <si>
    <t>BN10599</t>
  </si>
  <si>
    <t>CPMW0198</t>
  </si>
  <si>
    <t>BN10899</t>
  </si>
  <si>
    <t xml:space="preserve"> Water treatment - works size</t>
  </si>
  <si>
    <t>% of total</t>
  </si>
  <si>
    <t xml:space="preserve">Number of works </t>
  </si>
  <si>
    <t>DI</t>
  </si>
  <si>
    <t>WTWs in size band 1</t>
  </si>
  <si>
    <t>6A.20</t>
  </si>
  <si>
    <t>WTW001PN</t>
  </si>
  <si>
    <t>WTW001NR</t>
  </si>
  <si>
    <t>WTWs in size band 2</t>
  </si>
  <si>
    <t>6A.21</t>
  </si>
  <si>
    <t>WTW002PN</t>
  </si>
  <si>
    <t>WTW002NR</t>
  </si>
  <si>
    <t>WTWs in size band 3</t>
  </si>
  <si>
    <t>6A.22</t>
  </si>
  <si>
    <t>WTW003PN</t>
  </si>
  <si>
    <t>WTW003NR</t>
  </si>
  <si>
    <t>WTWs in size band 4</t>
  </si>
  <si>
    <t>6A.23</t>
  </si>
  <si>
    <t>WTW004PN</t>
  </si>
  <si>
    <t>WTW004NR</t>
  </si>
  <si>
    <t>WTWs in size band 5</t>
  </si>
  <si>
    <t>6A.24</t>
  </si>
  <si>
    <t>WTW005PN</t>
  </si>
  <si>
    <t>WTW005NR</t>
  </si>
  <si>
    <t>WTWs in size band 6</t>
  </si>
  <si>
    <t>6A.25</t>
  </si>
  <si>
    <t>WTW006PN</t>
  </si>
  <si>
    <t>WTW006NR</t>
  </si>
  <si>
    <t>WTWs in size band 7</t>
  </si>
  <si>
    <t>6A.26</t>
  </si>
  <si>
    <t>WTW007PN</t>
  </si>
  <si>
    <t>WTW007NR</t>
  </si>
  <si>
    <t>WTWs in size band 8</t>
  </si>
  <si>
    <t>6A.27</t>
  </si>
  <si>
    <t>WTW008PN</t>
  </si>
  <si>
    <t>WTW008NR</t>
  </si>
  <si>
    <t xml:space="preserve"> Water treatment - other information</t>
  </si>
  <si>
    <t>Total water treated at more than one type of works</t>
  </si>
  <si>
    <t>6A.28</t>
  </si>
  <si>
    <t>CPMW001A</t>
  </si>
  <si>
    <t>Number of treatment works requiring remedial action because of raw water deterioration</t>
  </si>
  <si>
    <t>6A.29</t>
  </si>
  <si>
    <t>W4005</t>
  </si>
  <si>
    <t>Zonal population receiving water treated with orthophosphate</t>
  </si>
  <si>
    <t>000's</t>
  </si>
  <si>
    <t>6A.30</t>
  </si>
  <si>
    <t>BN10901</t>
  </si>
  <si>
    <t>Average pumping head – water treatment</t>
  </si>
  <si>
    <t>6A.31</t>
  </si>
  <si>
    <t>BN10902</t>
  </si>
  <si>
    <t>Energy consumption ~ water treatment</t>
  </si>
  <si>
    <t>6A.32</t>
  </si>
  <si>
    <t>Energy consumption - water treatment</t>
  </si>
  <si>
    <t>B0005WTEC</t>
  </si>
  <si>
    <t>Total number of water treatment imports</t>
  </si>
  <si>
    <t>6A.33</t>
  </si>
  <si>
    <t>B0005WTTNI</t>
  </si>
  <si>
    <t>Water imported from 3rd parties' water treatment works</t>
  </si>
  <si>
    <t>6A.34</t>
  </si>
  <si>
    <t>B0005WTWI3</t>
  </si>
  <si>
    <t>Total number of water treatment exports</t>
  </si>
  <si>
    <t>6A.35</t>
  </si>
  <si>
    <t>B0005WTTNE</t>
  </si>
  <si>
    <t>Water exported to 3rd parties' water treatment works</t>
  </si>
  <si>
    <t>6A.36</t>
  </si>
  <si>
    <t>B0005WTWE3</t>
  </si>
  <si>
    <t xml:space="preserve">Treated water distribution - assets and operations for the 12 months ended 31st March 2021 </t>
  </si>
  <si>
    <t>Assets and operations</t>
  </si>
  <si>
    <t>Total installed power capacity of potable water pumping stations</t>
  </si>
  <si>
    <t>6B.1</t>
  </si>
  <si>
    <t>B0006TWDTIPC</t>
  </si>
  <si>
    <t>Total volumetric capacity of service reservoirs</t>
  </si>
  <si>
    <t>6B.2</t>
  </si>
  <si>
    <t>BN10900CAP</t>
  </si>
  <si>
    <t>Total volumetric capacity of water towers</t>
  </si>
  <si>
    <t>6B.3</t>
  </si>
  <si>
    <t>BN11030CAP</t>
  </si>
  <si>
    <t>Distribution input</t>
  </si>
  <si>
    <t>6B.4</t>
  </si>
  <si>
    <t>BN1000</t>
  </si>
  <si>
    <t>Water delivered (non-potable)</t>
  </si>
  <si>
    <t>6B.5</t>
  </si>
  <si>
    <t>BN2350</t>
  </si>
  <si>
    <t>Water delivered (potable)</t>
  </si>
  <si>
    <t>6B.6</t>
  </si>
  <si>
    <t>BN2330</t>
  </si>
  <si>
    <t>Water delivered (billed measured residential)</t>
  </si>
  <si>
    <t>6B.7</t>
  </si>
  <si>
    <t>BN2000</t>
  </si>
  <si>
    <t>Water delivered (billed measured business)</t>
  </si>
  <si>
    <t>6B.8</t>
  </si>
  <si>
    <t>BN2010</t>
  </si>
  <si>
    <t>Total annual leakage</t>
  </si>
  <si>
    <t>6B.9</t>
  </si>
  <si>
    <t>BN2345</t>
  </si>
  <si>
    <t>Distribution losses</t>
  </si>
  <si>
    <t>6B.10</t>
  </si>
  <si>
    <t>BN2340</t>
  </si>
  <si>
    <t>Water taken unbilled</t>
  </si>
  <si>
    <t>6B.11</t>
  </si>
  <si>
    <t>BN2327</t>
  </si>
  <si>
    <t>Proportion of distribution input derived from impounding reservoirs</t>
  </si>
  <si>
    <t>Propn 0 to 1</t>
  </si>
  <si>
    <t>6B.12</t>
  </si>
  <si>
    <t>BN4833</t>
  </si>
  <si>
    <t>Proportion of distribution input derived from pumped storage reservoirs</t>
  </si>
  <si>
    <t>6B.13</t>
  </si>
  <si>
    <t>BN4834</t>
  </si>
  <si>
    <t>Proportion of distribution input derived from river abstractions</t>
  </si>
  <si>
    <t>6B.14</t>
  </si>
  <si>
    <t>BN4838</t>
  </si>
  <si>
    <t>Proportion of distribution input derived from groundwater works, excluding managed aquifer recharge (MAR) water supply schemes</t>
  </si>
  <si>
    <t>6B.15</t>
  </si>
  <si>
    <t>BN4848</t>
  </si>
  <si>
    <t>Proportion of distribution input derived from artificial recharge (AR) water supply schemes</t>
  </si>
  <si>
    <t>6B.16</t>
  </si>
  <si>
    <t>BN4846</t>
  </si>
  <si>
    <t>Proportion of distribution input derived from aquifer storage and recovery (ASR) water supply schemes</t>
  </si>
  <si>
    <t>6B.17</t>
  </si>
  <si>
    <t>BN4847</t>
  </si>
  <si>
    <t>Proportion of distribution input derived from saline abstractions</t>
  </si>
  <si>
    <t>6B.18</t>
  </si>
  <si>
    <t>BN4854</t>
  </si>
  <si>
    <t>Proportion of distribution input derived from water reuse schemes</t>
  </si>
  <si>
    <t>6B.19</t>
  </si>
  <si>
    <t>BN4855</t>
  </si>
  <si>
    <t>Total number of potable water pumping stations that pump into and within the treated water distribution system</t>
  </si>
  <si>
    <t>6B.20</t>
  </si>
  <si>
    <t>B0006TWDPIAW</t>
  </si>
  <si>
    <t>Number of potable water pumping stations delivering treated groundwater into the treated water distribution system</t>
  </si>
  <si>
    <t>6B.21</t>
  </si>
  <si>
    <t>B0006TWDDGW</t>
  </si>
  <si>
    <t>Number of potable water pumping stations delivering surface water into the treated water distribution system</t>
  </si>
  <si>
    <t>6B.22</t>
  </si>
  <si>
    <t>B0006TWDDSW</t>
  </si>
  <si>
    <t>Number of potable water pumping stations that re-pump water already within the treated water distribution system</t>
  </si>
  <si>
    <t>6B.23</t>
  </si>
  <si>
    <t>B0006TWDREP</t>
  </si>
  <si>
    <t>Number of potable water pumping stations that pump water imported from a 3rd party supply into the treated water distribution system</t>
  </si>
  <si>
    <t>6B.24</t>
  </si>
  <si>
    <t>B0006TWDPI3</t>
  </si>
  <si>
    <t>Total number of service reservoirs</t>
  </si>
  <si>
    <t>6B.25</t>
  </si>
  <si>
    <t>BN10990</t>
  </si>
  <si>
    <t>Number of water towers</t>
  </si>
  <si>
    <t>6B.26</t>
  </si>
  <si>
    <t>BN11090</t>
  </si>
  <si>
    <t>Energy consumption ~ treated water distribution</t>
  </si>
  <si>
    <t>6B.27</t>
  </si>
  <si>
    <t>Energy consumption - treated water distribution</t>
  </si>
  <si>
    <t>B0006TWDEC</t>
  </si>
  <si>
    <t>Average pumping head – treated water distribution</t>
  </si>
  <si>
    <t>6B.28</t>
  </si>
  <si>
    <t>BN4870</t>
  </si>
  <si>
    <t>Total number of treated water distribution imports</t>
  </si>
  <si>
    <t>6B.29</t>
  </si>
  <si>
    <t>B0006TWDTNI</t>
  </si>
  <si>
    <t>Water imported from 3rd parties' treated water distribution systems</t>
  </si>
  <si>
    <t>6B.30</t>
  </si>
  <si>
    <t>B0006TWDWI3</t>
  </si>
  <si>
    <t>Total number of treated water distribution exports</t>
  </si>
  <si>
    <t>6B.31</t>
  </si>
  <si>
    <t>B0006TWDTNE</t>
  </si>
  <si>
    <t>Water exported to 3rd parties' treated water distribution systems</t>
  </si>
  <si>
    <t>6B.32</t>
  </si>
  <si>
    <t>B0006TWDWE3</t>
  </si>
  <si>
    <t>Treated water distribution - mains analysis</t>
  </si>
  <si>
    <t>Total length of potable mains as at 31 March</t>
  </si>
  <si>
    <t>6C.1</t>
  </si>
  <si>
    <t>BN1100</t>
  </si>
  <si>
    <t>Total length of potable mains relined</t>
  </si>
  <si>
    <t>6C.2</t>
  </si>
  <si>
    <t>BN1204</t>
  </si>
  <si>
    <t>Total length of potable mains renewed</t>
  </si>
  <si>
    <t>6C.3</t>
  </si>
  <si>
    <t>BN1200</t>
  </si>
  <si>
    <t>Total length of new potable mains</t>
  </si>
  <si>
    <t>6C.4</t>
  </si>
  <si>
    <t>BN1208</t>
  </si>
  <si>
    <t>Total length of potable water mains (≤320mm)</t>
  </si>
  <si>
    <t>6C.5</t>
  </si>
  <si>
    <t>BN14990</t>
  </si>
  <si>
    <t>Total length of potable water mains &gt;320mm and ≤ 450mm</t>
  </si>
  <si>
    <t>6C.6</t>
  </si>
  <si>
    <t>BN14890</t>
  </si>
  <si>
    <t>Total length of potable water mains &gt;450mm and ≤610mm</t>
  </si>
  <si>
    <t>6C.7</t>
  </si>
  <si>
    <t>BN14790</t>
  </si>
  <si>
    <t>Total length of potable water mains  &gt; 610mm</t>
  </si>
  <si>
    <t>6C.8</t>
  </si>
  <si>
    <t>BN14690</t>
  </si>
  <si>
    <t>Communication pipes</t>
  </si>
  <si>
    <t>Number of lead communication pipes</t>
  </si>
  <si>
    <t>6C.9</t>
  </si>
  <si>
    <t>BN11600</t>
  </si>
  <si>
    <t>Number of galvanised iron communication pipes</t>
  </si>
  <si>
    <t>6C.10</t>
  </si>
  <si>
    <t>BN11610</t>
  </si>
  <si>
    <t>Number of other communication pipes</t>
  </si>
  <si>
    <t>6C.11</t>
  </si>
  <si>
    <t>BN11620</t>
  </si>
  <si>
    <t>Treated water distribution - mains age profile</t>
  </si>
  <si>
    <t>Total length of potable mains laid or structurally refurbished pre-1880</t>
  </si>
  <si>
    <t>6C.12</t>
  </si>
  <si>
    <t>BB13000</t>
  </si>
  <si>
    <t>Total length of potable mains laid or structurally refurbished between 1881 and 1900</t>
  </si>
  <si>
    <t>6C.13</t>
  </si>
  <si>
    <t>BB13010</t>
  </si>
  <si>
    <t>Total length of potable mains laid or structurally refurbished between 1901 and 1920</t>
  </si>
  <si>
    <t>6C.14</t>
  </si>
  <si>
    <t>BB13020</t>
  </si>
  <si>
    <t>Total length of potable mains laid or structurally refurbished between 1921 and 1940</t>
  </si>
  <si>
    <t>6C.15</t>
  </si>
  <si>
    <t>BB13030</t>
  </si>
  <si>
    <t>Total length of potable mains laid or structurally refurbished between 1941 and 1960</t>
  </si>
  <si>
    <t>6C.16</t>
  </si>
  <si>
    <t>BB13040</t>
  </si>
  <si>
    <t>Total length of potable mains laid or structurally refurbished between 1961 and 1980</t>
  </si>
  <si>
    <t>6C.17</t>
  </si>
  <si>
    <t>BB13050</t>
  </si>
  <si>
    <t>Total length of potable mains laid or structurally refurbished between 1981 and 2000</t>
  </si>
  <si>
    <t>6C.18</t>
  </si>
  <si>
    <t>BB13060</t>
  </si>
  <si>
    <t>Total length of potable mains laid or structurally refurbished post 2001</t>
  </si>
  <si>
    <t>6C.19</t>
  </si>
  <si>
    <t>BB13070</t>
  </si>
  <si>
    <t>Company area</t>
  </si>
  <si>
    <r>
      <t>km</t>
    </r>
    <r>
      <rPr>
        <vertAlign val="superscript"/>
        <sz val="12"/>
        <color theme="1"/>
        <rFont val="Calibri"/>
        <family val="2"/>
      </rPr>
      <t>2</t>
    </r>
  </si>
  <si>
    <t>6C.20</t>
  </si>
  <si>
    <t>SYS03</t>
  </si>
  <si>
    <t>Number of lead communication pipes replaced for water quality</t>
  </si>
  <si>
    <t>6C.21</t>
  </si>
  <si>
    <t>BN1231</t>
  </si>
  <si>
    <t>Supply-side improvements delivering benefits in 2020-25</t>
  </si>
  <si>
    <t>6C.22</t>
  </si>
  <si>
    <t>B0004WNPSSI</t>
  </si>
  <si>
    <t>Demand-side improvements delivering benefits in 2020-25 (excluding leakage and metering)</t>
  </si>
  <si>
    <t>6C.23</t>
  </si>
  <si>
    <t>B0004WNPDSI</t>
  </si>
  <si>
    <t>Leakage improvements delivering benefits in 2020-25</t>
  </si>
  <si>
    <t>6C.24</t>
  </si>
  <si>
    <t>B0004WNPLI</t>
  </si>
  <si>
    <t>Internal interconnectors delivering benefits in 2020-25</t>
  </si>
  <si>
    <t>6C.25</t>
  </si>
  <si>
    <t>B0004WNPII</t>
  </si>
  <si>
    <t>Event Risk Index</t>
  </si>
  <si>
    <t>6C.26</t>
  </si>
  <si>
    <t>QEBW0184</t>
  </si>
  <si>
    <t>Demand management - Metering and leakage activities for the 12 months ended 31 March 2021</t>
  </si>
  <si>
    <t>Metering activities - Totex expenditure</t>
  </si>
  <si>
    <t>New optant meter installation</t>
  </si>
  <si>
    <t>6D.1</t>
  </si>
  <si>
    <t>B0003DMMATNOBM</t>
  </si>
  <si>
    <t>B0003DMMATNOSM</t>
  </si>
  <si>
    <t>New selective meter installation</t>
  </si>
  <si>
    <t>6D.2</t>
  </si>
  <si>
    <t>B0003DMMATNSBM</t>
  </si>
  <si>
    <t>B0003DMMATNSSM</t>
  </si>
  <si>
    <t>New business meter installation</t>
  </si>
  <si>
    <t>6D.3</t>
  </si>
  <si>
    <t>B0003DMMATNBBM</t>
  </si>
  <si>
    <t>B0003DMMATNBSM</t>
  </si>
  <si>
    <t>Residential meters renewed</t>
  </si>
  <si>
    <t>6D.4</t>
  </si>
  <si>
    <t>B0003DMMATRRBM</t>
  </si>
  <si>
    <t>B0003DMMATRRSM</t>
  </si>
  <si>
    <t>Business meters renewed</t>
  </si>
  <si>
    <t>6D.5</t>
  </si>
  <si>
    <t>B0003DMMATRBBM</t>
  </si>
  <si>
    <t>B0003DMMATRBSM</t>
  </si>
  <si>
    <t>Metering activities - Explanatory variables</t>
  </si>
  <si>
    <t xml:space="preserve">New optant meters installed </t>
  </si>
  <si>
    <t>6D.6</t>
  </si>
  <si>
    <t>B0003DMMAVNOBM</t>
  </si>
  <si>
    <t>B0003DMMAVNOSM</t>
  </si>
  <si>
    <t>New selective meters installed</t>
  </si>
  <si>
    <t>6D.7</t>
  </si>
  <si>
    <t>B0003DMMAVNSBM</t>
  </si>
  <si>
    <t>B0003DMMAVNSSM</t>
  </si>
  <si>
    <t xml:space="preserve">New business meters installed </t>
  </si>
  <si>
    <t>6D.8</t>
  </si>
  <si>
    <t>B0003DMMAVNBBM</t>
  </si>
  <si>
    <t>B0003DMMAVNBSM</t>
  </si>
  <si>
    <t xml:space="preserve">Residential meters renewed </t>
  </si>
  <si>
    <t>6D.9</t>
  </si>
  <si>
    <t>B0003DMMAVRRBM</t>
  </si>
  <si>
    <t>B0003DMMAVRRSM</t>
  </si>
  <si>
    <t xml:space="preserve">Business meters renewed </t>
  </si>
  <si>
    <t>6D.10</t>
  </si>
  <si>
    <t>B0003DMMAVRBBM</t>
  </si>
  <si>
    <t>B0003DMMAVRBSM</t>
  </si>
  <si>
    <t>New residential meters installation – supply-demand balance benefit</t>
  </si>
  <si>
    <t>6D.11</t>
  </si>
  <si>
    <t>B0003DMMAVRSDBM</t>
  </si>
  <si>
    <t>B0003DMMAVRSDSM</t>
  </si>
  <si>
    <t>New business meters installation – supply-demand balance benefit</t>
  </si>
  <si>
    <t>6D.12</t>
  </si>
  <si>
    <t>B0003DMMAVBSDBM</t>
  </si>
  <si>
    <t>B0003DMMAVBSDSM</t>
  </si>
  <si>
    <t>Residential meters renewed - supply-demand balance benefit</t>
  </si>
  <si>
    <t>6D.13</t>
  </si>
  <si>
    <t>B0003DMMAVRRBSM</t>
  </si>
  <si>
    <t>Business meters renewed - supply-demand balance benefit</t>
  </si>
  <si>
    <t>6D.14</t>
  </si>
  <si>
    <t>B0003DMMAVRBBSM</t>
  </si>
  <si>
    <t>Residential properties - meter penetration</t>
  </si>
  <si>
    <t>6D.15</t>
  </si>
  <si>
    <t>B0003DMMAVRPBM</t>
  </si>
  <si>
    <t>B0003DMMAVRPSM</t>
  </si>
  <si>
    <t>Leakage activities - Totex expenditure</t>
  </si>
  <si>
    <t>Maintaining leakage</t>
  </si>
  <si>
    <t>Reducing leakage</t>
  </si>
  <si>
    <t>Total leakage activity</t>
  </si>
  <si>
    <t>6D.16</t>
  </si>
  <si>
    <t>B0003DMLAML</t>
  </si>
  <si>
    <t>B0003DMLARL</t>
  </si>
  <si>
    <t>B0003DMLATOT</t>
  </si>
  <si>
    <t>Per capita consumption  (excluding supply pipe leakage)</t>
  </si>
  <si>
    <t>Per capita consumption (measured customers)</t>
  </si>
  <si>
    <t>l/h/d</t>
  </si>
  <si>
    <t>6D.17</t>
  </si>
  <si>
    <t>B0003DMPCCMC</t>
  </si>
  <si>
    <t>Per capita consumption (unmeasured customers)</t>
  </si>
  <si>
    <t>6D.18</t>
  </si>
  <si>
    <t>B0003DMPCCUC</t>
  </si>
  <si>
    <t>£'000</t>
  </si>
  <si>
    <t>Costs of STWs in size bands 1 to 5</t>
  </si>
  <si>
    <t>Direct costs of STWs in size band 1</t>
  </si>
  <si>
    <t>7A.1</t>
  </si>
  <si>
    <t>STWF011</t>
  </si>
  <si>
    <t>Direct costs of STWs in size band 2</t>
  </si>
  <si>
    <t>7A.2</t>
  </si>
  <si>
    <t>STWF025</t>
  </si>
  <si>
    <t>Direct costs of STWs in size band 3</t>
  </si>
  <si>
    <t>7A.3</t>
  </si>
  <si>
    <t>STWF039</t>
  </si>
  <si>
    <t>Direct costs of STWs in size band 4</t>
  </si>
  <si>
    <t>7A.4</t>
  </si>
  <si>
    <t>STWF053</t>
  </si>
  <si>
    <t>Direct costs of STWs in size band 5</t>
  </si>
  <si>
    <t>7A.5</t>
  </si>
  <si>
    <t>STWF067</t>
  </si>
  <si>
    <t>General &amp; support costs of STWs in size bands 1 to 5</t>
  </si>
  <si>
    <t>7A.6</t>
  </si>
  <si>
    <t>S3026</t>
  </si>
  <si>
    <t>Functional expenditure of STWs in size bands 1 to 5</t>
  </si>
  <si>
    <t>7A.7</t>
  </si>
  <si>
    <t>STWF012</t>
  </si>
  <si>
    <t>Costs of large STWs (size band 6)</t>
  </si>
  <si>
    <t>Service charges for STWs in size band 6</t>
  </si>
  <si>
    <t>7A.8</t>
  </si>
  <si>
    <t>STWB040TOT</t>
  </si>
  <si>
    <t>Estimated terminal pumping costs size band 6 works</t>
  </si>
  <si>
    <t>7A.9</t>
  </si>
  <si>
    <t>STWB038TOT</t>
  </si>
  <si>
    <t>Other direct costs of STWs in size band 6</t>
  </si>
  <si>
    <t>7A.10</t>
  </si>
  <si>
    <t>STWB041TOT</t>
  </si>
  <si>
    <t>Direct costs of STWs in size band 6</t>
  </si>
  <si>
    <t>7A.11</t>
  </si>
  <si>
    <t>STWB033TOT</t>
  </si>
  <si>
    <t>General &amp; support costs of STWs in size band 6</t>
  </si>
  <si>
    <t>7A.12</t>
  </si>
  <si>
    <t>STWB036TOT</t>
  </si>
  <si>
    <t>Functional expenditure of STWs in size band 6</t>
  </si>
  <si>
    <t>7A.13</t>
  </si>
  <si>
    <t>STWB042TOT</t>
  </si>
  <si>
    <t>Costs of STWs - all sizes</t>
  </si>
  <si>
    <t>Costs if STWs - all sizes</t>
  </si>
  <si>
    <t>Total Functional expenditure for Sewage treatment</t>
  </si>
  <si>
    <t>7A.14</t>
  </si>
  <si>
    <t>STWB043TOT</t>
  </si>
  <si>
    <t>7B.2 Validations</t>
  </si>
  <si>
    <t>Total STW</t>
  </si>
  <si>
    <t>Sewage treatment works - Explanatory variables</t>
  </si>
  <si>
    <t>Works name (existing works)</t>
  </si>
  <si>
    <t>text</t>
  </si>
  <si>
    <t>7B.1</t>
  </si>
  <si>
    <t>Primary Treatment</t>
  </si>
  <si>
    <t>Works name (new works)</t>
  </si>
  <si>
    <t>Secondary Activated Sludge</t>
  </si>
  <si>
    <t>Works name</t>
  </si>
  <si>
    <t>Secondary Biological</t>
  </si>
  <si>
    <t>Classification of treatment works</t>
  </si>
  <si>
    <t>7B.2</t>
  </si>
  <si>
    <t>Tertiary A1</t>
  </si>
  <si>
    <t>Population equivalent of total load received</t>
  </si>
  <si>
    <t>7B.3</t>
  </si>
  <si>
    <t>Tertiary A2</t>
  </si>
  <si>
    <t>Suspended solids consent</t>
  </si>
  <si>
    <t>mg/l</t>
  </si>
  <si>
    <t>7B.4</t>
  </si>
  <si>
    <t>Tertiary B1</t>
  </si>
  <si>
    <r>
      <t>BOD</t>
    </r>
    <r>
      <rPr>
        <i/>
        <vertAlign val="subscript"/>
        <sz val="12"/>
        <color theme="1"/>
        <rFont val="Calibri"/>
        <family val="2"/>
      </rPr>
      <t>5</t>
    </r>
    <r>
      <rPr>
        <sz val="12"/>
        <color theme="1"/>
        <rFont val="Calibri"/>
        <family val="2"/>
      </rPr>
      <t xml:space="preserve"> consent</t>
    </r>
  </si>
  <si>
    <t>7B.5</t>
  </si>
  <si>
    <t>Tertiary B2</t>
  </si>
  <si>
    <t>Ammonia consent</t>
  </si>
  <si>
    <t>7B.6</t>
  </si>
  <si>
    <t>Phosphorus consent</t>
  </si>
  <si>
    <t>7B.7</t>
  </si>
  <si>
    <t>UV consent</t>
  </si>
  <si>
    <r>
      <t>mW/s/cm</t>
    </r>
    <r>
      <rPr>
        <vertAlign val="superscript"/>
        <sz val="12"/>
        <rFont val="Calibri"/>
        <family val="2"/>
      </rPr>
      <t>2</t>
    </r>
  </si>
  <si>
    <t>7B.8</t>
  </si>
  <si>
    <t>Load received by STW</t>
  </si>
  <si>
    <r>
      <t>kgBOD</t>
    </r>
    <r>
      <rPr>
        <vertAlign val="subscript"/>
        <sz val="12"/>
        <rFont val="Calibri"/>
        <family val="2"/>
      </rPr>
      <t>5</t>
    </r>
    <r>
      <rPr>
        <sz val="12"/>
        <rFont val="Calibri"/>
        <family val="2"/>
      </rPr>
      <t>/d</t>
    </r>
  </si>
  <si>
    <t>7B.9</t>
  </si>
  <si>
    <t>Flow passed to full treatment</t>
  </si>
  <si>
    <r>
      <t>m</t>
    </r>
    <r>
      <rPr>
        <vertAlign val="superscript"/>
        <sz val="12"/>
        <rFont val="Calibri"/>
        <family val="2"/>
      </rPr>
      <t>3</t>
    </r>
    <r>
      <rPr>
        <sz val="12"/>
        <rFont val="Calibri"/>
        <family val="2"/>
      </rPr>
      <t>/d</t>
    </r>
  </si>
  <si>
    <t>7B.10</t>
  </si>
  <si>
    <t>Sewage treatment works - Functional expenditure</t>
  </si>
  <si>
    <t>Service charges</t>
  </si>
  <si>
    <t>£000s</t>
  </si>
  <si>
    <t>7B.11</t>
  </si>
  <si>
    <t>Estimated terminal pumping expenditure</t>
  </si>
  <si>
    <t>7B.12</t>
  </si>
  <si>
    <t>Other direct expenditure</t>
  </si>
  <si>
    <t>7B.13</t>
  </si>
  <si>
    <t>Total direct expenditure</t>
  </si>
  <si>
    <t>7B.14</t>
  </si>
  <si>
    <t>General and support expenditure</t>
  </si>
  <si>
    <t>7B.15</t>
  </si>
  <si>
    <t>Functional expenditure</t>
  </si>
  <si>
    <t>7B.16</t>
  </si>
  <si>
    <t>Wastewater network+ - Sewer and volume data for the 12 months ended 31st March 2012</t>
  </si>
  <si>
    <t>Wastewater network</t>
  </si>
  <si>
    <t>Connectable properties served by s101A schemes completed in the report year</t>
  </si>
  <si>
    <t>7C.1</t>
  </si>
  <si>
    <t>S4002</t>
  </si>
  <si>
    <t>Number of s101A schemes completed in the report year</t>
  </si>
  <si>
    <t>7C.2</t>
  </si>
  <si>
    <t>S4002A</t>
  </si>
  <si>
    <t>Total pumping station capacity</t>
  </si>
  <si>
    <t>7C.3</t>
  </si>
  <si>
    <t>S4029</t>
  </si>
  <si>
    <t>Number of network pumping stations</t>
  </si>
  <si>
    <t>7C.4</t>
  </si>
  <si>
    <t>S6019</t>
  </si>
  <si>
    <t>Total number of sewer blockages</t>
  </si>
  <si>
    <t>7C.5</t>
  </si>
  <si>
    <t>BN13522</t>
  </si>
  <si>
    <t>Total number of gravity sewer collapses</t>
  </si>
  <si>
    <t>7C.6</t>
  </si>
  <si>
    <t>BN13521</t>
  </si>
  <si>
    <t>Total number of sewer rising main bursts</t>
  </si>
  <si>
    <t>7C.7</t>
  </si>
  <si>
    <t>BN13520</t>
  </si>
  <si>
    <t>Number of combined sewer overflows</t>
  </si>
  <si>
    <t>7C.8</t>
  </si>
  <si>
    <t>CPMS2005</t>
  </si>
  <si>
    <t>Number of emergency overflows</t>
  </si>
  <si>
    <t>7C.9</t>
  </si>
  <si>
    <t>CPMS2004</t>
  </si>
  <si>
    <t xml:space="preserve">Number of settled storm overflows </t>
  </si>
  <si>
    <t>7C.10</t>
  </si>
  <si>
    <t>CPMS2014</t>
  </si>
  <si>
    <t>Sewer age profile (constructed post 2001)</t>
  </si>
  <si>
    <t>7C.11</t>
  </si>
  <si>
    <t>BB2370</t>
  </si>
  <si>
    <t xml:space="preserve">Volume of trade effluent </t>
  </si>
  <si>
    <t>Ml/yr</t>
  </si>
  <si>
    <t>7C.12</t>
  </si>
  <si>
    <t>CPMS2012</t>
  </si>
  <si>
    <t>Volume of wastewater receiving treatment at sewage treatment works</t>
  </si>
  <si>
    <t>7C.13</t>
  </si>
  <si>
    <t>CPMS2015</t>
  </si>
  <si>
    <t>Length of gravity sewers rehabilitated</t>
  </si>
  <si>
    <t>7C.14</t>
  </si>
  <si>
    <t>BN13519</t>
  </si>
  <si>
    <t>Length of rising mains replaced or structurally refurbished</t>
  </si>
  <si>
    <t>7C.15</t>
  </si>
  <si>
    <t>BN13523</t>
  </si>
  <si>
    <t>Length of foul (only) public sewers</t>
  </si>
  <si>
    <t>7C.16</t>
  </si>
  <si>
    <t>BN13524</t>
  </si>
  <si>
    <t>Length of surface water (only) public sewers</t>
  </si>
  <si>
    <t>7C.17</t>
  </si>
  <si>
    <t>BN13525</t>
  </si>
  <si>
    <t>Length of combined public sewers</t>
  </si>
  <si>
    <t>7C.18</t>
  </si>
  <si>
    <t>BN13526</t>
  </si>
  <si>
    <t>Length of rising mains</t>
  </si>
  <si>
    <t>7C.19</t>
  </si>
  <si>
    <t>BN13527</t>
  </si>
  <si>
    <t>Length of other wastewater network pipework</t>
  </si>
  <si>
    <t>7C.20</t>
  </si>
  <si>
    <t>BN13534</t>
  </si>
  <si>
    <t>Total length of "legacy" public sewers as at 31 March</t>
  </si>
  <si>
    <t>7C.21</t>
  </si>
  <si>
    <t>BN13535</t>
  </si>
  <si>
    <t>Length of formerly private sewers and lateral drains (s105A sewers)</t>
  </si>
  <si>
    <t>7C.22</t>
  </si>
  <si>
    <t>BN13528</t>
  </si>
  <si>
    <t>Treatment categories</t>
  </si>
  <si>
    <t>Treatment works consents</t>
  </si>
  <si>
    <t>Primary</t>
  </si>
  <si>
    <t>Secondary</t>
  </si>
  <si>
    <t>Tertiary</t>
  </si>
  <si>
    <t>Phosphorus</t>
  </si>
  <si>
    <r>
      <t>BOD</t>
    </r>
    <r>
      <rPr>
        <vertAlign val="subscript"/>
        <sz val="12"/>
        <color rgb="FF0078C9"/>
        <rFont val="Calibri"/>
        <family val="2"/>
      </rPr>
      <t>5</t>
    </r>
  </si>
  <si>
    <t>Ammonia</t>
  </si>
  <si>
    <t>Activated Sludge</t>
  </si>
  <si>
    <t>Biological</t>
  </si>
  <si>
    <t>A1</t>
  </si>
  <si>
    <t>A2</t>
  </si>
  <si>
    <t>B1</t>
  </si>
  <si>
    <t>B2</t>
  </si>
  <si>
    <t>&lt;=0.5mg/l</t>
  </si>
  <si>
    <t>&gt;0.5 to &lt;=1mg/l</t>
  </si>
  <si>
    <t>&gt;1mg/l</t>
  </si>
  <si>
    <t>No permit</t>
  </si>
  <si>
    <t>&lt;=7mg/l</t>
  </si>
  <si>
    <t>&gt;7 to &lt;=10mg/l</t>
  </si>
  <si>
    <t>&gt;10 to &lt;=20mg/l</t>
  </si>
  <si>
    <t>&gt;20mg/l</t>
  </si>
  <si>
    <t>&lt;=1mg/l</t>
  </si>
  <si>
    <t>&gt;1 to &lt;=3mg/l</t>
  </si>
  <si>
    <t>&gt;3 to &lt;=10mg/l</t>
  </si>
  <si>
    <t>&gt;10mg/l</t>
  </si>
  <si>
    <t>Load received at sewage treatment works</t>
  </si>
  <si>
    <t>Load received by STWs in size band 1</t>
  </si>
  <si>
    <r>
      <t>kg BOD</t>
    </r>
    <r>
      <rPr>
        <vertAlign val="subscript"/>
        <sz val="12"/>
        <color indexed="8"/>
        <rFont val="Calibri"/>
        <family val="2"/>
      </rPr>
      <t>5</t>
    </r>
    <r>
      <rPr>
        <sz val="12"/>
        <color indexed="8"/>
        <rFont val="Calibri"/>
        <family val="2"/>
      </rPr>
      <t>/day</t>
    </r>
  </si>
  <si>
    <t>7D.1</t>
  </si>
  <si>
    <t>STWD001</t>
  </si>
  <si>
    <t>STWD002</t>
  </si>
  <si>
    <t>STWD003</t>
  </si>
  <si>
    <t>STWD004</t>
  </si>
  <si>
    <t>STWD005</t>
  </si>
  <si>
    <t>STWD006</t>
  </si>
  <si>
    <t>STWD007</t>
  </si>
  <si>
    <t>STWD012</t>
  </si>
  <si>
    <t>STWDP001</t>
  </si>
  <si>
    <t>STWDP002</t>
  </si>
  <si>
    <t>STWDP003</t>
  </si>
  <si>
    <t>STWDP004</t>
  </si>
  <si>
    <t>STWDP005</t>
  </si>
  <si>
    <t>STWDB001</t>
  </si>
  <si>
    <t>STWDB002</t>
  </si>
  <si>
    <t>STWDB003</t>
  </si>
  <si>
    <t>STWDB004</t>
  </si>
  <si>
    <t>STWDB005</t>
  </si>
  <si>
    <t>STWDB006</t>
  </si>
  <si>
    <t>STWDA001</t>
  </si>
  <si>
    <t>STWDA002</t>
  </si>
  <si>
    <t>STWDA003</t>
  </si>
  <si>
    <t>STWDA004</t>
  </si>
  <si>
    <t>STWDA005</t>
  </si>
  <si>
    <t>STWDA006</t>
  </si>
  <si>
    <t>Load received by STWs in size band 2</t>
  </si>
  <si>
    <t>7D.2</t>
  </si>
  <si>
    <t>STWD015</t>
  </si>
  <si>
    <t>STWD016</t>
  </si>
  <si>
    <t>STWD017</t>
  </si>
  <si>
    <t>STWD018</t>
  </si>
  <si>
    <t>STWD019</t>
  </si>
  <si>
    <t>STWD020</t>
  </si>
  <si>
    <t>STWD021</t>
  </si>
  <si>
    <t>STWD026</t>
  </si>
  <si>
    <t>STWDP015</t>
  </si>
  <si>
    <t>STWDP016</t>
  </si>
  <si>
    <t>STWDP017</t>
  </si>
  <si>
    <t>STWDP018</t>
  </si>
  <si>
    <t>STWDP019</t>
  </si>
  <si>
    <t>STWDB015</t>
  </si>
  <si>
    <t>STWDB016</t>
  </si>
  <si>
    <t>STWDB017</t>
  </si>
  <si>
    <t>STWDB018</t>
  </si>
  <si>
    <t>STWDB019</t>
  </si>
  <si>
    <t>STWDB020</t>
  </si>
  <si>
    <t>STWDA015</t>
  </si>
  <si>
    <t>STWDA016</t>
  </si>
  <si>
    <t>STWDA017</t>
  </si>
  <si>
    <t>STWDA018</t>
  </si>
  <si>
    <t>STWDA019</t>
  </si>
  <si>
    <t>STWDA020</t>
  </si>
  <si>
    <t>Load received by STWs in size band 3</t>
  </si>
  <si>
    <t>7D.3</t>
  </si>
  <si>
    <t>STWD029</t>
  </si>
  <si>
    <t>STWD030</t>
  </si>
  <si>
    <t>STWD031</t>
  </si>
  <si>
    <t>STWD032</t>
  </si>
  <si>
    <t>STWD033</t>
  </si>
  <si>
    <t>STWD034</t>
  </si>
  <si>
    <t>STWD035</t>
  </si>
  <si>
    <t>STWD040</t>
  </si>
  <si>
    <t>STWDP029</t>
  </si>
  <si>
    <t>STWDP030</t>
  </si>
  <si>
    <t>STWDP031</t>
  </si>
  <si>
    <t>STWDP032</t>
  </si>
  <si>
    <t>STWDP033</t>
  </si>
  <si>
    <t>STWDB029</t>
  </si>
  <si>
    <t>STWDB030</t>
  </si>
  <si>
    <t>STWDB031</t>
  </si>
  <si>
    <t>STWDB032</t>
  </si>
  <si>
    <t>STWDB033</t>
  </si>
  <si>
    <t>STWDB034</t>
  </si>
  <si>
    <t>STWDA029</t>
  </si>
  <si>
    <t>STWDA030</t>
  </si>
  <si>
    <t>STWDA031</t>
  </si>
  <si>
    <t>STWDA032</t>
  </si>
  <si>
    <t>STWDA033</t>
  </si>
  <si>
    <t>STWDA034</t>
  </si>
  <si>
    <t>Load received by STWs in size band 4</t>
  </si>
  <si>
    <t>7D.4</t>
  </si>
  <si>
    <t>STWD043</t>
  </si>
  <si>
    <t>STWD044</t>
  </si>
  <si>
    <t>STWD045</t>
  </si>
  <si>
    <t>STWD046</t>
  </si>
  <si>
    <t>STWD047</t>
  </si>
  <si>
    <t>STWD048</t>
  </si>
  <si>
    <t>STWD049</t>
  </si>
  <si>
    <t>STWD054</t>
  </si>
  <si>
    <t>STWDP043</t>
  </si>
  <si>
    <t>STWDP044</t>
  </si>
  <si>
    <t>STWDP045</t>
  </si>
  <si>
    <t>STWDP046</t>
  </si>
  <si>
    <t>STWDP047</t>
  </si>
  <si>
    <t>STWDB043</t>
  </si>
  <si>
    <t>STWDB044</t>
  </si>
  <si>
    <t>STWDB045</t>
  </si>
  <si>
    <t>STWDB046</t>
  </si>
  <si>
    <t>STWDB047</t>
  </si>
  <si>
    <t>STWDB048</t>
  </si>
  <si>
    <t>STWDA043</t>
  </si>
  <si>
    <t>STWDA044</t>
  </si>
  <si>
    <t>STWDA045</t>
  </si>
  <si>
    <t>STWDA046</t>
  </si>
  <si>
    <t>STWDA047</t>
  </si>
  <si>
    <t>STWDA048</t>
  </si>
  <si>
    <t>Load received by STWs in size band 5</t>
  </si>
  <si>
    <t>7D.5</t>
  </si>
  <si>
    <t>STWD057</t>
  </si>
  <si>
    <t>STWD058</t>
  </si>
  <si>
    <t>STWD059</t>
  </si>
  <si>
    <t>STWD060</t>
  </si>
  <si>
    <t>STWD061</t>
  </si>
  <si>
    <t>STWD062</t>
  </si>
  <si>
    <t>STWD063</t>
  </si>
  <si>
    <t>STWD068</t>
  </si>
  <si>
    <t>STWDP057</t>
  </si>
  <si>
    <t>STWDP058</t>
  </si>
  <si>
    <t>STWDP059</t>
  </si>
  <si>
    <t>STWDP060</t>
  </si>
  <si>
    <t>STWDP061</t>
  </si>
  <si>
    <t>STWDB057</t>
  </si>
  <si>
    <t>STWDB058</t>
  </si>
  <si>
    <t>STWDB059</t>
  </si>
  <si>
    <t>STWDB060</t>
  </si>
  <si>
    <t>STWDB061</t>
  </si>
  <si>
    <t>STWDB062</t>
  </si>
  <si>
    <t>STWDA057</t>
  </si>
  <si>
    <t>STWDA058</t>
  </si>
  <si>
    <t>STWDA059</t>
  </si>
  <si>
    <t>STWDA060</t>
  </si>
  <si>
    <t>STWDA061</t>
  </si>
  <si>
    <t>STWDA062</t>
  </si>
  <si>
    <t>Load received by STWs above size band 5</t>
  </si>
  <si>
    <t>7D.6</t>
  </si>
  <si>
    <t>STWD101</t>
  </si>
  <si>
    <t>STWD102</t>
  </si>
  <si>
    <t>STWD103</t>
  </si>
  <si>
    <t>STWD104</t>
  </si>
  <si>
    <t>STWD105</t>
  </si>
  <si>
    <t>STWD106</t>
  </si>
  <si>
    <t>STWD107</t>
  </si>
  <si>
    <t>STWD108</t>
  </si>
  <si>
    <t>STWDP101</t>
  </si>
  <si>
    <t>STWDP102</t>
  </si>
  <si>
    <t>STWDP103</t>
  </si>
  <si>
    <t>STWDP104</t>
  </si>
  <si>
    <t>STWDP105</t>
  </si>
  <si>
    <t>STWDB101</t>
  </si>
  <si>
    <t>STWDB102</t>
  </si>
  <si>
    <t>STWDB103</t>
  </si>
  <si>
    <t>STWDB104</t>
  </si>
  <si>
    <t>STWDB105</t>
  </si>
  <si>
    <t>STWDB106</t>
  </si>
  <si>
    <t>STWDA101</t>
  </si>
  <si>
    <t>STWDA102</t>
  </si>
  <si>
    <t>STWDA103</t>
  </si>
  <si>
    <t>STWDA104</t>
  </si>
  <si>
    <t>STWDA105</t>
  </si>
  <si>
    <t>STWDA106</t>
  </si>
  <si>
    <t>Total load received</t>
  </si>
  <si>
    <t>7D.7</t>
  </si>
  <si>
    <t>STWD121</t>
  </si>
  <si>
    <t>STWD122</t>
  </si>
  <si>
    <t>STWD123</t>
  </si>
  <si>
    <t>STWD124</t>
  </si>
  <si>
    <t>STWD125</t>
  </si>
  <si>
    <t>STWD126</t>
  </si>
  <si>
    <t>STWD127</t>
  </si>
  <si>
    <t>STWD128</t>
  </si>
  <si>
    <t>STWDP121</t>
  </si>
  <si>
    <t>STWDP122</t>
  </si>
  <si>
    <t>STWDP123</t>
  </si>
  <si>
    <t>STWDP124</t>
  </si>
  <si>
    <t>STWDP125</t>
  </si>
  <si>
    <t>STWDB121</t>
  </si>
  <si>
    <t>STWDB122</t>
  </si>
  <si>
    <t>STWDB123</t>
  </si>
  <si>
    <t>STWDB124</t>
  </si>
  <si>
    <t>STWDB125</t>
  </si>
  <si>
    <t>STWDB126</t>
  </si>
  <si>
    <t>STWDA121</t>
  </si>
  <si>
    <t>STWDA122</t>
  </si>
  <si>
    <t>STWDA123</t>
  </si>
  <si>
    <t>STWDA124</t>
  </si>
  <si>
    <t>STWDA125</t>
  </si>
  <si>
    <t>STWDA126</t>
  </si>
  <si>
    <t xml:space="preserve">Load received from trade effluent customers at treatment works </t>
  </si>
  <si>
    <t>7D.8</t>
  </si>
  <si>
    <t>STWD130</t>
  </si>
  <si>
    <t>Number of sewage treatment works</t>
  </si>
  <si>
    <t>STWs in size band 1</t>
  </si>
  <si>
    <t>7D.9</t>
  </si>
  <si>
    <t>STWC001</t>
  </si>
  <si>
    <t>STWC002</t>
  </si>
  <si>
    <t>STWC003</t>
  </si>
  <si>
    <t>STWC004</t>
  </si>
  <si>
    <t>STWC005</t>
  </si>
  <si>
    <t>STWC006</t>
  </si>
  <si>
    <t>STWC007</t>
  </si>
  <si>
    <t>STWC108</t>
  </si>
  <si>
    <t>STWCP001</t>
  </si>
  <si>
    <t>STWCP002</t>
  </si>
  <si>
    <t>STWCP003</t>
  </si>
  <si>
    <t>STWCP004</t>
  </si>
  <si>
    <t>STWCP005</t>
  </si>
  <si>
    <t>STWCB001</t>
  </si>
  <si>
    <t>STWCB002</t>
  </si>
  <si>
    <t>STWCB003</t>
  </si>
  <si>
    <t>STWCB004</t>
  </si>
  <si>
    <t>STWCB005</t>
  </si>
  <si>
    <t>STWCB006</t>
  </si>
  <si>
    <t>STWCA001</t>
  </si>
  <si>
    <t>STWCA002</t>
  </si>
  <si>
    <t>STWCA003</t>
  </si>
  <si>
    <t>STWCA004</t>
  </si>
  <si>
    <t>STWCA005</t>
  </si>
  <si>
    <t>STWCA006</t>
  </si>
  <si>
    <t>STWs in size band 2</t>
  </si>
  <si>
    <t>7D.10</t>
  </si>
  <si>
    <t>STWC015</t>
  </si>
  <si>
    <t>STWC016</t>
  </si>
  <si>
    <t>STWC017</t>
  </si>
  <si>
    <t>STWC018</t>
  </si>
  <si>
    <t>STWC019</t>
  </si>
  <si>
    <t>STWC020</t>
  </si>
  <si>
    <t>STWC021</t>
  </si>
  <si>
    <t>STWC109</t>
  </si>
  <si>
    <t>STWCP015</t>
  </si>
  <si>
    <t>STWCP016</t>
  </si>
  <si>
    <t>STWCP017</t>
  </si>
  <si>
    <t>STWCP018</t>
  </si>
  <si>
    <t>STWCP019</t>
  </si>
  <si>
    <t>STWCB015</t>
  </si>
  <si>
    <t>STWCB016</t>
  </si>
  <si>
    <t>STWCB017</t>
  </si>
  <si>
    <t>STWCB018</t>
  </si>
  <si>
    <t>STWCB019</t>
  </si>
  <si>
    <t>STWCB020</t>
  </si>
  <si>
    <t>STWCA015</t>
  </si>
  <si>
    <t>STWCA016</t>
  </si>
  <si>
    <t>STWCA017</t>
  </si>
  <si>
    <t>STWCA018</t>
  </si>
  <si>
    <t>STWCA019</t>
  </si>
  <si>
    <t>STWCA020</t>
  </si>
  <si>
    <t>STWs in size band 3</t>
  </si>
  <si>
    <t>7D.11</t>
  </si>
  <si>
    <t>STWC029</t>
  </si>
  <si>
    <t>STWC030</t>
  </si>
  <si>
    <t>STWC031</t>
  </si>
  <si>
    <t>STWC032</t>
  </si>
  <si>
    <t>STWC033</t>
  </si>
  <si>
    <t>STWC034</t>
  </si>
  <si>
    <t>STWC035</t>
  </si>
  <si>
    <t>STWC110</t>
  </si>
  <si>
    <t>STWCP029</t>
  </si>
  <si>
    <t>STWCP030</t>
  </si>
  <si>
    <t>STWCP031</t>
  </si>
  <si>
    <t>STWCP032</t>
  </si>
  <si>
    <t>STWCP033</t>
  </si>
  <si>
    <t>STWCB029</t>
  </si>
  <si>
    <t>STWCB030</t>
  </si>
  <si>
    <t>STWCB031</t>
  </si>
  <si>
    <t>STWCB032</t>
  </si>
  <si>
    <t>STWCB033</t>
  </si>
  <si>
    <t>STWCB034</t>
  </si>
  <si>
    <t>STWCA029</t>
  </si>
  <si>
    <t>STWCA030</t>
  </si>
  <si>
    <t>STWCA031</t>
  </si>
  <si>
    <t>STWCA032</t>
  </si>
  <si>
    <t>STWCA033</t>
  </si>
  <si>
    <t>STWCA034</t>
  </si>
  <si>
    <t>STWs in size band 4</t>
  </si>
  <si>
    <t>7D.12</t>
  </si>
  <si>
    <t>STWC043</t>
  </si>
  <si>
    <t>STWC044</t>
  </si>
  <si>
    <t>STWC045</t>
  </si>
  <si>
    <t>STWC046</t>
  </si>
  <si>
    <t>STWC047</t>
  </si>
  <si>
    <t>STWC048</t>
  </si>
  <si>
    <t>STWC049</t>
  </si>
  <si>
    <t>STWC111</t>
  </si>
  <si>
    <t>STWCP043</t>
  </si>
  <si>
    <t>STWCP044</t>
  </si>
  <si>
    <t>STWCP045</t>
  </si>
  <si>
    <t>STWCP046</t>
  </si>
  <si>
    <t>STWCP047</t>
  </si>
  <si>
    <t>STWCB043</t>
  </si>
  <si>
    <t>STWCB044</t>
  </si>
  <si>
    <t>STWCB045</t>
  </si>
  <si>
    <t>STWCB046</t>
  </si>
  <si>
    <t>STWCB047</t>
  </si>
  <si>
    <t>STWCB048</t>
  </si>
  <si>
    <t>STWCA043</t>
  </si>
  <si>
    <t>STWCA044</t>
  </si>
  <si>
    <t>STWCA045</t>
  </si>
  <si>
    <t>STWCA046</t>
  </si>
  <si>
    <t>STWCA047</t>
  </si>
  <si>
    <t>STWCA048</t>
  </si>
  <si>
    <t>STWs in size band 5</t>
  </si>
  <si>
    <t>7D.13</t>
  </si>
  <si>
    <t>STWC057</t>
  </si>
  <si>
    <t>STWC058</t>
  </si>
  <si>
    <t>STWC059</t>
  </si>
  <si>
    <t>STWC060</t>
  </si>
  <si>
    <t>STWC061</t>
  </si>
  <si>
    <t>STWC062</t>
  </si>
  <si>
    <t>STWC063</t>
  </si>
  <si>
    <t>STWC112</t>
  </si>
  <si>
    <t>STWCP057</t>
  </si>
  <si>
    <t>STWCP058</t>
  </si>
  <si>
    <t>STWCP059</t>
  </si>
  <si>
    <t>STWCP060</t>
  </si>
  <si>
    <t>STWCP061</t>
  </si>
  <si>
    <t>STWCB057</t>
  </si>
  <si>
    <t>STWCB058</t>
  </si>
  <si>
    <t>STWCB059</t>
  </si>
  <si>
    <t>STWCB060</t>
  </si>
  <si>
    <t>STWCB061</t>
  </si>
  <si>
    <t>STWCB062</t>
  </si>
  <si>
    <t>STWCA057</t>
  </si>
  <si>
    <t>STWCA058</t>
  </si>
  <si>
    <t>STWCA059</t>
  </si>
  <si>
    <t>STWCA060</t>
  </si>
  <si>
    <t>STWCA061</t>
  </si>
  <si>
    <t>STWCA062</t>
  </si>
  <si>
    <t>STWs above size band 5</t>
  </si>
  <si>
    <t>7D.14</t>
  </si>
  <si>
    <t>STWC101</t>
  </si>
  <si>
    <t>STWC102</t>
  </si>
  <si>
    <t>STWC103</t>
  </si>
  <si>
    <t>STWC104</t>
  </si>
  <si>
    <t>STWC105</t>
  </si>
  <si>
    <t>STWC106</t>
  </si>
  <si>
    <t>STWC107</t>
  </si>
  <si>
    <t>STWC114</t>
  </si>
  <si>
    <t>STWCP101</t>
  </si>
  <si>
    <t>STWCP102</t>
  </si>
  <si>
    <t>STWCP103</t>
  </si>
  <si>
    <t>STWCP104</t>
  </si>
  <si>
    <t>STWCP105</t>
  </si>
  <si>
    <t>STWCB101</t>
  </si>
  <si>
    <t>STWCB102</t>
  </si>
  <si>
    <t>STWCB103</t>
  </si>
  <si>
    <t>STWCB104</t>
  </si>
  <si>
    <t>STWCB105</t>
  </si>
  <si>
    <t>STWCB106</t>
  </si>
  <si>
    <t>STWCA101</t>
  </si>
  <si>
    <t>STWCA102</t>
  </si>
  <si>
    <t>STWCA103</t>
  </si>
  <si>
    <t>STWCA104</t>
  </si>
  <si>
    <t>STWCA105</t>
  </si>
  <si>
    <t>STWCA106</t>
  </si>
  <si>
    <t>Total number of works</t>
  </si>
  <si>
    <t>7D.15</t>
  </si>
  <si>
    <t>STWC121</t>
  </si>
  <si>
    <t>STWC122</t>
  </si>
  <si>
    <t>STWC123</t>
  </si>
  <si>
    <t>STWC124</t>
  </si>
  <si>
    <t>STWC125</t>
  </si>
  <si>
    <t>STWC126</t>
  </si>
  <si>
    <t>STWC127</t>
  </si>
  <si>
    <t>STWC115</t>
  </si>
  <si>
    <t>STWCP121</t>
  </si>
  <si>
    <t>STWCP122</t>
  </si>
  <si>
    <t>STWCP123</t>
  </si>
  <si>
    <t>STWCP124</t>
  </si>
  <si>
    <t>STWCP125</t>
  </si>
  <si>
    <t>STWCB121</t>
  </si>
  <si>
    <t>STWCB122</t>
  </si>
  <si>
    <t>STWCB123</t>
  </si>
  <si>
    <t>STWCB124</t>
  </si>
  <si>
    <t>STWCB125</t>
  </si>
  <si>
    <t>STWCB126</t>
  </si>
  <si>
    <t>STWCA121</t>
  </si>
  <si>
    <t>STWCA122</t>
  </si>
  <si>
    <t>STWCA123</t>
  </si>
  <si>
    <t>STWCA124</t>
  </si>
  <si>
    <t>STWCA125</t>
  </si>
  <si>
    <t>STWCA126</t>
  </si>
  <si>
    <t>Population equivalent</t>
  </si>
  <si>
    <t>Current population equivalent served by STWs</t>
  </si>
  <si>
    <t>7D.16</t>
  </si>
  <si>
    <t>BN1603</t>
  </si>
  <si>
    <t>Current population equivalent served by filter bed or activated sludge STWs with tightened/new P consents</t>
  </si>
  <si>
    <t>7D.17</t>
  </si>
  <si>
    <t>S4030</t>
  </si>
  <si>
    <t>Current population equivalent served by STWs with tightened/new N consents</t>
  </si>
  <si>
    <t>7D.18</t>
  </si>
  <si>
    <t>S4023</t>
  </si>
  <si>
    <t>Current population equivalent served by STWs with tightened/new sanitary parameter consents</t>
  </si>
  <si>
    <t>7D.19</t>
  </si>
  <si>
    <t>S4024</t>
  </si>
  <si>
    <t>Current population equivalent served by STWs with tightened/new UV consents</t>
  </si>
  <si>
    <t>7D.20</t>
  </si>
  <si>
    <t>S4025</t>
  </si>
  <si>
    <t>Population equivalent treatment capacity enhancement</t>
  </si>
  <si>
    <t>7D.21</t>
  </si>
  <si>
    <t>S4027</t>
  </si>
  <si>
    <t>Current population equivalent served by STW with tightened / new consents for chemicals</t>
  </si>
  <si>
    <t>7D.22</t>
  </si>
  <si>
    <t>S4031</t>
  </si>
  <si>
    <t>Cumulative shortfall in FFT addressed by WINEP / NEP schemes to increase STW capacity </t>
  </si>
  <si>
    <t>l/s</t>
  </si>
  <si>
    <t>7D.23</t>
  </si>
  <si>
    <t>S4032</t>
  </si>
  <si>
    <t>Additional storm tank capacity provided at STWs</t>
  </si>
  <si>
    <t>m3</t>
  </si>
  <si>
    <t>7D.24</t>
  </si>
  <si>
    <t>S4033</t>
  </si>
  <si>
    <t>Additional volume of network storage at CSOs etc to reduce spill frequency  </t>
  </si>
  <si>
    <t>7D.25</t>
  </si>
  <si>
    <t>S4034</t>
  </si>
  <si>
    <t>Wastewater network+ - Energy consumption and other data for the 12 months ended 31st March 2021</t>
  </si>
  <si>
    <t>Total sewerage catchment area</t>
  </si>
  <si>
    <r>
      <t>km</t>
    </r>
    <r>
      <rPr>
        <vertAlign val="superscript"/>
        <sz val="12"/>
        <rFont val="Calibri"/>
        <family val="2"/>
      </rPr>
      <t>2</t>
    </r>
  </si>
  <si>
    <t>7E.1</t>
  </si>
  <si>
    <t>BN1176CA</t>
  </si>
  <si>
    <t>Designated coastal bathing waters</t>
  </si>
  <si>
    <t>7E.2</t>
  </si>
  <si>
    <t>BN1615</t>
  </si>
  <si>
    <t>Number of intermittent discharge sites with event duration monitoring</t>
  </si>
  <si>
    <t>7E.3</t>
  </si>
  <si>
    <t>S4016</t>
  </si>
  <si>
    <t>Number of monitors for flow monitoring at STWs</t>
  </si>
  <si>
    <t>7E.4</t>
  </si>
  <si>
    <t>STWM001</t>
  </si>
  <si>
    <t>Number of odour related complaints</t>
  </si>
  <si>
    <t>7E.5</t>
  </si>
  <si>
    <t>S4017</t>
  </si>
  <si>
    <t>Energy consumption</t>
  </si>
  <si>
    <t>Energy consumption - sewage collection</t>
  </si>
  <si>
    <t>7E.6</t>
  </si>
  <si>
    <t>BM902ECSC</t>
  </si>
  <si>
    <t>Energy consumption - sewage treatment</t>
  </si>
  <si>
    <t>7E.7</t>
  </si>
  <si>
    <t>BM902ECST</t>
  </si>
  <si>
    <t>Energy consumption - wastewater network +</t>
  </si>
  <si>
    <t>7E.8</t>
  </si>
  <si>
    <t>BM902ECNPS</t>
  </si>
  <si>
    <t>Notes - not for publication</t>
  </si>
  <si>
    <t>Total sewage sludge produced, treated by incumbents</t>
  </si>
  <si>
    <t>ttds/ year</t>
  </si>
  <si>
    <t>8A.1</t>
  </si>
  <si>
    <t>BP05613</t>
  </si>
  <si>
    <r>
      <t>Total sewage sludge produced, treated by 3</t>
    </r>
    <r>
      <rPr>
        <vertAlign val="superscript"/>
        <sz val="10"/>
        <rFont val="Calibri"/>
        <family val="2"/>
      </rPr>
      <t>rd</t>
    </r>
    <r>
      <rPr>
        <sz val="10"/>
        <rFont val="Calibri"/>
        <family val="2"/>
      </rPr>
      <t xml:space="preserve"> party sludge service provider</t>
    </r>
  </si>
  <si>
    <t>8A.2</t>
  </si>
  <si>
    <t>MP05614</t>
  </si>
  <si>
    <t xml:space="preserve">Total sewage sludge produced </t>
  </si>
  <si>
    <t>8A.3</t>
  </si>
  <si>
    <t>MP05611</t>
  </si>
  <si>
    <t>Total sewage sludge produced from non-appointed liquid waste treatment</t>
  </si>
  <si>
    <t>8A.4</t>
  </si>
  <si>
    <t>MP05613</t>
  </si>
  <si>
    <t>Percentage of sludge produced and treated at a site of STW and STC co-location</t>
  </si>
  <si>
    <t>8A.5</t>
  </si>
  <si>
    <t>MP05615</t>
  </si>
  <si>
    <t>Total sewage sludge disposed by incumbents</t>
  </si>
  <si>
    <t>8A.6</t>
  </si>
  <si>
    <t>BN1623</t>
  </si>
  <si>
    <r>
      <t>Total sewage sludge disposed by 3</t>
    </r>
    <r>
      <rPr>
        <vertAlign val="superscript"/>
        <sz val="12"/>
        <rFont val="Calibri"/>
        <family val="2"/>
      </rPr>
      <t>rd</t>
    </r>
    <r>
      <rPr>
        <sz val="12"/>
        <rFont val="Calibri"/>
        <family val="2"/>
      </rPr>
      <t xml:space="preserve"> party sludge service provider</t>
    </r>
  </si>
  <si>
    <t>8A.7</t>
  </si>
  <si>
    <t>BN1622</t>
  </si>
  <si>
    <t>Total sewage sludge disposed</t>
  </si>
  <si>
    <t>8A.8</t>
  </si>
  <si>
    <t>BN1621</t>
  </si>
  <si>
    <t>Total measure of intersiting 'work' done by pipeline</t>
  </si>
  <si>
    <t>ttds*km/year</t>
  </si>
  <si>
    <t>8A.9</t>
  </si>
  <si>
    <t>BN1640</t>
  </si>
  <si>
    <t>Total measure of intersiting 'work' done by tanker</t>
  </si>
  <si>
    <t>8A.10</t>
  </si>
  <si>
    <t>BN1641</t>
  </si>
  <si>
    <t>Total measure of intersiting 'work' done by truck</t>
  </si>
  <si>
    <t>8A.11</t>
  </si>
  <si>
    <t>BN1642</t>
  </si>
  <si>
    <t>Total measure of intersiting 'work' done (all forms of transportation)</t>
  </si>
  <si>
    <t>8A.12</t>
  </si>
  <si>
    <t>BN1643</t>
  </si>
  <si>
    <t xml:space="preserve">Total measure of of intersiting 'work' done by tanker (by volume transported) </t>
  </si>
  <si>
    <r>
      <t>m</t>
    </r>
    <r>
      <rPr>
        <vertAlign val="superscript"/>
        <sz val="10"/>
        <rFont val="Calibri"/>
        <family val="2"/>
      </rPr>
      <t>3</t>
    </r>
    <r>
      <rPr>
        <sz val="10"/>
        <rFont val="Calibri"/>
        <family val="2"/>
      </rPr>
      <t>*km/yr</t>
    </r>
  </si>
  <si>
    <t>8A.13</t>
  </si>
  <si>
    <t>BN1644</t>
  </si>
  <si>
    <t>Total measure of 'work' done in sludge disposal operations by pipeline</t>
  </si>
  <si>
    <t>8A.14</t>
  </si>
  <si>
    <t>BN1648</t>
  </si>
  <si>
    <t>Total measure of 'work' done in sludge disposal operations by tanker</t>
  </si>
  <si>
    <t>8A.15</t>
  </si>
  <si>
    <t>BN1645</t>
  </si>
  <si>
    <t>Total measure of 'work' done in sludge disposal operations by truck</t>
  </si>
  <si>
    <t>8A.16</t>
  </si>
  <si>
    <t>BN1646</t>
  </si>
  <si>
    <t>Total measure of 'work' done in sludge disposal operations (all forms of transportation)</t>
  </si>
  <si>
    <t>8A.17</t>
  </si>
  <si>
    <t>BN1647</t>
  </si>
  <si>
    <t>Total measure of 'work' done by tanker in sludge disposal operations (by volume transported)</t>
  </si>
  <si>
    <t>8A.18</t>
  </si>
  <si>
    <t>BN1649</t>
  </si>
  <si>
    <t>Chemical P sludge as % of sludge produced at STWs</t>
  </si>
  <si>
    <t>8A.19</t>
  </si>
  <si>
    <t>MP05616</t>
  </si>
  <si>
    <t>Pipeline</t>
  </si>
  <si>
    <t>Tanker</t>
  </si>
  <si>
    <t>Truck</t>
  </si>
  <si>
    <t>Sludge transport method</t>
  </si>
  <si>
    <t>8B.1</t>
  </si>
  <si>
    <t>WWS1001STPPP</t>
  </si>
  <si>
    <t>WWS1001STPTK</t>
  </si>
  <si>
    <t>WWS1001STPTR</t>
  </si>
  <si>
    <t>WWS1001STPTOT</t>
  </si>
  <si>
    <t>8B.2</t>
  </si>
  <si>
    <t>WWS1002STPPP</t>
  </si>
  <si>
    <t>WWS1002STPTK</t>
  </si>
  <si>
    <t>WWS1002STPTR</t>
  </si>
  <si>
    <t>WWS1002STPTOT</t>
  </si>
  <si>
    <t>Discharge consents</t>
  </si>
  <si>
    <t>8B.3</t>
  </si>
  <si>
    <t>WWS1003STPPP</t>
  </si>
  <si>
    <t>WWS1003STPTK</t>
  </si>
  <si>
    <t>WWS1003STPTR</t>
  </si>
  <si>
    <t>WWS1003STPTOT</t>
  </si>
  <si>
    <t>8B.4</t>
  </si>
  <si>
    <t>WWS1004STPPP</t>
  </si>
  <si>
    <t>WWS1004STPTK</t>
  </si>
  <si>
    <t>WWS1004STPTR</t>
  </si>
  <si>
    <t>WWS1004STPTOT</t>
  </si>
  <si>
    <t>8B.5</t>
  </si>
  <si>
    <t>WWS1005STPPP</t>
  </si>
  <si>
    <t>WWS1005STPTK</t>
  </si>
  <si>
    <t>WWS1005STPTR</t>
  </si>
  <si>
    <t>WWS1005STPTOT</t>
  </si>
  <si>
    <t>8B.6</t>
  </si>
  <si>
    <t>WWS1006STPPP</t>
  </si>
  <si>
    <t>WWS1006STPTK</t>
  </si>
  <si>
    <t>WWS1006STPTR</t>
  </si>
  <si>
    <t>WWS1006STPTOT</t>
  </si>
  <si>
    <t>8B.7</t>
  </si>
  <si>
    <t>WWS1007DISTPPP</t>
  </si>
  <si>
    <t>WWS1007DISTPTK</t>
  </si>
  <si>
    <t>WWS1007DISTPTR</t>
  </si>
  <si>
    <t>WWS1007DISTPTOT</t>
  </si>
  <si>
    <t>8B.8</t>
  </si>
  <si>
    <t>WWS1007INSTPPP</t>
  </si>
  <si>
    <t>WWS1007INSTPTK</t>
  </si>
  <si>
    <t>WWS1007INSTPTR</t>
  </si>
  <si>
    <t>WWS1007INSTPTOT</t>
  </si>
  <si>
    <t>Total functional expenditure</t>
  </si>
  <si>
    <t>8B.9</t>
  </si>
  <si>
    <t>BM816STPPP</t>
  </si>
  <si>
    <t>BM816STPTK</t>
  </si>
  <si>
    <t>BM816STPTR</t>
  </si>
  <si>
    <t>BM816STPTOT</t>
  </si>
  <si>
    <t>8B.10</t>
  </si>
  <si>
    <t>WWS1008STPPP</t>
  </si>
  <si>
    <t>WWS1008STPTK</t>
  </si>
  <si>
    <t>WWS1008STPTR</t>
  </si>
  <si>
    <t>WWS1008STPTOT</t>
  </si>
  <si>
    <t>8B.11</t>
  </si>
  <si>
    <t>WWS1009STPPP</t>
  </si>
  <si>
    <t>WWS1009STPTK</t>
  </si>
  <si>
    <t>WWS1009STPTR</t>
  </si>
  <si>
    <t>WWS1009STPTOT</t>
  </si>
  <si>
    <t>Untreated Sludge</t>
  </si>
  <si>
    <t>Raw Sludge liming</t>
  </si>
  <si>
    <t>Conventional AD</t>
  </si>
  <si>
    <t>Incineration of raw sludge</t>
  </si>
  <si>
    <t>Incineration of digested Sludge</t>
  </si>
  <si>
    <t>Photo-conditioning/ composting</t>
  </si>
  <si>
    <t>Advanced Anaerobic Digestion</t>
  </si>
  <si>
    <t>Sludge treatment type</t>
  </si>
  <si>
    <t>8B.12</t>
  </si>
  <si>
    <t>BM402STUTS</t>
  </si>
  <si>
    <t>BM402STRSL</t>
  </si>
  <si>
    <t>BM402STCAD</t>
  </si>
  <si>
    <t>BM402STIRS</t>
  </si>
  <si>
    <t>BM402STIDS</t>
  </si>
  <si>
    <t>BM402STPCC</t>
  </si>
  <si>
    <t>BM402STAD</t>
  </si>
  <si>
    <t>BM402STSLOT</t>
  </si>
  <si>
    <t>BM402STTOT</t>
  </si>
  <si>
    <t>8B.13</t>
  </si>
  <si>
    <t>BM836STUTS</t>
  </si>
  <si>
    <t>BM836STRSL</t>
  </si>
  <si>
    <t>BM836STCAD</t>
  </si>
  <si>
    <t>BM836STIRS</t>
  </si>
  <si>
    <t>BM836STIDS</t>
  </si>
  <si>
    <t>BM836STPCC</t>
  </si>
  <si>
    <t>BM836STAD</t>
  </si>
  <si>
    <t>BM836STSLOT</t>
  </si>
  <si>
    <t>BM836STTOT</t>
  </si>
  <si>
    <t>8B.14</t>
  </si>
  <si>
    <t>WWS1003STUTS</t>
  </si>
  <si>
    <t>WWS1003STRSL</t>
  </si>
  <si>
    <t>WWS1003STCAD</t>
  </si>
  <si>
    <t>WWS1003STIRS</t>
  </si>
  <si>
    <t>WWS1003STIDS</t>
  </si>
  <si>
    <t>WWS1003STPCC</t>
  </si>
  <si>
    <t>WWS1003STAD</t>
  </si>
  <si>
    <t>WWS1003STSLOT</t>
  </si>
  <si>
    <t>WWS1003STTOT</t>
  </si>
  <si>
    <t>8B.15</t>
  </si>
  <si>
    <t>BM240STUTS</t>
  </si>
  <si>
    <t>BM240STRSL</t>
  </si>
  <si>
    <t>BM240STCAD</t>
  </si>
  <si>
    <t>BM240STIRS</t>
  </si>
  <si>
    <t>BM240STIDS</t>
  </si>
  <si>
    <t>BM240STPCC</t>
  </si>
  <si>
    <t>BM240STAD</t>
  </si>
  <si>
    <t>BM240STSLOT</t>
  </si>
  <si>
    <t>BM240STTOT</t>
  </si>
  <si>
    <t>8B.16</t>
  </si>
  <si>
    <t>WWS1005STUTS</t>
  </si>
  <si>
    <t>WWS1005STRSL</t>
  </si>
  <si>
    <t>WWS1005STCAD</t>
  </si>
  <si>
    <t>WWS1005STIRS</t>
  </si>
  <si>
    <t>WWS1005STIDS</t>
  </si>
  <si>
    <t>WWS1005STPCC</t>
  </si>
  <si>
    <t>WWS1005STAD</t>
  </si>
  <si>
    <t>WWS1005STSLOT</t>
  </si>
  <si>
    <t>WWS1005STTOT</t>
  </si>
  <si>
    <t>8B.17</t>
  </si>
  <si>
    <t>WWS1006STUTS</t>
  </si>
  <si>
    <t>WWS1006STRSL</t>
  </si>
  <si>
    <t>WWS1006STCAD</t>
  </si>
  <si>
    <t>WWS1006STIRS</t>
  </si>
  <si>
    <t>WWS1006STIDS</t>
  </si>
  <si>
    <t>WWS1006STPCC</t>
  </si>
  <si>
    <t>WWS1006STAD</t>
  </si>
  <si>
    <t>WWS1006STSLOT</t>
  </si>
  <si>
    <t>WWS1006STTOT</t>
  </si>
  <si>
    <t>8B.18</t>
  </si>
  <si>
    <t>BM408STUTS</t>
  </si>
  <si>
    <t>BM408STRSL</t>
  </si>
  <si>
    <t>BM408STCAD</t>
  </si>
  <si>
    <t>BM408STIRS</t>
  </si>
  <si>
    <t>BM408STIDS</t>
  </si>
  <si>
    <t>BM408STPCC</t>
  </si>
  <si>
    <t>BM408STAD</t>
  </si>
  <si>
    <t>BM408STSLOT</t>
  </si>
  <si>
    <t>BM408STTOT</t>
  </si>
  <si>
    <t>8B.19</t>
  </si>
  <si>
    <t>BM410STUTS</t>
  </si>
  <si>
    <t>BM410STRSL</t>
  </si>
  <si>
    <t>BM410STCAD</t>
  </si>
  <si>
    <t>BM410STIRS</t>
  </si>
  <si>
    <t>BM410STIDS</t>
  </si>
  <si>
    <t>BM410STPCC</t>
  </si>
  <si>
    <t>BM410STAD</t>
  </si>
  <si>
    <t>BM410STSLOT</t>
  </si>
  <si>
    <t>BM410STTOT</t>
  </si>
  <si>
    <t>8B.20</t>
  </si>
  <si>
    <t>BM816STUTS</t>
  </si>
  <si>
    <t>BM816STRSL</t>
  </si>
  <si>
    <t>BM816STCAD</t>
  </si>
  <si>
    <t>BM816STIRS</t>
  </si>
  <si>
    <t>BM816STIDS</t>
  </si>
  <si>
    <t>BM816STPCC</t>
  </si>
  <si>
    <t>BM816STAD</t>
  </si>
  <si>
    <t>BM816STSLOT</t>
  </si>
  <si>
    <t>BM816STTOT</t>
  </si>
  <si>
    <t>8B.21</t>
  </si>
  <si>
    <t>BM817STUTS</t>
  </si>
  <si>
    <t>BM817STRSL</t>
  </si>
  <si>
    <t>BM817STCAD</t>
  </si>
  <si>
    <t>BM817STIRS</t>
  </si>
  <si>
    <t>BM817STIDS</t>
  </si>
  <si>
    <t>BM817STPCC</t>
  </si>
  <si>
    <t>BM817STAD</t>
  </si>
  <si>
    <t>BM817STSLOT</t>
  </si>
  <si>
    <t>BM817STTOT</t>
  </si>
  <si>
    <t>8B.22</t>
  </si>
  <si>
    <t>BM8390STUTS</t>
  </si>
  <si>
    <t>BM8390STRSL</t>
  </si>
  <si>
    <t>BM8390STCAD</t>
  </si>
  <si>
    <t>BM8390STIRS</t>
  </si>
  <si>
    <t>BM8390STIDS</t>
  </si>
  <si>
    <t>BM8390STPCC</t>
  </si>
  <si>
    <t>BM8390STAD</t>
  </si>
  <si>
    <t>BM8390STSLOT</t>
  </si>
  <si>
    <t>BM8390STTOT</t>
  </si>
  <si>
    <t>landfill, raw</t>
  </si>
  <si>
    <t>landfill, partly treated</t>
  </si>
  <si>
    <t>land restoration/ reclamation</t>
  </si>
  <si>
    <t>sludge recycled to farmland</t>
  </si>
  <si>
    <t>Sludge disposal route</t>
  </si>
  <si>
    <t>8B.23</t>
  </si>
  <si>
    <t>BM402SDLFR</t>
  </si>
  <si>
    <t>BM402SDLFP</t>
  </si>
  <si>
    <t>BM402SDLRR</t>
  </si>
  <si>
    <t>BM402SDRTF</t>
  </si>
  <si>
    <t>BM402SDSOT</t>
  </si>
  <si>
    <t>BM402SDTOT</t>
  </si>
  <si>
    <t>8B.24</t>
  </si>
  <si>
    <t>BM836SDLFR</t>
  </si>
  <si>
    <t>BM836SDLFP</t>
  </si>
  <si>
    <t>BM836SDLRR</t>
  </si>
  <si>
    <t>BM836SDRTF</t>
  </si>
  <si>
    <t>BM836SDSOT</t>
  </si>
  <si>
    <t>BM836SDTOT</t>
  </si>
  <si>
    <t>8B.25</t>
  </si>
  <si>
    <t>WWS1003SDLFR</t>
  </si>
  <si>
    <t>WWS1003SDLFP</t>
  </si>
  <si>
    <t>WWS1003SDLRR</t>
  </si>
  <si>
    <t>WWS1003SDRTF</t>
  </si>
  <si>
    <t>WWS1003SDSOT</t>
  </si>
  <si>
    <t>WWS1003SDTOT</t>
  </si>
  <si>
    <t>8B.26</t>
  </si>
  <si>
    <t>BM240SDLFR</t>
  </si>
  <si>
    <t>BM240SDLFP</t>
  </si>
  <si>
    <t>BM240SDLRR</t>
  </si>
  <si>
    <t>BM240SDRTF</t>
  </si>
  <si>
    <t>BM240SDSOT</t>
  </si>
  <si>
    <t>BM240SDTOT</t>
  </si>
  <si>
    <t>8B.27</t>
  </si>
  <si>
    <t>WWS1005SDLFR</t>
  </si>
  <si>
    <t>WWS1005SDLFP</t>
  </si>
  <si>
    <t>WWS1005SDLRR</t>
  </si>
  <si>
    <t>WWS1005SDRTF</t>
  </si>
  <si>
    <t>WWS1005SDSOT</t>
  </si>
  <si>
    <t>WWS1005SDTOT</t>
  </si>
  <si>
    <t>8B.28</t>
  </si>
  <si>
    <t>WWS1006SDLFR</t>
  </si>
  <si>
    <t>WWS1006SDLFP</t>
  </si>
  <si>
    <t>WWS1006SDLRR</t>
  </si>
  <si>
    <t>WWS1006SDRTF</t>
  </si>
  <si>
    <t>WWS1006SDSOT</t>
  </si>
  <si>
    <t>WWS1006SDTOT</t>
  </si>
  <si>
    <t>8B.29</t>
  </si>
  <si>
    <t>BM408SDLFR</t>
  </si>
  <si>
    <t>BM408SDLFP</t>
  </si>
  <si>
    <t>BM408SDLRR</t>
  </si>
  <si>
    <t>BM408SDRTF</t>
  </si>
  <si>
    <t>BM408SDSOT</t>
  </si>
  <si>
    <t>BM408SDTOT</t>
  </si>
  <si>
    <t>8B.30</t>
  </si>
  <si>
    <t>BM410SDLFR</t>
  </si>
  <si>
    <t>BM410SDLFP</t>
  </si>
  <si>
    <t>BM410SDLRR</t>
  </si>
  <si>
    <t>BM410SDRTF</t>
  </si>
  <si>
    <t>BM410SDSOT</t>
  </si>
  <si>
    <t>BM410SDTOT</t>
  </si>
  <si>
    <t>8B.31</t>
  </si>
  <si>
    <t>BM816SDLFR</t>
  </si>
  <si>
    <t>BM816SDLFP</t>
  </si>
  <si>
    <t>BM816SDLRR</t>
  </si>
  <si>
    <t>BM816SDRTF</t>
  </si>
  <si>
    <t>BM816SDSOT</t>
  </si>
  <si>
    <t>BM816SDTOT</t>
  </si>
  <si>
    <t>8B.32</t>
  </si>
  <si>
    <t>BM817SDLFR</t>
  </si>
  <si>
    <t>BM817SDLFP</t>
  </si>
  <si>
    <t>BM817SDLRR</t>
  </si>
  <si>
    <t>BM817SDRTF</t>
  </si>
  <si>
    <t>BM817SDSOT</t>
  </si>
  <si>
    <t>BM817SDTOT</t>
  </si>
  <si>
    <t>8B.33</t>
  </si>
  <si>
    <t>BM8390SDLFR</t>
  </si>
  <si>
    <t>BM8390SDLFP</t>
  </si>
  <si>
    <t>BM8390SDLRR</t>
  </si>
  <si>
    <t>BM8390SDRTF</t>
  </si>
  <si>
    <t>BM8390SDSOT</t>
  </si>
  <si>
    <t>BM8390SDTOT</t>
  </si>
  <si>
    <t>Electricity</t>
  </si>
  <si>
    <t>Heat</t>
  </si>
  <si>
    <t>Biomethane</t>
  </si>
  <si>
    <t>MWh (0 DPs)</t>
  </si>
  <si>
    <t>£m (3 DPs)</t>
  </si>
  <si>
    <t>Energy</t>
  </si>
  <si>
    <t>Energy consumption - bioresources</t>
  </si>
  <si>
    <t>SE Column Headings</t>
  </si>
  <si>
    <t>8C.1</t>
  </si>
  <si>
    <t>B0002BIOECTOT</t>
  </si>
  <si>
    <t>Energy generated by and used in bioresources control</t>
  </si>
  <si>
    <t>8C.2</t>
  </si>
  <si>
    <t>B0002BIOEGBE</t>
  </si>
  <si>
    <t>B0002BIOEGBH</t>
  </si>
  <si>
    <t>B0002BIOEGBB</t>
  </si>
  <si>
    <t>B0002BIOEGBT</t>
  </si>
  <si>
    <t>B0002BIOEUBE</t>
  </si>
  <si>
    <t>B0002BIOEUBH</t>
  </si>
  <si>
    <t>B0002BIOEUBB</t>
  </si>
  <si>
    <t>B0002BIOEUBT</t>
  </si>
  <si>
    <t>Energy generated by bioresources and used in network plus control</t>
  </si>
  <si>
    <t>8C.3</t>
  </si>
  <si>
    <t>B0002BIOEGNE</t>
  </si>
  <si>
    <t>B0002BIOEGNH</t>
  </si>
  <si>
    <t>B0002BIOEGNB</t>
  </si>
  <si>
    <t>B0002BIOEGNT</t>
  </si>
  <si>
    <t>B0002BIOEUNE</t>
  </si>
  <si>
    <t>B0002BIOEUNH</t>
  </si>
  <si>
    <t>B0002BIOEUNB</t>
  </si>
  <si>
    <t>B0002BIOEUNT</t>
  </si>
  <si>
    <t>Energy generated by bioresources and exported to the grid or third party</t>
  </si>
  <si>
    <t>8C.4</t>
  </si>
  <si>
    <t>B0002BIOEGGTE</t>
  </si>
  <si>
    <t>B0002BIOEGGTH</t>
  </si>
  <si>
    <t>B0002BIOEGGTB</t>
  </si>
  <si>
    <t>B0002BIOEGGTT</t>
  </si>
  <si>
    <t>B0002BIOEUGTE</t>
  </si>
  <si>
    <t>B0002BIOEUGTH</t>
  </si>
  <si>
    <t>B0002BIOEUGTB</t>
  </si>
  <si>
    <t>B0002BIOEUGTT</t>
  </si>
  <si>
    <t>Energy generated by bioresources that is unused</t>
  </si>
  <si>
    <t>8C.5</t>
  </si>
  <si>
    <t>B0002BIOEGUE</t>
  </si>
  <si>
    <t>B0002BIOEGUH</t>
  </si>
  <si>
    <t>B0002BIOEGUB</t>
  </si>
  <si>
    <t>B0002BIOEGUT</t>
  </si>
  <si>
    <t>Energy bought from grid or third party and used in bioresources control</t>
  </si>
  <si>
    <t>8C.6</t>
  </si>
  <si>
    <t>B0002BIOEBGTE</t>
  </si>
  <si>
    <t>B0002BIOEBGTH</t>
  </si>
  <si>
    <t>B0002BIOEBGTB</t>
  </si>
  <si>
    <t>B0002BIOEBGTT</t>
  </si>
  <si>
    <t>B0002BIOEUBGTE</t>
  </si>
  <si>
    <t>B0002BIOEUBGTH</t>
  </si>
  <si>
    <t>B0002BIOEUBGTB</t>
  </si>
  <si>
    <t>B0002BIOEUBGTT</t>
  </si>
  <si>
    <t>Income from renewable energy subsidies</t>
  </si>
  <si>
    <t>Unit</t>
  </si>
  <si>
    <t>Value</t>
  </si>
  <si>
    <t>Income claimed from Renewable Energy Certificates (ROCs)</t>
  </si>
  <si>
    <t>8C.7</t>
  </si>
  <si>
    <t>B0002BIOIROC</t>
  </si>
  <si>
    <t>Income claimed from Renewable Heat Incentives (RHIs)</t>
  </si>
  <si>
    <t>8C.8</t>
  </si>
  <si>
    <t>B0002BIOIRHI</t>
  </si>
  <si>
    <t>Income claimed from [other renewable energy subsidy (1)]</t>
  </si>
  <si>
    <t>8C.9</t>
  </si>
  <si>
    <t>B0002BIOIOTH1</t>
  </si>
  <si>
    <t>Income claimed from [other renewable energy subsidy (2)]</t>
  </si>
  <si>
    <t>8C.10</t>
  </si>
  <si>
    <t>B0002BIOIOTH2</t>
  </si>
  <si>
    <t>Income claimed from [other renewable energy subsidy (3)]</t>
  </si>
  <si>
    <t>8C.11</t>
  </si>
  <si>
    <t>B0002BIOIOTH3</t>
  </si>
  <si>
    <t>Total income claimed from renewable energy subsidies</t>
  </si>
  <si>
    <t>8C.12</t>
  </si>
  <si>
    <t>B0002BIOITOT</t>
  </si>
  <si>
    <t>% of total number of renewable energy subsidies due to expire in the next 2 financial years</t>
  </si>
  <si>
    <t>8C.13</t>
  </si>
  <si>
    <t>B0002BIOIPCTEX</t>
  </si>
  <si>
    <t>This year’s value of renewable energy subsidies due to expire in the next 2 financial years</t>
  </si>
  <si>
    <t>8C.14</t>
  </si>
  <si>
    <t>B0002BIOITOTEX</t>
  </si>
  <si>
    <t>Note: Companies to input specific subsidy 
which is being referenced in lines 8C.8 - 8C.10.</t>
  </si>
  <si>
    <t>Bioresources liquors treated by network plus</t>
  </si>
  <si>
    <t>BOD load of liquor or partially treated liquor returned from bioresources to network plus</t>
  </si>
  <si>
    <t>kg/d</t>
  </si>
  <si>
    <t>8C.15</t>
  </si>
  <si>
    <t>B0002BIOTBOD</t>
  </si>
  <si>
    <t>Ammonia load of liquor or partially treated liquor returned from bioresources to network plus</t>
  </si>
  <si>
    <t>kg Amm-N/d</t>
  </si>
  <si>
    <t>8C.16</t>
  </si>
  <si>
    <t>B0002BIOTAMM</t>
  </si>
  <si>
    <t>Recharge to Bioresources by network plus for costs of handling and treating bioresources liquors</t>
  </si>
  <si>
    <t>8C.17</t>
  </si>
  <si>
    <t>B0002BIOTRCHG</t>
  </si>
  <si>
    <t>By incumbent</t>
  </si>
  <si>
    <t>By 3rd party sludge service providers</t>
  </si>
  <si>
    <t>Sludge treatment process</t>
  </si>
  <si>
    <t>% Sludge - untreated</t>
  </si>
  <si>
    <t>8D.1</t>
  </si>
  <si>
    <t>BN5611INC</t>
  </si>
  <si>
    <t>BN5611TPS</t>
  </si>
  <si>
    <t>% Sludge treatment process - raw sludge liming</t>
  </si>
  <si>
    <t>8D.2</t>
  </si>
  <si>
    <t>BN5612INC</t>
  </si>
  <si>
    <t>BN5612TPS</t>
  </si>
  <si>
    <t>% Sludge treatment process - conventional AD</t>
  </si>
  <si>
    <t>8D.3</t>
  </si>
  <si>
    <t>BN5613INC</t>
  </si>
  <si>
    <t>BN5613TPS</t>
  </si>
  <si>
    <t>% Sludge treatment process - advanced AD</t>
  </si>
  <si>
    <t>8D.4</t>
  </si>
  <si>
    <t>BN5614INC</t>
  </si>
  <si>
    <t>BN5614TPS</t>
  </si>
  <si>
    <t>% Sludge treatment process - incineration of raw sludge</t>
  </si>
  <si>
    <t>8D.5</t>
  </si>
  <si>
    <t>BN5615INC</t>
  </si>
  <si>
    <t>BN5615TPS</t>
  </si>
  <si>
    <t>% Sludge treatment process - other (specify)</t>
  </si>
  <si>
    <t>8D.6</t>
  </si>
  <si>
    <t>BN5618INC</t>
  </si>
  <si>
    <t>BN5618TPS</t>
  </si>
  <si>
    <t>% Sludge treatment process - Total</t>
  </si>
  <si>
    <t>8D.7</t>
  </si>
  <si>
    <t>BN5619INC</t>
  </si>
  <si>
    <t>BN5619TPS</t>
  </si>
  <si>
    <t>(Un-incinerated) sludge disposal and recycling route</t>
  </si>
  <si>
    <t>% Sludge disposal route - landfill, raw</t>
  </si>
  <si>
    <t>8D.8</t>
  </si>
  <si>
    <t>BN5620INC</t>
  </si>
  <si>
    <t>BN5620TPS</t>
  </si>
  <si>
    <t>% Sludge disposal route - landfill, partly treated</t>
  </si>
  <si>
    <t>8D.9</t>
  </si>
  <si>
    <t>BN5621INC</t>
  </si>
  <si>
    <t>BN5621TPS</t>
  </si>
  <si>
    <t>% Sludge disposal route - land restoration/ reclamation</t>
  </si>
  <si>
    <t>8D.10</t>
  </si>
  <si>
    <t>BN5622INC</t>
  </si>
  <si>
    <t>BN5622TPS</t>
  </si>
  <si>
    <t>% Sludge disposal route - sludge recycled to farmland</t>
  </si>
  <si>
    <t>8D.11</t>
  </si>
  <si>
    <t>BN5623INC</t>
  </si>
  <si>
    <t>BN5623TPS</t>
  </si>
  <si>
    <t>% Sludge disposal route - other (specify)</t>
  </si>
  <si>
    <t>8D.12</t>
  </si>
  <si>
    <t>BN5624INC</t>
  </si>
  <si>
    <t>BN5624TPS</t>
  </si>
  <si>
    <t>% Sludge disposal route - Total</t>
  </si>
  <si>
    <t>8D.13</t>
  </si>
  <si>
    <t>BN5625INC</t>
  </si>
  <si>
    <t>BN5625TPS</t>
  </si>
  <si>
    <t>Allowed</t>
  </si>
  <si>
    <t>Allowed innovation competition fund price control revenue</t>
  </si>
  <si>
    <t>9A.1</t>
  </si>
  <si>
    <t>B0001INVAR</t>
  </si>
  <si>
    <t>Revenue collected for the purposes of the innovation competition</t>
  </si>
  <si>
    <t xml:space="preserve">Price control revenue collected from customers </t>
  </si>
  <si>
    <t>9A.2</t>
  </si>
  <si>
    <t>B0001INVPR</t>
  </si>
  <si>
    <t>Non-price control revenue (e.g. royalties)</t>
  </si>
  <si>
    <t>9A.3</t>
  </si>
  <si>
    <t>B0001INVNPR</t>
  </si>
  <si>
    <t>Revenue collected from customers and transferred into the innovation competition fund</t>
  </si>
  <si>
    <t>9A.4</t>
  </si>
  <si>
    <t>B0001INVRC</t>
  </si>
  <si>
    <t>Bids accepted and awarded funding for innovation competition</t>
  </si>
  <si>
    <t xml:space="preserve">Forecast expenditure on innovation projects funded through the innovation competition </t>
  </si>
  <si>
    <t>Actual expenditure on innovation projects funded through the innovation competition in year</t>
  </si>
  <si>
    <t xml:space="preserve">Difference between actual and forecast expenditure </t>
  </si>
  <si>
    <t>Cumulative spend on innovation projects</t>
  </si>
  <si>
    <t>Allowed future expenditure on innovation projects funded through the innovation competition</t>
  </si>
  <si>
    <t>Expenditure on innovation projects funded by shareholders</t>
  </si>
  <si>
    <t>Innovation project 1</t>
  </si>
  <si>
    <t>9A.5</t>
  </si>
  <si>
    <t>B0001INVIP1BIDS</t>
  </si>
  <si>
    <t>B0001INVIP1FEXP</t>
  </si>
  <si>
    <t>B0001INVIP1AEXP</t>
  </si>
  <si>
    <t>B0001INVIP1DIFF</t>
  </si>
  <si>
    <t>B0001INVIP1CUMX</t>
  </si>
  <si>
    <t>B0001INVIP1ALEXP</t>
  </si>
  <si>
    <t>B0001INVIP1EXPS</t>
  </si>
  <si>
    <t>Innovation project 2</t>
  </si>
  <si>
    <t>9A.6</t>
  </si>
  <si>
    <t>B0001INVIP2BIDS</t>
  </si>
  <si>
    <t>B0001INVIP2FEXP</t>
  </si>
  <si>
    <t>B0001INVIP2AEXP</t>
  </si>
  <si>
    <t>B0001INVIP2DIFF</t>
  </si>
  <si>
    <t>B0001INVIP2CUMX</t>
  </si>
  <si>
    <t>B0001INVIP2ALEXP</t>
  </si>
  <si>
    <t>B0001INVIP2EXPS</t>
  </si>
  <si>
    <t>Innovation project 3</t>
  </si>
  <si>
    <t>9A.7</t>
  </si>
  <si>
    <t>B0001INVIP3BIDS</t>
  </si>
  <si>
    <t>B0001INVIP3FEXP</t>
  </si>
  <si>
    <t>B0001INVIP3AEXP</t>
  </si>
  <si>
    <t>B0001INVIP3DIFF</t>
  </si>
  <si>
    <t>B0001INVIP3CUMX</t>
  </si>
  <si>
    <t>B0001INVIP3ALEXP</t>
  </si>
  <si>
    <t>B0001INVIP3EXPS</t>
  </si>
  <si>
    <t>Innovation project 4</t>
  </si>
  <si>
    <t>9A.8</t>
  </si>
  <si>
    <t>B0001INVIP4BIDS</t>
  </si>
  <si>
    <t>B0001INVIP4FEXP</t>
  </si>
  <si>
    <t>B0001INVIP4AEXP</t>
  </si>
  <si>
    <t>B0001INVIP4DIFF</t>
  </si>
  <si>
    <t>B0001INVIP4CUMX</t>
  </si>
  <si>
    <t>B0001INVIP4ALEXP</t>
  </si>
  <si>
    <t>B0001INVIP4EXPS</t>
  </si>
  <si>
    <t>Innovation project 5</t>
  </si>
  <si>
    <t>9A.9</t>
  </si>
  <si>
    <t>B0001INVIP5BIDS</t>
  </si>
  <si>
    <t>B0001INVIP5FEXP</t>
  </si>
  <si>
    <t>B0001INVIP5AEXP</t>
  </si>
  <si>
    <t>B0001INVIP5DIFF</t>
  </si>
  <si>
    <t>B0001INVIP5CUMX</t>
  </si>
  <si>
    <t>B0001INVIP5ALEXP</t>
  </si>
  <si>
    <t>B0001INVIP5EXPS</t>
  </si>
  <si>
    <t>Innovation project 6</t>
  </si>
  <si>
    <t>9A.10</t>
  </si>
  <si>
    <t>B0001INVIP6BIDS</t>
  </si>
  <si>
    <t>B0001INVIP6FEXP</t>
  </si>
  <si>
    <t>B0001INVIP6AEXP</t>
  </si>
  <si>
    <t>B0001INVIP6DIFF</t>
  </si>
  <si>
    <t>B0001INVIP6CUMX</t>
  </si>
  <si>
    <t>B0001INVIP6ALEXP</t>
  </si>
  <si>
    <t>B0001INVIP6EXPS</t>
  </si>
  <si>
    <t>Innovation project 7</t>
  </si>
  <si>
    <t>9A.11</t>
  </si>
  <si>
    <t>B0001INVIP7BIDS</t>
  </si>
  <si>
    <t>B0001INVIP7FEXP</t>
  </si>
  <si>
    <t>B0001INVIP7AEXP</t>
  </si>
  <si>
    <t>B0001INVIP7DIFF</t>
  </si>
  <si>
    <t>B0001INVIP7CUMX</t>
  </si>
  <si>
    <t>B0001INVIP7ALEXP</t>
  </si>
  <si>
    <t>B0001INVIP7EXPS</t>
  </si>
  <si>
    <t>Innovation project 8</t>
  </si>
  <si>
    <t>9A.12</t>
  </si>
  <si>
    <t>B0001INVIP8BIDS</t>
  </si>
  <si>
    <t>B0001INVIP8FEXP</t>
  </si>
  <si>
    <t>B0001INVIP8AEXP</t>
  </si>
  <si>
    <t>B0001INVIP8DIFF</t>
  </si>
  <si>
    <t>B0001INVIP8CUMX</t>
  </si>
  <si>
    <t>B0001INVIP8ALEXP</t>
  </si>
  <si>
    <t>B0001INVIP8EXPS</t>
  </si>
  <si>
    <t>Innovation project 9</t>
  </si>
  <si>
    <t>9A.13</t>
  </si>
  <si>
    <t>B0001INVIP9BIDS</t>
  </si>
  <si>
    <t>B0001INVIP9FEXP</t>
  </si>
  <si>
    <t>B0001INVIP9AEXP</t>
  </si>
  <si>
    <t>B0001INVIP9DIFF</t>
  </si>
  <si>
    <t>B0001INVIP9CUMX</t>
  </si>
  <si>
    <t>B0001INVIP9ALEXP</t>
  </si>
  <si>
    <t>B0001INVIP9EXPS</t>
  </si>
  <si>
    <t>Innovation project 10</t>
  </si>
  <si>
    <t>9A.14</t>
  </si>
  <si>
    <t>B0001INVIP10BIDS</t>
  </si>
  <si>
    <t>B0001INVIP10FEXP</t>
  </si>
  <si>
    <t>B0001INVIP10AEXP</t>
  </si>
  <si>
    <t>B0001INVIP10DIFF</t>
  </si>
  <si>
    <t>B0001INVIP10CUMX</t>
  </si>
  <si>
    <t>B0001INVIP10ALEXP</t>
  </si>
  <si>
    <t>B0001INVIP10EXPS</t>
  </si>
  <si>
    <t>Innovation project 11</t>
  </si>
  <si>
    <t>9A.15</t>
  </si>
  <si>
    <t>B0001INVIP11BIDS</t>
  </si>
  <si>
    <t>B0001INVIP11FEXP</t>
  </si>
  <si>
    <t>B0001INVIP11AEXP</t>
  </si>
  <si>
    <t>B0001INVIP11DIFF</t>
  </si>
  <si>
    <t>B0001INVIP11CUMX</t>
  </si>
  <si>
    <t>B0001INVIP11ALEXP</t>
  </si>
  <si>
    <t>B0001INVIP11EXPS</t>
  </si>
  <si>
    <t>Innovation project 12</t>
  </si>
  <si>
    <t>9A.16</t>
  </si>
  <si>
    <t>B0001INVIP12BIDS</t>
  </si>
  <si>
    <t>B0001INVIP12FEXP</t>
  </si>
  <si>
    <t>B0001INVIP12AEXP</t>
  </si>
  <si>
    <t>B0001INVIP12DIFF</t>
  </si>
  <si>
    <t>B0001INVIP12CUMX</t>
  </si>
  <si>
    <t>B0001INVIP12ALEXP</t>
  </si>
  <si>
    <t>B0001INVIP12EXPS</t>
  </si>
  <si>
    <t>Innovation project 13</t>
  </si>
  <si>
    <t>9A.17</t>
  </si>
  <si>
    <t>B0001INVIP13BIDS</t>
  </si>
  <si>
    <t>B0001INVIP13FEXP</t>
  </si>
  <si>
    <t>B0001INVIP13AEXP</t>
  </si>
  <si>
    <t>B0001INVIP13DIFF</t>
  </si>
  <si>
    <t>B0001INVIP13CUMX</t>
  </si>
  <si>
    <t>B0001INVIP13ALEXP</t>
  </si>
  <si>
    <t>B0001INVIP13EXPS</t>
  </si>
  <si>
    <t>Innovation project 14</t>
  </si>
  <si>
    <t>9A.18</t>
  </si>
  <si>
    <t>B0001INVIP14BIDS</t>
  </si>
  <si>
    <t>B0001INVIP14FEXP</t>
  </si>
  <si>
    <t>B0001INVIP14AEXP</t>
  </si>
  <si>
    <t>B0001INVIP14DIFF</t>
  </si>
  <si>
    <t>B0001INVIP14CUMX</t>
  </si>
  <si>
    <t>B0001INVIP14ALEXP</t>
  </si>
  <si>
    <t>B0001INVIP14EXPS</t>
  </si>
  <si>
    <t>Innovation project 15</t>
  </si>
  <si>
    <t>9A.19</t>
  </si>
  <si>
    <t>B0001INVIP15BIDS</t>
  </si>
  <si>
    <t>B0001INVIP15FEXP</t>
  </si>
  <si>
    <t>B0001INVIP15AEXP</t>
  </si>
  <si>
    <t>B0001INVIP15DIFF</t>
  </si>
  <si>
    <t>B0001INVIP15CUMX</t>
  </si>
  <si>
    <t>B0001INVIP15ALEXP</t>
  </si>
  <si>
    <t>B0001INVIP15EXPS</t>
  </si>
  <si>
    <t>9A.20</t>
  </si>
  <si>
    <t>B0001INVTOTBIDS</t>
  </si>
  <si>
    <t>B0001INVTOTFEXP</t>
  </si>
  <si>
    <t>B0001INVT0TAEXP</t>
  </si>
  <si>
    <t>B0001INVTOTDIFF</t>
  </si>
  <si>
    <t>B0001INVTOTCUMX</t>
  </si>
  <si>
    <t>B0001INVTOTALEXP</t>
  </si>
  <si>
    <t>B0001INVTOTEXPS</t>
  </si>
  <si>
    <t>Administration</t>
  </si>
  <si>
    <t xml:space="preserve">Value </t>
  </si>
  <si>
    <t>Administration charge for innovation partner</t>
  </si>
  <si>
    <t>9A.21</t>
  </si>
  <si>
    <t>B0001INVACIP</t>
  </si>
  <si>
    <t>Prior year</t>
  </si>
  <si>
    <t>Turnover</t>
  </si>
  <si>
    <t>Unmeasured  - household</t>
  </si>
  <si>
    <t>S1.1</t>
  </si>
  <si>
    <t>B0509CYUHW</t>
  </si>
  <si>
    <t>B0509CYUHWW</t>
  </si>
  <si>
    <t>B0509CYUHT</t>
  </si>
  <si>
    <t>B0509PYUHW</t>
  </si>
  <si>
    <t>B0509PYUHWW</t>
  </si>
  <si>
    <t>B0509PYUHT</t>
  </si>
  <si>
    <t>Unmeasured  - non-household</t>
  </si>
  <si>
    <t>S1.2</t>
  </si>
  <si>
    <t>B0509CYUBW</t>
  </si>
  <si>
    <t>B0509CYUBWW</t>
  </si>
  <si>
    <t>B0509CYUBT</t>
  </si>
  <si>
    <t>B0509PYUBW</t>
  </si>
  <si>
    <t>B0509PYUBWW</t>
  </si>
  <si>
    <t>B0509PYUBT</t>
  </si>
  <si>
    <t>Measured - household</t>
  </si>
  <si>
    <t>S1.3</t>
  </si>
  <si>
    <t>B0509CYMHW</t>
  </si>
  <si>
    <t>B0509CYMHWW</t>
  </si>
  <si>
    <t>B0509CYMHT</t>
  </si>
  <si>
    <t>B0509PYMHW</t>
  </si>
  <si>
    <t>B0509PYMHWW</t>
  </si>
  <si>
    <t>B0509PYMHT</t>
  </si>
  <si>
    <t>Measured - non-household</t>
  </si>
  <si>
    <t>S1.4</t>
  </si>
  <si>
    <t>B0509CYMBW</t>
  </si>
  <si>
    <t>B0509CYMBWW</t>
  </si>
  <si>
    <t>B0509CYMBT</t>
  </si>
  <si>
    <t>B0509PYMBW</t>
  </si>
  <si>
    <t>B0509PYMBWW</t>
  </si>
  <si>
    <t>B0509PYMBT</t>
  </si>
  <si>
    <t>S1.5</t>
  </si>
  <si>
    <t>B0509CYOW</t>
  </si>
  <si>
    <t>B0509CYOWW</t>
  </si>
  <si>
    <t>B0509CYOT</t>
  </si>
  <si>
    <t>B0509PYOW</t>
  </si>
  <si>
    <t>B0509PYOWW</t>
  </si>
  <si>
    <t>B0509PYOT</t>
  </si>
  <si>
    <t>Total turnover</t>
  </si>
  <si>
    <t>S1.6</t>
  </si>
  <si>
    <t>B0509CYWTT</t>
  </si>
  <si>
    <t>B0509CYWWTT</t>
  </si>
  <si>
    <t>B0509CYTT</t>
  </si>
  <si>
    <t>B0509PYWTT</t>
  </si>
  <si>
    <t>B0509PYWWTT</t>
  </si>
  <si>
    <t>B0509PYTT</t>
  </si>
  <si>
    <t>Retail operating costs</t>
  </si>
  <si>
    <t>S1.7</t>
  </si>
  <si>
    <t>B0509CYCSW</t>
  </si>
  <si>
    <t>B0509CYCSWW</t>
  </si>
  <si>
    <t>B0509CYCST</t>
  </si>
  <si>
    <t>B0509PYCSW</t>
  </si>
  <si>
    <t>B0509PYCSWW</t>
  </si>
  <si>
    <t>B0509PYCST</t>
  </si>
  <si>
    <t>S1.8</t>
  </si>
  <si>
    <t>B0509CYDDW</t>
  </si>
  <si>
    <t>B0509CYDDWW</t>
  </si>
  <si>
    <t>B0509CYDDT</t>
  </si>
  <si>
    <t>B0509PYDDW</t>
  </si>
  <si>
    <t>B0509PYDDWW</t>
  </si>
  <si>
    <t>B0509PYDDT</t>
  </si>
  <si>
    <t>Other operating costs</t>
  </si>
  <si>
    <t>S1.9</t>
  </si>
  <si>
    <t>B0509CYROCW</t>
  </si>
  <si>
    <t>B0509CYROCWW</t>
  </si>
  <si>
    <t>B0509CYROCT</t>
  </si>
  <si>
    <t>B0509PYROCW</t>
  </si>
  <si>
    <t>B0509PYROCWW</t>
  </si>
  <si>
    <t>B0509PYROCT</t>
  </si>
  <si>
    <t>Wholesale operating costs</t>
  </si>
  <si>
    <t>S1.10</t>
  </si>
  <si>
    <t>B0509CYPW</t>
  </si>
  <si>
    <t>B0509CYPWW</t>
  </si>
  <si>
    <t>B0509CYPT</t>
  </si>
  <si>
    <t>B0509PYPW</t>
  </si>
  <si>
    <t>B0509PYPWW</t>
  </si>
  <si>
    <t>B0509PYPT</t>
  </si>
  <si>
    <t>Service charges/ discharge consents</t>
  </si>
  <si>
    <t>S1.11</t>
  </si>
  <si>
    <t>B0509CYSCW</t>
  </si>
  <si>
    <t>B0509CYSCWW</t>
  </si>
  <si>
    <t>B0509CYSCT</t>
  </si>
  <si>
    <t>B0509PYSCW</t>
  </si>
  <si>
    <t>B0509PYSCWW</t>
  </si>
  <si>
    <t>B0509PYSCT</t>
  </si>
  <si>
    <t>S1.12</t>
  </si>
  <si>
    <t>B0509CYBDW</t>
  </si>
  <si>
    <t>B0509CYBDWW</t>
  </si>
  <si>
    <t>B0509CYBDT</t>
  </si>
  <si>
    <t>B0509PYBDW</t>
  </si>
  <si>
    <t>B0509PYBDWW</t>
  </si>
  <si>
    <t>B0509PYBDT</t>
  </si>
  <si>
    <t>S1.13</t>
  </si>
  <si>
    <t>B0509CYWOCW</t>
  </si>
  <si>
    <t>B0509CYWOCWW</t>
  </si>
  <si>
    <t>B0509CYWOCT</t>
  </si>
  <si>
    <t>B0509PYWOCW</t>
  </si>
  <si>
    <t>B0509PYWOCWW</t>
  </si>
  <si>
    <t>B0509PYWOCT</t>
  </si>
  <si>
    <t>Local authority rates</t>
  </si>
  <si>
    <t>S1.14</t>
  </si>
  <si>
    <t>B0509CYLARW</t>
  </si>
  <si>
    <t>B0509CYLARWW</t>
  </si>
  <si>
    <t>B0509CYLART</t>
  </si>
  <si>
    <t>B0509PYLARW</t>
  </si>
  <si>
    <t>B0509PYLARWW</t>
  </si>
  <si>
    <t>B0509PYLART</t>
  </si>
  <si>
    <t>Total operating costs</t>
  </si>
  <si>
    <t>S1.15</t>
  </si>
  <si>
    <t>B0509CYWTC</t>
  </si>
  <si>
    <t>B0509CYWWTC</t>
  </si>
  <si>
    <t>B0509CYTC</t>
  </si>
  <si>
    <t>B0509PYWTC</t>
  </si>
  <si>
    <t>B0509PYWWTC</t>
  </si>
  <si>
    <t>B0509PYTC</t>
  </si>
  <si>
    <t>Depreciation - retail</t>
  </si>
  <si>
    <t>S1.16</t>
  </si>
  <si>
    <t>B0509CDRPW</t>
  </si>
  <si>
    <t>B0509CYDRWW</t>
  </si>
  <si>
    <t>B0509CYDRT</t>
  </si>
  <si>
    <t>B0509PYDRW</t>
  </si>
  <si>
    <t>B0509PYDRWW</t>
  </si>
  <si>
    <t>B0509PYDRT</t>
  </si>
  <si>
    <t>Depreciation - wholesale</t>
  </si>
  <si>
    <t>S1.17</t>
  </si>
  <si>
    <t>B0509CYDWW</t>
  </si>
  <si>
    <t>B0509CYDWWW</t>
  </si>
  <si>
    <t>B0509CYDWT</t>
  </si>
  <si>
    <t>B0509PYDWW</t>
  </si>
  <si>
    <t>B0509PYDWWW</t>
  </si>
  <si>
    <t>B0509PYDWT</t>
  </si>
  <si>
    <t>Total Depreciation</t>
  </si>
  <si>
    <t>S1.18</t>
  </si>
  <si>
    <t>B0509CYWTD</t>
  </si>
  <si>
    <t>B0509CYWWTD</t>
  </si>
  <si>
    <t>B0509CYTD</t>
  </si>
  <si>
    <t>B0509PYWTD</t>
  </si>
  <si>
    <t>B0509PYWWTD</t>
  </si>
  <si>
    <t>B0509PYTD</t>
  </si>
  <si>
    <t>Total operating profit</t>
  </si>
  <si>
    <t>S1.19</t>
  </si>
  <si>
    <t>B0509CYWTOT</t>
  </si>
  <si>
    <t>B0509CYWWTOT</t>
  </si>
  <si>
    <t>B0509CYTOT</t>
  </si>
  <si>
    <t>B0509PYWTOT</t>
  </si>
  <si>
    <t>B0509PYWWTOT</t>
  </si>
  <si>
    <t>B0509PYTOT</t>
  </si>
  <si>
    <t>Nr. of household properties connected</t>
  </si>
  <si>
    <t>Nr. of non-household properties connected</t>
  </si>
  <si>
    <t>Annual site volumes - households</t>
  </si>
  <si>
    <t>Annual site volumes - non-households</t>
  </si>
  <si>
    <t>Household per capita consumption
(excluding supply pipe leakage)</t>
  </si>
  <si>
    <t>Annual leakage</t>
  </si>
  <si>
    <t>Site</t>
  </si>
  <si>
    <t>S2.1</t>
  </si>
  <si>
    <t>SCSTE001</t>
  </si>
  <si>
    <t>SCNOHH01</t>
  </si>
  <si>
    <t>SCNONH01</t>
  </si>
  <si>
    <t>SCCOHHW01</t>
  </si>
  <si>
    <t>SCCOHHWW01</t>
  </si>
  <si>
    <t>SCCONHW01</t>
  </si>
  <si>
    <t>SCCONHWW01</t>
  </si>
  <si>
    <t>SCCOUM01</t>
  </si>
  <si>
    <t>SCCOM01</t>
  </si>
  <si>
    <t>SCCOAL01</t>
  </si>
  <si>
    <t>S2.2</t>
  </si>
  <si>
    <t>SCSTE002</t>
  </si>
  <si>
    <t>SCNOHH02</t>
  </si>
  <si>
    <t>SCNONH02</t>
  </si>
  <si>
    <t>SCCOHHW02</t>
  </si>
  <si>
    <t>SCCOHHWW02</t>
  </si>
  <si>
    <t>SCCONHW02</t>
  </si>
  <si>
    <t>SCCONHWW02</t>
  </si>
  <si>
    <t>SCCOUM02</t>
  </si>
  <si>
    <t>SCCOM02</t>
  </si>
  <si>
    <t>SCCOAL02</t>
  </si>
  <si>
    <t>S2.3</t>
  </si>
  <si>
    <t>SCSTE003</t>
  </si>
  <si>
    <t>SCNOHH03</t>
  </si>
  <si>
    <t>SCNONH03</t>
  </si>
  <si>
    <t>SCCOHHW03</t>
  </si>
  <si>
    <t>SCCOHHWW03</t>
  </si>
  <si>
    <t>SCCONHW03</t>
  </si>
  <si>
    <t>SCCONHWW03</t>
  </si>
  <si>
    <t>SCCOUM03</t>
  </si>
  <si>
    <t>SCCOM03</t>
  </si>
  <si>
    <t>SCCOAL03</t>
  </si>
  <si>
    <t>S2.4</t>
  </si>
  <si>
    <t>SCSTE004</t>
  </si>
  <si>
    <t>SCNOHH04</t>
  </si>
  <si>
    <t>SCNONH04</t>
  </si>
  <si>
    <t>SCCOHHW04</t>
  </si>
  <si>
    <t>SCCOHHWW04</t>
  </si>
  <si>
    <t>SCCONHW04</t>
  </si>
  <si>
    <t>SCCONHWW04</t>
  </si>
  <si>
    <t>SCCOUM04</t>
  </si>
  <si>
    <t>SCCOM04</t>
  </si>
  <si>
    <t>SCCOAL04</t>
  </si>
  <si>
    <t>S2.5</t>
  </si>
  <si>
    <t>SCSTE005</t>
  </si>
  <si>
    <t>SCNOHH05</t>
  </si>
  <si>
    <t>SCNONH05</t>
  </si>
  <si>
    <t>SCCOHHW05</t>
  </si>
  <si>
    <t>SCCOHHWW05</t>
  </si>
  <si>
    <t>SCCONHW05</t>
  </si>
  <si>
    <t>SCCONHWW05</t>
  </si>
  <si>
    <t>SCCOUM05</t>
  </si>
  <si>
    <t>SCCOM05</t>
  </si>
  <si>
    <t>SCCOAL05</t>
  </si>
  <si>
    <t>S2.6</t>
  </si>
  <si>
    <t>SCSTE006</t>
  </si>
  <si>
    <t>SCNOHH06</t>
  </si>
  <si>
    <t>SCNONH06</t>
  </si>
  <si>
    <t>SCCOHHW06</t>
  </si>
  <si>
    <t>SCCOHHWW06</t>
  </si>
  <si>
    <t>SCCONHW06</t>
  </si>
  <si>
    <t>SCCONHWW06</t>
  </si>
  <si>
    <t>SCCOUM06</t>
  </si>
  <si>
    <t>SCCOM06</t>
  </si>
  <si>
    <t>SCCOAL06</t>
  </si>
  <si>
    <t>S2.7</t>
  </si>
  <si>
    <t>SCSTE007</t>
  </si>
  <si>
    <t>SCNOHH07</t>
  </si>
  <si>
    <t>SCNONH07</t>
  </si>
  <si>
    <t>SCCOHHW07</t>
  </si>
  <si>
    <t>SCCOHHWW07</t>
  </si>
  <si>
    <t>SCCONHW07</t>
  </si>
  <si>
    <t>SCCONHWW07</t>
  </si>
  <si>
    <t>SCCOUM07</t>
  </si>
  <si>
    <t>SCCOM07</t>
  </si>
  <si>
    <t>SCCOAL07</t>
  </si>
  <si>
    <t>S2.8</t>
  </si>
  <si>
    <t>SCSTE008</t>
  </si>
  <si>
    <t>SCNOHH08</t>
  </si>
  <si>
    <t>SCNONH08</t>
  </si>
  <si>
    <t>SCCOHHW08</t>
  </si>
  <si>
    <t>SCCOHHWW08</t>
  </si>
  <si>
    <t>SCCONHW08</t>
  </si>
  <si>
    <t>SCCONHWW08</t>
  </si>
  <si>
    <t>SCCOUM08</t>
  </si>
  <si>
    <t>SCCOM08</t>
  </si>
  <si>
    <t>SCCOAL08</t>
  </si>
  <si>
    <t>S2.9</t>
  </si>
  <si>
    <t>SCSTE009</t>
  </si>
  <si>
    <t>SCNOHH09</t>
  </si>
  <si>
    <t>SCNONH09</t>
  </si>
  <si>
    <t>SCCOHHW09</t>
  </si>
  <si>
    <t>SCCOHHWW09</t>
  </si>
  <si>
    <t>SCCONHW09</t>
  </si>
  <si>
    <t>SCCONHWW09</t>
  </si>
  <si>
    <t>SCCOUM09</t>
  </si>
  <si>
    <t>SCCOM09</t>
  </si>
  <si>
    <t>SCCOAL09</t>
  </si>
  <si>
    <t>S2.10</t>
  </si>
  <si>
    <t>SCSTE010</t>
  </si>
  <si>
    <t>SCNOHH10</t>
  </si>
  <si>
    <t>SCNONH10</t>
  </si>
  <si>
    <t>SCCOHHW10</t>
  </si>
  <si>
    <t>SCCOHHWW10</t>
  </si>
  <si>
    <t>SCCONHW10</t>
  </si>
  <si>
    <t>SCCONHWW10</t>
  </si>
  <si>
    <t>SCCOUM10</t>
  </si>
  <si>
    <t>SCCOM10</t>
  </si>
  <si>
    <t>SCCOAL10</t>
  </si>
  <si>
    <t>S2.11</t>
  </si>
  <si>
    <t>SCSTE011</t>
  </si>
  <si>
    <t>SCNOHH11</t>
  </si>
  <si>
    <t>SCNONH11</t>
  </si>
  <si>
    <t>SCCOHHW11</t>
  </si>
  <si>
    <t>SCCOHHWW11</t>
  </si>
  <si>
    <t>SCCONHW11</t>
  </si>
  <si>
    <t>SCCONHWW11</t>
  </si>
  <si>
    <t>SCCOUM11</t>
  </si>
  <si>
    <t>SCCOM11</t>
  </si>
  <si>
    <t>SCCOAL11</t>
  </si>
  <si>
    <t>S2.12</t>
  </si>
  <si>
    <t>SCSTE012</t>
  </si>
  <si>
    <t>SCNOHH12</t>
  </si>
  <si>
    <t>SCNONH12</t>
  </si>
  <si>
    <t>SCCOHHW12</t>
  </si>
  <si>
    <t>SCCOHHWW12</t>
  </si>
  <si>
    <t>SCCONHW12</t>
  </si>
  <si>
    <t>SCCONHWW12</t>
  </si>
  <si>
    <t>SCCOUM12</t>
  </si>
  <si>
    <t>SCCOM12</t>
  </si>
  <si>
    <t>SCCOAL12</t>
  </si>
  <si>
    <t>S2.13</t>
  </si>
  <si>
    <t>SCSTE013</t>
  </si>
  <si>
    <t>SCNOHH13</t>
  </si>
  <si>
    <t>SCNONH13</t>
  </si>
  <si>
    <t>SCCOHHW13</t>
  </si>
  <si>
    <t>SCCOHHWW13</t>
  </si>
  <si>
    <t>SCCONHW13</t>
  </si>
  <si>
    <t>SCCONHWW13</t>
  </si>
  <si>
    <t>SCCOUM13</t>
  </si>
  <si>
    <t>SCCOM13</t>
  </si>
  <si>
    <t>SCCOAL13</t>
  </si>
  <si>
    <t>S2.14</t>
  </si>
  <si>
    <t>SCSTE014</t>
  </si>
  <si>
    <t>SCNOHH14</t>
  </si>
  <si>
    <t>SCNONH14</t>
  </si>
  <si>
    <t>SCCOHHW14</t>
  </si>
  <si>
    <t>SCCOHHWW14</t>
  </si>
  <si>
    <t>SCCONHW14</t>
  </si>
  <si>
    <t>SCCONHWW14</t>
  </si>
  <si>
    <t>SCCOUM14</t>
  </si>
  <si>
    <t>SCCOM14</t>
  </si>
  <si>
    <t>SCCOAL14</t>
  </si>
  <si>
    <t>S2.15</t>
  </si>
  <si>
    <t>SCSTE015</t>
  </si>
  <si>
    <t>SCNOHH15</t>
  </si>
  <si>
    <t>SCNONH15</t>
  </si>
  <si>
    <t>SCCOHHW15</t>
  </si>
  <si>
    <t>SCCOHHWW15</t>
  </si>
  <si>
    <t>SCCONHW15</t>
  </si>
  <si>
    <t>SCCONHWW15</t>
  </si>
  <si>
    <t>SCCOUM15</t>
  </si>
  <si>
    <t>SCCOM15</t>
  </si>
  <si>
    <t>SCCOAL15</t>
  </si>
  <si>
    <t>S2.16</t>
  </si>
  <si>
    <t>SCSTE016</t>
  </si>
  <si>
    <t>SCNOHH16</t>
  </si>
  <si>
    <t>SCNONH16</t>
  </si>
  <si>
    <t>SCCOHHW16</t>
  </si>
  <si>
    <t>SCCOHHWW16</t>
  </si>
  <si>
    <t>SCCONHW16</t>
  </si>
  <si>
    <t>SCCONHWW16</t>
  </si>
  <si>
    <t>SCCOUM16</t>
  </si>
  <si>
    <t>SCCOM16</t>
  </si>
  <si>
    <t>SCCOAL16</t>
  </si>
  <si>
    <t>S2.17</t>
  </si>
  <si>
    <t>SCSTE017</t>
  </si>
  <si>
    <t>SCNOHH17</t>
  </si>
  <si>
    <t>SCNONH17</t>
  </si>
  <si>
    <t>SCCOHHW17</t>
  </si>
  <si>
    <t>SCCOHHWW17</t>
  </si>
  <si>
    <t>SCCONHW17</t>
  </si>
  <si>
    <t>SCCONHWW17</t>
  </si>
  <si>
    <t>SCCOUM17</t>
  </si>
  <si>
    <t>SCCOM17</t>
  </si>
  <si>
    <t>SCCOAL17</t>
  </si>
  <si>
    <t>S2.18</t>
  </si>
  <si>
    <t>SCSTE018</t>
  </si>
  <si>
    <t>SCNOHH18</t>
  </si>
  <si>
    <t>SCNONH18</t>
  </si>
  <si>
    <t>SCCOHHW18</t>
  </si>
  <si>
    <t>SCCOHHWW18</t>
  </si>
  <si>
    <t>SCCONHW18</t>
  </si>
  <si>
    <t>SCCONHWW18</t>
  </si>
  <si>
    <t>SCCOUM18</t>
  </si>
  <si>
    <t>SCCOM18</t>
  </si>
  <si>
    <t>SCCOAL18</t>
  </si>
  <si>
    <t>S2.19</t>
  </si>
  <si>
    <t>SCSTE019</t>
  </si>
  <si>
    <t>SCNOHH19</t>
  </si>
  <si>
    <t>SCNONH19</t>
  </si>
  <si>
    <t>SCCOHHW19</t>
  </si>
  <si>
    <t>SCCOHHWW19</t>
  </si>
  <si>
    <t>SCCONHW19</t>
  </si>
  <si>
    <t>SCCONHWW19</t>
  </si>
  <si>
    <t>SCCOUM19</t>
  </si>
  <si>
    <t>SCCOM19</t>
  </si>
  <si>
    <t>SCCOAL19</t>
  </si>
  <si>
    <t>S2.20</t>
  </si>
  <si>
    <t>SCSTE020</t>
  </si>
  <si>
    <t>SCNOHH20</t>
  </si>
  <si>
    <t>SCNONH20</t>
  </si>
  <si>
    <t>SCCOHHW20</t>
  </si>
  <si>
    <t>SCCOHHWW20</t>
  </si>
  <si>
    <t>SCCONHW20</t>
  </si>
  <si>
    <t>SCCONHWW20</t>
  </si>
  <si>
    <t>SCCOUM20</t>
  </si>
  <si>
    <t>SCCOM20</t>
  </si>
  <si>
    <t>SCCOAL20</t>
  </si>
  <si>
    <t>S2.21</t>
  </si>
  <si>
    <t>SCSTE021</t>
  </si>
  <si>
    <t>SCNOHH21</t>
  </si>
  <si>
    <t>SCNONH21</t>
  </si>
  <si>
    <t>SCCOHHW21</t>
  </si>
  <si>
    <t>SCCOHHWW21</t>
  </si>
  <si>
    <t>SCCONHW21</t>
  </si>
  <si>
    <t>SCCONHWW21</t>
  </si>
  <si>
    <t>SCCOUM21</t>
  </si>
  <si>
    <t>SCCOM21</t>
  </si>
  <si>
    <t>SCCOAL21</t>
  </si>
  <si>
    <t>S2.22</t>
  </si>
  <si>
    <t>SCSTE022</t>
  </si>
  <si>
    <t>SCNOHH22</t>
  </si>
  <si>
    <t>SCNONH22</t>
  </si>
  <si>
    <t>SCCOHHW22</t>
  </si>
  <si>
    <t>SCCOHHWW22</t>
  </si>
  <si>
    <t>SCCONHW22</t>
  </si>
  <si>
    <t>SCCONHWW22</t>
  </si>
  <si>
    <t>SCCOUM22</t>
  </si>
  <si>
    <t>SCCOM22</t>
  </si>
  <si>
    <t>SCCOAL22</t>
  </si>
  <si>
    <t>S2.23</t>
  </si>
  <si>
    <t>SCSTE023</t>
  </si>
  <si>
    <t>SCNOHH23</t>
  </si>
  <si>
    <t>SCNONH23</t>
  </si>
  <si>
    <t>SCCOHHW23</t>
  </si>
  <si>
    <t>SCCOHHWW23</t>
  </si>
  <si>
    <t>SCCONHW23</t>
  </si>
  <si>
    <t>SCCONHWW23</t>
  </si>
  <si>
    <t>SCCOUM23</t>
  </si>
  <si>
    <t>SCCOM23</t>
  </si>
  <si>
    <t>SCCOAL23</t>
  </si>
  <si>
    <t>S2.24</t>
  </si>
  <si>
    <t>SCSTE024</t>
  </si>
  <si>
    <t>SCNOHH24</t>
  </si>
  <si>
    <t>SCNONH24</t>
  </si>
  <si>
    <t>SCCOHHW24</t>
  </si>
  <si>
    <t>SCCOHHWW24</t>
  </si>
  <si>
    <t>SCCONHW24</t>
  </si>
  <si>
    <t>SCCONHWW24</t>
  </si>
  <si>
    <t>SCCOUM24</t>
  </si>
  <si>
    <t>SCCOM24</t>
  </si>
  <si>
    <t>SCCOAL24</t>
  </si>
  <si>
    <t>S2.25</t>
  </si>
  <si>
    <t>SCSTE025</t>
  </si>
  <si>
    <t>SCNOHH25</t>
  </si>
  <si>
    <t>SCNONH25</t>
  </si>
  <si>
    <t>SCCOHHW25</t>
  </si>
  <si>
    <t>SCCOHHWW25</t>
  </si>
  <si>
    <t>SCCONHW25</t>
  </si>
  <si>
    <t>SCCONHWW25</t>
  </si>
  <si>
    <t>SCCOUM25</t>
  </si>
  <si>
    <t>SCCOM25</t>
  </si>
  <si>
    <t>SCCOAL25</t>
  </si>
  <si>
    <t>S2.26</t>
  </si>
  <si>
    <t>SCSTE026</t>
  </si>
  <si>
    <t>SCNOHH26</t>
  </si>
  <si>
    <t>SCNONH26</t>
  </si>
  <si>
    <t>SCCOHHW26</t>
  </si>
  <si>
    <t>SCCOHHWW26</t>
  </si>
  <si>
    <t>SCCONHW26</t>
  </si>
  <si>
    <t>SCCONHWW26</t>
  </si>
  <si>
    <t>SCCOUM26</t>
  </si>
  <si>
    <t>SCCOM26</t>
  </si>
  <si>
    <t>SCCOAL26</t>
  </si>
  <si>
    <t>S2.27</t>
  </si>
  <si>
    <t>SCSTE027</t>
  </si>
  <si>
    <t>SCNOHH27</t>
  </si>
  <si>
    <t>SCNONH27</t>
  </si>
  <si>
    <t>SCCOHHW27</t>
  </si>
  <si>
    <t>SCCOHHWW27</t>
  </si>
  <si>
    <t>SCCONHW27</t>
  </si>
  <si>
    <t>SCCONHWW27</t>
  </si>
  <si>
    <t>SCCOUM27</t>
  </si>
  <si>
    <t>SCCOM27</t>
  </si>
  <si>
    <t>SCCOAL27</t>
  </si>
  <si>
    <t>S2.28</t>
  </si>
  <si>
    <t>SCSTE028</t>
  </si>
  <si>
    <t>SCNOHH28</t>
  </si>
  <si>
    <t>SCNONH28</t>
  </si>
  <si>
    <t>SCCOHHW28</t>
  </si>
  <si>
    <t>SCCOHHWW28</t>
  </si>
  <si>
    <t>SCCONHW28</t>
  </si>
  <si>
    <t>SCCONHWW28</t>
  </si>
  <si>
    <t>SCCOUM28</t>
  </si>
  <si>
    <t>SCCOM28</t>
  </si>
  <si>
    <t>SCCOAL28</t>
  </si>
  <si>
    <t>S2.29</t>
  </si>
  <si>
    <t>SCSTE029</t>
  </si>
  <si>
    <t>SCNOHH29</t>
  </si>
  <si>
    <t>SCNONH29</t>
  </si>
  <si>
    <t>SCCOHHW29</t>
  </si>
  <si>
    <t>SCCOHHWW29</t>
  </si>
  <si>
    <t>SCCONHW29</t>
  </si>
  <si>
    <t>SCCONHWW29</t>
  </si>
  <si>
    <t>SCCOUM29</t>
  </si>
  <si>
    <t>SCCOM29</t>
  </si>
  <si>
    <t>SCCOAL29</t>
  </si>
  <si>
    <t>S2.30</t>
  </si>
  <si>
    <t>SCSTE030</t>
  </si>
  <si>
    <t>SCNOHH30</t>
  </si>
  <si>
    <t>SCNONH30</t>
  </si>
  <si>
    <t>SCCOHHW30</t>
  </si>
  <si>
    <t>SCCOHHWW30</t>
  </si>
  <si>
    <t>SCCONHW30</t>
  </si>
  <si>
    <t>SCCONHWW30</t>
  </si>
  <si>
    <t>SCCOUM30</t>
  </si>
  <si>
    <t>SCCOM30</t>
  </si>
  <si>
    <t>SCCOAL30</t>
  </si>
  <si>
    <t>S2.31</t>
  </si>
  <si>
    <t>SCSTE031</t>
  </si>
  <si>
    <t>SCNOHH31</t>
  </si>
  <si>
    <t>SCNONH31</t>
  </si>
  <si>
    <t>SCCOHHW31</t>
  </si>
  <si>
    <t>SCCOHHWW31</t>
  </si>
  <si>
    <t>SCCONHW31</t>
  </si>
  <si>
    <t>SCCONHWW31</t>
  </si>
  <si>
    <t>SCCOUM31</t>
  </si>
  <si>
    <t>SCCOM31</t>
  </si>
  <si>
    <t>SCCOAL31</t>
  </si>
  <si>
    <t>S2.32</t>
  </si>
  <si>
    <t>SCSTE032</t>
  </si>
  <si>
    <t>SCNOHH32</t>
  </si>
  <si>
    <t>SCNONH32</t>
  </si>
  <si>
    <t>SCCOHHW32</t>
  </si>
  <si>
    <t>SCCOHHWW32</t>
  </si>
  <si>
    <t>SCCONHW32</t>
  </si>
  <si>
    <t>SCCONHWW32</t>
  </si>
  <si>
    <t>SCCOUM32</t>
  </si>
  <si>
    <t>SCCOM32</t>
  </si>
  <si>
    <t>SCCOAL32</t>
  </si>
  <si>
    <t>S2.33</t>
  </si>
  <si>
    <t>SCSTE033</t>
  </si>
  <si>
    <t>SCNOHH33</t>
  </si>
  <si>
    <t>SCNONH33</t>
  </si>
  <si>
    <t>SCCOHHW33</t>
  </si>
  <si>
    <t>SCCOHHWW33</t>
  </si>
  <si>
    <t>SCCONHW33</t>
  </si>
  <si>
    <t>SCCONHWW33</t>
  </si>
  <si>
    <t>SCCOUM33</t>
  </si>
  <si>
    <t>SCCOM33</t>
  </si>
  <si>
    <t>SCCOAL33</t>
  </si>
  <si>
    <t>S2.34</t>
  </si>
  <si>
    <t>SCSTE034</t>
  </si>
  <si>
    <t>SCNOHH34</t>
  </si>
  <si>
    <t>SCNONH34</t>
  </si>
  <si>
    <t>SCCOHHW34</t>
  </si>
  <si>
    <t>SCCOHHWW34</t>
  </si>
  <si>
    <t>SCCONHW34</t>
  </si>
  <si>
    <t>SCCONHWW34</t>
  </si>
  <si>
    <t>SCCOUM34</t>
  </si>
  <si>
    <t>SCCOM34</t>
  </si>
  <si>
    <t>SCCOAL34</t>
  </si>
  <si>
    <t>S2.35</t>
  </si>
  <si>
    <t>SCSTE035</t>
  </si>
  <si>
    <t>SCNOHH35</t>
  </si>
  <si>
    <t>SCNONH35</t>
  </si>
  <si>
    <t>SCCOHHW35</t>
  </si>
  <si>
    <t>SCCOHHWW35</t>
  </si>
  <si>
    <t>SCCONHW35</t>
  </si>
  <si>
    <t>SCCONHWW35</t>
  </si>
  <si>
    <t>SCCOUM35</t>
  </si>
  <si>
    <t>SCCOM35</t>
  </si>
  <si>
    <t>SCCOAL35</t>
  </si>
  <si>
    <t>S2.36</t>
  </si>
  <si>
    <t>SCSTE036</t>
  </si>
  <si>
    <t>SCNOHH36</t>
  </si>
  <si>
    <t>SCNONH36</t>
  </si>
  <si>
    <t>SCCOHHW36</t>
  </si>
  <si>
    <t>SCCOHHWW36</t>
  </si>
  <si>
    <t>SCCONHW36</t>
  </si>
  <si>
    <t>SCCONHWW36</t>
  </si>
  <si>
    <t>SCCOUM36</t>
  </si>
  <si>
    <t>SCCOM36</t>
  </si>
  <si>
    <t>SCCOAL36</t>
  </si>
  <si>
    <t>S2.37</t>
  </si>
  <si>
    <t>SCSTE037</t>
  </si>
  <si>
    <t>SCNOHH37</t>
  </si>
  <si>
    <t>SCNONH37</t>
  </si>
  <si>
    <t>SCCOHHW37</t>
  </si>
  <si>
    <t>SCCOHHWW37</t>
  </si>
  <si>
    <t>SCCONHW37</t>
  </si>
  <si>
    <t>SCCONHWW37</t>
  </si>
  <si>
    <t>SCCOUM37</t>
  </si>
  <si>
    <t>SCCOM37</t>
  </si>
  <si>
    <t>SCCOAL37</t>
  </si>
  <si>
    <t>S2.38</t>
  </si>
  <si>
    <t>SCSTE038</t>
  </si>
  <si>
    <t>SCNOHH38</t>
  </si>
  <si>
    <t>SCNONH38</t>
  </si>
  <si>
    <t>SCCOHHW38</t>
  </si>
  <si>
    <t>SCCOHHWW38</t>
  </si>
  <si>
    <t>SCCONHW38</t>
  </si>
  <si>
    <t>SCCONHWW38</t>
  </si>
  <si>
    <t>SCCOUM38</t>
  </si>
  <si>
    <t>SCCOM38</t>
  </si>
  <si>
    <t>SCCOAL38</t>
  </si>
  <si>
    <t>S2.39</t>
  </si>
  <si>
    <t>SCSTE039</t>
  </si>
  <si>
    <t>SCNOHH39</t>
  </si>
  <si>
    <t>SCNONH39</t>
  </si>
  <si>
    <t>SCCOHHW39</t>
  </si>
  <si>
    <t>SCCOHHWW39</t>
  </si>
  <si>
    <t>SCCONHW39</t>
  </si>
  <si>
    <t>SCCONHWW39</t>
  </si>
  <si>
    <t>SCCOUM39</t>
  </si>
  <si>
    <t>SCCOM39</t>
  </si>
  <si>
    <t>SCCOAL39</t>
  </si>
  <si>
    <t>S2.40</t>
  </si>
  <si>
    <t>SCSTE040</t>
  </si>
  <si>
    <t>SCNOHH40</t>
  </si>
  <si>
    <t>SCNONH40</t>
  </si>
  <si>
    <t>SCCOHHW40</t>
  </si>
  <si>
    <t>SCCOHHWW40</t>
  </si>
  <si>
    <t>SCCONHW40</t>
  </si>
  <si>
    <t>SCCONHWW40</t>
  </si>
  <si>
    <t>SCCOUM40</t>
  </si>
  <si>
    <t>SCCOM40</t>
  </si>
  <si>
    <t>SCCOAL40</t>
  </si>
  <si>
    <t>S2.41</t>
  </si>
  <si>
    <t>SCSTE041</t>
  </si>
  <si>
    <t>SCNOHH41</t>
  </si>
  <si>
    <t>SCNONH41</t>
  </si>
  <si>
    <t>SCCOHHW41</t>
  </si>
  <si>
    <t>SCCOHHWW41</t>
  </si>
  <si>
    <t>SCCONHW41</t>
  </si>
  <si>
    <t>SCCONHWW41</t>
  </si>
  <si>
    <t>SCCOUM41</t>
  </si>
  <si>
    <t>SCCOM41</t>
  </si>
  <si>
    <t>SCCOAL41</t>
  </si>
  <si>
    <t>S2.42</t>
  </si>
  <si>
    <t>SCSTE042</t>
  </si>
  <si>
    <t>SCNOHH42</t>
  </si>
  <si>
    <t>SCNONH42</t>
  </si>
  <si>
    <t>SCCOHHW42</t>
  </si>
  <si>
    <t>SCCOHHWW42</t>
  </si>
  <si>
    <t>SCCONHW42</t>
  </si>
  <si>
    <t>SCCONHWW42</t>
  </si>
  <si>
    <t>SCCOUM42</t>
  </si>
  <si>
    <t>SCCOM42</t>
  </si>
  <si>
    <t>SCCOAL42</t>
  </si>
  <si>
    <t>S2.43</t>
  </si>
  <si>
    <t>SCSTE043</t>
  </si>
  <si>
    <t>SCNOHH43</t>
  </si>
  <si>
    <t>SCNONH43</t>
  </si>
  <si>
    <t>SCCOHHW43</t>
  </si>
  <si>
    <t>SCCOHHWW43</t>
  </si>
  <si>
    <t>SCCONHW43</t>
  </si>
  <si>
    <t>SCCONHWW43</t>
  </si>
  <si>
    <t>SCCOUM43</t>
  </si>
  <si>
    <t>SCCOM43</t>
  </si>
  <si>
    <t>SCCOAL43</t>
  </si>
  <si>
    <t>S2.44</t>
  </si>
  <si>
    <t>SCSTE044</t>
  </si>
  <si>
    <t>SCNOHH44</t>
  </si>
  <si>
    <t>SCNONH44</t>
  </si>
  <si>
    <t>SCCOHHW44</t>
  </si>
  <si>
    <t>SCCOHHWW44</t>
  </si>
  <si>
    <t>SCCONHW44</t>
  </si>
  <si>
    <t>SCCONHWW44</t>
  </si>
  <si>
    <t>SCCOUM44</t>
  </si>
  <si>
    <t>SCCOM44</t>
  </si>
  <si>
    <t>SCCOAL44</t>
  </si>
  <si>
    <t>S2.45</t>
  </si>
  <si>
    <t>SCSTE045</t>
  </si>
  <si>
    <t>SCNOHH45</t>
  </si>
  <si>
    <t>SCNONH45</t>
  </si>
  <si>
    <t>SCCOHHW45</t>
  </si>
  <si>
    <t>SCCOHHWW45</t>
  </si>
  <si>
    <t>SCCONHW45</t>
  </si>
  <si>
    <t>SCCONHWW45</t>
  </si>
  <si>
    <t>SCCOUM45</t>
  </si>
  <si>
    <t>SCCOM45</t>
  </si>
  <si>
    <t>SCCOAL45</t>
  </si>
  <si>
    <t>S2.46</t>
  </si>
  <si>
    <t>SCSTE046</t>
  </si>
  <si>
    <t>SCNOHH46</t>
  </si>
  <si>
    <t>SCNONH46</t>
  </si>
  <si>
    <t>SCCOHHW46</t>
  </si>
  <si>
    <t>SCCOHHWW46</t>
  </si>
  <si>
    <t>SCCONHW46</t>
  </si>
  <si>
    <t>SCCONHWW46</t>
  </si>
  <si>
    <t>SCCOUM46</t>
  </si>
  <si>
    <t>SCCOM46</t>
  </si>
  <si>
    <t>SCCOAL46</t>
  </si>
  <si>
    <t>S2.47</t>
  </si>
  <si>
    <t>SCSTE047</t>
  </si>
  <si>
    <t>SCNOHH47</t>
  </si>
  <si>
    <t>SCNONH47</t>
  </si>
  <si>
    <t>SCCOHHW47</t>
  </si>
  <si>
    <t>SCCOHHWW47</t>
  </si>
  <si>
    <t>SCCONHW47</t>
  </si>
  <si>
    <t>SCCONHWW47</t>
  </si>
  <si>
    <t>SCCOUM47</t>
  </si>
  <si>
    <t>SCCOM47</t>
  </si>
  <si>
    <t>SCCOAL47</t>
  </si>
  <si>
    <t>S2.48</t>
  </si>
  <si>
    <t>SCSTE048</t>
  </si>
  <si>
    <t>SCNOHH48</t>
  </si>
  <si>
    <t>SCNONH48</t>
  </si>
  <si>
    <t>SCCOHHW48</t>
  </si>
  <si>
    <t>SCCOHHWW48</t>
  </si>
  <si>
    <t>SCCONHW48</t>
  </si>
  <si>
    <t>SCCONHWW48</t>
  </si>
  <si>
    <t>SCCOUM48</t>
  </si>
  <si>
    <t>SCCOM48</t>
  </si>
  <si>
    <t>SCCOAL48</t>
  </si>
  <si>
    <t>S2.49</t>
  </si>
  <si>
    <t>SCSTE049</t>
  </si>
  <si>
    <t>SCNOHH49</t>
  </si>
  <si>
    <t>SCNONH49</t>
  </si>
  <si>
    <t>SCCOHHW49</t>
  </si>
  <si>
    <t>SCCOHHWW49</t>
  </si>
  <si>
    <t>SCCONHW49</t>
  </si>
  <si>
    <t>SCCONHWW49</t>
  </si>
  <si>
    <t>SCCOUM49</t>
  </si>
  <si>
    <t>SCCOM49</t>
  </si>
  <si>
    <t>SCCOAL49</t>
  </si>
  <si>
    <t>S2.50</t>
  </si>
  <si>
    <t>SCSTE050</t>
  </si>
  <si>
    <t>SCNOHH50</t>
  </si>
  <si>
    <t>SCNONH50</t>
  </si>
  <si>
    <t>SCCOHHW50</t>
  </si>
  <si>
    <t>SCCOHHWW50</t>
  </si>
  <si>
    <t>SCCONHW50</t>
  </si>
  <si>
    <t>SCCONHWW50</t>
  </si>
  <si>
    <t>SCCOUM50</t>
  </si>
  <si>
    <t>SCCOM50</t>
  </si>
  <si>
    <t>SCCOAL50</t>
  </si>
  <si>
    <t>S2.51</t>
  </si>
  <si>
    <t>SCSTE051</t>
  </si>
  <si>
    <t>SCNOHH51</t>
  </si>
  <si>
    <t>SCNONH51</t>
  </si>
  <si>
    <t>SCCOHHW51</t>
  </si>
  <si>
    <t>SCCOHHWW51</t>
  </si>
  <si>
    <t>SCCONHW51</t>
  </si>
  <si>
    <t>SCCONHWW51</t>
  </si>
  <si>
    <t>SCCOUM51</t>
  </si>
  <si>
    <t>SCCOM51</t>
  </si>
  <si>
    <t>SCCOAL51</t>
  </si>
  <si>
    <t>S2.52</t>
  </si>
  <si>
    <t>SCSTE052</t>
  </si>
  <si>
    <t>SCNOHH52</t>
  </si>
  <si>
    <t>SCNONH52</t>
  </si>
  <si>
    <t>SCCOHHW52</t>
  </si>
  <si>
    <t>SCCOHHWW52</t>
  </si>
  <si>
    <t>SCCONHW52</t>
  </si>
  <si>
    <t>SCCONHWW52</t>
  </si>
  <si>
    <t>SCCOUM52</t>
  </si>
  <si>
    <t>SCCOM52</t>
  </si>
  <si>
    <t>SCCOAL52</t>
  </si>
  <si>
    <t>S2.53</t>
  </si>
  <si>
    <t>SCSTE053</t>
  </si>
  <si>
    <t>SCNOHH53</t>
  </si>
  <si>
    <t>SCNONH53</t>
  </si>
  <si>
    <t>SCCOHHW53</t>
  </si>
  <si>
    <t>SCCOHHWW53</t>
  </si>
  <si>
    <t>SCCONHW53</t>
  </si>
  <si>
    <t>SCCONHWW53</t>
  </si>
  <si>
    <t>SCCOUM53</t>
  </si>
  <si>
    <t>SCCOM53</t>
  </si>
  <si>
    <t>SCCOAL53</t>
  </si>
  <si>
    <t>S2.54</t>
  </si>
  <si>
    <t>SCSTE054</t>
  </si>
  <si>
    <t>SCNOHH54</t>
  </si>
  <si>
    <t>SCNONH54</t>
  </si>
  <si>
    <t>SCCOHHW54</t>
  </si>
  <si>
    <t>SCCOHHWW54</t>
  </si>
  <si>
    <t>SCCONHW54</t>
  </si>
  <si>
    <t>SCCONHWW54</t>
  </si>
  <si>
    <t>SCCOUM54</t>
  </si>
  <si>
    <t>SCCOM54</t>
  </si>
  <si>
    <t>SCCOAL54</t>
  </si>
  <si>
    <t>S2.55</t>
  </si>
  <si>
    <t>SCSTE055</t>
  </si>
  <si>
    <t>SCNOHH55</t>
  </si>
  <si>
    <t>SCNONH55</t>
  </si>
  <si>
    <t>SCCOHHW55</t>
  </si>
  <si>
    <t>SCCOHHWW55</t>
  </si>
  <si>
    <t>SCCONHW55</t>
  </si>
  <si>
    <t>SCCONHWW55</t>
  </si>
  <si>
    <t>SCCOUM55</t>
  </si>
  <si>
    <t>SCCOM55</t>
  </si>
  <si>
    <t>SCCOAL55</t>
  </si>
  <si>
    <t>S2.56</t>
  </si>
  <si>
    <t>SCSTE056</t>
  </si>
  <si>
    <t>SCNOHH56</t>
  </si>
  <si>
    <t>SCNONH56</t>
  </si>
  <si>
    <t>SCCOHHW56</t>
  </si>
  <si>
    <t>SCCOHHWW56</t>
  </si>
  <si>
    <t>SCCONHW56</t>
  </si>
  <si>
    <t>SCCONHWW56</t>
  </si>
  <si>
    <t>SCCOUM56</t>
  </si>
  <si>
    <t>SCCOM56</t>
  </si>
  <si>
    <t>SCCOAL56</t>
  </si>
  <si>
    <t>S2.57</t>
  </si>
  <si>
    <t>SCSTE057</t>
  </si>
  <si>
    <t>SCNOHH57</t>
  </si>
  <si>
    <t>SCNONH57</t>
  </si>
  <si>
    <t>SCCOHHW57</t>
  </si>
  <si>
    <t>SCCOHHWW57</t>
  </si>
  <si>
    <t>SCCONHW57</t>
  </si>
  <si>
    <t>SCCONHWW57</t>
  </si>
  <si>
    <t>SCCOUM57</t>
  </si>
  <si>
    <t>SCCOM57</t>
  </si>
  <si>
    <t>SCCOAL57</t>
  </si>
  <si>
    <t>S2.58</t>
  </si>
  <si>
    <t>SCSTE058</t>
  </si>
  <si>
    <t>SCNOHH58</t>
  </si>
  <si>
    <t>SCNONH58</t>
  </si>
  <si>
    <t>SCCOHHW58</t>
  </si>
  <si>
    <t>SCCOHHWW58</t>
  </si>
  <si>
    <t>SCCONHW58</t>
  </si>
  <si>
    <t>SCCONHWW58</t>
  </si>
  <si>
    <t>SCCOUM58</t>
  </si>
  <si>
    <t>SCCOM58</t>
  </si>
  <si>
    <t>SCCOAL58</t>
  </si>
  <si>
    <t>S2.59</t>
  </si>
  <si>
    <t>SCSTE059</t>
  </si>
  <si>
    <t>SCNOHH59</t>
  </si>
  <si>
    <t>SCNONH59</t>
  </si>
  <si>
    <t>SCCOHHW59</t>
  </si>
  <si>
    <t>SCCOHHWW59</t>
  </si>
  <si>
    <t>SCCONHW59</t>
  </si>
  <si>
    <t>SCCONHWW59</t>
  </si>
  <si>
    <t>SCCOUM59</t>
  </si>
  <si>
    <t>SCCOM59</t>
  </si>
  <si>
    <t>SCCOAL59</t>
  </si>
  <si>
    <t>S2.60</t>
  </si>
  <si>
    <t>SCSTE060</t>
  </si>
  <si>
    <t>SCNOHH60</t>
  </si>
  <si>
    <t>SCNONH60</t>
  </si>
  <si>
    <t>SCCOHHW60</t>
  </si>
  <si>
    <t>SCCOHHWW60</t>
  </si>
  <si>
    <t>SCCONHW60</t>
  </si>
  <si>
    <t>SCCONHWW60</t>
  </si>
  <si>
    <t>SCCOUM60</t>
  </si>
  <si>
    <t>SCCOM60</t>
  </si>
  <si>
    <t>SCCOAL60</t>
  </si>
  <si>
    <t>S2.61</t>
  </si>
  <si>
    <t>SCSTE061</t>
  </si>
  <si>
    <t>SCNOHH61</t>
  </si>
  <si>
    <t>SCNONH61</t>
  </si>
  <si>
    <t>SCCOHHW61</t>
  </si>
  <si>
    <t>SCCOHHWW61</t>
  </si>
  <si>
    <t>SCCONHW61</t>
  </si>
  <si>
    <t>SCCONHWW61</t>
  </si>
  <si>
    <t>SCCOUM61</t>
  </si>
  <si>
    <t>SCCOM61</t>
  </si>
  <si>
    <t>SCCOAL61</t>
  </si>
  <si>
    <t>S2.62</t>
  </si>
  <si>
    <t>SCSTE062</t>
  </si>
  <si>
    <t>SCNOHH62</t>
  </si>
  <si>
    <t>SCNONH62</t>
  </si>
  <si>
    <t>SCCOHHW62</t>
  </si>
  <si>
    <t>SCCOHHWW62</t>
  </si>
  <si>
    <t>SCCONHW62</t>
  </si>
  <si>
    <t>SCCONHWW62</t>
  </si>
  <si>
    <t>SCCOUM62</t>
  </si>
  <si>
    <t>SCCOM62</t>
  </si>
  <si>
    <t>SCCOAL62</t>
  </si>
  <si>
    <t>S2.63</t>
  </si>
  <si>
    <t>SCSTE063</t>
  </si>
  <si>
    <t>SCNOHH63</t>
  </si>
  <si>
    <t>SCNONH63</t>
  </si>
  <si>
    <t>SCCOHHW63</t>
  </si>
  <si>
    <t>SCCOHHWW63</t>
  </si>
  <si>
    <t>SCCONHW63</t>
  </si>
  <si>
    <t>SCCONHWW63</t>
  </si>
  <si>
    <t>SCCOUM63</t>
  </si>
  <si>
    <t>SCCOM63</t>
  </si>
  <si>
    <t>SCCOAL63</t>
  </si>
  <si>
    <t>S2.64</t>
  </si>
  <si>
    <t>SCSTE064</t>
  </si>
  <si>
    <t>SCNOHH64</t>
  </si>
  <si>
    <t>SCNONH64</t>
  </si>
  <si>
    <t>SCCOHHW64</t>
  </si>
  <si>
    <t>SCCOHHWW64</t>
  </si>
  <si>
    <t>SCCONHW64</t>
  </si>
  <si>
    <t>SCCONHWW64</t>
  </si>
  <si>
    <t>SCCOUM64</t>
  </si>
  <si>
    <t>SCCOM64</t>
  </si>
  <si>
    <t>SCCOAL64</t>
  </si>
  <si>
    <t>S2.65</t>
  </si>
  <si>
    <t>SCSTE065</t>
  </si>
  <si>
    <t>SCNOHH65</t>
  </si>
  <si>
    <t>SCNONH65</t>
  </si>
  <si>
    <t>SCCOHHW65</t>
  </si>
  <si>
    <t>SCCOHHWW65</t>
  </si>
  <si>
    <t>SCCONHW65</t>
  </si>
  <si>
    <t>SCCONHWW65</t>
  </si>
  <si>
    <t>SCCOUM65</t>
  </si>
  <si>
    <t>SCCOM65</t>
  </si>
  <si>
    <t>SCCOAL65</t>
  </si>
  <si>
    <t>S2.66</t>
  </si>
  <si>
    <t>SCSTE066</t>
  </si>
  <si>
    <t>SCNOHH66</t>
  </si>
  <si>
    <t>SCNONH66</t>
  </si>
  <si>
    <t>SCCOHHW66</t>
  </si>
  <si>
    <t>SCCOHHWW66</t>
  </si>
  <si>
    <t>SCCONHW66</t>
  </si>
  <si>
    <t>SCCONHWW66</t>
  </si>
  <si>
    <t>SCCOUM66</t>
  </si>
  <si>
    <t>SCCOM66</t>
  </si>
  <si>
    <t>SCCOAL66</t>
  </si>
  <si>
    <t>S2.67</t>
  </si>
  <si>
    <t>SCSTE067</t>
  </si>
  <si>
    <t>SCNOHH67</t>
  </si>
  <si>
    <t>SCNONH67</t>
  </si>
  <si>
    <t>SCCOHHW67</t>
  </si>
  <si>
    <t>SCCOHHWW67</t>
  </si>
  <si>
    <t>SCCONHW67</t>
  </si>
  <si>
    <t>SCCONHWW67</t>
  </si>
  <si>
    <t>SCCOUM67</t>
  </si>
  <si>
    <t>SCCOM67</t>
  </si>
  <si>
    <t>SCCOAL67</t>
  </si>
  <si>
    <t>S2.68</t>
  </si>
  <si>
    <t>SCSTE068</t>
  </si>
  <si>
    <t>SCNOHH68</t>
  </si>
  <si>
    <t>SCNONH68</t>
  </si>
  <si>
    <t>SCCOHHW68</t>
  </si>
  <si>
    <t>SCCOHHWW68</t>
  </si>
  <si>
    <t>SCCONHW68</t>
  </si>
  <si>
    <t>SCCONHWW68</t>
  </si>
  <si>
    <t>SCCOUM68</t>
  </si>
  <si>
    <t>SCCOM68</t>
  </si>
  <si>
    <t>SCCOAL68</t>
  </si>
  <si>
    <t>S2.69</t>
  </si>
  <si>
    <t>SCSTE069</t>
  </si>
  <si>
    <t>SCNOHH69</t>
  </si>
  <si>
    <t>SCNONH69</t>
  </si>
  <si>
    <t>SCCOHHW69</t>
  </si>
  <si>
    <t>SCCOHHWW69</t>
  </si>
  <si>
    <t>SCCONHW69</t>
  </si>
  <si>
    <t>SCCONHWW69</t>
  </si>
  <si>
    <t>SCCOUM69</t>
  </si>
  <si>
    <t>SCCOM69</t>
  </si>
  <si>
    <t>SCCOAL69</t>
  </si>
  <si>
    <t>S2.70</t>
  </si>
  <si>
    <t>SCSTE070</t>
  </si>
  <si>
    <t>SCNOHH70</t>
  </si>
  <si>
    <t>SCNONH70</t>
  </si>
  <si>
    <t>SCCOHHW70</t>
  </si>
  <si>
    <t>SCCOHHWW70</t>
  </si>
  <si>
    <t>SCCONHW70</t>
  </si>
  <si>
    <t>SCCONHWW70</t>
  </si>
  <si>
    <t>SCCOUM70</t>
  </si>
  <si>
    <t>SCCOM70</t>
  </si>
  <si>
    <t>SCCOAL70</t>
  </si>
  <si>
    <t>S2.71</t>
  </si>
  <si>
    <t>SCSTE071</t>
  </si>
  <si>
    <t>SCNOHH71</t>
  </si>
  <si>
    <t>SCNONH71</t>
  </si>
  <si>
    <t>SCCOHHW71</t>
  </si>
  <si>
    <t>SCCOHHWW71</t>
  </si>
  <si>
    <t>SCCONHW71</t>
  </si>
  <si>
    <t>SCCONHWW71</t>
  </si>
  <si>
    <t>SCCOUM71</t>
  </si>
  <si>
    <t>SCCOM71</t>
  </si>
  <si>
    <t>SCCOAL71</t>
  </si>
  <si>
    <t>S2.72</t>
  </si>
  <si>
    <t>SCSTE072</t>
  </si>
  <si>
    <t>SCNOHH72</t>
  </si>
  <si>
    <t>SCNONH72</t>
  </si>
  <si>
    <t>SCCOHHW72</t>
  </si>
  <si>
    <t>SCCOHHWW72</t>
  </si>
  <si>
    <t>SCCONHW72</t>
  </si>
  <si>
    <t>SCCONHWW72</t>
  </si>
  <si>
    <t>SCCOUM72</t>
  </si>
  <si>
    <t>SCCOM72</t>
  </si>
  <si>
    <t>SCCOAL72</t>
  </si>
  <si>
    <t>S2.73</t>
  </si>
  <si>
    <t>SCSTE073</t>
  </si>
  <si>
    <t>SCNOHH73</t>
  </si>
  <si>
    <t>SCNONH73</t>
  </si>
  <si>
    <t>SCCOHHW73</t>
  </si>
  <si>
    <t>SCCOHHWW73</t>
  </si>
  <si>
    <t>SCCONHW73</t>
  </si>
  <si>
    <t>SCCONHWW73</t>
  </si>
  <si>
    <t>SCCOUM73</t>
  </si>
  <si>
    <t>SCCOM73</t>
  </si>
  <si>
    <t>SCCOAL73</t>
  </si>
  <si>
    <t>S2.74</t>
  </si>
  <si>
    <t>SCSTE074</t>
  </si>
  <si>
    <t>SCNOHH74</t>
  </si>
  <si>
    <t>SCNONH74</t>
  </si>
  <si>
    <t>SCCOHHW74</t>
  </si>
  <si>
    <t>SCCOHHWW74</t>
  </si>
  <si>
    <t>SCCONHW74</t>
  </si>
  <si>
    <t>SCCONHWW74</t>
  </si>
  <si>
    <t>SCCOUM74</t>
  </si>
  <si>
    <t>SCCOM74</t>
  </si>
  <si>
    <t>SCCOAL74</t>
  </si>
  <si>
    <t>S2.75</t>
  </si>
  <si>
    <t>SCSTE075</t>
  </si>
  <si>
    <t>SCNOHH75</t>
  </si>
  <si>
    <t>SCNONH75</t>
  </si>
  <si>
    <t>SCCOHHW75</t>
  </si>
  <si>
    <t>SCCOHHWW75</t>
  </si>
  <si>
    <t>SCCONHW75</t>
  </si>
  <si>
    <t>SCCONHWW75</t>
  </si>
  <si>
    <t>SCCOUM75</t>
  </si>
  <si>
    <t>SCCOM75</t>
  </si>
  <si>
    <t>SCCOAL75</t>
  </si>
  <si>
    <t>S2.76</t>
  </si>
  <si>
    <t>SCSTE076</t>
  </si>
  <si>
    <t>SCNOHH76</t>
  </si>
  <si>
    <t>SCNONH76</t>
  </si>
  <si>
    <t>SCCOHHW76</t>
  </si>
  <si>
    <t>SCCOHHWW76</t>
  </si>
  <si>
    <t>SCCONHW76</t>
  </si>
  <si>
    <t>SCCONHWW76</t>
  </si>
  <si>
    <t>SCCOUM76</t>
  </si>
  <si>
    <t>SCCOM76</t>
  </si>
  <si>
    <t>SCCOAL76</t>
  </si>
  <si>
    <t>S2.77</t>
  </si>
  <si>
    <t>SCSTE077</t>
  </si>
  <si>
    <t>SCNOHH77</t>
  </si>
  <si>
    <t>SCNONH77</t>
  </si>
  <si>
    <t>SCCOHHW77</t>
  </si>
  <si>
    <t>SCCOHHWW77</t>
  </si>
  <si>
    <t>SCCONHW77</t>
  </si>
  <si>
    <t>SCCONHWW77</t>
  </si>
  <si>
    <t>SCCOUM77</t>
  </si>
  <si>
    <t>SCCOM77</t>
  </si>
  <si>
    <t>SCCOAL77</t>
  </si>
  <si>
    <t>S2.78</t>
  </si>
  <si>
    <t>SCSTE078</t>
  </si>
  <si>
    <t>SCNOHH78</t>
  </si>
  <si>
    <t>SCNONH78</t>
  </si>
  <si>
    <t>SCCOHHW78</t>
  </si>
  <si>
    <t>SCCOHHWW78</t>
  </si>
  <si>
    <t>SCCONHW78</t>
  </si>
  <si>
    <t>SCCONHWW78</t>
  </si>
  <si>
    <t>SCCOUM78</t>
  </si>
  <si>
    <t>SCCOM78</t>
  </si>
  <si>
    <t>SCCOAL78</t>
  </si>
  <si>
    <t>S2.79</t>
  </si>
  <si>
    <t>SCSTE079</t>
  </si>
  <si>
    <t>SCNOHH79</t>
  </si>
  <si>
    <t>SCNONH79</t>
  </si>
  <si>
    <t>SCCOHHW79</t>
  </si>
  <si>
    <t>SCCOHHWW79</t>
  </si>
  <si>
    <t>SCCONHW79</t>
  </si>
  <si>
    <t>SCCONHWW79</t>
  </si>
  <si>
    <t>SCCOUM79</t>
  </si>
  <si>
    <t>SCCOM79</t>
  </si>
  <si>
    <t>SCCOAL79</t>
  </si>
  <si>
    <t>S2.80</t>
  </si>
  <si>
    <t>SCSTE080</t>
  </si>
  <si>
    <t>SCNOHH80</t>
  </si>
  <si>
    <t>SCNONH80</t>
  </si>
  <si>
    <t>SCCOHHW80</t>
  </si>
  <si>
    <t>SCCOHHWW80</t>
  </si>
  <si>
    <t>SCCONHW80</t>
  </si>
  <si>
    <t>SCCONHWW80</t>
  </si>
  <si>
    <t>SCCOUM80</t>
  </si>
  <si>
    <t>SCCOM80</t>
  </si>
  <si>
    <t>SCCOAL80</t>
  </si>
  <si>
    <t>S2.81</t>
  </si>
  <si>
    <t>SCSTE081</t>
  </si>
  <si>
    <t>SCNOHH81</t>
  </si>
  <si>
    <t>SCNONH81</t>
  </si>
  <si>
    <t>SCCOHHW81</t>
  </si>
  <si>
    <t>SCCOHHWW81</t>
  </si>
  <si>
    <t>SCCONHW81</t>
  </si>
  <si>
    <t>SCCONHWW81</t>
  </si>
  <si>
    <t>SCCOUM81</t>
  </si>
  <si>
    <t>SCCOM81</t>
  </si>
  <si>
    <t>SCCOAL81</t>
  </si>
  <si>
    <t>S2.82</t>
  </si>
  <si>
    <t>SCSTE082</t>
  </si>
  <si>
    <t>SCNOHH82</t>
  </si>
  <si>
    <t>SCNONH82</t>
  </si>
  <si>
    <t>SCCOHHW82</t>
  </si>
  <si>
    <t>SCCOHHWW82</t>
  </si>
  <si>
    <t>SCCONHW82</t>
  </si>
  <si>
    <t>SCCONHWW82</t>
  </si>
  <si>
    <t>SCCOUM82</t>
  </si>
  <si>
    <t>SCCOM82</t>
  </si>
  <si>
    <t>SCCOAL82</t>
  </si>
  <si>
    <t>S2.83</t>
  </si>
  <si>
    <t>SCSTE083</t>
  </si>
  <si>
    <t>SCNOHH83</t>
  </si>
  <si>
    <t>SCNONH83</t>
  </si>
  <si>
    <t>SCCOHHW83</t>
  </si>
  <si>
    <t>SCCOHHWW83</t>
  </si>
  <si>
    <t>SCCONHW83</t>
  </si>
  <si>
    <t>SCCONHWW83</t>
  </si>
  <si>
    <t>SCCOUM83</t>
  </si>
  <si>
    <t>SCCOM83</t>
  </si>
  <si>
    <t>SCCOAL83</t>
  </si>
  <si>
    <t>S2.84</t>
  </si>
  <si>
    <t>SCSTE084</t>
  </si>
  <si>
    <t>SCNOHH84</t>
  </si>
  <si>
    <t>SCNONH84</t>
  </si>
  <si>
    <t>SCCOHHW84</t>
  </si>
  <si>
    <t>SCCOHHWW84</t>
  </si>
  <si>
    <t>SCCONHW84</t>
  </si>
  <si>
    <t>SCCONHWW84</t>
  </si>
  <si>
    <t>SCCOUM84</t>
  </si>
  <si>
    <t>SCCOM84</t>
  </si>
  <si>
    <t>SCCOAL84</t>
  </si>
  <si>
    <t>S2.85</t>
  </si>
  <si>
    <t>SCSTE085</t>
  </si>
  <si>
    <t>SCNOHH85</t>
  </si>
  <si>
    <t>SCNONH85</t>
  </si>
  <si>
    <t>SCCOHHW85</t>
  </si>
  <si>
    <t>SCCOHHWW85</t>
  </si>
  <si>
    <t>SCCONHW85</t>
  </si>
  <si>
    <t>SCCONHWW85</t>
  </si>
  <si>
    <t>SCCOUM85</t>
  </si>
  <si>
    <t>SCCOM85</t>
  </si>
  <si>
    <t>SCCOAL85</t>
  </si>
  <si>
    <t>S2.86</t>
  </si>
  <si>
    <t>SCSTE086</t>
  </si>
  <si>
    <t>SCNOHH86</t>
  </si>
  <si>
    <t>SCNONH86</t>
  </si>
  <si>
    <t>SCCOHHW86</t>
  </si>
  <si>
    <t>SCCOHHWW86</t>
  </si>
  <si>
    <t>SCCONHW86</t>
  </si>
  <si>
    <t>SCCONHWW86</t>
  </si>
  <si>
    <t>SCCOUM86</t>
  </si>
  <si>
    <t>SCCOM86</t>
  </si>
  <si>
    <t>SCCOAL86</t>
  </si>
  <si>
    <t>S2.87</t>
  </si>
  <si>
    <t>SCSTE087</t>
  </si>
  <si>
    <t>SCNOHH87</t>
  </si>
  <si>
    <t>SCNONH87</t>
  </si>
  <si>
    <t>SCCOHHW87</t>
  </si>
  <si>
    <t>SCCOHHWW87</t>
  </si>
  <si>
    <t>SCCONHW87</t>
  </si>
  <si>
    <t>SCCONHWW87</t>
  </si>
  <si>
    <t>SCCOUM87</t>
  </si>
  <si>
    <t>SCCOM87</t>
  </si>
  <si>
    <t>SCCOAL87</t>
  </si>
  <si>
    <t>S2.88</t>
  </si>
  <si>
    <t>SCSTE088</t>
  </si>
  <si>
    <t>SCNOHH88</t>
  </si>
  <si>
    <t>SCNONH88</t>
  </si>
  <si>
    <t>SCCOHHW88</t>
  </si>
  <si>
    <t>SCCOHHWW88</t>
  </si>
  <si>
    <t>SCCONHW88</t>
  </si>
  <si>
    <t>SCCONHWW88</t>
  </si>
  <si>
    <t>SCCOUM88</t>
  </si>
  <si>
    <t>SCCOM88</t>
  </si>
  <si>
    <t>SCCOAL88</t>
  </si>
  <si>
    <t>S2.89</t>
  </si>
  <si>
    <t>SCSTE089</t>
  </si>
  <si>
    <t>SCNOHH89</t>
  </si>
  <si>
    <t>SCNONH89</t>
  </si>
  <si>
    <t>SCCOHHW89</t>
  </si>
  <si>
    <t>SCCOHHWW89</t>
  </si>
  <si>
    <t>SCCONHW89</t>
  </si>
  <si>
    <t>SCCONHWW89</t>
  </si>
  <si>
    <t>SCCOUM89</t>
  </si>
  <si>
    <t>SCCOM89</t>
  </si>
  <si>
    <t>SCCOAL89</t>
  </si>
  <si>
    <t>S2.90</t>
  </si>
  <si>
    <t>SCSTE090</t>
  </si>
  <si>
    <t>SCNOHH90</t>
  </si>
  <si>
    <t>SCNONH90</t>
  </si>
  <si>
    <t>SCCOHHW90</t>
  </si>
  <si>
    <t>SCCOHHWW90</t>
  </si>
  <si>
    <t>SCCONHW90</t>
  </si>
  <si>
    <t>SCCONHWW90</t>
  </si>
  <si>
    <t>SCCOUM90</t>
  </si>
  <si>
    <t>SCCOM90</t>
  </si>
  <si>
    <t>SCCOAL90</t>
  </si>
  <si>
    <t>S2.91</t>
  </si>
  <si>
    <t>SCSTE091</t>
  </si>
  <si>
    <t>SCNOHH91</t>
  </si>
  <si>
    <t>SCNONH91</t>
  </si>
  <si>
    <t>SCCOHHW91</t>
  </si>
  <si>
    <t>SCCOHHWW91</t>
  </si>
  <si>
    <t>SCCONHW91</t>
  </si>
  <si>
    <t>SCCONHWW91</t>
  </si>
  <si>
    <t>SCCOUM91</t>
  </si>
  <si>
    <t>SCCOM91</t>
  </si>
  <si>
    <t>SCCOAL91</t>
  </si>
  <si>
    <t>S2.92</t>
  </si>
  <si>
    <t>SCSTE092</t>
  </si>
  <si>
    <t>SCNOHH92</t>
  </si>
  <si>
    <t>SCNONH92</t>
  </si>
  <si>
    <t>SCCOHHW92</t>
  </si>
  <si>
    <t>SCCOHHWW92</t>
  </si>
  <si>
    <t>SCCONHW92</t>
  </si>
  <si>
    <t>SCCONHWW92</t>
  </si>
  <si>
    <t>SCCOUM92</t>
  </si>
  <si>
    <t>SCCOM92</t>
  </si>
  <si>
    <t>SCCOAL92</t>
  </si>
  <si>
    <t>S2.93</t>
  </si>
  <si>
    <t>SCSTE093</t>
  </si>
  <si>
    <t>SCNOHH93</t>
  </si>
  <si>
    <t>SCNONH93</t>
  </si>
  <si>
    <t>SCCOHHW93</t>
  </si>
  <si>
    <t>SCCOHHWW93</t>
  </si>
  <si>
    <t>SCCONHW93</t>
  </si>
  <si>
    <t>SCCONHWW93</t>
  </si>
  <si>
    <t>SCCOUM93</t>
  </si>
  <si>
    <t>SCCOM93</t>
  </si>
  <si>
    <t>SCCOAL93</t>
  </si>
  <si>
    <t>S2.94</t>
  </si>
  <si>
    <t>SCSTE094</t>
  </si>
  <si>
    <t>SCNOHH94</t>
  </si>
  <si>
    <t>SCNONH94</t>
  </si>
  <si>
    <t>SCCOHHW94</t>
  </si>
  <si>
    <t>SCCOHHWW94</t>
  </si>
  <si>
    <t>SCCONHW94</t>
  </si>
  <si>
    <t>SCCONHWW94</t>
  </si>
  <si>
    <t>SCCOUM94</t>
  </si>
  <si>
    <t>SCCOM94</t>
  </si>
  <si>
    <t>SCCOAL94</t>
  </si>
  <si>
    <t>S2.95</t>
  </si>
  <si>
    <t>SCSTE095</t>
  </si>
  <si>
    <t>SCNOHH95</t>
  </si>
  <si>
    <t>SCNONH95</t>
  </si>
  <si>
    <t>SCCOHHW95</t>
  </si>
  <si>
    <t>SCCOHHWW95</t>
  </si>
  <si>
    <t>SCCONHW95</t>
  </si>
  <si>
    <t>SCCONHWW95</t>
  </si>
  <si>
    <t>SCCOUM95</t>
  </si>
  <si>
    <t>SCCOM95</t>
  </si>
  <si>
    <t>SCCOAL95</t>
  </si>
  <si>
    <t>S2.96</t>
  </si>
  <si>
    <t>SCSTE096</t>
  </si>
  <si>
    <t>SCNOHH96</t>
  </si>
  <si>
    <t>SCNONH96</t>
  </si>
  <si>
    <t>SCCOHHW96</t>
  </si>
  <si>
    <t>SCCOHHWW96</t>
  </si>
  <si>
    <t>SCCONHW96</t>
  </si>
  <si>
    <t>SCCONHWW96</t>
  </si>
  <si>
    <t>SCCOUM96</t>
  </si>
  <si>
    <t>SCCOM96</t>
  </si>
  <si>
    <t>SCCOAL96</t>
  </si>
  <si>
    <t>S2.97</t>
  </si>
  <si>
    <t>SCSTE097</t>
  </si>
  <si>
    <t>SCNOHH97</t>
  </si>
  <si>
    <t>SCNONH97</t>
  </si>
  <si>
    <t>SCCOHHW97</t>
  </si>
  <si>
    <t>SCCOHHWW97</t>
  </si>
  <si>
    <t>SCCONHW97</t>
  </si>
  <si>
    <t>SCCONHWW97</t>
  </si>
  <si>
    <t>SCCOUM97</t>
  </si>
  <si>
    <t>SCCOM97</t>
  </si>
  <si>
    <t>SCCOAL97</t>
  </si>
  <si>
    <t>S2.98</t>
  </si>
  <si>
    <t>SCSTE098</t>
  </si>
  <si>
    <t>SCNOHH98</t>
  </si>
  <si>
    <t>SCNONH98</t>
  </si>
  <si>
    <t>SCCOHHW98</t>
  </si>
  <si>
    <t>SCCOHHWW98</t>
  </si>
  <si>
    <t>SCCONHW98</t>
  </si>
  <si>
    <t>SCCONHWW98</t>
  </si>
  <si>
    <t>SCCOUM98</t>
  </si>
  <si>
    <t>SCCOM98</t>
  </si>
  <si>
    <t>SCCOAL98</t>
  </si>
  <si>
    <t>S2.99</t>
  </si>
  <si>
    <t>SCSTE099</t>
  </si>
  <si>
    <t>SCNOHH99</t>
  </si>
  <si>
    <t>SCNONH99</t>
  </si>
  <si>
    <t>SCCOHHW99</t>
  </si>
  <si>
    <t>SCCOHHWW99</t>
  </si>
  <si>
    <t>SCCONHW99</t>
  </si>
  <si>
    <t>SCCONHWW99</t>
  </si>
  <si>
    <t>SCCOUM99</t>
  </si>
  <si>
    <t>SCCOM99</t>
  </si>
  <si>
    <t>SCCOAL99</t>
  </si>
  <si>
    <t>S2.100</t>
  </si>
  <si>
    <t>SCSTE100</t>
  </si>
  <si>
    <t>SCNOHH100</t>
  </si>
  <si>
    <t>SCNONH100</t>
  </si>
  <si>
    <t>SCCOHHW100</t>
  </si>
  <si>
    <t>SCCOHHWW100</t>
  </si>
  <si>
    <t>SCCONHW100</t>
  </si>
  <si>
    <t>SCCONHWW100</t>
  </si>
  <si>
    <t>SCCOUM100</t>
  </si>
  <si>
    <t>SCCOM100</t>
  </si>
  <si>
    <t>SCCOAL100</t>
  </si>
  <si>
    <t>S2.101</t>
  </si>
  <si>
    <t>SCSTE101</t>
  </si>
  <si>
    <t>SCNOHH101</t>
  </si>
  <si>
    <t>SCNONH101</t>
  </si>
  <si>
    <t>SCCOHHW101</t>
  </si>
  <si>
    <t>SCCOHHWW101</t>
  </si>
  <si>
    <t>SCCONHW101</t>
  </si>
  <si>
    <t>SCCONHWW101</t>
  </si>
  <si>
    <t>SCCOUM101</t>
  </si>
  <si>
    <t>SCCOM101</t>
  </si>
  <si>
    <t>SCCOAL101</t>
  </si>
  <si>
    <t>S2.102</t>
  </si>
  <si>
    <t>SCSTE102</t>
  </si>
  <si>
    <t>SCNOHH102</t>
  </si>
  <si>
    <t>SCNONH102</t>
  </si>
  <si>
    <t>SCCOHHW102</t>
  </si>
  <si>
    <t>SCCOHHWW102</t>
  </si>
  <si>
    <t>SCCONHW102</t>
  </si>
  <si>
    <t>SCCONHWW102</t>
  </si>
  <si>
    <t>SCCOUM102</t>
  </si>
  <si>
    <t>SCCOM102</t>
  </si>
  <si>
    <t>SCCOAL102</t>
  </si>
  <si>
    <t>S2.103</t>
  </si>
  <si>
    <t>SCSTE103</t>
  </si>
  <si>
    <t>SCNOHH103</t>
  </si>
  <si>
    <t>SCNONH103</t>
  </si>
  <si>
    <t>SCCOHHW103</t>
  </si>
  <si>
    <t>SCCOHHWW103</t>
  </si>
  <si>
    <t>SCCONHW103</t>
  </si>
  <si>
    <t>SCCONHWW103</t>
  </si>
  <si>
    <t>SCCOUM103</t>
  </si>
  <si>
    <t>SCCOM103</t>
  </si>
  <si>
    <t>SCCOAL103</t>
  </si>
  <si>
    <t>S2.104</t>
  </si>
  <si>
    <t>SCSTE104</t>
  </si>
  <si>
    <t>SCNOHH104</t>
  </si>
  <si>
    <t>SCNONH104</t>
  </si>
  <si>
    <t>SCCOHHW104</t>
  </si>
  <si>
    <t>SCCOHHWW104</t>
  </si>
  <si>
    <t>SCCONHW104</t>
  </si>
  <si>
    <t>SCCONHWW104</t>
  </si>
  <si>
    <t>SCCOUM104</t>
  </si>
  <si>
    <t>SCCOM104</t>
  </si>
  <si>
    <t>SCCOAL104</t>
  </si>
  <si>
    <t>S2.105</t>
  </si>
  <si>
    <t>SCSTE105</t>
  </si>
  <si>
    <t>SCNOHH105</t>
  </si>
  <si>
    <t>SCNONH105</t>
  </si>
  <si>
    <t>SCCOHHW105</t>
  </si>
  <si>
    <t>SCCOHHWW105</t>
  </si>
  <si>
    <t>SCCONHW105</t>
  </si>
  <si>
    <t>SCCONHWW105</t>
  </si>
  <si>
    <t>SCCOUM105</t>
  </si>
  <si>
    <t>SCCOM105</t>
  </si>
  <si>
    <t>SCCOAL105</t>
  </si>
  <si>
    <t>S2.106</t>
  </si>
  <si>
    <t>SCSTE106</t>
  </si>
  <si>
    <t>SCNOHH106</t>
  </si>
  <si>
    <t>SCNONH106</t>
  </si>
  <si>
    <t>SCCOHHW106</t>
  </si>
  <si>
    <t>SCCOHHWW106</t>
  </si>
  <si>
    <t>SCCONHW106</t>
  </si>
  <si>
    <t>SCCONHWW106</t>
  </si>
  <si>
    <t>SCCOUM106</t>
  </si>
  <si>
    <t>SCCOM106</t>
  </si>
  <si>
    <t>SCCOAL106</t>
  </si>
  <si>
    <t>S2.107</t>
  </si>
  <si>
    <t>SCSTE107</t>
  </si>
  <si>
    <t>SCNOHH107</t>
  </si>
  <si>
    <t>SCNONH107</t>
  </si>
  <si>
    <t>SCCOHHW107</t>
  </si>
  <si>
    <t>SCCOHHWW107</t>
  </si>
  <si>
    <t>SCCONHW107</t>
  </si>
  <si>
    <t>SCCONHWW107</t>
  </si>
  <si>
    <t>SCCOUM107</t>
  </si>
  <si>
    <t>SCCOM107</t>
  </si>
  <si>
    <t>SCCOAL107</t>
  </si>
  <si>
    <t>S2.108</t>
  </si>
  <si>
    <t>SCSTE108</t>
  </si>
  <si>
    <t>SCNOHH108</t>
  </si>
  <si>
    <t>SCNONH108</t>
  </si>
  <si>
    <t>SCCOHHW108</t>
  </si>
  <si>
    <t>SCCOHHWW108</t>
  </si>
  <si>
    <t>SCCONHW108</t>
  </si>
  <si>
    <t>SCCONHWW108</t>
  </si>
  <si>
    <t>SCCOUM108</t>
  </si>
  <si>
    <t>SCCOM108</t>
  </si>
  <si>
    <t>SCCOAL108</t>
  </si>
  <si>
    <t>S2.109</t>
  </si>
  <si>
    <t>SCSTE109</t>
  </si>
  <si>
    <t>SCNOHH109</t>
  </si>
  <si>
    <t>SCNONH109</t>
  </si>
  <si>
    <t>SCCOHHW109</t>
  </si>
  <si>
    <t>SCCOHHWW109</t>
  </si>
  <si>
    <t>SCCONHW109</t>
  </si>
  <si>
    <t>SCCONHWW109</t>
  </si>
  <si>
    <t>SCCOUM109</t>
  </si>
  <si>
    <t>SCCOM109</t>
  </si>
  <si>
    <t>SCCOAL109</t>
  </si>
  <si>
    <t>S2.110</t>
  </si>
  <si>
    <t>SCSTE110</t>
  </si>
  <si>
    <t>SCNOHH110</t>
  </si>
  <si>
    <t>SCNONH110</t>
  </si>
  <si>
    <t>SCCOHHW110</t>
  </si>
  <si>
    <t>SCCOHHWW110</t>
  </si>
  <si>
    <t>SCCONHW110</t>
  </si>
  <si>
    <t>SCCONHWW110</t>
  </si>
  <si>
    <t>SCCOUM110</t>
  </si>
  <si>
    <t>SCCOM110</t>
  </si>
  <si>
    <t>SCCOAL110</t>
  </si>
  <si>
    <t>S2.111</t>
  </si>
  <si>
    <t>SCSTE111</t>
  </si>
  <si>
    <t>SCNOHH111</t>
  </si>
  <si>
    <t>SCNONH111</t>
  </si>
  <si>
    <t>SCCOHHW111</t>
  </si>
  <si>
    <t>SCCOHHWW111</t>
  </si>
  <si>
    <t>SCCONHW111</t>
  </si>
  <si>
    <t>SCCONHWW111</t>
  </si>
  <si>
    <t>SCCOUM111</t>
  </si>
  <si>
    <t>SCCOM111</t>
  </si>
  <si>
    <t>SCCOAL111</t>
  </si>
  <si>
    <t>S2.112</t>
  </si>
  <si>
    <t>SCSTE112</t>
  </si>
  <si>
    <t>SCNOHH112</t>
  </si>
  <si>
    <t>SCNONH112</t>
  </si>
  <si>
    <t>SCCOHHW112</t>
  </si>
  <si>
    <t>SCCOHHWW112</t>
  </si>
  <si>
    <t>SCCONHW112</t>
  </si>
  <si>
    <t>SCCONHWW112</t>
  </si>
  <si>
    <t>SCCOUM112</t>
  </si>
  <si>
    <t>SCCOM112</t>
  </si>
  <si>
    <t>SCCOAL112</t>
  </si>
  <si>
    <t>S2.113</t>
  </si>
  <si>
    <t>SCSTE113</t>
  </si>
  <si>
    <t>SCNOHH113</t>
  </si>
  <si>
    <t>SCNONH113</t>
  </si>
  <si>
    <t>SCCOHHW113</t>
  </si>
  <si>
    <t>SCCOHHWW113</t>
  </si>
  <si>
    <t>SCCONHW113</t>
  </si>
  <si>
    <t>SCCONHWW113</t>
  </si>
  <si>
    <t>SCCOUM113</t>
  </si>
  <si>
    <t>SCCOM113</t>
  </si>
  <si>
    <t>SCCOAL113</t>
  </si>
  <si>
    <t>S2.114</t>
  </si>
  <si>
    <t>SCSTE114</t>
  </si>
  <si>
    <t>SCNOHH114</t>
  </si>
  <si>
    <t>SCNONH114</t>
  </si>
  <si>
    <t>SCCOHHW114</t>
  </si>
  <si>
    <t>SCCOHHWW114</t>
  </si>
  <si>
    <t>SCCONHW114</t>
  </si>
  <si>
    <t>SCCONHWW114</t>
  </si>
  <si>
    <t>SCCOUM114</t>
  </si>
  <si>
    <t>SCCOM114</t>
  </si>
  <si>
    <t>SCCOAL114</t>
  </si>
  <si>
    <t>S2.115</t>
  </si>
  <si>
    <t>SCSTE115</t>
  </si>
  <si>
    <t>SCNOHH115</t>
  </si>
  <si>
    <t>SCNONH115</t>
  </si>
  <si>
    <t>SCCOHHW115</t>
  </si>
  <si>
    <t>SCCOHHWW115</t>
  </si>
  <si>
    <t>SCCONHW115</t>
  </si>
  <si>
    <t>SCCONHWW115</t>
  </si>
  <si>
    <t>SCCOUM115</t>
  </si>
  <si>
    <t>SCCOM115</t>
  </si>
  <si>
    <t>SCCOAL115</t>
  </si>
  <si>
    <t>S2.116</t>
  </si>
  <si>
    <t>SCSTE116</t>
  </si>
  <si>
    <t>SCNOHH116</t>
  </si>
  <si>
    <t>SCNONH116</t>
  </si>
  <si>
    <t>SCCOHHW116</t>
  </si>
  <si>
    <t>SCCOHHWW116</t>
  </si>
  <si>
    <t>SCCONHW116</t>
  </si>
  <si>
    <t>SCCONHWW116</t>
  </si>
  <si>
    <t>SCCOUM116</t>
  </si>
  <si>
    <t>SCCOM116</t>
  </si>
  <si>
    <t>SCCOAL116</t>
  </si>
  <si>
    <t>S2.117</t>
  </si>
  <si>
    <t>SCSTE117</t>
  </si>
  <si>
    <t>SCNOHH117</t>
  </si>
  <si>
    <t>SCNONH117</t>
  </si>
  <si>
    <t>SCCOHHW117</t>
  </si>
  <si>
    <t>SCCOHHWW117</t>
  </si>
  <si>
    <t>SCCONHW117</t>
  </si>
  <si>
    <t>SCCONHWW117</t>
  </si>
  <si>
    <t>SCCOUM117</t>
  </si>
  <si>
    <t>SCCOM117</t>
  </si>
  <si>
    <t>SCCOAL117</t>
  </si>
  <si>
    <t>S2.118</t>
  </si>
  <si>
    <t>SCSTE118</t>
  </si>
  <si>
    <t>SCNOHH118</t>
  </si>
  <si>
    <t>SCNONH118</t>
  </si>
  <si>
    <t>SCCOHHW118</t>
  </si>
  <si>
    <t>SCCOHHWW118</t>
  </si>
  <si>
    <t>SCCONHW118</t>
  </si>
  <si>
    <t>SCCONHWW118</t>
  </si>
  <si>
    <t>SCCOUM118</t>
  </si>
  <si>
    <t>SCCOM118</t>
  </si>
  <si>
    <t>SCCOAL118</t>
  </si>
  <si>
    <t>S2.119</t>
  </si>
  <si>
    <t>SCSTE119</t>
  </si>
  <si>
    <t>SCNOHH119</t>
  </si>
  <si>
    <t>SCNONH119</t>
  </si>
  <si>
    <t>SCCOHHW119</t>
  </si>
  <si>
    <t>SCCOHHWW119</t>
  </si>
  <si>
    <t>SCCONHW119</t>
  </si>
  <si>
    <t>SCCONHWW119</t>
  </si>
  <si>
    <t>SCCOUM119</t>
  </si>
  <si>
    <t>SCCOM119</t>
  </si>
  <si>
    <t>SCCOAL119</t>
  </si>
  <si>
    <t>S2.120</t>
  </si>
  <si>
    <t>SCSTE120</t>
  </si>
  <si>
    <t>SCNOHH120</t>
  </si>
  <si>
    <t>SCNONH120</t>
  </si>
  <si>
    <t>SCCOHHW120</t>
  </si>
  <si>
    <t>SCCOHHWW120</t>
  </si>
  <si>
    <t>SCCONHW120</t>
  </si>
  <si>
    <t>SCCONHWW120</t>
  </si>
  <si>
    <t>SCCOUM120</t>
  </si>
  <si>
    <t>SCCOM120</t>
  </si>
  <si>
    <t>SCCOAL120</t>
  </si>
  <si>
    <t>S2.121</t>
  </si>
  <si>
    <t>SCSTE121</t>
  </si>
  <si>
    <t>SCNOHH121</t>
  </si>
  <si>
    <t>SCNONH121</t>
  </si>
  <si>
    <t>SCCOHHW121</t>
  </si>
  <si>
    <t>SCCOHHWW121</t>
  </si>
  <si>
    <t>SCCONHW121</t>
  </si>
  <si>
    <t>SCCONHWW121</t>
  </si>
  <si>
    <t>SCCOUM121</t>
  </si>
  <si>
    <t>SCCOM121</t>
  </si>
  <si>
    <t>SCCOAL121</t>
  </si>
  <si>
    <t>S2.122</t>
  </si>
  <si>
    <t>SCSTE122</t>
  </si>
  <si>
    <t>SCNOHH122</t>
  </si>
  <si>
    <t>SCNONH122</t>
  </si>
  <si>
    <t>SCCOHHW122</t>
  </si>
  <si>
    <t>SCCOHHWW122</t>
  </si>
  <si>
    <t>SCCONHW122</t>
  </si>
  <si>
    <t>SCCONHWW122</t>
  </si>
  <si>
    <t>SCCOUM122</t>
  </si>
  <si>
    <t>SCCOM122</t>
  </si>
  <si>
    <t>SCCOAL122</t>
  </si>
  <si>
    <t>S2.123</t>
  </si>
  <si>
    <t>SCSTE123</t>
  </si>
  <si>
    <t>SCNOHH123</t>
  </si>
  <si>
    <t>SCNONH123</t>
  </si>
  <si>
    <t>SCCOHHW123</t>
  </si>
  <si>
    <t>SCCOHHWW123</t>
  </si>
  <si>
    <t>SCCONHW123</t>
  </si>
  <si>
    <t>SCCONHWW123</t>
  </si>
  <si>
    <t>SCCOUM123</t>
  </si>
  <si>
    <t>SCCOM123</t>
  </si>
  <si>
    <t>SCCOAL123</t>
  </si>
  <si>
    <t>S2.124</t>
  </si>
  <si>
    <t>SCSTE124</t>
  </si>
  <si>
    <t>SCNOHH124</t>
  </si>
  <si>
    <t>SCNONH124</t>
  </si>
  <si>
    <t>SCCOHHW124</t>
  </si>
  <si>
    <t>SCCOHHWW124</t>
  </si>
  <si>
    <t>SCCONHW124</t>
  </si>
  <si>
    <t>SCCONHWW124</t>
  </si>
  <si>
    <t>SCCOUM124</t>
  </si>
  <si>
    <t>SCCOM124</t>
  </si>
  <si>
    <t>SCCOAL124</t>
  </si>
  <si>
    <t>S2.125</t>
  </si>
  <si>
    <t>SCSTE125</t>
  </si>
  <si>
    <t>SCNOHH125</t>
  </si>
  <si>
    <t>SCNONH125</t>
  </si>
  <si>
    <t>SCCOHHW125</t>
  </si>
  <si>
    <t>SCCOHHWW125</t>
  </si>
  <si>
    <t>SCCONHW125</t>
  </si>
  <si>
    <t>SCCONHWW125</t>
  </si>
  <si>
    <t>SCCOUM125</t>
  </si>
  <si>
    <t>SCCOM125</t>
  </si>
  <si>
    <t>SCCOAL125</t>
  </si>
  <si>
    <t>S2.126</t>
  </si>
  <si>
    <t>SCSTE126</t>
  </si>
  <si>
    <t>SCNOHH126</t>
  </si>
  <si>
    <t>SCNONH126</t>
  </si>
  <si>
    <t>SCCOHHW126</t>
  </si>
  <si>
    <t>SCCOHHWW126</t>
  </si>
  <si>
    <t>SCCONHW126</t>
  </si>
  <si>
    <t>SCCONHWW126</t>
  </si>
  <si>
    <t>SCCOUM126</t>
  </si>
  <si>
    <t>SCCOM126</t>
  </si>
  <si>
    <t>SCCOAL126</t>
  </si>
  <si>
    <t>S2.127</t>
  </si>
  <si>
    <t>SCSTE127</t>
  </si>
  <si>
    <t>SCNOHH127</t>
  </si>
  <si>
    <t>SCNONH127</t>
  </si>
  <si>
    <t>SCCOHHW127</t>
  </si>
  <si>
    <t>SCCOHHWW127</t>
  </si>
  <si>
    <t>SCCONHW127</t>
  </si>
  <si>
    <t>SCCONHWW127</t>
  </si>
  <si>
    <t>SCCOUM127</t>
  </si>
  <si>
    <t>SCCOM127</t>
  </si>
  <si>
    <t>SCCOAL127</t>
  </si>
  <si>
    <t>S2.128</t>
  </si>
  <si>
    <t>SCSTE128</t>
  </si>
  <si>
    <t>SCNOHH128</t>
  </si>
  <si>
    <t>SCNONH128</t>
  </si>
  <si>
    <t>SCCOHHW128</t>
  </si>
  <si>
    <t>SCCOHHWW128</t>
  </si>
  <si>
    <t>SCCONHW128</t>
  </si>
  <si>
    <t>SCCONHWW128</t>
  </si>
  <si>
    <t>SCCOUM128</t>
  </si>
  <si>
    <t>SCCOM128</t>
  </si>
  <si>
    <t>SCCOAL128</t>
  </si>
  <si>
    <t>S2.129</t>
  </si>
  <si>
    <t>SCSTE129</t>
  </si>
  <si>
    <t>SCNOHH129</t>
  </si>
  <si>
    <t>SCNONH129</t>
  </si>
  <si>
    <t>SCCOHHW129</t>
  </si>
  <si>
    <t>SCCOHHWW129</t>
  </si>
  <si>
    <t>SCCONHW129</t>
  </si>
  <si>
    <t>SCCONHWW129</t>
  </si>
  <si>
    <t>SCCOUM129</t>
  </si>
  <si>
    <t>SCCOM129</t>
  </si>
  <si>
    <t>SCCOAL129</t>
  </si>
  <si>
    <t>S2.130</t>
  </si>
  <si>
    <t>SCSTE130</t>
  </si>
  <si>
    <t>SCNOHH130</t>
  </si>
  <si>
    <t>SCNONH130</t>
  </si>
  <si>
    <t>SCCOHHW130</t>
  </si>
  <si>
    <t>SCCOHHWW130</t>
  </si>
  <si>
    <t>SCCONHW130</t>
  </si>
  <si>
    <t>SCCONHWW130</t>
  </si>
  <si>
    <t>SCCOUM130</t>
  </si>
  <si>
    <t>SCCOM130</t>
  </si>
  <si>
    <t>SCCOAL130</t>
  </si>
  <si>
    <t>S2.131</t>
  </si>
  <si>
    <t>SCSTE131</t>
  </si>
  <si>
    <t>SCNOHH131</t>
  </si>
  <si>
    <t>SCNONH131</t>
  </si>
  <si>
    <t>SCCOHHW131</t>
  </si>
  <si>
    <t>SCCOHHWW131</t>
  </si>
  <si>
    <t>SCCONHW131</t>
  </si>
  <si>
    <t>SCCONHWW131</t>
  </si>
  <si>
    <t>SCCOUM131</t>
  </si>
  <si>
    <t>SCCOM131</t>
  </si>
  <si>
    <t>SCCOAL131</t>
  </si>
  <si>
    <t>S2.132</t>
  </si>
  <si>
    <t>SCSTE132</t>
  </si>
  <si>
    <t>SCNOHH132</t>
  </si>
  <si>
    <t>SCNONH132</t>
  </si>
  <si>
    <t>SCCOHHW132</t>
  </si>
  <si>
    <t>SCCOHHWW132</t>
  </si>
  <si>
    <t>SCCONHW132</t>
  </si>
  <si>
    <t>SCCONHWW132</t>
  </si>
  <si>
    <t>SCCOUM132</t>
  </si>
  <si>
    <t>SCCOM132</t>
  </si>
  <si>
    <t>SCCOAL132</t>
  </si>
  <si>
    <t>S2.133</t>
  </si>
  <si>
    <t>SCSTE133</t>
  </si>
  <si>
    <t>SCNOHH133</t>
  </si>
  <si>
    <t>SCNONH133</t>
  </si>
  <si>
    <t>SCCOHHW133</t>
  </si>
  <si>
    <t>SCCOHHWW133</t>
  </si>
  <si>
    <t>SCCONHW133</t>
  </si>
  <si>
    <t>SCCONHWW133</t>
  </si>
  <si>
    <t>SCCOUM133</t>
  </si>
  <si>
    <t>SCCOM133</t>
  </si>
  <si>
    <t>SCCOAL133</t>
  </si>
  <si>
    <t>S2.134</t>
  </si>
  <si>
    <t>SCSTE134</t>
  </si>
  <si>
    <t>SCNOHH134</t>
  </si>
  <si>
    <t>SCNONH134</t>
  </si>
  <si>
    <t>SCCOHHW134</t>
  </si>
  <si>
    <t>SCCOHHWW134</t>
  </si>
  <si>
    <t>SCCONHW134</t>
  </si>
  <si>
    <t>SCCONHWW134</t>
  </si>
  <si>
    <t>SCCOUM134</t>
  </si>
  <si>
    <t>SCCOM134</t>
  </si>
  <si>
    <t>SCCOAL134</t>
  </si>
  <si>
    <t>S2.135</t>
  </si>
  <si>
    <t>SCSTE135</t>
  </si>
  <si>
    <t>SCNOHH135</t>
  </si>
  <si>
    <t>SCNONH135</t>
  </si>
  <si>
    <t>SCCOHHW135</t>
  </si>
  <si>
    <t>SCCOHHWW135</t>
  </si>
  <si>
    <t>SCCONHW135</t>
  </si>
  <si>
    <t>SCCONHWW135</t>
  </si>
  <si>
    <t>SCCOUM135</t>
  </si>
  <si>
    <t>SCCOM135</t>
  </si>
  <si>
    <t>SCCOAL135</t>
  </si>
  <si>
    <t>S2.136</t>
  </si>
  <si>
    <t>SCSTE136</t>
  </si>
  <si>
    <t>SCNOHH136</t>
  </si>
  <si>
    <t>SCNONH136</t>
  </si>
  <si>
    <t>SCCOHHW136</t>
  </si>
  <si>
    <t>SCCOHHWW136</t>
  </si>
  <si>
    <t>SCCONHW136</t>
  </si>
  <si>
    <t>SCCONHWW136</t>
  </si>
  <si>
    <t>SCCOUM136</t>
  </si>
  <si>
    <t>SCCOM136</t>
  </si>
  <si>
    <t>SCCOAL136</t>
  </si>
  <si>
    <t>S2.137</t>
  </si>
  <si>
    <t>SCSTE137</t>
  </si>
  <si>
    <t>SCNOHH137</t>
  </si>
  <si>
    <t>SCNONH137</t>
  </si>
  <si>
    <t>SCCOHHW137</t>
  </si>
  <si>
    <t>SCCOHHWW137</t>
  </si>
  <si>
    <t>SCCONHW137</t>
  </si>
  <si>
    <t>SCCONHWW137</t>
  </si>
  <si>
    <t>SCCOUM137</t>
  </si>
  <si>
    <t>SCCOM137</t>
  </si>
  <si>
    <t>SCCOAL137</t>
  </si>
  <si>
    <t>S2.138</t>
  </si>
  <si>
    <t>SCSTE138</t>
  </si>
  <si>
    <t>SCNOHH138</t>
  </si>
  <si>
    <t>SCNONH138</t>
  </si>
  <si>
    <t>SCCOHHW138</t>
  </si>
  <si>
    <t>SCCOHHWW138</t>
  </si>
  <si>
    <t>SCCONHW138</t>
  </si>
  <si>
    <t>SCCONHWW138</t>
  </si>
  <si>
    <t>SCCOUM138</t>
  </si>
  <si>
    <t>SCCOM138</t>
  </si>
  <si>
    <t>SCCOAL138</t>
  </si>
  <si>
    <t>S2.139</t>
  </si>
  <si>
    <t>SCSTE139</t>
  </si>
  <si>
    <t>SCNOHH139</t>
  </si>
  <si>
    <t>SCNONH139</t>
  </si>
  <si>
    <t>SCCOHHW139</t>
  </si>
  <si>
    <t>SCCOHHWW139</t>
  </si>
  <si>
    <t>SCCONHW139</t>
  </si>
  <si>
    <t>SCCONHWW139</t>
  </si>
  <si>
    <t>SCCOUM139</t>
  </si>
  <si>
    <t>SCCOM139</t>
  </si>
  <si>
    <t>SCCOAL139</t>
  </si>
  <si>
    <t>S2.140</t>
  </si>
  <si>
    <t>SCSTE140</t>
  </si>
  <si>
    <t>SCNOHH140</t>
  </si>
  <si>
    <t>SCNONH140</t>
  </si>
  <si>
    <t>SCCOHHW140</t>
  </si>
  <si>
    <t>SCCOHHWW140</t>
  </si>
  <si>
    <t>SCCONHW140</t>
  </si>
  <si>
    <t>SCCONHWW140</t>
  </si>
  <si>
    <t>SCCOUM140</t>
  </si>
  <si>
    <t>SCCOM140</t>
  </si>
  <si>
    <t>SCCOAL140</t>
  </si>
  <si>
    <t>S2.141</t>
  </si>
  <si>
    <t>SCSTE141</t>
  </si>
  <si>
    <t>SCNOHH141</t>
  </si>
  <si>
    <t>SCNONH141</t>
  </si>
  <si>
    <t>SCCOHHW141</t>
  </si>
  <si>
    <t>SCCOHHWW141</t>
  </si>
  <si>
    <t>SCCONHW141</t>
  </si>
  <si>
    <t>SCCONHWW141</t>
  </si>
  <si>
    <t>SCCOUM141</t>
  </si>
  <si>
    <t>SCCOM141</t>
  </si>
  <si>
    <t>SCCOAL141</t>
  </si>
  <si>
    <t>S2.142</t>
  </si>
  <si>
    <t>SCSTE142</t>
  </si>
  <si>
    <t>SCNOHH142</t>
  </si>
  <si>
    <t>SCNONH142</t>
  </si>
  <si>
    <t>SCCOHHW142</t>
  </si>
  <si>
    <t>SCCOHHWW142</t>
  </si>
  <si>
    <t>SCCONHW142</t>
  </si>
  <si>
    <t>SCCONHWW142</t>
  </si>
  <si>
    <t>SCCOUM142</t>
  </si>
  <si>
    <t>SCCOM142</t>
  </si>
  <si>
    <t>SCCOAL142</t>
  </si>
  <si>
    <t>S2.143</t>
  </si>
  <si>
    <t>SCSTE143</t>
  </si>
  <si>
    <t>SCNOHH143</t>
  </si>
  <si>
    <t>SCNONH143</t>
  </si>
  <si>
    <t>SCCOHHW143</t>
  </si>
  <si>
    <t>SCCOHHWW143</t>
  </si>
  <si>
    <t>SCCONHW143</t>
  </si>
  <si>
    <t>SCCONHWW143</t>
  </si>
  <si>
    <t>SCCOUM143</t>
  </si>
  <si>
    <t>SCCOM143</t>
  </si>
  <si>
    <t>SCCOAL143</t>
  </si>
  <si>
    <t>S2.144</t>
  </si>
  <si>
    <t>SCSTE144</t>
  </si>
  <si>
    <t>SCNOHH144</t>
  </si>
  <si>
    <t>SCNONH144</t>
  </si>
  <si>
    <t>SCCOHHW144</t>
  </si>
  <si>
    <t>SCCOHHWW144</t>
  </si>
  <si>
    <t>SCCONHW144</t>
  </si>
  <si>
    <t>SCCONHWW144</t>
  </si>
  <si>
    <t>SCCOUM144</t>
  </si>
  <si>
    <t>SCCOM144</t>
  </si>
  <si>
    <t>SCCOAL144</t>
  </si>
  <si>
    <t>S2.145</t>
  </si>
  <si>
    <t>SCSTE145</t>
  </si>
  <si>
    <t>SCNOHH145</t>
  </si>
  <si>
    <t>SCNONH145</t>
  </si>
  <si>
    <t>SCCOHHW145</t>
  </si>
  <si>
    <t>SCCOHHWW145</t>
  </si>
  <si>
    <t>SCCONHW145</t>
  </si>
  <si>
    <t>SCCONHWW145</t>
  </si>
  <si>
    <t>SCCOUM145</t>
  </si>
  <si>
    <t>SCCOM145</t>
  </si>
  <si>
    <t>SCCOAL145</t>
  </si>
  <si>
    <t>S2.146</t>
  </si>
  <si>
    <t>SCSTE146</t>
  </si>
  <si>
    <t>SCNOHH146</t>
  </si>
  <si>
    <t>SCNONH146</t>
  </si>
  <si>
    <t>SCCOHHW146</t>
  </si>
  <si>
    <t>SCCOHHWW146</t>
  </si>
  <si>
    <t>SCCONHW146</t>
  </si>
  <si>
    <t>SCCONHWW146</t>
  </si>
  <si>
    <t>SCCOUM146</t>
  </si>
  <si>
    <t>SCCOM146</t>
  </si>
  <si>
    <t>SCCOAL146</t>
  </si>
  <si>
    <t>S2.147</t>
  </si>
  <si>
    <t>SCSTE147</t>
  </si>
  <si>
    <t>SCNOHH147</t>
  </si>
  <si>
    <t>SCNONH147</t>
  </si>
  <si>
    <t>SCCOHHW147</t>
  </si>
  <si>
    <t>SCCOHHWW147</t>
  </si>
  <si>
    <t>SCCONHW147</t>
  </si>
  <si>
    <t>SCCONHWW147</t>
  </si>
  <si>
    <t>SCCOUM147</t>
  </si>
  <si>
    <t>SCCOM147</t>
  </si>
  <si>
    <t>SCCOAL147</t>
  </si>
  <si>
    <t>S2.148</t>
  </si>
  <si>
    <t>SCSTE148</t>
  </si>
  <si>
    <t>SCNOHH148</t>
  </si>
  <si>
    <t>SCNONH148</t>
  </si>
  <si>
    <t>SCCOHHW148</t>
  </si>
  <si>
    <t>SCCOHHWW148</t>
  </si>
  <si>
    <t>SCCONHW148</t>
  </si>
  <si>
    <t>SCCONHWW148</t>
  </si>
  <si>
    <t>SCCOUM148</t>
  </si>
  <si>
    <t>SCCOM148</t>
  </si>
  <si>
    <t>SCCOAL148</t>
  </si>
  <si>
    <t>S2.149</t>
  </si>
  <si>
    <t>SCSTE149</t>
  </si>
  <si>
    <t>SCNOHH149</t>
  </si>
  <si>
    <t>SCNONH149</t>
  </si>
  <si>
    <t>SCCOHHW149</t>
  </si>
  <si>
    <t>SCCOHHWW149</t>
  </si>
  <si>
    <t>SCCONHW149</t>
  </si>
  <si>
    <t>SCCONHWW149</t>
  </si>
  <si>
    <t>SCCOUM149</t>
  </si>
  <si>
    <t>SCCOM149</t>
  </si>
  <si>
    <t>SCCOAL149</t>
  </si>
  <si>
    <t>S2.150</t>
  </si>
  <si>
    <t>SCSTE150</t>
  </si>
  <si>
    <t>SCNOHH150</t>
  </si>
  <si>
    <t>SCNONH150</t>
  </si>
  <si>
    <t>SCCOHHW150</t>
  </si>
  <si>
    <t>SCCOHHWW150</t>
  </si>
  <si>
    <t>SCCONHW150</t>
  </si>
  <si>
    <t>SCCONHWW150</t>
  </si>
  <si>
    <t>SCCOUM150</t>
  </si>
  <si>
    <t>SCCOM150</t>
  </si>
  <si>
    <t>SCCOAL150</t>
  </si>
  <si>
    <t>Total for all sites</t>
  </si>
  <si>
    <t>S2.151</t>
  </si>
  <si>
    <t>SCTHH01</t>
  </si>
  <si>
    <t>SCTNH01</t>
  </si>
  <si>
    <t>SCTHC01</t>
  </si>
  <si>
    <t>SCTHC02</t>
  </si>
  <si>
    <t>SCTNC01</t>
  </si>
  <si>
    <t>SCTNC02</t>
  </si>
  <si>
    <t>SCTUM01</t>
  </si>
  <si>
    <t>SCTM02</t>
  </si>
  <si>
    <t>SCTAL01</t>
  </si>
  <si>
    <t xml:space="preserve">Nr of jobs (opex only) associated with reported values in 4J.11. </t>
  </si>
  <si>
    <t>Direct operating costs of permits only, no inspections, fines or overhead incl.</t>
  </si>
  <si>
    <t>GBP</t>
  </si>
  <si>
    <t>Floating insturment fixed with an interest rate swap</t>
  </si>
  <si>
    <t>Permanent debenture stock</t>
  </si>
  <si>
    <t>Floating bank facility not drawn at 31/03</t>
  </si>
  <si>
    <t>XS0238317084</t>
  </si>
  <si>
    <t>Baa2</t>
  </si>
  <si>
    <t>XS0372010909</t>
  </si>
  <si>
    <t xml:space="preserve">Power and Chemicals </t>
  </si>
  <si>
    <t>COVID Spend 200/250</t>
  </si>
  <si>
    <t>N/A</t>
  </si>
  <si>
    <t>Baa2 (Stable)</t>
  </si>
  <si>
    <t>BBB+ (Negative)</t>
  </si>
  <si>
    <t>Table amended to include lines 11 to 13 of table 4J</t>
  </si>
  <si>
    <t>Lower LOA compared with PY as a direct result of COVID restrictions</t>
  </si>
  <si>
    <t>Non-qualifying bulks (pre 2015)</t>
  </si>
  <si>
    <t>The net book value includes £28.924m in respect of assets in the course of construction.</t>
  </si>
  <si>
    <t>The net book value includes £nil in respect of assets in the course of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</si>
</sst>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43" formatCode="_-* #,##0.00_-;\-* #,##0.00_-;_-* &quot;-&quot;??_-;_-@_-"/>
    <numFmt numFmtId="164" formatCode="0.0"/>
    <numFmt numFmtId="165" formatCode="0.000"/>
    <numFmt numFmtId="166" formatCode="_-* #,##0_-;\-* #,##0_-;_-* &quot;-&quot;??_-;_-@_-"/>
    <numFmt numFmtId="167" formatCode="#,##0_);\(#,##0\);&quot;-  &quot;;&quot; &quot;@&quot; &quot;"/>
    <numFmt numFmtId="168" formatCode="&quot;£&quot;#,##0.00"/>
    <numFmt numFmtId="169" formatCode="0.000%"/>
    <numFmt numFmtId="170" formatCode="#,##0.000"/>
    <numFmt numFmtId="171" formatCode="_-* #,##0.000_-;\-* #,##0.000_-;_-* &quot;-&quot;??_-;_-@_-"/>
  </numFmts>
  <fonts count="139">
    <font>
      <sz val="11"/>
      <color theme="1"/>
      <name val="Arial"/>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1"/>
      <color theme="3"/>
      <name val="Arial"/>
      <family val="2"/>
    </font>
    <font>
      <sz val="11"/>
      <color theme="1"/>
      <name val="Verdana"/>
      <family val="2"/>
    </font>
    <font>
      <b/>
      <sz val="11"/>
      <color theme="3"/>
      <name val="Calibri"/>
      <family val="2"/>
    </font>
    <font>
      <sz val="11"/>
      <color rgb="FFFF0000"/>
      <name val="Calibri"/>
      <family val="2"/>
    </font>
    <font>
      <b/>
      <sz val="11"/>
      <color theme="1"/>
      <name val="Calibri"/>
      <family val="2"/>
    </font>
    <font>
      <sz val="15"/>
      <color theme="0"/>
      <name val="Calibri"/>
      <family val="2"/>
    </font>
    <font>
      <sz val="12"/>
      <color theme="4"/>
      <name val="Calibri"/>
      <family val="2"/>
    </font>
    <font>
      <sz val="10"/>
      <color theme="4"/>
      <name val="Calibri"/>
      <family val="2"/>
    </font>
    <font>
      <sz val="10"/>
      <name val="Calibri"/>
      <family val="2"/>
    </font>
    <font>
      <sz val="11"/>
      <name val="Calibri"/>
      <family val="2"/>
    </font>
    <font>
      <sz val="12"/>
      <name val="Calibri"/>
      <family val="2"/>
    </font>
    <font>
      <sz val="12"/>
      <color theme="1"/>
      <name val="Calibri"/>
      <family val="2"/>
    </font>
    <font>
      <b/>
      <sz val="12"/>
      <color theme="3" tint="9.9978637043366805E-2"/>
      <name val="Calibri"/>
      <family val="2"/>
    </font>
    <font>
      <sz val="18"/>
      <color rgb="FF18497A"/>
      <name val="Calibri"/>
      <family val="2"/>
    </font>
    <font>
      <sz val="18"/>
      <color theme="3"/>
      <name val="Calibri"/>
      <family val="2"/>
    </font>
    <font>
      <sz val="10"/>
      <color rgb="FF000000"/>
      <name val="Calibri"/>
      <family val="2"/>
    </font>
    <font>
      <sz val="8"/>
      <color theme="3"/>
      <name val="Calibri"/>
      <family val="2"/>
    </font>
    <font>
      <sz val="12"/>
      <color rgb="FF000000"/>
      <name val="Calibri"/>
      <family val="2"/>
    </font>
    <font>
      <sz val="11"/>
      <color theme="3" tint="9.9978637043366805E-2"/>
      <name val="Calibri"/>
      <family val="2"/>
    </font>
    <font>
      <sz val="12"/>
      <color rgb="FFFF0000"/>
      <name val="Calibri"/>
      <family val="2"/>
    </font>
    <font>
      <sz val="12"/>
      <color rgb="FF18497A"/>
      <name val="Calibri"/>
      <family val="2"/>
    </font>
    <font>
      <sz val="12"/>
      <color indexed="8"/>
      <name val="Calibri"/>
      <family val="2"/>
    </font>
    <font>
      <sz val="10"/>
      <color theme="1"/>
      <name val="Calibri"/>
      <family val="2"/>
    </font>
    <font>
      <b/>
      <sz val="12"/>
      <color theme="3"/>
      <name val="Calibri"/>
      <family val="2"/>
    </font>
    <font>
      <b/>
      <sz val="12"/>
      <name val="Calibri"/>
      <family val="2"/>
    </font>
    <font>
      <b/>
      <sz val="13"/>
      <name val="Calibri"/>
      <family val="2"/>
    </font>
    <font>
      <b/>
      <sz val="12"/>
      <color rgb="FF18497A"/>
      <name val="Calibri"/>
      <family val="2"/>
    </font>
    <font>
      <sz val="11"/>
      <color rgb="FF18497A"/>
      <name val="Calibri"/>
      <family val="2"/>
    </font>
    <font>
      <b/>
      <sz val="12"/>
      <color theme="1"/>
      <name val="Calibri"/>
      <family val="2"/>
    </font>
    <font>
      <b/>
      <sz val="15"/>
      <color rgb="FFFF0000"/>
      <name val="Calibri"/>
      <family val="2"/>
    </font>
    <font>
      <b/>
      <sz val="12"/>
      <color rgb="FFFF0000"/>
      <name val="Calibri"/>
      <family val="2"/>
    </font>
    <font>
      <b/>
      <sz val="15"/>
      <color rgb="FF002664"/>
      <name val="Calibri"/>
      <family val="2"/>
    </font>
    <font>
      <b/>
      <sz val="12"/>
      <color rgb="FF002664"/>
      <name val="Calibri"/>
      <family val="2"/>
    </font>
    <font>
      <vertAlign val="superscript"/>
      <sz val="10"/>
      <name val="Calibri"/>
      <family val="2"/>
    </font>
    <font>
      <vertAlign val="superscript"/>
      <sz val="12"/>
      <name val="Calibri"/>
      <family val="2"/>
    </font>
    <font>
      <strike/>
      <sz val="10"/>
      <color rgb="FFFF0000"/>
      <name val="Calibri"/>
      <family val="2"/>
    </font>
    <font>
      <b/>
      <strike/>
      <sz val="12"/>
      <color rgb="FFFF0000"/>
      <name val="Calibri"/>
      <family val="2"/>
    </font>
    <font>
      <sz val="8"/>
      <color rgb="FFFF0000"/>
      <name val="Calibri"/>
      <family val="2"/>
    </font>
    <font>
      <sz val="10"/>
      <color rgb="FFFF0000"/>
      <name val="Calibri"/>
      <family val="2"/>
    </font>
    <font>
      <sz val="10"/>
      <color rgb="FF0078C9"/>
      <name val="Calibri"/>
      <family val="2"/>
    </font>
    <font>
      <vertAlign val="subscript"/>
      <sz val="12"/>
      <color rgb="FF0078C9"/>
      <name val="Calibri"/>
      <family val="2"/>
    </font>
    <font>
      <vertAlign val="subscript"/>
      <sz val="12"/>
      <color indexed="8"/>
      <name val="Calibri"/>
      <family val="2"/>
    </font>
    <font>
      <sz val="8"/>
      <color theme="1"/>
      <name val="Calibri"/>
      <family val="2"/>
    </font>
    <font>
      <b/>
      <sz val="13"/>
      <color rgb="FFFF0000"/>
      <name val="Calibri"/>
      <family val="2"/>
    </font>
    <font>
      <b/>
      <sz val="13"/>
      <color theme="3"/>
      <name val="Calibri"/>
      <family val="2"/>
    </font>
    <font>
      <i/>
      <vertAlign val="subscript"/>
      <sz val="12"/>
      <color theme="1"/>
      <name val="Calibri"/>
      <family val="2"/>
    </font>
    <font>
      <vertAlign val="subscript"/>
      <sz val="12"/>
      <name val="Calibri"/>
      <family val="2"/>
    </font>
    <font>
      <b/>
      <sz val="15"/>
      <name val="Calibri"/>
      <family val="2"/>
    </font>
    <font>
      <b/>
      <sz val="12"/>
      <color rgb="FF002060"/>
      <name val="Calibri"/>
      <family val="2"/>
    </font>
    <font>
      <strike/>
      <sz val="11"/>
      <color rgb="FFFF0000"/>
      <name val="Calibri"/>
      <family val="2"/>
    </font>
    <font>
      <sz val="8"/>
      <name val="Calibri"/>
      <family val="2"/>
    </font>
    <font>
      <sz val="10"/>
      <color theme="3"/>
      <name val="Calibri"/>
      <family val="2"/>
    </font>
    <font>
      <sz val="18"/>
      <color rgb="FF002664"/>
      <name val="Calibri"/>
      <family val="2"/>
    </font>
    <font>
      <sz val="10"/>
      <color theme="9"/>
      <name val="Calibri"/>
      <family val="2"/>
    </font>
    <font>
      <sz val="8"/>
      <color rgb="FF18497A"/>
      <name val="Calibri"/>
      <family val="2"/>
    </font>
    <font>
      <sz val="12"/>
      <color theme="9"/>
      <name val="Calibri"/>
      <family val="2"/>
    </font>
    <font>
      <sz val="14"/>
      <color rgb="FFFF0000"/>
      <name val="Calibri"/>
      <family val="2"/>
    </font>
    <font>
      <sz val="15"/>
      <color rgb="FFFFFFFF"/>
      <name val="Calibri"/>
      <family val="2"/>
    </font>
    <font>
      <sz val="8"/>
      <color rgb="FF003479"/>
      <name val="Calibri"/>
      <family val="2"/>
    </font>
    <font>
      <b/>
      <sz val="12"/>
      <color theme="0"/>
      <name val="Calibri"/>
      <family val="2"/>
    </font>
    <font>
      <sz val="8"/>
      <color rgb="FF000000"/>
      <name val="Calibri"/>
      <family val="2"/>
    </font>
    <font>
      <b/>
      <sz val="12"/>
      <color rgb="FF0078C9"/>
      <name val="Calibri"/>
      <family val="2"/>
    </font>
    <font>
      <sz val="8"/>
      <color theme="0"/>
      <name val="Calibri"/>
      <family val="2"/>
    </font>
    <font>
      <sz val="10"/>
      <color theme="0"/>
      <name val="Calibri"/>
      <family val="2"/>
    </font>
    <font>
      <b/>
      <sz val="9"/>
      <name val="Calibri"/>
      <family val="2"/>
    </font>
    <font>
      <sz val="9"/>
      <name val="Calibri"/>
      <family val="2"/>
    </font>
    <font>
      <b/>
      <sz val="10"/>
      <name val="Calibri"/>
      <family val="2"/>
    </font>
    <font>
      <sz val="9"/>
      <color theme="1"/>
      <name val="Calibri"/>
      <family val="2"/>
    </font>
    <font>
      <sz val="10"/>
      <color rgb="FF0070C0"/>
      <name val="Calibri"/>
      <family val="2"/>
    </font>
    <font>
      <sz val="11"/>
      <color rgb="FF002664"/>
      <name val="Calibri"/>
      <family val="2"/>
    </font>
    <font>
      <sz val="12"/>
      <color theme="3"/>
      <name val="Calibri"/>
      <family val="2"/>
    </font>
    <font>
      <b/>
      <sz val="12"/>
      <color rgb="FF000000"/>
      <name val="Calibri"/>
      <family val="2"/>
    </font>
    <font>
      <sz val="8"/>
      <color rgb="FF002664"/>
      <name val="Calibri"/>
      <family val="2"/>
    </font>
    <font>
      <sz val="12"/>
      <color theme="4" tint="-0.499984740745262"/>
      <name val="Calibri"/>
      <family val="2"/>
    </font>
    <font>
      <sz val="18"/>
      <color theme="4" tint="-0.499984740745262"/>
      <name val="Calibri"/>
      <family val="2"/>
    </font>
    <font>
      <sz val="11"/>
      <color theme="4" tint="-0.499984740745262"/>
      <name val="Calibri"/>
      <family val="2"/>
    </font>
    <font>
      <b/>
      <sz val="8"/>
      <color theme="3"/>
      <name val="Calibri"/>
      <family val="2"/>
    </font>
    <font>
      <b/>
      <sz val="8"/>
      <color rgb="FF002664"/>
      <name val="Calibri"/>
      <family val="2"/>
    </font>
    <font>
      <i/>
      <sz val="12"/>
      <name val="Calibri"/>
      <family val="2"/>
    </font>
    <font>
      <sz val="10"/>
      <color rgb="FF002664"/>
      <name val="Calibri"/>
      <family val="2"/>
    </font>
    <font>
      <sz val="11"/>
      <color theme="3"/>
      <name val="Calibri"/>
      <family val="2"/>
    </font>
    <font>
      <vertAlign val="superscript"/>
      <sz val="12"/>
      <color theme="1"/>
      <name val="Calibri"/>
      <family val="2"/>
    </font>
    <font>
      <sz val="11"/>
      <color theme="6" tint="-0.249977111117893"/>
      <name val="Calibri"/>
      <family val="2"/>
    </font>
    <font>
      <sz val="12"/>
      <color theme="6" tint="-0.499984740745262"/>
      <name val="Calibri"/>
      <family val="2"/>
    </font>
    <font>
      <sz val="11"/>
      <color rgb="FF0078C9"/>
      <name val="Calibri"/>
      <family val="2"/>
    </font>
    <font>
      <sz val="10"/>
      <color theme="1" tint="4.9989318521683403E-2"/>
      <name val="Calibri"/>
      <family val="2"/>
    </font>
    <font>
      <sz val="11"/>
      <color theme="1" tint="4.9989318521683403E-2"/>
      <name val="Calibri"/>
      <family val="2"/>
    </font>
    <font>
      <sz val="12"/>
      <color theme="1" tint="4.9989318521683403E-2"/>
      <name val="Calibri"/>
      <family val="2"/>
    </font>
    <font>
      <b/>
      <sz val="11"/>
      <color theme="1" tint="4.9989318521683403E-2"/>
      <name val="Calibri"/>
      <family val="2"/>
    </font>
    <font>
      <b/>
      <sz val="12"/>
      <color theme="1" tint="4.9989318521683403E-2"/>
      <name val="Calibri"/>
      <family val="2"/>
    </font>
    <font>
      <sz val="8"/>
      <color rgb="FF0078C9"/>
      <name val="Calibri"/>
      <family val="2"/>
    </font>
    <font>
      <b/>
      <sz val="8"/>
      <color rgb="FF0078C9"/>
      <name val="Calibri"/>
      <family val="2"/>
    </font>
    <font>
      <sz val="15"/>
      <color theme="0"/>
      <name val="Franklin Gothic Demi"/>
      <family val="2"/>
    </font>
    <font>
      <sz val="10"/>
      <color rgb="FF0078C9"/>
      <name val="Franklin Gothic Demi"/>
      <family val="2"/>
    </font>
    <font>
      <sz val="9"/>
      <color theme="1"/>
      <name val="Arial"/>
      <family val="2"/>
    </font>
    <font>
      <sz val="13"/>
      <color theme="2"/>
      <name val="Calibri"/>
      <family val="2"/>
    </font>
    <font>
      <u/>
      <sz val="11"/>
      <color theme="10"/>
      <name val="Arial"/>
      <family val="2"/>
    </font>
    <font>
      <sz val="8"/>
      <name val="Arial"/>
      <family val="2"/>
    </font>
    <font>
      <sz val="18"/>
      <color rgb="FF003479"/>
      <name val="Calibri"/>
      <family val="2"/>
    </font>
    <font>
      <sz val="9"/>
      <color rgb="FFFF0000"/>
      <name val="Calibri"/>
      <family val="2"/>
    </font>
    <font>
      <b/>
      <sz val="15"/>
      <color theme="0"/>
      <name val="Calibri"/>
      <family val="2"/>
    </font>
    <font>
      <b/>
      <sz val="15"/>
      <color rgb="FFFFFFFF"/>
      <name val="Calibri"/>
      <family val="2"/>
    </font>
    <font>
      <b/>
      <sz val="13"/>
      <color theme="2"/>
      <name val="Calibri"/>
      <family val="2"/>
    </font>
    <font>
      <b/>
      <sz val="11"/>
      <color theme="0"/>
      <name val="Calibri"/>
      <family val="2"/>
    </font>
    <font>
      <b/>
      <sz val="11"/>
      <color indexed="8"/>
      <name val="Calibri"/>
      <family val="2"/>
    </font>
    <font>
      <b/>
      <sz val="10"/>
      <color theme="1"/>
      <name val="Calibri"/>
      <family val="2"/>
    </font>
    <font>
      <sz val="18"/>
      <color rgb="FF203764"/>
      <name val="Calibri"/>
      <family val="2"/>
    </font>
    <font>
      <b/>
      <sz val="13"/>
      <color theme="0"/>
      <name val="Calibri"/>
      <family val="2"/>
    </font>
    <font>
      <sz val="16"/>
      <color rgb="FF002664"/>
      <name val="Calibri"/>
      <family val="2"/>
    </font>
    <font>
      <b/>
      <u/>
      <sz val="11"/>
      <color rgb="FF003592"/>
      <name val="Calibri"/>
      <family val="2"/>
    </font>
    <font>
      <u/>
      <sz val="10"/>
      <color theme="10"/>
      <name val="Calibri"/>
      <family val="2"/>
    </font>
    <font>
      <b/>
      <u/>
      <sz val="10"/>
      <color rgb="FF003592"/>
      <name val="Calibri"/>
      <family val="2"/>
    </font>
    <font>
      <b/>
      <sz val="10"/>
      <color theme="0"/>
      <name val="Calibri"/>
      <family val="2"/>
    </font>
    <font>
      <sz val="12"/>
      <color rgb="FF0078C9"/>
      <name val="Calibri"/>
      <family val="2"/>
    </font>
    <font>
      <sz val="12"/>
      <color rgb="FF002664"/>
      <name val="Calibri"/>
      <family val="2"/>
    </font>
    <font>
      <strike/>
      <sz val="12"/>
      <name val="Calibri"/>
      <family val="2"/>
    </font>
    <font>
      <sz val="12"/>
      <color rgb="FF002060"/>
      <name val="Calibri"/>
      <family val="2"/>
    </font>
  </fonts>
  <fills count="32">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A6A6A6"/>
        <bgColor indexed="64"/>
      </patternFill>
    </fill>
    <fill>
      <patternFill patternType="solid">
        <fgColor theme="5" tint="0.79998168889431442"/>
        <bgColor indexed="64"/>
      </patternFill>
    </fill>
    <fill>
      <patternFill patternType="solid">
        <fgColor rgb="FF003595"/>
        <bgColor indexed="64"/>
      </patternFill>
    </fill>
    <fill>
      <patternFill patternType="solid">
        <fgColor rgb="FFFCEABF"/>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003592"/>
        <bgColor indexed="64"/>
      </patternFill>
    </fill>
    <fill>
      <patternFill patternType="solid">
        <fgColor rgb="FFFFFF00"/>
        <bgColor indexed="64"/>
      </patternFill>
    </fill>
    <fill>
      <patternFill patternType="solid">
        <fgColor rgb="FFFE4819"/>
        <bgColor indexed="64"/>
      </patternFill>
    </fill>
    <fill>
      <patternFill patternType="solid">
        <fgColor rgb="FFB8CA7F"/>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2" tint="-0.149998474074526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DBFF6F"/>
        <bgColor indexed="64"/>
      </patternFill>
    </fill>
    <fill>
      <patternFill patternType="solid">
        <fgColor rgb="FF003592"/>
        <bgColor rgb="FF000000"/>
      </patternFill>
    </fill>
    <fill>
      <patternFill patternType="solid">
        <fgColor rgb="FFFFF2CC"/>
        <bgColor indexed="64"/>
      </patternFill>
    </fill>
    <fill>
      <patternFill patternType="solid">
        <fgColor rgb="FF84CEFF"/>
        <bgColor indexed="64"/>
      </patternFill>
    </fill>
    <fill>
      <patternFill patternType="solid">
        <fgColor rgb="FFFFEFCA"/>
        <bgColor indexed="64"/>
      </patternFill>
    </fill>
    <fill>
      <patternFill patternType="solid">
        <fgColor rgb="FFFF84D3"/>
        <bgColor indexed="64"/>
      </patternFill>
    </fill>
  </fills>
  <borders count="185">
    <border>
      <left/>
      <right/>
      <top/>
      <bottom/>
      <diagonal/>
    </border>
    <border>
      <left/>
      <right style="thin">
        <color indexed="64"/>
      </right>
      <top/>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style="thin">
        <color rgb="FF857362"/>
      </left>
      <right style="thin">
        <color rgb="FF857362"/>
      </right>
      <top/>
      <bottom style="thin">
        <color rgb="FF857362"/>
      </bottom>
      <diagonal/>
    </border>
    <border>
      <left style="thin">
        <color indexed="64"/>
      </left>
      <right/>
      <top/>
      <bottom/>
      <diagonal/>
    </border>
    <border>
      <left style="thin">
        <color theme="5"/>
      </left>
      <right style="thin">
        <color theme="5"/>
      </right>
      <top style="thin">
        <color theme="5"/>
      </top>
      <bottom style="thin">
        <color theme="5"/>
      </bottom>
      <diagonal/>
    </border>
    <border>
      <left/>
      <right style="thin">
        <color theme="5"/>
      </right>
      <top style="thin">
        <color theme="5"/>
      </top>
      <bottom style="thin">
        <color theme="5"/>
      </bottom>
      <diagonal/>
    </border>
    <border>
      <left style="thick">
        <color theme="5"/>
      </left>
      <right style="thick">
        <color theme="5"/>
      </right>
      <top/>
      <bottom style="thick">
        <color theme="5"/>
      </bottom>
      <diagonal/>
    </border>
    <border>
      <left/>
      <right/>
      <top/>
      <bottom style="thick">
        <color theme="5"/>
      </bottom>
      <diagonal/>
    </border>
    <border>
      <left style="thin">
        <color theme="5"/>
      </left>
      <right/>
      <top style="thin">
        <color theme="5"/>
      </top>
      <bottom style="thin">
        <color theme="5"/>
      </bottom>
      <diagonal/>
    </border>
    <border>
      <left style="thick">
        <color rgb="FF857362"/>
      </left>
      <right style="thin">
        <color rgb="FF857362"/>
      </right>
      <top/>
      <bottom style="thick">
        <color rgb="FF857362"/>
      </bottom>
      <diagonal/>
    </border>
    <border>
      <left/>
      <right style="medium">
        <color rgb="FF857362"/>
      </right>
      <top/>
      <bottom style="thick">
        <color rgb="FF8573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rgb="FF857362"/>
      </left>
      <right style="medium">
        <color rgb="FF857362"/>
      </right>
      <top style="medium">
        <color rgb="FF857362"/>
      </top>
      <bottom style="medium">
        <color rgb="FF857362"/>
      </bottom>
      <diagonal/>
    </border>
    <border>
      <left style="thin">
        <color rgb="FF857362"/>
      </left>
      <right/>
      <top style="thin">
        <color rgb="FF857362"/>
      </top>
      <bottom style="thin">
        <color rgb="FF857362"/>
      </bottom>
      <diagonal/>
    </border>
    <border>
      <left style="thin">
        <color rgb="FF857362"/>
      </left>
      <right style="thin">
        <color rgb="FF857362"/>
      </right>
      <top/>
      <bottom style="thick">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style="medium">
        <color theme="0" tint="-0.499984740745262"/>
      </left>
      <right style="medium">
        <color theme="0" tint="-0.499984740745262"/>
      </right>
      <top/>
      <bottom style="medium">
        <color theme="0" tint="-0.499984740745262"/>
      </bottom>
      <diagonal/>
    </border>
    <border>
      <left style="thin">
        <color theme="0"/>
      </left>
      <right/>
      <top/>
      <bottom/>
      <diagonal/>
    </border>
    <border>
      <left/>
      <right style="thin">
        <color theme="5"/>
      </right>
      <top style="medium">
        <color theme="0" tint="-0.499984740745262"/>
      </top>
      <bottom/>
      <diagonal/>
    </border>
    <border>
      <left style="thin">
        <color theme="5"/>
      </left>
      <right style="thin">
        <color theme="5"/>
      </right>
      <top style="medium">
        <color theme="0" tint="-0.499984740745262"/>
      </top>
      <bottom/>
      <diagonal/>
    </border>
    <border>
      <left style="thin">
        <color theme="5"/>
      </left>
      <right style="thin">
        <color theme="5"/>
      </right>
      <top style="medium">
        <color theme="0" tint="-0.499984740745262"/>
      </top>
      <bottom style="thin">
        <color theme="5"/>
      </bottom>
      <diagonal/>
    </border>
    <border>
      <left style="thin">
        <color theme="5"/>
      </left>
      <right style="medium">
        <color theme="0" tint="-0.499984740745262"/>
      </right>
      <top style="medium">
        <color theme="0" tint="-0.499984740745262"/>
      </top>
      <bottom/>
      <diagonal/>
    </border>
    <border>
      <left/>
      <right style="thin">
        <color theme="5"/>
      </right>
      <top/>
      <bottom style="medium">
        <color theme="0" tint="-0.499984740745262"/>
      </bottom>
      <diagonal/>
    </border>
    <border>
      <left style="thin">
        <color theme="5"/>
      </left>
      <right style="thin">
        <color theme="5"/>
      </right>
      <top/>
      <bottom style="medium">
        <color theme="0" tint="-0.499984740745262"/>
      </bottom>
      <diagonal/>
    </border>
    <border>
      <left style="thin">
        <color theme="5"/>
      </left>
      <right style="thin">
        <color theme="5"/>
      </right>
      <top style="thin">
        <color theme="5"/>
      </top>
      <bottom style="medium">
        <color theme="0" tint="-0.499984740745262"/>
      </bottom>
      <diagonal/>
    </border>
    <border>
      <left style="thin">
        <color theme="5"/>
      </left>
      <right style="medium">
        <color theme="0" tint="-0.499984740745262"/>
      </right>
      <top/>
      <bottom style="medium">
        <color theme="0" tint="-0.499984740745262"/>
      </bottom>
      <diagonal/>
    </border>
    <border>
      <left style="medium">
        <color theme="0" tint="-0.499984740745262"/>
      </left>
      <right/>
      <top style="medium">
        <color theme="0" tint="-0.499984740745262"/>
      </top>
      <bottom style="thin">
        <color theme="5"/>
      </bottom>
      <diagonal/>
    </border>
    <border>
      <left/>
      <right style="thin">
        <color theme="5"/>
      </right>
      <top style="medium">
        <color theme="0" tint="-0.499984740745262"/>
      </top>
      <bottom style="thin">
        <color theme="5"/>
      </bottom>
      <diagonal/>
    </border>
    <border>
      <left style="thin">
        <color theme="5"/>
      </left>
      <right style="medium">
        <color theme="0" tint="-0.499984740745262"/>
      </right>
      <top style="medium">
        <color theme="0" tint="-0.499984740745262"/>
      </top>
      <bottom style="thin">
        <color theme="5"/>
      </bottom>
      <diagonal/>
    </border>
    <border>
      <left style="medium">
        <color theme="0" tint="-0.499984740745262"/>
      </left>
      <right style="medium">
        <color theme="0" tint="-0.499984740745262"/>
      </right>
      <top style="medium">
        <color theme="0" tint="-0.499984740745262"/>
      </top>
      <bottom style="thin">
        <color theme="5"/>
      </bottom>
      <diagonal/>
    </border>
    <border>
      <left style="medium">
        <color theme="0" tint="-0.499984740745262"/>
      </left>
      <right style="thin">
        <color theme="5"/>
      </right>
      <top style="thin">
        <color theme="5"/>
      </top>
      <bottom style="thin">
        <color theme="5"/>
      </bottom>
      <diagonal/>
    </border>
    <border>
      <left style="thin">
        <color theme="5"/>
      </left>
      <right style="medium">
        <color theme="0" tint="-0.499984740745262"/>
      </right>
      <top style="thin">
        <color theme="5"/>
      </top>
      <bottom style="thin">
        <color theme="5"/>
      </bottom>
      <diagonal/>
    </border>
    <border>
      <left style="medium">
        <color theme="0" tint="-0.499984740745262"/>
      </left>
      <right style="medium">
        <color theme="0" tint="-0.499984740745262"/>
      </right>
      <top style="thin">
        <color theme="5"/>
      </top>
      <bottom style="thin">
        <color theme="5"/>
      </bottom>
      <diagonal/>
    </border>
    <border>
      <left style="medium">
        <color theme="0" tint="-0.499984740745262"/>
      </left>
      <right/>
      <top style="thin">
        <color theme="5"/>
      </top>
      <bottom style="thin">
        <color theme="5"/>
      </bottom>
      <diagonal/>
    </border>
    <border>
      <left style="medium">
        <color theme="0" tint="-0.499984740745262"/>
      </left>
      <right/>
      <top style="thin">
        <color theme="5"/>
      </top>
      <bottom style="medium">
        <color theme="0" tint="-0.499984740745262"/>
      </bottom>
      <diagonal/>
    </border>
    <border>
      <left/>
      <right style="thin">
        <color theme="5"/>
      </right>
      <top style="thin">
        <color theme="5"/>
      </top>
      <bottom style="medium">
        <color theme="0" tint="-0.499984740745262"/>
      </bottom>
      <diagonal/>
    </border>
    <border>
      <left style="thin">
        <color theme="5"/>
      </left>
      <right style="medium">
        <color theme="0" tint="-0.499984740745262"/>
      </right>
      <top style="thin">
        <color theme="5"/>
      </top>
      <bottom style="medium">
        <color theme="0" tint="-0.499984740745262"/>
      </bottom>
      <diagonal/>
    </border>
    <border>
      <left style="medium">
        <color theme="0" tint="-0.499984740745262"/>
      </left>
      <right style="medium">
        <color theme="0" tint="-0.499984740745262"/>
      </right>
      <top style="thin">
        <color theme="5"/>
      </top>
      <bottom style="medium">
        <color theme="0" tint="-0.499984740745262"/>
      </bottom>
      <diagonal/>
    </border>
    <border>
      <left/>
      <right style="medium">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thin">
        <color theme="5"/>
      </left>
      <right/>
      <top style="medium">
        <color theme="0" tint="-0.499984740745262"/>
      </top>
      <bottom style="thin">
        <color theme="5"/>
      </bottom>
      <diagonal/>
    </border>
    <border>
      <left/>
      <right/>
      <top style="medium">
        <color theme="0" tint="-0.499984740745262"/>
      </top>
      <bottom style="thin">
        <color theme="5"/>
      </bottom>
      <diagonal/>
    </border>
    <border>
      <left style="medium">
        <color theme="0" tint="-0.499984740745262"/>
      </left>
      <right style="thin">
        <color theme="5"/>
      </right>
      <top style="medium">
        <color theme="0" tint="-0.499984740745262"/>
      </top>
      <bottom style="thin">
        <color theme="5"/>
      </bottom>
      <diagonal/>
    </border>
    <border>
      <left style="medium">
        <color theme="0" tint="-0.499984740745262"/>
      </left>
      <right style="thin">
        <color theme="5"/>
      </right>
      <top style="thin">
        <color theme="5"/>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rgb="FF8573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5"/>
      </right>
      <top style="medium">
        <color theme="0" tint="-0.499984740745262"/>
      </top>
      <bottom style="medium">
        <color theme="0" tint="-0.499984740745262"/>
      </bottom>
      <diagonal/>
    </border>
    <border>
      <left style="thin">
        <color theme="5"/>
      </left>
      <right style="thin">
        <color theme="5"/>
      </right>
      <top style="medium">
        <color theme="0" tint="-0.499984740745262"/>
      </top>
      <bottom style="medium">
        <color theme="0" tint="-0.499984740745262"/>
      </bottom>
      <diagonal/>
    </border>
    <border>
      <left style="thin">
        <color theme="5"/>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5"/>
      </right>
      <top style="medium">
        <color theme="0" tint="-0.499984740745262"/>
      </top>
      <bottom/>
      <diagonal/>
    </border>
    <border>
      <left style="medium">
        <color theme="0" tint="-0.499984740745262"/>
      </left>
      <right style="thin">
        <color theme="5"/>
      </right>
      <top/>
      <bottom style="medium">
        <color theme="0" tint="-0.499984740745262"/>
      </bottom>
      <diagonal/>
    </border>
    <border>
      <left style="thin">
        <color rgb="FF857362"/>
      </left>
      <right/>
      <top/>
      <bottom/>
      <diagonal/>
    </border>
    <border>
      <left style="thin">
        <color theme="0"/>
      </left>
      <right style="thin">
        <color theme="0"/>
      </right>
      <top style="thin">
        <color theme="0"/>
      </top>
      <bottom/>
      <diagonal/>
    </border>
    <border>
      <left style="medium">
        <color rgb="FF857362"/>
      </left>
      <right style="thin">
        <color rgb="FF857362"/>
      </right>
      <top/>
      <bottom style="thick">
        <color rgb="FF857362"/>
      </bottom>
      <diagonal/>
    </border>
    <border>
      <left style="thin">
        <color rgb="FF857362"/>
      </left>
      <right style="medium">
        <color rgb="FF857362"/>
      </right>
      <top/>
      <bottom style="thick">
        <color rgb="FF857362"/>
      </bottom>
      <diagonal/>
    </border>
    <border>
      <left style="medium">
        <color rgb="FF857362"/>
      </left>
      <right/>
      <top/>
      <bottom style="thick">
        <color rgb="FF8573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thin">
        <color theme="0" tint="-0.499984740745262"/>
      </left>
      <right style="medium">
        <color theme="0" tint="-0.499984740745262"/>
      </right>
      <top/>
      <bottom style="medium">
        <color theme="0" tint="-0.499984740745262"/>
      </bottom>
      <diagonal/>
    </border>
    <border>
      <left/>
      <right style="thin">
        <color theme="0" tint="-0.499984740745262"/>
      </right>
      <top style="medium">
        <color theme="0" tint="-0.499984740745262"/>
      </top>
      <bottom/>
      <diagonal/>
    </border>
    <border>
      <left style="medium">
        <color theme="0" tint="-0.499984740745262"/>
      </left>
      <right/>
      <top/>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diagonal/>
    </border>
    <border>
      <left style="thin">
        <color theme="5"/>
      </left>
      <right/>
      <top style="medium">
        <color theme="0" tint="-0.499984740745262"/>
      </top>
      <bottom style="medium">
        <color theme="0" tint="-0.499984740745262"/>
      </bottom>
      <diagonal/>
    </border>
    <border>
      <left style="thin">
        <color rgb="FF857362"/>
      </left>
      <right style="thin">
        <color rgb="FF857362"/>
      </right>
      <top style="medium">
        <color theme="0" tint="-0.499984740745262"/>
      </top>
      <bottom style="medium">
        <color theme="0" tint="-0.499984740745262"/>
      </bottom>
      <diagonal/>
    </border>
    <border>
      <left style="thin">
        <color theme="5"/>
      </left>
      <right/>
      <top style="thin">
        <color theme="5"/>
      </top>
      <bottom style="medium">
        <color theme="0" tint="-0.499984740745262"/>
      </bottom>
      <diagonal/>
    </border>
    <border>
      <left/>
      <right style="medium">
        <color theme="0" tint="-0.499984740745262"/>
      </right>
      <top style="medium">
        <color theme="0" tint="-0.499984740745262"/>
      </top>
      <bottom style="thin">
        <color theme="5"/>
      </bottom>
      <diagonal/>
    </border>
    <border>
      <left/>
      <right style="medium">
        <color theme="0" tint="-0.499984740745262"/>
      </right>
      <top style="thin">
        <color theme="5"/>
      </top>
      <bottom style="thin">
        <color theme="5"/>
      </bottom>
      <diagonal/>
    </border>
    <border>
      <left/>
      <right style="medium">
        <color theme="0" tint="-0.499984740745262"/>
      </right>
      <top style="thin">
        <color theme="5"/>
      </top>
      <bottom style="medium">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rgb="FF857362"/>
      </left>
      <right style="medium">
        <color theme="0" tint="-0.499984740745262"/>
      </right>
      <top style="thin">
        <color rgb="FF857362"/>
      </top>
      <bottom style="thin">
        <color rgb="FF857362"/>
      </bottom>
      <diagonal/>
    </border>
    <border>
      <left style="thin">
        <color rgb="FF857362"/>
      </left>
      <right style="medium">
        <color theme="0" tint="-0.499984740745262"/>
      </right>
      <top style="thin">
        <color rgb="FF857362"/>
      </top>
      <bottom style="medium">
        <color theme="0" tint="-0.499984740745262"/>
      </bottom>
      <diagonal/>
    </border>
    <border>
      <left style="medium">
        <color theme="0" tint="-0.499984740745262"/>
      </left>
      <right style="medium">
        <color theme="0" tint="-0.499984740745262"/>
      </right>
      <top/>
      <bottom style="thin">
        <color theme="0" tint="-0.499984740745262"/>
      </bottom>
      <diagonal/>
    </border>
    <border>
      <left style="medium">
        <color theme="0" tint="-0.499984740745262"/>
      </left>
      <right style="thin">
        <color theme="5"/>
      </right>
      <top/>
      <bottom/>
      <diagonal/>
    </border>
    <border>
      <left style="medium">
        <color theme="5"/>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medium">
        <color theme="0" tint="-0.499984740745262"/>
      </bottom>
      <diagonal/>
    </border>
    <border>
      <left style="medium">
        <color theme="0" tint="-0.499984740745262"/>
      </left>
      <right style="thin">
        <color rgb="FF857362"/>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style="thin">
        <color rgb="FF808080"/>
      </left>
      <right style="thin">
        <color rgb="FF808080"/>
      </right>
      <top style="thin">
        <color rgb="FF808080"/>
      </top>
      <bottom style="thin">
        <color rgb="FF808080"/>
      </bottom>
      <diagonal/>
    </border>
    <border>
      <left style="medium">
        <color rgb="FF808080"/>
      </left>
      <right style="thin">
        <color rgb="FF808080"/>
      </right>
      <top style="medium">
        <color rgb="FF808080"/>
      </top>
      <bottom style="thin">
        <color rgb="FF808080"/>
      </bottom>
      <diagonal/>
    </border>
    <border>
      <left style="thin">
        <color rgb="FF808080"/>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rgb="FF808080"/>
      </left>
      <right style="medium">
        <color rgb="FF808080"/>
      </right>
      <top style="thin">
        <color rgb="FF808080"/>
      </top>
      <bottom style="medium">
        <color rgb="FF808080"/>
      </bottom>
      <diagonal/>
    </border>
    <border>
      <left style="medium">
        <color rgb="FF808080"/>
      </left>
      <right style="thin">
        <color theme="5"/>
      </right>
      <top style="medium">
        <color rgb="FF808080"/>
      </top>
      <bottom style="medium">
        <color rgb="FF808080"/>
      </bottom>
      <diagonal/>
    </border>
    <border>
      <left/>
      <right style="thin">
        <color theme="5"/>
      </right>
      <top style="medium">
        <color rgb="FF808080"/>
      </top>
      <bottom style="medium">
        <color rgb="FF808080"/>
      </bottom>
      <diagonal/>
    </border>
    <border>
      <left style="thin">
        <color theme="5"/>
      </left>
      <right style="thin">
        <color theme="5"/>
      </right>
      <top style="medium">
        <color rgb="FF808080"/>
      </top>
      <bottom style="medium">
        <color rgb="FF808080"/>
      </bottom>
      <diagonal/>
    </border>
    <border>
      <left style="thin">
        <color theme="0" tint="-0.499984740745262"/>
      </left>
      <right style="medium">
        <color rgb="FF808080"/>
      </right>
      <top style="medium">
        <color rgb="FF808080"/>
      </top>
      <bottom style="medium">
        <color rgb="FF808080"/>
      </bottom>
      <diagonal/>
    </border>
    <border>
      <left style="medium">
        <color rgb="FF808080"/>
      </left>
      <right style="thin">
        <color rgb="FF808080"/>
      </right>
      <top style="thin">
        <color rgb="FF808080"/>
      </top>
      <bottom style="thin">
        <color rgb="FF808080"/>
      </bottom>
      <diagonal/>
    </border>
    <border>
      <left style="thin">
        <color rgb="FF808080"/>
      </left>
      <right style="medium">
        <color rgb="FF808080"/>
      </right>
      <top style="thin">
        <color rgb="FF808080"/>
      </top>
      <bottom style="thin">
        <color rgb="FF808080"/>
      </bottom>
      <diagonal/>
    </border>
    <border>
      <left/>
      <right style="medium">
        <color theme="0" tint="-0.499984740745262"/>
      </right>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style="thin">
        <color rgb="FF857362"/>
      </right>
      <top style="thin">
        <color rgb="FF857362"/>
      </top>
      <bottom style="thin">
        <color rgb="FF857362"/>
      </bottom>
      <diagonal/>
    </border>
    <border>
      <left style="medium">
        <color theme="0" tint="-0.499984740745262"/>
      </left>
      <right style="thin">
        <color rgb="FF857362"/>
      </right>
      <top style="thin">
        <color rgb="FF857362"/>
      </top>
      <bottom style="medium">
        <color theme="0" tint="-0.499984740745262"/>
      </bottom>
      <diagonal/>
    </border>
    <border>
      <left style="thin">
        <color rgb="FF857362"/>
      </left>
      <right style="thin">
        <color rgb="FF857362"/>
      </right>
      <top style="thin">
        <color rgb="FF857362"/>
      </top>
      <bottom style="medium">
        <color theme="0" tint="-0.499984740745262"/>
      </bottom>
      <diagonal/>
    </border>
    <border>
      <left style="medium">
        <color theme="0" tint="-0.499984740745262"/>
      </left>
      <right style="thin">
        <color rgb="FF857362"/>
      </right>
      <top/>
      <bottom style="thin">
        <color rgb="FF857362"/>
      </bottom>
      <diagonal/>
    </border>
    <border>
      <left style="medium">
        <color rgb="FF857362"/>
      </left>
      <right style="medium">
        <color theme="0" tint="-0.499984740745262"/>
      </right>
      <top style="medium">
        <color theme="0" tint="-0.499984740745262"/>
      </top>
      <bottom/>
      <diagonal/>
    </border>
    <border>
      <left style="medium">
        <color rgb="FF857362"/>
      </left>
      <right style="medium">
        <color theme="0" tint="-0.499984740745262"/>
      </right>
      <top/>
      <bottom/>
      <diagonal/>
    </border>
    <border>
      <left style="medium">
        <color rgb="FF857362"/>
      </left>
      <right style="medium">
        <color theme="0" tint="-0.499984740745262"/>
      </right>
      <top/>
      <bottom style="medium">
        <color theme="0" tint="-0.499984740745262"/>
      </bottom>
      <diagonal/>
    </border>
    <border>
      <left style="medium">
        <color rgb="FF808080"/>
      </left>
      <right style="thin">
        <color theme="0" tint="-0.499984740745262"/>
      </right>
      <top style="medium">
        <color rgb="FF808080"/>
      </top>
      <bottom style="medium">
        <color rgb="FF808080"/>
      </bottom>
      <diagonal/>
    </border>
    <border>
      <left style="thin">
        <color theme="0" tint="-0.499984740745262"/>
      </left>
      <right style="thin">
        <color theme="0" tint="-0.499984740745262"/>
      </right>
      <top style="medium">
        <color rgb="FF808080"/>
      </top>
      <bottom style="medium">
        <color rgb="FF808080"/>
      </bottom>
      <diagonal/>
    </border>
    <border>
      <left style="medium">
        <color rgb="FF808080"/>
      </left>
      <right style="thin">
        <color theme="5"/>
      </right>
      <top style="medium">
        <color rgb="FF808080"/>
      </top>
      <bottom style="medium">
        <color theme="0" tint="-0.499984740745262"/>
      </bottom>
      <diagonal/>
    </border>
    <border>
      <left style="thin">
        <color theme="5"/>
      </left>
      <right style="thin">
        <color theme="5"/>
      </right>
      <top style="medium">
        <color rgb="FF808080"/>
      </top>
      <bottom style="medium">
        <color theme="0" tint="-0.499984740745262"/>
      </bottom>
      <diagonal/>
    </border>
    <border>
      <left style="thin">
        <color theme="5"/>
      </left>
      <right style="medium">
        <color rgb="FF808080"/>
      </right>
      <top style="medium">
        <color rgb="FF808080"/>
      </top>
      <bottom style="medium">
        <color theme="0" tint="-0.499984740745262"/>
      </bottom>
      <diagonal/>
    </border>
    <border>
      <left style="medium">
        <color rgb="FF808080"/>
      </left>
      <right style="thin">
        <color theme="5"/>
      </right>
      <top/>
      <bottom style="medium">
        <color rgb="FF808080"/>
      </bottom>
      <diagonal/>
    </border>
    <border>
      <left style="thin">
        <color theme="5"/>
      </left>
      <right style="thin">
        <color theme="5"/>
      </right>
      <top/>
      <bottom style="medium">
        <color rgb="FF808080"/>
      </bottom>
      <diagonal/>
    </border>
    <border>
      <left style="thin">
        <color theme="5"/>
      </left>
      <right style="medium">
        <color rgb="FF808080"/>
      </right>
      <top/>
      <bottom style="medium">
        <color rgb="FF808080"/>
      </bottom>
      <diagonal/>
    </border>
    <border>
      <left style="thin">
        <color theme="5"/>
      </left>
      <right style="medium">
        <color theme="0" tint="-0.499984740745262"/>
      </right>
      <top style="thin">
        <color theme="5"/>
      </top>
      <bottom/>
      <diagonal/>
    </border>
    <border>
      <left style="thin">
        <color theme="5"/>
      </left>
      <right style="medium">
        <color theme="0" tint="-0.499984740745262"/>
      </right>
      <top style="thin">
        <color rgb="FF808080"/>
      </top>
      <bottom style="thin">
        <color theme="5"/>
      </bottom>
      <diagonal/>
    </border>
    <border>
      <left style="medium">
        <color rgb="FF808080"/>
      </left>
      <right style="thin">
        <color theme="0" tint="-0.499984740745262"/>
      </right>
      <top style="medium">
        <color rgb="FF808080"/>
      </top>
      <bottom style="thin">
        <color theme="0" tint="-0.499984740745262"/>
      </bottom>
      <diagonal/>
    </border>
    <border>
      <left style="medium">
        <color rgb="FF808080"/>
      </left>
      <right style="thin">
        <color theme="0" tint="-0.499984740745262"/>
      </right>
      <top style="thin">
        <color theme="0" tint="-0.499984740745262"/>
      </top>
      <bottom style="thin">
        <color theme="0" tint="-0.499984740745262"/>
      </bottom>
      <diagonal/>
    </border>
    <border>
      <left style="medium">
        <color rgb="FF808080"/>
      </left>
      <right style="thin">
        <color theme="0" tint="-0.499984740745262"/>
      </right>
      <top style="thin">
        <color theme="0" tint="-0.499984740745262"/>
      </top>
      <bottom style="medium">
        <color rgb="FF808080"/>
      </bottom>
      <diagonal/>
    </border>
    <border>
      <left style="thin">
        <color rgb="FF000000"/>
      </left>
      <right style="thin">
        <color rgb="FF000000"/>
      </right>
      <top style="thin">
        <color rgb="FF000000"/>
      </top>
      <bottom style="thin">
        <color rgb="FF000000"/>
      </bottom>
      <diagonal/>
    </border>
    <border>
      <left/>
      <right style="medium">
        <color rgb="FF808080"/>
      </right>
      <top style="medium">
        <color rgb="FF808080"/>
      </top>
      <bottom style="thin">
        <color rgb="FF808080"/>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0" tint="-0.499984740745262"/>
      </left>
      <right style="medium">
        <color rgb="FF808080"/>
      </right>
      <top style="medium">
        <color rgb="FF808080"/>
      </top>
      <bottom style="thin">
        <color theme="0" tint="-0.499984740745262"/>
      </bottom>
      <diagonal/>
    </border>
    <border>
      <left style="thin">
        <color theme="0" tint="-0.499984740745262"/>
      </left>
      <right style="medium">
        <color rgb="FF808080"/>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rgb="FF808080"/>
      </bottom>
      <diagonal/>
    </border>
    <border>
      <left style="thin">
        <color theme="0" tint="-0.499984740745262"/>
      </left>
      <right style="medium">
        <color rgb="FF808080"/>
      </right>
      <top style="thin">
        <color theme="0" tint="-0.499984740745262"/>
      </top>
      <bottom style="medium">
        <color rgb="FF808080"/>
      </bottom>
      <diagonal/>
    </border>
    <border>
      <left/>
      <right style="medium">
        <color rgb="FF808080"/>
      </right>
      <top style="thin">
        <color rgb="FF808080"/>
      </top>
      <bottom style="thin">
        <color rgb="FF808080"/>
      </bottom>
      <diagonal/>
    </border>
    <border>
      <left/>
      <right style="medium">
        <color rgb="FF808080"/>
      </right>
      <top style="thin">
        <color rgb="FF808080"/>
      </top>
      <bottom style="medium">
        <color rgb="FF808080"/>
      </bottom>
      <diagonal/>
    </border>
    <border>
      <left style="medium">
        <color rgb="FF808080"/>
      </left>
      <right style="medium">
        <color rgb="FF808080"/>
      </right>
      <top style="medium">
        <color rgb="FF808080"/>
      </top>
      <bottom/>
      <diagonal/>
    </border>
    <border>
      <left style="thin">
        <color theme="6" tint="-0.499984740745262"/>
      </left>
      <right/>
      <top style="medium">
        <color rgb="FF808080"/>
      </top>
      <bottom style="thin">
        <color theme="6" tint="-0.499984740745262"/>
      </bottom>
      <diagonal/>
    </border>
    <border>
      <left/>
      <right/>
      <top style="medium">
        <color rgb="FF808080"/>
      </top>
      <bottom style="thin">
        <color theme="6" tint="-0.499984740745262"/>
      </bottom>
      <diagonal/>
    </border>
    <border>
      <left/>
      <right style="thin">
        <color theme="6" tint="-0.499984740745262"/>
      </right>
      <top style="medium">
        <color rgb="FF808080"/>
      </top>
      <bottom style="thin">
        <color theme="6" tint="-0.499984740745262"/>
      </bottom>
      <diagonal/>
    </border>
    <border>
      <left style="thin">
        <color theme="6" tint="-0.499984740745262"/>
      </left>
      <right style="thin">
        <color theme="6" tint="-0.499984740745262"/>
      </right>
      <top style="thin">
        <color theme="6" tint="-0.499984740745262"/>
      </top>
      <bottom style="medium">
        <color rgb="FF808080"/>
      </bottom>
      <diagonal/>
    </border>
    <border>
      <left style="thin">
        <color rgb="FF808080"/>
      </left>
      <right style="medium">
        <color rgb="FF808080"/>
      </right>
      <top style="medium">
        <color rgb="FF808080"/>
      </top>
      <bottom/>
      <diagonal/>
    </border>
    <border>
      <left style="thin">
        <color rgb="FF808080"/>
      </left>
      <right style="medium">
        <color rgb="FF808080"/>
      </right>
      <top/>
      <bottom style="medium">
        <color rgb="FF808080"/>
      </bottom>
      <diagonal/>
    </border>
    <border>
      <left style="thin">
        <color theme="6" tint="-0.499984740745262"/>
      </left>
      <right/>
      <top style="thin">
        <color theme="6" tint="-0.499984740745262"/>
      </top>
      <bottom style="medium">
        <color rgb="FF808080"/>
      </bottom>
      <diagonal/>
    </border>
  </borders>
  <cellStyleXfs count="55">
    <xf numFmtId="0" fontId="0" fillId="0" borderId="0"/>
    <xf numFmtId="0" fontId="4" fillId="0" borderId="0" applyNumberFormat="0" applyFont="0" applyFill="0" applyBorder="0" applyAlignment="0" applyProtection="0"/>
    <xf numFmtId="0" fontId="4" fillId="0" borderId="0"/>
    <xf numFmtId="0" fontId="4" fillId="0" borderId="0"/>
    <xf numFmtId="0" fontId="4" fillId="0" borderId="0" applyNumberFormat="0" applyFont="0" applyFill="0" applyBorder="0" applyAlignment="0" applyProtection="0"/>
    <xf numFmtId="37" fontId="8" fillId="3" borderId="2">
      <alignment horizontal="left"/>
    </xf>
    <xf numFmtId="37" fontId="9" fillId="3" borderId="3"/>
    <xf numFmtId="0" fontId="4" fillId="3" borderId="4" applyNumberFormat="0" applyBorder="0"/>
    <xf numFmtId="0" fontId="4" fillId="3" borderId="4" applyNumberFormat="0" applyBorder="0"/>
    <xf numFmtId="43" fontId="4" fillId="0" borderId="0" applyFont="0" applyFill="0" applyBorder="0" applyAlignment="0" applyProtection="0"/>
    <xf numFmtId="0" fontId="10" fillId="3" borderId="5"/>
    <xf numFmtId="37" fontId="4" fillId="3" borderId="0">
      <alignment horizontal="right"/>
    </xf>
    <xf numFmtId="37" fontId="4" fillId="3" borderId="0">
      <alignment horizontal="right"/>
    </xf>
    <xf numFmtId="0" fontId="11" fillId="0" borderId="0"/>
    <xf numFmtId="0" fontId="5" fillId="0" borderId="0" applyNumberFormat="0" applyBorder="0" applyProtection="0"/>
    <xf numFmtId="0" fontId="6" fillId="0" borderId="0"/>
    <xf numFmtId="0" fontId="4" fillId="0" borderId="0"/>
    <xf numFmtId="0" fontId="4" fillId="0" borderId="0"/>
    <xf numFmtId="0" fontId="12" fillId="0" borderId="0"/>
    <xf numFmtId="0" fontId="13" fillId="0" borderId="0"/>
    <xf numFmtId="40" fontId="14" fillId="2" borderId="0">
      <alignment horizontal="right"/>
    </xf>
    <xf numFmtId="0" fontId="15" fillId="2" borderId="0">
      <alignment horizontal="right"/>
    </xf>
    <xf numFmtId="0" fontId="16" fillId="2" borderId="1"/>
    <xf numFmtId="0" fontId="16" fillId="0" borderId="0" applyBorder="0">
      <alignment horizontal="centerContinuous"/>
    </xf>
    <xf numFmtId="0" fontId="17" fillId="0" borderId="0" applyBorder="0">
      <alignment horizontal="centerContinuous"/>
    </xf>
    <xf numFmtId="9" fontId="4" fillId="0" borderId="0" applyFont="0" applyFill="0" applyBorder="0" applyAlignment="0" applyProtection="0"/>
    <xf numFmtId="37" fontId="18" fillId="4" borderId="6"/>
    <xf numFmtId="0" fontId="19" fillId="0" borderId="7">
      <alignment horizontal="right"/>
    </xf>
    <xf numFmtId="0" fontId="4" fillId="0" borderId="0"/>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7" fillId="0" borderId="0"/>
    <xf numFmtId="0" fontId="16" fillId="2" borderId="11"/>
    <xf numFmtId="0" fontId="12" fillId="0" borderId="0"/>
    <xf numFmtId="0" fontId="6" fillId="0" borderId="0"/>
    <xf numFmtId="0" fontId="6" fillId="0" borderId="0"/>
    <xf numFmtId="0" fontId="21" fillId="0" borderId="9" applyNumberFormat="0" applyFill="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2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23" fillId="0" borderId="0"/>
    <xf numFmtId="0" fontId="6" fillId="0" borderId="0"/>
    <xf numFmtId="167" fontId="6" fillId="0" borderId="0" applyFont="0" applyFill="0" applyBorder="0" applyProtection="0">
      <alignment vertical="top"/>
    </xf>
    <xf numFmtId="9" fontId="6" fillId="0" borderId="0" applyFont="0" applyFill="0" applyBorder="0" applyAlignment="0" applyProtection="0"/>
    <xf numFmtId="0" fontId="116" fillId="19" borderId="0" applyBorder="0"/>
    <xf numFmtId="168" fontId="114" fillId="9" borderId="0" applyNumberFormat="0">
      <alignment horizontal="left"/>
    </xf>
    <xf numFmtId="0" fontId="115" fillId="10" borderId="0" applyNumberFormat="0"/>
    <xf numFmtId="0" fontId="118" fillId="0" borderId="0" applyNumberFormat="0" applyFill="0" applyBorder="0" applyAlignment="0" applyProtection="0"/>
    <xf numFmtId="0" fontId="6" fillId="0" borderId="0"/>
    <xf numFmtId="0" fontId="12" fillId="0" borderId="0"/>
    <xf numFmtId="43" fontId="23" fillId="0" borderId="0" applyFont="0" applyFill="0" applyBorder="0" applyAlignment="0" applyProtection="0"/>
  </cellStyleXfs>
  <cellXfs count="2329">
    <xf numFmtId="0" fontId="0" fillId="0" borderId="0" xfId="0"/>
    <xf numFmtId="0" fontId="0" fillId="0" borderId="0" xfId="0"/>
    <xf numFmtId="0" fontId="34" fillId="0" borderId="0" xfId="30" applyFont="1" applyFill="1" applyBorder="1" applyAlignment="1">
      <alignment vertical="center" wrapText="1"/>
    </xf>
    <xf numFmtId="0" fontId="36" fillId="0" borderId="0" xfId="0" applyFont="1" applyFill="1" applyBorder="1" applyAlignment="1">
      <alignment horizontal="center" vertical="center" wrapText="1"/>
    </xf>
    <xf numFmtId="0" fontId="32" fillId="0" borderId="0" xfId="0" applyFont="1" applyFill="1" applyBorder="1" applyAlignment="1">
      <alignment vertical="center"/>
    </xf>
    <xf numFmtId="0" fontId="33" fillId="0" borderId="0" xfId="0" applyFont="1" applyFill="1" applyBorder="1" applyAlignment="1">
      <alignment vertical="center"/>
    </xf>
    <xf numFmtId="0" fontId="33" fillId="0" borderId="0" xfId="0" applyFont="1" applyFill="1" applyAlignment="1">
      <alignment vertical="center"/>
    </xf>
    <xf numFmtId="0" fontId="31" fillId="0" borderId="0" xfId="0" applyFont="1" applyFill="1" applyBorder="1" applyAlignment="1">
      <alignment vertical="center"/>
    </xf>
    <xf numFmtId="0" fontId="37" fillId="0" borderId="15" xfId="0" applyFont="1" applyBorder="1" applyAlignment="1">
      <alignment horizontal="center" vertical="center" wrapText="1"/>
    </xf>
    <xf numFmtId="0" fontId="38" fillId="0" borderId="0" xfId="30" applyFont="1" applyBorder="1" applyAlignment="1">
      <alignment horizontal="center" vertical="center" wrapText="1"/>
    </xf>
    <xf numFmtId="0" fontId="37" fillId="0" borderId="0" xfId="0" applyFont="1" applyBorder="1" applyAlignment="1">
      <alignment horizontal="center" vertical="center" wrapText="1"/>
    </xf>
    <xf numFmtId="0" fontId="34" fillId="0" borderId="0" xfId="30" applyFont="1" applyBorder="1" applyAlignment="1">
      <alignment vertical="center" wrapText="1"/>
    </xf>
    <xf numFmtId="0" fontId="36" fillId="0" borderId="0" xfId="0" applyFont="1" applyBorder="1" applyAlignment="1">
      <alignment horizontal="center" vertical="center" wrapText="1"/>
    </xf>
    <xf numFmtId="0" fontId="39" fillId="0" borderId="0" xfId="0" applyFont="1" applyBorder="1" applyAlignment="1">
      <alignment horizontal="center" vertical="center" wrapText="1"/>
    </xf>
    <xf numFmtId="0" fontId="29" fillId="0" borderId="0" xfId="0" applyFont="1" applyFill="1" applyBorder="1" applyAlignment="1">
      <alignment horizontal="center" vertical="center" wrapText="1"/>
    </xf>
    <xf numFmtId="0" fontId="37" fillId="0" borderId="16" xfId="0" applyFont="1" applyBorder="1" applyAlignment="1">
      <alignment horizontal="center" vertical="center" wrapText="1"/>
    </xf>
    <xf numFmtId="0" fontId="45" fillId="0" borderId="0" xfId="30" applyFont="1" applyBorder="1" applyAlignment="1">
      <alignment vertical="center" wrapText="1"/>
    </xf>
    <xf numFmtId="0" fontId="45" fillId="0" borderId="0" xfId="0" applyFont="1" applyFill="1" applyBorder="1" applyAlignment="1">
      <alignment horizontal="left" vertical="center" wrapText="1"/>
    </xf>
    <xf numFmtId="0" fontId="46" fillId="0" borderId="0" xfId="30" applyFont="1" applyBorder="1" applyAlignment="1">
      <alignment horizontal="left" vertical="top" wrapText="1"/>
    </xf>
    <xf numFmtId="0" fontId="47" fillId="0" borderId="0" xfId="30" applyFont="1" applyBorder="1" applyAlignment="1">
      <alignment horizontal="left" vertical="top" wrapText="1"/>
    </xf>
    <xf numFmtId="0" fontId="45" fillId="0" borderId="0" xfId="30" applyFont="1" applyFill="1" applyBorder="1" applyAlignment="1">
      <alignment vertical="top" wrapText="1"/>
    </xf>
    <xf numFmtId="0" fontId="48" fillId="0" borderId="0" xfId="30" applyFont="1" applyFill="1" applyBorder="1" applyAlignment="1">
      <alignment vertical="top" wrapText="1"/>
    </xf>
    <xf numFmtId="0" fontId="37" fillId="0" borderId="0" xfId="0" applyFont="1" applyBorder="1" applyAlignment="1">
      <alignment horizontal="left" vertical="center" wrapText="1"/>
    </xf>
    <xf numFmtId="0" fontId="48" fillId="0" borderId="0" xfId="30" applyFont="1" applyBorder="1" applyAlignment="1">
      <alignment vertical="center" wrapText="1"/>
    </xf>
    <xf numFmtId="0" fontId="33" fillId="0" borderId="0" xfId="0" applyFont="1" applyBorder="1" applyAlignment="1">
      <alignment horizontal="center" vertical="center" wrapText="1"/>
    </xf>
    <xf numFmtId="0" fontId="48" fillId="0" borderId="0" xfId="30" applyFont="1" applyFill="1" applyBorder="1" applyAlignment="1">
      <alignment vertical="center" wrapText="1"/>
    </xf>
    <xf numFmtId="0" fontId="48" fillId="0" borderId="0" xfId="37" applyFont="1" applyFill="1" applyBorder="1" applyAlignment="1">
      <alignment horizontal="center" vertical="center" wrapText="1"/>
    </xf>
    <xf numFmtId="0" fontId="25" fillId="5" borderId="0" xfId="0" applyFont="1" applyFill="1" applyAlignment="1">
      <alignment vertical="center"/>
    </xf>
    <xf numFmtId="0" fontId="48" fillId="0" borderId="0" xfId="30" applyFont="1" applyFill="1" applyBorder="1" applyAlignment="1">
      <alignment horizontal="center" vertical="top" wrapText="1"/>
    </xf>
    <xf numFmtId="0" fontId="52" fillId="0" borderId="0" xfId="37" applyFont="1" applyFill="1" applyBorder="1" applyAlignment="1">
      <alignment vertical="center" wrapText="1"/>
    </xf>
    <xf numFmtId="0" fontId="45" fillId="0" borderId="0" xfId="37" applyFont="1" applyFill="1" applyBorder="1" applyAlignment="1">
      <alignment horizontal="center" vertical="center" wrapText="1"/>
    </xf>
    <xf numFmtId="0" fontId="45" fillId="0" borderId="0" xfId="30" applyFont="1" applyFill="1" applyBorder="1" applyAlignment="1">
      <alignment vertical="center" wrapText="1"/>
    </xf>
    <xf numFmtId="0" fontId="32" fillId="0" borderId="0" xfId="0" applyFont="1" applyFill="1" applyBorder="1" applyAlignment="1">
      <alignment horizontal="center" vertical="center"/>
    </xf>
    <xf numFmtId="0" fontId="37" fillId="0" borderId="19" xfId="0" applyFont="1" applyBorder="1" applyAlignment="1">
      <alignment horizontal="center" vertical="center" wrapText="1"/>
    </xf>
    <xf numFmtId="0" fontId="48" fillId="0" borderId="0" xfId="30" applyFont="1" applyFill="1" applyBorder="1" applyAlignment="1">
      <alignment horizontal="center" vertical="center" wrapText="1"/>
    </xf>
    <xf numFmtId="0" fontId="32" fillId="0" borderId="0" xfId="0" applyFont="1" applyFill="1" applyAlignment="1">
      <alignment vertical="center"/>
    </xf>
    <xf numFmtId="0" fontId="33" fillId="6" borderId="0" xfId="0" applyFont="1" applyFill="1" applyAlignment="1">
      <alignment vertical="center"/>
    </xf>
    <xf numFmtId="0" fontId="46" fillId="0" borderId="0" xfId="37" applyFont="1" applyFill="1" applyBorder="1" applyAlignment="1">
      <alignment vertical="center" wrapText="1"/>
    </xf>
    <xf numFmtId="0" fontId="31" fillId="0" borderId="0" xfId="0" applyFont="1" applyFill="1" applyAlignment="1">
      <alignment vertical="center"/>
    </xf>
    <xf numFmtId="0" fontId="32" fillId="0" borderId="0" xfId="37" applyFont="1" applyFill="1" applyBorder="1" applyAlignment="1">
      <alignment vertical="center" wrapText="1"/>
    </xf>
    <xf numFmtId="0" fontId="32" fillId="0" borderId="0" xfId="0" applyFont="1" applyFill="1" applyBorder="1" applyAlignment="1">
      <alignment vertical="center" wrapText="1"/>
    </xf>
    <xf numFmtId="0" fontId="54" fillId="0" borderId="0" xfId="30" applyFont="1" applyFill="1" applyBorder="1" applyAlignment="1">
      <alignment horizontal="center" vertical="center" wrapText="1"/>
    </xf>
    <xf numFmtId="0" fontId="25" fillId="0" borderId="0" xfId="0" applyFont="1" applyFill="1" applyBorder="1" applyAlignment="1">
      <alignment vertical="center"/>
    </xf>
    <xf numFmtId="0" fontId="39" fillId="0" borderId="0" xfId="0" applyFont="1" applyFill="1" applyBorder="1" applyAlignment="1">
      <alignment horizontal="center" vertical="center" wrapText="1"/>
    </xf>
    <xf numFmtId="0" fontId="32" fillId="0" borderId="0" xfId="0" applyFont="1" applyFill="1" applyBorder="1" applyAlignment="1">
      <alignment horizontal="left" vertical="center" wrapText="1"/>
    </xf>
    <xf numFmtId="0" fontId="58" fillId="0" borderId="0" xfId="30" applyFont="1" applyBorder="1" applyAlignment="1">
      <alignment vertical="center" wrapText="1"/>
    </xf>
    <xf numFmtId="0" fontId="54" fillId="0" borderId="0" xfId="30" applyFont="1" applyBorder="1" applyAlignment="1">
      <alignment vertical="center" wrapText="1"/>
    </xf>
    <xf numFmtId="0" fontId="33" fillId="0" borderId="0" xfId="0" applyFont="1" applyBorder="1" applyAlignment="1">
      <alignment vertical="center"/>
    </xf>
    <xf numFmtId="0" fontId="33" fillId="0" borderId="0" xfId="15" applyFont="1" applyBorder="1" applyAlignment="1">
      <alignment vertical="center" wrapText="1"/>
    </xf>
    <xf numFmtId="0" fontId="53" fillId="0" borderId="0" xfId="0" applyFont="1" applyAlignment="1">
      <alignment vertical="center"/>
    </xf>
    <xf numFmtId="0" fontId="32" fillId="0" borderId="0" xfId="0" applyFont="1" applyBorder="1" applyAlignment="1">
      <alignment horizontal="center" vertical="center" wrapText="1"/>
    </xf>
    <xf numFmtId="0" fontId="32" fillId="0" borderId="0" xfId="0" applyFont="1" applyBorder="1" applyAlignment="1">
      <alignment vertical="center"/>
    </xf>
    <xf numFmtId="0" fontId="65" fillId="0" borderId="0" xfId="30" applyFont="1" applyBorder="1" applyAlignment="1">
      <alignment vertical="center"/>
    </xf>
    <xf numFmtId="0" fontId="66" fillId="0" borderId="0" xfId="30" applyFont="1" applyBorder="1" applyAlignment="1">
      <alignment horizontal="left" vertical="center" wrapText="1"/>
    </xf>
    <xf numFmtId="0" fontId="33" fillId="0" borderId="0" xfId="0" applyFont="1" applyAlignment="1">
      <alignment vertical="center"/>
    </xf>
    <xf numFmtId="0" fontId="46" fillId="0" borderId="0" xfId="0" applyFont="1" applyBorder="1" applyAlignment="1">
      <alignment vertical="center" wrapText="1"/>
    </xf>
    <xf numFmtId="0" fontId="32" fillId="5" borderId="0" xfId="0" applyFont="1" applyFill="1" applyBorder="1" applyAlignment="1">
      <alignment horizontal="center" vertical="center" wrapText="1"/>
    </xf>
    <xf numFmtId="0" fontId="46" fillId="0" borderId="0" xfId="30" applyFont="1" applyBorder="1" applyAlignment="1">
      <alignment vertical="center" wrapText="1"/>
    </xf>
    <xf numFmtId="0" fontId="39" fillId="0" borderId="0" xfId="0" applyFont="1" applyAlignment="1">
      <alignment horizontal="center" vertical="center" wrapText="1"/>
    </xf>
    <xf numFmtId="0" fontId="33" fillId="5" borderId="0" xfId="15" applyFont="1" applyFill="1" applyBorder="1" applyAlignment="1">
      <alignment vertical="center"/>
    </xf>
    <xf numFmtId="0" fontId="39" fillId="5" borderId="0" xfId="0" applyFont="1" applyFill="1" applyAlignment="1">
      <alignment vertical="center" wrapText="1"/>
    </xf>
    <xf numFmtId="0" fontId="33" fillId="0" borderId="0" xfId="15" applyFont="1" applyAlignment="1">
      <alignment vertical="center"/>
    </xf>
    <xf numFmtId="0" fontId="32" fillId="0" borderId="0" xfId="0" applyFont="1" applyBorder="1" applyAlignment="1">
      <alignment vertical="center" wrapText="1"/>
    </xf>
    <xf numFmtId="0" fontId="52" fillId="0" borderId="0" xfId="30" applyFont="1" applyBorder="1" applyAlignment="1">
      <alignment vertical="center" wrapText="1"/>
    </xf>
    <xf numFmtId="0" fontId="33" fillId="0" borderId="0" xfId="0" applyFont="1" applyFill="1"/>
    <xf numFmtId="0" fontId="37" fillId="11" borderId="15" xfId="0" applyFont="1" applyFill="1" applyBorder="1" applyAlignment="1">
      <alignment horizontal="center" vertical="center" wrapText="1"/>
    </xf>
    <xf numFmtId="0" fontId="46" fillId="0" borderId="0" xfId="30" applyFont="1" applyFill="1" applyBorder="1" applyAlignment="1">
      <alignment vertical="center" wrapText="1"/>
    </xf>
    <xf numFmtId="0" fontId="44" fillId="0" borderId="0" xfId="0" applyFont="1"/>
    <xf numFmtId="0" fontId="41" fillId="0" borderId="0" xfId="0" applyFont="1" applyBorder="1" applyAlignment="1">
      <alignment vertical="center"/>
    </xf>
    <xf numFmtId="0" fontId="74" fillId="0" borderId="0" xfId="0" applyFont="1" applyFill="1" applyBorder="1" applyAlignment="1">
      <alignment horizontal="center" vertical="center" wrapText="1"/>
    </xf>
    <xf numFmtId="0" fontId="32" fillId="5" borderId="0" xfId="0" applyFont="1" applyFill="1" applyAlignment="1">
      <alignment vertical="center"/>
    </xf>
    <xf numFmtId="0" fontId="32" fillId="0" borderId="0" xfId="0" applyFont="1" applyFill="1" applyAlignment="1">
      <alignment vertical="center" wrapText="1"/>
    </xf>
    <xf numFmtId="0" fontId="46" fillId="0" borderId="0" xfId="30" applyFont="1" applyFill="1" applyBorder="1" applyAlignment="1">
      <alignment horizontal="center" vertical="center" wrapText="1"/>
    </xf>
    <xf numFmtId="0" fontId="32" fillId="0" borderId="0" xfId="0" applyFont="1" applyFill="1" applyAlignment="1">
      <alignment horizontal="center" vertical="center" wrapText="1"/>
    </xf>
    <xf numFmtId="0" fontId="31" fillId="5" borderId="0" xfId="0" applyFont="1" applyFill="1" applyBorder="1" applyAlignment="1">
      <alignment horizontal="center" vertical="center" wrapText="1"/>
    </xf>
    <xf numFmtId="0" fontId="46" fillId="5" borderId="0" xfId="37" applyFont="1" applyFill="1" applyBorder="1" applyAlignment="1">
      <alignment vertical="center" wrapText="1"/>
    </xf>
    <xf numFmtId="0" fontId="45" fillId="0" borderId="0" xfId="0" applyFont="1" applyBorder="1" applyAlignment="1">
      <alignment horizontal="left" vertical="center" wrapText="1"/>
    </xf>
    <xf numFmtId="0" fontId="32" fillId="0" borderId="0" xfId="0" applyFont="1" applyAlignment="1">
      <alignment vertical="center"/>
    </xf>
    <xf numFmtId="0" fontId="45" fillId="0" borderId="0" xfId="30" applyFont="1" applyBorder="1" applyAlignment="1">
      <alignment horizontal="left" vertical="center" wrapText="1"/>
    </xf>
    <xf numFmtId="0" fontId="32" fillId="0" borderId="0" xfId="0" applyFont="1" applyAlignment="1">
      <alignment horizontal="left" vertical="center" wrapText="1"/>
    </xf>
    <xf numFmtId="0" fontId="60" fillId="0" borderId="0" xfId="0" applyFont="1" applyBorder="1" applyAlignment="1">
      <alignment horizontal="center" vertical="center" wrapText="1"/>
    </xf>
    <xf numFmtId="0" fontId="43" fillId="0" borderId="0" xfId="0" applyFont="1" applyBorder="1" applyAlignment="1"/>
    <xf numFmtId="0" fontId="32" fillId="0" borderId="0" xfId="0" applyFont="1" applyBorder="1" applyAlignment="1">
      <alignment horizontal="center" wrapText="1"/>
    </xf>
    <xf numFmtId="0" fontId="33" fillId="0" borderId="0" xfId="0" applyFont="1" applyBorder="1" applyAlignment="1"/>
    <xf numFmtId="0" fontId="76" fillId="0" borderId="0" xfId="0" applyFont="1" applyFill="1" applyBorder="1" applyAlignment="1">
      <alignment horizontal="center" vertical="center" wrapText="1"/>
    </xf>
    <xf numFmtId="0" fontId="32" fillId="0" borderId="0" xfId="0" applyFont="1" applyAlignment="1"/>
    <xf numFmtId="0" fontId="33" fillId="0" borderId="0" xfId="0" applyFont="1" applyBorder="1" applyAlignment="1">
      <alignment vertical="top"/>
    </xf>
    <xf numFmtId="0" fontId="43" fillId="5" borderId="0" xfId="0" applyFont="1" applyFill="1" applyBorder="1"/>
    <xf numFmtId="0" fontId="32" fillId="0" borderId="0" xfId="0" applyFont="1" applyAlignment="1">
      <alignment vertical="top"/>
    </xf>
    <xf numFmtId="0" fontId="32" fillId="0" borderId="0" xfId="0" applyFont="1" applyBorder="1" applyAlignment="1">
      <alignment horizontal="center" vertical="center"/>
    </xf>
    <xf numFmtId="0" fontId="32" fillId="0" borderId="0" xfId="0" applyFont="1" applyAlignment="1">
      <alignment vertical="center" wrapText="1"/>
    </xf>
    <xf numFmtId="0" fontId="45" fillId="0" borderId="0" xfId="30" applyFont="1" applyFill="1" applyBorder="1" applyAlignment="1">
      <alignment horizontal="left" vertical="center" wrapText="1"/>
    </xf>
    <xf numFmtId="0" fontId="43" fillId="0" borderId="0" xfId="0" applyFont="1" applyBorder="1"/>
    <xf numFmtId="0" fontId="26" fillId="0" borderId="0" xfId="0" applyFont="1" applyFill="1" applyBorder="1" applyAlignment="1">
      <alignment vertical="center"/>
    </xf>
    <xf numFmtId="0" fontId="41" fillId="0" borderId="0" xfId="0" applyFont="1" applyFill="1" applyBorder="1" applyAlignment="1">
      <alignment horizontal="left" vertical="center" wrapText="1"/>
    </xf>
    <xf numFmtId="0" fontId="41" fillId="0" borderId="0" xfId="0" applyFont="1" applyFill="1" applyBorder="1" applyAlignment="1">
      <alignment horizontal="center" vertical="center" wrapText="1"/>
    </xf>
    <xf numFmtId="0" fontId="46" fillId="5" borderId="0" xfId="0" applyFont="1" applyFill="1" applyBorder="1" applyAlignment="1">
      <alignment horizontal="center" vertical="center" wrapText="1"/>
    </xf>
    <xf numFmtId="0" fontId="46" fillId="0" borderId="0" xfId="30" applyFont="1" applyBorder="1" applyAlignment="1">
      <alignment horizontal="center" vertical="center" wrapText="1"/>
    </xf>
    <xf numFmtId="0" fontId="45" fillId="0" borderId="0" xfId="29" applyFont="1" applyBorder="1" applyAlignment="1">
      <alignment horizontal="left" vertical="center" wrapText="1"/>
    </xf>
    <xf numFmtId="0" fontId="35" fillId="0" borderId="0" xfId="0" applyFont="1" applyBorder="1" applyAlignment="1">
      <alignment horizontal="center" vertical="center" wrapText="1"/>
    </xf>
    <xf numFmtId="0" fontId="33" fillId="5" borderId="0" xfId="0" applyFont="1" applyFill="1" applyAlignment="1">
      <alignment vertical="center"/>
    </xf>
    <xf numFmtId="0" fontId="78" fillId="5" borderId="0" xfId="0" applyFont="1" applyFill="1" applyAlignment="1">
      <alignment vertical="center" wrapText="1"/>
    </xf>
    <xf numFmtId="0" fontId="41" fillId="0" borderId="0" xfId="0" applyFont="1" applyAlignment="1">
      <alignment vertical="center"/>
    </xf>
    <xf numFmtId="0" fontId="53" fillId="0" borderId="0" xfId="0" applyFont="1" applyAlignment="1">
      <alignment vertical="center" wrapText="1"/>
    </xf>
    <xf numFmtId="0" fontId="25" fillId="0" borderId="0" xfId="0" applyFont="1" applyAlignment="1">
      <alignment vertical="center"/>
    </xf>
    <xf numFmtId="0" fontId="42" fillId="0" borderId="0" xfId="0" applyFont="1" applyAlignment="1">
      <alignment vertical="center"/>
    </xf>
    <xf numFmtId="0" fontId="58" fillId="5" borderId="0" xfId="30" applyFont="1" applyFill="1" applyBorder="1" applyAlignment="1">
      <alignment vertical="center" wrapText="1"/>
    </xf>
    <xf numFmtId="0" fontId="57" fillId="5" borderId="0" xfId="0" applyFont="1" applyFill="1" applyBorder="1" applyAlignment="1">
      <alignment horizontal="center" vertical="center" wrapText="1"/>
    </xf>
    <xf numFmtId="0" fontId="45" fillId="5" borderId="0" xfId="37" applyFont="1" applyFill="1" applyBorder="1" applyAlignment="1">
      <alignment horizontal="center" vertical="center" wrapText="1"/>
    </xf>
    <xf numFmtId="0" fontId="38" fillId="5" borderId="0" xfId="30" applyFont="1" applyFill="1" applyBorder="1" applyAlignment="1">
      <alignment horizontal="center" vertical="center" wrapText="1"/>
    </xf>
    <xf numFmtId="0" fontId="74" fillId="5" borderId="0" xfId="0" applyFont="1" applyFill="1" applyBorder="1" applyAlignment="1">
      <alignment horizontal="center" vertical="center" wrapText="1"/>
    </xf>
    <xf numFmtId="0" fontId="48" fillId="5" borderId="0" xfId="30" applyFont="1" applyFill="1" applyBorder="1" applyAlignment="1">
      <alignment horizontal="center" vertical="center" wrapText="1"/>
    </xf>
    <xf numFmtId="0" fontId="32" fillId="5" borderId="0" xfId="0" applyFont="1" applyFill="1" applyBorder="1" applyAlignment="1">
      <alignment vertical="center" wrapText="1"/>
    </xf>
    <xf numFmtId="0" fontId="54" fillId="5" borderId="0" xfId="30" applyFont="1" applyFill="1" applyBorder="1" applyAlignment="1">
      <alignment horizontal="center" vertical="center" wrapText="1"/>
    </xf>
    <xf numFmtId="0" fontId="46" fillId="5" borderId="0" xfId="30" applyFont="1" applyFill="1" applyBorder="1" applyAlignment="1">
      <alignment horizontal="center" vertical="center" wrapText="1"/>
    </xf>
    <xf numFmtId="0" fontId="29" fillId="5" borderId="0" xfId="0" applyFont="1" applyFill="1" applyBorder="1" applyAlignment="1">
      <alignment horizontal="left" vertical="center" wrapText="1"/>
    </xf>
    <xf numFmtId="0" fontId="29" fillId="5" borderId="0" xfId="0" applyFont="1" applyFill="1" applyBorder="1" applyAlignment="1">
      <alignment horizontal="center" vertical="center" wrapText="1"/>
    </xf>
    <xf numFmtId="0" fontId="37" fillId="5" borderId="0" xfId="0" applyFont="1" applyFill="1" applyBorder="1" applyAlignment="1">
      <alignment horizontal="center" vertical="center" wrapText="1"/>
    </xf>
    <xf numFmtId="0" fontId="33" fillId="5" borderId="0" xfId="0" applyFont="1" applyFill="1" applyBorder="1" applyAlignment="1">
      <alignment vertical="center"/>
    </xf>
    <xf numFmtId="0" fontId="32" fillId="5" borderId="0" xfId="0" applyFont="1" applyFill="1" applyBorder="1" applyAlignment="1">
      <alignment horizontal="center" vertical="center"/>
    </xf>
    <xf numFmtId="0" fontId="37" fillId="5" borderId="0" xfId="0" applyFont="1" applyFill="1" applyBorder="1" applyAlignment="1">
      <alignment horizontal="left" vertical="center" wrapText="1"/>
    </xf>
    <xf numFmtId="0" fontId="35" fillId="5" borderId="0" xfId="0" applyFont="1" applyFill="1" applyBorder="1" applyAlignment="1">
      <alignment horizontal="center" vertical="center" wrapText="1"/>
    </xf>
    <xf numFmtId="0" fontId="32" fillId="5" borderId="0" xfId="0" applyFont="1" applyFill="1" applyAlignment="1">
      <alignment horizontal="center" vertical="center" wrapText="1"/>
    </xf>
    <xf numFmtId="0" fontId="48" fillId="0" borderId="0" xfId="30" applyFont="1" applyBorder="1" applyAlignment="1">
      <alignment horizontal="center" vertical="center" wrapText="1"/>
    </xf>
    <xf numFmtId="0" fontId="66" fillId="0" borderId="0" xfId="30" applyFont="1" applyBorder="1" applyAlignment="1">
      <alignment vertical="center"/>
    </xf>
    <xf numFmtId="0" fontId="27" fillId="0" borderId="0" xfId="15" applyFont="1" applyFill="1" applyBorder="1" applyAlignment="1" applyProtection="1">
      <alignment horizontal="center" vertical="center"/>
    </xf>
    <xf numFmtId="0" fontId="66" fillId="0" borderId="0" xfId="30" applyFont="1" applyFill="1" applyBorder="1" applyAlignment="1">
      <alignment vertical="center"/>
    </xf>
    <xf numFmtId="0" fontId="32" fillId="5" borderId="0" xfId="15" applyFont="1" applyFill="1" applyBorder="1" applyAlignment="1">
      <alignment vertical="center"/>
    </xf>
    <xf numFmtId="0" fontId="32" fillId="5" borderId="0" xfId="15" applyFont="1" applyFill="1" applyBorder="1" applyAlignment="1">
      <alignment horizontal="center" vertical="center"/>
    </xf>
    <xf numFmtId="0" fontId="81" fillId="0" borderId="0" xfId="16" applyFont="1" applyFill="1" applyBorder="1" applyAlignment="1" applyProtection="1">
      <alignment horizontal="center" vertical="center" wrapText="1"/>
    </xf>
    <xf numFmtId="2" fontId="32" fillId="5" borderId="0" xfId="0" applyNumberFormat="1" applyFont="1" applyFill="1" applyBorder="1" applyAlignment="1">
      <alignment vertical="center"/>
    </xf>
    <xf numFmtId="0" fontId="32" fillId="5" borderId="0" xfId="0" applyFont="1" applyFill="1" applyBorder="1" applyAlignment="1">
      <alignment vertical="center"/>
    </xf>
    <xf numFmtId="165" fontId="32" fillId="5" borderId="0" xfId="35" applyNumberFormat="1" applyFont="1" applyFill="1" applyBorder="1" applyAlignment="1">
      <alignment vertical="center"/>
    </xf>
    <xf numFmtId="165" fontId="32" fillId="5" borderId="0" xfId="0" applyNumberFormat="1" applyFont="1" applyFill="1" applyBorder="1" applyAlignment="1">
      <alignment vertical="center"/>
    </xf>
    <xf numFmtId="165" fontId="32" fillId="5" borderId="0" xfId="2" applyNumberFormat="1" applyFont="1" applyFill="1" applyBorder="1" applyAlignment="1" applyProtection="1">
      <alignment horizontal="center" vertical="center"/>
      <protection locked="0"/>
    </xf>
    <xf numFmtId="0" fontId="50" fillId="0" borderId="0" xfId="0" applyFont="1" applyAlignment="1">
      <alignment vertical="center"/>
    </xf>
    <xf numFmtId="165" fontId="33" fillId="5" borderId="0" xfId="0" applyNumberFormat="1" applyFont="1" applyFill="1" applyBorder="1" applyAlignment="1">
      <alignment vertical="center"/>
    </xf>
    <xf numFmtId="0" fontId="66" fillId="0" borderId="0" xfId="30" applyFont="1" applyFill="1" applyBorder="1" applyAlignment="1">
      <alignment horizontal="left" vertical="center" wrapText="1"/>
    </xf>
    <xf numFmtId="0" fontId="47" fillId="0" borderId="0" xfId="30" applyFont="1" applyFill="1" applyBorder="1" applyAlignment="1">
      <alignment horizontal="left" vertical="center" wrapText="1"/>
    </xf>
    <xf numFmtId="0" fontId="52" fillId="0" borderId="0" xfId="30" applyFont="1" applyFill="1" applyBorder="1" applyAlignment="1">
      <alignment vertical="center" wrapText="1"/>
    </xf>
    <xf numFmtId="0" fontId="33" fillId="0" borderId="0" xfId="15" applyFont="1" applyFill="1" applyBorder="1" applyAlignment="1">
      <alignment vertical="center"/>
    </xf>
    <xf numFmtId="0" fontId="54" fillId="0" borderId="0" xfId="37" applyFont="1" applyBorder="1" applyAlignment="1">
      <alignment vertical="center" wrapText="1"/>
    </xf>
    <xf numFmtId="0" fontId="44" fillId="0" borderId="0" xfId="15" applyFont="1" applyAlignment="1" applyProtection="1">
      <alignment vertical="center"/>
    </xf>
    <xf numFmtId="0" fontId="30" fillId="0" borderId="0" xfId="3" applyFont="1" applyFill="1" applyBorder="1" applyAlignment="1" applyProtection="1">
      <alignment vertical="center"/>
    </xf>
    <xf numFmtId="0" fontId="44" fillId="0" borderId="0" xfId="36" applyFont="1"/>
    <xf numFmtId="0" fontId="33" fillId="0" borderId="0" xfId="0" applyFont="1"/>
    <xf numFmtId="0" fontId="83" fillId="0" borderId="0" xfId="36" applyFont="1" applyFill="1" applyBorder="1"/>
    <xf numFmtId="0" fontId="32" fillId="0" borderId="0" xfId="3" applyFont="1" applyFill="1" applyAlignment="1" applyProtection="1">
      <alignment vertical="center"/>
    </xf>
    <xf numFmtId="0" fontId="39" fillId="0" borderId="0" xfId="3" applyFont="1" applyFill="1" applyBorder="1" applyAlignment="1">
      <alignment vertical="center" wrapText="1"/>
    </xf>
    <xf numFmtId="0" fontId="32" fillId="0" borderId="0" xfId="3" applyFont="1" applyFill="1" applyBorder="1" applyAlignment="1" applyProtection="1">
      <alignment horizontal="center" vertical="center"/>
    </xf>
    <xf numFmtId="0" fontId="31" fillId="0" borderId="0" xfId="3" applyFont="1" applyFill="1" applyAlignment="1" applyProtection="1">
      <alignment vertical="center"/>
    </xf>
    <xf numFmtId="0" fontId="84" fillId="0" borderId="0" xfId="3" applyFont="1" applyFill="1" applyBorder="1" applyAlignment="1" applyProtection="1">
      <alignment horizontal="center" vertical="center"/>
    </xf>
    <xf numFmtId="0" fontId="85" fillId="0" borderId="0" xfId="36" applyFont="1"/>
    <xf numFmtId="0" fontId="86" fillId="0" borderId="0" xfId="3" applyFont="1" applyFill="1" applyBorder="1" applyAlignment="1" applyProtection="1">
      <alignment horizontal="left" vertical="center"/>
    </xf>
    <xf numFmtId="0" fontId="44" fillId="0" borderId="0" xfId="36" applyFont="1" applyFill="1" applyBorder="1"/>
    <xf numFmtId="0" fontId="39" fillId="0" borderId="0" xfId="0" applyFont="1" applyAlignment="1">
      <alignment vertical="center" wrapText="1"/>
    </xf>
    <xf numFmtId="0" fontId="32" fillId="0" borderId="0" xfId="0" applyFont="1" applyAlignment="1">
      <alignment horizontal="center" vertical="center" wrapText="1"/>
    </xf>
    <xf numFmtId="0" fontId="31" fillId="0" borderId="0" xfId="0" applyFont="1" applyAlignment="1">
      <alignment vertical="center"/>
    </xf>
    <xf numFmtId="0" fontId="48" fillId="0" borderId="0" xfId="37" applyFont="1" applyBorder="1" applyAlignment="1">
      <alignment vertical="center" wrapText="1"/>
    </xf>
    <xf numFmtId="0" fontId="30" fillId="0" borderId="15" xfId="0" applyFont="1" applyBorder="1" applyAlignment="1">
      <alignment horizontal="center" vertical="center" wrapText="1"/>
    </xf>
    <xf numFmtId="0" fontId="71" fillId="0" borderId="0" xfId="0" applyFont="1" applyAlignment="1">
      <alignment vertical="center"/>
    </xf>
    <xf numFmtId="0" fontId="36" fillId="0" borderId="0" xfId="0" applyFont="1" applyBorder="1" applyAlignment="1">
      <alignment horizontal="center" vertical="center"/>
    </xf>
    <xf numFmtId="0" fontId="31" fillId="0" borderId="0" xfId="0" applyFont="1" applyBorder="1" applyAlignment="1">
      <alignment vertical="center"/>
    </xf>
    <xf numFmtId="0" fontId="52" fillId="0" borderId="0" xfId="37" applyFont="1" applyBorder="1" applyAlignment="1">
      <alignment vertical="center" wrapText="1"/>
    </xf>
    <xf numFmtId="0" fontId="31" fillId="0" borderId="0" xfId="0" applyFont="1" applyAlignment="1">
      <alignment horizontal="center" vertical="center" wrapText="1"/>
    </xf>
    <xf numFmtId="0" fontId="30" fillId="0" borderId="0" xfId="0" applyFont="1" applyBorder="1" applyAlignment="1">
      <alignment horizontal="center" vertical="center" wrapText="1"/>
    </xf>
    <xf numFmtId="0" fontId="41" fillId="5" borderId="0" xfId="0" applyFont="1" applyFill="1" applyBorder="1" applyAlignment="1">
      <alignment horizontal="center" vertical="center" wrapText="1"/>
    </xf>
    <xf numFmtId="0" fontId="41" fillId="5" borderId="0" xfId="0" applyFont="1" applyFill="1" applyAlignment="1">
      <alignment vertical="center"/>
    </xf>
    <xf numFmtId="0" fontId="46" fillId="0" borderId="0" xfId="37" applyFont="1" applyBorder="1" applyAlignment="1">
      <alignment vertical="center" wrapText="1"/>
    </xf>
    <xf numFmtId="0" fontId="31" fillId="0" borderId="0" xfId="0" applyFont="1" applyBorder="1" applyAlignment="1">
      <alignment vertical="center" wrapText="1"/>
    </xf>
    <xf numFmtId="0" fontId="88" fillId="5" borderId="0" xfId="40" applyFont="1" applyFill="1" applyBorder="1" applyAlignment="1" applyProtection="1">
      <alignment horizontal="left" vertical="center"/>
    </xf>
    <xf numFmtId="0" fontId="86" fillId="5" borderId="0" xfId="40" applyFont="1" applyFill="1" applyBorder="1" applyAlignment="1" applyProtection="1">
      <alignment horizontal="right" vertical="center"/>
    </xf>
    <xf numFmtId="0" fontId="86" fillId="5" borderId="0" xfId="40" applyFont="1" applyFill="1" applyBorder="1" applyAlignment="1">
      <alignment vertical="center"/>
    </xf>
    <xf numFmtId="0" fontId="86" fillId="5" borderId="0" xfId="40" applyFont="1" applyFill="1" applyBorder="1"/>
    <xf numFmtId="0" fontId="88" fillId="2" borderId="0" xfId="3" applyFont="1" applyFill="1" applyBorder="1" applyAlignment="1">
      <alignment vertical="center"/>
    </xf>
    <xf numFmtId="0" fontId="30" fillId="5" borderId="0" xfId="3" applyFont="1" applyFill="1" applyBorder="1" applyAlignment="1">
      <alignment vertical="center"/>
    </xf>
    <xf numFmtId="0" fontId="86" fillId="5" borderId="0" xfId="40" applyFont="1" applyFill="1" applyBorder="1" applyAlignment="1">
      <alignment horizontal="right"/>
    </xf>
    <xf numFmtId="0" fontId="88" fillId="5" borderId="0" xfId="40" applyFont="1" applyFill="1" applyBorder="1" applyAlignment="1" applyProtection="1">
      <alignment vertical="center"/>
    </xf>
    <xf numFmtId="0" fontId="86" fillId="5" borderId="0" xfId="40" applyFont="1" applyFill="1" applyBorder="1" applyAlignment="1" applyProtection="1">
      <alignment horizontal="right"/>
    </xf>
    <xf numFmtId="0" fontId="89" fillId="0" borderId="0" xfId="40" applyFont="1"/>
    <xf numFmtId="0" fontId="44" fillId="5" borderId="0" xfId="40" applyFont="1" applyFill="1" applyBorder="1"/>
    <xf numFmtId="0" fontId="88" fillId="5" borderId="0" xfId="40" applyFont="1" applyFill="1" applyBorder="1"/>
    <xf numFmtId="0" fontId="86" fillId="5" borderId="0" xfId="40" applyFont="1" applyFill="1" applyBorder="1" applyAlignment="1" applyProtection="1">
      <alignment horizontal="left"/>
    </xf>
    <xf numFmtId="0" fontId="27" fillId="0" borderId="0" xfId="29" applyFont="1" applyFill="1" applyBorder="1" applyAlignment="1">
      <alignment horizontal="center" vertical="center" wrapText="1"/>
    </xf>
    <xf numFmtId="0" fontId="45" fillId="0" borderId="0" xfId="30" applyFont="1" applyFill="1" applyBorder="1" applyAlignment="1">
      <alignment horizontal="center" vertical="center" wrapText="1"/>
    </xf>
    <xf numFmtId="0" fontId="46" fillId="0" borderId="0" xfId="28" applyFont="1" applyFill="1" applyBorder="1" applyAlignment="1">
      <alignment vertical="center"/>
    </xf>
    <xf numFmtId="0" fontId="30" fillId="0" borderId="0" xfId="28" applyFont="1" applyBorder="1" applyAlignment="1">
      <alignment horizontal="center" vertical="center"/>
    </xf>
    <xf numFmtId="0" fontId="49" fillId="0" borderId="0" xfId="0" applyFont="1" applyAlignment="1">
      <alignment horizontal="center" vertical="center"/>
    </xf>
    <xf numFmtId="0" fontId="31" fillId="0" borderId="0" xfId="0" applyFont="1" applyBorder="1" applyAlignment="1">
      <alignment horizontal="center" vertical="center"/>
    </xf>
    <xf numFmtId="0" fontId="91" fillId="0" borderId="0" xfId="0" applyFont="1" applyAlignment="1">
      <alignment vertical="center"/>
    </xf>
    <xf numFmtId="0" fontId="26" fillId="0" borderId="0" xfId="0" applyFont="1" applyAlignment="1">
      <alignment vertical="center"/>
    </xf>
    <xf numFmtId="49" fontId="31" fillId="0" borderId="0" xfId="1" applyNumberFormat="1" applyFont="1" applyBorder="1" applyAlignment="1">
      <alignment vertical="center"/>
    </xf>
    <xf numFmtId="0" fontId="26" fillId="0" borderId="0" xfId="0" applyFont="1"/>
    <xf numFmtId="0" fontId="92" fillId="0" borderId="0" xfId="30" applyFont="1" applyBorder="1" applyAlignment="1">
      <alignment horizontal="left" vertical="center" wrapText="1"/>
    </xf>
    <xf numFmtId="0" fontId="92" fillId="0" borderId="0" xfId="30" applyFont="1" applyFill="1" applyBorder="1" applyAlignment="1">
      <alignment horizontal="left" vertical="center" wrapText="1"/>
    </xf>
    <xf numFmtId="0" fontId="92" fillId="0" borderId="0" xfId="30" applyFont="1" applyBorder="1" applyAlignment="1">
      <alignment vertical="center" wrapText="1"/>
    </xf>
    <xf numFmtId="0" fontId="36" fillId="0" borderId="0" xfId="0" applyFont="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horizontal="center" vertical="center"/>
    </xf>
    <xf numFmtId="0" fontId="32" fillId="0" borderId="0" xfId="32" applyFont="1" applyAlignment="1">
      <alignment horizontal="left" vertical="center"/>
    </xf>
    <xf numFmtId="0" fontId="32" fillId="0" borderId="0" xfId="32" applyFont="1" applyAlignment="1">
      <alignment horizontal="center" vertical="center"/>
    </xf>
    <xf numFmtId="0" fontId="32" fillId="0" borderId="0" xfId="0" applyFont="1" applyAlignment="1">
      <alignment horizontal="center" vertical="center"/>
    </xf>
    <xf numFmtId="0" fontId="28" fillId="0" borderId="0" xfId="32" applyFont="1" applyAlignment="1">
      <alignment horizontal="left" vertical="center"/>
    </xf>
    <xf numFmtId="0" fontId="46" fillId="0" borderId="0" xfId="32" applyFont="1" applyAlignment="1">
      <alignment horizontal="left" vertical="center"/>
    </xf>
    <xf numFmtId="0" fontId="32" fillId="0" borderId="0" xfId="32" applyFont="1" applyAlignment="1">
      <alignment vertical="center"/>
    </xf>
    <xf numFmtId="0" fontId="43" fillId="0" borderId="0" xfId="32" applyFont="1" applyAlignment="1">
      <alignment vertical="center"/>
    </xf>
    <xf numFmtId="0" fontId="93" fillId="0" borderId="0" xfId="0" applyFont="1" applyAlignment="1">
      <alignment horizontal="left" vertical="center" wrapText="1"/>
    </xf>
    <xf numFmtId="0" fontId="33" fillId="0" borderId="0" xfId="0" applyFont="1" applyAlignment="1">
      <alignment horizontal="center" vertical="center"/>
    </xf>
    <xf numFmtId="0" fontId="54" fillId="0" borderId="0" xfId="30" applyFont="1" applyFill="1" applyBorder="1" applyAlignment="1">
      <alignment vertical="center" wrapText="1"/>
    </xf>
    <xf numFmtId="0" fontId="90" fillId="0" borderId="0" xfId="30" applyFont="1" applyFill="1" applyBorder="1" applyAlignment="1">
      <alignment horizontal="center" vertical="center" wrapText="1"/>
    </xf>
    <xf numFmtId="0" fontId="90" fillId="0" borderId="0" xfId="0" applyFont="1" applyAlignment="1">
      <alignment vertical="center"/>
    </xf>
    <xf numFmtId="0" fontId="90" fillId="0" borderId="0" xfId="30" applyFont="1" applyFill="1" applyBorder="1" applyAlignment="1">
      <alignment horizontal="center" vertical="center" textRotation="90" wrapText="1"/>
    </xf>
    <xf numFmtId="0" fontId="31" fillId="0" borderId="0" xfId="0" quotePrefix="1" applyFont="1" applyAlignment="1">
      <alignment horizontal="left" vertical="center" wrapText="1"/>
    </xf>
    <xf numFmtId="0" fontId="46" fillId="0" borderId="0" xfId="29" applyFont="1" applyBorder="1" applyAlignment="1">
      <alignment horizontal="left" vertical="center" wrapText="1"/>
    </xf>
    <xf numFmtId="0" fontId="45" fillId="0" borderId="0" xfId="30" applyFont="1" applyBorder="1" applyAlignment="1">
      <alignment vertical="center"/>
    </xf>
    <xf numFmtId="0" fontId="94" fillId="0" borderId="0" xfId="0" applyFont="1" applyAlignment="1">
      <alignment horizontal="left" vertical="center"/>
    </xf>
    <xf numFmtId="0" fontId="30" fillId="0" borderId="0" xfId="0" applyFont="1" applyBorder="1" applyAlignment="1">
      <alignment horizontal="left" vertical="center" wrapText="1"/>
    </xf>
    <xf numFmtId="0" fontId="37" fillId="0" borderId="15" xfId="0" applyFont="1" applyBorder="1" applyAlignment="1">
      <alignment horizontal="center" vertical="center"/>
    </xf>
    <xf numFmtId="0" fontId="39" fillId="0" borderId="0" xfId="0" applyFont="1" applyAlignment="1">
      <alignment horizontal="justify" vertical="center" wrapText="1"/>
    </xf>
    <xf numFmtId="0" fontId="95" fillId="0" borderId="0" xfId="0" applyFont="1"/>
    <xf numFmtId="0" fontId="96" fillId="0" borderId="0" xfId="0" applyFont="1"/>
    <xf numFmtId="0" fontId="97" fillId="0" borderId="0" xfId="0" applyFont="1"/>
    <xf numFmtId="0" fontId="97" fillId="0" borderId="0" xfId="15" applyFont="1" applyAlignment="1">
      <alignment vertical="center"/>
    </xf>
    <xf numFmtId="0" fontId="41" fillId="0" borderId="0" xfId="0" applyFont="1"/>
    <xf numFmtId="0" fontId="32" fillId="0" borderId="0" xfId="15" applyFont="1" applyAlignment="1">
      <alignment vertical="center"/>
    </xf>
    <xf numFmtId="0" fontId="30" fillId="0" borderId="0" xfId="15" applyFont="1" applyAlignment="1">
      <alignment vertical="center"/>
    </xf>
    <xf numFmtId="165" fontId="30" fillId="0" borderId="0" xfId="15" applyNumberFormat="1" applyFont="1" applyAlignment="1">
      <alignment horizontal="center" vertical="center"/>
    </xf>
    <xf numFmtId="164" fontId="30" fillId="0" borderId="0" xfId="15" applyNumberFormat="1" applyFont="1" applyAlignment="1">
      <alignment horizontal="center" vertical="center"/>
    </xf>
    <xf numFmtId="0" fontId="30" fillId="0" borderId="0" xfId="0" applyFont="1"/>
    <xf numFmtId="0" fontId="30" fillId="0" borderId="0" xfId="0" applyFont="1" applyAlignment="1">
      <alignment horizontal="center"/>
    </xf>
    <xf numFmtId="164" fontId="30" fillId="0" borderId="0" xfId="39" applyNumberFormat="1" applyFont="1" applyAlignment="1">
      <alignment horizontal="center"/>
    </xf>
    <xf numFmtId="0" fontId="30" fillId="0" borderId="0" xfId="15" applyFont="1" applyAlignment="1">
      <alignment horizontal="center" vertical="center"/>
    </xf>
    <xf numFmtId="164" fontId="30" fillId="0" borderId="0" xfId="39" applyNumberFormat="1" applyFont="1" applyAlignment="1">
      <alignment horizontal="center" vertical="center"/>
    </xf>
    <xf numFmtId="0" fontId="59" fillId="0" borderId="0" xfId="0" applyFont="1" applyAlignment="1">
      <alignment horizontal="center"/>
    </xf>
    <xf numFmtId="10" fontId="30" fillId="0" borderId="0" xfId="38" applyNumberFormat="1" applyFont="1" applyBorder="1" applyAlignment="1">
      <alignment horizontal="center" vertical="center"/>
    </xf>
    <xf numFmtId="164" fontId="30" fillId="0" borderId="0" xfId="39" applyNumberFormat="1" applyFont="1" applyBorder="1" applyAlignment="1">
      <alignment horizontal="center" vertical="center"/>
    </xf>
    <xf numFmtId="0" fontId="29" fillId="0" borderId="0" xfId="0" applyFont="1" applyFill="1" applyBorder="1" applyAlignment="1">
      <alignment vertical="center" wrapText="1"/>
    </xf>
    <xf numFmtId="0" fontId="46" fillId="0" borderId="0" xfId="31" applyFont="1" applyBorder="1" applyAlignment="1">
      <alignment horizontal="center" vertical="center" wrapText="1"/>
    </xf>
    <xf numFmtId="0" fontId="46" fillId="2" borderId="0" xfId="2" applyFont="1" applyFill="1" applyAlignment="1">
      <alignment horizontal="left" vertical="center"/>
    </xf>
    <xf numFmtId="0" fontId="39" fillId="0" borderId="0" xfId="0" applyFont="1" applyAlignment="1">
      <alignment vertical="center"/>
    </xf>
    <xf numFmtId="0" fontId="98" fillId="0" borderId="0" xfId="30" applyFont="1" applyBorder="1" applyAlignment="1">
      <alignment horizontal="center" vertical="center" wrapText="1"/>
    </xf>
    <xf numFmtId="0" fontId="99" fillId="0" borderId="0" xfId="30" applyFont="1" applyBorder="1" applyAlignment="1">
      <alignment horizontal="center" vertical="center" wrapText="1"/>
    </xf>
    <xf numFmtId="0" fontId="29" fillId="5" borderId="0" xfId="30" applyFont="1" applyFill="1" applyBorder="1" applyAlignment="1">
      <alignment horizontal="center" vertical="center" wrapText="1"/>
    </xf>
    <xf numFmtId="0" fontId="73" fillId="0" borderId="0" xfId="30" applyFont="1" applyBorder="1" applyAlignment="1">
      <alignment vertical="center" wrapText="1"/>
    </xf>
    <xf numFmtId="0" fontId="44" fillId="0" borderId="0" xfId="0" applyFont="1" applyAlignment="1">
      <alignment vertical="center"/>
    </xf>
    <xf numFmtId="0" fontId="101" fillId="0" borderId="0" xfId="0" applyFont="1" applyAlignment="1">
      <alignment horizontal="center" vertical="center"/>
    </xf>
    <xf numFmtId="0" fontId="30" fillId="0" borderId="15" xfId="0" applyFont="1" applyBorder="1" applyAlignment="1">
      <alignment vertical="center"/>
    </xf>
    <xf numFmtId="0" fontId="30" fillId="0" borderId="0" xfId="0" applyFont="1" applyAlignment="1">
      <alignment vertical="center"/>
    </xf>
    <xf numFmtId="0" fontId="73" fillId="0" borderId="0" xfId="30" applyFont="1" applyBorder="1" applyAlignment="1">
      <alignment horizontal="center" vertical="center" wrapText="1"/>
    </xf>
    <xf numFmtId="0" fontId="30" fillId="0" borderId="15" xfId="0" applyFont="1" applyBorder="1" applyAlignment="1">
      <alignment horizontal="center" vertical="center"/>
    </xf>
    <xf numFmtId="0" fontId="59" fillId="0" borderId="0" xfId="30" applyFont="1" applyBorder="1" applyAlignment="1">
      <alignment horizontal="center" vertical="center" wrapText="1"/>
    </xf>
    <xf numFmtId="0" fontId="44" fillId="0" borderId="15" xfId="0" applyFont="1" applyBorder="1" applyAlignment="1">
      <alignment horizontal="center" vertical="center" wrapText="1"/>
    </xf>
    <xf numFmtId="0" fontId="50" fillId="0" borderId="0" xfId="0" applyFont="1" applyBorder="1" applyAlignment="1">
      <alignment vertical="center"/>
    </xf>
    <xf numFmtId="0" fontId="41" fillId="0" borderId="0" xfId="0" applyFont="1" applyFill="1" applyAlignment="1">
      <alignment vertical="center"/>
    </xf>
    <xf numFmtId="0" fontId="50" fillId="0" borderId="0" xfId="37" applyFont="1" applyBorder="1" applyAlignment="1">
      <alignment vertical="center" wrapText="1"/>
    </xf>
    <xf numFmtId="0" fontId="30" fillId="0" borderId="20" xfId="15" applyFont="1" applyBorder="1" applyAlignment="1">
      <alignment vertical="center"/>
    </xf>
    <xf numFmtId="0" fontId="108" fillId="0" borderId="0" xfId="0" applyFont="1" applyAlignment="1">
      <alignment vertical="center"/>
    </xf>
    <xf numFmtId="0" fontId="107" fillId="0" borderId="11" xfId="0" applyFont="1" applyBorder="1" applyAlignment="1">
      <alignment vertical="center" wrapText="1"/>
    </xf>
    <xf numFmtId="0" fontId="110" fillId="0" borderId="0" xfId="0" applyFont="1" applyAlignment="1">
      <alignment horizontal="left" vertical="center" wrapText="1"/>
    </xf>
    <xf numFmtId="0" fontId="111" fillId="0" borderId="0" xfId="30" applyFont="1" applyBorder="1" applyAlignment="1">
      <alignment vertical="center" wrapText="1"/>
    </xf>
    <xf numFmtId="0" fontId="111" fillId="0" borderId="0" xfId="0" applyFont="1" applyAlignment="1">
      <alignment horizontal="center" vertical="center"/>
    </xf>
    <xf numFmtId="0" fontId="109" fillId="0" borderId="0" xfId="0" applyFont="1" applyAlignment="1">
      <alignment horizontal="center" vertical="center"/>
    </xf>
    <xf numFmtId="0" fontId="113" fillId="0" borderId="0" xfId="30" applyFont="1" applyBorder="1" applyAlignment="1">
      <alignment horizontal="left" vertical="center" wrapText="1"/>
    </xf>
    <xf numFmtId="0" fontId="37" fillId="15" borderId="15" xfId="0" applyFont="1" applyFill="1" applyBorder="1" applyAlignment="1">
      <alignment horizontal="center" vertical="center" wrapText="1"/>
    </xf>
    <xf numFmtId="0" fontId="30" fillId="15" borderId="15" xfId="0" applyFont="1" applyFill="1" applyBorder="1" applyAlignment="1">
      <alignment horizontal="center" vertical="center" wrapText="1"/>
    </xf>
    <xf numFmtId="0" fontId="37" fillId="16" borderId="15" xfId="0" applyFont="1" applyFill="1" applyBorder="1" applyAlignment="1">
      <alignment horizontal="center" vertical="center" wrapText="1"/>
    </xf>
    <xf numFmtId="0" fontId="30" fillId="16" borderId="15" xfId="0" applyFont="1" applyFill="1" applyBorder="1" applyAlignment="1">
      <alignment horizontal="center" vertical="center" wrapText="1"/>
    </xf>
    <xf numFmtId="0" fontId="117" fillId="17" borderId="0" xfId="30" applyFont="1" applyFill="1" applyBorder="1" applyAlignment="1">
      <alignment horizontal="center" vertical="center"/>
    </xf>
    <xf numFmtId="0" fontId="94" fillId="0" borderId="0" xfId="30" applyFont="1" applyBorder="1" applyAlignment="1">
      <alignment horizontal="center" vertical="center" wrapText="1"/>
    </xf>
    <xf numFmtId="0" fontId="29" fillId="0" borderId="0" xfId="30" applyFont="1" applyFill="1" applyBorder="1" applyAlignment="1">
      <alignment horizontal="center" vertical="center" wrapText="1"/>
    </xf>
    <xf numFmtId="0" fontId="38" fillId="0" borderId="0" xfId="30" applyFont="1" applyFill="1" applyBorder="1" applyAlignment="1">
      <alignment horizontal="center" vertical="center" wrapText="1"/>
    </xf>
    <xf numFmtId="0" fontId="30" fillId="2" borderId="16" xfId="2" applyFont="1" applyFill="1" applyBorder="1" applyAlignment="1">
      <alignment horizontal="center" vertical="center"/>
    </xf>
    <xf numFmtId="0" fontId="30" fillId="0" borderId="16" xfId="2" applyFont="1" applyBorder="1" applyAlignment="1">
      <alignment horizontal="center" vertical="center"/>
    </xf>
    <xf numFmtId="0" fontId="30" fillId="2" borderId="15" xfId="2" applyFont="1" applyFill="1" applyBorder="1" applyAlignment="1">
      <alignment horizontal="center" vertical="center" wrapText="1"/>
    </xf>
    <xf numFmtId="0" fontId="44" fillId="0" borderId="0" xfId="0" applyFont="1" applyAlignment="1">
      <alignment horizontal="center" vertical="center"/>
    </xf>
    <xf numFmtId="0" fontId="66" fillId="10" borderId="0" xfId="30" applyFont="1" applyFill="1" applyBorder="1" applyAlignment="1">
      <alignment vertical="center"/>
    </xf>
    <xf numFmtId="0" fontId="46" fillId="0" borderId="0" xfId="31" applyFont="1" applyFill="1" applyBorder="1" applyAlignment="1">
      <alignment horizontal="center" vertical="center" wrapText="1"/>
    </xf>
    <xf numFmtId="0" fontId="33" fillId="23" borderId="0" xfId="0" applyFont="1" applyFill="1" applyAlignment="1">
      <alignment vertical="center"/>
    </xf>
    <xf numFmtId="0" fontId="29" fillId="0" borderId="0" xfId="30" applyFont="1" applyFill="1" applyBorder="1" applyAlignment="1">
      <alignment horizontal="left" vertical="center" wrapText="1"/>
    </xf>
    <xf numFmtId="0" fontId="29" fillId="0" borderId="0" xfId="0" applyFont="1" applyFill="1" applyBorder="1" applyAlignment="1">
      <alignment horizontal="left" vertical="center" wrapText="1"/>
    </xf>
    <xf numFmtId="0" fontId="37" fillId="24" borderId="15" xfId="0" applyFont="1" applyFill="1" applyBorder="1" applyAlignment="1">
      <alignment horizontal="center" vertical="center" wrapText="1"/>
    </xf>
    <xf numFmtId="0" fontId="33" fillId="7" borderId="0" xfId="0" applyFont="1" applyFill="1" applyAlignment="1">
      <alignment vertical="center"/>
    </xf>
    <xf numFmtId="0" fontId="54" fillId="7" borderId="0" xfId="37" applyFont="1" applyFill="1" applyBorder="1" applyAlignment="1">
      <alignment vertical="center" wrapText="1"/>
    </xf>
    <xf numFmtId="0" fontId="33" fillId="7" borderId="0" xfId="0" applyFont="1" applyFill="1"/>
    <xf numFmtId="0" fontId="31" fillId="7" borderId="0" xfId="0" applyFont="1" applyFill="1" applyAlignment="1">
      <alignment vertical="center"/>
    </xf>
    <xf numFmtId="0" fontId="46" fillId="7" borderId="0" xfId="37" applyFont="1" applyFill="1" applyBorder="1" applyAlignment="1">
      <alignment vertical="center" wrapText="1"/>
    </xf>
    <xf numFmtId="0" fontId="32" fillId="7" borderId="0" xfId="0" applyFont="1" applyFill="1" applyAlignment="1">
      <alignment vertical="center"/>
    </xf>
    <xf numFmtId="0" fontId="117" fillId="7" borderId="0" xfId="30" applyFont="1" applyFill="1" applyBorder="1" applyAlignment="1">
      <alignment horizontal="center" vertical="center"/>
    </xf>
    <xf numFmtId="0" fontId="33" fillId="25" borderId="0" xfId="0" applyFont="1" applyFill="1" applyAlignment="1">
      <alignment vertical="center"/>
    </xf>
    <xf numFmtId="0" fontId="41" fillId="25" borderId="0" xfId="0" applyFont="1" applyFill="1" applyAlignment="1">
      <alignment vertical="center"/>
    </xf>
    <xf numFmtId="0" fontId="41" fillId="7" borderId="0" xfId="0" applyFont="1" applyFill="1" applyAlignment="1">
      <alignment vertical="center"/>
    </xf>
    <xf numFmtId="0" fontId="31" fillId="7" borderId="0" xfId="0" applyFont="1" applyFill="1" applyBorder="1" applyAlignment="1">
      <alignment vertical="center"/>
    </xf>
    <xf numFmtId="0" fontId="32" fillId="7" borderId="0" xfId="0" applyFont="1" applyFill="1" applyBorder="1" applyAlignment="1">
      <alignment vertical="center"/>
    </xf>
    <xf numFmtId="0" fontId="31" fillId="0" borderId="0" xfId="0" applyFont="1" applyFill="1" applyAlignment="1">
      <alignment horizontal="center" vertical="center" wrapText="1"/>
    </xf>
    <xf numFmtId="0" fontId="32" fillId="25" borderId="0" xfId="0" applyFont="1" applyFill="1" applyAlignment="1">
      <alignment vertical="center"/>
    </xf>
    <xf numFmtId="0" fontId="32" fillId="7" borderId="0" xfId="0" applyFont="1" applyFill="1" applyAlignment="1"/>
    <xf numFmtId="0" fontId="32" fillId="25" borderId="0" xfId="0" applyFont="1" applyFill="1" applyAlignment="1"/>
    <xf numFmtId="0" fontId="32" fillId="7" borderId="0" xfId="0" applyFont="1" applyFill="1" applyAlignment="1">
      <alignment vertical="top"/>
    </xf>
    <xf numFmtId="0" fontId="32" fillId="25" borderId="0" xfId="0" applyFont="1" applyFill="1" applyAlignment="1">
      <alignment vertical="top"/>
    </xf>
    <xf numFmtId="0" fontId="117" fillId="0" borderId="0" xfId="30" applyFont="1" applyFill="1" applyBorder="1" applyAlignment="1">
      <alignment horizontal="center" vertical="center"/>
    </xf>
    <xf numFmtId="0" fontId="78" fillId="25" borderId="0" xfId="0" applyFont="1" applyFill="1" applyAlignment="1">
      <alignment vertical="center" wrapText="1"/>
    </xf>
    <xf numFmtId="0" fontId="33" fillId="7" borderId="0" xfId="0" applyFont="1" applyFill="1" applyBorder="1" applyAlignment="1">
      <alignment vertical="center"/>
    </xf>
    <xf numFmtId="0" fontId="32" fillId="0" borderId="0" xfId="0" applyFont="1" applyFill="1" applyAlignment="1"/>
    <xf numFmtId="0" fontId="54" fillId="0" borderId="0" xfId="0" applyFont="1" applyBorder="1" applyAlignment="1">
      <alignment vertical="center"/>
    </xf>
    <xf numFmtId="0" fontId="66" fillId="7" borderId="0" xfId="30" applyFont="1" applyFill="1" applyBorder="1" applyAlignment="1">
      <alignment vertical="center"/>
    </xf>
    <xf numFmtId="0" fontId="50" fillId="7" borderId="0" xfId="0" applyFont="1" applyFill="1" applyAlignment="1">
      <alignment vertical="center"/>
    </xf>
    <xf numFmtId="0" fontId="44" fillId="0" borderId="19" xfId="0" applyFont="1" applyBorder="1" applyAlignment="1">
      <alignment horizontal="center" vertical="center" wrapText="1"/>
    </xf>
    <xf numFmtId="0" fontId="3" fillId="0" borderId="0" xfId="0" applyFont="1" applyFill="1" applyBorder="1"/>
    <xf numFmtId="0" fontId="3" fillId="0" borderId="0" xfId="0" applyFont="1"/>
    <xf numFmtId="0" fontId="3" fillId="5" borderId="0" xfId="0" applyFont="1" applyFill="1" applyAlignment="1">
      <alignment vertical="center"/>
    </xf>
    <xf numFmtId="0" fontId="3" fillId="6" borderId="0" xfId="0" applyFont="1" applyFill="1" applyAlignment="1">
      <alignment vertical="center"/>
    </xf>
    <xf numFmtId="0" fontId="31" fillId="0" borderId="0"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Fill="1" applyAlignment="1">
      <alignment vertical="center"/>
    </xf>
    <xf numFmtId="0" fontId="44" fillId="0" borderId="0" xfId="15" applyFont="1" applyAlignment="1">
      <alignment vertical="center"/>
    </xf>
    <xf numFmtId="0" fontId="89" fillId="7" borderId="0" xfId="15" applyFont="1" applyFill="1" applyAlignment="1" applyProtection="1">
      <alignment horizontal="center" vertical="center" wrapText="1"/>
    </xf>
    <xf numFmtId="0" fontId="64" fillId="0" borderId="0" xfId="15" applyFont="1" applyFill="1" applyAlignment="1" applyProtection="1">
      <alignment vertical="center"/>
    </xf>
    <xf numFmtId="0" fontId="3" fillId="0" borderId="0" xfId="15" applyFont="1" applyFill="1" applyAlignment="1" applyProtection="1">
      <alignment vertical="center"/>
    </xf>
    <xf numFmtId="0" fontId="64" fillId="7" borderId="0" xfId="15" applyFont="1" applyFill="1" applyAlignment="1" applyProtection="1">
      <alignment vertical="center"/>
    </xf>
    <xf numFmtId="0" fontId="89" fillId="0" borderId="0" xfId="15" applyFont="1" applyFill="1" applyAlignment="1" applyProtection="1">
      <alignment horizontal="center" vertical="center"/>
    </xf>
    <xf numFmtId="0" fontId="64" fillId="19" borderId="22" xfId="48" applyFont="1" applyBorder="1" applyAlignment="1" applyProtection="1">
      <alignment horizontal="center" vertical="center"/>
    </xf>
    <xf numFmtId="0" fontId="89" fillId="7" borderId="0" xfId="15" applyFont="1" applyFill="1" applyAlignment="1" applyProtection="1">
      <alignment horizontal="center" vertical="center"/>
    </xf>
    <xf numFmtId="0" fontId="89" fillId="18" borderId="0" xfId="15" applyFont="1" applyFill="1" applyAlignment="1" applyProtection="1">
      <alignment horizontal="center" vertical="center"/>
    </xf>
    <xf numFmtId="0" fontId="72" fillId="0" borderId="0" xfId="2" applyFont="1" applyAlignment="1">
      <alignment horizontal="center" vertical="center"/>
    </xf>
    <xf numFmtId="0" fontId="89" fillId="0" borderId="0" xfId="35" applyFont="1" applyAlignment="1">
      <alignment vertical="center"/>
    </xf>
    <xf numFmtId="0" fontId="3" fillId="0" borderId="0" xfId="15" applyFont="1" applyAlignment="1">
      <alignment vertical="center"/>
    </xf>
    <xf numFmtId="0" fontId="64" fillId="0" borderId="0" xfId="15" applyFont="1" applyAlignment="1">
      <alignment vertical="center"/>
    </xf>
    <xf numFmtId="0" fontId="44" fillId="0" borderId="0" xfId="35" applyFont="1" applyAlignment="1">
      <alignment vertical="center"/>
    </xf>
    <xf numFmtId="0" fontId="3" fillId="0" borderId="0" xfId="0" applyFont="1" applyFill="1" applyAlignment="1">
      <alignment horizontal="center" vertical="center"/>
    </xf>
    <xf numFmtId="0" fontId="45" fillId="0" borderId="0" xfId="0" applyFont="1" applyFill="1" applyAlignment="1">
      <alignment horizontal="left" vertical="center"/>
    </xf>
    <xf numFmtId="0" fontId="50" fillId="0" borderId="0" xfId="0" applyFont="1" applyFill="1" applyAlignment="1">
      <alignment vertical="center"/>
    </xf>
    <xf numFmtId="0" fontId="50" fillId="25" borderId="0" xfId="0" applyFont="1" applyFill="1" applyAlignment="1">
      <alignment vertical="center"/>
    </xf>
    <xf numFmtId="0" fontId="36" fillId="0" borderId="0" xfId="29" applyFont="1" applyBorder="1" applyAlignment="1">
      <alignment vertical="center" wrapText="1"/>
    </xf>
    <xf numFmtId="0" fontId="50" fillId="5" borderId="0" xfId="0" applyFont="1" applyFill="1" applyAlignment="1">
      <alignment vertical="center"/>
    </xf>
    <xf numFmtId="0" fontId="3" fillId="0" borderId="0" xfId="0" applyFont="1" applyAlignment="1">
      <alignment vertical="center" wrapText="1"/>
    </xf>
    <xf numFmtId="0" fontId="50" fillId="7" borderId="0" xfId="0" applyFont="1" applyFill="1" applyBorder="1" applyAlignment="1">
      <alignment vertical="center"/>
    </xf>
    <xf numFmtId="0" fontId="50" fillId="6" borderId="0" xfId="0" applyFont="1" applyFill="1" applyAlignment="1">
      <alignment vertical="center"/>
    </xf>
    <xf numFmtId="0" fontId="45" fillId="5" borderId="0" xfId="0" applyFont="1" applyFill="1" applyBorder="1" applyAlignment="1">
      <alignment horizontal="center" vertical="center" wrapText="1"/>
    </xf>
    <xf numFmtId="0" fontId="45" fillId="0" borderId="0" xfId="37" applyFont="1" applyFill="1" applyBorder="1" applyAlignment="1">
      <alignment vertical="center" wrapText="1"/>
    </xf>
    <xf numFmtId="0" fontId="3" fillId="6" borderId="0" xfId="0" applyFont="1" applyFill="1" applyAlignment="1">
      <alignment horizontal="center" vertical="center"/>
    </xf>
    <xf numFmtId="0" fontId="45" fillId="7" borderId="0" xfId="37" applyFont="1" applyFill="1" applyBorder="1" applyAlignment="1">
      <alignment vertical="center" wrapText="1"/>
    </xf>
    <xf numFmtId="0" fontId="61" fillId="0" borderId="0" xfId="15" applyFont="1" applyAlignment="1">
      <alignment horizontal="center" vertical="center"/>
    </xf>
    <xf numFmtId="0" fontId="3" fillId="0" borderId="0" xfId="0" applyFont="1" applyFill="1" applyAlignment="1">
      <alignment vertical="center" wrapText="1"/>
    </xf>
    <xf numFmtId="0" fontId="36" fillId="0" borderId="0" xfId="0" applyFont="1"/>
    <xf numFmtId="0" fontId="42" fillId="0" borderId="0" xfId="0" applyFont="1"/>
    <xf numFmtId="0" fontId="45" fillId="7" borderId="0" xfId="30" applyFont="1" applyFill="1" applyBorder="1" applyAlignment="1">
      <alignment vertical="center"/>
    </xf>
    <xf numFmtId="0" fontId="64" fillId="0" borderId="0" xfId="15" applyFont="1" applyAlignment="1">
      <alignment horizontal="center" vertical="center"/>
    </xf>
    <xf numFmtId="0" fontId="89" fillId="0" borderId="0" xfId="15" applyFont="1" applyAlignment="1">
      <alignment horizontal="center" vertical="center"/>
    </xf>
    <xf numFmtId="0" fontId="45" fillId="0" borderId="0" xfId="30" applyFont="1" applyFill="1" applyBorder="1" applyAlignment="1">
      <alignment vertical="center"/>
    </xf>
    <xf numFmtId="0" fontId="89" fillId="7" borderId="0" xfId="15" applyFont="1" applyFill="1" applyAlignment="1" applyProtection="1">
      <alignment vertical="center" wrapText="1"/>
    </xf>
    <xf numFmtId="0" fontId="3" fillId="0" borderId="0" xfId="0" applyFont="1" applyFill="1"/>
    <xf numFmtId="0" fontId="64" fillId="0" borderId="0" xfId="35" applyFont="1" applyAlignment="1">
      <alignment horizontal="center" vertical="center"/>
    </xf>
    <xf numFmtId="0" fontId="54" fillId="0" borderId="0" xfId="37" applyFont="1" applyFill="1" applyBorder="1" applyAlignment="1">
      <alignment vertical="center" wrapText="1"/>
    </xf>
    <xf numFmtId="0" fontId="89" fillId="0" borderId="0" xfId="35" applyFont="1" applyAlignment="1">
      <alignment horizontal="center" vertical="center"/>
    </xf>
    <xf numFmtId="0" fontId="36" fillId="0" borderId="0" xfId="0" applyFont="1" applyAlignment="1">
      <alignment vertical="center" wrapText="1"/>
    </xf>
    <xf numFmtId="167" fontId="3" fillId="5" borderId="0" xfId="46" applyFont="1" applyFill="1">
      <alignment vertical="top"/>
    </xf>
    <xf numFmtId="0" fontId="45" fillId="0" borderId="0" xfId="0" applyFont="1" applyAlignment="1">
      <alignment horizontal="left" vertical="center"/>
    </xf>
    <xf numFmtId="0" fontId="45" fillId="10" borderId="0" xfId="30" applyFont="1" applyFill="1" applyBorder="1" applyAlignment="1">
      <alignment vertical="center"/>
    </xf>
    <xf numFmtId="0" fontId="3" fillId="0" borderId="0" xfId="0" applyFont="1" applyProtection="1"/>
    <xf numFmtId="0" fontId="64" fillId="7" borderId="0" xfId="35" applyFont="1" applyFill="1" applyAlignment="1" applyProtection="1">
      <alignment horizontal="center" vertical="center"/>
    </xf>
    <xf numFmtId="0" fontId="64" fillId="0" borderId="22" xfId="48" applyFont="1" applyFill="1" applyBorder="1" applyAlignment="1" applyProtection="1">
      <alignment horizontal="center" vertical="center"/>
    </xf>
    <xf numFmtId="0" fontId="86" fillId="5" borderId="0" xfId="40" applyFont="1" applyFill="1" applyBorder="1" applyAlignment="1" applyProtection="1">
      <alignment horizontal="center" vertical="center"/>
    </xf>
    <xf numFmtId="0" fontId="86" fillId="5" borderId="0" xfId="40" applyFont="1" applyFill="1" applyBorder="1" applyAlignment="1">
      <alignment horizontal="center" vertical="center"/>
    </xf>
    <xf numFmtId="165" fontId="86" fillId="5" borderId="0" xfId="40" applyNumberFormat="1" applyFont="1" applyFill="1" applyBorder="1" applyAlignment="1" applyProtection="1">
      <alignment horizontal="center" vertical="center"/>
    </xf>
    <xf numFmtId="0" fontId="86" fillId="5" borderId="0" xfId="40" applyFont="1" applyFill="1" applyBorder="1" applyAlignment="1">
      <alignment horizontal="center"/>
    </xf>
    <xf numFmtId="165" fontId="86" fillId="5" borderId="0" xfId="40" applyNumberFormat="1" applyFont="1" applyFill="1" applyBorder="1" applyAlignment="1">
      <alignment horizontal="center"/>
    </xf>
    <xf numFmtId="0" fontId="88" fillId="5" borderId="0" xfId="40" applyFont="1" applyFill="1" applyBorder="1" applyAlignment="1" applyProtection="1">
      <alignment horizontal="center" vertical="center"/>
    </xf>
    <xf numFmtId="0" fontId="88" fillId="2" borderId="0" xfId="2" applyFont="1" applyFill="1" applyBorder="1" applyAlignment="1">
      <alignment horizontal="center" vertical="center"/>
    </xf>
    <xf numFmtId="0" fontId="89" fillId="5" borderId="0" xfId="40" applyFont="1" applyFill="1" applyAlignment="1">
      <alignment horizontal="center"/>
    </xf>
    <xf numFmtId="0" fontId="30" fillId="5" borderId="0" xfId="2" applyFont="1" applyFill="1" applyBorder="1" applyAlignment="1">
      <alignment horizontal="center" vertical="center"/>
    </xf>
    <xf numFmtId="0" fontId="87" fillId="5" borderId="0" xfId="2" applyFont="1" applyFill="1" applyBorder="1" applyAlignment="1">
      <alignment horizontal="center" vertical="center"/>
    </xf>
    <xf numFmtId="165" fontId="87" fillId="5" borderId="0" xfId="2" applyNumberFormat="1" applyFont="1" applyFill="1" applyBorder="1" applyAlignment="1">
      <alignment horizontal="center"/>
    </xf>
    <xf numFmtId="0" fontId="88" fillId="5" borderId="0" xfId="40" applyFont="1" applyFill="1" applyBorder="1" applyAlignment="1">
      <alignment horizontal="center"/>
    </xf>
    <xf numFmtId="0" fontId="3" fillId="5" borderId="0" xfId="0" applyFont="1" applyFill="1" applyAlignment="1">
      <alignment vertical="top"/>
    </xf>
    <xf numFmtId="0" fontId="37" fillId="0" borderId="29" xfId="0" applyFont="1" applyBorder="1" applyAlignment="1">
      <alignment horizontal="center" vertical="center" wrapText="1"/>
    </xf>
    <xf numFmtId="0" fontId="37" fillId="15" borderId="29" xfId="0" applyFont="1" applyFill="1" applyBorder="1" applyAlignment="1">
      <alignment horizontal="center" vertical="center" wrapText="1"/>
    </xf>
    <xf numFmtId="0" fontId="37" fillId="16" borderId="29" xfId="0" applyFont="1" applyFill="1" applyBorder="1" applyAlignment="1">
      <alignment horizontal="center" vertical="center" wrapText="1"/>
    </xf>
    <xf numFmtId="0" fontId="29" fillId="10" borderId="30" xfId="0" applyFont="1" applyFill="1" applyBorder="1" applyAlignment="1">
      <alignment horizontal="left" vertical="center" wrapText="1"/>
    </xf>
    <xf numFmtId="0" fontId="37" fillId="0" borderId="32" xfId="0" applyFont="1" applyBorder="1" applyAlignment="1">
      <alignment horizontal="center" vertical="center" wrapText="1"/>
    </xf>
    <xf numFmtId="0" fontId="37" fillId="15" borderId="32" xfId="0" applyFont="1" applyFill="1" applyBorder="1" applyAlignment="1">
      <alignment horizontal="center" vertical="center" wrapText="1"/>
    </xf>
    <xf numFmtId="0" fontId="37" fillId="15" borderId="40" xfId="0" applyFont="1" applyFill="1" applyBorder="1" applyAlignment="1">
      <alignment horizontal="center" vertical="center" wrapText="1"/>
    </xf>
    <xf numFmtId="0" fontId="37" fillId="0" borderId="35" xfId="0" applyFont="1" applyBorder="1" applyAlignment="1">
      <alignment horizontal="center" vertical="center" wrapText="1"/>
    </xf>
    <xf numFmtId="0" fontId="37" fillId="16" borderId="35" xfId="0" applyFont="1" applyFill="1" applyBorder="1" applyAlignment="1">
      <alignment horizontal="center" vertical="center" wrapText="1"/>
    </xf>
    <xf numFmtId="0" fontId="37" fillId="16" borderId="36" xfId="0" applyFont="1" applyFill="1" applyBorder="1" applyAlignment="1">
      <alignment horizontal="center" vertical="center" wrapText="1"/>
    </xf>
    <xf numFmtId="0" fontId="38" fillId="0" borderId="37" xfId="30" applyFont="1" applyBorder="1" applyAlignment="1">
      <alignment horizontal="center" vertical="center" wrapText="1"/>
    </xf>
    <xf numFmtId="0" fontId="38" fillId="0" borderId="41" xfId="30" applyFont="1" applyBorder="1" applyAlignment="1">
      <alignment horizontal="center" vertical="center" wrapText="1"/>
    </xf>
    <xf numFmtId="0" fontId="38" fillId="0" borderId="38" xfId="30" applyFont="1" applyBorder="1" applyAlignment="1">
      <alignment horizontal="center" vertical="center" wrapText="1"/>
    </xf>
    <xf numFmtId="0" fontId="37" fillId="0" borderId="31" xfId="0" applyFont="1" applyFill="1" applyBorder="1" applyAlignment="1">
      <alignment horizontal="left" vertical="center" wrapText="1"/>
    </xf>
    <xf numFmtId="0" fontId="37" fillId="0" borderId="39" xfId="0" applyFont="1" applyFill="1" applyBorder="1" applyAlignment="1">
      <alignment horizontal="left" vertical="center" wrapText="1"/>
    </xf>
    <xf numFmtId="0" fontId="29" fillId="10" borderId="44" xfId="0" applyFont="1" applyFill="1" applyBorder="1" applyAlignment="1">
      <alignment horizontal="left" vertical="center" wrapText="1"/>
    </xf>
    <xf numFmtId="165" fontId="37" fillId="16" borderId="35" xfId="0" applyNumberFormat="1" applyFont="1" applyFill="1" applyBorder="1" applyAlignment="1">
      <alignment horizontal="center" vertical="center" wrapText="1"/>
    </xf>
    <xf numFmtId="165" fontId="37" fillId="16" borderId="36" xfId="0" applyNumberFormat="1" applyFont="1" applyFill="1" applyBorder="1" applyAlignment="1">
      <alignment horizontal="center" vertical="center" wrapText="1"/>
    </xf>
    <xf numFmtId="0" fontId="37" fillId="24" borderId="29" xfId="0" applyFont="1" applyFill="1" applyBorder="1" applyAlignment="1">
      <alignment horizontal="center" vertical="center" wrapText="1"/>
    </xf>
    <xf numFmtId="0" fontId="37" fillId="0" borderId="31" xfId="0" applyFont="1" applyBorder="1" applyAlignment="1">
      <alignment horizontal="left" vertical="center" wrapText="1"/>
    </xf>
    <xf numFmtId="0" fontId="37" fillId="24" borderId="32" xfId="0" applyFont="1" applyFill="1" applyBorder="1" applyAlignment="1">
      <alignment horizontal="center" vertical="center" wrapText="1"/>
    </xf>
    <xf numFmtId="0" fontId="37" fillId="24" borderId="33" xfId="0" applyFont="1" applyFill="1" applyBorder="1" applyAlignment="1">
      <alignment horizontal="center" vertical="center" wrapText="1"/>
    </xf>
    <xf numFmtId="0" fontId="37" fillId="24" borderId="40" xfId="0" applyFont="1" applyFill="1" applyBorder="1" applyAlignment="1">
      <alignment horizontal="center" vertical="center" wrapText="1"/>
    </xf>
    <xf numFmtId="0" fontId="29" fillId="0" borderId="0" xfId="0" applyFont="1" applyFill="1" applyBorder="1" applyAlignment="1">
      <alignment horizontal="left" vertical="center"/>
    </xf>
    <xf numFmtId="0" fontId="44" fillId="0" borderId="29" xfId="0" applyFont="1" applyBorder="1" applyAlignment="1">
      <alignment horizontal="center" vertical="center" wrapText="1"/>
    </xf>
    <xf numFmtId="0" fontId="30" fillId="0" borderId="29" xfId="0" applyFont="1" applyBorder="1" applyAlignment="1">
      <alignment horizontal="center" vertical="center" wrapText="1"/>
    </xf>
    <xf numFmtId="0" fontId="30" fillId="15" borderId="29" xfId="0" applyFont="1" applyFill="1" applyBorder="1" applyAlignment="1">
      <alignment horizontal="center" vertical="center" wrapText="1"/>
    </xf>
    <xf numFmtId="0" fontId="32" fillId="7" borderId="29" xfId="0" applyFont="1" applyFill="1" applyBorder="1" applyAlignment="1">
      <alignment horizontal="center" vertical="center"/>
    </xf>
    <xf numFmtId="0" fontId="61" fillId="10" borderId="30" xfId="0" applyFont="1" applyFill="1" applyBorder="1" applyAlignment="1">
      <alignment horizontal="left" vertical="center" wrapText="1"/>
    </xf>
    <xf numFmtId="0" fontId="30" fillId="0" borderId="31" xfId="3" applyFont="1" applyFill="1" applyBorder="1" applyAlignment="1" applyProtection="1">
      <alignment vertical="center" wrapText="1"/>
      <protection locked="0"/>
    </xf>
    <xf numFmtId="0" fontId="44" fillId="0" borderId="32" xfId="0" applyFont="1" applyBorder="1" applyAlignment="1">
      <alignment horizontal="center" vertical="center" wrapText="1"/>
    </xf>
    <xf numFmtId="0" fontId="30" fillId="16" borderId="40" xfId="0" applyFont="1" applyFill="1" applyBorder="1" applyAlignment="1">
      <alignment horizontal="center" vertical="center" wrapText="1"/>
    </xf>
    <xf numFmtId="0" fontId="30" fillId="0" borderId="35" xfId="0" applyFont="1" applyBorder="1" applyAlignment="1">
      <alignment horizontal="center" vertical="center" wrapText="1"/>
    </xf>
    <xf numFmtId="0" fontId="30" fillId="16" borderId="36" xfId="0" applyFont="1" applyFill="1" applyBorder="1" applyAlignment="1">
      <alignment horizontal="center" vertical="center" wrapText="1"/>
    </xf>
    <xf numFmtId="0" fontId="72" fillId="0" borderId="37" xfId="30" applyFont="1" applyBorder="1" applyAlignment="1">
      <alignment horizontal="center" vertical="center" wrapText="1"/>
    </xf>
    <xf numFmtId="0" fontId="72" fillId="0" borderId="41" xfId="30" applyFont="1" applyBorder="1" applyAlignment="1">
      <alignment horizontal="center" vertical="center" wrapText="1"/>
    </xf>
    <xf numFmtId="0" fontId="72" fillId="0" borderId="38" xfId="30" applyFont="1" applyBorder="1" applyAlignment="1">
      <alignment horizontal="center" vertical="center" wrapText="1"/>
    </xf>
    <xf numFmtId="0" fontId="30" fillId="0" borderId="49" xfId="0" applyFont="1" applyBorder="1" applyAlignment="1">
      <alignment horizontal="center" vertical="center" wrapText="1"/>
    </xf>
    <xf numFmtId="0" fontId="30" fillId="16" borderId="46" xfId="0" applyFont="1" applyFill="1" applyBorder="1" applyAlignment="1">
      <alignment horizontal="center" vertical="center" wrapText="1"/>
    </xf>
    <xf numFmtId="0" fontId="72" fillId="0" borderId="30" xfId="30" applyFont="1" applyBorder="1" applyAlignment="1">
      <alignment horizontal="center" vertical="center" wrapText="1"/>
    </xf>
    <xf numFmtId="0" fontId="32" fillId="7" borderId="35" xfId="0" applyFont="1" applyFill="1" applyBorder="1" applyAlignment="1">
      <alignment horizontal="center" vertical="center" wrapText="1"/>
    </xf>
    <xf numFmtId="0" fontId="61" fillId="10" borderId="44" xfId="0" applyFont="1" applyFill="1" applyBorder="1" applyAlignment="1">
      <alignment horizontal="left" vertical="center" wrapText="1"/>
    </xf>
    <xf numFmtId="0" fontId="87" fillId="15" borderId="32" xfId="3" applyNumberFormat="1" applyFont="1" applyFill="1" applyBorder="1" applyAlignment="1" applyProtection="1">
      <alignment horizontal="center" vertical="center"/>
      <protection locked="0"/>
    </xf>
    <xf numFmtId="0" fontId="87" fillId="15" borderId="33" xfId="3" applyNumberFormat="1" applyFont="1" applyFill="1" applyBorder="1" applyAlignment="1" applyProtection="1">
      <alignment horizontal="center" vertical="center"/>
      <protection locked="0"/>
    </xf>
    <xf numFmtId="165" fontId="30" fillId="16" borderId="29" xfId="0" applyNumberFormat="1" applyFont="1" applyFill="1" applyBorder="1" applyAlignment="1">
      <alignment horizontal="center" vertical="center" wrapText="1"/>
    </xf>
    <xf numFmtId="165" fontId="30" fillId="16" borderId="40" xfId="0" applyNumberFormat="1" applyFont="1" applyFill="1" applyBorder="1" applyAlignment="1">
      <alignment horizontal="center" vertical="center" wrapText="1"/>
    </xf>
    <xf numFmtId="165" fontId="30" fillId="16" borderId="35" xfId="0" applyNumberFormat="1" applyFont="1" applyFill="1" applyBorder="1" applyAlignment="1">
      <alignment horizontal="center" vertical="center" wrapText="1"/>
    </xf>
    <xf numFmtId="165" fontId="30" fillId="16" borderId="36" xfId="0" applyNumberFormat="1" applyFont="1" applyFill="1" applyBorder="1" applyAlignment="1">
      <alignment horizontal="center" vertical="center" wrapText="1"/>
    </xf>
    <xf numFmtId="165" fontId="30" fillId="16" borderId="49" xfId="0" applyNumberFormat="1" applyFont="1" applyFill="1" applyBorder="1" applyAlignment="1">
      <alignment horizontal="center" vertical="center" wrapText="1"/>
    </xf>
    <xf numFmtId="165" fontId="30" fillId="16" borderId="46" xfId="0" applyNumberFormat="1" applyFont="1" applyFill="1" applyBorder="1" applyAlignment="1">
      <alignment horizontal="center" vertical="center" wrapText="1"/>
    </xf>
    <xf numFmtId="0" fontId="61" fillId="10" borderId="36" xfId="3" applyFont="1" applyFill="1" applyBorder="1" applyAlignment="1">
      <alignment horizontal="center" vertical="center" wrapText="1"/>
    </xf>
    <xf numFmtId="0" fontId="32" fillId="7" borderId="29" xfId="0" applyNumberFormat="1" applyFont="1" applyFill="1" applyBorder="1" applyAlignment="1">
      <alignment horizontal="center" vertical="center"/>
    </xf>
    <xf numFmtId="0" fontId="32" fillId="7" borderId="35" xfId="0" applyNumberFormat="1" applyFont="1" applyFill="1" applyBorder="1" applyAlignment="1">
      <alignment horizontal="center" vertical="center" wrapText="1"/>
    </xf>
    <xf numFmtId="165" fontId="87" fillId="16" borderId="32" xfId="3" applyNumberFormat="1" applyFont="1" applyFill="1" applyBorder="1" applyAlignment="1" applyProtection="1">
      <alignment horizontal="center" vertical="center"/>
      <protection locked="0"/>
    </xf>
    <xf numFmtId="165" fontId="87" fillId="16" borderId="33" xfId="3" applyNumberFormat="1" applyFont="1" applyFill="1" applyBorder="1" applyAlignment="1" applyProtection="1">
      <alignment horizontal="center" vertical="center"/>
      <protection locked="0"/>
    </xf>
    <xf numFmtId="0" fontId="124" fillId="17" borderId="0" xfId="30" applyFont="1" applyFill="1" applyBorder="1" applyAlignment="1">
      <alignment horizontal="center" vertical="center"/>
    </xf>
    <xf numFmtId="0" fontId="30" fillId="24" borderId="29" xfId="0" applyFont="1" applyFill="1" applyBorder="1" applyAlignment="1">
      <alignment horizontal="center" vertical="center" wrapText="1"/>
    </xf>
    <xf numFmtId="49" fontId="87" fillId="24" borderId="32" xfId="3" applyNumberFormat="1" applyFont="1" applyFill="1" applyBorder="1" applyAlignment="1" applyProtection="1">
      <alignment horizontal="center" vertical="center"/>
      <protection locked="0"/>
    </xf>
    <xf numFmtId="49" fontId="87" fillId="24" borderId="33" xfId="3" applyNumberFormat="1" applyFont="1" applyFill="1" applyBorder="1" applyAlignment="1" applyProtection="1">
      <alignment horizontal="center" vertical="center"/>
      <protection locked="0"/>
    </xf>
    <xf numFmtId="0" fontId="30" fillId="24" borderId="40" xfId="0" applyFont="1" applyFill="1" applyBorder="1" applyAlignment="1">
      <alignment horizontal="center" vertical="center" wrapText="1"/>
    </xf>
    <xf numFmtId="0" fontId="30" fillId="24" borderId="35" xfId="0" applyFont="1" applyFill="1" applyBorder="1" applyAlignment="1">
      <alignment horizontal="center" vertical="center" wrapText="1"/>
    </xf>
    <xf numFmtId="0" fontId="30" fillId="24" borderId="36" xfId="0" applyFont="1" applyFill="1" applyBorder="1" applyAlignment="1">
      <alignment horizontal="center" vertical="center" wrapText="1"/>
    </xf>
    <xf numFmtId="0" fontId="30" fillId="24" borderId="32" xfId="0" applyFont="1" applyFill="1" applyBorder="1" applyAlignment="1">
      <alignment horizontal="center" vertical="center" wrapText="1"/>
    </xf>
    <xf numFmtId="0" fontId="30" fillId="24" borderId="33" xfId="0" applyFont="1" applyFill="1" applyBorder="1" applyAlignment="1">
      <alignment horizontal="center" vertical="center" wrapText="1"/>
    </xf>
    <xf numFmtId="0" fontId="30" fillId="24" borderId="49" xfId="0" applyFont="1" applyFill="1" applyBorder="1" applyAlignment="1">
      <alignment horizontal="center" vertical="center" wrapText="1"/>
    </xf>
    <xf numFmtId="0" fontId="30" fillId="24" borderId="46" xfId="0" applyFont="1" applyFill="1" applyBorder="1" applyAlignment="1">
      <alignment horizontal="center" vertical="center" wrapText="1"/>
    </xf>
    <xf numFmtId="0" fontId="3" fillId="0" borderId="0" xfId="15" applyFont="1" applyFill="1" applyAlignment="1">
      <alignment vertical="center"/>
    </xf>
    <xf numFmtId="0" fontId="44" fillId="15" borderId="29" xfId="0" applyFont="1" applyFill="1" applyBorder="1" applyAlignment="1">
      <alignment horizontal="center" vertical="center" wrapText="1"/>
    </xf>
    <xf numFmtId="0" fontId="44" fillId="0" borderId="29" xfId="0" applyFont="1" applyBorder="1" applyAlignment="1">
      <alignment horizontal="center" vertical="center"/>
    </xf>
    <xf numFmtId="0" fontId="44" fillId="16" borderId="29" xfId="0" applyFont="1" applyFill="1" applyBorder="1" applyAlignment="1">
      <alignment horizontal="center" vertical="center"/>
    </xf>
    <xf numFmtId="0" fontId="37" fillId="0" borderId="29" xfId="0" applyFont="1" applyBorder="1" applyAlignment="1">
      <alignment horizontal="center" vertical="center"/>
    </xf>
    <xf numFmtId="0" fontId="37" fillId="16" borderId="29" xfId="0" applyFont="1" applyFill="1" applyBorder="1" applyAlignment="1">
      <alignment horizontal="center" vertical="center"/>
    </xf>
    <xf numFmtId="0" fontId="64" fillId="0" borderId="37" xfId="30" applyFont="1" applyBorder="1" applyAlignment="1">
      <alignment horizontal="center" vertical="center" wrapText="1"/>
    </xf>
    <xf numFmtId="0" fontId="64" fillId="0" borderId="41" xfId="30" applyFont="1" applyBorder="1" applyAlignment="1">
      <alignment horizontal="center" vertical="center" wrapText="1"/>
    </xf>
    <xf numFmtId="0" fontId="64" fillId="0" borderId="38" xfId="30" applyFont="1" applyBorder="1" applyAlignment="1">
      <alignment horizontal="center" vertical="center" wrapText="1"/>
    </xf>
    <xf numFmtId="0" fontId="44" fillId="15" borderId="32" xfId="0" applyFont="1" applyFill="1" applyBorder="1" applyAlignment="1">
      <alignment horizontal="center" vertical="center" wrapText="1"/>
    </xf>
    <xf numFmtId="0" fontId="44" fillId="16" borderId="33" xfId="0" applyFont="1" applyFill="1" applyBorder="1" applyAlignment="1">
      <alignment horizontal="center" vertical="center" wrapText="1"/>
    </xf>
    <xf numFmtId="0" fontId="44" fillId="16" borderId="40" xfId="0" applyFont="1" applyFill="1" applyBorder="1" applyAlignment="1">
      <alignment horizontal="center" vertical="center" wrapText="1"/>
    </xf>
    <xf numFmtId="0" fontId="44" fillId="0" borderId="39" xfId="0" applyFont="1" applyFill="1" applyBorder="1" applyAlignment="1">
      <alignment horizontal="left" vertical="center" wrapText="1"/>
    </xf>
    <xf numFmtId="0" fontId="44" fillId="0" borderId="39" xfId="0" applyFont="1" applyBorder="1" applyAlignment="1">
      <alignment horizontal="left" vertical="center"/>
    </xf>
    <xf numFmtId="0" fontId="44" fillId="0" borderId="34" xfId="0" applyFont="1" applyBorder="1" applyAlignment="1">
      <alignment vertical="center" wrapText="1"/>
    </xf>
    <xf numFmtId="0" fontId="44" fillId="0" borderId="35" xfId="0" applyFont="1" applyBorder="1" applyAlignment="1">
      <alignment horizontal="center" vertical="center" wrapText="1"/>
    </xf>
    <xf numFmtId="0" fontId="44" fillId="16" borderId="36" xfId="0" applyFont="1" applyFill="1" applyBorder="1" applyAlignment="1">
      <alignment horizontal="center" vertical="center" wrapText="1"/>
    </xf>
    <xf numFmtId="0" fontId="37" fillId="0" borderId="49" xfId="0" applyFont="1" applyBorder="1" applyAlignment="1">
      <alignment horizontal="center" vertical="center" wrapText="1"/>
    </xf>
    <xf numFmtId="0" fontId="37" fillId="15" borderId="49" xfId="0" applyFont="1" applyFill="1" applyBorder="1" applyAlignment="1">
      <alignment horizontal="center" vertical="center" wrapText="1"/>
    </xf>
    <xf numFmtId="0" fontId="37" fillId="16" borderId="46" xfId="0" applyFont="1" applyFill="1" applyBorder="1" applyAlignment="1">
      <alignment horizontal="center" vertical="center" wrapText="1"/>
    </xf>
    <xf numFmtId="0" fontId="64" fillId="0" borderId="30" xfId="30" applyFont="1" applyBorder="1" applyAlignment="1">
      <alignment horizontal="center" vertical="center" wrapText="1"/>
    </xf>
    <xf numFmtId="0" fontId="30" fillId="0" borderId="34" xfId="0" applyFont="1" applyBorder="1" applyAlignment="1">
      <alignment vertical="center" wrapText="1"/>
    </xf>
    <xf numFmtId="0" fontId="37" fillId="16" borderId="49" xfId="0" applyFont="1" applyFill="1" applyBorder="1" applyAlignment="1">
      <alignment horizontal="center" vertical="center" wrapText="1"/>
    </xf>
    <xf numFmtId="0" fontId="64" fillId="0" borderId="46" xfId="30" applyFont="1" applyBorder="1" applyAlignment="1">
      <alignment horizontal="center" vertical="center" wrapText="1"/>
    </xf>
    <xf numFmtId="0" fontId="37" fillId="16" borderId="33" xfId="0" applyFont="1" applyFill="1" applyBorder="1" applyAlignment="1">
      <alignment horizontal="center" vertical="center" wrapText="1"/>
    </xf>
    <xf numFmtId="0" fontId="37" fillId="16" borderId="40" xfId="0" applyFont="1" applyFill="1" applyBorder="1" applyAlignment="1">
      <alignment horizontal="center" vertical="center" wrapText="1"/>
    </xf>
    <xf numFmtId="0" fontId="44" fillId="16" borderId="35" xfId="0" applyFont="1" applyFill="1" applyBorder="1" applyAlignment="1">
      <alignment horizontal="center" vertical="center" wrapText="1"/>
    </xf>
    <xf numFmtId="0" fontId="33" fillId="0" borderId="55" xfId="0" applyFont="1" applyBorder="1" applyAlignment="1">
      <alignment vertical="center"/>
    </xf>
    <xf numFmtId="165" fontId="44" fillId="16" borderId="33" xfId="0" applyNumberFormat="1" applyFont="1" applyFill="1" applyBorder="1" applyAlignment="1">
      <alignment horizontal="center" vertical="center" wrapText="1"/>
    </xf>
    <xf numFmtId="165" fontId="44" fillId="16" borderId="40" xfId="0" applyNumberFormat="1" applyFont="1" applyFill="1" applyBorder="1" applyAlignment="1">
      <alignment horizontal="center" vertical="center" wrapText="1"/>
    </xf>
    <xf numFmtId="165" fontId="44" fillId="16" borderId="36" xfId="0" applyNumberFormat="1" applyFont="1" applyFill="1" applyBorder="1" applyAlignment="1">
      <alignment horizontal="center" vertical="center" wrapText="1"/>
    </xf>
    <xf numFmtId="165" fontId="44" fillId="16" borderId="29" xfId="0" applyNumberFormat="1" applyFont="1" applyFill="1" applyBorder="1" applyAlignment="1">
      <alignment horizontal="center" vertical="center"/>
    </xf>
    <xf numFmtId="165" fontId="44" fillId="16" borderId="35" xfId="0" applyNumberFormat="1" applyFont="1" applyFill="1" applyBorder="1" applyAlignment="1">
      <alignment horizontal="center" vertical="center"/>
    </xf>
    <xf numFmtId="165" fontId="37" fillId="16" borderId="46" xfId="0" applyNumberFormat="1" applyFont="1" applyFill="1" applyBorder="1" applyAlignment="1">
      <alignment horizontal="center" vertical="center" wrapText="1"/>
    </xf>
    <xf numFmtId="0" fontId="37" fillId="22" borderId="32" xfId="0" applyFont="1" applyFill="1" applyBorder="1" applyAlignment="1">
      <alignment horizontal="center" vertical="center" wrapText="1"/>
    </xf>
    <xf numFmtId="0" fontId="30" fillId="22" borderId="29" xfId="0" applyFont="1" applyFill="1" applyBorder="1" applyAlignment="1">
      <alignment horizontal="center" vertical="center" wrapText="1"/>
    </xf>
    <xf numFmtId="0" fontId="37" fillId="22" borderId="29" xfId="0" applyFont="1" applyFill="1" applyBorder="1" applyAlignment="1">
      <alignment horizontal="center" vertical="center" wrapText="1"/>
    </xf>
    <xf numFmtId="165" fontId="37" fillId="16" borderId="49" xfId="0" applyNumberFormat="1" applyFont="1" applyFill="1" applyBorder="1" applyAlignment="1">
      <alignment horizontal="center" vertical="center" wrapText="1"/>
    </xf>
    <xf numFmtId="165" fontId="37" fillId="16" borderId="35" xfId="0" applyNumberFormat="1" applyFont="1" applyFill="1" applyBorder="1" applyAlignment="1">
      <alignment horizontal="center" vertical="center"/>
    </xf>
    <xf numFmtId="0" fontId="44" fillId="24" borderId="29" xfId="0" applyFont="1" applyFill="1" applyBorder="1" applyAlignment="1">
      <alignment horizontal="center" vertical="center"/>
    </xf>
    <xf numFmtId="165" fontId="44" fillId="24" borderId="29" xfId="0" applyNumberFormat="1" applyFont="1" applyFill="1" applyBorder="1" applyAlignment="1">
      <alignment horizontal="center" vertical="center" wrapText="1"/>
    </xf>
    <xf numFmtId="165" fontId="44" fillId="15" borderId="29" xfId="0" applyNumberFormat="1" applyFont="1" applyFill="1" applyBorder="1" applyAlignment="1">
      <alignment horizontal="center" vertical="center" wrapText="1"/>
    </xf>
    <xf numFmtId="165" fontId="37" fillId="15" borderId="29" xfId="0" applyNumberFormat="1" applyFont="1" applyFill="1" applyBorder="1" applyAlignment="1">
      <alignment horizontal="center" vertical="center" wrapText="1"/>
    </xf>
    <xf numFmtId="0" fontId="44" fillId="24" borderId="35" xfId="0" applyFont="1" applyFill="1" applyBorder="1" applyAlignment="1">
      <alignment horizontal="center" vertical="center"/>
    </xf>
    <xf numFmtId="0" fontId="37" fillId="24" borderId="49" xfId="0" applyFont="1" applyFill="1" applyBorder="1" applyAlignment="1">
      <alignment horizontal="center" vertical="center" wrapText="1"/>
    </xf>
    <xf numFmtId="0" fontId="37" fillId="24" borderId="35" xfId="0" applyFont="1" applyFill="1" applyBorder="1" applyAlignment="1">
      <alignment horizontal="center" vertical="center"/>
    </xf>
    <xf numFmtId="165" fontId="37" fillId="15" borderId="49" xfId="0" applyNumberFormat="1" applyFont="1" applyFill="1" applyBorder="1" applyAlignment="1">
      <alignment horizontal="center" vertical="center" wrapText="1"/>
    </xf>
    <xf numFmtId="0" fontId="29" fillId="10" borderId="49" xfId="0" applyFont="1" applyFill="1" applyBorder="1" applyAlignment="1">
      <alignment horizontal="center" vertical="center" wrapText="1"/>
    </xf>
    <xf numFmtId="0" fontId="44" fillId="24" borderId="36" xfId="0" applyFont="1" applyFill="1" applyBorder="1" applyAlignment="1">
      <alignment horizontal="center" vertical="center" wrapText="1"/>
    </xf>
    <xf numFmtId="0" fontId="3" fillId="0" borderId="0" xfId="0" applyFont="1" applyAlignment="1">
      <alignment wrapText="1"/>
    </xf>
    <xf numFmtId="0" fontId="61" fillId="10" borderId="46" xfId="2" applyFont="1" applyFill="1" applyBorder="1" applyAlignment="1">
      <alignment vertical="center" wrapText="1"/>
    </xf>
    <xf numFmtId="0" fontId="64" fillId="0" borderId="30" xfId="0" applyFont="1" applyBorder="1" applyAlignment="1">
      <alignment horizontal="center" vertical="center" wrapText="1"/>
    </xf>
    <xf numFmtId="165" fontId="44" fillId="16" borderId="35" xfId="0" applyNumberFormat="1" applyFont="1" applyFill="1" applyBorder="1" applyAlignment="1">
      <alignment horizontal="center" vertical="center" wrapText="1"/>
    </xf>
    <xf numFmtId="165" fontId="44" fillId="16" borderId="46" xfId="0" applyNumberFormat="1" applyFont="1" applyFill="1" applyBorder="1" applyAlignment="1">
      <alignment horizontal="center" vertical="center" wrapText="1"/>
    </xf>
    <xf numFmtId="165" fontId="37" fillId="16" borderId="29" xfId="0" applyNumberFormat="1" applyFont="1" applyFill="1" applyBorder="1" applyAlignment="1">
      <alignment horizontal="center" vertical="center"/>
    </xf>
    <xf numFmtId="0" fontId="31" fillId="0" borderId="0" xfId="0" applyFont="1" applyAlignment="1">
      <alignment vertical="center" wrapText="1"/>
    </xf>
    <xf numFmtId="0" fontId="37" fillId="15" borderId="46" xfId="0" applyFont="1" applyFill="1" applyBorder="1" applyAlignment="1">
      <alignment horizontal="center" vertical="center" wrapText="1"/>
    </xf>
    <xf numFmtId="0" fontId="37" fillId="16" borderId="32" xfId="0" applyFont="1" applyFill="1" applyBorder="1" applyAlignment="1">
      <alignment horizontal="center" vertical="center" wrapText="1"/>
    </xf>
    <xf numFmtId="0" fontId="82" fillId="0" borderId="38" xfId="0" applyFont="1" applyBorder="1" applyAlignment="1">
      <alignment horizontal="center" vertical="center" wrapText="1"/>
    </xf>
    <xf numFmtId="0" fontId="37" fillId="15" borderId="35" xfId="0" applyFont="1" applyFill="1" applyBorder="1" applyAlignment="1">
      <alignment horizontal="center" vertical="center" wrapText="1"/>
    </xf>
    <xf numFmtId="165" fontId="37" fillId="16" borderId="29" xfId="0" applyNumberFormat="1" applyFont="1" applyFill="1" applyBorder="1" applyAlignment="1">
      <alignment horizontal="center" vertical="center" wrapText="1"/>
    </xf>
    <xf numFmtId="165" fontId="37" fillId="16" borderId="32" xfId="0" applyNumberFormat="1" applyFont="1" applyFill="1" applyBorder="1" applyAlignment="1">
      <alignment horizontal="center" vertical="center" wrapText="1"/>
    </xf>
    <xf numFmtId="165" fontId="37" fillId="16" borderId="33" xfId="0" applyNumberFormat="1" applyFont="1" applyFill="1" applyBorder="1" applyAlignment="1">
      <alignment horizontal="center" vertical="center" wrapText="1"/>
    </xf>
    <xf numFmtId="165" fontId="37" fillId="16" borderId="40" xfId="0" applyNumberFormat="1" applyFont="1" applyFill="1" applyBorder="1" applyAlignment="1">
      <alignment horizontal="center" vertical="center" wrapText="1"/>
    </xf>
    <xf numFmtId="0" fontId="37" fillId="24" borderId="35" xfId="0" applyFont="1" applyFill="1" applyBorder="1" applyAlignment="1">
      <alignment horizontal="center" vertical="center" wrapText="1"/>
    </xf>
    <xf numFmtId="0" fontId="37" fillId="24" borderId="36" xfId="0" applyFont="1" applyFill="1" applyBorder="1" applyAlignment="1">
      <alignment horizontal="center" vertical="center" wrapText="1"/>
    </xf>
    <xf numFmtId="0" fontId="122" fillId="0" borderId="0" xfId="15" applyFont="1" applyFill="1" applyAlignment="1">
      <alignment vertical="center" wrapText="1"/>
    </xf>
    <xf numFmtId="0" fontId="72" fillId="0" borderId="0" xfId="30" applyFont="1" applyFill="1" applyBorder="1" applyAlignment="1">
      <alignment horizontal="center" vertical="center" wrapText="1"/>
    </xf>
    <xf numFmtId="0" fontId="89" fillId="0" borderId="0" xfId="15" applyFont="1" applyFill="1" applyAlignment="1" applyProtection="1">
      <alignment vertical="center" wrapText="1"/>
    </xf>
    <xf numFmtId="0" fontId="30" fillId="15" borderId="29" xfId="0" quotePrefix="1" applyFont="1" applyFill="1" applyBorder="1" applyAlignment="1">
      <alignment horizontal="center" vertical="center" wrapText="1"/>
    </xf>
    <xf numFmtId="0" fontId="30" fillId="0" borderId="29" xfId="0" applyFont="1" applyFill="1" applyBorder="1" applyAlignment="1">
      <alignment horizontal="center" vertical="center" wrapText="1"/>
    </xf>
    <xf numFmtId="0" fontId="29" fillId="10" borderId="45" xfId="0" applyFont="1" applyFill="1" applyBorder="1" applyAlignment="1">
      <alignment horizontal="center" vertical="center" wrapText="1"/>
    </xf>
    <xf numFmtId="0" fontId="29" fillId="10" borderId="46" xfId="0" applyFont="1" applyFill="1" applyBorder="1" applyAlignment="1">
      <alignment horizontal="center" vertical="center" wrapText="1"/>
    </xf>
    <xf numFmtId="0" fontId="29" fillId="10" borderId="30" xfId="0" applyFont="1" applyFill="1" applyBorder="1" applyAlignment="1">
      <alignment horizontal="center" vertical="center" wrapText="1"/>
    </xf>
    <xf numFmtId="0" fontId="30" fillId="0" borderId="31" xfId="0" applyFont="1" applyBorder="1" applyAlignment="1">
      <alignment vertical="center" wrapText="1"/>
    </xf>
    <xf numFmtId="0" fontId="30" fillId="0" borderId="32" xfId="0" applyFont="1" applyBorder="1" applyAlignment="1">
      <alignment horizontal="center" vertical="center" wrapText="1"/>
    </xf>
    <xf numFmtId="0" fontId="30" fillId="0" borderId="39" xfId="0" applyFont="1" applyBorder="1" applyAlignment="1">
      <alignment vertical="center" wrapText="1"/>
    </xf>
    <xf numFmtId="0" fontId="30" fillId="0" borderId="39" xfId="0" applyFont="1" applyFill="1" applyBorder="1" applyAlignment="1">
      <alignment vertical="center" wrapText="1"/>
    </xf>
    <xf numFmtId="0" fontId="37" fillId="0" borderId="33"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40" xfId="0" applyFont="1" applyBorder="1" applyAlignment="1">
      <alignment horizontal="center" vertical="center" wrapText="1"/>
    </xf>
    <xf numFmtId="2" fontId="30" fillId="16" borderId="29" xfId="0" applyNumberFormat="1" applyFont="1" applyFill="1" applyBorder="1" applyAlignment="1">
      <alignment horizontal="center" vertical="center" wrapText="1"/>
    </xf>
    <xf numFmtId="0" fontId="29" fillId="5" borderId="0" xfId="0" applyFont="1" applyFill="1" applyAlignment="1">
      <alignment horizontal="center" vertical="center" wrapText="1"/>
    </xf>
    <xf numFmtId="0" fontId="37" fillId="0" borderId="70" xfId="0" applyFont="1" applyBorder="1" applyAlignment="1">
      <alignment horizontal="center" vertical="center" wrapText="1"/>
    </xf>
    <xf numFmtId="0" fontId="37" fillId="15" borderId="63" xfId="0" applyFont="1" applyFill="1" applyBorder="1" applyAlignment="1">
      <alignment horizontal="center" vertical="center" wrapText="1"/>
    </xf>
    <xf numFmtId="165" fontId="37" fillId="16" borderId="63" xfId="0" applyNumberFormat="1" applyFont="1" applyFill="1" applyBorder="1" applyAlignment="1">
      <alignment horizontal="center" vertical="center" wrapText="1"/>
    </xf>
    <xf numFmtId="165" fontId="37" fillId="16" borderId="71" xfId="0" applyNumberFormat="1" applyFont="1" applyFill="1" applyBorder="1" applyAlignment="1">
      <alignment horizontal="center" vertical="center" wrapText="1"/>
    </xf>
    <xf numFmtId="0" fontId="38" fillId="0" borderId="72" xfId="30" applyFont="1" applyBorder="1" applyAlignment="1">
      <alignment horizontal="center" vertical="center" wrapText="1"/>
    </xf>
    <xf numFmtId="0" fontId="64" fillId="19" borderId="22" xfId="48" applyFont="1" applyBorder="1" applyAlignment="1">
      <alignment horizontal="center" vertical="center"/>
    </xf>
    <xf numFmtId="0" fontId="89" fillId="18" borderId="0" xfId="15" applyFont="1" applyFill="1" applyAlignment="1">
      <alignment horizontal="center" vertical="center"/>
    </xf>
    <xf numFmtId="0" fontId="37" fillId="16" borderId="63" xfId="0" applyFont="1" applyFill="1" applyBorder="1" applyAlignment="1">
      <alignment horizontal="center" vertical="center" wrapText="1"/>
    </xf>
    <xf numFmtId="0" fontId="37" fillId="16" borderId="71" xfId="0" applyFont="1" applyFill="1" applyBorder="1" applyAlignment="1">
      <alignment horizontal="center" vertical="center" wrapText="1"/>
    </xf>
    <xf numFmtId="165" fontId="37" fillId="16" borderId="15" xfId="0" applyNumberFormat="1" applyFont="1" applyFill="1" applyBorder="1" applyAlignment="1">
      <alignment horizontal="center" vertical="center" wrapText="1"/>
    </xf>
    <xf numFmtId="165" fontId="37" fillId="16" borderId="74" xfId="0" applyNumberFormat="1" applyFont="1" applyFill="1" applyBorder="1" applyAlignment="1">
      <alignment horizontal="center" vertical="center" wrapText="1"/>
    </xf>
    <xf numFmtId="0" fontId="38" fillId="0" borderId="75" xfId="30" applyFont="1" applyBorder="1" applyAlignment="1">
      <alignment horizontal="center" vertical="center" wrapText="1"/>
    </xf>
    <xf numFmtId="0" fontId="37" fillId="16" borderId="74" xfId="0" applyFont="1" applyFill="1" applyBorder="1" applyAlignment="1">
      <alignment horizontal="center" vertical="center" wrapText="1"/>
    </xf>
    <xf numFmtId="0" fontId="30" fillId="2" borderId="78" xfId="2" applyFont="1" applyFill="1" applyBorder="1" applyAlignment="1">
      <alignment horizontal="center" vertical="center"/>
    </xf>
    <xf numFmtId="0" fontId="37" fillId="15" borderId="67" xfId="0" applyFont="1" applyFill="1" applyBorder="1" applyAlignment="1">
      <alignment horizontal="center" vertical="center" wrapText="1"/>
    </xf>
    <xf numFmtId="165" fontId="37" fillId="16" borderId="67" xfId="0" applyNumberFormat="1" applyFont="1" applyFill="1" applyBorder="1" applyAlignment="1">
      <alignment horizontal="center" vertical="center" wrapText="1"/>
    </xf>
    <xf numFmtId="165" fontId="37" fillId="16" borderId="79" xfId="0" applyNumberFormat="1" applyFont="1" applyFill="1" applyBorder="1" applyAlignment="1">
      <alignment horizontal="center" vertical="center" wrapText="1"/>
    </xf>
    <xf numFmtId="0" fontId="94" fillId="0" borderId="80" xfId="30" applyFont="1" applyBorder="1" applyAlignment="1">
      <alignment horizontal="center" vertical="center" wrapText="1"/>
    </xf>
    <xf numFmtId="0" fontId="37" fillId="16" borderId="67" xfId="0" applyFont="1" applyFill="1" applyBorder="1" applyAlignment="1">
      <alignment horizontal="center" vertical="center" wrapText="1"/>
    </xf>
    <xf numFmtId="0" fontId="37" fillId="16" borderId="79" xfId="0" applyFont="1" applyFill="1" applyBorder="1" applyAlignment="1">
      <alignment horizontal="center" vertical="center" wrapText="1"/>
    </xf>
    <xf numFmtId="0" fontId="64" fillId="10" borderId="0" xfId="35" applyFont="1" applyFill="1" applyAlignment="1">
      <alignment horizontal="center" vertical="center"/>
    </xf>
    <xf numFmtId="0" fontId="61" fillId="0" borderId="0" xfId="15" applyFont="1" applyAlignment="1">
      <alignment vertical="center"/>
    </xf>
    <xf numFmtId="0" fontId="30" fillId="2" borderId="70" xfId="2" applyFont="1" applyFill="1" applyBorder="1" applyAlignment="1">
      <alignment horizontal="center" vertical="center"/>
    </xf>
    <xf numFmtId="0" fontId="30" fillId="15" borderId="63" xfId="0" applyFont="1" applyFill="1" applyBorder="1" applyAlignment="1">
      <alignment horizontal="center" vertical="center" wrapText="1"/>
    </xf>
    <xf numFmtId="0" fontId="30" fillId="16" borderId="63" xfId="0" applyFont="1" applyFill="1" applyBorder="1" applyAlignment="1">
      <alignment horizontal="center" vertical="center" wrapText="1"/>
    </xf>
    <xf numFmtId="0" fontId="30" fillId="16" borderId="71" xfId="0" applyFont="1" applyFill="1" applyBorder="1" applyAlignment="1">
      <alignment horizontal="center" vertical="center" wrapText="1"/>
    </xf>
    <xf numFmtId="0" fontId="30" fillId="2" borderId="73" xfId="2" applyFont="1" applyFill="1" applyBorder="1" applyAlignment="1">
      <alignment horizontal="left" vertical="center"/>
    </xf>
    <xf numFmtId="165" fontId="30" fillId="16" borderId="15" xfId="0" applyNumberFormat="1" applyFont="1" applyFill="1" applyBorder="1" applyAlignment="1">
      <alignment horizontal="center" vertical="center" wrapText="1"/>
    </xf>
    <xf numFmtId="165" fontId="30" fillId="16" borderId="74" xfId="0" applyNumberFormat="1" applyFont="1" applyFill="1" applyBorder="1" applyAlignment="1">
      <alignment horizontal="center" vertical="center" wrapText="1"/>
    </xf>
    <xf numFmtId="0" fontId="30" fillId="16" borderId="74" xfId="0" applyFont="1" applyFill="1" applyBorder="1" applyAlignment="1">
      <alignment horizontal="center" vertical="center" wrapText="1"/>
    </xf>
    <xf numFmtId="165" fontId="30" fillId="16" borderId="67" xfId="0" applyNumberFormat="1" applyFont="1" applyFill="1" applyBorder="1" applyAlignment="1">
      <alignment horizontal="center" vertical="center" wrapText="1"/>
    </xf>
    <xf numFmtId="165" fontId="30" fillId="16" borderId="79" xfId="0" applyNumberFormat="1" applyFont="1" applyFill="1" applyBorder="1" applyAlignment="1">
      <alignment horizontal="center" vertical="center" wrapText="1"/>
    </xf>
    <xf numFmtId="0" fontId="30" fillId="16" borderId="67" xfId="0" applyFont="1" applyFill="1" applyBorder="1" applyAlignment="1">
      <alignment horizontal="center" vertical="center" wrapText="1"/>
    </xf>
    <xf numFmtId="0" fontId="30" fillId="16" borderId="79" xfId="0" applyFont="1" applyFill="1" applyBorder="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94" fillId="0" borderId="72" xfId="30" applyFont="1" applyBorder="1" applyAlignment="1">
      <alignment horizontal="center" vertical="center" wrapText="1"/>
    </xf>
    <xf numFmtId="0" fontId="94" fillId="0" borderId="75" xfId="30" applyFont="1" applyBorder="1" applyAlignment="1">
      <alignment horizontal="center" vertical="center" wrapText="1"/>
    </xf>
    <xf numFmtId="0" fontId="89" fillId="0" borderId="0" xfId="35" applyFont="1"/>
    <xf numFmtId="0" fontId="46" fillId="0" borderId="0" xfId="29" applyFont="1" applyFill="1" applyBorder="1" applyAlignment="1">
      <alignment horizontal="left" vertical="center" wrapText="1"/>
    </xf>
    <xf numFmtId="0" fontId="27" fillId="0" borderId="0" xfId="15" applyFont="1" applyAlignment="1">
      <alignment horizontal="center" vertical="center" wrapText="1"/>
    </xf>
    <xf numFmtId="0" fontId="28" fillId="0" borderId="0" xfId="0" applyFont="1" applyAlignment="1">
      <alignment vertical="center" wrapText="1"/>
    </xf>
    <xf numFmtId="0" fontId="93" fillId="0" borderId="0" xfId="0" applyFont="1" applyAlignment="1">
      <alignment vertical="center" wrapText="1"/>
    </xf>
    <xf numFmtId="0" fontId="37" fillId="22" borderId="63" xfId="0" applyFont="1" applyFill="1" applyBorder="1" applyAlignment="1">
      <alignment horizontal="center" vertical="center" wrapText="1"/>
    </xf>
    <xf numFmtId="165" fontId="30" fillId="16" borderId="71" xfId="0" applyNumberFormat="1" applyFont="1" applyFill="1" applyBorder="1" applyAlignment="1">
      <alignment horizontal="center" vertical="center" wrapText="1"/>
    </xf>
    <xf numFmtId="165" fontId="87" fillId="16" borderId="32" xfId="2" applyNumberFormat="1" applyFont="1" applyFill="1" applyBorder="1" applyAlignment="1">
      <alignment horizontal="center" vertical="center"/>
    </xf>
    <xf numFmtId="0" fontId="37" fillId="0" borderId="67" xfId="0" applyFont="1" applyBorder="1" applyAlignment="1">
      <alignment horizontal="center" vertical="center" wrapText="1"/>
    </xf>
    <xf numFmtId="0" fontId="38" fillId="0" borderId="80" xfId="30" applyFont="1" applyBorder="1" applyAlignment="1">
      <alignment horizontal="center" vertical="center" wrapText="1"/>
    </xf>
    <xf numFmtId="0" fontId="64" fillId="0" borderId="0" xfId="0" applyFont="1" applyAlignment="1">
      <alignment horizontal="center" vertical="center"/>
    </xf>
    <xf numFmtId="165" fontId="30" fillId="16" borderId="33" xfId="0" applyNumberFormat="1" applyFont="1" applyFill="1" applyBorder="1" applyAlignment="1">
      <alignment horizontal="center" vertical="center" wrapText="1"/>
    </xf>
    <xf numFmtId="0" fontId="37" fillId="0" borderId="35" xfId="0" applyFont="1" applyBorder="1" applyAlignment="1">
      <alignment horizontal="center" vertical="center"/>
    </xf>
    <xf numFmtId="0" fontId="39" fillId="0" borderId="0" xfId="0" applyFont="1" applyAlignment="1">
      <alignment horizontal="left" vertical="center" wrapText="1"/>
    </xf>
    <xf numFmtId="0" fontId="37" fillId="0" borderId="63" xfId="0" applyFont="1" applyBorder="1" applyAlignment="1">
      <alignment horizontal="center" vertical="center" wrapText="1"/>
    </xf>
    <xf numFmtId="0" fontId="32" fillId="2" borderId="0" xfId="2" applyFont="1" applyFill="1" applyAlignment="1">
      <alignment horizontal="left" vertical="center" wrapText="1"/>
    </xf>
    <xf numFmtId="0" fontId="64" fillId="7" borderId="0" xfId="35" applyFont="1" applyFill="1" applyAlignment="1">
      <alignment horizontal="center" vertical="center"/>
    </xf>
    <xf numFmtId="0" fontId="30" fillId="0" borderId="67" xfId="0" applyFont="1" applyBorder="1" applyAlignment="1">
      <alignment horizontal="center" vertical="center" wrapText="1"/>
    </xf>
    <xf numFmtId="0" fontId="37" fillId="0" borderId="90" xfId="0" applyFont="1" applyBorder="1" applyAlignment="1">
      <alignment horizontal="center" vertical="center" wrapText="1"/>
    </xf>
    <xf numFmtId="165" fontId="37" fillId="16" borderId="90" xfId="0" applyNumberFormat="1" applyFont="1" applyFill="1" applyBorder="1" applyAlignment="1">
      <alignment horizontal="center" vertical="center" wrapText="1"/>
    </xf>
    <xf numFmtId="165" fontId="30" fillId="16" borderId="91" xfId="0" applyNumberFormat="1" applyFont="1" applyFill="1" applyBorder="1" applyAlignment="1">
      <alignment horizontal="center" vertical="center" wrapText="1"/>
    </xf>
    <xf numFmtId="0" fontId="38" fillId="0" borderId="30" xfId="30" applyFont="1" applyBorder="1" applyAlignment="1">
      <alignment horizontal="center" vertical="center" wrapText="1"/>
    </xf>
    <xf numFmtId="0" fontId="37" fillId="16" borderId="90" xfId="0" applyFont="1" applyFill="1" applyBorder="1" applyAlignment="1">
      <alignment horizontal="center" vertical="center" wrapText="1"/>
    </xf>
    <xf numFmtId="0" fontId="30" fillId="16" borderId="91" xfId="0" applyFont="1" applyFill="1" applyBorder="1" applyAlignment="1">
      <alignment horizontal="center" vertical="center" wrapText="1"/>
    </xf>
    <xf numFmtId="0" fontId="32" fillId="2" borderId="0" xfId="2" applyFont="1" applyFill="1" applyAlignment="1">
      <alignment horizontal="left" vertical="center"/>
    </xf>
    <xf numFmtId="0" fontId="89" fillId="7" borderId="0" xfId="35" applyFont="1" applyFill="1" applyAlignment="1">
      <alignment horizontal="center" vertical="center"/>
    </xf>
    <xf numFmtId="0" fontId="32" fillId="0" borderId="0" xfId="0" applyFont="1" applyAlignment="1">
      <alignment horizontal="justify" vertical="center" wrapText="1"/>
    </xf>
    <xf numFmtId="0" fontId="32" fillId="0" borderId="0" xfId="2" applyFont="1" applyAlignment="1">
      <alignment horizontal="left" vertical="center"/>
    </xf>
    <xf numFmtId="0" fontId="94" fillId="0" borderId="0" xfId="0" applyFont="1" applyAlignment="1">
      <alignment horizontal="center" vertical="center"/>
    </xf>
    <xf numFmtId="0" fontId="37" fillId="0" borderId="67" xfId="0" applyFont="1" applyBorder="1" applyAlignment="1">
      <alignment horizontal="center" vertical="center"/>
    </xf>
    <xf numFmtId="0" fontId="30" fillId="16" borderId="33" xfId="0" applyFont="1" applyFill="1" applyBorder="1" applyAlignment="1">
      <alignment horizontal="center" vertical="center" wrapText="1"/>
    </xf>
    <xf numFmtId="0" fontId="37" fillId="0" borderId="0" xfId="0" applyFont="1" applyAlignment="1">
      <alignment vertical="center" wrapText="1"/>
    </xf>
    <xf numFmtId="0" fontId="37" fillId="0" borderId="0" xfId="0" applyFont="1" applyAlignment="1">
      <alignment horizontal="center" vertical="center" wrapText="1"/>
    </xf>
    <xf numFmtId="0" fontId="39" fillId="0" borderId="0" xfId="0" applyFont="1" applyAlignment="1">
      <alignment horizontal="center" vertical="center"/>
    </xf>
    <xf numFmtId="0" fontId="64" fillId="0" borderId="22" xfId="48" applyFont="1" applyFill="1" applyBorder="1" applyAlignment="1">
      <alignment horizontal="center" vertical="center"/>
    </xf>
    <xf numFmtId="0" fontId="90" fillId="10" borderId="66" xfId="0" applyFont="1" applyFill="1" applyBorder="1" applyAlignment="1">
      <alignment horizontal="center" vertical="center" wrapText="1"/>
    </xf>
    <xf numFmtId="0" fontId="37" fillId="0" borderId="0" xfId="0" applyFont="1" applyAlignment="1">
      <alignment horizontal="justify" vertical="center" wrapText="1"/>
    </xf>
    <xf numFmtId="0" fontId="29" fillId="0" borderId="0" xfId="0" applyFont="1" applyAlignment="1">
      <alignment horizontal="left" vertical="center" wrapText="1"/>
    </xf>
    <xf numFmtId="0" fontId="29" fillId="0" borderId="0" xfId="0" applyFont="1" applyAlignment="1">
      <alignment vertical="center" wrapText="1"/>
    </xf>
    <xf numFmtId="0" fontId="54" fillId="0" borderId="0" xfId="0" applyFont="1" applyAlignment="1">
      <alignment vertical="center" wrapText="1"/>
    </xf>
    <xf numFmtId="0" fontId="30" fillId="10" borderId="29" xfId="0" applyFont="1" applyFill="1" applyBorder="1" applyAlignment="1">
      <alignment vertical="center" wrapText="1"/>
    </xf>
    <xf numFmtId="0" fontId="37" fillId="10" borderId="29" xfId="0" applyFont="1" applyFill="1" applyBorder="1" applyAlignment="1">
      <alignment horizontal="center" vertical="center" wrapText="1"/>
    </xf>
    <xf numFmtId="0" fontId="37" fillId="22" borderId="40" xfId="0" applyFont="1" applyFill="1" applyBorder="1" applyAlignment="1">
      <alignment horizontal="center" vertical="center" wrapText="1"/>
    </xf>
    <xf numFmtId="0" fontId="37" fillId="10" borderId="29" xfId="0" applyFont="1" applyFill="1" applyBorder="1" applyAlignment="1">
      <alignment vertical="center"/>
    </xf>
    <xf numFmtId="0" fontId="37" fillId="10" borderId="29" xfId="0" applyFont="1" applyFill="1" applyBorder="1" applyAlignment="1">
      <alignment vertical="center" wrapText="1"/>
    </xf>
    <xf numFmtId="0" fontId="37" fillId="10" borderId="35" xfId="0" applyFont="1" applyFill="1" applyBorder="1" applyAlignment="1">
      <alignment vertical="center" wrapText="1"/>
    </xf>
    <xf numFmtId="0" fontId="37" fillId="10" borderId="35" xfId="0" applyFont="1" applyFill="1" applyBorder="1" applyAlignment="1">
      <alignment horizontal="center" vertical="center" wrapText="1"/>
    </xf>
    <xf numFmtId="0" fontId="37" fillId="10" borderId="63" xfId="0" applyFont="1" applyFill="1" applyBorder="1" applyAlignment="1">
      <alignment horizontal="center" vertical="center" wrapText="1"/>
    </xf>
    <xf numFmtId="0" fontId="30" fillId="0" borderId="86" xfId="0" applyFont="1" applyBorder="1" applyAlignment="1">
      <alignment vertical="center" wrapText="1"/>
    </xf>
    <xf numFmtId="0" fontId="30" fillId="0" borderId="78" xfId="0" applyFont="1" applyBorder="1" applyAlignment="1">
      <alignment horizontal="center" vertical="center" wrapText="1"/>
    </xf>
    <xf numFmtId="0" fontId="30" fillId="10" borderId="67" xfId="0" applyFont="1" applyFill="1" applyBorder="1" applyAlignment="1">
      <alignment vertical="center" wrapText="1"/>
    </xf>
    <xf numFmtId="0" fontId="37" fillId="10" borderId="67" xfId="0" applyFont="1" applyFill="1" applyBorder="1" applyAlignment="1">
      <alignment horizontal="center" vertical="center" wrapText="1"/>
    </xf>
    <xf numFmtId="0" fontId="37" fillId="15" borderId="79" xfId="0" applyFont="1" applyFill="1" applyBorder="1" applyAlignment="1">
      <alignment horizontal="center" vertical="center" wrapText="1"/>
    </xf>
    <xf numFmtId="0" fontId="30" fillId="0" borderId="0" xfId="0" applyFont="1" applyAlignment="1">
      <alignment vertical="center" wrapText="1"/>
    </xf>
    <xf numFmtId="0" fontId="37" fillId="24" borderId="63" xfId="0" applyFont="1" applyFill="1" applyBorder="1" applyAlignment="1">
      <alignment horizontal="center" vertical="center" wrapText="1"/>
    </xf>
    <xf numFmtId="0" fontId="30" fillId="15" borderId="67" xfId="0" applyFont="1" applyFill="1" applyBorder="1" applyAlignment="1">
      <alignment horizontal="center" vertical="center" wrapText="1"/>
    </xf>
    <xf numFmtId="0" fontId="37" fillId="24" borderId="67" xfId="0" applyFont="1" applyFill="1" applyBorder="1" applyAlignment="1">
      <alignment horizontal="center" vertical="center" wrapText="1"/>
    </xf>
    <xf numFmtId="0" fontId="37" fillId="15" borderId="90" xfId="0" applyFont="1" applyFill="1" applyBorder="1" applyAlignment="1">
      <alignment horizontal="center" vertical="center" wrapText="1"/>
    </xf>
    <xf numFmtId="165" fontId="37" fillId="16" borderId="91" xfId="0" applyNumberFormat="1" applyFont="1" applyFill="1" applyBorder="1" applyAlignment="1">
      <alignment horizontal="center" vertical="center" wrapText="1"/>
    </xf>
    <xf numFmtId="0" fontId="37" fillId="24" borderId="90" xfId="0" applyFont="1" applyFill="1" applyBorder="1" applyAlignment="1">
      <alignment horizontal="center" vertical="center" wrapText="1"/>
    </xf>
    <xf numFmtId="0" fontId="36" fillId="0" borderId="0" xfId="15" applyFont="1" applyAlignment="1">
      <alignment vertical="center"/>
    </xf>
    <xf numFmtId="0" fontId="36" fillId="0" borderId="0" xfId="29" applyFont="1" applyBorder="1" applyAlignment="1">
      <alignment horizontal="center" vertical="center" wrapText="1"/>
    </xf>
    <xf numFmtId="0" fontId="95" fillId="0" borderId="0" xfId="15" applyFont="1" applyAlignment="1">
      <alignment horizontal="center" vertical="center"/>
    </xf>
    <xf numFmtId="0" fontId="95" fillId="0" borderId="0" xfId="15" applyFont="1" applyAlignment="1">
      <alignment horizontal="left" vertical="center"/>
    </xf>
    <xf numFmtId="0" fontId="95" fillId="0" borderId="0" xfId="15" applyFont="1" applyAlignment="1">
      <alignment vertical="center"/>
    </xf>
    <xf numFmtId="0" fontId="97" fillId="0" borderId="0" xfId="15" applyFont="1" applyAlignment="1">
      <alignment horizontal="center" vertical="center"/>
    </xf>
    <xf numFmtId="0" fontId="97" fillId="0" borderId="0" xfId="0" applyFont="1" applyAlignment="1">
      <alignment horizontal="center" vertical="center"/>
    </xf>
    <xf numFmtId="0" fontId="32" fillId="0" borderId="0" xfId="15" applyFont="1" applyAlignment="1">
      <alignment horizontal="center" vertical="center"/>
    </xf>
    <xf numFmtId="0" fontId="32" fillId="0" borderId="94" xfId="15" applyFont="1" applyBorder="1" applyAlignment="1">
      <alignment vertical="center"/>
    </xf>
    <xf numFmtId="0" fontId="90" fillId="10" borderId="30" xfId="15" applyFont="1" applyFill="1" applyBorder="1" applyAlignment="1">
      <alignment vertical="center"/>
    </xf>
    <xf numFmtId="0" fontId="30" fillId="0" borderId="31" xfId="15" applyFont="1" applyBorder="1" applyAlignment="1">
      <alignment vertical="center"/>
    </xf>
    <xf numFmtId="165" fontId="30" fillId="16" borderId="32" xfId="38" applyNumberFormat="1" applyFont="1" applyFill="1" applyBorder="1" applyAlignment="1">
      <alignment horizontal="center" vertical="center"/>
    </xf>
    <xf numFmtId="165" fontId="30" fillId="16" borderId="33" xfId="38" applyNumberFormat="1" applyFont="1" applyFill="1" applyBorder="1" applyAlignment="1">
      <alignment horizontal="center" vertical="center"/>
    </xf>
    <xf numFmtId="10" fontId="30" fillId="15" borderId="32" xfId="38" applyNumberFormat="1" applyFont="1" applyFill="1" applyBorder="1" applyAlignment="1" applyProtection="1">
      <alignment horizontal="center" vertical="center"/>
      <protection locked="0"/>
    </xf>
    <xf numFmtId="0" fontId="30" fillId="16" borderId="32" xfId="38" applyNumberFormat="1" applyFont="1" applyFill="1" applyBorder="1" applyAlignment="1">
      <alignment horizontal="center" vertical="center"/>
    </xf>
    <xf numFmtId="10" fontId="30" fillId="16" borderId="32" xfId="38" applyNumberFormat="1" applyFont="1" applyFill="1" applyBorder="1" applyAlignment="1">
      <alignment horizontal="center" vertical="center"/>
    </xf>
    <xf numFmtId="164" fontId="30" fillId="16" borderId="32" xfId="38" applyNumberFormat="1" applyFont="1" applyFill="1" applyBorder="1" applyAlignment="1">
      <alignment horizontal="center" vertical="center"/>
    </xf>
    <xf numFmtId="10" fontId="30" fillId="16" borderId="33" xfId="38" applyNumberFormat="1" applyFont="1" applyFill="1" applyBorder="1" applyAlignment="1">
      <alignment horizontal="center" vertical="center"/>
    </xf>
    <xf numFmtId="0" fontId="30" fillId="0" borderId="34" xfId="15" applyFont="1" applyBorder="1" applyAlignment="1">
      <alignment vertical="center"/>
    </xf>
    <xf numFmtId="165" fontId="30" fillId="10" borderId="35" xfId="15" applyNumberFormat="1" applyFont="1" applyFill="1" applyBorder="1" applyAlignment="1">
      <alignment horizontal="center" vertical="center"/>
    </xf>
    <xf numFmtId="166" fontId="30" fillId="15" borderId="35" xfId="39" applyNumberFormat="1" applyFont="1" applyFill="1" applyBorder="1" applyAlignment="1" applyProtection="1">
      <alignment horizontal="center" vertical="center"/>
      <protection locked="0"/>
    </xf>
    <xf numFmtId="165" fontId="30" fillId="16" borderId="32" xfId="39" applyNumberFormat="1" applyFont="1" applyFill="1" applyBorder="1" applyAlignment="1">
      <alignment horizontal="center" vertical="center"/>
    </xf>
    <xf numFmtId="0" fontId="30" fillId="0" borderId="39" xfId="15" applyFont="1" applyBorder="1" applyAlignment="1">
      <alignment vertical="center"/>
    </xf>
    <xf numFmtId="165" fontId="30" fillId="16" borderId="29" xfId="39" applyNumberFormat="1" applyFont="1" applyFill="1" applyBorder="1" applyAlignment="1">
      <alignment horizontal="center" vertical="center"/>
    </xf>
    <xf numFmtId="10" fontId="30" fillId="16" borderId="29" xfId="38" applyNumberFormat="1" applyFont="1" applyFill="1" applyBorder="1" applyAlignment="1">
      <alignment horizontal="center" vertical="center"/>
    </xf>
    <xf numFmtId="0" fontId="30" fillId="0" borderId="34" xfId="15" applyFont="1" applyBorder="1" applyAlignment="1">
      <alignment vertical="center" wrapText="1"/>
    </xf>
    <xf numFmtId="165" fontId="30" fillId="16" borderId="35" xfId="39" applyNumberFormat="1" applyFont="1" applyFill="1" applyBorder="1" applyAlignment="1">
      <alignment horizontal="center" vertical="center"/>
    </xf>
    <xf numFmtId="165" fontId="30" fillId="16" borderId="36" xfId="39" applyNumberFormat="1" applyFont="1" applyFill="1" applyBorder="1" applyAlignment="1">
      <alignment horizontal="center" vertical="center"/>
    </xf>
    <xf numFmtId="10" fontId="30" fillId="16" borderId="35" xfId="38" applyNumberFormat="1" applyFont="1" applyFill="1" applyBorder="1" applyAlignment="1">
      <alignment horizontal="center" vertical="center"/>
    </xf>
    <xf numFmtId="165" fontId="30" fillId="16" borderId="29" xfId="38" applyNumberFormat="1" applyFont="1" applyFill="1" applyBorder="1" applyAlignment="1">
      <alignment horizontal="center" vertical="center"/>
    </xf>
    <xf numFmtId="165" fontId="30" fillId="10" borderId="35" xfId="39" applyNumberFormat="1" applyFont="1" applyFill="1" applyBorder="1" applyAlignment="1">
      <alignment horizontal="center" vertical="center"/>
    </xf>
    <xf numFmtId="0" fontId="30" fillId="0" borderId="45" xfId="15" applyFont="1" applyBorder="1" applyAlignment="1">
      <alignment vertical="center"/>
    </xf>
    <xf numFmtId="165" fontId="30" fillId="16" borderId="49" xfId="38" applyNumberFormat="1" applyFont="1" applyFill="1" applyBorder="1" applyAlignment="1">
      <alignment horizontal="center" vertical="center"/>
    </xf>
    <xf numFmtId="10" fontId="30" fillId="24" borderId="49" xfId="38" applyNumberFormat="1" applyFont="1" applyFill="1" applyBorder="1" applyAlignment="1">
      <alignment horizontal="center" vertical="center"/>
    </xf>
    <xf numFmtId="166" fontId="30" fillId="24" borderId="49" xfId="38" applyNumberFormat="1" applyFont="1" applyFill="1" applyBorder="1" applyAlignment="1">
      <alignment horizontal="center" vertical="center"/>
    </xf>
    <xf numFmtId="10" fontId="30" fillId="24" borderId="46" xfId="38" applyNumberFormat="1" applyFont="1" applyFill="1" applyBorder="1" applyAlignment="1">
      <alignment horizontal="center" vertical="center"/>
    </xf>
    <xf numFmtId="165" fontId="30" fillId="16" borderId="46" xfId="38" applyNumberFormat="1" applyFont="1" applyFill="1" applyBorder="1" applyAlignment="1">
      <alignment horizontal="center" vertical="center"/>
    </xf>
    <xf numFmtId="10" fontId="30" fillId="16" borderId="49" xfId="38" applyNumberFormat="1" applyFont="1" applyFill="1" applyBorder="1" applyAlignment="1">
      <alignment horizontal="center" vertical="center"/>
    </xf>
    <xf numFmtId="164" fontId="30" fillId="16" borderId="49" xfId="39" applyNumberFormat="1" applyFont="1" applyFill="1" applyBorder="1" applyAlignment="1">
      <alignment horizontal="center" vertical="center"/>
    </xf>
    <xf numFmtId="164" fontId="30" fillId="16" borderId="46" xfId="39" applyNumberFormat="1" applyFont="1" applyFill="1" applyBorder="1" applyAlignment="1">
      <alignment horizontal="center" vertical="center"/>
    </xf>
    <xf numFmtId="165" fontId="30" fillId="16" borderId="49" xfId="39" applyNumberFormat="1" applyFont="1" applyFill="1" applyBorder="1" applyAlignment="1">
      <alignment horizontal="center" vertical="center"/>
    </xf>
    <xf numFmtId="165" fontId="30" fillId="16" borderId="46" xfId="39" applyNumberFormat="1" applyFont="1" applyFill="1" applyBorder="1" applyAlignment="1">
      <alignment horizontal="center" vertical="center"/>
    </xf>
    <xf numFmtId="10" fontId="30" fillId="15" borderId="49" xfId="38" applyNumberFormat="1" applyFont="1" applyFill="1" applyBorder="1" applyAlignment="1">
      <alignment horizontal="center" vertical="center"/>
    </xf>
    <xf numFmtId="0" fontId="60" fillId="0" borderId="0" xfId="15" applyFont="1" applyAlignment="1">
      <alignment vertical="center"/>
    </xf>
    <xf numFmtId="164" fontId="30" fillId="24" borderId="49" xfId="39" applyNumberFormat="1" applyFont="1" applyFill="1" applyBorder="1" applyAlignment="1">
      <alignment horizontal="center" vertical="center"/>
    </xf>
    <xf numFmtId="164" fontId="30" fillId="24" borderId="49" xfId="39" applyNumberFormat="1" applyFont="1" applyFill="1" applyBorder="1" applyAlignment="1" applyProtection="1">
      <alignment horizontal="center" vertical="center"/>
      <protection locked="0"/>
    </xf>
    <xf numFmtId="164" fontId="30" fillId="24" borderId="46" xfId="39" applyNumberFormat="1" applyFont="1" applyFill="1" applyBorder="1" applyAlignment="1" applyProtection="1">
      <alignment horizontal="center" vertical="center"/>
      <protection locked="0"/>
    </xf>
    <xf numFmtId="0" fontId="30" fillId="0" borderId="58" xfId="15" applyFont="1" applyBorder="1" applyAlignment="1">
      <alignment vertical="center"/>
    </xf>
    <xf numFmtId="0" fontId="90" fillId="10" borderId="44" xfId="15" applyFont="1" applyFill="1" applyBorder="1" applyAlignment="1">
      <alignment vertical="center"/>
    </xf>
    <xf numFmtId="10" fontId="30" fillId="0" borderId="0" xfId="38" applyNumberFormat="1" applyFont="1" applyFill="1" applyBorder="1" applyAlignment="1">
      <alignment horizontal="center" vertical="center"/>
    </xf>
    <xf numFmtId="166" fontId="30" fillId="0" borderId="0" xfId="38" applyNumberFormat="1" applyFont="1" applyFill="1" applyBorder="1" applyAlignment="1">
      <alignment horizontal="center" vertical="center"/>
    </xf>
    <xf numFmtId="164" fontId="30" fillId="0" borderId="0" xfId="39" applyNumberFormat="1" applyFont="1" applyFill="1" applyBorder="1" applyAlignment="1">
      <alignment horizontal="center" vertical="center"/>
    </xf>
    <xf numFmtId="164" fontId="30" fillId="0" borderId="0" xfId="39" applyNumberFormat="1" applyFont="1" applyFill="1" applyBorder="1" applyAlignment="1" applyProtection="1">
      <alignment horizontal="center" vertical="center"/>
      <protection locked="0"/>
    </xf>
    <xf numFmtId="0" fontId="64" fillId="0" borderId="95" xfId="48" applyFont="1" applyFill="1" applyBorder="1" applyAlignment="1">
      <alignment horizontal="center" vertical="center"/>
    </xf>
    <xf numFmtId="0" fontId="64" fillId="0" borderId="0" xfId="48" applyFont="1" applyFill="1" applyBorder="1" applyAlignment="1">
      <alignment horizontal="center" vertical="center"/>
    </xf>
    <xf numFmtId="10" fontId="30" fillId="21" borderId="96" xfId="38" applyNumberFormat="1" applyFont="1" applyFill="1" applyBorder="1" applyAlignment="1">
      <alignment horizontal="center" vertical="center"/>
    </xf>
    <xf numFmtId="166" fontId="30" fillId="21" borderId="28" xfId="38" applyNumberFormat="1" applyFont="1" applyFill="1" applyBorder="1" applyAlignment="1">
      <alignment horizontal="center" vertical="center"/>
    </xf>
    <xf numFmtId="166" fontId="30" fillId="21" borderId="97" xfId="38" applyNumberFormat="1" applyFont="1" applyFill="1" applyBorder="1" applyAlignment="1">
      <alignment horizontal="center" vertical="center"/>
    </xf>
    <xf numFmtId="164" fontId="30" fillId="21" borderId="98" xfId="39" applyNumberFormat="1" applyFont="1" applyFill="1" applyBorder="1" applyAlignment="1">
      <alignment horizontal="center" vertical="center"/>
    </xf>
    <xf numFmtId="164" fontId="30" fillId="21" borderId="28" xfId="39" applyNumberFormat="1" applyFont="1" applyFill="1" applyBorder="1" applyAlignment="1">
      <alignment horizontal="center" vertical="center"/>
    </xf>
    <xf numFmtId="164" fontId="30" fillId="21" borderId="21" xfId="39" applyNumberFormat="1" applyFont="1" applyFill="1" applyBorder="1" applyAlignment="1">
      <alignment horizontal="center" vertical="center"/>
    </xf>
    <xf numFmtId="0" fontId="38" fillId="0" borderId="17" xfId="30" applyFont="1" applyBorder="1" applyAlignment="1">
      <alignment horizontal="center" vertical="center" wrapText="1"/>
    </xf>
    <xf numFmtId="10" fontId="30" fillId="21" borderId="28" xfId="38" applyNumberFormat="1" applyFont="1" applyFill="1" applyBorder="1" applyAlignment="1">
      <alignment horizontal="center" vertical="center"/>
    </xf>
    <xf numFmtId="10" fontId="30" fillId="21" borderId="97" xfId="38" applyNumberFormat="1" applyFont="1" applyFill="1" applyBorder="1" applyAlignment="1">
      <alignment horizontal="center" vertical="center"/>
    </xf>
    <xf numFmtId="0" fontId="30" fillId="10" borderId="33" xfId="0" applyFont="1" applyFill="1" applyBorder="1" applyAlignment="1">
      <alignment horizontal="center" vertical="center" wrapText="1"/>
    </xf>
    <xf numFmtId="0" fontId="30" fillId="10" borderId="40" xfId="0" applyFont="1" applyFill="1" applyBorder="1" applyAlignment="1">
      <alignment horizontal="center" vertical="center" wrapText="1"/>
    </xf>
    <xf numFmtId="0" fontId="30" fillId="10" borderId="36" xfId="0" applyFont="1" applyFill="1" applyBorder="1" applyAlignment="1">
      <alignment horizontal="center" vertical="center" wrapText="1"/>
    </xf>
    <xf numFmtId="0" fontId="37" fillId="10" borderId="33" xfId="0" applyFont="1" applyFill="1" applyBorder="1" applyAlignment="1">
      <alignment horizontal="center" vertical="center" wrapText="1"/>
    </xf>
    <xf numFmtId="0" fontId="37" fillId="10" borderId="36" xfId="0" applyFont="1" applyFill="1" applyBorder="1" applyAlignment="1">
      <alignment horizontal="center" vertical="center" wrapText="1"/>
    </xf>
    <xf numFmtId="0" fontId="37" fillId="10" borderId="40" xfId="0" applyFont="1" applyFill="1" applyBorder="1" applyAlignment="1">
      <alignment horizontal="center" vertical="center" wrapText="1"/>
    </xf>
    <xf numFmtId="0" fontId="37" fillId="22" borderId="35" xfId="0" applyFont="1" applyFill="1" applyBorder="1" applyAlignment="1">
      <alignment horizontal="center" vertical="center" wrapText="1"/>
    </xf>
    <xf numFmtId="2" fontId="30" fillId="24" borderId="35" xfId="0" applyNumberFormat="1" applyFont="1" applyFill="1" applyBorder="1" applyAlignment="1">
      <alignment horizontal="center" vertical="center" wrapText="1"/>
    </xf>
    <xf numFmtId="165" fontId="87" fillId="16" borderId="29" xfId="2" applyNumberFormat="1" applyFont="1" applyFill="1" applyBorder="1" applyAlignment="1">
      <alignment horizontal="center" vertical="center"/>
    </xf>
    <xf numFmtId="10" fontId="87" fillId="16" borderId="29" xfId="2" applyNumberFormat="1" applyFont="1" applyFill="1" applyBorder="1" applyAlignment="1">
      <alignment horizontal="center" vertical="center"/>
    </xf>
    <xf numFmtId="0" fontId="82" fillId="0" borderId="0" xfId="0" applyFont="1" applyFill="1" applyBorder="1" applyAlignment="1">
      <alignment horizontal="center" vertical="center" wrapText="1"/>
    </xf>
    <xf numFmtId="2" fontId="32" fillId="10" borderId="35" xfId="0" applyNumberFormat="1" applyFont="1" applyFill="1" applyBorder="1" applyAlignment="1">
      <alignment vertical="center"/>
    </xf>
    <xf numFmtId="2" fontId="32" fillId="10" borderId="36" xfId="0" applyNumberFormat="1" applyFont="1" applyFill="1" applyBorder="1" applyAlignment="1">
      <alignment vertical="center"/>
    </xf>
    <xf numFmtId="2" fontId="32" fillId="10" borderId="32" xfId="0" applyNumberFormat="1" applyFont="1" applyFill="1" applyBorder="1" applyAlignment="1">
      <alignment vertical="center"/>
    </xf>
    <xf numFmtId="2" fontId="32" fillId="10" borderId="33" xfId="0" applyNumberFormat="1" applyFont="1" applyFill="1" applyBorder="1" applyAlignment="1">
      <alignment vertical="center"/>
    </xf>
    <xf numFmtId="2" fontId="32" fillId="10" borderId="29" xfId="0" applyNumberFormat="1" applyFont="1" applyFill="1" applyBorder="1" applyAlignment="1">
      <alignment vertical="center"/>
    </xf>
    <xf numFmtId="2" fontId="32" fillId="10" borderId="40" xfId="0" applyNumberFormat="1" applyFont="1" applyFill="1" applyBorder="1" applyAlignment="1">
      <alignment vertical="center"/>
    </xf>
    <xf numFmtId="2" fontId="32" fillId="10" borderId="49" xfId="0" applyNumberFormat="1" applyFont="1" applyFill="1" applyBorder="1" applyAlignment="1">
      <alignment vertical="center"/>
    </xf>
    <xf numFmtId="2" fontId="32" fillId="10" borderId="46" xfId="0" applyNumberFormat="1" applyFont="1" applyFill="1" applyBorder="1" applyAlignment="1">
      <alignment vertical="center"/>
    </xf>
    <xf numFmtId="2" fontId="50" fillId="10" borderId="49" xfId="0" applyNumberFormat="1" applyFont="1" applyFill="1" applyBorder="1" applyAlignment="1">
      <alignment vertical="center"/>
    </xf>
    <xf numFmtId="2" fontId="50" fillId="10" borderId="46" xfId="0" applyNumberFormat="1" applyFont="1" applyFill="1" applyBorder="1" applyAlignment="1">
      <alignment vertical="center"/>
    </xf>
    <xf numFmtId="165" fontId="37" fillId="15" borderId="32" xfId="0" applyNumberFormat="1" applyFont="1" applyFill="1" applyBorder="1" applyAlignment="1">
      <alignment horizontal="center" vertical="center" wrapText="1"/>
    </xf>
    <xf numFmtId="165" fontId="87" fillId="15" borderId="32" xfId="2" applyNumberFormat="1" applyFont="1" applyFill="1" applyBorder="1" applyAlignment="1">
      <alignment horizontal="center" vertical="center"/>
    </xf>
    <xf numFmtId="165" fontId="87" fillId="15" borderId="29" xfId="2" applyNumberFormat="1" applyFont="1" applyFill="1" applyBorder="1" applyAlignment="1">
      <alignment horizontal="center" vertical="center"/>
    </xf>
    <xf numFmtId="0" fontId="37" fillId="0" borderId="32" xfId="0" applyFont="1" applyBorder="1" applyAlignment="1">
      <alignment horizontal="left" vertical="center" wrapText="1"/>
    </xf>
    <xf numFmtId="0" fontId="80" fillId="0" borderId="37" xfId="0" applyFont="1" applyBorder="1" applyAlignment="1">
      <alignment horizontal="center" vertical="center"/>
    </xf>
    <xf numFmtId="0" fontId="80" fillId="0" borderId="41" xfId="0" applyFont="1" applyBorder="1" applyAlignment="1">
      <alignment horizontal="center" vertical="center"/>
    </xf>
    <xf numFmtId="0" fontId="80" fillId="0" borderId="38" xfId="0" applyFont="1" applyBorder="1" applyAlignment="1">
      <alignment horizontal="center" vertical="center"/>
    </xf>
    <xf numFmtId="0" fontId="89" fillId="0" borderId="0" xfId="15" applyFont="1" applyFill="1" applyAlignment="1" applyProtection="1">
      <alignment horizontal="center" vertical="center" wrapText="1"/>
    </xf>
    <xf numFmtId="0" fontId="43" fillId="0" borderId="0" xfId="0" applyFont="1" applyBorder="1" applyAlignment="1">
      <alignment wrapText="1"/>
    </xf>
    <xf numFmtId="0" fontId="43" fillId="5" borderId="0" xfId="0" applyFont="1" applyFill="1" applyBorder="1" applyAlignment="1">
      <alignment wrapText="1"/>
    </xf>
    <xf numFmtId="0" fontId="76" fillId="0" borderId="30" xfId="0" applyFont="1" applyFill="1" applyBorder="1" applyAlignment="1">
      <alignment horizontal="center" vertical="center" wrapText="1"/>
    </xf>
    <xf numFmtId="0" fontId="32" fillId="10" borderId="49" xfId="0" applyFont="1" applyFill="1" applyBorder="1" applyAlignment="1">
      <alignment horizontal="center" wrapText="1"/>
    </xf>
    <xf numFmtId="0" fontId="32" fillId="10" borderId="46" xfId="0" applyFont="1" applyFill="1" applyBorder="1" applyAlignment="1">
      <alignment horizontal="center" wrapText="1"/>
    </xf>
    <xf numFmtId="0" fontId="32" fillId="10" borderId="49" xfId="0" applyFont="1" applyFill="1" applyBorder="1" applyAlignment="1">
      <alignment vertical="center"/>
    </xf>
    <xf numFmtId="0" fontId="32" fillId="10" borderId="46" xfId="0" applyFont="1" applyFill="1" applyBorder="1" applyAlignment="1">
      <alignment vertical="center"/>
    </xf>
    <xf numFmtId="0" fontId="32" fillId="10" borderId="32" xfId="0" applyFont="1" applyFill="1" applyBorder="1" applyAlignment="1">
      <alignment horizontal="center" vertical="center"/>
    </xf>
    <xf numFmtId="0" fontId="32" fillId="10" borderId="33" xfId="0" applyFont="1" applyFill="1" applyBorder="1" applyAlignment="1">
      <alignment vertical="center"/>
    </xf>
    <xf numFmtId="0" fontId="32" fillId="10" borderId="35" xfId="0" applyFont="1" applyFill="1" applyBorder="1" applyAlignment="1">
      <alignment horizontal="center" vertical="center"/>
    </xf>
    <xf numFmtId="0" fontId="32" fillId="10" borderId="36" xfId="0" applyFont="1" applyFill="1" applyBorder="1" applyAlignment="1">
      <alignment vertical="center"/>
    </xf>
    <xf numFmtId="0" fontId="32" fillId="10" borderId="29" xfId="0" applyFont="1" applyFill="1" applyBorder="1" applyAlignment="1">
      <alignment vertical="center"/>
    </xf>
    <xf numFmtId="0" fontId="30" fillId="0" borderId="0" xfId="3" applyFont="1" applyAlignment="1">
      <alignment vertical="center" wrapText="1"/>
    </xf>
    <xf numFmtId="0" fontId="32" fillId="0" borderId="0" xfId="0" applyFont="1" applyFill="1" applyAlignment="1">
      <alignment vertical="top"/>
    </xf>
    <xf numFmtId="0" fontId="30" fillId="15" borderId="32" xfId="0" applyFont="1" applyFill="1" applyBorder="1" applyAlignment="1">
      <alignment horizontal="center" vertical="center" wrapText="1"/>
    </xf>
    <xf numFmtId="165" fontId="30" fillId="16" borderId="32" xfId="0" applyNumberFormat="1" applyFont="1" applyFill="1" applyBorder="1" applyAlignment="1">
      <alignment horizontal="center" vertical="center" wrapText="1"/>
    </xf>
    <xf numFmtId="0" fontId="75" fillId="7" borderId="29" xfId="0" applyFont="1" applyFill="1" applyBorder="1" applyAlignment="1">
      <alignment horizontal="center" vertical="center" wrapText="1"/>
    </xf>
    <xf numFmtId="0" fontId="77" fillId="7" borderId="29" xfId="0" applyFont="1" applyFill="1" applyBorder="1" applyAlignment="1">
      <alignment horizontal="center" wrapText="1"/>
    </xf>
    <xf numFmtId="0" fontId="75" fillId="7" borderId="35" xfId="0" applyFont="1" applyFill="1" applyBorder="1" applyAlignment="1">
      <alignment horizontal="center" vertical="center" wrapText="1"/>
    </xf>
    <xf numFmtId="0" fontId="77" fillId="7" borderId="35" xfId="0" applyFont="1" applyFill="1" applyBorder="1" applyAlignment="1">
      <alignment horizontal="center" wrapText="1"/>
    </xf>
    <xf numFmtId="0" fontId="30" fillId="7" borderId="29" xfId="0" applyFont="1" applyFill="1" applyBorder="1" applyAlignment="1">
      <alignment horizontal="center" vertical="center" wrapText="1"/>
    </xf>
    <xf numFmtId="0" fontId="32" fillId="7" borderId="29" xfId="0" applyFont="1" applyFill="1" applyBorder="1" applyAlignment="1">
      <alignment vertical="center"/>
    </xf>
    <xf numFmtId="0" fontId="30" fillId="7" borderId="35" xfId="0" applyFont="1" applyFill="1" applyBorder="1" applyAlignment="1">
      <alignment horizontal="center" vertical="center" wrapText="1"/>
    </xf>
    <xf numFmtId="0" fontId="32" fillId="7" borderId="35" xfId="0" applyFont="1" applyFill="1" applyBorder="1" applyAlignment="1">
      <alignment vertical="center"/>
    </xf>
    <xf numFmtId="0" fontId="32" fillId="7" borderId="35" xfId="0" applyFont="1" applyFill="1" applyBorder="1" applyAlignment="1">
      <alignment horizontal="center" vertical="center"/>
    </xf>
    <xf numFmtId="0" fontId="30" fillId="10" borderId="29" xfId="0" applyFont="1" applyFill="1" applyBorder="1" applyAlignment="1">
      <alignment horizontal="center" vertical="center" wrapText="1"/>
    </xf>
    <xf numFmtId="0" fontId="30" fillId="10" borderId="35" xfId="0" applyFont="1" applyFill="1" applyBorder="1" applyAlignment="1">
      <alignment horizontal="center" vertical="center" wrapText="1"/>
    </xf>
    <xf numFmtId="0" fontId="32" fillId="10" borderId="35" xfId="0" applyFont="1" applyFill="1" applyBorder="1" applyAlignment="1">
      <alignment vertical="center"/>
    </xf>
    <xf numFmtId="0" fontId="30" fillId="0" borderId="31" xfId="3" applyFont="1" applyFill="1" applyBorder="1" applyAlignment="1" applyProtection="1">
      <alignment vertical="center"/>
      <protection locked="0"/>
    </xf>
    <xf numFmtId="0" fontId="30" fillId="0" borderId="39" xfId="3" applyFont="1" applyFill="1" applyBorder="1" applyAlignment="1" applyProtection="1">
      <alignment vertical="center"/>
      <protection locked="0"/>
    </xf>
    <xf numFmtId="0" fontId="86" fillId="10" borderId="35" xfId="40" applyFont="1" applyFill="1" applyBorder="1" applyAlignment="1">
      <alignment horizontal="center" vertical="center" wrapText="1"/>
    </xf>
    <xf numFmtId="165" fontId="87" fillId="16" borderId="35" xfId="3" applyNumberFormat="1" applyFont="1" applyFill="1" applyBorder="1" applyAlignment="1">
      <alignment horizontal="center" vertical="center" wrapText="1"/>
    </xf>
    <xf numFmtId="165" fontId="87" fillId="16" borderId="35" xfId="40" applyNumberFormat="1" applyFont="1" applyFill="1" applyBorder="1" applyAlignment="1">
      <alignment horizontal="center" vertical="center" wrapText="1"/>
    </xf>
    <xf numFmtId="165" fontId="89" fillId="16" borderId="32" xfId="40" applyNumberFormat="1" applyFont="1" applyFill="1" applyBorder="1" applyAlignment="1">
      <alignment horizontal="center" vertical="center"/>
    </xf>
    <xf numFmtId="165" fontId="89" fillId="16" borderId="29" xfId="40" applyNumberFormat="1" applyFont="1" applyFill="1" applyBorder="1" applyAlignment="1">
      <alignment horizontal="center" vertical="center"/>
    </xf>
    <xf numFmtId="10" fontId="87" fillId="16" borderId="32" xfId="47" applyNumberFormat="1" applyFont="1" applyFill="1" applyBorder="1" applyAlignment="1">
      <alignment horizontal="center" vertical="center"/>
    </xf>
    <xf numFmtId="10" fontId="87" fillId="16" borderId="33" xfId="47" applyNumberFormat="1" applyFont="1" applyFill="1" applyBorder="1" applyAlignment="1">
      <alignment horizontal="center" vertical="center"/>
    </xf>
    <xf numFmtId="10" fontId="87" fillId="16" borderId="29" xfId="47" applyNumberFormat="1" applyFont="1" applyFill="1" applyBorder="1" applyAlignment="1">
      <alignment horizontal="center" vertical="center"/>
    </xf>
    <xf numFmtId="10" fontId="87" fillId="16" borderId="40" xfId="47" applyNumberFormat="1" applyFont="1" applyFill="1" applyBorder="1" applyAlignment="1">
      <alignment horizontal="center" vertical="center"/>
    </xf>
    <xf numFmtId="49" fontId="87" fillId="15" borderId="32" xfId="3" applyNumberFormat="1" applyFont="1" applyFill="1" applyBorder="1" applyAlignment="1" applyProtection="1">
      <alignment horizontal="center" vertical="center"/>
      <protection locked="0"/>
    </xf>
    <xf numFmtId="14" fontId="87" fillId="15" borderId="32" xfId="3" applyNumberFormat="1" applyFont="1" applyFill="1" applyBorder="1" applyAlignment="1" applyProtection="1">
      <alignment horizontal="center" vertical="center"/>
      <protection locked="0"/>
    </xf>
    <xf numFmtId="164" fontId="87" fillId="15" borderId="32" xfId="3" applyNumberFormat="1" applyFont="1" applyFill="1" applyBorder="1" applyAlignment="1" applyProtection="1">
      <alignment horizontal="center" vertical="center"/>
      <protection locked="0"/>
    </xf>
    <xf numFmtId="49" fontId="87" fillId="15" borderId="29" xfId="3" applyNumberFormat="1" applyFont="1" applyFill="1" applyBorder="1" applyAlignment="1" applyProtection="1">
      <alignment horizontal="center" vertical="center"/>
      <protection locked="0"/>
    </xf>
    <xf numFmtId="14" fontId="87" fillId="15" borderId="29" xfId="3" applyNumberFormat="1" applyFont="1" applyFill="1" applyBorder="1" applyAlignment="1" applyProtection="1">
      <alignment horizontal="center" vertical="center"/>
      <protection locked="0"/>
    </xf>
    <xf numFmtId="164" fontId="87" fillId="15" borderId="29" xfId="3" applyNumberFormat="1" applyFont="1" applyFill="1" applyBorder="1" applyAlignment="1" applyProtection="1">
      <alignment horizontal="center" vertical="center"/>
      <protection locked="0"/>
    </xf>
    <xf numFmtId="165" fontId="87" fillId="15" borderId="32" xfId="47" applyNumberFormat="1" applyFont="1" applyFill="1" applyBorder="1" applyAlignment="1" applyProtection="1">
      <alignment horizontal="center" vertical="center"/>
      <protection locked="0"/>
    </xf>
    <xf numFmtId="165" fontId="87" fillId="15" borderId="29" xfId="47" applyNumberFormat="1" applyFont="1" applyFill="1" applyBorder="1" applyAlignment="1" applyProtection="1">
      <alignment horizontal="center" vertical="center"/>
      <protection locked="0"/>
    </xf>
    <xf numFmtId="0" fontId="30" fillId="0" borderId="34" xfId="3" applyFont="1" applyFill="1" applyBorder="1" applyAlignment="1">
      <alignment vertical="center"/>
    </xf>
    <xf numFmtId="165" fontId="87" fillId="15" borderId="32" xfId="3" applyNumberFormat="1" applyFont="1" applyFill="1" applyBorder="1" applyAlignment="1" applyProtection="1">
      <alignment horizontal="center" vertical="center"/>
      <protection locked="0"/>
    </xf>
    <xf numFmtId="165" fontId="87" fillId="15" borderId="33" xfId="3" applyNumberFormat="1" applyFont="1" applyFill="1" applyBorder="1" applyAlignment="1" applyProtection="1">
      <alignment horizontal="center" vertical="center"/>
      <protection locked="0"/>
    </xf>
    <xf numFmtId="165" fontId="87" fillId="15" borderId="29" xfId="3" applyNumberFormat="1" applyFont="1" applyFill="1" applyBorder="1" applyAlignment="1" applyProtection="1">
      <alignment horizontal="center" vertical="center"/>
      <protection locked="0"/>
    </xf>
    <xf numFmtId="165" fontId="87" fillId="15" borderId="40" xfId="3" applyNumberFormat="1" applyFont="1" applyFill="1" applyBorder="1" applyAlignment="1" applyProtection="1">
      <alignment horizontal="center" vertical="center"/>
      <protection locked="0"/>
    </xf>
    <xf numFmtId="165" fontId="87" fillId="16" borderId="32" xfId="3" applyNumberFormat="1" applyFont="1" applyFill="1" applyBorder="1" applyAlignment="1">
      <alignment horizontal="center" vertical="center"/>
    </xf>
    <xf numFmtId="165" fontId="87" fillId="16" borderId="29" xfId="3" applyNumberFormat="1" applyFont="1" applyFill="1" applyBorder="1" applyAlignment="1">
      <alignment horizontal="center" vertical="center"/>
    </xf>
    <xf numFmtId="165" fontId="87" fillId="16" borderId="36" xfId="3" applyNumberFormat="1" applyFont="1" applyFill="1" applyBorder="1" applyAlignment="1">
      <alignment horizontal="center" vertical="center" wrapText="1"/>
    </xf>
    <xf numFmtId="0" fontId="88" fillId="5" borderId="0" xfId="3" applyFont="1" applyFill="1" applyBorder="1" applyAlignment="1">
      <alignment vertical="center"/>
    </xf>
    <xf numFmtId="10" fontId="87" fillId="16" borderId="52" xfId="47" applyNumberFormat="1" applyFont="1" applyFill="1" applyBorder="1" applyAlignment="1">
      <alignment horizontal="center" vertical="center"/>
    </xf>
    <xf numFmtId="10" fontId="87" fillId="16" borderId="100" xfId="47" applyNumberFormat="1" applyFont="1" applyFill="1" applyBorder="1" applyAlignment="1">
      <alignment horizontal="center" vertical="center"/>
    </xf>
    <xf numFmtId="0" fontId="86" fillId="10" borderId="101" xfId="40" applyFont="1" applyFill="1" applyBorder="1" applyAlignment="1">
      <alignment horizontal="center" vertical="center" wrapText="1"/>
    </xf>
    <xf numFmtId="10" fontId="87" fillId="15" borderId="54" xfId="47" applyNumberFormat="1" applyFont="1" applyFill="1" applyBorder="1" applyAlignment="1" applyProtection="1">
      <alignment horizontal="center" vertical="center"/>
      <protection locked="0"/>
    </xf>
    <xf numFmtId="10" fontId="87" fillId="15" borderId="102" xfId="47" applyNumberFormat="1" applyFont="1" applyFill="1" applyBorder="1" applyAlignment="1" applyProtection="1">
      <alignment horizontal="center" vertical="center"/>
      <protection locked="0"/>
    </xf>
    <xf numFmtId="0" fontId="86" fillId="10" borderId="103" xfId="40" applyFont="1" applyFill="1" applyBorder="1" applyAlignment="1">
      <alignment horizontal="center" vertical="center" wrapText="1"/>
    </xf>
    <xf numFmtId="165" fontId="86" fillId="10" borderId="29" xfId="40" quotePrefix="1" applyNumberFormat="1" applyFont="1" applyFill="1" applyBorder="1" applyAlignment="1">
      <alignment horizontal="center" vertical="center"/>
    </xf>
    <xf numFmtId="165" fontId="86" fillId="10" borderId="32" xfId="40" quotePrefix="1" applyNumberFormat="1" applyFont="1" applyFill="1" applyBorder="1" applyAlignment="1">
      <alignment horizontal="center" vertical="center"/>
    </xf>
    <xf numFmtId="10" fontId="87" fillId="15" borderId="32" xfId="47" applyNumberFormat="1" applyFont="1" applyFill="1" applyBorder="1" applyAlignment="1" applyProtection="1">
      <alignment horizontal="center" vertical="center"/>
      <protection locked="0"/>
    </xf>
    <xf numFmtId="10" fontId="87" fillId="15" borderId="29" xfId="47" applyNumberFormat="1" applyFont="1" applyFill="1" applyBorder="1" applyAlignment="1" applyProtection="1">
      <alignment horizontal="center" vertical="center"/>
      <protection locked="0"/>
    </xf>
    <xf numFmtId="0" fontId="86" fillId="10" borderId="35" xfId="40" applyFont="1" applyFill="1" applyBorder="1" applyAlignment="1" applyProtection="1">
      <alignment horizontal="center" vertical="center" wrapText="1"/>
    </xf>
    <xf numFmtId="0" fontId="87" fillId="10" borderId="35" xfId="3" applyFont="1" applyFill="1" applyBorder="1" applyAlignment="1">
      <alignment horizontal="center" vertical="center" wrapText="1"/>
    </xf>
    <xf numFmtId="165" fontId="87" fillId="16" borderId="32" xfId="40" applyNumberFormat="1" applyFont="1" applyFill="1" applyBorder="1" applyAlignment="1">
      <alignment horizontal="center" vertical="center"/>
    </xf>
    <xf numFmtId="165" fontId="87" fillId="16" borderId="29" xfId="40" applyNumberFormat="1" applyFont="1" applyFill="1" applyBorder="1" applyAlignment="1">
      <alignment horizontal="center" vertical="center"/>
    </xf>
    <xf numFmtId="165" fontId="86" fillId="23" borderId="32" xfId="40" quotePrefix="1" applyNumberFormat="1" applyFont="1" applyFill="1" applyBorder="1" applyAlignment="1">
      <alignment horizontal="center" vertical="center"/>
    </xf>
    <xf numFmtId="165" fontId="86" fillId="23" borderId="29" xfId="40" quotePrefix="1" applyNumberFormat="1" applyFont="1" applyFill="1" applyBorder="1" applyAlignment="1">
      <alignment horizontal="center" vertical="center"/>
    </xf>
    <xf numFmtId="0" fontId="86" fillId="23" borderId="35" xfId="40" applyFont="1" applyFill="1" applyBorder="1" applyAlignment="1">
      <alignment horizontal="center" vertical="center" wrapText="1"/>
    </xf>
    <xf numFmtId="167" fontId="3" fillId="5" borderId="0" xfId="46" applyFont="1" applyFill="1" applyAlignment="1">
      <alignment horizontal="center" vertical="center"/>
    </xf>
    <xf numFmtId="0" fontId="87" fillId="5" borderId="0" xfId="3" applyFont="1" applyFill="1" applyBorder="1" applyAlignment="1">
      <alignment horizontal="center" vertical="center"/>
    </xf>
    <xf numFmtId="0" fontId="88" fillId="5" borderId="0" xfId="40" applyFont="1" applyFill="1" applyBorder="1" applyAlignment="1">
      <alignment horizontal="center" vertical="center"/>
    </xf>
    <xf numFmtId="165" fontId="86" fillId="5" borderId="0" xfId="40" applyNumberFormat="1" applyFont="1" applyFill="1" applyBorder="1" applyAlignment="1">
      <alignment horizontal="center" vertical="center"/>
    </xf>
    <xf numFmtId="0" fontId="89" fillId="5" borderId="0" xfId="40" applyFont="1" applyFill="1" applyAlignment="1">
      <alignment horizontal="center" vertical="center"/>
    </xf>
    <xf numFmtId="165" fontId="87" fillId="5" borderId="0" xfId="3" applyNumberFormat="1" applyFont="1" applyFill="1" applyBorder="1" applyAlignment="1">
      <alignment horizontal="center" vertical="center"/>
    </xf>
    <xf numFmtId="0" fontId="87" fillId="5" borderId="0" xfId="40" applyFont="1" applyFill="1" applyBorder="1" applyAlignment="1">
      <alignment horizontal="center" vertical="center"/>
    </xf>
    <xf numFmtId="0" fontId="89" fillId="0" borderId="0" xfId="40" applyFont="1" applyAlignment="1">
      <alignment horizontal="center" vertical="center"/>
    </xf>
    <xf numFmtId="165" fontId="87" fillId="16" borderId="49" xfId="3" applyNumberFormat="1" applyFont="1" applyFill="1" applyBorder="1" applyAlignment="1">
      <alignment horizontal="center" vertical="center"/>
    </xf>
    <xf numFmtId="165" fontId="87" fillId="16" borderId="49" xfId="40" applyNumberFormat="1" applyFont="1" applyFill="1" applyBorder="1" applyAlignment="1" applyProtection="1">
      <alignment horizontal="center" vertical="center"/>
    </xf>
    <xf numFmtId="165" fontId="87" fillId="16" borderId="46" xfId="3" applyNumberFormat="1" applyFont="1" applyFill="1" applyBorder="1" applyAlignment="1">
      <alignment horizontal="center" vertical="center"/>
    </xf>
    <xf numFmtId="0" fontId="86" fillId="10" borderId="49" xfId="40" applyFont="1" applyFill="1" applyBorder="1" applyAlignment="1" applyProtection="1">
      <alignment horizontal="center" vertical="center"/>
    </xf>
    <xf numFmtId="0" fontId="86" fillId="10" borderId="49" xfId="40" applyFont="1" applyFill="1" applyBorder="1" applyAlignment="1">
      <alignment horizontal="center" vertical="center"/>
    </xf>
    <xf numFmtId="0" fontId="30" fillId="0" borderId="30" xfId="3" applyFont="1" applyFill="1" applyBorder="1" applyAlignment="1">
      <alignment vertical="center"/>
    </xf>
    <xf numFmtId="0" fontId="86" fillId="0" borderId="0" xfId="40" applyFont="1" applyFill="1" applyBorder="1" applyAlignment="1" applyProtection="1">
      <alignment horizontal="center" vertical="center"/>
    </xf>
    <xf numFmtId="0" fontId="30" fillId="0" borderId="31" xfId="40" applyFont="1" applyFill="1" applyBorder="1" applyAlignment="1" applyProtection="1">
      <alignment horizontal="left"/>
    </xf>
    <xf numFmtId="0" fontId="30" fillId="0" borderId="34" xfId="40" applyFont="1" applyFill="1" applyBorder="1" applyAlignment="1" applyProtection="1">
      <alignment horizontal="left"/>
    </xf>
    <xf numFmtId="0" fontId="44" fillId="0" borderId="31" xfId="40" applyFont="1" applyFill="1" applyBorder="1" applyAlignment="1">
      <alignment vertical="center"/>
    </xf>
    <xf numFmtId="0" fontId="44" fillId="0" borderId="39" xfId="40" applyFont="1" applyFill="1" applyBorder="1" applyAlignment="1">
      <alignment vertical="center"/>
    </xf>
    <xf numFmtId="0" fontId="44" fillId="0" borderId="39" xfId="40" applyFont="1" applyFill="1" applyBorder="1" applyAlignment="1">
      <alignment vertical="center" wrapText="1"/>
    </xf>
    <xf numFmtId="0" fontId="44" fillId="0" borderId="34" xfId="40" applyFont="1" applyFill="1" applyBorder="1" applyAlignment="1">
      <alignment vertical="center"/>
    </xf>
    <xf numFmtId="10" fontId="87" fillId="15" borderId="33" xfId="47" applyNumberFormat="1" applyFont="1" applyFill="1" applyBorder="1" applyAlignment="1" applyProtection="1">
      <alignment horizontal="center" vertical="center"/>
      <protection locked="0"/>
    </xf>
    <xf numFmtId="10" fontId="87" fillId="15" borderId="36" xfId="47" applyNumberFormat="1" applyFont="1" applyFill="1" applyBorder="1" applyAlignment="1" applyProtection="1">
      <alignment horizontal="center" vertical="center"/>
      <protection locked="0"/>
    </xf>
    <xf numFmtId="10" fontId="87" fillId="16" borderId="40" xfId="3" applyNumberFormat="1" applyFont="1" applyFill="1" applyBorder="1" applyAlignment="1">
      <alignment horizontal="center" vertical="center"/>
    </xf>
    <xf numFmtId="164" fontId="87" fillId="16" borderId="36" xfId="3" applyNumberFormat="1" applyFont="1" applyFill="1" applyBorder="1" applyAlignment="1">
      <alignment horizontal="center" vertical="center"/>
    </xf>
    <xf numFmtId="10" fontId="87" fillId="16" borderId="36" xfId="47" applyNumberFormat="1" applyFont="1" applyFill="1" applyBorder="1" applyAlignment="1">
      <alignment horizontal="center" vertical="center"/>
    </xf>
    <xf numFmtId="0" fontId="86" fillId="10" borderId="45" xfId="40" applyFont="1" applyFill="1" applyBorder="1" applyAlignment="1" applyProtection="1">
      <alignment horizontal="center" vertical="center"/>
    </xf>
    <xf numFmtId="0" fontId="61" fillId="10" borderId="40" xfId="3" applyFont="1" applyFill="1" applyBorder="1" applyAlignment="1">
      <alignment horizontal="center" vertical="center" wrapText="1"/>
    </xf>
    <xf numFmtId="0" fontId="123" fillId="0" borderId="0" xfId="40" applyFont="1" applyFill="1" applyBorder="1" applyAlignment="1">
      <alignment vertical="center"/>
    </xf>
    <xf numFmtId="167" fontId="3" fillId="0" borderId="0" xfId="46" applyFont="1" applyFill="1" applyBorder="1">
      <alignment vertical="top"/>
    </xf>
    <xf numFmtId="0" fontId="61" fillId="0" borderId="0" xfId="2" applyFont="1" applyFill="1" applyBorder="1" applyAlignment="1">
      <alignment horizontal="center" vertical="center" wrapText="1"/>
    </xf>
    <xf numFmtId="0" fontId="123" fillId="0" borderId="0" xfId="40" applyFont="1" applyFill="1" applyBorder="1" applyAlignment="1">
      <alignment vertical="center" wrapText="1"/>
    </xf>
    <xf numFmtId="0" fontId="88" fillId="2" borderId="0" xfId="2" applyFont="1" applyFill="1" applyBorder="1" applyAlignment="1">
      <alignment vertical="center" wrapText="1"/>
    </xf>
    <xf numFmtId="0" fontId="30" fillId="5" borderId="0" xfId="2" applyFont="1" applyFill="1" applyBorder="1" applyAlignment="1">
      <alignment vertical="center" wrapText="1"/>
    </xf>
    <xf numFmtId="0" fontId="88" fillId="5" borderId="0" xfId="40" applyFont="1" applyFill="1" applyBorder="1" applyAlignment="1" applyProtection="1">
      <alignment vertical="center" wrapText="1"/>
    </xf>
    <xf numFmtId="0" fontId="44" fillId="5" borderId="0" xfId="40" applyFont="1" applyFill="1" applyBorder="1" applyAlignment="1">
      <alignment wrapText="1"/>
    </xf>
    <xf numFmtId="0" fontId="88" fillId="5" borderId="0" xfId="40" applyFont="1" applyFill="1" applyBorder="1" applyAlignment="1">
      <alignment wrapText="1"/>
    </xf>
    <xf numFmtId="0" fontId="3" fillId="5" borderId="0" xfId="0" applyFont="1" applyFill="1" applyAlignment="1">
      <alignment vertical="top" wrapText="1"/>
    </xf>
    <xf numFmtId="0" fontId="30" fillId="2" borderId="29" xfId="2" applyFont="1" applyFill="1" applyBorder="1" applyAlignment="1">
      <alignment vertical="center" wrapText="1"/>
    </xf>
    <xf numFmtId="10" fontId="87" fillId="14" borderId="29" xfId="47" applyNumberFormat="1" applyFont="1" applyFill="1" applyBorder="1" applyAlignment="1">
      <alignment horizontal="center"/>
    </xf>
    <xf numFmtId="0" fontId="44" fillId="5" borderId="29" xfId="40" applyFont="1" applyFill="1" applyBorder="1" applyAlignment="1">
      <alignment wrapText="1"/>
    </xf>
    <xf numFmtId="0" fontId="88" fillId="5" borderId="0" xfId="2" applyFont="1" applyFill="1" applyBorder="1" applyAlignment="1">
      <alignment horizontal="center" vertical="center"/>
    </xf>
    <xf numFmtId="0" fontId="88" fillId="5" borderId="0" xfId="2" applyFont="1" applyFill="1" applyBorder="1" applyAlignment="1">
      <alignment vertical="center" wrapText="1"/>
    </xf>
    <xf numFmtId="0" fontId="87" fillId="2" borderId="31" xfId="2" applyFont="1" applyFill="1" applyBorder="1" applyAlignment="1">
      <alignment horizontal="center" vertical="center"/>
    </xf>
    <xf numFmtId="0" fontId="30" fillId="2" borderId="32" xfId="2" applyFont="1" applyFill="1" applyBorder="1" applyAlignment="1">
      <alignment vertical="center" wrapText="1"/>
    </xf>
    <xf numFmtId="10" fontId="87" fillId="14" borderId="32" xfId="47" applyNumberFormat="1" applyFont="1" applyFill="1" applyBorder="1" applyAlignment="1">
      <alignment horizontal="center"/>
    </xf>
    <xf numFmtId="0" fontId="87" fillId="2" borderId="39" xfId="2" applyFont="1" applyFill="1" applyBorder="1" applyAlignment="1">
      <alignment horizontal="center" vertical="center"/>
    </xf>
    <xf numFmtId="0" fontId="87" fillId="2" borderId="34" xfId="2" applyFont="1" applyFill="1" applyBorder="1" applyAlignment="1">
      <alignment horizontal="center" vertical="center"/>
    </xf>
    <xf numFmtId="0" fontId="30" fillId="2" borderId="35" xfId="2" applyFont="1" applyFill="1" applyBorder="1" applyAlignment="1">
      <alignment vertical="center" wrapText="1"/>
    </xf>
    <xf numFmtId="0" fontId="87" fillId="2" borderId="45" xfId="2" applyFont="1" applyFill="1" applyBorder="1" applyAlignment="1">
      <alignment horizontal="center" vertical="center"/>
    </xf>
    <xf numFmtId="0" fontId="30" fillId="2" borderId="49" xfId="2" applyFont="1" applyFill="1" applyBorder="1" applyAlignment="1">
      <alignment vertical="center" wrapText="1"/>
    </xf>
    <xf numFmtId="0" fontId="87" fillId="5" borderId="31" xfId="40" applyFont="1" applyFill="1" applyBorder="1" applyAlignment="1" applyProtection="1">
      <alignment horizontal="center" vertical="center"/>
    </xf>
    <xf numFmtId="0" fontId="30" fillId="5" borderId="32" xfId="40" applyFont="1" applyFill="1" applyBorder="1" applyAlignment="1" applyProtection="1">
      <alignment horizontal="left" wrapText="1"/>
    </xf>
    <xf numFmtId="0" fontId="87" fillId="5" borderId="34" xfId="40" applyFont="1" applyFill="1" applyBorder="1" applyAlignment="1" applyProtection="1">
      <alignment horizontal="center" vertical="center"/>
    </xf>
    <xf numFmtId="0" fontId="30" fillId="5" borderId="35" xfId="40" applyFont="1" applyFill="1" applyBorder="1" applyAlignment="1" applyProtection="1">
      <alignment horizontal="left" wrapText="1"/>
    </xf>
    <xf numFmtId="0" fontId="44" fillId="5" borderId="32" xfId="40" applyFont="1" applyFill="1" applyBorder="1" applyAlignment="1">
      <alignment wrapText="1"/>
    </xf>
    <xf numFmtId="0" fontId="87" fillId="5" borderId="39" xfId="40" applyFont="1" applyFill="1" applyBorder="1" applyAlignment="1" applyProtection="1">
      <alignment horizontal="center" vertical="center"/>
    </xf>
    <xf numFmtId="0" fontId="44" fillId="5" borderId="35" xfId="40" applyFont="1" applyFill="1" applyBorder="1" applyAlignment="1">
      <alignment wrapText="1"/>
    </xf>
    <xf numFmtId="49" fontId="87" fillId="15" borderId="32" xfId="2" applyNumberFormat="1" applyFont="1" applyFill="1" applyBorder="1" applyAlignment="1">
      <alignment horizontal="center" vertical="center"/>
    </xf>
    <xf numFmtId="14" fontId="87" fillId="15" borderId="32" xfId="2" applyNumberFormat="1" applyFont="1" applyFill="1" applyBorder="1" applyAlignment="1">
      <alignment horizontal="center" vertical="center"/>
    </xf>
    <xf numFmtId="164" fontId="87" fillId="15" borderId="32" xfId="2" applyNumberFormat="1" applyFont="1" applyFill="1" applyBorder="1" applyAlignment="1">
      <alignment horizontal="center" vertical="center"/>
    </xf>
    <xf numFmtId="165" fontId="87" fillId="15" borderId="32" xfId="47" applyNumberFormat="1" applyFont="1" applyFill="1" applyBorder="1" applyAlignment="1">
      <alignment horizontal="center" vertical="center"/>
    </xf>
    <xf numFmtId="49" fontId="87" fillId="15" borderId="29" xfId="2" applyNumberFormat="1" applyFont="1" applyFill="1" applyBorder="1" applyAlignment="1">
      <alignment horizontal="center" vertical="center"/>
    </xf>
    <xf numFmtId="14" fontId="87" fillId="15" borderId="29" xfId="2" applyNumberFormat="1" applyFont="1" applyFill="1" applyBorder="1" applyAlignment="1">
      <alignment horizontal="center" vertical="center"/>
    </xf>
    <xf numFmtId="164" fontId="87" fillId="15" borderId="29" xfId="2" applyNumberFormat="1" applyFont="1" applyFill="1" applyBorder="1" applyAlignment="1">
      <alignment horizontal="center" vertical="center"/>
    </xf>
    <xf numFmtId="165" fontId="87" fillId="15" borderId="29" xfId="47" applyNumberFormat="1" applyFont="1" applyFill="1" applyBorder="1" applyAlignment="1">
      <alignment horizontal="center" vertical="center"/>
    </xf>
    <xf numFmtId="10" fontId="87" fillId="15" borderId="32" xfId="47" applyNumberFormat="1" applyFont="1" applyFill="1" applyBorder="1" applyAlignment="1">
      <alignment horizontal="center" vertical="center"/>
    </xf>
    <xf numFmtId="10" fontId="87" fillId="15" borderId="35" xfId="47" applyNumberFormat="1" applyFont="1" applyFill="1" applyBorder="1" applyAlignment="1">
      <alignment horizontal="center" vertical="center"/>
    </xf>
    <xf numFmtId="0" fontId="87" fillId="10" borderId="35" xfId="2" applyFont="1" applyFill="1" applyBorder="1" applyAlignment="1">
      <alignment horizontal="center" vertical="center" wrapText="1"/>
    </xf>
    <xf numFmtId="165" fontId="87" fillId="10" borderId="32" xfId="40" quotePrefix="1" applyNumberFormat="1" applyFont="1" applyFill="1" applyBorder="1" applyAlignment="1">
      <alignment horizontal="center" vertical="center"/>
    </xf>
    <xf numFmtId="165" fontId="87" fillId="10" borderId="29" xfId="40" quotePrefix="1" applyNumberFormat="1" applyFont="1" applyFill="1" applyBorder="1" applyAlignment="1">
      <alignment horizontal="center" vertical="center"/>
    </xf>
    <xf numFmtId="0" fontId="86" fillId="10" borderId="32" xfId="40" applyFont="1" applyFill="1" applyBorder="1" applyAlignment="1" applyProtection="1">
      <alignment horizontal="center" vertical="center"/>
    </xf>
    <xf numFmtId="0" fontId="86" fillId="10" borderId="32" xfId="40" applyFont="1" applyFill="1" applyBorder="1" applyAlignment="1">
      <alignment horizontal="center" vertical="center"/>
    </xf>
    <xf numFmtId="0" fontId="86" fillId="10" borderId="35" xfId="40" applyFont="1" applyFill="1" applyBorder="1" applyAlignment="1" applyProtection="1">
      <alignment horizontal="center" vertical="center"/>
    </xf>
    <xf numFmtId="0" fontId="86" fillId="10" borderId="35" xfId="40" applyFont="1" applyFill="1" applyBorder="1" applyAlignment="1">
      <alignment horizontal="center" vertical="center"/>
    </xf>
    <xf numFmtId="0" fontId="86" fillId="10" borderId="29" xfId="40" applyFont="1" applyFill="1" applyBorder="1" applyAlignment="1" applyProtection="1">
      <alignment horizontal="center" vertical="center"/>
    </xf>
    <xf numFmtId="0" fontId="86" fillId="10" borderId="29" xfId="40" applyFont="1" applyFill="1" applyBorder="1" applyAlignment="1">
      <alignment horizontal="center" vertical="center"/>
    </xf>
    <xf numFmtId="165" fontId="87" fillId="16" borderId="35" xfId="2" applyNumberFormat="1" applyFont="1" applyFill="1" applyBorder="1" applyAlignment="1">
      <alignment horizontal="center" vertical="center" wrapText="1"/>
    </xf>
    <xf numFmtId="165" fontId="87" fillId="16" borderId="49" xfId="2" applyNumberFormat="1" applyFont="1" applyFill="1" applyBorder="1" applyAlignment="1">
      <alignment horizontal="center" vertical="center"/>
    </xf>
    <xf numFmtId="10" fontId="87" fillId="16" borderId="35" xfId="47" applyNumberFormat="1" applyFont="1" applyFill="1" applyBorder="1" applyAlignment="1">
      <alignment horizontal="center" vertical="center"/>
    </xf>
    <xf numFmtId="10" fontId="87" fillId="16" borderId="35" xfId="2" applyNumberFormat="1" applyFont="1" applyFill="1" applyBorder="1" applyAlignment="1">
      <alignment horizontal="center" vertical="center"/>
    </xf>
    <xf numFmtId="165" fontId="87" fillId="16" borderId="36" xfId="2" applyNumberFormat="1" applyFont="1" applyFill="1" applyBorder="1" applyAlignment="1">
      <alignment horizontal="center" vertical="center" wrapText="1"/>
    </xf>
    <xf numFmtId="165" fontId="87" fillId="16" borderId="46" xfId="2" applyNumberFormat="1" applyFont="1" applyFill="1" applyBorder="1" applyAlignment="1">
      <alignment horizontal="center" vertical="center"/>
    </xf>
    <xf numFmtId="165" fontId="87" fillId="15" borderId="33" xfId="2" applyNumberFormat="1" applyFont="1" applyFill="1" applyBorder="1" applyAlignment="1">
      <alignment horizontal="center" vertical="center"/>
    </xf>
    <xf numFmtId="165" fontId="87" fillId="15" borderId="40" xfId="2" applyNumberFormat="1" applyFont="1" applyFill="1" applyBorder="1" applyAlignment="1">
      <alignment horizontal="center" vertical="center"/>
    </xf>
    <xf numFmtId="0" fontId="86" fillId="10" borderId="32" xfId="40" applyFont="1" applyFill="1" applyBorder="1"/>
    <xf numFmtId="0" fontId="87" fillId="10" borderId="33" xfId="40" applyFont="1" applyFill="1" applyBorder="1"/>
    <xf numFmtId="0" fontId="86" fillId="10" borderId="35" xfId="40" applyFont="1" applyFill="1" applyBorder="1"/>
    <xf numFmtId="0" fontId="87" fillId="10" borderId="36" xfId="40" applyFont="1" applyFill="1" applyBorder="1"/>
    <xf numFmtId="0" fontId="86" fillId="10" borderId="33" xfId="40" applyFont="1" applyFill="1" applyBorder="1"/>
    <xf numFmtId="0" fontId="86" fillId="10" borderId="36" xfId="40" applyFont="1" applyFill="1" applyBorder="1"/>
    <xf numFmtId="0" fontId="86" fillId="10" borderId="29" xfId="40" applyFont="1" applyFill="1" applyBorder="1"/>
    <xf numFmtId="0" fontId="86" fillId="10" borderId="40" xfId="40" applyFont="1" applyFill="1" applyBorder="1"/>
    <xf numFmtId="0" fontId="37" fillId="24" borderId="46" xfId="0" applyFont="1" applyFill="1" applyBorder="1" applyAlignment="1">
      <alignment horizontal="center" vertical="center" wrapText="1"/>
    </xf>
    <xf numFmtId="0" fontId="31" fillId="0" borderId="0" xfId="0" applyFont="1" applyFill="1" applyAlignment="1">
      <alignment vertical="center" wrapText="1"/>
    </xf>
    <xf numFmtId="0" fontId="38" fillId="5" borderId="37" xfId="30" applyFont="1" applyFill="1" applyBorder="1" applyAlignment="1">
      <alignment horizontal="center" vertical="center" wrapText="1"/>
    </xf>
    <xf numFmtId="0" fontId="38" fillId="5" borderId="41" xfId="30" applyFont="1" applyFill="1" applyBorder="1" applyAlignment="1">
      <alignment horizontal="center" vertical="center" wrapText="1"/>
    </xf>
    <xf numFmtId="0" fontId="38" fillId="5" borderId="38" xfId="30" applyFont="1" applyFill="1" applyBorder="1" applyAlignment="1">
      <alignment horizontal="center" vertical="center" wrapText="1"/>
    </xf>
    <xf numFmtId="0" fontId="38" fillId="5" borderId="30" xfId="30" applyFont="1" applyFill="1" applyBorder="1" applyAlignment="1">
      <alignment horizontal="center" vertical="center" wrapText="1"/>
    </xf>
    <xf numFmtId="0" fontId="36" fillId="0" borderId="0" xfId="0" applyFont="1" applyBorder="1" applyAlignment="1">
      <alignment vertical="top" wrapText="1"/>
    </xf>
    <xf numFmtId="0" fontId="32" fillId="5" borderId="0" xfId="0" applyFont="1" applyFill="1" applyBorder="1" applyAlignment="1">
      <alignment horizontal="center" vertical="top" wrapText="1"/>
    </xf>
    <xf numFmtId="0" fontId="33" fillId="0" borderId="0" xfId="0" applyFont="1" applyAlignment="1">
      <alignment vertical="top" wrapText="1"/>
    </xf>
    <xf numFmtId="0" fontId="3" fillId="0" borderId="0" xfId="0" applyFont="1" applyAlignment="1">
      <alignment vertical="top" wrapText="1"/>
    </xf>
    <xf numFmtId="0" fontId="32" fillId="10" borderId="29" xfId="0" applyFont="1" applyFill="1" applyBorder="1" applyAlignment="1">
      <alignment horizontal="center" vertical="center" wrapText="1"/>
    </xf>
    <xf numFmtId="0" fontId="39" fillId="10" borderId="29" xfId="0" applyFont="1" applyFill="1" applyBorder="1" applyAlignment="1">
      <alignment horizontal="center" vertical="center" wrapText="1"/>
    </xf>
    <xf numFmtId="0" fontId="33" fillId="10" borderId="29" xfId="0" applyFont="1" applyFill="1" applyBorder="1" applyAlignment="1">
      <alignment vertical="center"/>
    </xf>
    <xf numFmtId="0" fontId="41" fillId="10" borderId="29" xfId="0" applyFont="1" applyFill="1" applyBorder="1" applyAlignment="1">
      <alignment vertical="center"/>
    </xf>
    <xf numFmtId="0" fontId="37" fillId="26" borderId="29" xfId="0" applyFont="1" applyFill="1" applyBorder="1" applyAlignment="1">
      <alignment horizontal="center" vertical="center" wrapText="1"/>
    </xf>
    <xf numFmtId="0" fontId="29" fillId="10" borderId="30" xfId="0" applyFont="1" applyFill="1" applyBorder="1" applyAlignment="1">
      <alignment horizontal="left" vertical="top" wrapText="1"/>
    </xf>
    <xf numFmtId="0" fontId="37" fillId="0" borderId="31" xfId="0" applyFont="1" applyBorder="1" applyAlignment="1">
      <alignment horizontal="left" vertical="top" wrapText="1"/>
    </xf>
    <xf numFmtId="0" fontId="32" fillId="10" borderId="32" xfId="0" applyFont="1" applyFill="1" applyBorder="1" applyAlignment="1">
      <alignment horizontal="center" vertical="center" wrapText="1"/>
    </xf>
    <xf numFmtId="0" fontId="39" fillId="10" borderId="32" xfId="0" applyFont="1" applyFill="1" applyBorder="1" applyAlignment="1">
      <alignment horizontal="center" vertical="center" wrapText="1"/>
    </xf>
    <xf numFmtId="0" fontId="39" fillId="10" borderId="33" xfId="0" applyFont="1" applyFill="1" applyBorder="1" applyAlignment="1">
      <alignment horizontal="center" vertical="center" wrapText="1"/>
    </xf>
    <xf numFmtId="0" fontId="37" fillId="0" borderId="39" xfId="0" applyFont="1" applyBorder="1" applyAlignment="1">
      <alignment horizontal="left" vertical="top" wrapText="1"/>
    </xf>
    <xf numFmtId="0" fontId="39" fillId="10" borderId="40" xfId="0" applyFont="1" applyFill="1" applyBorder="1" applyAlignment="1">
      <alignment horizontal="center" vertical="center" wrapText="1"/>
    </xf>
    <xf numFmtId="0" fontId="33" fillId="10" borderId="40" xfId="0" applyFont="1" applyFill="1" applyBorder="1" applyAlignment="1">
      <alignment vertical="center"/>
    </xf>
    <xf numFmtId="0" fontId="57" fillId="10" borderId="40" xfId="0" applyFont="1" applyFill="1" applyBorder="1" applyAlignment="1">
      <alignment horizontal="center" vertical="center" wrapText="1"/>
    </xf>
    <xf numFmtId="0" fontId="33" fillId="10" borderId="35" xfId="0" applyFont="1" applyFill="1" applyBorder="1" applyAlignment="1">
      <alignment vertical="center"/>
    </xf>
    <xf numFmtId="0" fontId="41" fillId="10" borderId="35" xfId="0" applyFont="1" applyFill="1" applyBorder="1" applyAlignment="1">
      <alignment vertical="center"/>
    </xf>
    <xf numFmtId="0" fontId="57" fillId="10" borderId="36" xfId="0" applyFont="1" applyFill="1" applyBorder="1" applyAlignment="1">
      <alignment horizontal="center" vertical="center" wrapText="1"/>
    </xf>
    <xf numFmtId="0" fontId="37" fillId="26" borderId="32" xfId="0" applyFont="1" applyFill="1" applyBorder="1" applyAlignment="1">
      <alignment horizontal="center" vertical="center" wrapText="1"/>
    </xf>
    <xf numFmtId="0" fontId="41" fillId="10" borderId="32" xfId="0" applyFont="1" applyFill="1" applyBorder="1" applyAlignment="1">
      <alignment vertical="center"/>
    </xf>
    <xf numFmtId="0" fontId="57" fillId="10" borderId="33" xfId="0" applyFont="1" applyFill="1" applyBorder="1" applyAlignment="1">
      <alignment horizontal="center" vertical="center" wrapText="1"/>
    </xf>
    <xf numFmtId="0" fontId="32" fillId="10" borderId="40" xfId="0" applyFont="1" applyFill="1" applyBorder="1" applyAlignment="1">
      <alignment vertical="center"/>
    </xf>
    <xf numFmtId="0" fontId="41" fillId="10" borderId="40" xfId="0" applyFont="1" applyFill="1" applyBorder="1" applyAlignment="1">
      <alignment vertical="center"/>
    </xf>
    <xf numFmtId="0" fontId="39" fillId="10" borderId="35" xfId="0" applyFont="1" applyFill="1" applyBorder="1" applyAlignment="1">
      <alignment horizontal="center" vertical="center" wrapText="1"/>
    </xf>
    <xf numFmtId="0" fontId="41" fillId="10" borderId="36" xfId="0" applyFont="1" applyFill="1" applyBorder="1" applyAlignment="1">
      <alignment vertical="center"/>
    </xf>
    <xf numFmtId="0" fontId="37" fillId="10" borderId="32" xfId="0" applyFont="1" applyFill="1" applyBorder="1" applyAlignment="1">
      <alignment horizontal="center" vertical="center" wrapText="1"/>
    </xf>
    <xf numFmtId="0" fontId="46" fillId="10" borderId="32" xfId="0" applyFont="1" applyFill="1" applyBorder="1" applyAlignment="1">
      <alignment vertical="center" wrapText="1"/>
    </xf>
    <xf numFmtId="0" fontId="32" fillId="10" borderId="32" xfId="0" applyFont="1" applyFill="1" applyBorder="1" applyAlignment="1">
      <alignment vertical="center"/>
    </xf>
    <xf numFmtId="0" fontId="41" fillId="10" borderId="33" xfId="0" applyFont="1" applyFill="1" applyBorder="1" applyAlignment="1">
      <alignment vertical="center"/>
    </xf>
    <xf numFmtId="0" fontId="37" fillId="0" borderId="34" xfId="0" applyFont="1" applyBorder="1" applyAlignment="1">
      <alignment horizontal="left" vertical="top" wrapText="1"/>
    </xf>
    <xf numFmtId="0" fontId="29" fillId="10" borderId="44" xfId="0" applyFont="1" applyFill="1" applyBorder="1" applyAlignment="1">
      <alignment horizontal="left" vertical="top" wrapText="1"/>
    </xf>
    <xf numFmtId="0" fontId="37" fillId="26" borderId="35" xfId="0" applyFont="1" applyFill="1" applyBorder="1" applyAlignment="1">
      <alignment horizontal="center" vertical="center" wrapText="1"/>
    </xf>
    <xf numFmtId="0" fontId="32" fillId="10" borderId="32" xfId="0" applyFont="1" applyFill="1" applyBorder="1" applyAlignment="1">
      <alignment vertical="center" wrapText="1"/>
    </xf>
    <xf numFmtId="0" fontId="78" fillId="5" borderId="0" xfId="0" applyFont="1" applyFill="1" applyBorder="1" applyAlignment="1">
      <alignment vertical="center" wrapText="1"/>
    </xf>
    <xf numFmtId="0" fontId="37" fillId="15" borderId="32" xfId="0" applyFont="1" applyFill="1" applyBorder="1" applyAlignment="1" applyProtection="1">
      <alignment horizontal="center" vertical="center" wrapText="1"/>
      <protection locked="0"/>
    </xf>
    <xf numFmtId="0" fontId="37" fillId="15" borderId="33" xfId="0" applyFont="1" applyFill="1" applyBorder="1" applyAlignment="1" applyProtection="1">
      <alignment horizontal="center" vertical="center" wrapText="1"/>
      <protection locked="0"/>
    </xf>
    <xf numFmtId="0" fontId="37" fillId="15" borderId="29" xfId="0" applyFont="1" applyFill="1" applyBorder="1" applyAlignment="1" applyProtection="1">
      <alignment horizontal="center" vertical="center" wrapText="1"/>
      <protection locked="0"/>
    </xf>
    <xf numFmtId="0" fontId="37" fillId="15" borderId="40" xfId="0" applyFont="1" applyFill="1" applyBorder="1" applyAlignment="1" applyProtection="1">
      <alignment horizontal="center" vertical="center" wrapText="1"/>
      <protection locked="0"/>
    </xf>
    <xf numFmtId="0" fontId="30" fillId="15" borderId="29" xfId="0" applyNumberFormat="1" applyFont="1" applyFill="1" applyBorder="1" applyAlignment="1" applyProtection="1">
      <alignment horizontal="center" vertical="center" wrapText="1"/>
      <protection locked="0"/>
    </xf>
    <xf numFmtId="0" fontId="30" fillId="15" borderId="40" xfId="0" applyNumberFormat="1" applyFont="1" applyFill="1" applyBorder="1" applyAlignment="1" applyProtection="1">
      <alignment horizontal="center" vertical="center" wrapText="1"/>
      <protection locked="0"/>
    </xf>
    <xf numFmtId="0" fontId="30" fillId="15" borderId="32" xfId="0" applyNumberFormat="1" applyFont="1" applyFill="1" applyBorder="1" applyAlignment="1" applyProtection="1">
      <alignment horizontal="center" vertical="center" wrapText="1"/>
      <protection locked="0"/>
    </xf>
    <xf numFmtId="0" fontId="30" fillId="15" borderId="33" xfId="0" applyNumberFormat="1" applyFont="1" applyFill="1" applyBorder="1" applyAlignment="1" applyProtection="1">
      <alignment horizontal="center" vertical="center" wrapText="1"/>
      <protection locked="0"/>
    </xf>
    <xf numFmtId="0" fontId="44" fillId="15" borderId="29" xfId="0" applyFont="1" applyFill="1" applyBorder="1" applyAlignment="1" applyProtection="1">
      <alignment horizontal="center" vertical="center" wrapText="1"/>
      <protection locked="0"/>
    </xf>
    <xf numFmtId="0" fontId="37" fillId="15" borderId="49" xfId="0" applyFont="1" applyFill="1" applyBorder="1" applyAlignment="1" applyProtection="1">
      <alignment horizontal="center" vertical="center" wrapText="1"/>
      <protection locked="0"/>
    </xf>
    <xf numFmtId="0" fontId="44" fillId="15" borderId="32" xfId="0" applyFont="1" applyFill="1" applyBorder="1" applyAlignment="1" applyProtection="1">
      <alignment horizontal="center" vertical="center" wrapText="1"/>
      <protection locked="0"/>
    </xf>
    <xf numFmtId="0" fontId="33" fillId="0" borderId="37" xfId="0" applyFont="1" applyBorder="1" applyAlignment="1" applyProtection="1">
      <alignment vertical="center"/>
      <protection locked="0"/>
    </xf>
    <xf numFmtId="0" fontId="33" fillId="0" borderId="41" xfId="0" applyFont="1" applyBorder="1" applyAlignment="1" applyProtection="1">
      <alignment vertical="center"/>
      <protection locked="0"/>
    </xf>
    <xf numFmtId="0" fontId="33" fillId="0" borderId="38" xfId="0" applyFont="1" applyBorder="1" applyAlignment="1" applyProtection="1">
      <alignment vertical="center"/>
      <protection locked="0"/>
    </xf>
    <xf numFmtId="0" fontId="33" fillId="0" borderId="30" xfId="0" applyFont="1" applyBorder="1" applyAlignment="1" applyProtection="1">
      <alignment vertical="center"/>
      <protection locked="0"/>
    </xf>
    <xf numFmtId="0" fontId="54" fillId="0" borderId="37" xfId="37" applyFont="1" applyBorder="1" applyAlignment="1" applyProtection="1">
      <alignment vertical="center" wrapText="1"/>
      <protection locked="0"/>
    </xf>
    <xf numFmtId="0" fontId="54" fillId="0" borderId="41" xfId="37" applyFont="1" applyBorder="1" applyAlignment="1" applyProtection="1">
      <alignment vertical="center" wrapText="1"/>
      <protection locked="0"/>
    </xf>
    <xf numFmtId="0" fontId="54" fillId="0" borderId="38" xfId="37" applyFont="1" applyBorder="1" applyAlignment="1" applyProtection="1">
      <alignment vertical="center" wrapText="1"/>
      <protection locked="0"/>
    </xf>
    <xf numFmtId="0" fontId="33" fillId="0" borderId="37" xfId="0" applyFont="1" applyBorder="1" applyProtection="1">
      <protection locked="0"/>
    </xf>
    <xf numFmtId="0" fontId="33" fillId="0" borderId="41" xfId="0" applyFont="1" applyBorder="1" applyProtection="1">
      <protection locked="0"/>
    </xf>
    <xf numFmtId="0" fontId="33" fillId="0" borderId="38" xfId="0" applyFont="1" applyBorder="1" applyProtection="1">
      <protection locked="0"/>
    </xf>
    <xf numFmtId="165" fontId="44" fillId="22" borderId="32" xfId="0" applyNumberFormat="1" applyFont="1" applyFill="1" applyBorder="1" applyAlignment="1">
      <alignment horizontal="center" vertical="center" wrapText="1"/>
    </xf>
    <xf numFmtId="165" fontId="44" fillId="22" borderId="29" xfId="0" applyNumberFormat="1" applyFont="1" applyFill="1" applyBorder="1" applyAlignment="1">
      <alignment horizontal="center" vertical="center" wrapText="1"/>
    </xf>
    <xf numFmtId="165" fontId="37" fillId="22" borderId="32" xfId="0" applyNumberFormat="1" applyFont="1" applyFill="1" applyBorder="1" applyAlignment="1">
      <alignment horizontal="center" vertical="center" wrapText="1"/>
    </xf>
    <xf numFmtId="165" fontId="30" fillId="22" borderId="29" xfId="0" applyNumberFormat="1" applyFont="1" applyFill="1" applyBorder="1" applyAlignment="1">
      <alignment horizontal="center" vertical="center" wrapText="1"/>
    </xf>
    <xf numFmtId="165" fontId="37" fillId="22" borderId="29" xfId="0" applyNumberFormat="1" applyFont="1" applyFill="1" applyBorder="1" applyAlignment="1">
      <alignment horizontal="center" vertical="center"/>
    </xf>
    <xf numFmtId="165" fontId="30" fillId="22" borderId="32" xfId="0" applyNumberFormat="1" applyFont="1" applyFill="1" applyBorder="1" applyAlignment="1">
      <alignment horizontal="center" vertical="center" wrapText="1"/>
    </xf>
    <xf numFmtId="165" fontId="37" fillId="22" borderId="35" xfId="0" applyNumberFormat="1" applyFont="1" applyFill="1" applyBorder="1" applyAlignment="1">
      <alignment horizontal="center" vertical="center" wrapText="1"/>
    </xf>
    <xf numFmtId="0" fontId="30" fillId="15" borderId="40" xfId="0" applyFont="1" applyFill="1" applyBorder="1" applyAlignment="1" applyProtection="1">
      <alignment horizontal="center" vertical="center" wrapText="1"/>
      <protection locked="0"/>
    </xf>
    <xf numFmtId="0" fontId="30" fillId="15" borderId="29" xfId="0" applyFont="1" applyFill="1" applyBorder="1" applyAlignment="1" applyProtection="1">
      <alignment horizontal="center" vertical="center" wrapText="1"/>
      <protection locked="0"/>
    </xf>
    <xf numFmtId="0" fontId="37" fillId="15" borderId="35" xfId="0" applyFont="1" applyFill="1" applyBorder="1" applyAlignment="1" applyProtection="1">
      <alignment horizontal="center" vertical="center" wrapText="1"/>
      <protection locked="0"/>
    </xf>
    <xf numFmtId="0" fontId="33" fillId="0" borderId="37" xfId="0" applyFont="1" applyFill="1" applyBorder="1" applyAlignment="1" applyProtection="1">
      <alignment vertical="center"/>
      <protection locked="0"/>
    </xf>
    <xf numFmtId="0" fontId="33" fillId="0" borderId="41" xfId="0" applyFont="1" applyFill="1" applyBorder="1" applyAlignment="1" applyProtection="1">
      <alignment vertical="center"/>
      <protection locked="0"/>
    </xf>
    <xf numFmtId="0" fontId="41" fillId="0" borderId="41" xfId="0" applyFont="1" applyFill="1" applyBorder="1" applyAlignment="1" applyProtection="1">
      <alignment vertical="center"/>
      <protection locked="0"/>
    </xf>
    <xf numFmtId="0" fontId="33" fillId="0" borderId="38" xfId="0" applyFont="1" applyFill="1" applyBorder="1" applyAlignment="1" applyProtection="1">
      <alignment vertical="center"/>
      <protection locked="0"/>
    </xf>
    <xf numFmtId="0" fontId="33" fillId="0" borderId="0" xfId="0" applyFont="1" applyFill="1" applyAlignment="1" applyProtection="1">
      <alignment vertical="center"/>
      <protection locked="0"/>
    </xf>
    <xf numFmtId="0" fontId="50" fillId="0" borderId="30" xfId="0" applyFont="1" applyBorder="1" applyAlignment="1" applyProtection="1">
      <alignment vertical="center"/>
      <protection locked="0"/>
    </xf>
    <xf numFmtId="0" fontId="38" fillId="0" borderId="37" xfId="30" applyFont="1" applyFill="1" applyBorder="1" applyAlignment="1" applyProtection="1">
      <alignment horizontal="center" vertical="center" wrapText="1"/>
      <protection locked="0"/>
    </xf>
    <xf numFmtId="0" fontId="38" fillId="0" borderId="41" xfId="30" applyFont="1" applyFill="1" applyBorder="1" applyAlignment="1" applyProtection="1">
      <alignment horizontal="center" vertical="center" wrapText="1"/>
      <protection locked="0"/>
    </xf>
    <xf numFmtId="0" fontId="38" fillId="0" borderId="38" xfId="30" applyFont="1" applyFill="1" applyBorder="1" applyAlignment="1" applyProtection="1">
      <alignment horizontal="center" vertical="center" wrapText="1"/>
      <protection locked="0"/>
    </xf>
    <xf numFmtId="0" fontId="38" fillId="0" borderId="30" xfId="30" applyFont="1" applyFill="1" applyBorder="1" applyAlignment="1" applyProtection="1">
      <alignment horizontal="center" vertical="center" wrapText="1"/>
      <protection locked="0"/>
    </xf>
    <xf numFmtId="0" fontId="30" fillId="15" borderId="32" xfId="0" applyFont="1" applyFill="1" applyBorder="1" applyAlignment="1" applyProtection="1">
      <alignment horizontal="center" vertical="center" wrapText="1"/>
      <protection locked="0"/>
    </xf>
    <xf numFmtId="0" fontId="32" fillId="0" borderId="37" xfId="0" applyFont="1" applyBorder="1" applyAlignment="1" applyProtection="1">
      <alignment vertical="center"/>
      <protection locked="0"/>
    </xf>
    <xf numFmtId="0" fontId="32" fillId="0" borderId="41" xfId="0" applyFont="1" applyBorder="1" applyAlignment="1" applyProtection="1">
      <alignment vertical="center"/>
      <protection locked="0"/>
    </xf>
    <xf numFmtId="0" fontId="32" fillId="0" borderId="38" xfId="0" applyFont="1" applyBorder="1" applyAlignment="1" applyProtection="1">
      <alignment vertical="center"/>
      <protection locked="0"/>
    </xf>
    <xf numFmtId="0" fontId="32" fillId="0" borderId="30" xfId="0" applyFont="1" applyBorder="1" applyAlignment="1" applyProtection="1">
      <protection locked="0"/>
    </xf>
    <xf numFmtId="0" fontId="32" fillId="0" borderId="37" xfId="0" applyFont="1" applyBorder="1" applyAlignment="1" applyProtection="1">
      <alignment vertical="top"/>
      <protection locked="0"/>
    </xf>
    <xf numFmtId="0" fontId="32" fillId="0" borderId="30" xfId="0" applyFont="1" applyBorder="1" applyAlignment="1" applyProtection="1">
      <alignment vertical="center"/>
      <protection locked="0"/>
    </xf>
    <xf numFmtId="0" fontId="30" fillId="15" borderId="33" xfId="0" applyFont="1" applyFill="1" applyBorder="1" applyAlignment="1" applyProtection="1">
      <alignment horizontal="center" vertical="center" wrapText="1"/>
      <protection locked="0"/>
    </xf>
    <xf numFmtId="165" fontId="30" fillId="15" borderId="29" xfId="0" applyNumberFormat="1" applyFont="1" applyFill="1" applyBorder="1" applyAlignment="1" applyProtection="1">
      <alignment horizontal="center" vertical="center" wrapText="1"/>
      <protection locked="0"/>
    </xf>
    <xf numFmtId="0" fontId="30" fillId="15" borderId="36" xfId="0" applyFont="1" applyFill="1" applyBorder="1" applyAlignment="1" applyProtection="1">
      <alignment horizontal="center" vertical="center" wrapText="1"/>
      <protection locked="0"/>
    </xf>
    <xf numFmtId="0" fontId="38" fillId="0" borderId="37" xfId="30" applyFont="1" applyBorder="1" applyAlignment="1" applyProtection="1">
      <alignment horizontal="center" vertical="center" wrapText="1"/>
      <protection locked="0"/>
    </xf>
    <xf numFmtId="0" fontId="38" fillId="0" borderId="41" xfId="30" applyFont="1" applyBorder="1" applyAlignment="1" applyProtection="1">
      <alignment horizontal="center" vertical="center" wrapText="1"/>
      <protection locked="0"/>
    </xf>
    <xf numFmtId="0" fontId="38" fillId="0" borderId="38" xfId="30" applyFont="1" applyBorder="1" applyAlignment="1" applyProtection="1">
      <alignment horizontal="center" vertical="center" wrapText="1"/>
      <protection locked="0"/>
    </xf>
    <xf numFmtId="0" fontId="32" fillId="0" borderId="37" xfId="0" applyFont="1" applyBorder="1" applyAlignment="1" applyProtection="1">
      <protection locked="0"/>
    </xf>
    <xf numFmtId="0" fontId="32" fillId="0" borderId="41" xfId="0" applyFont="1" applyBorder="1" applyAlignment="1" applyProtection="1">
      <protection locked="0"/>
    </xf>
    <xf numFmtId="0" fontId="32" fillId="0" borderId="38" xfId="0" applyFont="1" applyBorder="1" applyAlignment="1" applyProtection="1">
      <protection locked="0"/>
    </xf>
    <xf numFmtId="0" fontId="3" fillId="0" borderId="0" xfId="0" applyFont="1" applyAlignment="1">
      <alignment vertical="center" wrapText="1"/>
    </xf>
    <xf numFmtId="165" fontId="37" fillId="22" borderId="29" xfId="0" applyNumberFormat="1" applyFont="1" applyFill="1" applyBorder="1" applyAlignment="1">
      <alignment horizontal="center" vertical="center" wrapText="1"/>
    </xf>
    <xf numFmtId="0" fontId="37" fillId="15" borderId="63" xfId="0" applyFont="1" applyFill="1" applyBorder="1" applyAlignment="1" applyProtection="1">
      <alignment horizontal="center" vertical="center" wrapText="1"/>
      <protection locked="0"/>
    </xf>
    <xf numFmtId="0" fontId="37" fillId="15" borderId="15" xfId="0" applyFont="1" applyFill="1" applyBorder="1" applyAlignment="1" applyProtection="1">
      <alignment horizontal="center" vertical="center" wrapText="1"/>
      <protection locked="0"/>
    </xf>
    <xf numFmtId="0" fontId="37" fillId="15" borderId="67" xfId="0" applyFont="1" applyFill="1" applyBorder="1" applyAlignment="1" applyProtection="1">
      <alignment horizontal="center" vertical="center" wrapText="1"/>
      <protection locked="0"/>
    </xf>
    <xf numFmtId="0" fontId="94" fillId="0" borderId="38" xfId="30" applyFont="1" applyBorder="1" applyAlignment="1" applyProtection="1">
      <alignment horizontal="center" vertical="center" wrapText="1"/>
      <protection locked="0"/>
    </xf>
    <xf numFmtId="0" fontId="30" fillId="15" borderId="63" xfId="0" applyFont="1" applyFill="1" applyBorder="1" applyAlignment="1" applyProtection="1">
      <alignment horizontal="center" vertical="center" wrapText="1"/>
      <protection locked="0"/>
    </xf>
    <xf numFmtId="0" fontId="30" fillId="15" borderId="15" xfId="0" applyFont="1" applyFill="1" applyBorder="1" applyAlignment="1" applyProtection="1">
      <alignment horizontal="center" vertical="center" wrapText="1"/>
      <protection locked="0"/>
    </xf>
    <xf numFmtId="0" fontId="94" fillId="0" borderId="37" xfId="30" applyFont="1" applyBorder="1" applyAlignment="1" applyProtection="1">
      <alignment horizontal="center" vertical="center" wrapText="1"/>
      <protection locked="0"/>
    </xf>
    <xf numFmtId="0" fontId="94" fillId="0" borderId="41" xfId="30" applyFont="1" applyBorder="1" applyAlignment="1" applyProtection="1">
      <alignment horizontal="center" vertical="center" wrapText="1"/>
      <protection locked="0"/>
    </xf>
    <xf numFmtId="165" fontId="37" fillId="22" borderId="63" xfId="0" applyNumberFormat="1" applyFont="1" applyFill="1" applyBorder="1" applyAlignment="1">
      <alignment horizontal="center" vertical="center" wrapText="1"/>
    </xf>
    <xf numFmtId="2" fontId="37" fillId="15" borderId="32" xfId="0" applyNumberFormat="1" applyFont="1" applyFill="1" applyBorder="1" applyAlignment="1" applyProtection="1">
      <alignment horizontal="center" vertical="center" wrapText="1"/>
      <protection locked="0"/>
    </xf>
    <xf numFmtId="165" fontId="37" fillId="22" borderId="40" xfId="0" applyNumberFormat="1" applyFont="1" applyFill="1" applyBorder="1" applyAlignment="1">
      <alignment horizontal="center" vertical="center" wrapText="1"/>
    </xf>
    <xf numFmtId="0" fontId="37" fillId="15" borderId="79" xfId="0" applyFont="1" applyFill="1" applyBorder="1" applyAlignment="1" applyProtection="1">
      <alignment horizontal="center" vertical="center" wrapText="1"/>
      <protection locked="0"/>
    </xf>
    <xf numFmtId="2" fontId="30" fillId="15" borderId="35" xfId="38" applyNumberFormat="1" applyFont="1" applyFill="1" applyBorder="1" applyAlignment="1" applyProtection="1">
      <alignment horizontal="center" vertical="center"/>
      <protection locked="0"/>
    </xf>
    <xf numFmtId="165" fontId="30" fillId="15" borderId="35" xfId="38" applyNumberFormat="1" applyFont="1" applyFill="1" applyBorder="1" applyAlignment="1" applyProtection="1">
      <alignment horizontal="center" vertical="center"/>
      <protection locked="0"/>
    </xf>
    <xf numFmtId="165" fontId="30" fillId="16" borderId="35" xfId="38" applyNumberFormat="1" applyFont="1" applyFill="1" applyBorder="1" applyAlignment="1">
      <alignment horizontal="center" vertical="center"/>
    </xf>
    <xf numFmtId="2" fontId="30" fillId="16" borderId="35" xfId="38" applyNumberFormat="1" applyFont="1" applyFill="1" applyBorder="1" applyAlignment="1">
      <alignment horizontal="center" vertical="center"/>
    </xf>
    <xf numFmtId="165" fontId="30" fillId="10" borderId="36" xfId="15" applyNumberFormat="1" applyFont="1" applyFill="1" applyBorder="1" applyAlignment="1">
      <alignment horizontal="center" vertical="center"/>
    </xf>
    <xf numFmtId="10" fontId="30" fillId="0" borderId="0" xfId="15" applyNumberFormat="1" applyFont="1" applyAlignment="1">
      <alignment horizontal="center" vertical="center"/>
    </xf>
    <xf numFmtId="10" fontId="30" fillId="10" borderId="32" xfId="38" applyNumberFormat="1" applyFont="1" applyFill="1" applyBorder="1" applyAlignment="1">
      <alignment horizontal="center" vertical="center"/>
    </xf>
    <xf numFmtId="10" fontId="30" fillId="16" borderId="47" xfId="38" applyNumberFormat="1" applyFont="1" applyFill="1" applyBorder="1" applyAlignment="1">
      <alignment horizontal="center" vertical="center"/>
    </xf>
    <xf numFmtId="165" fontId="30" fillId="10" borderId="32" xfId="38" applyNumberFormat="1" applyFont="1" applyFill="1" applyBorder="1" applyAlignment="1">
      <alignment horizontal="center" vertical="center"/>
    </xf>
    <xf numFmtId="165" fontId="30" fillId="15" borderId="32" xfId="39" applyNumberFormat="1" applyFont="1" applyFill="1" applyBorder="1" applyAlignment="1" applyProtection="1">
      <alignment horizontal="center" vertical="center"/>
      <protection locked="0"/>
    </xf>
    <xf numFmtId="165" fontId="30" fillId="15" borderId="33" xfId="39" applyNumberFormat="1" applyFont="1" applyFill="1" applyBorder="1" applyAlignment="1" applyProtection="1">
      <alignment horizontal="center" vertical="center"/>
      <protection locked="0"/>
    </xf>
    <xf numFmtId="10" fontId="30" fillId="10" borderId="29" xfId="38" applyNumberFormat="1" applyFont="1" applyFill="1" applyBorder="1" applyAlignment="1">
      <alignment horizontal="center" vertical="center"/>
    </xf>
    <xf numFmtId="165" fontId="30" fillId="10" borderId="29" xfId="38" applyNumberFormat="1" applyFont="1" applyFill="1" applyBorder="1" applyAlignment="1">
      <alignment horizontal="center" vertical="center"/>
    </xf>
    <xf numFmtId="165" fontId="30" fillId="15" borderId="29" xfId="39" applyNumberFormat="1" applyFont="1" applyFill="1" applyBorder="1" applyAlignment="1" applyProtection="1">
      <alignment horizontal="center" vertical="center"/>
      <protection locked="0"/>
    </xf>
    <xf numFmtId="165" fontId="30" fillId="15" borderId="40" xfId="39" applyNumberFormat="1" applyFont="1" applyFill="1" applyBorder="1" applyAlignment="1" applyProtection="1">
      <alignment horizontal="center" vertical="center"/>
      <protection locked="0"/>
    </xf>
    <xf numFmtId="165" fontId="30" fillId="15" borderId="29" xfId="38" applyNumberFormat="1" applyFont="1" applyFill="1" applyBorder="1" applyAlignment="1" applyProtection="1">
      <alignment horizontal="center" vertical="center"/>
      <protection locked="0"/>
    </xf>
    <xf numFmtId="10" fontId="30" fillId="0" borderId="0" xfId="0" applyNumberFormat="1" applyFont="1" applyAlignment="1">
      <alignment horizontal="center" vertical="center"/>
    </xf>
    <xf numFmtId="165" fontId="30" fillId="0" borderId="0" xfId="39" applyNumberFormat="1" applyFont="1" applyAlignment="1">
      <alignment horizontal="center" vertical="center"/>
    </xf>
    <xf numFmtId="10" fontId="30" fillId="10" borderId="35" xfId="38" applyNumberFormat="1" applyFont="1" applyFill="1" applyBorder="1" applyAlignment="1">
      <alignment horizontal="center" vertical="center"/>
    </xf>
    <xf numFmtId="165" fontId="30" fillId="0" borderId="0" xfId="39" applyNumberFormat="1" applyFont="1" applyBorder="1" applyAlignment="1">
      <alignment horizontal="center" vertical="center"/>
    </xf>
    <xf numFmtId="10" fontId="30" fillId="15" borderId="49" xfId="38" applyNumberFormat="1" applyFont="1" applyFill="1" applyBorder="1" applyAlignment="1" applyProtection="1">
      <alignment horizontal="center" vertical="center"/>
      <protection locked="0"/>
    </xf>
    <xf numFmtId="165" fontId="30" fillId="15" borderId="49" xfId="38" applyNumberFormat="1" applyFont="1" applyFill="1" applyBorder="1" applyAlignment="1" applyProtection="1">
      <alignment horizontal="center" vertical="center"/>
      <protection locked="0"/>
    </xf>
    <xf numFmtId="165" fontId="30" fillId="15" borderId="49" xfId="39" applyNumberFormat="1" applyFont="1" applyFill="1" applyBorder="1" applyAlignment="1" applyProtection="1">
      <alignment horizontal="center" vertical="center"/>
      <protection locked="0"/>
    </xf>
    <xf numFmtId="165" fontId="30" fillId="15" borderId="46" xfId="39" applyNumberFormat="1" applyFont="1" applyFill="1" applyBorder="1" applyAlignment="1" applyProtection="1">
      <alignment horizontal="center" vertical="center"/>
      <protection locked="0"/>
    </xf>
    <xf numFmtId="10" fontId="41" fillId="0" borderId="0" xfId="0" applyNumberFormat="1" applyFont="1" applyAlignment="1">
      <alignment horizontal="center" vertical="center"/>
    </xf>
    <xf numFmtId="165" fontId="41" fillId="0" borderId="0" xfId="0" applyNumberFormat="1" applyFont="1" applyAlignment="1">
      <alignment horizontal="center" vertical="center"/>
    </xf>
    <xf numFmtId="10" fontId="30" fillId="10" borderId="49" xfId="38" applyNumberFormat="1" applyFont="1" applyFill="1" applyBorder="1" applyAlignment="1">
      <alignment horizontal="center" vertical="center"/>
    </xf>
    <xf numFmtId="165" fontId="30" fillId="10" borderId="49" xfId="38" applyNumberFormat="1" applyFont="1" applyFill="1" applyBorder="1" applyAlignment="1">
      <alignment horizontal="center" vertical="center"/>
    </xf>
    <xf numFmtId="10" fontId="30" fillId="16" borderId="45" xfId="38" applyNumberFormat="1" applyFont="1" applyFill="1" applyBorder="1" applyAlignment="1">
      <alignment horizontal="center" vertical="center"/>
    </xf>
    <xf numFmtId="10" fontId="30" fillId="15" borderId="35" xfId="38" applyNumberFormat="1" applyFont="1" applyFill="1" applyBorder="1" applyAlignment="1" applyProtection="1">
      <alignment horizontal="center" vertical="center"/>
      <protection locked="0"/>
    </xf>
    <xf numFmtId="165" fontId="30" fillId="15" borderId="35" xfId="39" applyNumberFormat="1" applyFont="1" applyFill="1" applyBorder="1" applyAlignment="1" applyProtection="1">
      <alignment horizontal="center" vertical="center"/>
      <protection locked="0"/>
    </xf>
    <xf numFmtId="165" fontId="30" fillId="15" borderId="36" xfId="39" applyNumberFormat="1" applyFont="1" applyFill="1" applyBorder="1" applyAlignment="1" applyProtection="1">
      <alignment horizontal="center" vertical="center"/>
      <protection locked="0"/>
    </xf>
    <xf numFmtId="165" fontId="30" fillId="0" borderId="0" xfId="39" applyNumberFormat="1" applyFont="1" applyFill="1" applyBorder="1" applyAlignment="1">
      <alignment horizontal="center" vertical="center"/>
    </xf>
    <xf numFmtId="165" fontId="30" fillId="0" borderId="0" xfId="39" applyNumberFormat="1" applyFont="1" applyFill="1" applyBorder="1" applyAlignment="1" applyProtection="1">
      <alignment horizontal="center" vertical="center"/>
      <protection locked="0"/>
    </xf>
    <xf numFmtId="0" fontId="36" fillId="0" borderId="0" xfId="29" applyFont="1" applyFill="1" applyBorder="1" applyAlignment="1">
      <alignment vertical="center" wrapText="1"/>
    </xf>
    <xf numFmtId="0" fontId="45" fillId="0" borderId="0" xfId="0" applyFont="1" applyAlignment="1">
      <alignment horizontal="left" vertical="center" wrapText="1"/>
    </xf>
    <xf numFmtId="0" fontId="125" fillId="17" borderId="0" xfId="0" applyFont="1" applyFill="1" applyAlignment="1">
      <alignment horizontal="center" vertical="center"/>
    </xf>
    <xf numFmtId="0" fontId="29" fillId="10" borderId="89" xfId="0" applyFont="1" applyFill="1" applyBorder="1" applyAlignment="1">
      <alignment horizontal="center" vertical="center" wrapText="1"/>
    </xf>
    <xf numFmtId="0" fontId="29" fillId="10" borderId="90" xfId="0" applyFont="1" applyFill="1" applyBorder="1" applyAlignment="1">
      <alignment horizontal="center" vertical="center" wrapText="1"/>
    </xf>
    <xf numFmtId="0" fontId="29" fillId="10" borderId="111" xfId="0" applyFont="1" applyFill="1" applyBorder="1" applyAlignment="1">
      <alignment horizontal="center" vertical="center" wrapText="1"/>
    </xf>
    <xf numFmtId="0" fontId="29" fillId="10" borderId="91" xfId="0" applyFont="1" applyFill="1" applyBorder="1" applyAlignment="1">
      <alignment horizontal="center" vertical="center" wrapText="1"/>
    </xf>
    <xf numFmtId="0" fontId="33" fillId="0" borderId="0" xfId="0" applyFont="1" applyAlignment="1">
      <alignment horizontal="center" vertical="center" wrapText="1"/>
    </xf>
    <xf numFmtId="0" fontId="46" fillId="0" borderId="0" xfId="0" applyFont="1" applyAlignment="1">
      <alignment vertical="center" wrapText="1"/>
    </xf>
    <xf numFmtId="0" fontId="37" fillId="0" borderId="85" xfId="0" applyFont="1" applyBorder="1" applyAlignment="1">
      <alignment horizontal="left" vertical="center" wrapText="1"/>
    </xf>
    <xf numFmtId="0" fontId="37" fillId="0" borderId="83" xfId="0" applyFont="1" applyBorder="1" applyAlignment="1">
      <alignment horizontal="center" vertical="center" wrapText="1"/>
    </xf>
    <xf numFmtId="0" fontId="37" fillId="15" borderId="71" xfId="0" applyFont="1" applyFill="1" applyBorder="1" applyAlignment="1" applyProtection="1">
      <alignment horizontal="center" vertical="center" wrapText="1"/>
      <protection locked="0"/>
    </xf>
    <xf numFmtId="0" fontId="72" fillId="19" borderId="0" xfId="48" applyFont="1" applyBorder="1" applyAlignment="1">
      <alignment horizontal="center" vertical="center"/>
    </xf>
    <xf numFmtId="0" fontId="37" fillId="24" borderId="71" xfId="0" applyFont="1" applyFill="1" applyBorder="1" applyAlignment="1">
      <alignment horizontal="center" vertical="center" wrapText="1"/>
    </xf>
    <xf numFmtId="0" fontId="37" fillId="15" borderId="74" xfId="0" applyFont="1" applyFill="1" applyBorder="1" applyAlignment="1" applyProtection="1">
      <alignment horizontal="center" vertical="center" wrapText="1"/>
      <protection locked="0"/>
    </xf>
    <xf numFmtId="0" fontId="37" fillId="24" borderId="74" xfId="0" applyFont="1" applyFill="1" applyBorder="1" applyAlignment="1">
      <alignment horizontal="center" vertical="center" wrapText="1"/>
    </xf>
    <xf numFmtId="0" fontId="37" fillId="15" borderId="74" xfId="0" applyFont="1" applyFill="1" applyBorder="1" applyAlignment="1">
      <alignment horizontal="center" vertical="center" wrapText="1"/>
    </xf>
    <xf numFmtId="0" fontId="37" fillId="0" borderId="113" xfId="0" applyFont="1" applyBorder="1" applyAlignment="1">
      <alignment horizontal="center" vertical="center" wrapText="1"/>
    </xf>
    <xf numFmtId="0" fontId="45" fillId="5" borderId="0" xfId="37" applyFont="1" applyFill="1" applyBorder="1" applyAlignment="1">
      <alignment vertical="center" wrapText="1"/>
    </xf>
    <xf numFmtId="0" fontId="125" fillId="13" borderId="0" xfId="0" applyFont="1" applyFill="1" applyAlignment="1">
      <alignment horizontal="center" vertical="center"/>
    </xf>
    <xf numFmtId="0" fontId="74" fillId="0" borderId="0" xfId="0" applyFont="1" applyAlignment="1">
      <alignment horizontal="center" vertical="center" wrapText="1"/>
    </xf>
    <xf numFmtId="0" fontId="33" fillId="0" borderId="0" xfId="0" applyFont="1" applyAlignment="1">
      <alignment vertical="center" wrapText="1"/>
    </xf>
    <xf numFmtId="0" fontId="37" fillId="15" borderId="83" xfId="0" applyFont="1" applyFill="1" applyBorder="1" applyAlignment="1" applyProtection="1">
      <alignment horizontal="center" vertical="center" wrapText="1"/>
      <protection locked="0"/>
    </xf>
    <xf numFmtId="165" fontId="37" fillId="16" borderId="114" xfId="0" applyNumberFormat="1" applyFont="1" applyFill="1" applyBorder="1" applyAlignment="1">
      <alignment horizontal="center" vertical="center" wrapText="1"/>
    </xf>
    <xf numFmtId="0" fontId="32" fillId="0" borderId="37" xfId="0" applyFont="1" applyBorder="1" applyAlignment="1" applyProtection="1">
      <alignment vertical="center" wrapText="1"/>
      <protection locked="0"/>
    </xf>
    <xf numFmtId="0" fontId="37" fillId="15" borderId="19" xfId="0" applyFont="1" applyFill="1" applyBorder="1" applyAlignment="1" applyProtection="1">
      <alignment horizontal="center" vertical="center" wrapText="1"/>
      <protection locked="0"/>
    </xf>
    <xf numFmtId="165" fontId="37" fillId="16" borderId="115" xfId="0" applyNumberFormat="1" applyFont="1" applyFill="1" applyBorder="1" applyAlignment="1">
      <alignment horizontal="center" vertical="center" wrapText="1"/>
    </xf>
    <xf numFmtId="0" fontId="32" fillId="0" borderId="41" xfId="0" applyFont="1" applyBorder="1" applyAlignment="1" applyProtection="1">
      <alignment vertical="center" wrapText="1"/>
      <protection locked="0"/>
    </xf>
    <xf numFmtId="0" fontId="37" fillId="0" borderId="78" xfId="0" applyFont="1" applyBorder="1" applyAlignment="1">
      <alignment horizontal="center" vertical="center" wrapText="1"/>
    </xf>
    <xf numFmtId="0" fontId="37" fillId="15" borderId="113" xfId="0" applyFont="1" applyFill="1" applyBorder="1" applyAlignment="1" applyProtection="1">
      <alignment horizontal="center" vertical="center" wrapText="1"/>
      <protection locked="0"/>
    </xf>
    <xf numFmtId="165" fontId="37" fillId="16" borderId="116" xfId="0" applyNumberFormat="1" applyFont="1" applyFill="1" applyBorder="1" applyAlignment="1">
      <alignment horizontal="center" vertical="center" wrapText="1"/>
    </xf>
    <xf numFmtId="0" fontId="32" fillId="0" borderId="38" xfId="0" applyFont="1" applyBorder="1" applyAlignment="1" applyProtection="1">
      <alignment vertical="center" wrapText="1"/>
      <protection locked="0"/>
    </xf>
    <xf numFmtId="0" fontId="122" fillId="0" borderId="0" xfId="15" applyFont="1" applyAlignment="1">
      <alignment vertical="center"/>
    </xf>
    <xf numFmtId="0" fontId="46" fillId="0" borderId="0" xfId="0" applyFont="1" applyAlignment="1">
      <alignment vertical="center"/>
    </xf>
    <xf numFmtId="0" fontId="44" fillId="0" borderId="85" xfId="0" applyFont="1" applyBorder="1" applyAlignment="1">
      <alignment horizontal="left" vertical="center" wrapText="1"/>
    </xf>
    <xf numFmtId="0" fontId="44" fillId="0" borderId="63" xfId="0" applyFont="1" applyBorder="1" applyAlignment="1">
      <alignment horizontal="center" vertical="center" wrapText="1"/>
    </xf>
    <xf numFmtId="0" fontId="44" fillId="15" borderId="71" xfId="0" applyFont="1" applyFill="1" applyBorder="1" applyAlignment="1" applyProtection="1">
      <alignment horizontal="center" vertical="center" wrapText="1"/>
      <protection locked="0"/>
    </xf>
    <xf numFmtId="0" fontId="64" fillId="0" borderId="72" xfId="30" applyFont="1" applyBorder="1" applyAlignment="1">
      <alignment horizontal="center" vertical="center" wrapText="1"/>
    </xf>
    <xf numFmtId="0" fontId="44" fillId="24" borderId="71" xfId="0" applyFont="1" applyFill="1" applyBorder="1" applyAlignment="1">
      <alignment horizontal="center" vertical="center" wrapText="1"/>
    </xf>
    <xf numFmtId="0" fontId="44" fillId="0" borderId="73" xfId="0" applyFont="1" applyBorder="1" applyAlignment="1">
      <alignment horizontal="left" vertical="center" wrapText="1"/>
    </xf>
    <xf numFmtId="0" fontId="44" fillId="15" borderId="74" xfId="0" applyFont="1" applyFill="1" applyBorder="1" applyAlignment="1" applyProtection="1">
      <alignment horizontal="center" vertical="center" wrapText="1"/>
      <protection locked="0"/>
    </xf>
    <xf numFmtId="0" fontId="64" fillId="0" borderId="75" xfId="30" applyFont="1" applyBorder="1" applyAlignment="1">
      <alignment horizontal="center" vertical="center" wrapText="1"/>
    </xf>
    <xf numFmtId="0" fontId="44" fillId="24" borderId="74" xfId="0" applyFont="1" applyFill="1" applyBorder="1" applyAlignment="1">
      <alignment horizontal="center" vertical="center" wrapText="1"/>
    </xf>
    <xf numFmtId="0" fontId="44" fillId="15" borderId="74" xfId="0" applyFont="1" applyFill="1" applyBorder="1" applyAlignment="1">
      <alignment horizontal="center" vertical="center" wrapText="1"/>
    </xf>
    <xf numFmtId="0" fontId="44" fillId="0" borderId="86" xfId="0" applyFont="1" applyBorder="1" applyAlignment="1">
      <alignment horizontal="left" vertical="center" wrapText="1"/>
    </xf>
    <xf numFmtId="0" fontId="44" fillId="0" borderId="67" xfId="0" applyFont="1" applyBorder="1" applyAlignment="1">
      <alignment horizontal="center" vertical="center" wrapText="1"/>
    </xf>
    <xf numFmtId="0" fontId="44" fillId="15" borderId="79" xfId="0" applyFont="1" applyFill="1" applyBorder="1" applyAlignment="1" applyProtection="1">
      <alignment horizontal="center" vertical="center" wrapText="1"/>
      <protection locked="0"/>
    </xf>
    <xf numFmtId="0" fontId="64" fillId="0" borderId="80" xfId="30" applyFont="1" applyBorder="1" applyAlignment="1">
      <alignment horizontal="center" vertical="center" wrapText="1"/>
    </xf>
    <xf numFmtId="0" fontId="37" fillId="0" borderId="0" xfId="0" applyFont="1" applyAlignment="1">
      <alignment horizontal="left" vertical="center" wrapText="1"/>
    </xf>
    <xf numFmtId="0" fontId="29" fillId="10" borderId="117" xfId="0" applyFont="1" applyFill="1" applyBorder="1" applyAlignment="1">
      <alignment horizontal="center" vertical="center" wrapText="1"/>
    </xf>
    <xf numFmtId="0" fontId="44" fillId="15" borderId="33" xfId="0" applyFont="1" applyFill="1" applyBorder="1" applyAlignment="1" applyProtection="1">
      <alignment horizontal="center" vertical="center" wrapText="1"/>
      <protection locked="0"/>
    </xf>
    <xf numFmtId="0" fontId="44" fillId="15" borderId="33" xfId="0" applyFont="1" applyFill="1" applyBorder="1" applyAlignment="1">
      <alignment horizontal="center" vertical="center" wrapText="1"/>
    </xf>
    <xf numFmtId="0" fontId="44" fillId="15" borderId="40" xfId="0" applyFont="1" applyFill="1" applyBorder="1" applyAlignment="1" applyProtection="1">
      <alignment horizontal="center" vertical="center" wrapText="1"/>
      <protection locked="0"/>
    </xf>
    <xf numFmtId="0" fontId="44" fillId="15" borderId="40" xfId="0" applyFont="1" applyFill="1" applyBorder="1" applyAlignment="1">
      <alignment horizontal="center" vertical="center" wrapText="1"/>
    </xf>
    <xf numFmtId="0" fontId="44" fillId="15" borderId="35" xfId="0" applyFont="1" applyFill="1" applyBorder="1" applyAlignment="1" applyProtection="1">
      <alignment horizontal="center" vertical="center" wrapText="1"/>
      <protection locked="0"/>
    </xf>
    <xf numFmtId="0" fontId="44" fillId="15" borderId="36" xfId="0" applyFont="1" applyFill="1" applyBorder="1" applyAlignment="1" applyProtection="1">
      <alignment horizontal="center" vertical="center" wrapText="1"/>
      <protection locked="0"/>
    </xf>
    <xf numFmtId="0" fontId="44" fillId="15" borderId="35" xfId="0" applyFont="1" applyFill="1" applyBorder="1" applyAlignment="1">
      <alignment horizontal="center" vertical="center" wrapText="1"/>
    </xf>
    <xf numFmtId="0" fontId="44" fillId="15" borderId="36" xfId="0" applyFont="1" applyFill="1" applyBorder="1" applyAlignment="1">
      <alignment horizontal="center" vertical="center" wrapText="1"/>
    </xf>
    <xf numFmtId="0" fontId="29" fillId="10" borderId="29" xfId="0" applyFont="1" applyFill="1" applyBorder="1" applyAlignment="1">
      <alignment horizontal="left" vertical="center" wrapText="1"/>
    </xf>
    <xf numFmtId="0" fontId="29" fillId="10" borderId="31" xfId="0" applyFont="1" applyFill="1" applyBorder="1" applyAlignment="1">
      <alignment horizontal="left" vertical="center" wrapText="1"/>
    </xf>
    <xf numFmtId="0" fontId="44" fillId="0" borderId="0" xfId="0" applyFont="1" applyAlignment="1">
      <alignment horizontal="center" vertical="center" wrapText="1"/>
    </xf>
    <xf numFmtId="0" fontId="29" fillId="10" borderId="45" xfId="0" applyFont="1" applyFill="1" applyBorder="1" applyAlignment="1">
      <alignment horizontal="left" vertical="center" wrapText="1"/>
    </xf>
    <xf numFmtId="0" fontId="44" fillId="0" borderId="57" xfId="0" applyFont="1" applyBorder="1" applyAlignment="1">
      <alignment horizontal="left" vertical="center" wrapText="1"/>
    </xf>
    <xf numFmtId="0" fontId="44" fillId="24" borderId="40" xfId="0" applyFont="1" applyFill="1" applyBorder="1" applyAlignment="1">
      <alignment horizontal="center" vertical="center" wrapText="1"/>
    </xf>
    <xf numFmtId="0" fontId="89" fillId="0" borderId="0" xfId="0" applyFont="1"/>
    <xf numFmtId="0" fontId="37" fillId="15" borderId="71" xfId="0" applyFont="1" applyFill="1" applyBorder="1" applyAlignment="1">
      <alignment horizontal="center" vertical="center" wrapText="1"/>
    </xf>
    <xf numFmtId="0" fontId="44" fillId="0" borderId="41" xfId="0" applyFont="1" applyBorder="1" applyProtection="1">
      <protection locked="0"/>
    </xf>
    <xf numFmtId="0" fontId="32" fillId="0" borderId="0" xfId="3" applyFont="1" applyAlignment="1">
      <alignment vertical="center" wrapText="1"/>
    </xf>
    <xf numFmtId="0" fontId="32" fillId="0" borderId="0" xfId="2" applyFont="1" applyAlignment="1">
      <alignment horizontal="center" vertical="center"/>
    </xf>
    <xf numFmtId="0" fontId="44" fillId="0" borderId="83" xfId="0" applyFont="1" applyBorder="1" applyAlignment="1">
      <alignment horizontal="center" vertical="center" wrapText="1"/>
    </xf>
    <xf numFmtId="0" fontId="44" fillId="15" borderId="71" xfId="0" applyFont="1" applyFill="1" applyBorder="1" applyAlignment="1">
      <alignment horizontal="center" vertical="center" wrapText="1"/>
    </xf>
    <xf numFmtId="0" fontId="44" fillId="0" borderId="113" xfId="0" applyFont="1" applyBorder="1" applyAlignment="1">
      <alignment horizontal="center" vertical="center" wrapText="1"/>
    </xf>
    <xf numFmtId="0" fontId="44" fillId="15" borderId="79" xfId="0" applyFont="1" applyFill="1" applyBorder="1" applyAlignment="1">
      <alignment horizontal="center" vertical="center" wrapText="1"/>
    </xf>
    <xf numFmtId="0" fontId="126" fillId="0" borderId="0" xfId="0" applyFont="1"/>
    <xf numFmtId="0" fontId="38" fillId="0" borderId="72" xfId="30" applyFont="1" applyFill="1" applyBorder="1" applyAlignment="1">
      <alignment horizontal="center" vertical="center" wrapText="1"/>
    </xf>
    <xf numFmtId="0" fontId="38" fillId="0" borderId="75" xfId="30" applyFont="1" applyFill="1" applyBorder="1" applyAlignment="1">
      <alignment horizontal="center" vertical="center" wrapText="1"/>
    </xf>
    <xf numFmtId="0" fontId="38" fillId="0" borderId="80" xfId="30" applyFont="1" applyFill="1" applyBorder="1" applyAlignment="1">
      <alignment horizontal="center" vertical="center" wrapText="1"/>
    </xf>
    <xf numFmtId="0" fontId="37" fillId="24" borderId="79" xfId="0" applyFont="1" applyFill="1" applyBorder="1" applyAlignment="1">
      <alignment horizontal="center" vertical="center" wrapText="1"/>
    </xf>
    <xf numFmtId="0" fontId="39" fillId="8" borderId="0" xfId="0" applyFont="1" applyFill="1" applyAlignment="1">
      <alignment vertical="center" wrapText="1"/>
    </xf>
    <xf numFmtId="0" fontId="32" fillId="0" borderId="0" xfId="3" applyFont="1" applyAlignment="1">
      <alignment horizontal="center" vertical="center"/>
    </xf>
    <xf numFmtId="0" fontId="70" fillId="0" borderId="0" xfId="0" applyFont="1" applyAlignment="1">
      <alignment horizontal="center" vertical="center"/>
    </xf>
    <xf numFmtId="0" fontId="37" fillId="10" borderId="15" xfId="0" applyFont="1" applyFill="1" applyBorder="1" applyAlignment="1" applyProtection="1">
      <alignment horizontal="center" vertical="center" wrapText="1"/>
      <protection locked="0"/>
    </xf>
    <xf numFmtId="0" fontId="61" fillId="10" borderId="89" xfId="0" applyFont="1" applyFill="1" applyBorder="1" applyAlignment="1">
      <alignment horizontal="left" vertical="center" wrapText="1"/>
    </xf>
    <xf numFmtId="0" fontId="37" fillId="0" borderId="93" xfId="0" applyFont="1" applyBorder="1" applyAlignment="1">
      <alignment horizontal="left" vertical="center" wrapText="1"/>
    </xf>
    <xf numFmtId="0" fontId="37" fillId="0" borderId="66" xfId="0" applyFont="1" applyBorder="1" applyAlignment="1">
      <alignment horizontal="center" vertical="center" wrapText="1"/>
    </xf>
    <xf numFmtId="0" fontId="37" fillId="15" borderId="66" xfId="0" applyFont="1" applyFill="1" applyBorder="1" applyAlignment="1" applyProtection="1">
      <alignment horizontal="center" vertical="center" wrapText="1"/>
      <protection locked="0"/>
    </xf>
    <xf numFmtId="165" fontId="37" fillId="16" borderId="68" xfId="0" applyNumberFormat="1" applyFont="1" applyFill="1" applyBorder="1" applyAlignment="1">
      <alignment horizontal="center" vertical="center" wrapText="1"/>
    </xf>
    <xf numFmtId="0" fontId="71" fillId="0" borderId="0" xfId="0" applyFont="1"/>
    <xf numFmtId="0" fontId="38" fillId="0" borderId="30" xfId="30" applyFont="1" applyFill="1" applyBorder="1" applyAlignment="1">
      <alignment horizontal="center" vertical="center" wrapText="1"/>
    </xf>
    <xf numFmtId="0" fontId="46" fillId="0" borderId="0" xfId="0" applyFont="1" applyAlignment="1">
      <alignment horizontal="left" vertical="center" wrapText="1"/>
    </xf>
    <xf numFmtId="0" fontId="69" fillId="0" borderId="0" xfId="0" applyFont="1" applyAlignment="1">
      <alignment vertical="center" wrapText="1"/>
    </xf>
    <xf numFmtId="0" fontId="38" fillId="0" borderId="37" xfId="30" applyFont="1" applyFill="1" applyBorder="1" applyAlignment="1">
      <alignment horizontal="center" vertical="center" wrapText="1"/>
    </xf>
    <xf numFmtId="0" fontId="37" fillId="15" borderId="33" xfId="0" applyFont="1" applyFill="1" applyBorder="1" applyAlignment="1">
      <alignment horizontal="center" vertical="center" wrapText="1"/>
    </xf>
    <xf numFmtId="0" fontId="38" fillId="0" borderId="41" xfId="30" applyFont="1" applyFill="1" applyBorder="1" applyAlignment="1">
      <alignment horizontal="center" vertical="center" wrapText="1"/>
    </xf>
    <xf numFmtId="0" fontId="38" fillId="0" borderId="38" xfId="30" applyFont="1" applyFill="1" applyBorder="1" applyAlignment="1">
      <alignment horizontal="center" vertical="center" wrapText="1"/>
    </xf>
    <xf numFmtId="0" fontId="32" fillId="0" borderId="0" xfId="3" applyFont="1" applyAlignment="1">
      <alignment horizontal="center" vertical="center" wrapText="1"/>
    </xf>
    <xf numFmtId="0" fontId="37" fillId="22" borderId="33" xfId="0" applyFont="1" applyFill="1" applyBorder="1" applyAlignment="1">
      <alignment horizontal="center" vertical="center" wrapText="1"/>
    </xf>
    <xf numFmtId="0" fontId="37" fillId="22" borderId="36" xfId="0" applyFont="1" applyFill="1" applyBorder="1" applyAlignment="1">
      <alignment horizontal="center" vertical="center" wrapText="1"/>
    </xf>
    <xf numFmtId="0" fontId="25" fillId="0" borderId="0" xfId="0" applyFont="1" applyAlignment="1">
      <alignment horizontal="center" vertical="center"/>
    </xf>
    <xf numFmtId="0" fontId="125" fillId="0" borderId="0" xfId="0" applyFont="1" applyAlignment="1">
      <alignment horizontal="center" vertical="center"/>
    </xf>
    <xf numFmtId="0" fontId="39" fillId="0" borderId="0" xfId="3" applyFont="1" applyAlignment="1">
      <alignment horizontal="center" vertical="center" wrapText="1"/>
    </xf>
    <xf numFmtId="0" fontId="37" fillId="0" borderId="57" xfId="0" applyFont="1" applyBorder="1" applyAlignment="1">
      <alignment horizontal="left" vertical="center" wrapText="1"/>
    </xf>
    <xf numFmtId="0" fontId="37" fillId="15" borderId="56" xfId="0" applyFont="1" applyFill="1" applyBorder="1" applyAlignment="1" applyProtection="1">
      <alignment horizontal="center" vertical="center" wrapText="1"/>
      <protection locked="0"/>
    </xf>
    <xf numFmtId="0" fontId="37" fillId="0" borderId="118" xfId="0" applyFont="1" applyBorder="1" applyAlignment="1">
      <alignment horizontal="center" vertical="center" wrapText="1"/>
    </xf>
    <xf numFmtId="0" fontId="39" fillId="0" borderId="41" xfId="0" applyFont="1" applyBorder="1" applyAlignment="1" applyProtection="1">
      <alignment horizontal="center" vertical="center" wrapText="1"/>
      <protection locked="0"/>
    </xf>
    <xf numFmtId="0" fontId="37" fillId="15" borderId="36" xfId="0" applyFont="1" applyFill="1" applyBorder="1" applyAlignment="1" applyProtection="1">
      <alignment horizontal="center" vertical="center" wrapText="1"/>
      <protection locked="0"/>
    </xf>
    <xf numFmtId="0" fontId="39" fillId="5" borderId="0" xfId="3" applyFont="1" applyFill="1" applyAlignment="1">
      <alignment vertical="center" wrapText="1"/>
    </xf>
    <xf numFmtId="0" fontId="32" fillId="5" borderId="0" xfId="3" applyFont="1" applyFill="1" applyAlignment="1">
      <alignment horizontal="center" vertical="center"/>
    </xf>
    <xf numFmtId="0" fontId="33" fillId="0" borderId="0" xfId="0" applyFont="1" applyAlignment="1" applyProtection="1">
      <alignment vertical="center"/>
      <protection locked="0"/>
    </xf>
    <xf numFmtId="0" fontId="37" fillId="5" borderId="0" xfId="3" applyFont="1" applyFill="1" applyAlignment="1">
      <alignment vertical="center" wrapText="1"/>
    </xf>
    <xf numFmtId="0" fontId="33" fillId="5" borderId="0" xfId="15" applyFont="1" applyFill="1" applyAlignment="1">
      <alignment vertical="center"/>
    </xf>
    <xf numFmtId="0" fontId="64" fillId="19" borderId="0" xfId="48" applyFont="1" applyBorder="1" applyAlignment="1">
      <alignment horizontal="center" vertical="center"/>
    </xf>
    <xf numFmtId="0" fontId="37" fillId="15" borderId="36" xfId="0" applyFont="1" applyFill="1" applyBorder="1" applyAlignment="1">
      <alignment horizontal="center" vertical="center" wrapText="1"/>
    </xf>
    <xf numFmtId="9" fontId="32" fillId="0" borderId="0" xfId="3" applyNumberFormat="1" applyFont="1" applyAlignment="1">
      <alignment horizontal="center" vertical="center" wrapText="1"/>
    </xf>
    <xf numFmtId="0" fontId="27" fillId="0" borderId="0" xfId="29" applyFont="1" applyFill="1" applyBorder="1" applyAlignment="1">
      <alignment vertical="center" wrapText="1"/>
    </xf>
    <xf numFmtId="0" fontId="50" fillId="0" borderId="0" xfId="0" applyFont="1" applyAlignment="1">
      <alignment horizontal="left" vertical="center"/>
    </xf>
    <xf numFmtId="0" fontId="50" fillId="0" borderId="0" xfId="0" applyFont="1" applyAlignment="1">
      <alignment horizontal="left" vertical="center" textRotation="90"/>
    </xf>
    <xf numFmtId="0" fontId="29" fillId="10" borderId="86" xfId="0" applyFont="1" applyFill="1" applyBorder="1" applyAlignment="1">
      <alignment horizontal="center" vertical="center" wrapText="1"/>
    </xf>
    <xf numFmtId="0" fontId="29" fillId="10" borderId="79" xfId="0" applyFont="1" applyFill="1" applyBorder="1" applyAlignment="1">
      <alignment horizontal="center" vertical="center" wrapText="1"/>
    </xf>
    <xf numFmtId="0" fontId="29" fillId="10" borderId="86" xfId="0" applyFont="1" applyFill="1" applyBorder="1" applyAlignment="1">
      <alignment horizontal="center" vertical="center" textRotation="90" wrapText="1"/>
    </xf>
    <xf numFmtId="0" fontId="33" fillId="0" borderId="0" xfId="0" applyFont="1" applyAlignment="1">
      <alignment vertical="center" textRotation="90"/>
    </xf>
    <xf numFmtId="0" fontId="33" fillId="0" borderId="0" xfId="15" applyFont="1" applyAlignment="1">
      <alignment horizontal="center" vertical="center" wrapText="1"/>
    </xf>
    <xf numFmtId="0" fontId="33" fillId="0" borderId="0" xfId="15" applyFont="1" applyAlignment="1">
      <alignment horizontal="center" vertical="center" textRotation="90" wrapText="1"/>
    </xf>
    <xf numFmtId="0" fontId="33" fillId="0" borderId="0" xfId="15" applyFont="1" applyAlignment="1">
      <alignment horizontal="center" vertical="center"/>
    </xf>
    <xf numFmtId="0" fontId="37" fillId="15" borderId="31" xfId="0" applyFont="1" applyFill="1" applyBorder="1" applyAlignment="1" applyProtection="1">
      <alignment horizontal="center" vertical="center" wrapText="1"/>
      <protection locked="0"/>
    </xf>
    <xf numFmtId="0" fontId="37" fillId="15" borderId="31" xfId="0" applyFont="1" applyFill="1" applyBorder="1" applyAlignment="1">
      <alignment horizontal="center" vertical="center" wrapText="1"/>
    </xf>
    <xf numFmtId="0" fontId="37" fillId="15" borderId="39" xfId="0" applyFont="1" applyFill="1" applyBorder="1" applyAlignment="1" applyProtection="1">
      <alignment horizontal="center" vertical="center" wrapText="1"/>
      <protection locked="0"/>
    </xf>
    <xf numFmtId="0" fontId="37" fillId="15" borderId="39" xfId="0" applyFont="1" applyFill="1" applyBorder="1" applyAlignment="1">
      <alignment horizontal="center" vertical="center" wrapText="1"/>
    </xf>
    <xf numFmtId="165" fontId="37" fillId="16" borderId="34" xfId="0" applyNumberFormat="1" applyFont="1" applyFill="1" applyBorder="1" applyAlignment="1">
      <alignment horizontal="center" vertical="center" wrapText="1"/>
    </xf>
    <xf numFmtId="0" fontId="37" fillId="16" borderId="34" xfId="0" applyFont="1" applyFill="1" applyBorder="1" applyAlignment="1">
      <alignment horizontal="center" vertical="center" wrapText="1"/>
    </xf>
    <xf numFmtId="0" fontId="33" fillId="0" borderId="0" xfId="15" applyFont="1" applyAlignment="1">
      <alignment vertical="center" wrapText="1"/>
    </xf>
    <xf numFmtId="0" fontId="44" fillId="0" borderId="0" xfId="0" applyFont="1" applyAlignment="1">
      <alignment horizontal="left" vertical="center" wrapText="1"/>
    </xf>
    <xf numFmtId="0" fontId="45" fillId="0" borderId="0" xfId="0" applyFont="1" applyAlignment="1">
      <alignment vertical="center"/>
    </xf>
    <xf numFmtId="0" fontId="37" fillId="0" borderId="37"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38"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41" xfId="0" applyFont="1" applyBorder="1" applyAlignment="1">
      <alignment horizontal="center" vertical="center" wrapText="1"/>
    </xf>
    <xf numFmtId="0" fontId="46" fillId="0" borderId="0" xfId="0" applyFont="1" applyAlignment="1">
      <alignment horizontal="center" vertical="center" wrapText="1"/>
    </xf>
    <xf numFmtId="0" fontId="29" fillId="10" borderId="30" xfId="30" applyFont="1" applyFill="1" applyBorder="1" applyAlignment="1">
      <alignment horizontal="center" vertical="center" wrapText="1"/>
    </xf>
    <xf numFmtId="0" fontId="29" fillId="0" borderId="0" xfId="30" applyFont="1" applyFill="1" applyBorder="1" applyAlignment="1">
      <alignment vertical="center" wrapText="1"/>
    </xf>
    <xf numFmtId="1" fontId="37" fillId="22" borderId="32" xfId="0" applyNumberFormat="1" applyFont="1" applyFill="1" applyBorder="1" applyAlignment="1">
      <alignment horizontal="center" vertical="center" wrapText="1"/>
    </xf>
    <xf numFmtId="0" fontId="30" fillId="15" borderId="35" xfId="0" applyFont="1" applyFill="1" applyBorder="1" applyAlignment="1" applyProtection="1">
      <alignment horizontal="center" vertical="center" wrapText="1"/>
      <protection locked="0"/>
    </xf>
    <xf numFmtId="165" fontId="30" fillId="15" borderId="35" xfId="0" applyNumberFormat="1" applyFont="1" applyFill="1" applyBorder="1" applyAlignment="1">
      <alignment horizontal="center" vertical="center" wrapText="1"/>
    </xf>
    <xf numFmtId="165" fontId="37" fillId="15" borderId="35" xfId="0" applyNumberFormat="1" applyFont="1" applyFill="1" applyBorder="1" applyAlignment="1">
      <alignment horizontal="center" vertical="center" wrapText="1"/>
    </xf>
    <xf numFmtId="0" fontId="30" fillId="0" borderId="0" xfId="0" applyFont="1" applyAlignment="1">
      <alignment horizontal="left" vertical="center" wrapText="1"/>
    </xf>
    <xf numFmtId="0" fontId="30" fillId="10" borderId="32" xfId="0" applyFont="1" applyFill="1" applyBorder="1" applyAlignment="1">
      <alignment horizontal="center" vertical="center" wrapText="1"/>
    </xf>
    <xf numFmtId="165" fontId="37" fillId="16" borderId="33" xfId="0" applyNumberFormat="1" applyFont="1" applyFill="1" applyBorder="1" applyAlignment="1">
      <alignment horizontal="center" vertical="center"/>
    </xf>
    <xf numFmtId="0" fontId="37" fillId="7" borderId="32" xfId="0" applyFont="1" applyFill="1" applyBorder="1" applyAlignment="1">
      <alignment horizontal="center" vertical="center" wrapText="1"/>
    </xf>
    <xf numFmtId="165" fontId="37" fillId="16" borderId="40" xfId="0" applyNumberFormat="1" applyFont="1" applyFill="1" applyBorder="1" applyAlignment="1">
      <alignment horizontal="center" vertical="center"/>
    </xf>
    <xf numFmtId="0" fontId="37" fillId="7" borderId="29" xfId="0" applyFont="1" applyFill="1" applyBorder="1" applyAlignment="1">
      <alignment horizontal="center" vertical="center" wrapText="1"/>
    </xf>
    <xf numFmtId="165" fontId="37" fillId="16" borderId="36" xfId="0" applyNumberFormat="1" applyFont="1" applyFill="1" applyBorder="1" applyAlignment="1">
      <alignment horizontal="center" vertical="center"/>
    </xf>
    <xf numFmtId="0" fontId="37" fillId="0" borderId="0" xfId="0" applyFont="1" applyAlignment="1">
      <alignment horizontal="center" vertical="center"/>
    </xf>
    <xf numFmtId="1" fontId="37" fillId="22" borderId="29" xfId="0" applyNumberFormat="1" applyFont="1" applyFill="1" applyBorder="1" applyAlignment="1">
      <alignment horizontal="center" vertical="center" wrapText="1"/>
    </xf>
    <xf numFmtId="0" fontId="30" fillId="15" borderId="49" xfId="0" applyFont="1" applyFill="1" applyBorder="1" applyAlignment="1" applyProtection="1">
      <alignment horizontal="center" vertical="center" wrapText="1"/>
      <protection locked="0"/>
    </xf>
    <xf numFmtId="0" fontId="37" fillId="7" borderId="49" xfId="0" applyFont="1" applyFill="1" applyBorder="1" applyAlignment="1">
      <alignment horizontal="center" vertical="center" wrapText="1"/>
    </xf>
    <xf numFmtId="0" fontId="37" fillId="7" borderId="49" xfId="0" applyFont="1" applyFill="1" applyBorder="1" applyAlignment="1">
      <alignment vertical="center" wrapText="1"/>
    </xf>
    <xf numFmtId="0" fontId="37" fillId="15" borderId="46" xfId="0" applyFont="1" applyFill="1" applyBorder="1" applyAlignment="1" applyProtection="1">
      <alignment horizontal="center" vertical="center" wrapText="1"/>
      <protection locked="0"/>
    </xf>
    <xf numFmtId="0" fontId="37" fillId="7" borderId="90" xfId="0" applyFont="1" applyFill="1" applyBorder="1" applyAlignment="1">
      <alignment horizontal="center" vertical="center" wrapText="1"/>
    </xf>
    <xf numFmtId="0" fontId="37" fillId="7" borderId="90" xfId="0" applyFont="1" applyFill="1" applyBorder="1" applyAlignment="1">
      <alignment vertical="center" wrapText="1"/>
    </xf>
    <xf numFmtId="165" fontId="37" fillId="15" borderId="91" xfId="0" applyNumberFormat="1"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45" fillId="0" borderId="0" xfId="0" applyFont="1" applyAlignment="1">
      <alignment vertical="center" wrapText="1"/>
    </xf>
    <xf numFmtId="0" fontId="107" fillId="0" borderId="31" xfId="0" applyFont="1" applyBorder="1" applyAlignment="1">
      <alignment horizontal="left" vertical="center" wrapText="1"/>
    </xf>
    <xf numFmtId="6" fontId="107" fillId="0" borderId="32" xfId="0" applyNumberFormat="1" applyFont="1" applyBorder="1" applyAlignment="1">
      <alignment horizontal="center" vertical="center" wrapText="1"/>
    </xf>
    <xf numFmtId="0" fontId="107" fillId="0" borderId="32" xfId="0" applyFont="1" applyBorder="1" applyAlignment="1">
      <alignment horizontal="center" vertical="center" wrapText="1"/>
    </xf>
    <xf numFmtId="165" fontId="107" fillId="15" borderId="32" xfId="0" applyNumberFormat="1" applyFont="1" applyFill="1" applyBorder="1" applyAlignment="1" applyProtection="1">
      <alignment horizontal="center" vertical="center" wrapText="1"/>
      <protection locked="0"/>
    </xf>
    <xf numFmtId="165" fontId="107" fillId="16" borderId="33" xfId="0" applyNumberFormat="1" applyFont="1" applyFill="1" applyBorder="1" applyAlignment="1">
      <alignment horizontal="center" vertical="center" wrapText="1"/>
    </xf>
    <xf numFmtId="0" fontId="107" fillId="0" borderId="0" xfId="0" applyFont="1" applyAlignment="1">
      <alignment horizontal="center" vertical="center" wrapText="1"/>
    </xf>
    <xf numFmtId="0" fontId="112" fillId="0" borderId="72" xfId="0" applyFont="1" applyBorder="1" applyAlignment="1">
      <alignment horizontal="center" vertical="center" wrapText="1"/>
    </xf>
    <xf numFmtId="0" fontId="107" fillId="0" borderId="39" xfId="0" applyFont="1" applyBorder="1" applyAlignment="1">
      <alignment horizontal="left" vertical="center" wrapText="1"/>
    </xf>
    <xf numFmtId="0" fontId="107" fillId="0" borderId="29" xfId="0" applyFont="1" applyBorder="1" applyAlignment="1">
      <alignment horizontal="center" vertical="center" wrapText="1"/>
    </xf>
    <xf numFmtId="165" fontId="107" fillId="15" borderId="29" xfId="0" applyNumberFormat="1" applyFont="1" applyFill="1" applyBorder="1" applyAlignment="1" applyProtection="1">
      <alignment horizontal="center" vertical="center" wrapText="1"/>
      <protection locked="0"/>
    </xf>
    <xf numFmtId="165" fontId="107" fillId="16" borderId="40" xfId="0" applyNumberFormat="1" applyFont="1" applyFill="1" applyBorder="1" applyAlignment="1">
      <alignment horizontal="center" vertical="center" wrapText="1"/>
    </xf>
    <xf numFmtId="0" fontId="112" fillId="0" borderId="75" xfId="0" applyFont="1" applyBorder="1" applyAlignment="1">
      <alignment horizontal="center" vertical="center" wrapText="1"/>
    </xf>
    <xf numFmtId="0" fontId="107" fillId="0" borderId="29" xfId="0" applyFont="1" applyBorder="1" applyAlignment="1">
      <alignment horizontal="center" vertical="center"/>
    </xf>
    <xf numFmtId="0" fontId="112" fillId="0" borderId="75" xfId="0" applyFont="1" applyBorder="1" applyAlignment="1">
      <alignment horizontal="center" vertical="center"/>
    </xf>
    <xf numFmtId="0" fontId="107" fillId="0" borderId="34" xfId="0" applyFont="1" applyBorder="1" applyAlignment="1">
      <alignment horizontal="left" vertical="center" wrapText="1"/>
    </xf>
    <xf numFmtId="0" fontId="107" fillId="0" borderId="35" xfId="0" applyFont="1" applyBorder="1" applyAlignment="1">
      <alignment horizontal="center" vertical="center"/>
    </xf>
    <xf numFmtId="165" fontId="107" fillId="16" borderId="35" xfId="0" applyNumberFormat="1" applyFont="1" applyFill="1" applyBorder="1" applyAlignment="1">
      <alignment horizontal="center" vertical="center"/>
    </xf>
    <xf numFmtId="165" fontId="107" fillId="16" borderId="35" xfId="0" applyNumberFormat="1" applyFont="1" applyFill="1" applyBorder="1" applyAlignment="1">
      <alignment horizontal="center" vertical="center" wrapText="1"/>
    </xf>
    <xf numFmtId="165" fontId="107" fillId="16" borderId="36" xfId="0" applyNumberFormat="1" applyFont="1" applyFill="1" applyBorder="1" applyAlignment="1">
      <alignment horizontal="center" vertical="center" wrapText="1"/>
    </xf>
    <xf numFmtId="0" fontId="112" fillId="0" borderId="80" xfId="0" applyFont="1" applyBorder="1" applyAlignment="1">
      <alignment horizontal="center" vertical="center"/>
    </xf>
    <xf numFmtId="165" fontId="37" fillId="0" borderId="0" xfId="0" applyNumberFormat="1" applyFont="1" applyAlignment="1">
      <alignment horizontal="center" vertical="center" wrapText="1"/>
    </xf>
    <xf numFmtId="0" fontId="112" fillId="0" borderId="0" xfId="0" applyFont="1" applyAlignment="1">
      <alignment horizontal="center" vertical="center" wrapText="1"/>
    </xf>
    <xf numFmtId="165" fontId="31" fillId="0" borderId="0" xfId="0" applyNumberFormat="1" applyFont="1" applyAlignment="1">
      <alignment horizontal="center" vertical="center" wrapText="1"/>
    </xf>
    <xf numFmtId="0" fontId="107" fillId="22" borderId="29" xfId="0" applyFont="1" applyFill="1" applyBorder="1" applyAlignment="1">
      <alignment horizontal="center" vertical="center" wrapText="1"/>
    </xf>
    <xf numFmtId="165" fontId="107" fillId="16" borderId="29" xfId="0" applyNumberFormat="1" applyFont="1" applyFill="1" applyBorder="1" applyAlignment="1">
      <alignment horizontal="center" vertical="center"/>
    </xf>
    <xf numFmtId="165" fontId="107" fillId="16" borderId="29" xfId="0" applyNumberFormat="1" applyFont="1" applyFill="1" applyBorder="1" applyAlignment="1">
      <alignment horizontal="center" vertical="center" wrapText="1"/>
    </xf>
    <xf numFmtId="0" fontId="107" fillId="0" borderId="35" xfId="0" applyFont="1" applyBorder="1" applyAlignment="1">
      <alignment horizontal="center" vertical="center" wrapText="1"/>
    </xf>
    <xf numFmtId="0" fontId="112" fillId="0" borderId="80" xfId="0" applyFont="1" applyBorder="1" applyAlignment="1">
      <alignment horizontal="center" vertical="center" wrapText="1"/>
    </xf>
    <xf numFmtId="165" fontId="31" fillId="0" borderId="0" xfId="0" applyNumberFormat="1" applyFont="1" applyAlignment="1">
      <alignment vertical="center"/>
    </xf>
    <xf numFmtId="0" fontId="107" fillId="0" borderId="45" xfId="0" applyFont="1" applyBorder="1" applyAlignment="1">
      <alignment vertical="center" wrapText="1"/>
    </xf>
    <xf numFmtId="0" fontId="107" fillId="0" borderId="49" xfId="0" applyFont="1" applyBorder="1" applyAlignment="1">
      <alignment horizontal="center" vertical="center" wrapText="1"/>
    </xf>
    <xf numFmtId="165" fontId="107" fillId="16" borderId="46" xfId="0" applyNumberFormat="1" applyFont="1" applyFill="1" applyBorder="1" applyAlignment="1">
      <alignment horizontal="center" vertical="center" wrapText="1"/>
    </xf>
    <xf numFmtId="0" fontId="112" fillId="0" borderId="30" xfId="0" applyFont="1" applyBorder="1" applyAlignment="1">
      <alignment horizontal="center" vertical="center" wrapText="1"/>
    </xf>
    <xf numFmtId="0" fontId="25" fillId="0" borderId="0" xfId="0" applyFont="1" applyAlignment="1">
      <alignment vertical="center" wrapText="1"/>
    </xf>
    <xf numFmtId="165" fontId="37" fillId="15" borderId="49" xfId="0" applyNumberFormat="1" applyFont="1" applyFill="1" applyBorder="1" applyAlignment="1" applyProtection="1">
      <alignment horizontal="center" vertical="center" wrapText="1"/>
      <protection locked="0"/>
    </xf>
    <xf numFmtId="165" fontId="37" fillId="15" borderId="32" xfId="0" applyNumberFormat="1" applyFont="1" applyFill="1" applyBorder="1" applyAlignment="1" applyProtection="1">
      <alignment horizontal="center" vertical="center" wrapText="1"/>
      <protection locked="0"/>
    </xf>
    <xf numFmtId="165" fontId="37" fillId="15" borderId="29" xfId="0" applyNumberFormat="1" applyFont="1" applyFill="1" applyBorder="1" applyAlignment="1" applyProtection="1">
      <alignment horizontal="center" vertical="center" wrapText="1"/>
      <protection locked="0"/>
    </xf>
    <xf numFmtId="0" fontId="91" fillId="0" borderId="0" xfId="0" applyFont="1" applyAlignment="1">
      <alignment horizontal="left" vertical="center"/>
    </xf>
    <xf numFmtId="0" fontId="90" fillId="0" borderId="0" xfId="0" applyFont="1" applyAlignment="1">
      <alignment vertical="center" wrapText="1"/>
    </xf>
    <xf numFmtId="0" fontId="37" fillId="0" borderId="54" xfId="0" applyFont="1" applyBorder="1" applyAlignment="1">
      <alignment horizontal="center" vertical="center" wrapText="1"/>
    </xf>
    <xf numFmtId="0" fontId="107" fillId="15" borderId="32" xfId="0" applyFont="1" applyFill="1" applyBorder="1" applyAlignment="1" applyProtection="1">
      <alignment horizontal="center" vertical="center" wrapText="1"/>
      <protection locked="0"/>
    </xf>
    <xf numFmtId="0" fontId="107" fillId="15" borderId="32" xfId="0" applyFont="1" applyFill="1" applyBorder="1" applyAlignment="1">
      <alignment horizontal="center" vertical="center" wrapText="1"/>
    </xf>
    <xf numFmtId="0" fontId="107" fillId="15" borderId="29" xfId="0" applyFont="1" applyFill="1" applyBorder="1" applyAlignment="1" applyProtection="1">
      <alignment horizontal="center" vertical="center" wrapText="1"/>
      <protection locked="0"/>
    </xf>
    <xf numFmtId="0" fontId="107" fillId="15" borderId="29" xfId="0" applyFont="1" applyFill="1" applyBorder="1" applyAlignment="1">
      <alignment horizontal="center" vertical="center" wrapText="1"/>
    </xf>
    <xf numFmtId="0" fontId="107" fillId="10" borderId="29" xfId="0" applyFont="1" applyFill="1" applyBorder="1" applyAlignment="1">
      <alignment horizontal="center" vertical="center" wrapText="1"/>
    </xf>
    <xf numFmtId="0" fontId="107" fillId="24" borderId="29" xfId="0" applyFont="1" applyFill="1" applyBorder="1" applyAlignment="1">
      <alignment horizontal="center" vertical="center" wrapText="1"/>
    </xf>
    <xf numFmtId="0" fontId="107" fillId="24" borderId="32" xfId="0" applyFont="1" applyFill="1" applyBorder="1" applyAlignment="1">
      <alignment horizontal="center" vertical="center" wrapText="1"/>
    </xf>
    <xf numFmtId="0" fontId="107" fillId="24" borderId="33" xfId="0" applyFont="1" applyFill="1" applyBorder="1" applyAlignment="1">
      <alignment horizontal="center" vertical="center" wrapText="1"/>
    </xf>
    <xf numFmtId="0" fontId="107" fillId="24" borderId="40" xfId="0" applyFont="1" applyFill="1" applyBorder="1" applyAlignment="1">
      <alignment horizontal="center" vertical="center" wrapText="1"/>
    </xf>
    <xf numFmtId="0" fontId="107" fillId="15" borderId="35" xfId="0" applyFont="1" applyFill="1" applyBorder="1" applyAlignment="1" applyProtection="1">
      <alignment horizontal="center" vertical="center" wrapText="1"/>
      <protection locked="0"/>
    </xf>
    <xf numFmtId="0" fontId="107" fillId="24" borderId="35" xfId="0" applyFont="1" applyFill="1" applyBorder="1" applyAlignment="1">
      <alignment horizontal="center" vertical="center" wrapText="1"/>
    </xf>
    <xf numFmtId="0" fontId="107" fillId="24" borderId="36" xfId="0" applyFont="1" applyFill="1" applyBorder="1" applyAlignment="1">
      <alignment horizontal="center" vertical="center" wrapText="1"/>
    </xf>
    <xf numFmtId="0" fontId="107" fillId="0" borderId="34" xfId="0" applyFont="1" applyBorder="1" applyAlignment="1">
      <alignment vertical="center" wrapText="1"/>
    </xf>
    <xf numFmtId="0" fontId="107" fillId="0" borderId="0" xfId="0" applyFont="1" applyAlignment="1">
      <alignment horizontal="center" vertical="center"/>
    </xf>
    <xf numFmtId="0" fontId="107" fillId="0" borderId="0" xfId="0" applyFont="1" applyAlignment="1">
      <alignment vertical="center" wrapText="1"/>
    </xf>
    <xf numFmtId="165" fontId="107" fillId="16" borderId="49" xfId="0" applyNumberFormat="1" applyFont="1" applyFill="1" applyBorder="1" applyAlignment="1">
      <alignment horizontal="center" vertical="center"/>
    </xf>
    <xf numFmtId="165" fontId="107" fillId="16" borderId="46" xfId="0" applyNumberFormat="1" applyFont="1" applyFill="1" applyBorder="1" applyAlignment="1">
      <alignment horizontal="center" vertical="center"/>
    </xf>
    <xf numFmtId="0" fontId="107" fillId="24" borderId="49" xfId="0" applyFont="1" applyFill="1" applyBorder="1" applyAlignment="1">
      <alignment horizontal="center" vertical="center"/>
    </xf>
    <xf numFmtId="0" fontId="107" fillId="24" borderId="46" xfId="0" applyFont="1" applyFill="1" applyBorder="1" applyAlignment="1">
      <alignment horizontal="center" vertical="center"/>
    </xf>
    <xf numFmtId="0" fontId="108" fillId="0" borderId="0" xfId="0" applyFont="1" applyAlignment="1">
      <alignment vertical="center" wrapText="1"/>
    </xf>
    <xf numFmtId="165" fontId="107" fillId="15" borderId="32" xfId="0" applyNumberFormat="1" applyFont="1" applyFill="1" applyBorder="1" applyAlignment="1">
      <alignment horizontal="center" vertical="center" wrapText="1"/>
    </xf>
    <xf numFmtId="0" fontId="107" fillId="16" borderId="33" xfId="0" applyFont="1" applyFill="1" applyBorder="1" applyAlignment="1">
      <alignment horizontal="center" vertical="center" wrapText="1"/>
    </xf>
    <xf numFmtId="0" fontId="107" fillId="0" borderId="0" xfId="0" applyFont="1" applyAlignment="1">
      <alignment horizontal="left" vertical="center" wrapText="1"/>
    </xf>
    <xf numFmtId="0" fontId="107" fillId="0" borderId="45" xfId="0" applyFont="1" applyBorder="1" applyAlignment="1">
      <alignment horizontal="left" vertical="center" wrapText="1"/>
    </xf>
    <xf numFmtId="165" fontId="107" fillId="16" borderId="49" xfId="0" applyNumberFormat="1" applyFont="1" applyFill="1" applyBorder="1" applyAlignment="1">
      <alignment horizontal="center" vertical="center" wrapText="1"/>
    </xf>
    <xf numFmtId="0" fontId="107" fillId="10" borderId="30" xfId="0" applyFont="1" applyFill="1" applyBorder="1" applyAlignment="1">
      <alignment horizontal="left" vertical="center" wrapText="1"/>
    </xf>
    <xf numFmtId="0" fontId="107" fillId="15" borderId="49" xfId="0" applyFont="1" applyFill="1" applyBorder="1" applyAlignment="1" applyProtection="1">
      <alignment horizontal="center" vertical="center"/>
      <protection locked="0"/>
    </xf>
    <xf numFmtId="165" fontId="107" fillId="15" borderId="49" xfId="0" applyNumberFormat="1" applyFont="1" applyFill="1" applyBorder="1" applyAlignment="1">
      <alignment horizontal="center" vertical="center"/>
    </xf>
    <xf numFmtId="0" fontId="107" fillId="15" borderId="49" xfId="0" applyFont="1" applyFill="1" applyBorder="1" applyAlignment="1">
      <alignment horizontal="center" vertical="center"/>
    </xf>
    <xf numFmtId="0" fontId="107" fillId="16" borderId="46" xfId="0" applyFont="1" applyFill="1" applyBorder="1" applyAlignment="1">
      <alignment horizontal="center" vertical="center"/>
    </xf>
    <xf numFmtId="0" fontId="107" fillId="15" borderId="33" xfId="0" applyFont="1" applyFill="1" applyBorder="1" applyAlignment="1" applyProtection="1">
      <alignment horizontal="center" vertical="center"/>
      <protection locked="0"/>
    </xf>
    <xf numFmtId="165" fontId="107" fillId="15" borderId="33" xfId="0" applyNumberFormat="1" applyFont="1" applyFill="1" applyBorder="1" applyAlignment="1">
      <alignment horizontal="center" vertical="center"/>
    </xf>
    <xf numFmtId="0" fontId="107" fillId="15" borderId="40" xfId="0" applyFont="1" applyFill="1" applyBorder="1" applyAlignment="1" applyProtection="1">
      <alignment horizontal="center" vertical="center"/>
      <protection locked="0"/>
    </xf>
    <xf numFmtId="0" fontId="107" fillId="15" borderId="40" xfId="0" applyFont="1" applyFill="1" applyBorder="1" applyAlignment="1">
      <alignment horizontal="center" vertical="center"/>
    </xf>
    <xf numFmtId="165" fontId="107" fillId="16" borderId="36" xfId="0" applyNumberFormat="1" applyFont="1" applyFill="1" applyBorder="1" applyAlignment="1">
      <alignment horizontal="center" vertical="center"/>
    </xf>
    <xf numFmtId="0" fontId="107" fillId="16" borderId="36" xfId="0" applyFont="1" applyFill="1" applyBorder="1" applyAlignment="1">
      <alignment horizontal="center" vertical="center"/>
    </xf>
    <xf numFmtId="0" fontId="90" fillId="10" borderId="49" xfId="0" applyFont="1" applyFill="1" applyBorder="1" applyAlignment="1">
      <alignment horizontal="center" vertical="center" wrapText="1"/>
    </xf>
    <xf numFmtId="0" fontId="90" fillId="10" borderId="46" xfId="0" applyFont="1" applyFill="1" applyBorder="1" applyAlignment="1">
      <alignment horizontal="center" vertical="center" wrapText="1"/>
    </xf>
    <xf numFmtId="0" fontId="90" fillId="10" borderId="30" xfId="30" applyFont="1" applyFill="1" applyBorder="1" applyAlignment="1">
      <alignment horizontal="center" vertical="center" wrapText="1"/>
    </xf>
    <xf numFmtId="0" fontId="90" fillId="0" borderId="0" xfId="0" applyFont="1" applyAlignment="1">
      <alignment horizontal="center" vertical="center" textRotation="90" wrapText="1"/>
    </xf>
    <xf numFmtId="0" fontId="82" fillId="0" borderId="37" xfId="0" applyFont="1" applyBorder="1" applyAlignment="1">
      <alignment horizontal="center" vertical="center" wrapText="1"/>
    </xf>
    <xf numFmtId="0" fontId="82" fillId="0" borderId="41" xfId="0" applyFont="1" applyBorder="1" applyAlignment="1">
      <alignment horizontal="center" vertical="center" wrapText="1"/>
    </xf>
    <xf numFmtId="0" fontId="72" fillId="0" borderId="41" xfId="0" applyFont="1" applyBorder="1" applyAlignment="1">
      <alignment horizontal="center" vertical="center" wrapText="1"/>
    </xf>
    <xf numFmtId="0" fontId="82" fillId="0" borderId="41" xfId="0" applyFont="1" applyBorder="1" applyAlignment="1">
      <alignment horizontal="center" vertical="center"/>
    </xf>
    <xf numFmtId="0" fontId="31" fillId="0" borderId="0" xfId="32" applyFont="1" applyAlignment="1">
      <alignment horizontal="center" vertical="center"/>
    </xf>
    <xf numFmtId="0" fontId="30" fillId="0" borderId="45" xfId="0" applyFont="1" applyBorder="1" applyAlignment="1">
      <alignment vertical="center" wrapText="1"/>
    </xf>
    <xf numFmtId="165" fontId="30" fillId="16" borderId="49" xfId="0" applyNumberFormat="1" applyFont="1" applyFill="1" applyBorder="1" applyAlignment="1">
      <alignment horizontal="center" vertical="center"/>
    </xf>
    <xf numFmtId="165" fontId="30" fillId="16" borderId="46" xfId="0" applyNumberFormat="1" applyFont="1" applyFill="1" applyBorder="1" applyAlignment="1">
      <alignment horizontal="center" vertical="center"/>
    </xf>
    <xf numFmtId="0" fontId="30" fillId="16" borderId="49" xfId="0" applyFont="1" applyFill="1" applyBorder="1" applyAlignment="1">
      <alignment horizontal="center" vertical="center"/>
    </xf>
    <xf numFmtId="0" fontId="30" fillId="16" borderId="46" xfId="0" applyFont="1" applyFill="1" applyBorder="1" applyAlignment="1">
      <alignment horizontal="center" vertical="center"/>
    </xf>
    <xf numFmtId="0" fontId="31" fillId="0" borderId="0" xfId="32" applyFont="1" applyAlignment="1">
      <alignment vertical="center"/>
    </xf>
    <xf numFmtId="0" fontId="45" fillId="0" borderId="37" xfId="30" applyFont="1" applyBorder="1" applyAlignment="1" applyProtection="1">
      <alignment vertical="center" wrapText="1"/>
      <protection locked="0"/>
    </xf>
    <xf numFmtId="0" fontId="45" fillId="0" borderId="41" xfId="30" applyFont="1" applyBorder="1" applyAlignment="1" applyProtection="1">
      <alignment vertical="center" wrapText="1"/>
      <protection locked="0"/>
    </xf>
    <xf numFmtId="0" fontId="45" fillId="0" borderId="38" xfId="30" applyFont="1" applyBorder="1" applyAlignment="1" applyProtection="1">
      <alignment vertical="center" wrapText="1"/>
      <protection locked="0"/>
    </xf>
    <xf numFmtId="0" fontId="54" fillId="0" borderId="0" xfId="0" applyFont="1" applyAlignment="1">
      <alignment vertical="center"/>
    </xf>
    <xf numFmtId="0" fontId="25" fillId="0" borderId="37" xfId="0" applyFont="1" applyBorder="1" applyAlignment="1" applyProtection="1">
      <alignment vertical="center"/>
      <protection locked="0"/>
    </xf>
    <xf numFmtId="0" fontId="25" fillId="0" borderId="41" xfId="0" applyFont="1" applyBorder="1" applyAlignment="1" applyProtection="1">
      <alignment vertical="center"/>
      <protection locked="0"/>
    </xf>
    <xf numFmtId="0" fontId="25" fillId="0" borderId="38" xfId="0" applyFont="1" applyBorder="1" applyAlignment="1" applyProtection="1">
      <alignment vertical="center"/>
      <protection locked="0"/>
    </xf>
    <xf numFmtId="0" fontId="31" fillId="0" borderId="0" xfId="0" applyFont="1" applyAlignment="1" applyProtection="1">
      <alignment vertical="center" shrinkToFit="1"/>
      <protection locked="0"/>
    </xf>
    <xf numFmtId="0" fontId="37" fillId="10" borderId="49" xfId="0" applyFont="1" applyFill="1" applyBorder="1" applyAlignment="1">
      <alignment horizontal="center" vertical="center" wrapText="1"/>
    </xf>
    <xf numFmtId="0" fontId="82" fillId="0" borderId="30" xfId="0" applyFont="1" applyBorder="1" applyAlignment="1">
      <alignment horizontal="center" vertical="center" wrapText="1"/>
    </xf>
    <xf numFmtId="0" fontId="25" fillId="0" borderId="30" xfId="0" applyFont="1" applyBorder="1" applyAlignment="1" applyProtection="1">
      <alignment vertical="center"/>
      <protection locked="0"/>
    </xf>
    <xf numFmtId="0" fontId="31" fillId="0" borderId="0" xfId="0" applyFont="1" applyAlignment="1" applyProtection="1">
      <alignment horizontal="left" vertical="center" shrinkToFit="1"/>
      <protection locked="0"/>
    </xf>
    <xf numFmtId="165" fontId="37" fillId="24" borderId="29" xfId="0" applyNumberFormat="1" applyFont="1" applyFill="1" applyBorder="1" applyAlignment="1">
      <alignment horizontal="center" vertical="center" wrapText="1"/>
    </xf>
    <xf numFmtId="0" fontId="124" fillId="13" borderId="0" xfId="30" applyFont="1" applyFill="1" applyBorder="1" applyAlignment="1">
      <alignment horizontal="center" vertical="center"/>
    </xf>
    <xf numFmtId="0" fontId="29" fillId="10" borderId="124" xfId="0" applyFont="1" applyFill="1" applyBorder="1" applyAlignment="1">
      <alignment horizontal="center" vertical="center" wrapText="1"/>
    </xf>
    <xf numFmtId="0" fontId="32" fillId="0" borderId="0" xfId="0" applyFont="1" applyAlignment="1">
      <alignment horizontal="center" vertical="center" textRotation="90" wrapText="1"/>
    </xf>
    <xf numFmtId="0" fontId="59" fillId="10" borderId="29" xfId="0" applyFont="1" applyFill="1" applyBorder="1" applyAlignment="1">
      <alignment horizontal="center" vertical="center" wrapText="1"/>
    </xf>
    <xf numFmtId="0" fontId="59" fillId="0" borderId="0" xfId="0" applyFont="1" applyAlignment="1">
      <alignment horizontal="center" vertical="center" wrapText="1"/>
    </xf>
    <xf numFmtId="0" fontId="37" fillId="7" borderId="35" xfId="0" applyFont="1" applyFill="1" applyBorder="1" applyAlignment="1">
      <alignment horizontal="center" vertical="center" wrapText="1"/>
    </xf>
    <xf numFmtId="169" fontId="37" fillId="15" borderId="32" xfId="0" applyNumberFormat="1" applyFont="1" applyFill="1" applyBorder="1" applyAlignment="1" applyProtection="1">
      <alignment horizontal="center" vertical="center" wrapText="1"/>
      <protection locked="0"/>
    </xf>
    <xf numFmtId="165" fontId="37" fillId="15" borderId="33" xfId="0" applyNumberFormat="1" applyFont="1" applyFill="1" applyBorder="1" applyAlignment="1" applyProtection="1">
      <alignment horizontal="center" vertical="center" wrapText="1"/>
      <protection locked="0"/>
    </xf>
    <xf numFmtId="169" fontId="37" fillId="15" borderId="29" xfId="0" applyNumberFormat="1" applyFont="1" applyFill="1" applyBorder="1" applyAlignment="1" applyProtection="1">
      <alignment horizontal="center" vertical="center" wrapText="1"/>
      <protection locked="0"/>
    </xf>
    <xf numFmtId="165" fontId="37" fillId="15" borderId="40" xfId="0" applyNumberFormat="1" applyFont="1" applyFill="1" applyBorder="1" applyAlignment="1" applyProtection="1">
      <alignment horizontal="center" vertical="center" wrapText="1"/>
      <protection locked="0"/>
    </xf>
    <xf numFmtId="169" fontId="37" fillId="16" borderId="35" xfId="0" applyNumberFormat="1" applyFont="1" applyFill="1" applyBorder="1" applyAlignment="1">
      <alignment horizontal="center" vertical="center" wrapText="1"/>
    </xf>
    <xf numFmtId="169" fontId="37" fillId="15" borderId="49" xfId="0" applyNumberFormat="1" applyFont="1" applyFill="1" applyBorder="1" applyAlignment="1" applyProtection="1">
      <alignment horizontal="center" vertical="center" wrapText="1"/>
      <protection locked="0"/>
    </xf>
    <xf numFmtId="165" fontId="37" fillId="15" borderId="46" xfId="0" applyNumberFormat="1" applyFont="1" applyFill="1" applyBorder="1" applyAlignment="1" applyProtection="1">
      <alignment horizontal="center" vertical="center" wrapText="1"/>
      <protection locked="0"/>
    </xf>
    <xf numFmtId="169" fontId="37" fillId="16" borderId="49" xfId="0" applyNumberFormat="1" applyFont="1" applyFill="1" applyBorder="1" applyAlignment="1">
      <alignment horizontal="center" vertical="center" wrapText="1"/>
    </xf>
    <xf numFmtId="165" fontId="37" fillId="16" borderId="46" xfId="0" applyNumberFormat="1" applyFont="1" applyFill="1" applyBorder="1" applyAlignment="1" applyProtection="1">
      <alignment horizontal="center" vertical="center" wrapText="1"/>
      <protection locked="0"/>
    </xf>
    <xf numFmtId="0" fontId="33" fillId="0" borderId="0" xfId="0" applyFont="1" applyAlignment="1">
      <alignment horizontal="left" vertical="center"/>
    </xf>
    <xf numFmtId="1" fontId="37" fillId="0" borderId="0" xfId="0" applyNumberFormat="1" applyFont="1" applyAlignment="1">
      <alignment horizontal="center" vertical="center" wrapText="1"/>
    </xf>
    <xf numFmtId="0" fontId="105" fillId="0" borderId="0" xfId="0" applyFont="1" applyAlignment="1">
      <alignment horizontal="center" vertical="center" wrapText="1"/>
    </xf>
    <xf numFmtId="0" fontId="76" fillId="0" borderId="37" xfId="0" applyFont="1" applyBorder="1" applyAlignment="1">
      <alignment horizontal="center" vertical="center" wrapText="1"/>
    </xf>
    <xf numFmtId="0" fontId="76" fillId="0" borderId="41" xfId="0" applyFont="1" applyBorder="1" applyAlignment="1">
      <alignment horizontal="center" vertical="center" wrapText="1"/>
    </xf>
    <xf numFmtId="0" fontId="76" fillId="0" borderId="38" xfId="0" applyFont="1" applyBorder="1" applyAlignment="1">
      <alignment horizontal="center" vertical="center" wrapText="1"/>
    </xf>
    <xf numFmtId="0" fontId="37" fillId="15" borderId="49" xfId="0" applyFont="1" applyFill="1" applyBorder="1" applyAlignment="1" applyProtection="1">
      <alignment vertical="center" wrapText="1"/>
      <protection locked="0"/>
    </xf>
    <xf numFmtId="0" fontId="46" fillId="0" borderId="0" xfId="0" applyFont="1" applyAlignment="1">
      <alignment wrapText="1"/>
    </xf>
    <xf numFmtId="0" fontId="76" fillId="0" borderId="0" xfId="0" applyFont="1" applyAlignment="1">
      <alignment horizontal="center" vertical="center" wrapText="1"/>
    </xf>
    <xf numFmtId="0" fontId="76" fillId="0" borderId="30" xfId="0" applyFont="1" applyBorder="1" applyAlignment="1">
      <alignment horizontal="center" vertical="center" wrapText="1"/>
    </xf>
    <xf numFmtId="0" fontId="29" fillId="0" borderId="30" xfId="0" applyFont="1" applyBorder="1" applyAlignment="1">
      <alignment horizontal="left" vertical="center" wrapText="1"/>
    </xf>
    <xf numFmtId="165" fontId="37" fillId="15" borderId="46" xfId="0" applyNumberFormat="1" applyFont="1" applyFill="1" applyBorder="1" applyAlignment="1">
      <alignment horizontal="center" vertical="center" wrapText="1"/>
    </xf>
    <xf numFmtId="0" fontId="13" fillId="0" borderId="0" xfId="0" applyFont="1" applyAlignment="1">
      <alignment horizontal="center" vertical="center" wrapText="1"/>
    </xf>
    <xf numFmtId="0" fontId="92" fillId="0" borderId="0" xfId="0" applyFont="1" applyAlignment="1">
      <alignment horizontal="left"/>
    </xf>
    <xf numFmtId="0" fontId="50" fillId="0" borderId="0" xfId="0" applyFont="1"/>
    <xf numFmtId="0" fontId="29" fillId="0" borderId="0" xfId="0" applyFont="1" applyAlignment="1">
      <alignment horizontal="center" vertical="center" textRotation="90" wrapText="1"/>
    </xf>
    <xf numFmtId="0" fontId="25" fillId="0" borderId="0" xfId="0" applyFont="1"/>
    <xf numFmtId="165" fontId="37" fillId="15" borderId="33" xfId="0" applyNumberFormat="1" applyFont="1" applyFill="1" applyBorder="1" applyAlignment="1">
      <alignment horizontal="center" vertical="center" wrapText="1"/>
    </xf>
    <xf numFmtId="0" fontId="31" fillId="0" borderId="0" xfId="28" applyFont="1" applyAlignment="1">
      <alignment horizontal="center" vertical="center" wrapText="1"/>
    </xf>
    <xf numFmtId="0" fontId="29" fillId="0" borderId="18" xfId="0" applyFont="1" applyBorder="1" applyAlignment="1">
      <alignment horizontal="left" vertical="center" wrapText="1"/>
    </xf>
    <xf numFmtId="0" fontId="29" fillId="0" borderId="18" xfId="0" applyFont="1" applyBorder="1" applyAlignment="1">
      <alignment horizontal="center" vertical="center" wrapText="1"/>
    </xf>
    <xf numFmtId="165" fontId="37" fillId="10" borderId="29" xfId="0" applyNumberFormat="1" applyFont="1" applyFill="1" applyBorder="1" applyAlignment="1">
      <alignment horizontal="center" vertical="center" wrapText="1"/>
    </xf>
    <xf numFmtId="0" fontId="73" fillId="0" borderId="37" xfId="30" applyFont="1" applyBorder="1" applyAlignment="1">
      <alignment horizontal="center" vertical="center" wrapText="1"/>
    </xf>
    <xf numFmtId="0" fontId="73" fillId="0" borderId="41" xfId="30" applyFont="1" applyBorder="1" applyAlignment="1">
      <alignment horizontal="center" vertical="center" wrapText="1"/>
    </xf>
    <xf numFmtId="0" fontId="73" fillId="0" borderId="38" xfId="30" applyFont="1" applyBorder="1" applyAlignment="1">
      <alignment horizontal="center" vertical="center" wrapText="1"/>
    </xf>
    <xf numFmtId="0" fontId="37" fillId="23" borderId="32" xfId="0" applyFont="1" applyFill="1" applyBorder="1" applyAlignment="1">
      <alignment horizontal="center" vertical="center" wrapText="1"/>
    </xf>
    <xf numFmtId="0" fontId="37" fillId="23" borderId="33" xfId="0" applyFont="1" applyFill="1" applyBorder="1" applyAlignment="1">
      <alignment horizontal="center" vertical="center" wrapText="1"/>
    </xf>
    <xf numFmtId="0" fontId="37" fillId="23" borderId="29" xfId="0" applyFont="1" applyFill="1" applyBorder="1" applyAlignment="1">
      <alignment horizontal="center" vertical="center" wrapText="1"/>
    </xf>
    <xf numFmtId="0" fontId="37" fillId="23" borderId="40" xfId="0" applyFont="1" applyFill="1" applyBorder="1" applyAlignment="1">
      <alignment horizontal="center" vertical="center" wrapText="1"/>
    </xf>
    <xf numFmtId="0" fontId="44" fillId="10" borderId="33" xfId="0" applyFont="1" applyFill="1" applyBorder="1"/>
    <xf numFmtId="0" fontId="44" fillId="10" borderId="40" xfId="0" applyFont="1" applyFill="1" applyBorder="1"/>
    <xf numFmtId="0" fontId="90" fillId="23" borderId="49" xfId="0" applyFont="1" applyFill="1" applyBorder="1" applyAlignment="1">
      <alignment horizontal="center" vertical="center" wrapText="1"/>
    </xf>
    <xf numFmtId="10" fontId="87" fillId="14" borderId="40" xfId="15" applyNumberFormat="1" applyFont="1" applyFill="1" applyBorder="1" applyAlignment="1">
      <alignment horizontal="center" vertical="center"/>
    </xf>
    <xf numFmtId="1" fontId="107" fillId="22" borderId="32" xfId="0" applyNumberFormat="1" applyFont="1" applyFill="1" applyBorder="1" applyAlignment="1">
      <alignment horizontal="center" vertical="center" wrapText="1"/>
    </xf>
    <xf numFmtId="1" fontId="107" fillId="22" borderId="29" xfId="0" applyNumberFormat="1" applyFont="1" applyFill="1" applyBorder="1" applyAlignment="1">
      <alignment horizontal="center" vertical="center" wrapText="1"/>
    </xf>
    <xf numFmtId="1" fontId="107" fillId="22" borderId="29" xfId="0" applyNumberFormat="1" applyFont="1" applyFill="1" applyBorder="1" applyAlignment="1">
      <alignment horizontal="center" vertical="center"/>
    </xf>
    <xf numFmtId="164" fontId="37" fillId="16" borderId="40" xfId="0" applyNumberFormat="1" applyFont="1" applyFill="1" applyBorder="1" applyAlignment="1">
      <alignment horizontal="center" vertical="center" wrapText="1"/>
    </xf>
    <xf numFmtId="164" fontId="37" fillId="16" borderId="36" xfId="0" applyNumberFormat="1" applyFont="1" applyFill="1" applyBorder="1" applyAlignment="1">
      <alignment horizontal="center" vertical="center" wrapText="1"/>
    </xf>
    <xf numFmtId="1" fontId="37" fillId="16" borderId="36" xfId="0" applyNumberFormat="1" applyFont="1" applyFill="1" applyBorder="1" applyAlignment="1">
      <alignment horizontal="center" vertical="center" wrapText="1"/>
    </xf>
    <xf numFmtId="0" fontId="52" fillId="0" borderId="0" xfId="0" applyFont="1" applyAlignment="1">
      <alignment vertical="center"/>
    </xf>
    <xf numFmtId="0" fontId="45" fillId="5" borderId="0" xfId="0" applyFont="1" applyFill="1" applyAlignment="1">
      <alignment horizontal="left" vertical="center" wrapText="1"/>
    </xf>
    <xf numFmtId="0" fontId="46" fillId="0" borderId="37" xfId="37" applyFont="1" applyFill="1" applyBorder="1" applyAlignment="1" applyProtection="1">
      <alignment vertical="center" wrapText="1"/>
      <protection locked="0"/>
    </xf>
    <xf numFmtId="0" fontId="46" fillId="0" borderId="41" xfId="37" applyFont="1" applyFill="1" applyBorder="1" applyAlignment="1" applyProtection="1">
      <alignment vertical="center" wrapText="1"/>
      <protection locked="0"/>
    </xf>
    <xf numFmtId="0" fontId="46" fillId="0" borderId="38" xfId="37" applyFont="1" applyFill="1" applyBorder="1" applyAlignment="1" applyProtection="1">
      <alignment vertical="center" wrapText="1"/>
      <protection locked="0"/>
    </xf>
    <xf numFmtId="0" fontId="32" fillId="0" borderId="41" xfId="37" applyFont="1" applyFill="1" applyBorder="1" applyAlignment="1" applyProtection="1">
      <alignment vertical="center" wrapText="1"/>
      <protection locked="0"/>
    </xf>
    <xf numFmtId="0" fontId="31" fillId="0" borderId="0" xfId="0" applyFont="1" applyAlignment="1">
      <alignment horizontal="center" vertical="center"/>
    </xf>
    <xf numFmtId="0" fontId="48" fillId="0" borderId="0" xfId="0" applyFont="1" applyAlignment="1">
      <alignment vertical="center" wrapText="1"/>
    </xf>
    <xf numFmtId="0" fontId="52" fillId="5" borderId="0" xfId="37" applyFont="1" applyFill="1" applyBorder="1" applyAlignment="1">
      <alignment vertical="center" wrapText="1"/>
    </xf>
    <xf numFmtId="0" fontId="126" fillId="0" borderId="0" xfId="35" applyFont="1" applyAlignment="1">
      <alignment vertical="center"/>
    </xf>
    <xf numFmtId="0" fontId="52" fillId="0" borderId="0" xfId="0" applyFont="1" applyAlignment="1">
      <alignment horizontal="left" vertical="center" wrapText="1"/>
    </xf>
    <xf numFmtId="0" fontId="48" fillId="0" borderId="0" xfId="0" applyFont="1" applyAlignment="1">
      <alignment horizontal="center" vertical="center" wrapText="1"/>
    </xf>
    <xf numFmtId="0" fontId="51" fillId="0" borderId="0" xfId="0" applyFont="1" applyAlignment="1">
      <alignment vertical="center" wrapText="1"/>
    </xf>
    <xf numFmtId="0" fontId="42" fillId="0" borderId="0" xfId="0" applyFont="1" applyAlignment="1">
      <alignment horizontal="center" vertical="center"/>
    </xf>
    <xf numFmtId="0" fontId="31" fillId="0" borderId="0" xfId="0" applyFont="1" applyAlignment="1">
      <alignment vertical="top"/>
    </xf>
    <xf numFmtId="0" fontId="41" fillId="0" borderId="0" xfId="0" applyFont="1" applyAlignment="1">
      <alignment vertical="top"/>
    </xf>
    <xf numFmtId="0" fontId="42" fillId="0" borderId="0" xfId="0" applyFont="1" applyAlignment="1">
      <alignment horizontal="center" vertical="top"/>
    </xf>
    <xf numFmtId="0" fontId="29" fillId="10" borderId="29" xfId="0" applyFont="1" applyFill="1" applyBorder="1" applyAlignment="1">
      <alignment vertical="center" wrapText="1"/>
    </xf>
    <xf numFmtId="0" fontId="31" fillId="0" borderId="0" xfId="0" applyFont="1" applyAlignment="1">
      <alignment vertical="top" wrapText="1"/>
    </xf>
    <xf numFmtId="0" fontId="31" fillId="0" borderId="0" xfId="0" applyFont="1" applyAlignment="1">
      <alignment horizontal="center" vertical="top" wrapText="1"/>
    </xf>
    <xf numFmtId="0" fontId="32" fillId="0" borderId="0" xfId="0" applyFont="1" applyAlignment="1">
      <alignment horizontal="center" vertical="top"/>
    </xf>
    <xf numFmtId="165" fontId="25" fillId="0" borderId="0" xfId="0" applyNumberFormat="1" applyFont="1"/>
    <xf numFmtId="0" fontId="121" fillId="0" borderId="0" xfId="0" applyFont="1"/>
    <xf numFmtId="0" fontId="59" fillId="0" borderId="0" xfId="35" applyFont="1" applyAlignment="1">
      <alignment horizontal="center" vertical="center"/>
    </xf>
    <xf numFmtId="0" fontId="25" fillId="0" borderId="0" xfId="0" applyFont="1" applyAlignment="1">
      <alignment horizontal="center" vertical="center" wrapText="1"/>
    </xf>
    <xf numFmtId="0" fontId="49" fillId="0" borderId="0" xfId="0" applyFont="1" applyAlignment="1">
      <alignment horizontal="center" vertical="center" wrapText="1"/>
    </xf>
    <xf numFmtId="0" fontId="121" fillId="0" borderId="0" xfId="15" applyFont="1" applyAlignment="1">
      <alignment horizontal="center" vertical="center"/>
    </xf>
    <xf numFmtId="0" fontId="121" fillId="0" borderId="0" xfId="0" applyFont="1" applyAlignment="1">
      <alignment wrapText="1"/>
    </xf>
    <xf numFmtId="164" fontId="37" fillId="16" borderId="35" xfId="0" applyNumberFormat="1" applyFont="1" applyFill="1" applyBorder="1" applyAlignment="1">
      <alignment horizontal="center" vertical="center" wrapText="1"/>
    </xf>
    <xf numFmtId="0" fontId="50" fillId="0" borderId="0" xfId="15" applyFont="1" applyAlignment="1">
      <alignment vertical="center" wrapText="1"/>
    </xf>
    <xf numFmtId="0" fontId="50" fillId="0" borderId="0" xfId="15" applyFont="1" applyAlignment="1">
      <alignment vertical="center"/>
    </xf>
    <xf numFmtId="0" fontId="49" fillId="0" borderId="0" xfId="0" applyFont="1"/>
    <xf numFmtId="0" fontId="36" fillId="0" borderId="0" xfId="29" applyFont="1" applyFill="1" applyBorder="1" applyAlignment="1">
      <alignment horizontal="center" vertical="center" wrapText="1"/>
    </xf>
    <xf numFmtId="0" fontId="3" fillId="0" borderId="0" xfId="0" applyFont="1" applyAlignment="1">
      <alignment vertical="top"/>
    </xf>
    <xf numFmtId="0" fontId="46" fillId="0" borderId="0" xfId="30" applyFont="1" applyBorder="1" applyAlignment="1">
      <alignment horizontal="center" vertical="top" wrapText="1"/>
    </xf>
    <xf numFmtId="0" fontId="32" fillId="0" borderId="0" xfId="0" applyFont="1" applyAlignment="1">
      <alignment vertical="top" wrapText="1"/>
    </xf>
    <xf numFmtId="0" fontId="32" fillId="0" borderId="0" xfId="0" applyFont="1" applyAlignment="1">
      <alignment horizontal="center" vertical="top" wrapText="1"/>
    </xf>
    <xf numFmtId="1" fontId="37" fillId="15" borderId="36" xfId="0" applyNumberFormat="1" applyFont="1" applyFill="1" applyBorder="1" applyAlignment="1" applyProtection="1">
      <alignment horizontal="center" vertical="center" wrapText="1"/>
      <protection locked="0"/>
    </xf>
    <xf numFmtId="0" fontId="3" fillId="0" borderId="0" xfId="0" applyFont="1" applyAlignment="1">
      <alignment horizontal="center" vertical="top"/>
    </xf>
    <xf numFmtId="0" fontId="104" fillId="0" borderId="0" xfId="0" applyFont="1" applyAlignment="1">
      <alignment horizontal="center" vertical="center"/>
    </xf>
    <xf numFmtId="0" fontId="29" fillId="10" borderId="31" xfId="0" applyFont="1" applyFill="1" applyBorder="1" applyAlignment="1">
      <alignment vertical="center" wrapText="1"/>
    </xf>
    <xf numFmtId="0" fontId="29" fillId="10" borderId="39" xfId="0" applyFont="1" applyFill="1" applyBorder="1" applyAlignment="1">
      <alignment vertical="center" wrapText="1"/>
    </xf>
    <xf numFmtId="0" fontId="29" fillId="10" borderId="34" xfId="0" applyFont="1" applyFill="1" applyBorder="1" applyAlignment="1">
      <alignment vertical="center" wrapText="1"/>
    </xf>
    <xf numFmtId="0" fontId="72" fillId="0" borderId="0" xfId="48" applyFont="1" applyFill="1" applyBorder="1" applyAlignment="1">
      <alignment horizontal="center" vertical="center"/>
    </xf>
    <xf numFmtId="0" fontId="32" fillId="0" borderId="0" xfId="0" applyFont="1" applyAlignment="1">
      <alignment horizontal="left" vertical="top" wrapText="1" indent="2"/>
    </xf>
    <xf numFmtId="0" fontId="32" fillId="0" borderId="0" xfId="34" applyFont="1" applyAlignment="1">
      <alignment horizontal="left" vertical="center"/>
    </xf>
    <xf numFmtId="0" fontId="40" fillId="0" borderId="0" xfId="0" applyFont="1" applyAlignment="1">
      <alignment vertical="center"/>
    </xf>
    <xf numFmtId="0" fontId="72" fillId="19" borderId="22" xfId="48" applyFont="1" applyBorder="1" applyAlignment="1">
      <alignment horizontal="center" vertical="center"/>
    </xf>
    <xf numFmtId="0" fontId="32" fillId="0" borderId="0" xfId="34" applyFont="1" applyAlignment="1">
      <alignment vertical="center"/>
    </xf>
    <xf numFmtId="0" fontId="43" fillId="0" borderId="0" xfId="34" applyFont="1" applyAlignment="1">
      <alignment vertical="center"/>
    </xf>
    <xf numFmtId="0" fontId="43" fillId="0" borderId="0" xfId="34" applyFont="1" applyAlignment="1">
      <alignment horizontal="center" vertical="center"/>
    </xf>
    <xf numFmtId="0" fontId="32" fillId="0" borderId="0" xfId="34" applyFont="1" applyAlignment="1">
      <alignment horizontal="center" vertical="center"/>
    </xf>
    <xf numFmtId="0" fontId="129" fillId="17" borderId="0" xfId="0" applyFont="1" applyFill="1" applyAlignment="1">
      <alignment horizontal="center" vertical="center"/>
    </xf>
    <xf numFmtId="0" fontId="102" fillId="0" borderId="0" xfId="0" applyFont="1" applyAlignment="1">
      <alignment horizontal="center" vertical="center" wrapText="1"/>
    </xf>
    <xf numFmtId="0" fontId="64" fillId="0" borderId="0" xfId="0" applyFont="1" applyAlignment="1">
      <alignment vertical="center"/>
    </xf>
    <xf numFmtId="164" fontId="31" fillId="0" borderId="0" xfId="0" applyNumberFormat="1" applyFont="1" applyAlignment="1">
      <alignment vertical="center"/>
    </xf>
    <xf numFmtId="165" fontId="30" fillId="16" borderId="40" xfId="0" applyNumberFormat="1" applyFont="1" applyFill="1" applyBorder="1" applyAlignment="1" applyProtection="1">
      <alignment horizontal="center" vertical="center" wrapText="1"/>
      <protection locked="0"/>
    </xf>
    <xf numFmtId="0" fontId="32" fillId="0" borderId="11" xfId="0" applyFont="1" applyBorder="1" applyAlignment="1">
      <alignment vertical="center" wrapText="1"/>
    </xf>
    <xf numFmtId="0" fontId="30" fillId="2" borderId="29" xfId="2" applyFont="1" applyFill="1" applyBorder="1" applyAlignment="1">
      <alignment horizontal="center" vertical="center"/>
    </xf>
    <xf numFmtId="0" fontId="30" fillId="0" borderId="35" xfId="2" applyFont="1" applyBorder="1" applyAlignment="1">
      <alignment horizontal="center" vertical="center" wrapText="1"/>
    </xf>
    <xf numFmtId="9" fontId="37" fillId="15" borderId="79" xfId="0" applyNumberFormat="1" applyFont="1" applyFill="1" applyBorder="1" applyAlignment="1" applyProtection="1">
      <alignment horizontal="center" vertical="center" wrapText="1"/>
      <protection locked="0"/>
    </xf>
    <xf numFmtId="0" fontId="30" fillId="0" borderId="131" xfId="0" applyFont="1" applyBorder="1" applyAlignment="1">
      <alignment horizontal="center" vertical="center" wrapText="1"/>
    </xf>
    <xf numFmtId="0" fontId="37" fillId="0" borderId="132" xfId="0" applyFont="1" applyBorder="1" applyAlignment="1">
      <alignment vertical="center" wrapText="1"/>
    </xf>
    <xf numFmtId="0" fontId="37" fillId="0" borderId="133" xfId="0" applyFont="1" applyBorder="1" applyAlignment="1">
      <alignment horizontal="center" vertical="center" wrapText="1"/>
    </xf>
    <xf numFmtId="10" fontId="37" fillId="15" borderId="133" xfId="38" applyNumberFormat="1" applyFont="1" applyFill="1" applyBorder="1" applyAlignment="1" applyProtection="1">
      <alignment horizontal="center" vertical="center" wrapText="1"/>
      <protection locked="0"/>
    </xf>
    <xf numFmtId="0" fontId="30" fillId="0" borderId="135" xfId="0" applyFont="1" applyBorder="1" applyAlignment="1">
      <alignment vertical="center" wrapText="1"/>
    </xf>
    <xf numFmtId="0" fontId="30" fillId="0" borderId="136" xfId="0" applyFont="1" applyBorder="1" applyAlignment="1">
      <alignment horizontal="center" vertical="center" wrapText="1"/>
    </xf>
    <xf numFmtId="10" fontId="30" fillId="15" borderId="136" xfId="38" applyNumberFormat="1" applyFont="1" applyFill="1" applyBorder="1" applyAlignment="1" applyProtection="1">
      <alignment horizontal="center" vertical="center" wrapText="1"/>
      <protection locked="0"/>
    </xf>
    <xf numFmtId="10" fontId="37" fillId="15" borderId="136" xfId="38" applyNumberFormat="1" applyFont="1" applyFill="1" applyBorder="1" applyAlignment="1" applyProtection="1">
      <alignment horizontal="center" vertical="center" wrapText="1"/>
      <protection locked="0"/>
    </xf>
    <xf numFmtId="0" fontId="37" fillId="0" borderId="138" xfId="0" applyFont="1" applyBorder="1" applyAlignment="1">
      <alignment vertical="center" wrapText="1"/>
    </xf>
    <xf numFmtId="0" fontId="37" fillId="0" borderId="139" xfId="0" applyFont="1" applyBorder="1" applyAlignment="1">
      <alignment horizontal="center" vertical="center" wrapText="1"/>
    </xf>
    <xf numFmtId="0" fontId="37" fillId="15" borderId="140" xfId="0" applyFont="1" applyFill="1" applyBorder="1" applyAlignment="1" applyProtection="1">
      <alignment horizontal="center" vertical="center" wrapText="1"/>
      <protection locked="0"/>
    </xf>
    <xf numFmtId="0" fontId="30" fillId="15" borderId="131" xfId="0" applyFont="1" applyFill="1" applyBorder="1" applyAlignment="1" applyProtection="1">
      <alignment horizontal="center" vertical="center" wrapText="1"/>
      <protection locked="0"/>
    </xf>
    <xf numFmtId="0" fontId="37" fillId="15" borderId="133" xfId="0" applyFont="1" applyFill="1" applyBorder="1" applyAlignment="1" applyProtection="1">
      <alignment horizontal="center" vertical="center" wrapText="1"/>
      <protection locked="0"/>
    </xf>
    <xf numFmtId="165" fontId="37" fillId="16" borderId="134" xfId="0" applyNumberFormat="1" applyFont="1" applyFill="1" applyBorder="1" applyAlignment="1">
      <alignment horizontal="center" vertical="center" wrapText="1"/>
    </xf>
    <xf numFmtId="0" fontId="30" fillId="15" borderId="136" xfId="0" applyFont="1" applyFill="1" applyBorder="1" applyAlignment="1" applyProtection="1">
      <alignment horizontal="center" vertical="center" wrapText="1"/>
      <protection locked="0"/>
    </xf>
    <xf numFmtId="0" fontId="37" fillId="15" borderId="136" xfId="0" applyFont="1" applyFill="1" applyBorder="1" applyAlignment="1" applyProtection="1">
      <alignment horizontal="center" vertical="center" wrapText="1"/>
      <protection locked="0"/>
    </xf>
    <xf numFmtId="165" fontId="37" fillId="16" borderId="137" xfId="0" applyNumberFormat="1" applyFont="1" applyFill="1" applyBorder="1" applyAlignment="1">
      <alignment horizontal="center" vertical="center" wrapText="1"/>
    </xf>
    <xf numFmtId="0" fontId="30" fillId="0" borderId="133" xfId="0" applyFont="1" applyBorder="1" applyAlignment="1">
      <alignment horizontal="center" vertical="center" wrapText="1"/>
    </xf>
    <xf numFmtId="0" fontId="30" fillId="15" borderId="133" xfId="0" applyFont="1" applyFill="1" applyBorder="1" applyAlignment="1" applyProtection="1">
      <alignment horizontal="center" vertical="center" wrapText="1"/>
      <protection locked="0"/>
    </xf>
    <xf numFmtId="165" fontId="30" fillId="16" borderId="136" xfId="0" applyNumberFormat="1" applyFont="1" applyFill="1" applyBorder="1" applyAlignment="1">
      <alignment horizontal="center" vertical="center" wrapText="1"/>
    </xf>
    <xf numFmtId="0" fontId="30" fillId="10" borderId="133" xfId="0" applyFont="1" applyFill="1" applyBorder="1" applyAlignment="1">
      <alignment horizontal="center" vertical="center" wrapText="1"/>
    </xf>
    <xf numFmtId="0" fontId="30" fillId="10" borderId="133" xfId="0" applyFont="1" applyFill="1" applyBorder="1" applyAlignment="1">
      <alignment vertical="center"/>
    </xf>
    <xf numFmtId="0" fontId="30" fillId="10" borderId="131" xfId="0" applyFont="1" applyFill="1" applyBorder="1" applyAlignment="1">
      <alignment horizontal="center" vertical="center" wrapText="1"/>
    </xf>
    <xf numFmtId="0" fontId="30" fillId="10" borderId="131" xfId="0" applyFont="1" applyFill="1" applyBorder="1" applyAlignment="1">
      <alignment vertical="center"/>
    </xf>
    <xf numFmtId="0" fontId="30" fillId="10" borderId="136" xfId="0" applyFont="1" applyFill="1" applyBorder="1" applyAlignment="1">
      <alignment horizontal="center" vertical="center" wrapText="1"/>
    </xf>
    <xf numFmtId="0" fontId="30" fillId="10" borderId="136" xfId="0" applyFont="1" applyFill="1" applyBorder="1" applyAlignment="1">
      <alignment vertical="center"/>
    </xf>
    <xf numFmtId="0" fontId="30" fillId="10" borderId="134" xfId="0" applyFont="1" applyFill="1" applyBorder="1" applyAlignment="1">
      <alignment vertical="center"/>
    </xf>
    <xf numFmtId="0" fontId="30" fillId="10" borderId="143" xfId="0" applyFont="1" applyFill="1" applyBorder="1" applyAlignment="1">
      <alignment vertical="center"/>
    </xf>
    <xf numFmtId="0" fontId="30" fillId="10" borderId="137" xfId="0" applyFont="1" applyFill="1" applyBorder="1" applyAlignment="1">
      <alignment vertical="center"/>
    </xf>
    <xf numFmtId="10" fontId="37" fillId="28" borderId="137" xfId="0" applyNumberFormat="1" applyFont="1" applyFill="1" applyBorder="1" applyAlignment="1">
      <alignment horizontal="center" vertical="center" wrapText="1"/>
    </xf>
    <xf numFmtId="165" fontId="37" fillId="28" borderId="141" xfId="0" applyNumberFormat="1" applyFont="1" applyFill="1" applyBorder="1" applyAlignment="1">
      <alignment horizontal="center" vertical="center" wrapText="1"/>
    </xf>
    <xf numFmtId="0" fontId="37" fillId="28" borderId="71" xfId="0" applyFont="1" applyFill="1" applyBorder="1" applyAlignment="1">
      <alignment horizontal="center" vertical="center" wrapText="1"/>
    </xf>
    <xf numFmtId="0" fontId="37" fillId="28" borderId="79" xfId="0" applyFont="1" applyFill="1" applyBorder="1" applyAlignment="1">
      <alignment horizontal="center" vertical="center" wrapText="1"/>
    </xf>
    <xf numFmtId="0" fontId="37" fillId="28" borderId="91" xfId="0" applyFont="1" applyFill="1" applyBorder="1" applyAlignment="1">
      <alignment horizontal="center" vertical="center" wrapText="1"/>
    </xf>
    <xf numFmtId="0" fontId="37" fillId="0" borderId="131" xfId="0" applyFont="1" applyBorder="1" applyAlignment="1">
      <alignment horizontal="left" vertical="center" wrapText="1"/>
    </xf>
    <xf numFmtId="0" fontId="30" fillId="15" borderId="131" xfId="0" applyFont="1" applyFill="1" applyBorder="1" applyAlignment="1">
      <alignment horizontal="center" vertical="center" wrapText="1"/>
    </xf>
    <xf numFmtId="0" fontId="30" fillId="24" borderId="131" xfId="0" applyFont="1" applyFill="1" applyBorder="1" applyAlignment="1">
      <alignment horizontal="center" vertical="center" wrapText="1"/>
    </xf>
    <xf numFmtId="0" fontId="75" fillId="10" borderId="131" xfId="0" applyFont="1" applyFill="1" applyBorder="1" applyAlignment="1">
      <alignment horizontal="center" vertical="center" wrapText="1"/>
    </xf>
    <xf numFmtId="0" fontId="77" fillId="10" borderId="131" xfId="0" applyFont="1" applyFill="1" applyBorder="1" applyAlignment="1">
      <alignment horizontal="center" wrapText="1"/>
    </xf>
    <xf numFmtId="0" fontId="37" fillId="0" borderId="132" xfId="0" applyFont="1" applyBorder="1" applyAlignment="1">
      <alignment horizontal="left" vertical="center" wrapText="1"/>
    </xf>
    <xf numFmtId="0" fontId="37" fillId="0" borderId="133" xfId="0" applyFont="1" applyBorder="1" applyAlignment="1">
      <alignment horizontal="left" vertical="center" wrapText="1"/>
    </xf>
    <xf numFmtId="0" fontId="30" fillId="15" borderId="133" xfId="0" applyFont="1" applyFill="1" applyBorder="1" applyAlignment="1">
      <alignment horizontal="center" vertical="center" wrapText="1"/>
    </xf>
    <xf numFmtId="0" fontId="30" fillId="24" borderId="133" xfId="0" applyFont="1" applyFill="1" applyBorder="1" applyAlignment="1">
      <alignment horizontal="center" vertical="center" wrapText="1"/>
    </xf>
    <xf numFmtId="0" fontId="30" fillId="16" borderId="134" xfId="0" applyFont="1" applyFill="1" applyBorder="1" applyAlignment="1">
      <alignment horizontal="center" vertical="center" wrapText="1"/>
    </xf>
    <xf numFmtId="0" fontId="37" fillId="0" borderId="142" xfId="0" applyFont="1" applyBorder="1" applyAlignment="1">
      <alignment horizontal="left" vertical="center" wrapText="1"/>
    </xf>
    <xf numFmtId="0" fontId="30" fillId="24" borderId="143" xfId="0" applyFont="1" applyFill="1" applyBorder="1" applyAlignment="1">
      <alignment horizontal="center" vertical="center" wrapText="1"/>
    </xf>
    <xf numFmtId="0" fontId="30" fillId="16" borderId="143" xfId="0" applyFont="1" applyFill="1" applyBorder="1" applyAlignment="1">
      <alignment horizontal="center" vertical="center" wrapText="1"/>
    </xf>
    <xf numFmtId="0" fontId="37" fillId="0" borderId="135" xfId="0" applyFont="1" applyBorder="1" applyAlignment="1">
      <alignment horizontal="left" vertical="center" wrapText="1"/>
    </xf>
    <xf numFmtId="0" fontId="37" fillId="0" borderId="136" xfId="0" applyFont="1" applyBorder="1" applyAlignment="1">
      <alignment horizontal="left" vertical="center" wrapText="1"/>
    </xf>
    <xf numFmtId="0" fontId="75" fillId="10" borderId="136" xfId="0" applyFont="1" applyFill="1" applyBorder="1" applyAlignment="1">
      <alignment horizontal="center" vertical="center" wrapText="1"/>
    </xf>
    <xf numFmtId="0" fontId="77" fillId="10" borderId="136" xfId="0" applyFont="1" applyFill="1" applyBorder="1" applyAlignment="1">
      <alignment horizontal="center" wrapText="1"/>
    </xf>
    <xf numFmtId="0" fontId="130" fillId="0" borderId="0" xfId="0" applyFont="1" applyAlignment="1">
      <alignment horizontal="left" vertical="center"/>
    </xf>
    <xf numFmtId="0" fontId="89" fillId="0" borderId="0" xfId="0" applyFont="1" applyAlignment="1" applyProtection="1">
      <alignment vertical="center"/>
    </xf>
    <xf numFmtId="0" fontId="89" fillId="0" borderId="0" xfId="0" applyFont="1" applyBorder="1" applyAlignment="1" applyProtection="1">
      <alignment horizontal="center" vertical="center" wrapText="1"/>
    </xf>
    <xf numFmtId="0" fontId="89" fillId="0" borderId="0" xfId="0" applyFont="1" applyBorder="1" applyAlignment="1" applyProtection="1">
      <alignment horizontal="center" vertical="center"/>
    </xf>
    <xf numFmtId="0" fontId="89" fillId="0" borderId="0" xfId="0" applyFont="1" applyAlignment="1" applyProtection="1">
      <alignment horizontal="center" vertical="center"/>
    </xf>
    <xf numFmtId="0" fontId="132" fillId="0" borderId="0" xfId="51" applyFont="1" applyFill="1" applyBorder="1" applyAlignment="1" applyProtection="1">
      <alignment horizontal="center" vertical="center"/>
    </xf>
    <xf numFmtId="0" fontId="84" fillId="0" borderId="0" xfId="0" applyFont="1" applyFill="1" applyBorder="1" applyAlignment="1" applyProtection="1">
      <alignment horizontal="center" vertical="center" wrapText="1"/>
    </xf>
    <xf numFmtId="0" fontId="3" fillId="0" borderId="0" xfId="0" applyFont="1" applyAlignment="1" applyProtection="1">
      <alignment horizontal="center" vertical="center"/>
    </xf>
    <xf numFmtId="0" fontId="3" fillId="0" borderId="0" xfId="0" applyFont="1" applyAlignment="1" applyProtection="1">
      <alignment wrapText="1"/>
    </xf>
    <xf numFmtId="0" fontId="133" fillId="0" borderId="39" xfId="51" applyFont="1" applyBorder="1" applyAlignment="1" applyProtection="1">
      <alignment horizontal="left" vertical="top"/>
    </xf>
    <xf numFmtId="0" fontId="133" fillId="0" borderId="34" xfId="51" applyFont="1" applyBorder="1" applyAlignment="1" applyProtection="1">
      <alignment horizontal="left" vertical="top"/>
    </xf>
    <xf numFmtId="0" fontId="133" fillId="0" borderId="39" xfId="51" applyFont="1" applyBorder="1" applyAlignment="1" applyProtection="1">
      <alignment horizontal="left" vertical="center"/>
    </xf>
    <xf numFmtId="0" fontId="133" fillId="0" borderId="39" xfId="51" applyFont="1" applyFill="1" applyBorder="1" applyAlignment="1" applyProtection="1">
      <alignment horizontal="left" vertical="center"/>
    </xf>
    <xf numFmtId="0" fontId="133" fillId="0" borderId="34" xfId="51" applyFont="1" applyFill="1" applyBorder="1" applyAlignment="1" applyProtection="1">
      <alignment horizontal="left" vertical="center"/>
    </xf>
    <xf numFmtId="0" fontId="133" fillId="0" borderId="148" xfId="51" applyFont="1" applyBorder="1" applyAlignment="1" applyProtection="1">
      <alignment horizontal="left" vertical="center"/>
    </xf>
    <xf numFmtId="0" fontId="133" fillId="0" borderId="149" xfId="51" applyFont="1" applyBorder="1" applyAlignment="1" applyProtection="1">
      <alignment horizontal="left" vertical="center"/>
    </xf>
    <xf numFmtId="0" fontId="133" fillId="0" borderId="34" xfId="51" applyFont="1" applyBorder="1" applyAlignment="1" applyProtection="1">
      <alignment horizontal="left" vertical="center"/>
    </xf>
    <xf numFmtId="0" fontId="134" fillId="20" borderId="29" xfId="0" applyFont="1" applyFill="1" applyBorder="1" applyAlignment="1" applyProtection="1">
      <alignment horizontal="center" vertical="center" wrapText="1"/>
    </xf>
    <xf numFmtId="0" fontId="134" fillId="20" borderId="35" xfId="0" applyFont="1" applyFill="1" applyBorder="1" applyAlignment="1" applyProtection="1">
      <alignment horizontal="center" vertical="center" wrapText="1"/>
    </xf>
    <xf numFmtId="0" fontId="134" fillId="20" borderId="12" xfId="0" applyFont="1" applyFill="1" applyBorder="1" applyAlignment="1" applyProtection="1">
      <alignment horizontal="center" vertical="center" wrapText="1"/>
    </xf>
    <xf numFmtId="0" fontId="134" fillId="18" borderId="27" xfId="0" applyFont="1" applyFill="1" applyBorder="1" applyAlignment="1" applyProtection="1">
      <alignment horizontal="center" vertical="center" wrapText="1"/>
    </xf>
    <xf numFmtId="0" fontId="134" fillId="20" borderId="150" xfId="0" applyFont="1" applyFill="1" applyBorder="1" applyAlignment="1" applyProtection="1">
      <alignment horizontal="center" vertical="center" wrapText="1"/>
    </xf>
    <xf numFmtId="0" fontId="3" fillId="0" borderId="0" xfId="0" applyFont="1" applyAlignment="1">
      <alignment horizontal="left" vertical="top"/>
    </xf>
    <xf numFmtId="0" fontId="133" fillId="0" borderId="57" xfId="51" applyFont="1" applyBorder="1" applyAlignment="1" applyProtection="1">
      <alignment horizontal="left" vertical="top"/>
    </xf>
    <xf numFmtId="0" fontId="134" fillId="20" borderId="118" xfId="0" applyFont="1" applyFill="1" applyBorder="1" applyAlignment="1" applyProtection="1">
      <alignment horizontal="center" vertical="center" wrapText="1"/>
    </xf>
    <xf numFmtId="0" fontId="133" fillId="0" borderId="57" xfId="51" applyFont="1" applyBorder="1" applyAlignment="1" applyProtection="1">
      <alignment horizontal="left" vertical="center"/>
    </xf>
    <xf numFmtId="0" fontId="133" fillId="0" borderId="151" xfId="51" applyFont="1" applyBorder="1" applyAlignment="1" applyProtection="1">
      <alignment horizontal="left" vertical="center"/>
    </xf>
    <xf numFmtId="0" fontId="134" fillId="20" borderId="13" xfId="0" applyFont="1" applyFill="1" applyBorder="1" applyAlignment="1" applyProtection="1">
      <alignment horizontal="center" vertical="center" wrapText="1"/>
    </xf>
    <xf numFmtId="0" fontId="133" fillId="0" borderId="124" xfId="51" applyFont="1" applyBorder="1" applyAlignment="1" applyProtection="1">
      <alignment horizontal="left" vertical="center"/>
    </xf>
    <xf numFmtId="0" fontId="134" fillId="20" borderId="48" xfId="0" applyFont="1" applyFill="1" applyBorder="1" applyAlignment="1" applyProtection="1">
      <alignment horizontal="center" vertical="center" wrapText="1"/>
    </xf>
    <xf numFmtId="0" fontId="106" fillId="10" borderId="45" xfId="50" applyFont="1" applyBorder="1" applyAlignment="1" applyProtection="1">
      <alignment horizontal="center" vertical="center" wrapText="1"/>
    </xf>
    <xf numFmtId="0" fontId="106" fillId="10" borderId="49" xfId="50" applyFont="1" applyBorder="1" applyAlignment="1" applyProtection="1">
      <alignment horizontal="center" vertical="center" wrapText="1"/>
    </xf>
    <xf numFmtId="0" fontId="106" fillId="10" borderId="46" xfId="50" applyFont="1" applyBorder="1" applyAlignment="1" applyProtection="1">
      <alignment horizontal="center" vertical="center" wrapText="1"/>
    </xf>
    <xf numFmtId="0" fontId="106" fillId="10" borderId="125" xfId="50" applyFont="1" applyBorder="1" applyAlignment="1" applyProtection="1">
      <alignment horizontal="center" vertical="center" wrapText="1"/>
    </xf>
    <xf numFmtId="0" fontId="106" fillId="10" borderId="112" xfId="50" applyFont="1" applyBorder="1" applyAlignment="1" applyProtection="1">
      <alignment horizontal="center" vertical="center" wrapText="1"/>
    </xf>
    <xf numFmtId="0" fontId="106" fillId="10" borderId="88" xfId="50" applyFont="1" applyBorder="1" applyAlignment="1" applyProtection="1">
      <alignment horizontal="center" vertical="center" wrapText="1"/>
    </xf>
    <xf numFmtId="0" fontId="61" fillId="10" borderId="45" xfId="50" applyFont="1" applyBorder="1" applyAlignment="1" applyProtection="1">
      <alignment horizontal="center" vertical="center" wrapText="1"/>
    </xf>
    <xf numFmtId="0" fontId="61" fillId="10" borderId="46" xfId="50" applyFont="1" applyBorder="1" applyAlignment="1" applyProtection="1">
      <alignment horizontal="center" vertical="center" wrapText="1"/>
    </xf>
    <xf numFmtId="0" fontId="135" fillId="10" borderId="45" xfId="50" applyFont="1" applyBorder="1" applyAlignment="1">
      <alignment vertical="center" wrapText="1"/>
    </xf>
    <xf numFmtId="0" fontId="135" fillId="10" borderId="49" xfId="50" applyFont="1" applyBorder="1" applyAlignment="1">
      <alignment vertical="center" wrapText="1"/>
    </xf>
    <xf numFmtId="0" fontId="135" fillId="10" borderId="46" xfId="50" applyFont="1" applyBorder="1" applyAlignment="1">
      <alignment vertical="center" wrapText="1"/>
    </xf>
    <xf numFmtId="0" fontId="37" fillId="28" borderId="40" xfId="0" applyFont="1" applyFill="1" applyBorder="1" applyAlignment="1">
      <alignment horizontal="center" vertical="center" wrapText="1"/>
    </xf>
    <xf numFmtId="0" fontId="44" fillId="28" borderId="56" xfId="0" applyFont="1" applyFill="1" applyBorder="1" applyAlignment="1">
      <alignment horizontal="center" vertical="center" wrapText="1"/>
    </xf>
    <xf numFmtId="165" fontId="37" fillId="24" borderId="32" xfId="0" applyNumberFormat="1" applyFont="1" applyFill="1" applyBorder="1" applyAlignment="1">
      <alignment horizontal="center" vertical="center" wrapText="1"/>
    </xf>
    <xf numFmtId="165" fontId="30" fillId="24" borderId="35" xfId="0" applyNumberFormat="1" applyFont="1" applyFill="1" applyBorder="1" applyAlignment="1">
      <alignment horizontal="center" vertical="center" wrapText="1"/>
    </xf>
    <xf numFmtId="165" fontId="37" fillId="24" borderId="35" xfId="0" applyNumberFormat="1" applyFont="1" applyFill="1" applyBorder="1" applyAlignment="1">
      <alignment horizontal="center" vertical="center" wrapText="1"/>
    </xf>
    <xf numFmtId="165" fontId="37" fillId="7" borderId="32" xfId="0" applyNumberFormat="1" applyFont="1" applyFill="1" applyBorder="1" applyAlignment="1">
      <alignment horizontal="center" vertical="center" wrapText="1"/>
    </xf>
    <xf numFmtId="165" fontId="37" fillId="24" borderId="32" xfId="0" applyNumberFormat="1" applyFont="1" applyFill="1" applyBorder="1" applyAlignment="1">
      <alignment horizontal="center" vertical="center"/>
    </xf>
    <xf numFmtId="0" fontId="37" fillId="24" borderId="29" xfId="0" applyFont="1" applyFill="1" applyBorder="1" applyAlignment="1">
      <alignment horizontal="center" vertical="center"/>
    </xf>
    <xf numFmtId="0" fontId="37" fillId="24" borderId="33" xfId="0" applyFont="1" applyFill="1" applyBorder="1" applyAlignment="1">
      <alignment horizontal="center" vertical="center"/>
    </xf>
    <xf numFmtId="0" fontId="37" fillId="24" borderId="40" xfId="0" applyFont="1" applyFill="1" applyBorder="1" applyAlignment="1">
      <alignment horizontal="center" vertical="center"/>
    </xf>
    <xf numFmtId="0" fontId="37" fillId="24" borderId="36" xfId="0" applyFont="1" applyFill="1" applyBorder="1" applyAlignment="1">
      <alignment horizontal="center" vertical="center"/>
    </xf>
    <xf numFmtId="165" fontId="37" fillId="24" borderId="49" xfId="0" applyNumberFormat="1" applyFont="1" applyFill="1" applyBorder="1" applyAlignment="1">
      <alignment horizontal="center" vertical="center" wrapText="1"/>
    </xf>
    <xf numFmtId="0" fontId="37" fillId="0" borderId="155" xfId="0" applyFont="1" applyBorder="1" applyAlignment="1">
      <alignment horizontal="left" vertical="center" wrapText="1"/>
    </xf>
    <xf numFmtId="0" fontId="37" fillId="0" borderId="156" xfId="0" applyFont="1" applyBorder="1" applyAlignment="1">
      <alignment horizontal="center" vertical="center" wrapText="1"/>
    </xf>
    <xf numFmtId="165" fontId="37" fillId="16" borderId="156" xfId="0" applyNumberFormat="1" applyFont="1" applyFill="1" applyBorder="1" applyAlignment="1">
      <alignment horizontal="center" vertical="center" wrapText="1"/>
    </xf>
    <xf numFmtId="165" fontId="37" fillId="16" borderId="141" xfId="0" applyNumberFormat="1" applyFont="1" applyFill="1" applyBorder="1" applyAlignment="1">
      <alignment horizontal="center" vertical="center" wrapText="1"/>
    </xf>
    <xf numFmtId="0" fontId="44" fillId="28" borderId="74" xfId="0" applyFont="1" applyFill="1" applyBorder="1" applyAlignment="1">
      <alignment horizontal="center" vertical="center" wrapText="1"/>
    </xf>
    <xf numFmtId="0" fontId="44" fillId="28" borderId="79" xfId="0" applyFont="1" applyFill="1" applyBorder="1" applyAlignment="1">
      <alignment horizontal="center" vertical="center" wrapText="1"/>
    </xf>
    <xf numFmtId="0" fontId="44" fillId="0" borderId="73" xfId="0" applyFont="1" applyFill="1" applyBorder="1" applyAlignment="1">
      <alignment horizontal="left" vertical="center" wrapText="1"/>
    </xf>
    <xf numFmtId="0" fontId="44" fillId="0" borderId="86" xfId="0" applyFont="1" applyFill="1" applyBorder="1" applyAlignment="1">
      <alignment horizontal="left" vertical="center" wrapText="1"/>
    </xf>
    <xf numFmtId="0" fontId="61" fillId="10" borderId="157" xfId="0" applyFont="1" applyFill="1" applyBorder="1" applyAlignment="1">
      <alignment horizontal="left" vertical="center" wrapText="1"/>
    </xf>
    <xf numFmtId="0" fontId="29" fillId="10" borderId="158" xfId="0" applyFont="1" applyFill="1" applyBorder="1" applyAlignment="1">
      <alignment horizontal="center" vertical="center" wrapText="1"/>
    </xf>
    <xf numFmtId="0" fontId="29" fillId="10" borderId="159" xfId="0" applyFont="1" applyFill="1" applyBorder="1" applyAlignment="1">
      <alignment horizontal="center" vertical="center" wrapText="1"/>
    </xf>
    <xf numFmtId="0" fontId="37" fillId="0" borderId="160" xfId="0" applyFont="1" applyBorder="1" applyAlignment="1">
      <alignment horizontal="left" vertical="center" wrapText="1"/>
    </xf>
    <xf numFmtId="0" fontId="37" fillId="24" borderId="161" xfId="0" applyFont="1" applyFill="1" applyBorder="1" applyAlignment="1">
      <alignment horizontal="center" vertical="center" wrapText="1"/>
    </xf>
    <xf numFmtId="0" fontId="37" fillId="24" borderId="162" xfId="0" applyFont="1" applyFill="1" applyBorder="1" applyAlignment="1">
      <alignment horizontal="center" vertical="center" wrapText="1"/>
    </xf>
    <xf numFmtId="165" fontId="107" fillId="26" borderId="32" xfId="0" applyNumberFormat="1" applyFont="1" applyFill="1" applyBorder="1" applyAlignment="1">
      <alignment horizontal="center" vertical="center" wrapText="1"/>
    </xf>
    <xf numFmtId="0" fontId="37" fillId="28" borderId="74" xfId="0" applyFont="1" applyFill="1" applyBorder="1" applyAlignment="1">
      <alignment horizontal="center" vertical="center" wrapText="1"/>
    </xf>
    <xf numFmtId="0" fontId="37" fillId="28" borderId="119" xfId="0" applyFont="1" applyFill="1" applyBorder="1" applyAlignment="1">
      <alignment horizontal="center" vertical="center" wrapText="1"/>
    </xf>
    <xf numFmtId="0" fontId="37" fillId="26" borderId="119" xfId="0" applyFont="1" applyFill="1" applyBorder="1" applyAlignment="1">
      <alignment horizontal="center" vertical="center" wrapText="1"/>
    </xf>
    <xf numFmtId="0" fontId="37" fillId="26" borderId="120" xfId="0" applyFont="1" applyFill="1" applyBorder="1" applyAlignment="1">
      <alignment horizontal="center" vertical="center" wrapText="1"/>
    </xf>
    <xf numFmtId="0" fontId="37" fillId="26" borderId="71" xfId="0" applyFont="1" applyFill="1" applyBorder="1" applyAlignment="1">
      <alignment horizontal="center" vertical="center" wrapText="1"/>
    </xf>
    <xf numFmtId="0" fontId="37" fillId="26" borderId="74" xfId="0" applyFont="1" applyFill="1" applyBorder="1" applyAlignment="1">
      <alignment horizontal="center" vertical="center" wrapText="1"/>
    </xf>
    <xf numFmtId="0" fontId="37" fillId="24" borderId="163" xfId="0" applyFont="1" applyFill="1" applyBorder="1" applyAlignment="1">
      <alignment horizontal="center" vertical="center" wrapText="1"/>
    </xf>
    <xf numFmtId="0" fontId="37" fillId="24" borderId="164" xfId="0" applyFont="1" applyFill="1" applyBorder="1" applyAlignment="1">
      <alignment horizontal="center" vertical="center" wrapText="1"/>
    </xf>
    <xf numFmtId="0" fontId="37" fillId="0" borderId="73" xfId="0" applyFont="1" applyFill="1" applyBorder="1" applyAlignment="1">
      <alignment horizontal="left" vertical="center" wrapText="1"/>
    </xf>
    <xf numFmtId="0" fontId="37" fillId="0" borderId="165" xfId="0" applyFont="1" applyBorder="1" applyAlignment="1">
      <alignment horizontal="left" vertical="center" wrapText="1"/>
    </xf>
    <xf numFmtId="0" fontId="37" fillId="0" borderId="166" xfId="0" applyFont="1" applyBorder="1" applyAlignment="1">
      <alignment horizontal="left" vertical="center" wrapText="1"/>
    </xf>
    <xf numFmtId="0" fontId="37" fillId="0" borderId="167" xfId="0" applyFont="1" applyBorder="1" applyAlignment="1">
      <alignment horizontal="left" vertical="center" wrapText="1"/>
    </xf>
    <xf numFmtId="0" fontId="37" fillId="26" borderId="33" xfId="0" applyFont="1" applyFill="1" applyBorder="1" applyAlignment="1">
      <alignment horizontal="center" vertical="center" wrapText="1"/>
    </xf>
    <xf numFmtId="0" fontId="37" fillId="26" borderId="40" xfId="0" applyFont="1" applyFill="1" applyBorder="1" applyAlignment="1">
      <alignment horizontal="center" vertical="center" wrapText="1"/>
    </xf>
    <xf numFmtId="0" fontId="37" fillId="26" borderId="36" xfId="0" applyFont="1" applyFill="1" applyBorder="1" applyAlignment="1">
      <alignment horizontal="center" vertical="center" wrapText="1"/>
    </xf>
    <xf numFmtId="0" fontId="37" fillId="26" borderId="49" xfId="0" applyFont="1" applyFill="1" applyBorder="1" applyAlignment="1">
      <alignment horizontal="center" vertical="center" wrapText="1"/>
    </xf>
    <xf numFmtId="165" fontId="30" fillId="24" borderId="32" xfId="0" applyNumberFormat="1" applyFont="1" applyFill="1" applyBorder="1" applyAlignment="1">
      <alignment horizontal="center" vertical="center" wrapText="1"/>
    </xf>
    <xf numFmtId="165" fontId="107" fillId="24" borderId="32" xfId="0" applyNumberFormat="1" applyFont="1" applyFill="1" applyBorder="1" applyAlignment="1">
      <alignment horizontal="center" vertical="center" wrapText="1"/>
    </xf>
    <xf numFmtId="165" fontId="107" fillId="24" borderId="33" xfId="0" applyNumberFormat="1" applyFont="1" applyFill="1" applyBorder="1" applyAlignment="1">
      <alignment horizontal="center" vertical="center" wrapText="1"/>
    </xf>
    <xf numFmtId="165" fontId="30" fillId="24" borderId="29" xfId="0" applyNumberFormat="1" applyFont="1" applyFill="1" applyBorder="1" applyAlignment="1">
      <alignment horizontal="center" vertical="center" wrapText="1"/>
    </xf>
    <xf numFmtId="165" fontId="107" fillId="24" borderId="29" xfId="0" applyNumberFormat="1" applyFont="1" applyFill="1" applyBorder="1" applyAlignment="1">
      <alignment horizontal="center" vertical="center" wrapText="1"/>
    </xf>
    <xf numFmtId="0" fontId="30" fillId="24" borderId="35" xfId="0" applyFont="1" applyFill="1" applyBorder="1" applyAlignment="1">
      <alignment horizontal="center" vertical="center"/>
    </xf>
    <xf numFmtId="0" fontId="107" fillId="24" borderId="35" xfId="0" applyFont="1" applyFill="1" applyBorder="1" applyAlignment="1">
      <alignment horizontal="center" vertical="center"/>
    </xf>
    <xf numFmtId="0" fontId="107" fillId="24" borderId="36" xfId="0" applyFont="1" applyFill="1" applyBorder="1" applyAlignment="1">
      <alignment horizontal="center" vertical="center"/>
    </xf>
    <xf numFmtId="0" fontId="107" fillId="24" borderId="49" xfId="0" applyFont="1" applyFill="1" applyBorder="1" applyAlignment="1">
      <alignment horizontal="center" vertical="center" wrapText="1"/>
    </xf>
    <xf numFmtId="0" fontId="107" fillId="24" borderId="46" xfId="0" applyFont="1" applyFill="1" applyBorder="1" applyAlignment="1">
      <alignment horizontal="center" vertical="center" wrapText="1"/>
    </xf>
    <xf numFmtId="0" fontId="107" fillId="24" borderId="29" xfId="0" applyFont="1" applyFill="1" applyBorder="1" applyAlignment="1">
      <alignment horizontal="center" vertical="center"/>
    </xf>
    <xf numFmtId="0" fontId="37" fillId="0" borderId="0" xfId="0" applyFont="1" applyFill="1" applyAlignment="1">
      <alignment horizontal="center" vertical="center" wrapText="1"/>
    </xf>
    <xf numFmtId="165" fontId="37" fillId="24" borderId="33" xfId="0" applyNumberFormat="1" applyFont="1" applyFill="1" applyBorder="1" applyAlignment="1">
      <alignment horizontal="center" vertical="center" wrapText="1"/>
    </xf>
    <xf numFmtId="165" fontId="37" fillId="24" borderId="40" xfId="0" applyNumberFormat="1" applyFont="1" applyFill="1" applyBorder="1" applyAlignment="1">
      <alignment horizontal="center" vertical="center" wrapText="1"/>
    </xf>
    <xf numFmtId="165" fontId="37" fillId="24" borderId="36" xfId="0" applyNumberFormat="1" applyFont="1" applyFill="1" applyBorder="1" applyAlignment="1">
      <alignment horizontal="center" vertical="center" wrapText="1"/>
    </xf>
    <xf numFmtId="0" fontId="37" fillId="24" borderId="32" xfId="0" applyFont="1" applyFill="1" applyBorder="1" applyAlignment="1" applyProtection="1">
      <alignment horizontal="center" vertical="center" wrapText="1"/>
      <protection locked="0"/>
    </xf>
    <xf numFmtId="0" fontId="37" fillId="24" borderId="29" xfId="0" applyFont="1" applyFill="1" applyBorder="1" applyAlignment="1" applyProtection="1">
      <alignment horizontal="center" vertical="center" wrapText="1"/>
      <protection locked="0"/>
    </xf>
    <xf numFmtId="165" fontId="30" fillId="24" borderId="49" xfId="0" applyNumberFormat="1" applyFont="1" applyFill="1" applyBorder="1" applyAlignment="1">
      <alignment horizontal="center" vertical="center"/>
    </xf>
    <xf numFmtId="165" fontId="30" fillId="24" borderId="46" xfId="0" applyNumberFormat="1" applyFont="1" applyFill="1" applyBorder="1" applyAlignment="1">
      <alignment horizontal="center" vertical="center"/>
    </xf>
    <xf numFmtId="0" fontId="3" fillId="0" borderId="0" xfId="0" applyFont="1" applyAlignment="1">
      <alignment horizontal="left"/>
    </xf>
    <xf numFmtId="0" fontId="44" fillId="0" borderId="0" xfId="0" applyFont="1" applyAlignment="1">
      <alignment horizontal="left"/>
    </xf>
    <xf numFmtId="0" fontId="2" fillId="0" borderId="0" xfId="0" applyFont="1" applyAlignment="1">
      <alignment horizontal="left"/>
    </xf>
    <xf numFmtId="0" fontId="89" fillId="0" borderId="0" xfId="15" applyFont="1" applyFill="1" applyAlignment="1">
      <alignment horizontal="center" vertical="center"/>
    </xf>
    <xf numFmtId="0" fontId="30" fillId="26" borderId="133" xfId="0" applyFont="1" applyFill="1" applyBorder="1" applyAlignment="1">
      <alignment horizontal="center" vertical="center" wrapText="1"/>
    </xf>
    <xf numFmtId="0" fontId="30" fillId="26" borderId="131" xfId="0" applyFont="1" applyFill="1" applyBorder="1" applyAlignment="1">
      <alignment horizontal="center" vertical="center" wrapText="1"/>
    </xf>
    <xf numFmtId="0" fontId="30" fillId="26" borderId="143" xfId="0" applyFont="1" applyFill="1" applyBorder="1" applyAlignment="1">
      <alignment horizontal="center" vertical="center" wrapText="1"/>
    </xf>
    <xf numFmtId="0" fontId="30" fillId="26" borderId="137" xfId="0" applyFont="1" applyFill="1" applyBorder="1" applyAlignment="1">
      <alignment horizontal="center" vertical="center" wrapText="1"/>
    </xf>
    <xf numFmtId="0" fontId="37" fillId="0" borderId="131" xfId="0" applyFont="1" applyBorder="1" applyAlignment="1">
      <alignment horizontal="center" vertical="center" wrapText="1"/>
    </xf>
    <xf numFmtId="165" fontId="89" fillId="15" borderId="131" xfId="15" applyNumberFormat="1" applyFont="1" applyFill="1" applyBorder="1" applyAlignment="1">
      <alignment horizontal="center" vertical="center"/>
    </xf>
    <xf numFmtId="170" fontId="87" fillId="26" borderId="131" xfId="47" applyNumberFormat="1" applyFont="1" applyFill="1" applyBorder="1" applyAlignment="1" applyProtection="1">
      <alignment horizontal="center" vertical="center"/>
    </xf>
    <xf numFmtId="0" fontId="30" fillId="16" borderId="131" xfId="0" applyFont="1" applyFill="1" applyBorder="1" applyAlignment="1">
      <alignment horizontal="center" vertical="center" wrapText="1"/>
    </xf>
    <xf numFmtId="165" fontId="89" fillId="15" borderId="133" xfId="15" applyNumberFormat="1" applyFont="1" applyFill="1" applyBorder="1" applyAlignment="1">
      <alignment horizontal="center" vertical="center"/>
    </xf>
    <xf numFmtId="0" fontId="30" fillId="24" borderId="134" xfId="0" applyFont="1" applyFill="1" applyBorder="1" applyAlignment="1">
      <alignment horizontal="center" vertical="center" wrapText="1"/>
    </xf>
    <xf numFmtId="0" fontId="37" fillId="0" borderId="136" xfId="0" applyFont="1" applyBorder="1" applyAlignment="1">
      <alignment horizontal="center" vertical="center" wrapText="1"/>
    </xf>
    <xf numFmtId="0" fontId="30" fillId="24" borderId="136" xfId="0" applyFont="1" applyFill="1" applyBorder="1" applyAlignment="1">
      <alignment horizontal="center" vertical="center" wrapText="1"/>
    </xf>
    <xf numFmtId="0" fontId="30" fillId="24" borderId="137" xfId="0" applyFont="1" applyFill="1" applyBorder="1" applyAlignment="1">
      <alignment horizontal="center" vertical="center" wrapText="1"/>
    </xf>
    <xf numFmtId="0" fontId="30" fillId="26" borderId="32" xfId="0" applyFont="1" applyFill="1" applyBorder="1" applyAlignment="1">
      <alignment horizontal="center" vertical="center" wrapText="1"/>
    </xf>
    <xf numFmtId="0" fontId="30" fillId="26" borderId="33" xfId="0" applyFont="1" applyFill="1" applyBorder="1" applyAlignment="1">
      <alignment horizontal="center" vertical="center" wrapText="1"/>
    </xf>
    <xf numFmtId="0" fontId="30" fillId="26" borderId="36" xfId="0" applyFont="1" applyFill="1" applyBorder="1" applyAlignment="1">
      <alignment horizontal="center" vertical="center" wrapText="1"/>
    </xf>
    <xf numFmtId="0" fontId="37" fillId="28" borderId="32" xfId="0" applyFont="1" applyFill="1" applyBorder="1" applyAlignment="1">
      <alignment horizontal="center" vertical="center" wrapText="1"/>
    </xf>
    <xf numFmtId="0" fontId="37" fillId="28" borderId="29" xfId="0" applyFont="1" applyFill="1" applyBorder="1" applyAlignment="1">
      <alignment horizontal="center" vertical="center" wrapText="1"/>
    </xf>
    <xf numFmtId="0" fontId="37" fillId="29" borderId="36" xfId="0" applyFont="1" applyFill="1" applyBorder="1" applyAlignment="1">
      <alignment horizontal="center" vertical="center" wrapText="1"/>
    </xf>
    <xf numFmtId="0" fontId="37" fillId="29" borderId="33" xfId="0" applyFont="1" applyFill="1" applyBorder="1" applyAlignment="1">
      <alignment horizontal="center" vertical="center" wrapText="1"/>
    </xf>
    <xf numFmtId="0" fontId="37" fillId="29" borderId="40" xfId="0" applyFont="1" applyFill="1" applyBorder="1" applyAlignment="1">
      <alignment horizontal="center" vertical="center" wrapText="1"/>
    </xf>
    <xf numFmtId="0" fontId="37" fillId="28" borderId="35" xfId="0" applyFont="1" applyFill="1" applyBorder="1" applyAlignment="1">
      <alignment horizontal="center" vertical="center" wrapText="1"/>
    </xf>
    <xf numFmtId="0" fontId="37" fillId="24" borderId="170" xfId="0" applyFont="1" applyFill="1" applyBorder="1" applyAlignment="1">
      <alignment horizontal="center" vertical="center" wrapText="1"/>
    </xf>
    <xf numFmtId="0" fontId="37" fillId="28" borderId="170" xfId="0" applyFont="1" applyFill="1" applyBorder="1" applyAlignment="1">
      <alignment horizontal="center" vertical="center" wrapText="1"/>
    </xf>
    <xf numFmtId="0" fontId="37" fillId="29" borderId="171" xfId="0" applyFont="1" applyFill="1" applyBorder="1" applyAlignment="1">
      <alignment horizontal="center" vertical="center" wrapText="1"/>
    </xf>
    <xf numFmtId="0" fontId="37" fillId="29" borderId="172" xfId="0" applyFont="1" applyFill="1" applyBorder="1" applyAlignment="1">
      <alignment horizontal="center" vertical="center" wrapText="1"/>
    </xf>
    <xf numFmtId="0" fontId="37" fillId="0" borderId="166" xfId="0" applyFont="1" applyFill="1" applyBorder="1" applyAlignment="1">
      <alignment horizontal="left" vertical="center" wrapText="1"/>
    </xf>
    <xf numFmtId="0" fontId="37" fillId="24" borderId="173" xfId="0" applyFont="1" applyFill="1" applyBorder="1" applyAlignment="1">
      <alignment horizontal="center" vertical="center" wrapText="1"/>
    </xf>
    <xf numFmtId="0" fontId="37" fillId="28" borderId="173" xfId="0" applyFont="1" applyFill="1" applyBorder="1" applyAlignment="1">
      <alignment horizontal="center" vertical="center" wrapText="1"/>
    </xf>
    <xf numFmtId="0" fontId="37" fillId="29" borderId="174" xfId="0" applyFont="1" applyFill="1" applyBorder="1" applyAlignment="1">
      <alignment horizontal="center" vertical="center" wrapText="1"/>
    </xf>
    <xf numFmtId="1" fontId="107" fillId="31" borderId="29" xfId="0" applyNumberFormat="1" applyFont="1" applyFill="1" applyBorder="1" applyAlignment="1">
      <alignment horizontal="center" vertical="center" wrapText="1"/>
    </xf>
    <xf numFmtId="0" fontId="107" fillId="0" borderId="155" xfId="0" applyFont="1" applyBorder="1" applyAlignment="1">
      <alignment vertical="center" wrapText="1"/>
    </xf>
    <xf numFmtId="0" fontId="107" fillId="0" borderId="156" xfId="0" applyFont="1" applyBorder="1" applyAlignment="1">
      <alignment horizontal="center" vertical="center" wrapText="1"/>
    </xf>
    <xf numFmtId="1" fontId="107" fillId="31" borderId="156" xfId="0" applyNumberFormat="1" applyFont="1" applyFill="1" applyBorder="1" applyAlignment="1" applyProtection="1">
      <alignment horizontal="center" vertical="center" wrapText="1"/>
      <protection locked="0"/>
    </xf>
    <xf numFmtId="165" fontId="107" fillId="15" borderId="156" xfId="0" applyNumberFormat="1" applyFont="1" applyFill="1" applyBorder="1" applyAlignment="1" applyProtection="1">
      <alignment horizontal="center" vertical="center" wrapText="1"/>
      <protection locked="0"/>
    </xf>
    <xf numFmtId="165" fontId="107" fillId="16" borderId="141" xfId="0" applyNumberFormat="1" applyFont="1" applyFill="1" applyBorder="1" applyAlignment="1">
      <alignment horizontal="center" vertical="center" wrapText="1"/>
    </xf>
    <xf numFmtId="0" fontId="37" fillId="10" borderId="32" xfId="0" applyFont="1" applyFill="1" applyBorder="1" applyAlignment="1" applyProtection="1">
      <alignment horizontal="center" vertical="center" wrapText="1"/>
      <protection locked="0"/>
    </xf>
    <xf numFmtId="0" fontId="37" fillId="10" borderId="29" xfId="0" applyFont="1" applyFill="1" applyBorder="1" applyAlignment="1" applyProtection="1">
      <alignment horizontal="center" vertical="center" wrapText="1"/>
      <protection locked="0"/>
    </xf>
    <xf numFmtId="165" fontId="37" fillId="10" borderId="35" xfId="0" applyNumberFormat="1" applyFont="1" applyFill="1" applyBorder="1" applyAlignment="1">
      <alignment horizontal="center" vertical="center" wrapText="1"/>
    </xf>
    <xf numFmtId="0" fontId="37" fillId="15" borderId="131" xfId="0" applyFont="1" applyFill="1" applyBorder="1" applyAlignment="1" applyProtection="1">
      <alignment horizontal="center" vertical="center" wrapText="1"/>
      <protection locked="0"/>
    </xf>
    <xf numFmtId="0" fontId="37" fillId="16" borderId="131" xfId="0" applyFont="1" applyFill="1" applyBorder="1" applyAlignment="1">
      <alignment horizontal="center" vertical="center" wrapText="1"/>
    </xf>
    <xf numFmtId="0" fontId="37" fillId="16" borderId="134" xfId="0" applyFont="1" applyFill="1" applyBorder="1" applyAlignment="1">
      <alignment horizontal="center" vertical="center" wrapText="1"/>
    </xf>
    <xf numFmtId="0" fontId="37" fillId="16" borderId="143" xfId="0" applyFont="1" applyFill="1" applyBorder="1" applyAlignment="1">
      <alignment horizontal="center" vertical="center" wrapText="1"/>
    </xf>
    <xf numFmtId="0" fontId="37" fillId="16" borderId="136" xfId="0" applyFont="1" applyFill="1" applyBorder="1" applyAlignment="1">
      <alignment horizontal="center" vertical="center" wrapText="1"/>
    </xf>
    <xf numFmtId="0" fontId="37" fillId="16" borderId="137" xfId="0" applyFont="1" applyFill="1" applyBorder="1" applyAlignment="1">
      <alignment horizontal="center" vertical="center" wrapText="1"/>
    </xf>
    <xf numFmtId="1" fontId="37" fillId="16" borderId="131" xfId="0" applyNumberFormat="1" applyFont="1" applyFill="1" applyBorder="1" applyAlignment="1">
      <alignment horizontal="center" vertical="center" wrapText="1"/>
    </xf>
    <xf numFmtId="1" fontId="37" fillId="16" borderId="175" xfId="0" applyNumberFormat="1" applyFont="1" applyFill="1" applyBorder="1" applyAlignment="1">
      <alignment horizontal="center" vertical="center" wrapText="1"/>
    </xf>
    <xf numFmtId="0" fontId="37" fillId="10" borderId="169" xfId="0" applyFont="1" applyFill="1" applyBorder="1" applyAlignment="1" applyProtection="1">
      <alignment horizontal="center" vertical="center" wrapText="1"/>
      <protection locked="0"/>
    </xf>
    <xf numFmtId="0" fontId="37" fillId="10" borderId="175" xfId="0" applyFont="1" applyFill="1" applyBorder="1" applyAlignment="1" applyProtection="1">
      <alignment horizontal="center" vertical="center" wrapText="1"/>
      <protection locked="0"/>
    </xf>
    <xf numFmtId="1" fontId="37" fillId="10" borderId="175" xfId="0" applyNumberFormat="1" applyFont="1" applyFill="1" applyBorder="1" applyAlignment="1">
      <alignment horizontal="center" vertical="center" wrapText="1"/>
    </xf>
    <xf numFmtId="0" fontId="37" fillId="29" borderId="176" xfId="0" applyFont="1" applyFill="1" applyBorder="1" applyAlignment="1" applyProtection="1">
      <alignment horizontal="center" vertical="center" wrapText="1"/>
      <protection locked="0"/>
    </xf>
    <xf numFmtId="0" fontId="37" fillId="28" borderId="131" xfId="0" applyFont="1" applyFill="1" applyBorder="1" applyAlignment="1" applyProtection="1">
      <alignment horizontal="center" vertical="center" wrapText="1"/>
      <protection locked="0"/>
    </xf>
    <xf numFmtId="165" fontId="37" fillId="29" borderId="32" xfId="0" applyNumberFormat="1" applyFont="1" applyFill="1" applyBorder="1" applyAlignment="1">
      <alignment horizontal="center" vertical="center" wrapText="1"/>
    </xf>
    <xf numFmtId="0" fontId="37" fillId="29" borderId="29" xfId="0" applyFont="1" applyFill="1" applyBorder="1" applyAlignment="1">
      <alignment horizontal="center" vertical="center" wrapText="1"/>
    </xf>
    <xf numFmtId="0" fontId="37" fillId="29" borderId="32" xfId="0" applyFont="1" applyFill="1" applyBorder="1" applyAlignment="1">
      <alignment horizontal="center" vertical="center" wrapText="1"/>
    </xf>
    <xf numFmtId="0" fontId="37" fillId="29" borderId="49" xfId="0" applyFont="1" applyFill="1" applyBorder="1" applyAlignment="1">
      <alignment horizontal="center" vertical="center" wrapText="1"/>
    </xf>
    <xf numFmtId="165" fontId="30" fillId="26" borderId="29" xfId="0" applyNumberFormat="1" applyFont="1" applyFill="1" applyBorder="1" applyAlignment="1">
      <alignment horizontal="center" vertical="center" wrapText="1"/>
    </xf>
    <xf numFmtId="2" fontId="30" fillId="26" borderId="29" xfId="0" applyNumberFormat="1" applyFont="1" applyFill="1" applyBorder="1" applyAlignment="1">
      <alignment horizontal="center" vertical="center" wrapText="1"/>
    </xf>
    <xf numFmtId="9" fontId="30" fillId="26" borderId="29" xfId="0" applyNumberFormat="1" applyFont="1" applyFill="1" applyBorder="1" applyAlignment="1">
      <alignment horizontal="center" vertical="center" wrapText="1"/>
    </xf>
    <xf numFmtId="1" fontId="30" fillId="26" borderId="29" xfId="0" applyNumberFormat="1" applyFont="1" applyFill="1" applyBorder="1" applyAlignment="1">
      <alignment horizontal="center" vertical="center" wrapText="1"/>
    </xf>
    <xf numFmtId="0" fontId="30" fillId="26" borderId="29" xfId="0" applyFont="1" applyFill="1" applyBorder="1" applyAlignment="1">
      <alignment horizontal="center" vertical="center" wrapText="1"/>
    </xf>
    <xf numFmtId="0" fontId="44" fillId="26" borderId="32" xfId="0" applyFont="1" applyFill="1" applyBorder="1" applyAlignment="1">
      <alignment horizontal="center" vertical="center" wrapText="1"/>
    </xf>
    <xf numFmtId="0" fontId="44" fillId="26" borderId="33" xfId="0" applyFont="1" applyFill="1" applyBorder="1" applyAlignment="1">
      <alignment horizontal="center" vertical="center" wrapText="1"/>
    </xf>
    <xf numFmtId="0" fontId="44" fillId="26" borderId="29" xfId="0" applyFont="1" applyFill="1" applyBorder="1" applyAlignment="1">
      <alignment horizontal="center" vertical="center" wrapText="1"/>
    </xf>
    <xf numFmtId="0" fontId="44" fillId="26" borderId="40" xfId="0" applyFont="1" applyFill="1" applyBorder="1" applyAlignment="1">
      <alignment horizontal="center" vertical="center" wrapText="1"/>
    </xf>
    <xf numFmtId="0" fontId="30" fillId="26" borderId="40" xfId="0" applyFont="1" applyFill="1" applyBorder="1" applyAlignment="1">
      <alignment horizontal="center" vertical="center" wrapText="1"/>
    </xf>
    <xf numFmtId="0" fontId="37" fillId="26" borderId="29" xfId="0" applyFont="1" applyFill="1" applyBorder="1" applyAlignment="1">
      <alignment horizontal="center" vertical="center"/>
    </xf>
    <xf numFmtId="0" fontId="37" fillId="26" borderId="40" xfId="0" applyFont="1" applyFill="1" applyBorder="1" applyAlignment="1">
      <alignment horizontal="center" vertical="center"/>
    </xf>
    <xf numFmtId="0" fontId="37" fillId="26" borderId="46" xfId="0" applyFont="1" applyFill="1" applyBorder="1" applyAlignment="1">
      <alignment horizontal="center" vertical="center" wrapText="1"/>
    </xf>
    <xf numFmtId="165" fontId="44" fillId="29" borderId="35" xfId="0" applyNumberFormat="1" applyFont="1" applyFill="1" applyBorder="1" applyAlignment="1">
      <alignment horizontal="center" vertical="center"/>
    </xf>
    <xf numFmtId="0" fontId="37" fillId="24" borderId="131" xfId="0" applyFont="1" applyFill="1" applyBorder="1" applyAlignment="1">
      <alignment horizontal="center" vertical="center" wrapText="1"/>
    </xf>
    <xf numFmtId="165" fontId="37" fillId="15" borderId="131" xfId="0" applyNumberFormat="1" applyFont="1" applyFill="1" applyBorder="1" applyAlignment="1">
      <alignment horizontal="center" vertical="center" wrapText="1"/>
    </xf>
    <xf numFmtId="0" fontId="37" fillId="24" borderId="133" xfId="0" applyFont="1" applyFill="1" applyBorder="1" applyAlignment="1">
      <alignment horizontal="center" vertical="center" wrapText="1"/>
    </xf>
    <xf numFmtId="165" fontId="37" fillId="15" borderId="133" xfId="0" applyNumberFormat="1" applyFont="1" applyFill="1" applyBorder="1" applyAlignment="1">
      <alignment horizontal="center" vertical="center" wrapText="1"/>
    </xf>
    <xf numFmtId="165" fontId="37" fillId="16" borderId="143" xfId="0" applyNumberFormat="1" applyFont="1" applyFill="1" applyBorder="1" applyAlignment="1">
      <alignment horizontal="center" vertical="center" wrapText="1"/>
    </xf>
    <xf numFmtId="0" fontId="37" fillId="24" borderId="136" xfId="0" applyFont="1" applyFill="1" applyBorder="1" applyAlignment="1">
      <alignment horizontal="center" vertical="center" wrapText="1"/>
    </xf>
    <xf numFmtId="165" fontId="37" fillId="16" borderId="136" xfId="0" applyNumberFormat="1" applyFont="1" applyFill="1" applyBorder="1" applyAlignment="1">
      <alignment horizontal="center" vertical="center" wrapText="1"/>
    </xf>
    <xf numFmtId="0" fontId="44" fillId="29" borderId="35" xfId="0" applyFont="1" applyFill="1" applyBorder="1" applyAlignment="1">
      <alignment horizontal="center" vertical="center" wrapText="1"/>
    </xf>
    <xf numFmtId="0" fontId="44" fillId="29" borderId="36" xfId="0" applyFont="1" applyFill="1" applyBorder="1" applyAlignment="1">
      <alignment horizontal="center" vertical="center" wrapText="1"/>
    </xf>
    <xf numFmtId="0" fontId="44" fillId="26" borderId="35" xfId="0" applyFont="1" applyFill="1" applyBorder="1" applyAlignment="1">
      <alignment horizontal="center" vertical="center" wrapText="1"/>
    </xf>
    <xf numFmtId="0" fontId="29" fillId="10" borderId="181" xfId="0" applyFont="1" applyFill="1" applyBorder="1" applyAlignment="1">
      <alignment horizontal="center" vertical="center" wrapText="1"/>
    </xf>
    <xf numFmtId="0" fontId="29" fillId="10" borderId="184" xfId="0" applyFont="1" applyFill="1" applyBorder="1" applyAlignment="1">
      <alignment horizontal="center" vertical="center" wrapText="1"/>
    </xf>
    <xf numFmtId="0" fontId="30" fillId="26" borderId="136" xfId="0" applyFont="1" applyFill="1" applyBorder="1" applyAlignment="1">
      <alignment horizontal="center" vertical="center" wrapText="1"/>
    </xf>
    <xf numFmtId="165" fontId="44" fillId="26" borderId="32" xfId="15" applyNumberFormat="1" applyFont="1" applyFill="1" applyBorder="1" applyAlignment="1">
      <alignment horizontal="center" vertical="center"/>
    </xf>
    <xf numFmtId="165" fontId="44" fillId="26" borderId="33" xfId="15" applyNumberFormat="1" applyFont="1" applyFill="1" applyBorder="1" applyAlignment="1">
      <alignment horizontal="center" vertical="center"/>
    </xf>
    <xf numFmtId="165" fontId="44" fillId="26" borderId="29" xfId="15" applyNumberFormat="1" applyFont="1" applyFill="1" applyBorder="1" applyAlignment="1">
      <alignment horizontal="center" vertical="center"/>
    </xf>
    <xf numFmtId="165" fontId="44" fillId="26" borderId="40" xfId="15" applyNumberFormat="1" applyFont="1" applyFill="1" applyBorder="1" applyAlignment="1">
      <alignment horizontal="center" vertical="center"/>
    </xf>
    <xf numFmtId="165" fontId="44" fillId="26" borderId="35" xfId="15" applyNumberFormat="1" applyFont="1" applyFill="1" applyBorder="1" applyAlignment="1">
      <alignment horizontal="center" vertical="center"/>
    </xf>
    <xf numFmtId="165" fontId="44" fillId="26" borderId="36" xfId="15" applyNumberFormat="1" applyFont="1" applyFill="1" applyBorder="1" applyAlignment="1">
      <alignment horizontal="center" vertical="center"/>
    </xf>
    <xf numFmtId="165" fontId="44" fillId="26" borderId="49" xfId="15" applyNumberFormat="1" applyFont="1" applyFill="1" applyBorder="1" applyAlignment="1">
      <alignment horizontal="center" vertical="center"/>
    </xf>
    <xf numFmtId="165" fontId="44" fillId="26" borderId="46" xfId="15" applyNumberFormat="1" applyFont="1" applyFill="1" applyBorder="1" applyAlignment="1">
      <alignment horizontal="center" vertical="center"/>
    </xf>
    <xf numFmtId="0" fontId="37" fillId="26" borderId="31" xfId="0" applyFont="1" applyFill="1" applyBorder="1" applyAlignment="1">
      <alignment horizontal="center" vertical="center" wrapText="1"/>
    </xf>
    <xf numFmtId="0" fontId="44" fillId="26" borderId="32" xfId="0" applyFont="1" applyFill="1" applyBorder="1" applyAlignment="1">
      <alignment horizontal="center"/>
    </xf>
    <xf numFmtId="0" fontId="37" fillId="26" borderId="39" xfId="0" applyFont="1" applyFill="1" applyBorder="1" applyAlignment="1">
      <alignment horizontal="center" vertical="center" wrapText="1"/>
    </xf>
    <xf numFmtId="0" fontId="44" fillId="26" borderId="29" xfId="0" applyFont="1" applyFill="1" applyBorder="1" applyAlignment="1">
      <alignment horizontal="center"/>
    </xf>
    <xf numFmtId="0" fontId="37" fillId="26" borderId="34" xfId="0" applyFont="1" applyFill="1" applyBorder="1" applyAlignment="1">
      <alignment horizontal="center" vertical="center" wrapText="1"/>
    </xf>
    <xf numFmtId="0" fontId="44" fillId="26" borderId="35" xfId="0" applyFont="1" applyFill="1" applyBorder="1" applyAlignment="1">
      <alignment horizontal="center"/>
    </xf>
    <xf numFmtId="165" fontId="89" fillId="26" borderId="49" xfId="15" applyNumberFormat="1" applyFont="1" applyFill="1" applyBorder="1" applyAlignment="1">
      <alignment horizontal="center" vertical="center"/>
    </xf>
    <xf numFmtId="165" fontId="37" fillId="26" borderId="49" xfId="0" applyNumberFormat="1" applyFont="1" applyFill="1" applyBorder="1" applyAlignment="1">
      <alignment horizontal="center" vertical="center" wrapText="1"/>
    </xf>
    <xf numFmtId="1" fontId="37" fillId="26" borderId="46" xfId="0" applyNumberFormat="1" applyFont="1" applyFill="1" applyBorder="1" applyAlignment="1">
      <alignment horizontal="center" vertical="center" wrapText="1"/>
    </xf>
    <xf numFmtId="0" fontId="61" fillId="10" borderId="45" xfId="2" applyFont="1" applyFill="1" applyBorder="1" applyAlignment="1">
      <alignment horizontal="center" vertical="center"/>
    </xf>
    <xf numFmtId="0" fontId="120" fillId="0" borderId="0" xfId="0" applyFont="1" applyBorder="1" applyAlignment="1"/>
    <xf numFmtId="0" fontId="30" fillId="16" borderId="35" xfId="0" applyFont="1" applyFill="1" applyBorder="1" applyAlignment="1">
      <alignment horizontal="center" vertical="center" wrapText="1"/>
    </xf>
    <xf numFmtId="0" fontId="30" fillId="10" borderId="32" xfId="0" applyFont="1" applyFill="1" applyBorder="1" applyAlignment="1">
      <alignment vertical="center"/>
    </xf>
    <xf numFmtId="0" fontId="30" fillId="10" borderId="29" xfId="0" applyFont="1" applyFill="1" applyBorder="1" applyAlignment="1">
      <alignment vertical="center"/>
    </xf>
    <xf numFmtId="0" fontId="30" fillId="10" borderId="35" xfId="0" applyFont="1" applyFill="1" applyBorder="1" applyAlignment="1">
      <alignment vertical="center"/>
    </xf>
    <xf numFmtId="0" fontId="30" fillId="10" borderId="33" xfId="0" applyFont="1" applyFill="1" applyBorder="1" applyAlignment="1">
      <alignment vertical="center"/>
    </xf>
    <xf numFmtId="0" fontId="30" fillId="10" borderId="40" xfId="0" applyFont="1" applyFill="1" applyBorder="1" applyAlignment="1">
      <alignment vertical="center"/>
    </xf>
    <xf numFmtId="0" fontId="30" fillId="10" borderId="36" xfId="0" applyFont="1" applyFill="1" applyBorder="1" applyAlignment="1">
      <alignment vertical="center"/>
    </xf>
    <xf numFmtId="169" fontId="37" fillId="16" borderId="71" xfId="0" applyNumberFormat="1" applyFont="1" applyFill="1" applyBorder="1" applyAlignment="1">
      <alignment horizontal="center" vertical="center" wrapText="1"/>
    </xf>
    <xf numFmtId="165" fontId="30" fillId="10" borderId="29" xfId="15" applyNumberFormat="1" applyFont="1" applyFill="1" applyBorder="1" applyAlignment="1">
      <alignment horizontal="center" vertical="center"/>
    </xf>
    <xf numFmtId="2" fontId="30" fillId="15" borderId="32" xfId="38" applyNumberFormat="1" applyFont="1" applyFill="1" applyBorder="1" applyAlignment="1" applyProtection="1">
      <alignment horizontal="center" vertical="center"/>
      <protection locked="0"/>
    </xf>
    <xf numFmtId="164" fontId="30" fillId="16" borderId="29" xfId="39" applyNumberFormat="1" applyFont="1" applyFill="1" applyBorder="1" applyAlignment="1">
      <alignment horizontal="center" vertical="center"/>
    </xf>
    <xf numFmtId="164" fontId="30" fillId="15" borderId="29" xfId="39" applyNumberFormat="1" applyFont="1" applyFill="1" applyBorder="1" applyAlignment="1" applyProtection="1">
      <alignment horizontal="center" vertical="center"/>
      <protection locked="0"/>
    </xf>
    <xf numFmtId="10" fontId="30" fillId="24" borderId="29" xfId="38" applyNumberFormat="1" applyFont="1" applyFill="1" applyBorder="1" applyAlignment="1">
      <alignment horizontal="center" vertical="center"/>
    </xf>
    <xf numFmtId="164" fontId="30" fillId="24" borderId="29" xfId="39" applyNumberFormat="1" applyFont="1" applyFill="1" applyBorder="1" applyAlignment="1">
      <alignment horizontal="center" vertical="center"/>
    </xf>
    <xf numFmtId="164" fontId="30" fillId="24" borderId="29" xfId="39" applyNumberFormat="1" applyFont="1" applyFill="1" applyBorder="1" applyAlignment="1" applyProtection="1">
      <alignment horizontal="center" vertical="center"/>
      <protection locked="0"/>
    </xf>
    <xf numFmtId="10" fontId="30" fillId="15" borderId="29" xfId="38" applyNumberFormat="1" applyFont="1" applyFill="1" applyBorder="1" applyAlignment="1">
      <alignment horizontal="center" vertical="center"/>
    </xf>
    <xf numFmtId="165" fontId="30" fillId="10" borderId="32" xfId="15" applyNumberFormat="1" applyFont="1" applyFill="1" applyBorder="1" applyAlignment="1">
      <alignment horizontal="center" vertical="center"/>
    </xf>
    <xf numFmtId="164" fontId="30" fillId="16" borderId="32" xfId="39" applyNumberFormat="1" applyFont="1" applyFill="1" applyBorder="1" applyAlignment="1">
      <alignment horizontal="center" vertical="center"/>
    </xf>
    <xf numFmtId="164" fontId="30" fillId="15" borderId="32" xfId="39" applyNumberFormat="1" applyFont="1" applyFill="1" applyBorder="1" applyAlignment="1" applyProtection="1">
      <alignment horizontal="center" vertical="center"/>
      <protection locked="0"/>
    </xf>
    <xf numFmtId="164" fontId="30" fillId="15" borderId="33" xfId="39" applyNumberFormat="1" applyFont="1" applyFill="1" applyBorder="1" applyAlignment="1" applyProtection="1">
      <alignment horizontal="center" vertical="center"/>
      <protection locked="0"/>
    </xf>
    <xf numFmtId="164" fontId="30" fillId="24" borderId="40" xfId="39" applyNumberFormat="1" applyFont="1" applyFill="1" applyBorder="1" applyAlignment="1" applyProtection="1">
      <alignment horizontal="center" vertical="center"/>
      <protection locked="0"/>
    </xf>
    <xf numFmtId="164" fontId="30" fillId="15" borderId="40" xfId="39" applyNumberFormat="1" applyFont="1" applyFill="1" applyBorder="1" applyAlignment="1" applyProtection="1">
      <alignment horizontal="center" vertical="center"/>
      <protection locked="0"/>
    </xf>
    <xf numFmtId="164" fontId="30" fillId="16" borderId="35" xfId="39" applyNumberFormat="1" applyFont="1" applyFill="1" applyBorder="1" applyAlignment="1">
      <alignment horizontal="center" vertical="center"/>
    </xf>
    <xf numFmtId="164" fontId="30" fillId="16" borderId="36" xfId="39" applyNumberFormat="1" applyFont="1" applyFill="1" applyBorder="1" applyAlignment="1">
      <alignment horizontal="center" vertical="center"/>
    </xf>
    <xf numFmtId="0" fontId="90" fillId="10" borderId="177" xfId="0" applyFont="1" applyFill="1" applyBorder="1" applyAlignment="1">
      <alignment wrapText="1"/>
    </xf>
    <xf numFmtId="165" fontId="30" fillId="10" borderId="49" xfId="15" applyNumberFormat="1" applyFont="1" applyFill="1" applyBorder="1" applyAlignment="1">
      <alignment horizontal="center" vertical="center"/>
    </xf>
    <xf numFmtId="0" fontId="44" fillId="0" borderId="31" xfId="0" applyFont="1" applyBorder="1" applyAlignment="1">
      <alignment vertical="center" wrapText="1"/>
    </xf>
    <xf numFmtId="0" fontId="44" fillId="29" borderId="32" xfId="0" applyFont="1" applyFill="1" applyBorder="1" applyAlignment="1">
      <alignment horizontal="center" vertical="center" wrapText="1"/>
    </xf>
    <xf numFmtId="0" fontId="44" fillId="30" borderId="32" xfId="0" applyFont="1" applyFill="1" applyBorder="1" applyAlignment="1">
      <alignment horizontal="center" vertical="center" wrapText="1"/>
    </xf>
    <xf numFmtId="0" fontId="44" fillId="30" borderId="33" xfId="0" applyFont="1" applyFill="1" applyBorder="1" applyAlignment="1">
      <alignment horizontal="center" vertical="center" wrapText="1"/>
    </xf>
    <xf numFmtId="0" fontId="44" fillId="30" borderId="35" xfId="0" applyFont="1" applyFill="1" applyBorder="1" applyAlignment="1">
      <alignment horizontal="center" vertical="center" wrapText="1"/>
    </xf>
    <xf numFmtId="0" fontId="44" fillId="30" borderId="36" xfId="0" applyFont="1" applyFill="1" applyBorder="1" applyAlignment="1">
      <alignment horizontal="center" vertical="center" wrapText="1"/>
    </xf>
    <xf numFmtId="0" fontId="44" fillId="0" borderId="45" xfId="0" applyFont="1" applyBorder="1" applyAlignment="1">
      <alignment vertical="center" wrapText="1"/>
    </xf>
    <xf numFmtId="0" fontId="44" fillId="29" borderId="49" xfId="0" applyFont="1" applyFill="1" applyBorder="1" applyAlignment="1">
      <alignment horizontal="center" vertical="center" wrapText="1"/>
    </xf>
    <xf numFmtId="0" fontId="44" fillId="29" borderId="46" xfId="0" applyFont="1" applyFill="1" applyBorder="1" applyAlignment="1">
      <alignment horizontal="center" vertical="center" wrapText="1"/>
    </xf>
    <xf numFmtId="0" fontId="89" fillId="0" borderId="0" xfId="35" applyFont="1" applyFill="1" applyAlignment="1">
      <alignment horizontal="center" vertical="center"/>
    </xf>
    <xf numFmtId="165" fontId="37" fillId="22" borderId="32" xfId="0" applyNumberFormat="1" applyFont="1" applyFill="1" applyBorder="1" applyAlignment="1">
      <alignment horizontal="center" vertical="center"/>
    </xf>
    <xf numFmtId="165" fontId="30" fillId="22" borderId="35" xfId="0" applyNumberFormat="1" applyFont="1" applyFill="1" applyBorder="1" applyAlignment="1">
      <alignment horizontal="center" vertical="center" wrapText="1"/>
    </xf>
    <xf numFmtId="0" fontId="107" fillId="29" borderId="40" xfId="0" applyFont="1" applyFill="1" applyBorder="1" applyAlignment="1">
      <alignment horizontal="center" vertical="center" wrapText="1"/>
    </xf>
    <xf numFmtId="0" fontId="107" fillId="29" borderId="29" xfId="0" applyFont="1" applyFill="1" applyBorder="1" applyAlignment="1">
      <alignment horizontal="center" vertical="center"/>
    </xf>
    <xf numFmtId="0" fontId="107" fillId="29" borderId="35" xfId="0" applyFont="1" applyFill="1" applyBorder="1" applyAlignment="1">
      <alignment horizontal="center" vertical="center" wrapText="1"/>
    </xf>
    <xf numFmtId="0" fontId="107" fillId="29" borderId="36" xfId="0" applyFont="1" applyFill="1" applyBorder="1" applyAlignment="1">
      <alignment horizontal="center" vertical="center" wrapText="1"/>
    </xf>
    <xf numFmtId="0" fontId="107" fillId="16" borderId="29" xfId="0" applyFont="1" applyFill="1" applyBorder="1" applyAlignment="1">
      <alignment horizontal="center" vertical="center"/>
    </xf>
    <xf numFmtId="0" fontId="107" fillId="16" borderId="40" xfId="0" applyFont="1" applyFill="1" applyBorder="1" applyAlignment="1">
      <alignment horizontal="center" vertical="center" wrapText="1"/>
    </xf>
    <xf numFmtId="0" fontId="107" fillId="16" borderId="35" xfId="0" applyFont="1" applyFill="1" applyBorder="1" applyAlignment="1">
      <alignment horizontal="center" vertical="center" wrapText="1"/>
    </xf>
    <xf numFmtId="0" fontId="107" fillId="16" borderId="36" xfId="0" applyFont="1" applyFill="1" applyBorder="1" applyAlignment="1">
      <alignment horizontal="center" vertical="center" wrapText="1"/>
    </xf>
    <xf numFmtId="0" fontId="44" fillId="0" borderId="0" xfId="0" applyFont="1" applyFill="1" applyBorder="1" applyAlignment="1">
      <alignment horizontal="center" vertical="center" wrapText="1"/>
    </xf>
    <xf numFmtId="165" fontId="30" fillId="15" borderId="40" xfId="0" applyNumberFormat="1" applyFont="1" applyFill="1" applyBorder="1" applyAlignment="1">
      <alignment horizontal="center" vertical="center" wrapText="1"/>
    </xf>
    <xf numFmtId="0" fontId="33" fillId="0" borderId="0" xfId="15" applyFont="1" applyFill="1" applyBorder="1" applyAlignment="1">
      <alignment vertical="center" wrapText="1"/>
    </xf>
    <xf numFmtId="0" fontId="37" fillId="0" borderId="0" xfId="0" applyFont="1" applyFill="1" applyBorder="1" applyAlignment="1">
      <alignment horizontal="left" vertical="center" wrapText="1"/>
    </xf>
    <xf numFmtId="0" fontId="50" fillId="10" borderId="0" xfId="0" applyFont="1" applyFill="1" applyAlignment="1">
      <alignment vertical="center"/>
    </xf>
    <xf numFmtId="0" fontId="33" fillId="10" borderId="0" xfId="0" applyFont="1" applyFill="1" applyAlignment="1">
      <alignment vertical="center"/>
    </xf>
    <xf numFmtId="0" fontId="45" fillId="10" borderId="0" xfId="30" applyFont="1" applyFill="1" applyBorder="1" applyAlignment="1">
      <alignment vertical="center" wrapText="1"/>
    </xf>
    <xf numFmtId="0" fontId="46" fillId="10" borderId="0" xfId="30" applyFont="1" applyFill="1" applyBorder="1" applyAlignment="1">
      <alignment vertical="center" wrapText="1"/>
    </xf>
    <xf numFmtId="0" fontId="78" fillId="10" borderId="0" xfId="0" applyFont="1" applyFill="1" applyBorder="1" applyAlignment="1">
      <alignment vertical="center" wrapText="1"/>
    </xf>
    <xf numFmtId="0" fontId="58" fillId="10" borderId="0" xfId="30" applyFont="1" applyFill="1" applyBorder="1" applyAlignment="1">
      <alignment vertical="center" wrapText="1"/>
    </xf>
    <xf numFmtId="0" fontId="41" fillId="10" borderId="0" xfId="0" applyFont="1" applyFill="1" applyAlignment="1">
      <alignment vertical="center"/>
    </xf>
    <xf numFmtId="0" fontId="32" fillId="10" borderId="0" xfId="0" applyFont="1" applyFill="1" applyAlignment="1">
      <alignment vertical="center"/>
    </xf>
    <xf numFmtId="0" fontId="32" fillId="10" borderId="0" xfId="0" applyFont="1" applyFill="1" applyAlignment="1"/>
    <xf numFmtId="0" fontId="32" fillId="10" borderId="0" xfId="0" applyFont="1" applyFill="1" applyAlignment="1">
      <alignment vertical="top"/>
    </xf>
    <xf numFmtId="10" fontId="37" fillId="28" borderId="134" xfId="0" applyNumberFormat="1" applyFont="1" applyFill="1" applyBorder="1" applyAlignment="1" applyProtection="1">
      <alignment horizontal="center" vertical="center" wrapText="1"/>
      <protection locked="0"/>
    </xf>
    <xf numFmtId="0" fontId="32" fillId="0" borderId="37" xfId="0" applyFont="1" applyBorder="1" applyProtection="1">
      <protection locked="0"/>
    </xf>
    <xf numFmtId="0" fontId="32" fillId="0" borderId="38" xfId="0" applyFont="1" applyBorder="1" applyProtection="1">
      <protection locked="0"/>
    </xf>
    <xf numFmtId="0" fontId="32" fillId="0" borderId="0" xfId="0" applyFont="1"/>
    <xf numFmtId="0" fontId="32" fillId="0" borderId="41" xfId="0" applyFont="1" applyBorder="1" applyProtection="1">
      <protection locked="0"/>
    </xf>
    <xf numFmtId="0" fontId="32" fillId="0" borderId="30" xfId="0" applyFont="1" applyBorder="1" applyProtection="1">
      <protection locked="0"/>
    </xf>
    <xf numFmtId="0" fontId="37" fillId="15" borderId="31" xfId="0" applyFont="1" applyFill="1" applyBorder="1" applyAlignment="1" applyProtection="1">
      <alignment horizontal="left" vertical="center" wrapText="1"/>
      <protection locked="0"/>
    </xf>
    <xf numFmtId="0" fontId="37" fillId="15" borderId="39" xfId="0" applyFont="1" applyFill="1" applyBorder="1" applyAlignment="1" applyProtection="1">
      <alignment horizontal="left" vertical="center" wrapText="1"/>
      <protection locked="0"/>
    </xf>
    <xf numFmtId="0" fontId="37" fillId="28" borderId="31" xfId="0" applyFont="1" applyFill="1" applyBorder="1" applyAlignment="1" applyProtection="1">
      <alignment horizontal="left" vertical="center" wrapText="1"/>
      <protection locked="0"/>
    </xf>
    <xf numFmtId="0" fontId="37" fillId="28" borderId="39" xfId="0" applyFont="1" applyFill="1" applyBorder="1" applyAlignment="1" applyProtection="1">
      <alignment horizontal="left" vertical="center" wrapText="1"/>
      <protection locked="0"/>
    </xf>
    <xf numFmtId="0" fontId="32" fillId="5" borderId="0" xfId="30" applyFont="1" applyFill="1" applyBorder="1" applyAlignment="1">
      <alignment horizontal="left" vertical="center" wrapText="1"/>
    </xf>
    <xf numFmtId="0" fontId="38" fillId="5" borderId="0" xfId="30" applyFont="1" applyFill="1" applyBorder="1" applyAlignment="1">
      <alignment horizontal="left" vertical="center" wrapText="1"/>
    </xf>
    <xf numFmtId="0" fontId="38" fillId="5" borderId="37" xfId="30" applyFont="1" applyFill="1" applyBorder="1" applyAlignment="1" applyProtection="1">
      <alignment horizontal="left" vertical="center" wrapText="1"/>
      <protection locked="0"/>
    </xf>
    <xf numFmtId="0" fontId="38" fillId="5" borderId="41" xfId="30" applyFont="1" applyFill="1" applyBorder="1" applyAlignment="1" applyProtection="1">
      <alignment horizontal="left" vertical="center" wrapText="1"/>
      <protection locked="0"/>
    </xf>
    <xf numFmtId="0" fontId="33" fillId="5" borderId="38" xfId="0" applyFont="1" applyFill="1" applyBorder="1" applyAlignment="1" applyProtection="1">
      <alignment horizontal="left" vertical="center"/>
      <protection locked="0"/>
    </xf>
    <xf numFmtId="0" fontId="136" fillId="5" borderId="0" xfId="30" applyFont="1" applyFill="1" applyBorder="1" applyAlignment="1">
      <alignment horizontal="left" vertical="center" wrapText="1"/>
    </xf>
    <xf numFmtId="0" fontId="32" fillId="5" borderId="0" xfId="37" applyFont="1" applyFill="1" applyBorder="1" applyAlignment="1">
      <alignment horizontal="left" vertical="center" wrapText="1"/>
    </xf>
    <xf numFmtId="0" fontId="32" fillId="5" borderId="37" xfId="37" applyFont="1" applyFill="1" applyBorder="1" applyAlignment="1" applyProtection="1">
      <alignment horizontal="left" vertical="center" wrapText="1"/>
      <protection locked="0"/>
    </xf>
    <xf numFmtId="0" fontId="32" fillId="5" borderId="41" xfId="37" applyFont="1" applyFill="1" applyBorder="1" applyAlignment="1" applyProtection="1">
      <alignment horizontal="left" vertical="center" wrapText="1"/>
      <protection locked="0"/>
    </xf>
    <xf numFmtId="0" fontId="32" fillId="5" borderId="38" xfId="37" applyFont="1" applyFill="1" applyBorder="1" applyAlignment="1" applyProtection="1">
      <alignment horizontal="left" vertical="center" wrapText="1"/>
      <protection locked="0"/>
    </xf>
    <xf numFmtId="0" fontId="33" fillId="5" borderId="41" xfId="0" applyFont="1" applyFill="1" applyBorder="1" applyAlignment="1" applyProtection="1">
      <alignment horizontal="left" vertical="center"/>
      <protection locked="0"/>
    </xf>
    <xf numFmtId="0" fontId="136" fillId="5" borderId="38" xfId="30" applyFont="1" applyFill="1" applyBorder="1" applyAlignment="1" applyProtection="1">
      <alignment horizontal="left" vertical="center" wrapText="1"/>
      <protection locked="0"/>
    </xf>
    <xf numFmtId="0" fontId="32" fillId="5" borderId="30" xfId="37" applyFont="1" applyFill="1" applyBorder="1" applyAlignment="1" applyProtection="1">
      <alignment horizontal="left" vertical="center" wrapText="1"/>
      <protection locked="0"/>
    </xf>
    <xf numFmtId="0" fontId="38" fillId="5" borderId="38" xfId="30" applyFont="1" applyFill="1" applyBorder="1" applyAlignment="1" applyProtection="1">
      <alignment horizontal="left" vertical="center" wrapText="1"/>
      <protection locked="0"/>
    </xf>
    <xf numFmtId="0" fontId="38" fillId="5" borderId="30" xfId="30" applyFont="1" applyFill="1" applyBorder="1" applyAlignment="1" applyProtection="1">
      <alignment horizontal="left" vertical="center" wrapText="1"/>
      <protection locked="0"/>
    </xf>
    <xf numFmtId="0" fontId="32" fillId="0" borderId="0" xfId="37" applyFont="1" applyFill="1" applyBorder="1" applyAlignment="1">
      <alignment horizontal="left" vertical="center" wrapText="1"/>
    </xf>
    <xf numFmtId="0" fontId="92" fillId="0" borderId="0" xfId="37" applyFont="1" applyFill="1" applyBorder="1" applyAlignment="1">
      <alignment horizontal="left" vertical="center" wrapText="1"/>
    </xf>
    <xf numFmtId="0" fontId="37" fillId="28" borderId="39" xfId="0" applyFont="1" applyFill="1" applyBorder="1" applyAlignment="1" applyProtection="1">
      <alignment horizontal="left" vertical="top" wrapText="1"/>
      <protection locked="0"/>
    </xf>
    <xf numFmtId="0" fontId="31" fillId="5" borderId="41" xfId="0" applyFont="1" applyFill="1" applyBorder="1" applyAlignment="1" applyProtection="1">
      <alignment vertical="center"/>
      <protection locked="0"/>
    </xf>
    <xf numFmtId="0" fontId="31" fillId="0" borderId="41" xfId="0" applyFont="1" applyBorder="1" applyAlignment="1" applyProtection="1">
      <alignment vertical="center"/>
      <protection locked="0"/>
    </xf>
    <xf numFmtId="0" fontId="31" fillId="0" borderId="38" xfId="0" applyFont="1" applyBorder="1" applyAlignment="1" applyProtection="1">
      <alignment vertical="center"/>
      <protection locked="0"/>
    </xf>
    <xf numFmtId="0" fontId="31" fillId="0" borderId="37" xfId="0" applyFont="1" applyBorder="1" applyAlignment="1" applyProtection="1">
      <alignment vertical="center"/>
      <protection locked="0"/>
    </xf>
    <xf numFmtId="0" fontId="137" fillId="0" borderId="37" xfId="30" applyFont="1" applyBorder="1" applyAlignment="1" applyProtection="1">
      <alignment vertical="center" wrapText="1"/>
      <protection locked="0"/>
    </xf>
    <xf numFmtId="0" fontId="137" fillId="0" borderId="41" xfId="30" applyFont="1" applyBorder="1" applyAlignment="1" applyProtection="1">
      <alignment vertical="center" wrapText="1"/>
      <protection locked="0"/>
    </xf>
    <xf numFmtId="0" fontId="137" fillId="5" borderId="41" xfId="30" applyFont="1" applyFill="1" applyBorder="1" applyAlignment="1" applyProtection="1">
      <alignment vertical="center" wrapText="1"/>
      <protection locked="0"/>
    </xf>
    <xf numFmtId="0" fontId="32" fillId="0" borderId="37" xfId="30" applyFont="1" applyBorder="1" applyAlignment="1" applyProtection="1">
      <alignment vertical="center" wrapText="1"/>
      <protection locked="0"/>
    </xf>
    <xf numFmtId="0" fontId="32" fillId="0" borderId="41" xfId="30" applyFont="1" applyBorder="1" applyAlignment="1" applyProtection="1">
      <alignment vertical="center" wrapText="1"/>
      <protection locked="0"/>
    </xf>
    <xf numFmtId="0" fontId="32" fillId="0" borderId="38" xfId="30" applyFont="1" applyBorder="1" applyAlignment="1" applyProtection="1">
      <alignment vertical="center" wrapText="1"/>
      <protection locked="0"/>
    </xf>
    <xf numFmtId="0" fontId="37" fillId="16" borderId="74" xfId="0" applyFont="1" applyFill="1" applyBorder="1" applyAlignment="1" applyProtection="1">
      <alignment horizontal="center" vertical="center" wrapText="1"/>
    </xf>
    <xf numFmtId="0" fontId="33" fillId="0" borderId="0" xfId="0" applyFont="1" applyAlignment="1">
      <alignment horizontal="left"/>
    </xf>
    <xf numFmtId="0" fontId="92" fillId="0" borderId="37" xfId="30" applyFont="1" applyFill="1" applyBorder="1" applyAlignment="1" applyProtection="1">
      <alignment horizontal="left" vertical="center" wrapText="1"/>
      <protection locked="0"/>
    </xf>
    <xf numFmtId="0" fontId="92" fillId="0" borderId="41" xfId="30" applyFont="1" applyFill="1" applyBorder="1" applyAlignment="1" applyProtection="1">
      <alignment horizontal="left" vertical="center" wrapText="1"/>
      <protection locked="0"/>
    </xf>
    <xf numFmtId="0" fontId="92" fillId="0" borderId="38" xfId="30" applyFont="1" applyFill="1" applyBorder="1" applyAlignment="1" applyProtection="1">
      <alignment horizontal="left" vertical="center" wrapText="1"/>
      <protection locked="0"/>
    </xf>
    <xf numFmtId="0" fontId="138" fillId="0" borderId="37" xfId="0" applyFont="1" applyBorder="1" applyAlignment="1" applyProtection="1">
      <alignment horizontal="left" vertical="center"/>
      <protection locked="0"/>
    </xf>
    <xf numFmtId="0" fontId="138" fillId="0" borderId="41" xfId="0" applyFont="1" applyBorder="1" applyAlignment="1" applyProtection="1">
      <alignment horizontal="left" vertical="center"/>
      <protection locked="0"/>
    </xf>
    <xf numFmtId="0" fontId="138" fillId="0" borderId="38" xfId="0" applyFont="1" applyBorder="1" applyAlignment="1" applyProtection="1">
      <alignment horizontal="left" vertical="center"/>
      <protection locked="0"/>
    </xf>
    <xf numFmtId="0" fontId="138" fillId="0" borderId="0" xfId="0" applyFont="1" applyAlignment="1">
      <alignment horizontal="left" vertical="center"/>
    </xf>
    <xf numFmtId="0" fontId="31" fillId="5" borderId="37" xfId="0" applyFont="1" applyFill="1" applyBorder="1" applyAlignment="1" applyProtection="1">
      <alignment vertical="center"/>
      <protection locked="0"/>
    </xf>
    <xf numFmtId="0" fontId="31" fillId="5" borderId="38" xfId="0" applyFont="1" applyFill="1" applyBorder="1" applyAlignment="1" applyProtection="1">
      <alignment vertical="center"/>
      <protection locked="0"/>
    </xf>
    <xf numFmtId="0" fontId="31" fillId="5" borderId="0" xfId="0" applyFont="1" applyFill="1" applyAlignment="1">
      <alignment vertical="center"/>
    </xf>
    <xf numFmtId="0" fontId="37" fillId="15" borderId="34" xfId="0" applyFont="1" applyFill="1" applyBorder="1" applyAlignment="1" applyProtection="1">
      <alignment horizontal="center" vertical="center" wrapText="1"/>
      <protection locked="0"/>
    </xf>
    <xf numFmtId="0" fontId="31" fillId="0" borderId="108" xfId="0" applyFont="1" applyBorder="1" applyAlignment="1">
      <alignment horizontal="left" vertical="top" wrapText="1"/>
    </xf>
    <xf numFmtId="0" fontId="31" fillId="0" borderId="0" xfId="0" applyFont="1" applyBorder="1" applyAlignment="1">
      <alignment horizontal="left" vertical="top" wrapText="1"/>
    </xf>
    <xf numFmtId="0" fontId="31" fillId="0" borderId="144" xfId="0" applyFont="1" applyBorder="1" applyAlignment="1">
      <alignment horizontal="left" vertical="top" wrapText="1"/>
    </xf>
    <xf numFmtId="0" fontId="88" fillId="0" borderId="106" xfId="51" applyFont="1" applyBorder="1" applyAlignment="1" applyProtection="1">
      <alignment horizontal="left" vertical="center"/>
    </xf>
    <xf numFmtId="0" fontId="30" fillId="0" borderId="3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1" xfId="0" applyFont="1" applyBorder="1" applyAlignment="1">
      <alignment horizontal="left" vertical="center" wrapText="1"/>
    </xf>
    <xf numFmtId="0" fontId="37" fillId="0" borderId="73" xfId="0" applyFont="1" applyBorder="1" applyAlignment="1">
      <alignment horizontal="left" vertical="center" wrapText="1"/>
    </xf>
    <xf numFmtId="0" fontId="37" fillId="0" borderId="15" xfId="0" applyFont="1" applyBorder="1" applyAlignment="1">
      <alignment horizontal="left" vertical="center" wrapText="1"/>
    </xf>
    <xf numFmtId="0" fontId="37" fillId="0" borderId="73" xfId="0" applyFont="1" applyBorder="1" applyAlignment="1">
      <alignment horizontal="left" vertical="center"/>
    </xf>
    <xf numFmtId="0" fontId="29" fillId="10" borderId="67" xfId="0" applyFont="1" applyFill="1" applyBorder="1" applyAlignment="1">
      <alignment horizontal="center" vertical="center" wrapText="1"/>
    </xf>
    <xf numFmtId="0" fontId="89" fillId="18" borderId="0" xfId="15" applyFont="1" applyFill="1" applyAlignment="1">
      <alignment horizontal="center" vertical="center" wrapText="1"/>
    </xf>
    <xf numFmtId="0" fontId="36" fillId="0" borderId="0" xfId="29" applyFont="1" applyBorder="1" applyAlignment="1">
      <alignment horizontal="left" vertical="center" wrapText="1"/>
    </xf>
    <xf numFmtId="0" fontId="29" fillId="10" borderId="33" xfId="0" applyFont="1" applyFill="1" applyBorder="1" applyAlignment="1">
      <alignment horizontal="center" vertical="center" wrapText="1"/>
    </xf>
    <xf numFmtId="0" fontId="29" fillId="10" borderId="36" xfId="0" applyFont="1" applyFill="1" applyBorder="1" applyAlignment="1">
      <alignment horizontal="center" vertical="center" wrapText="1"/>
    </xf>
    <xf numFmtId="0" fontId="100" fillId="2" borderId="0" xfId="2" applyFont="1" applyFill="1" applyAlignment="1">
      <alignment horizontal="left" vertical="center" wrapText="1"/>
    </xf>
    <xf numFmtId="0" fontId="37" fillId="0" borderId="85" xfId="0" applyFont="1" applyBorder="1" applyAlignment="1">
      <alignment vertical="center" wrapText="1"/>
    </xf>
    <xf numFmtId="0" fontId="37" fillId="0" borderId="86" xfId="0" applyFont="1" applyBorder="1" applyAlignment="1">
      <alignment horizontal="left" vertical="center" wrapText="1"/>
    </xf>
    <xf numFmtId="0" fontId="29" fillId="10" borderId="31" xfId="0" applyFont="1" applyFill="1" applyBorder="1" applyAlignment="1">
      <alignment horizontal="center" vertical="center" wrapText="1"/>
    </xf>
    <xf numFmtId="0" fontId="29" fillId="10" borderId="32" xfId="0" applyFont="1" applyFill="1" applyBorder="1" applyAlignment="1">
      <alignment horizontal="center" vertical="center" wrapText="1"/>
    </xf>
    <xf numFmtId="0" fontId="29" fillId="10" borderId="34" xfId="0" applyFont="1" applyFill="1" applyBorder="1" applyAlignment="1">
      <alignment horizontal="center" vertical="center" wrapText="1"/>
    </xf>
    <xf numFmtId="0" fontId="29" fillId="10" borderId="35" xfId="0" applyFont="1" applyFill="1" applyBorder="1" applyAlignment="1">
      <alignment horizontal="center" vertical="center" wrapText="1"/>
    </xf>
    <xf numFmtId="0" fontId="37" fillId="0" borderId="89" xfId="0" applyFont="1" applyBorder="1" applyAlignment="1">
      <alignment vertical="center" wrapText="1"/>
    </xf>
    <xf numFmtId="0" fontId="37" fillId="0" borderId="39" xfId="0" applyFont="1" applyBorder="1" applyAlignment="1">
      <alignment horizontal="left" vertical="center" wrapText="1"/>
    </xf>
    <xf numFmtId="0" fontId="37" fillId="0" borderId="29" xfId="0" applyFont="1" applyBorder="1" applyAlignment="1">
      <alignment horizontal="left" vertical="center" wrapText="1"/>
    </xf>
    <xf numFmtId="0" fontId="37" fillId="0" borderId="39" xfId="0" applyFont="1" applyBorder="1" applyAlignment="1">
      <alignment vertical="center" wrapText="1"/>
    </xf>
    <xf numFmtId="0" fontId="37" fillId="0" borderId="31" xfId="0" applyFont="1" applyBorder="1" applyAlignment="1">
      <alignment vertical="center" wrapText="1"/>
    </xf>
    <xf numFmtId="0" fontId="37" fillId="0" borderId="34" xfId="0" applyFont="1" applyBorder="1" applyAlignment="1">
      <alignment horizontal="left" vertical="center" wrapText="1"/>
    </xf>
    <xf numFmtId="0" fontId="37" fillId="0" borderId="35" xfId="0" applyFont="1" applyBorder="1" applyAlignment="1">
      <alignment horizontal="left" vertical="center" wrapText="1"/>
    </xf>
    <xf numFmtId="0" fontId="37" fillId="0" borderId="45" xfId="0" applyFont="1" applyBorder="1" applyAlignment="1">
      <alignment vertical="center" wrapText="1"/>
    </xf>
    <xf numFmtId="0" fontId="37" fillId="0" borderId="39" xfId="0" applyFont="1" applyBorder="1" applyAlignment="1">
      <alignment horizontal="left" vertical="center"/>
    </xf>
    <xf numFmtId="0" fontId="37" fillId="0" borderId="34" xfId="0" applyFont="1" applyBorder="1" applyAlignment="1">
      <alignment vertical="center" wrapText="1"/>
    </xf>
    <xf numFmtId="0" fontId="30" fillId="0" borderId="45" xfId="0" applyFont="1" applyBorder="1" applyAlignment="1">
      <alignment horizontal="left" vertical="center" wrapText="1"/>
    </xf>
    <xf numFmtId="0" fontId="37" fillId="0" borderId="39" xfId="0" applyFont="1" applyBorder="1" applyAlignment="1">
      <alignment vertical="center"/>
    </xf>
    <xf numFmtId="0" fontId="29" fillId="10" borderId="29" xfId="0" applyFont="1" applyFill="1" applyBorder="1" applyAlignment="1">
      <alignment horizontal="center" vertical="center" wrapText="1"/>
    </xf>
    <xf numFmtId="0" fontId="29" fillId="10" borderId="40" xfId="0" applyFont="1" applyFill="1" applyBorder="1" applyAlignment="1">
      <alignment horizontal="center" vertical="center" wrapText="1"/>
    </xf>
    <xf numFmtId="0" fontId="29" fillId="10" borderId="39" xfId="0" applyFont="1" applyFill="1" applyBorder="1" applyAlignment="1">
      <alignment horizontal="center" vertical="center" wrapText="1"/>
    </xf>
    <xf numFmtId="0" fontId="45" fillId="0" borderId="0" xfId="0" applyFont="1" applyAlignment="1">
      <alignment horizontal="center" vertical="center" wrapText="1"/>
    </xf>
    <xf numFmtId="0" fontId="128" fillId="0" borderId="0" xfId="29" applyFont="1" applyBorder="1" applyAlignment="1">
      <alignment horizontal="left" vertical="center" wrapText="1"/>
    </xf>
    <xf numFmtId="0" fontId="29" fillId="10" borderId="110" xfId="0" applyFont="1" applyFill="1" applyBorder="1" applyAlignment="1">
      <alignment horizontal="center" vertical="center" wrapText="1"/>
    </xf>
    <xf numFmtId="0" fontId="29" fillId="10" borderId="106" xfId="0" applyFont="1" applyFill="1" applyBorder="1" applyAlignment="1">
      <alignment horizontal="center" vertical="center" wrapText="1"/>
    </xf>
    <xf numFmtId="0" fontId="29" fillId="10" borderId="99"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37" fillId="0" borderId="45" xfId="0" applyFont="1" applyBorder="1" applyAlignment="1">
      <alignment horizontal="left" vertical="center" wrapText="1"/>
    </xf>
    <xf numFmtId="0" fontId="36" fillId="0" borderId="0" xfId="0" applyFont="1" applyAlignment="1">
      <alignment horizontal="left" vertical="center" wrapText="1"/>
    </xf>
    <xf numFmtId="0" fontId="61" fillId="0" borderId="0" xfId="15" applyFont="1" applyAlignment="1">
      <alignment horizontal="center" vertical="center" wrapText="1"/>
    </xf>
    <xf numFmtId="0" fontId="44" fillId="0" borderId="39" xfId="0" applyFont="1" applyBorder="1" applyAlignment="1">
      <alignment horizontal="left" vertical="center" wrapText="1"/>
    </xf>
    <xf numFmtId="0" fontId="44" fillId="0" borderId="31" xfId="0" applyFont="1" applyBorder="1" applyAlignment="1">
      <alignment horizontal="left" vertical="center" wrapText="1"/>
    </xf>
    <xf numFmtId="0" fontId="44" fillId="0" borderId="34" xfId="0" applyFont="1" applyBorder="1" applyAlignment="1">
      <alignment horizontal="left" vertical="center" wrapText="1"/>
    </xf>
    <xf numFmtId="0" fontId="61" fillId="10" borderId="32" xfId="3" applyFont="1" applyFill="1" applyBorder="1" applyAlignment="1">
      <alignment horizontal="center" vertical="center" wrapText="1"/>
    </xf>
    <xf numFmtId="0" fontId="61" fillId="10" borderId="33" xfId="3"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10" borderId="35" xfId="15" applyFont="1" applyFill="1" applyBorder="1" applyAlignment="1" applyProtection="1">
      <alignment horizontal="center" vertical="center" wrapText="1"/>
    </xf>
    <xf numFmtId="0" fontId="36" fillId="5" borderId="0" xfId="29" applyFont="1" applyFill="1" applyBorder="1" applyAlignment="1">
      <alignment horizontal="left" vertical="center" wrapText="1"/>
    </xf>
    <xf numFmtId="0" fontId="61" fillId="10" borderId="35" xfId="0" applyFont="1" applyFill="1" applyBorder="1" applyAlignment="1">
      <alignment horizontal="center" vertical="center" wrapText="1"/>
    </xf>
    <xf numFmtId="0" fontId="61" fillId="10" borderId="29" xfId="3" applyFont="1" applyFill="1" applyBorder="1" applyAlignment="1">
      <alignment horizontal="center" vertical="center" wrapText="1"/>
    </xf>
    <xf numFmtId="0" fontId="61" fillId="10" borderId="35" xfId="3" applyFont="1" applyFill="1" applyBorder="1" applyAlignment="1">
      <alignment horizontal="center" vertical="center" wrapText="1"/>
    </xf>
    <xf numFmtId="0" fontId="36" fillId="0" borderId="0" xfId="29" applyFont="1" applyFill="1" applyBorder="1" applyAlignment="1">
      <alignment horizontal="left" vertical="center" wrapText="1"/>
    </xf>
    <xf numFmtId="0" fontId="29" fillId="10" borderId="79" xfId="0" applyFont="1" applyFill="1" applyBorder="1" applyAlignment="1">
      <alignment horizontal="center" vertical="center" textRotation="90" wrapText="1"/>
    </xf>
    <xf numFmtId="0" fontId="29" fillId="10" borderId="67" xfId="0" applyFont="1" applyFill="1" applyBorder="1" applyAlignment="1">
      <alignment horizontal="center" vertical="center" textRotation="90" wrapText="1"/>
    </xf>
    <xf numFmtId="0" fontId="1" fillId="0" borderId="51" xfId="0" applyFont="1" applyBorder="1" applyAlignment="1">
      <alignment vertical="top" wrapText="1"/>
    </xf>
    <xf numFmtId="0" fontId="1" fillId="0" borderId="145" xfId="0" applyFont="1" applyBorder="1" applyAlignment="1">
      <alignment vertical="top" wrapText="1"/>
    </xf>
    <xf numFmtId="0" fontId="1" fillId="0" borderId="146" xfId="0" applyFont="1" applyBorder="1" applyAlignment="1">
      <alignment vertical="top" wrapText="1"/>
    </xf>
    <xf numFmtId="0" fontId="1" fillId="0" borderId="0" xfId="0" applyFont="1" applyAlignment="1">
      <alignment horizontal="left"/>
    </xf>
    <xf numFmtId="0" fontId="1" fillId="0" borderId="0" xfId="0" applyFont="1"/>
    <xf numFmtId="0" fontId="1" fillId="0" borderId="0" xfId="0" applyFont="1" applyAlignment="1">
      <alignment vertical="center"/>
    </xf>
    <xf numFmtId="0" fontId="1" fillId="0" borderId="57" xfId="0" applyFont="1" applyBorder="1" applyAlignment="1">
      <alignment horizontal="left" vertical="top"/>
    </xf>
    <xf numFmtId="0" fontId="1" fillId="0" borderId="118" xfId="0" applyFont="1" applyBorder="1" applyAlignment="1">
      <alignment horizontal="left" vertical="top"/>
    </xf>
    <xf numFmtId="0" fontId="1" fillId="0" borderId="56" xfId="0" applyFont="1" applyBorder="1" applyAlignment="1">
      <alignment horizontal="left" vertical="top"/>
    </xf>
    <xf numFmtId="0" fontId="1" fillId="0" borderId="0" xfId="0" applyFont="1" applyAlignment="1">
      <alignment horizontal="left" vertical="top"/>
    </xf>
    <xf numFmtId="0" fontId="1" fillId="0" borderId="168" xfId="0" applyFont="1" applyBorder="1" applyAlignment="1">
      <alignment vertical="center"/>
    </xf>
    <xf numFmtId="0" fontId="1" fillId="0" borderId="39" xfId="0" applyFont="1" applyBorder="1" applyAlignment="1">
      <alignment horizontal="left" vertical="top"/>
    </xf>
    <xf numFmtId="0" fontId="1" fillId="0" borderId="29" xfId="0" applyFont="1" applyBorder="1" applyAlignment="1">
      <alignment horizontal="left" vertical="top"/>
    </xf>
    <xf numFmtId="0" fontId="1" fillId="0" borderId="40" xfId="0" applyFont="1" applyBorder="1" applyAlignment="1">
      <alignment horizontal="left" vertical="top"/>
    </xf>
    <xf numFmtId="0" fontId="1" fillId="0" borderId="168" xfId="0" applyFont="1" applyBorder="1" applyAlignment="1">
      <alignment horizontal="left" vertical="top"/>
    </xf>
    <xf numFmtId="0" fontId="1" fillId="0" borderId="34" xfId="0" applyFont="1" applyBorder="1" applyAlignment="1">
      <alignment horizontal="left" vertical="top"/>
    </xf>
    <xf numFmtId="0" fontId="1" fillId="0" borderId="35" xfId="0" applyFont="1" applyBorder="1" applyAlignment="1">
      <alignment horizontal="left" vertical="top"/>
    </xf>
    <xf numFmtId="0" fontId="1" fillId="0" borderId="36" xfId="0" applyFont="1" applyBorder="1" applyAlignment="1">
      <alignment horizontal="left" vertical="top"/>
    </xf>
    <xf numFmtId="0" fontId="1" fillId="0" borderId="168" xfId="0" applyFont="1" applyBorder="1"/>
    <xf numFmtId="0" fontId="1" fillId="5" borderId="57" xfId="0" applyFont="1" applyFill="1" applyBorder="1" applyAlignment="1">
      <alignment vertical="center"/>
    </xf>
    <xf numFmtId="0" fontId="1" fillId="5" borderId="56" xfId="0" applyFont="1" applyFill="1" applyBorder="1" applyAlignment="1">
      <alignment vertical="center" wrapText="1"/>
    </xf>
    <xf numFmtId="0" fontId="1" fillId="5" borderId="39" xfId="0" applyFont="1" applyFill="1" applyBorder="1" applyAlignment="1">
      <alignment vertical="center"/>
    </xf>
    <xf numFmtId="0" fontId="1" fillId="5" borderId="40" xfId="0" applyFont="1" applyFill="1" applyBorder="1" applyAlignment="1">
      <alignment vertical="center" wrapText="1"/>
    </xf>
    <xf numFmtId="0" fontId="1" fillId="0" borderId="117" xfId="0" applyFont="1" applyFill="1" applyBorder="1" applyAlignment="1">
      <alignment vertical="center"/>
    </xf>
    <xf numFmtId="0" fontId="1" fillId="5" borderId="110" xfId="0" applyFont="1" applyFill="1" applyBorder="1" applyAlignment="1">
      <alignment vertical="center" wrapText="1"/>
    </xf>
    <xf numFmtId="0" fontId="1" fillId="0" borderId="39" xfId="0" applyFont="1" applyFill="1" applyBorder="1" applyAlignment="1">
      <alignment vertical="center"/>
    </xf>
    <xf numFmtId="0" fontId="1" fillId="0" borderId="40" xfId="0" applyFont="1" applyFill="1" applyBorder="1" applyAlignment="1">
      <alignment vertical="center" wrapText="1"/>
    </xf>
    <xf numFmtId="0" fontId="1" fillId="5" borderId="117" xfId="0" applyFont="1" applyFill="1" applyBorder="1" applyAlignment="1">
      <alignment vertical="center"/>
    </xf>
    <xf numFmtId="0" fontId="1" fillId="0" borderId="57" xfId="0" applyFont="1" applyFill="1" applyBorder="1" applyAlignment="1">
      <alignment vertical="center"/>
    </xf>
    <xf numFmtId="0" fontId="1" fillId="5" borderId="104" xfId="0" applyFont="1" applyFill="1" applyBorder="1" applyAlignment="1">
      <alignment vertical="center"/>
    </xf>
    <xf numFmtId="0" fontId="1" fillId="5" borderId="105" xfId="0" applyFont="1" applyFill="1" applyBorder="1" applyAlignment="1">
      <alignment vertical="center" wrapText="1"/>
    </xf>
    <xf numFmtId="0" fontId="1" fillId="5" borderId="34" xfId="0" applyFont="1" applyFill="1" applyBorder="1" applyAlignment="1">
      <alignment vertical="center"/>
    </xf>
    <xf numFmtId="0" fontId="1" fillId="5" borderId="36" xfId="0" applyFont="1" applyFill="1" applyBorder="1" applyAlignment="1">
      <alignment vertical="center" wrapText="1"/>
    </xf>
    <xf numFmtId="0" fontId="1" fillId="0" borderId="0" xfId="0" applyFont="1" applyProtection="1"/>
    <xf numFmtId="0" fontId="1" fillId="0" borderId="0" xfId="0" applyFont="1" applyAlignment="1" applyProtection="1">
      <alignment vertical="center"/>
    </xf>
    <xf numFmtId="0" fontId="1" fillId="15" borderId="26" xfId="0" applyFont="1" applyFill="1" applyBorder="1" applyAlignment="1" applyProtection="1">
      <alignment horizontal="center" vertical="center"/>
      <protection locked="0"/>
    </xf>
    <xf numFmtId="0" fontId="1" fillId="0" borderId="0" xfId="0" applyFont="1" applyAlignment="1" applyProtection="1">
      <alignment horizontal="left" vertical="center"/>
    </xf>
    <xf numFmtId="0" fontId="1" fillId="0" borderId="0" xfId="0" applyFont="1" applyAlignment="1" applyProtection="1">
      <alignment wrapText="1"/>
    </xf>
    <xf numFmtId="0" fontId="1" fillId="0" borderId="0" xfId="0" applyFont="1" applyAlignment="1" applyProtection="1">
      <alignment vertical="center" wrapText="1"/>
    </xf>
    <xf numFmtId="0" fontId="1" fillId="0" borderId="0" xfId="0" quotePrefix="1" applyFont="1" applyFill="1" applyBorder="1" applyAlignment="1">
      <alignment horizontal="center" vertical="center"/>
    </xf>
    <xf numFmtId="0" fontId="1" fillId="0" borderId="0" xfId="0" applyFont="1" applyAlignment="1" applyProtection="1">
      <alignment horizontal="center" vertical="center"/>
    </xf>
    <xf numFmtId="0" fontId="1" fillId="10" borderId="0" xfId="15" applyFont="1" applyFill="1" applyAlignment="1">
      <alignment vertical="center"/>
    </xf>
    <xf numFmtId="0" fontId="1" fillId="0" borderId="0" xfId="15" applyFont="1" applyAlignment="1">
      <alignment vertical="center"/>
    </xf>
    <xf numFmtId="0" fontId="1" fillId="5" borderId="0" xfId="0" applyFont="1" applyFill="1" applyAlignment="1">
      <alignment vertical="center"/>
    </xf>
    <xf numFmtId="0" fontId="1" fillId="0" borderId="0" xfId="35" applyFont="1"/>
    <xf numFmtId="0" fontId="1" fillId="0" borderId="0" xfId="35" applyFont="1" applyAlignment="1">
      <alignment vertical="center"/>
    </xf>
    <xf numFmtId="0" fontId="1" fillId="0" borderId="0" xfId="15" applyFont="1" applyFill="1" applyAlignment="1">
      <alignment vertical="center"/>
    </xf>
    <xf numFmtId="0" fontId="1" fillId="10" borderId="0" xfId="0" applyFont="1" applyFill="1" applyAlignment="1">
      <alignment vertical="center"/>
    </xf>
    <xf numFmtId="0" fontId="1" fillId="0" borderId="37" xfId="0" applyFont="1" applyBorder="1" applyAlignment="1" applyProtection="1">
      <alignment vertical="center"/>
      <protection locked="0"/>
    </xf>
    <xf numFmtId="0" fontId="1" fillId="0" borderId="41" xfId="0" applyFont="1" applyBorder="1" applyAlignment="1" applyProtection="1">
      <alignment vertical="center"/>
      <protection locked="0"/>
    </xf>
    <xf numFmtId="0" fontId="1" fillId="0" borderId="38" xfId="0" applyFont="1" applyBorder="1" applyAlignment="1" applyProtection="1">
      <alignment vertical="center"/>
      <protection locked="0"/>
    </xf>
    <xf numFmtId="0" fontId="1" fillId="7" borderId="0" xfId="15" applyFont="1" applyFill="1" applyAlignment="1">
      <alignment vertical="center"/>
    </xf>
    <xf numFmtId="0" fontId="1" fillId="7" borderId="0" xfId="0" applyFont="1" applyFill="1" applyAlignment="1">
      <alignment vertical="center"/>
    </xf>
    <xf numFmtId="0" fontId="1" fillId="0" borderId="30" xfId="0" applyFont="1" applyBorder="1" applyAlignment="1" applyProtection="1">
      <alignment vertical="center"/>
      <protection locked="0"/>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vertical="center"/>
    </xf>
    <xf numFmtId="0" fontId="1" fillId="0" borderId="0" xfId="0" applyFont="1" applyAlignment="1">
      <alignment vertical="center" wrapText="1"/>
    </xf>
    <xf numFmtId="0" fontId="1" fillId="0" borderId="29" xfId="0" applyFont="1" applyBorder="1" applyAlignment="1" applyProtection="1">
      <alignment vertical="center"/>
      <protection locked="0"/>
    </xf>
    <xf numFmtId="0" fontId="1" fillId="0" borderId="0" xfId="0" applyFont="1" applyFill="1" applyAlignment="1">
      <alignment vertical="center"/>
    </xf>
    <xf numFmtId="0" fontId="1" fillId="0" borderId="0" xfId="35" applyFont="1" applyFill="1"/>
    <xf numFmtId="0" fontId="1" fillId="0" borderId="0" xfId="35" applyFont="1" applyFill="1" applyAlignment="1">
      <alignment vertical="center"/>
    </xf>
    <xf numFmtId="0" fontId="1" fillId="0" borderId="37" xfId="0" applyFont="1" applyBorder="1" applyProtection="1">
      <protection locked="0"/>
    </xf>
    <xf numFmtId="0" fontId="1" fillId="0" borderId="41" xfId="0" applyFont="1" applyBorder="1" applyProtection="1">
      <protection locked="0"/>
    </xf>
    <xf numFmtId="0" fontId="1" fillId="0" borderId="38" xfId="0" applyFont="1" applyBorder="1" applyProtection="1">
      <protection locked="0"/>
    </xf>
    <xf numFmtId="0" fontId="1" fillId="7" borderId="0" xfId="15" applyFont="1" applyFill="1" applyAlignment="1" applyProtection="1">
      <alignment vertical="center"/>
    </xf>
    <xf numFmtId="0" fontId="1" fillId="0" borderId="0" xfId="15" applyFont="1" applyFill="1" applyAlignment="1" applyProtection="1">
      <alignment vertical="center"/>
    </xf>
    <xf numFmtId="0" fontId="1" fillId="0" borderId="0" xfId="0" applyFont="1" applyAlignment="1">
      <alignment horizontal="left" vertical="center" wrapText="1"/>
    </xf>
    <xf numFmtId="0" fontId="1" fillId="0" borderId="0" xfId="0" applyFont="1" applyBorder="1" applyAlignment="1">
      <alignment vertical="center"/>
    </xf>
    <xf numFmtId="167" fontId="1" fillId="5" borderId="0" xfId="46" applyFont="1" applyFill="1" applyAlignment="1">
      <alignment horizontal="center" vertical="center"/>
    </xf>
    <xf numFmtId="167" fontId="1" fillId="5" borderId="0" xfId="46" applyFont="1" applyFill="1">
      <alignment vertical="top"/>
    </xf>
    <xf numFmtId="167" fontId="1" fillId="23" borderId="0" xfId="46" applyFont="1" applyFill="1">
      <alignment vertical="top"/>
    </xf>
    <xf numFmtId="167" fontId="1" fillId="0" borderId="0" xfId="46" applyFont="1" applyFill="1">
      <alignment vertical="top"/>
    </xf>
    <xf numFmtId="0" fontId="1" fillId="5" borderId="0" xfId="40" applyFont="1" applyFill="1"/>
    <xf numFmtId="0" fontId="1" fillId="5" borderId="0" xfId="40" applyFont="1" applyFill="1" applyAlignment="1">
      <alignment wrapText="1"/>
    </xf>
    <xf numFmtId="0" fontId="1" fillId="5" borderId="0" xfId="40" applyFont="1" applyFill="1" applyAlignment="1">
      <alignment horizontal="center"/>
    </xf>
    <xf numFmtId="0" fontId="1" fillId="0" borderId="0" xfId="40" applyFont="1" applyFill="1" applyBorder="1"/>
    <xf numFmtId="0" fontId="1" fillId="0" borderId="0" xfId="40" applyFont="1" applyFill="1" applyBorder="1" applyAlignment="1">
      <alignment horizontal="center" vertical="center"/>
    </xf>
    <xf numFmtId="167" fontId="1" fillId="0" borderId="0" xfId="46" applyFont="1" applyFill="1" applyBorder="1">
      <alignment vertical="top"/>
    </xf>
    <xf numFmtId="0" fontId="1" fillId="5" borderId="0" xfId="40" applyFont="1" applyFill="1" applyAlignment="1">
      <alignment horizontal="center" vertical="center"/>
    </xf>
    <xf numFmtId="167" fontId="1" fillId="5" borderId="37" xfId="46" applyFont="1" applyFill="1" applyBorder="1">
      <alignment vertical="top"/>
    </xf>
    <xf numFmtId="167" fontId="1" fillId="5" borderId="41" xfId="46" applyFont="1" applyFill="1" applyBorder="1">
      <alignment vertical="top"/>
    </xf>
    <xf numFmtId="167" fontId="1" fillId="5" borderId="38" xfId="46" applyFont="1" applyFill="1" applyBorder="1">
      <alignment vertical="top"/>
    </xf>
    <xf numFmtId="167" fontId="1" fillId="10" borderId="35" xfId="46" applyFont="1" applyFill="1" applyBorder="1" applyAlignment="1">
      <alignment horizontal="center" vertical="center"/>
    </xf>
    <xf numFmtId="167" fontId="1" fillId="5" borderId="30" xfId="46" applyFont="1" applyFill="1" applyBorder="1">
      <alignment vertical="top"/>
    </xf>
    <xf numFmtId="167" fontId="1" fillId="5" borderId="0" xfId="46" applyFont="1" applyFill="1" applyAlignment="1">
      <alignment vertical="center"/>
    </xf>
    <xf numFmtId="0" fontId="1" fillId="5" borderId="0" xfId="0" applyFont="1" applyFill="1" applyAlignment="1">
      <alignment vertical="top"/>
    </xf>
    <xf numFmtId="0" fontId="1" fillId="5" borderId="0" xfId="0" applyFont="1" applyFill="1" applyAlignment="1">
      <alignment vertical="top" wrapText="1"/>
    </xf>
    <xf numFmtId="0" fontId="1" fillId="5" borderId="0" xfId="0" applyFont="1" applyFill="1" applyAlignment="1">
      <alignment horizontal="center"/>
    </xf>
    <xf numFmtId="0" fontId="1" fillId="0" borderId="0" xfId="15" applyFont="1" applyAlignment="1" applyProtection="1">
      <alignment vertical="center"/>
    </xf>
    <xf numFmtId="0" fontId="1" fillId="0" borderId="0" xfId="0" applyFont="1" applyFill="1" applyAlignment="1">
      <alignment vertical="center" wrapText="1"/>
    </xf>
    <xf numFmtId="0" fontId="1" fillId="7" borderId="0" xfId="0" applyFont="1" applyFill="1"/>
    <xf numFmtId="0" fontId="1" fillId="0" borderId="0" xfId="0" applyFont="1" applyFill="1"/>
    <xf numFmtId="0" fontId="1" fillId="0" borderId="0" xfId="0" applyFont="1" applyFill="1" applyBorder="1"/>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1" fillId="7"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Border="1"/>
    <xf numFmtId="0" fontId="1" fillId="0" borderId="0" xfId="0" applyFont="1" applyBorder="1" applyAlignment="1">
      <alignment vertical="top" wrapText="1"/>
    </xf>
    <xf numFmtId="0" fontId="1" fillId="0" borderId="0" xfId="0" applyFont="1" applyBorder="1" applyAlignment="1">
      <alignment wrapText="1"/>
    </xf>
    <xf numFmtId="0" fontId="1" fillId="10" borderId="29" xfId="0" applyFont="1" applyFill="1" applyBorder="1" applyAlignment="1">
      <alignment vertical="center"/>
    </xf>
    <xf numFmtId="0" fontId="1" fillId="10" borderId="40" xfId="0" applyFont="1" applyFill="1" applyBorder="1" applyAlignment="1">
      <alignment vertical="center"/>
    </xf>
    <xf numFmtId="0" fontId="1" fillId="10" borderId="35" xfId="0" applyFont="1" applyFill="1" applyBorder="1" applyAlignment="1">
      <alignment vertical="center"/>
    </xf>
    <xf numFmtId="0" fontId="1" fillId="10" borderId="32" xfId="0" applyFont="1" applyFill="1" applyBorder="1" applyAlignment="1">
      <alignment vertical="center"/>
    </xf>
    <xf numFmtId="0" fontId="1" fillId="10" borderId="36" xfId="0" applyFont="1" applyFill="1" applyBorder="1" applyAlignment="1">
      <alignment vertical="center"/>
    </xf>
    <xf numFmtId="0" fontId="1" fillId="10" borderId="33" xfId="0" applyFont="1" applyFill="1" applyBorder="1" applyAlignment="1">
      <alignment vertical="center"/>
    </xf>
    <xf numFmtId="0" fontId="1" fillId="0" borderId="0" xfId="0" applyFont="1" applyAlignment="1">
      <alignment vertical="top" wrapText="1"/>
    </xf>
    <xf numFmtId="0" fontId="1" fillId="10" borderId="0" xfId="0" applyFont="1" applyFill="1" applyBorder="1" applyAlignment="1">
      <alignment wrapText="1"/>
    </xf>
    <xf numFmtId="0" fontId="1" fillId="0" borderId="0" xfId="0" applyFont="1" applyBorder="1" applyAlignment="1"/>
    <xf numFmtId="0" fontId="1" fillId="0" borderId="18" xfId="0" applyFont="1" applyBorder="1" applyAlignment="1">
      <alignment wrapText="1"/>
    </xf>
    <xf numFmtId="0" fontId="1" fillId="0" borderId="18" xfId="0" applyFont="1" applyBorder="1"/>
    <xf numFmtId="0" fontId="1" fillId="0" borderId="41" xfId="0" applyFont="1" applyFill="1" applyBorder="1" applyAlignment="1" applyProtection="1">
      <alignment vertical="center"/>
      <protection locked="0"/>
    </xf>
    <xf numFmtId="0" fontId="1" fillId="25" borderId="0" xfId="0" applyFont="1" applyFill="1" applyAlignment="1">
      <alignment vertical="center"/>
    </xf>
    <xf numFmtId="0" fontId="1" fillId="7" borderId="0" xfId="0" applyFont="1" applyFill="1" applyBorder="1" applyAlignment="1">
      <alignment vertical="center"/>
    </xf>
    <xf numFmtId="0" fontId="1" fillId="0" borderId="0" xfId="0" applyFont="1" applyBorder="1" applyAlignment="1">
      <alignment vertical="center" wrapText="1"/>
    </xf>
    <xf numFmtId="0" fontId="1" fillId="18" borderId="0" xfId="0" applyFont="1" applyFill="1" applyAlignment="1">
      <alignment horizontal="center" vertical="center"/>
    </xf>
    <xf numFmtId="0" fontId="1" fillId="0" borderId="0" xfId="35" applyFont="1" applyAlignment="1">
      <alignment horizontal="center" vertical="center"/>
    </xf>
    <xf numFmtId="0" fontId="1" fillId="18" borderId="0" xfId="0" applyFont="1" applyFill="1" applyAlignment="1">
      <alignment horizontal="center"/>
    </xf>
    <xf numFmtId="0" fontId="1" fillId="8" borderId="0" xfId="0" applyFont="1" applyFill="1"/>
    <xf numFmtId="0" fontId="1" fillId="8" borderId="0" xfId="0" applyFont="1" applyFill="1" applyAlignment="1">
      <alignment horizontal="left"/>
    </xf>
    <xf numFmtId="0" fontId="1" fillId="0" borderId="30" xfId="0" applyFont="1" applyBorder="1" applyAlignment="1" applyProtection="1">
      <alignment horizontal="left"/>
      <protection locked="0"/>
    </xf>
    <xf numFmtId="0" fontId="1" fillId="0" borderId="37" xfId="0" applyFont="1" applyBorder="1" applyAlignment="1" applyProtection="1">
      <alignment horizontal="left"/>
      <protection locked="0"/>
    </xf>
    <xf numFmtId="0" fontId="1" fillId="0" borderId="38" xfId="0" applyFont="1" applyBorder="1" applyAlignment="1" applyProtection="1">
      <alignment horizontal="left"/>
      <protection locked="0"/>
    </xf>
    <xf numFmtId="0" fontId="1" fillId="0" borderId="0" xfId="0" applyFont="1" applyAlignment="1">
      <alignment horizontal="center" vertical="center" wrapText="1"/>
    </xf>
    <xf numFmtId="0" fontId="1" fillId="0" borderId="0" xfId="0" applyFont="1" applyAlignment="1">
      <alignment horizontal="center"/>
    </xf>
    <xf numFmtId="0" fontId="1" fillId="0" borderId="30" xfId="0" applyFont="1" applyBorder="1" applyProtection="1">
      <protection locked="0"/>
    </xf>
    <xf numFmtId="0" fontId="1" fillId="0" borderId="0" xfId="35" applyFont="1" applyAlignment="1">
      <alignment horizontal="left" vertical="center"/>
    </xf>
    <xf numFmtId="0" fontId="1" fillId="10" borderId="29" xfId="0" applyFont="1" applyFill="1" applyBorder="1"/>
    <xf numFmtId="0" fontId="1" fillId="10" borderId="29" xfId="0" applyFont="1" applyFill="1" applyBorder="1" applyAlignment="1">
      <alignment horizontal="left" vertical="center" wrapText="1"/>
    </xf>
    <xf numFmtId="0" fontId="1" fillId="10" borderId="40" xfId="0" applyFont="1" applyFill="1" applyBorder="1" applyAlignment="1">
      <alignment horizontal="left" vertical="center" wrapText="1"/>
    </xf>
    <xf numFmtId="0" fontId="1" fillId="10" borderId="29" xfId="0" applyFont="1" applyFill="1" applyBorder="1" applyAlignment="1">
      <alignment vertical="center" wrapText="1"/>
    </xf>
    <xf numFmtId="0" fontId="1" fillId="10" borderId="40" xfId="0" applyFont="1" applyFill="1" applyBorder="1" applyAlignment="1">
      <alignment vertical="center" wrapText="1"/>
    </xf>
    <xf numFmtId="165" fontId="1" fillId="0" borderId="0" xfId="0" applyNumberFormat="1" applyFont="1"/>
    <xf numFmtId="0" fontId="1" fillId="0" borderId="0" xfId="0" applyFont="1" applyAlignment="1">
      <alignment vertical="top"/>
    </xf>
    <xf numFmtId="0" fontId="1" fillId="0" borderId="30" xfId="0" applyFont="1" applyBorder="1" applyAlignment="1" applyProtection="1">
      <alignment vertical="top"/>
      <protection locked="0"/>
    </xf>
    <xf numFmtId="0" fontId="1" fillId="0" borderId="37" xfId="0" applyFont="1" applyBorder="1" applyAlignment="1" applyProtection="1">
      <alignment vertical="top"/>
      <protection locked="0"/>
    </xf>
    <xf numFmtId="0" fontId="1" fillId="0" borderId="41" xfId="0" applyFont="1" applyBorder="1" applyAlignment="1" applyProtection="1">
      <alignment vertical="top"/>
      <protection locked="0"/>
    </xf>
    <xf numFmtId="0" fontId="1" fillId="0" borderId="38" xfId="0" applyFont="1" applyBorder="1" applyAlignment="1" applyProtection="1">
      <alignment vertical="top"/>
      <protection locked="0"/>
    </xf>
    <xf numFmtId="0" fontId="1" fillId="0" borderId="0" xfId="0" applyFont="1" applyAlignment="1">
      <alignment horizontal="center" vertical="top"/>
    </xf>
    <xf numFmtId="0" fontId="1" fillId="23" borderId="0" xfId="0" applyFont="1" applyFill="1" applyAlignment="1">
      <alignment vertical="center"/>
    </xf>
    <xf numFmtId="43" fontId="37" fillId="15" borderId="29" xfId="0" applyNumberFormat="1" applyFont="1" applyFill="1" applyBorder="1" applyAlignment="1" applyProtection="1">
      <alignment horizontal="center" vertical="center" wrapText="1"/>
      <protection locked="0"/>
    </xf>
    <xf numFmtId="1" fontId="37" fillId="15" borderId="32" xfId="0" applyNumberFormat="1" applyFont="1" applyFill="1" applyBorder="1" applyAlignment="1" applyProtection="1">
      <alignment horizontal="center" vertical="center" wrapText="1"/>
      <protection locked="0"/>
    </xf>
    <xf numFmtId="1" fontId="37" fillId="15" borderId="49" xfId="0" applyNumberFormat="1" applyFont="1" applyFill="1" applyBorder="1" applyAlignment="1" applyProtection="1">
      <alignment horizontal="center" vertical="center" wrapText="1"/>
      <protection locked="0"/>
    </xf>
    <xf numFmtId="2" fontId="37" fillId="15" borderId="35" xfId="0" applyNumberFormat="1" applyFont="1" applyFill="1" applyBorder="1" applyAlignment="1" applyProtection="1">
      <alignment horizontal="center" vertical="center" wrapText="1"/>
      <protection locked="0"/>
    </xf>
    <xf numFmtId="43" fontId="44" fillId="15" borderId="29" xfId="0" applyNumberFormat="1" applyFont="1" applyFill="1" applyBorder="1" applyAlignment="1" applyProtection="1">
      <alignment horizontal="center" vertical="center" wrapText="1"/>
      <protection locked="0"/>
    </xf>
    <xf numFmtId="171" fontId="37" fillId="15" borderId="32" xfId="39" applyNumberFormat="1" applyFont="1" applyFill="1" applyBorder="1" applyAlignment="1" applyProtection="1">
      <alignment horizontal="center" vertical="center" wrapText="1"/>
      <protection locked="0"/>
    </xf>
    <xf numFmtId="171" fontId="37" fillId="15" borderId="29" xfId="39" applyNumberFormat="1" applyFont="1" applyFill="1" applyBorder="1" applyAlignment="1" applyProtection="1">
      <alignment horizontal="center" vertical="center" wrapText="1"/>
      <protection locked="0"/>
    </xf>
    <xf numFmtId="171" fontId="37" fillId="15" borderId="35" xfId="39" applyNumberFormat="1" applyFont="1" applyFill="1" applyBorder="1" applyAlignment="1" applyProtection="1">
      <alignment horizontal="center" vertical="center" wrapText="1"/>
      <protection locked="0"/>
    </xf>
    <xf numFmtId="171" fontId="37" fillId="15" borderId="32" xfId="0" applyNumberFormat="1" applyFont="1" applyFill="1" applyBorder="1" applyAlignment="1" applyProtection="1">
      <alignment horizontal="center" vertical="center" wrapText="1"/>
      <protection locked="0"/>
    </xf>
    <xf numFmtId="171" fontId="37" fillId="15" borderId="29" xfId="0" applyNumberFormat="1" applyFont="1" applyFill="1" applyBorder="1" applyAlignment="1" applyProtection="1">
      <alignment horizontal="center" vertical="center" wrapText="1"/>
      <protection locked="0"/>
    </xf>
    <xf numFmtId="171" fontId="37" fillId="15" borderId="35" xfId="0" applyNumberFormat="1" applyFont="1" applyFill="1" applyBorder="1" applyAlignment="1" applyProtection="1">
      <alignment horizontal="center" vertical="center" wrapText="1"/>
      <protection locked="0"/>
    </xf>
    <xf numFmtId="166" fontId="37" fillId="15" borderId="49" xfId="39" applyNumberFormat="1" applyFont="1" applyFill="1" applyBorder="1" applyAlignment="1" applyProtection="1">
      <alignment horizontal="center" vertical="center" wrapText="1"/>
      <protection locked="0"/>
    </xf>
    <xf numFmtId="43" fontId="107" fillId="15" borderId="32" xfId="0" applyNumberFormat="1" applyFont="1" applyFill="1" applyBorder="1" applyAlignment="1" applyProtection="1">
      <alignment horizontal="center" vertical="center" wrapText="1"/>
      <protection locked="0"/>
    </xf>
    <xf numFmtId="43" fontId="107" fillId="15" borderId="29" xfId="0" applyNumberFormat="1" applyFont="1" applyFill="1" applyBorder="1" applyAlignment="1" applyProtection="1">
      <alignment horizontal="center" vertical="center" wrapText="1"/>
      <protection locked="0"/>
    </xf>
    <xf numFmtId="43" fontId="37" fillId="15" borderId="32" xfId="0" applyNumberFormat="1" applyFont="1" applyFill="1" applyBorder="1" applyAlignment="1" applyProtection="1">
      <alignment horizontal="center" vertical="center" wrapText="1"/>
      <protection locked="0"/>
    </xf>
    <xf numFmtId="165" fontId="37" fillId="15" borderId="140" xfId="0" applyNumberFormat="1" applyFont="1" applyFill="1" applyBorder="1" applyAlignment="1" applyProtection="1">
      <alignment horizontal="center" vertical="center" wrapText="1"/>
      <protection locked="0"/>
    </xf>
    <xf numFmtId="2" fontId="37" fillId="15" borderId="140" xfId="0" applyNumberFormat="1" applyFont="1" applyFill="1" applyBorder="1" applyAlignment="1" applyProtection="1">
      <alignment horizontal="center" vertical="center" wrapText="1"/>
      <protection locked="0"/>
    </xf>
    <xf numFmtId="165" fontId="37" fillId="15" borderId="133" xfId="0" applyNumberFormat="1" applyFont="1" applyFill="1" applyBorder="1" applyAlignment="1" applyProtection="1">
      <alignment horizontal="center" vertical="center" wrapText="1"/>
      <protection locked="0"/>
    </xf>
    <xf numFmtId="165" fontId="37" fillId="15" borderId="136" xfId="0" applyNumberFormat="1" applyFont="1" applyFill="1" applyBorder="1" applyAlignment="1" applyProtection="1">
      <alignment horizontal="center" vertical="center" wrapText="1"/>
      <protection locked="0"/>
    </xf>
    <xf numFmtId="169" fontId="37" fillId="15" borderId="32" xfId="38" applyNumberFormat="1" applyFont="1" applyFill="1" applyBorder="1" applyAlignment="1" applyProtection="1">
      <alignment horizontal="center" vertical="center" wrapText="1"/>
      <protection locked="0"/>
    </xf>
    <xf numFmtId="169" fontId="37" fillId="15" borderId="33" xfId="38" applyNumberFormat="1" applyFont="1" applyFill="1" applyBorder="1" applyAlignment="1" applyProtection="1">
      <alignment horizontal="center" vertical="center" wrapText="1"/>
      <protection locked="0"/>
    </xf>
    <xf numFmtId="10" fontId="30" fillId="15" borderId="29" xfId="0" quotePrefix="1" applyNumberFormat="1" applyFont="1" applyFill="1" applyBorder="1" applyAlignment="1" applyProtection="1">
      <alignment horizontal="center" vertical="center" wrapText="1"/>
      <protection locked="0"/>
    </xf>
    <xf numFmtId="165" fontId="30" fillId="15" borderId="40" xfId="0" applyNumberFormat="1" applyFont="1" applyFill="1" applyBorder="1" applyAlignment="1" applyProtection="1">
      <alignment horizontal="center" vertical="center" wrapText="1"/>
      <protection locked="0"/>
    </xf>
    <xf numFmtId="10" fontId="30" fillId="15" borderId="29" xfId="0" applyNumberFormat="1" applyFont="1" applyFill="1" applyBorder="1" applyAlignment="1" applyProtection="1">
      <alignment horizontal="center" vertical="center" wrapText="1"/>
      <protection locked="0"/>
    </xf>
    <xf numFmtId="2" fontId="30" fillId="15" borderId="29" xfId="0" applyNumberFormat="1" applyFont="1" applyFill="1" applyBorder="1" applyAlignment="1" applyProtection="1">
      <alignment horizontal="center" vertical="center" wrapText="1"/>
      <protection locked="0"/>
    </xf>
    <xf numFmtId="0" fontId="1" fillId="0" borderId="41" xfId="0" applyFont="1" applyBorder="1" applyAlignment="1" applyProtection="1">
      <alignment vertical="center" wrapText="1"/>
      <protection locked="0"/>
    </xf>
    <xf numFmtId="10" fontId="37" fillId="15" borderId="29" xfId="0" applyNumberFormat="1" applyFont="1" applyFill="1" applyBorder="1" applyAlignment="1" applyProtection="1">
      <alignment horizontal="center" vertical="center" wrapText="1"/>
      <protection locked="0"/>
    </xf>
    <xf numFmtId="10" fontId="37" fillId="15" borderId="35" xfId="0" applyNumberFormat="1" applyFont="1" applyFill="1" applyBorder="1" applyAlignment="1" applyProtection="1">
      <alignment horizontal="center" vertical="center" wrapText="1"/>
      <protection locked="0"/>
    </xf>
    <xf numFmtId="0" fontId="122" fillId="17" borderId="0" xfId="49" applyNumberFormat="1" applyFont="1" applyFill="1" applyAlignment="1">
      <alignment horizontal="left" vertical="center"/>
    </xf>
    <xf numFmtId="0" fontId="28" fillId="10" borderId="58" xfId="0" applyFont="1" applyFill="1" applyBorder="1" applyAlignment="1">
      <alignment horizontal="left" vertical="center"/>
    </xf>
    <xf numFmtId="0" fontId="28" fillId="10" borderId="147" xfId="0" applyFont="1" applyFill="1" applyBorder="1" applyAlignment="1">
      <alignment horizontal="left" vertical="center"/>
    </xf>
    <xf numFmtId="0" fontId="28" fillId="10" borderId="87" xfId="0" applyFont="1" applyFill="1" applyBorder="1" applyAlignment="1">
      <alignment horizontal="left" vertical="center"/>
    </xf>
    <xf numFmtId="0" fontId="1" fillId="0" borderId="108" xfId="0" applyFont="1" applyBorder="1" applyAlignment="1">
      <alignment horizontal="left" vertical="top" wrapText="1"/>
    </xf>
    <xf numFmtId="0" fontId="1" fillId="0" borderId="0" xfId="0" applyFont="1" applyBorder="1" applyAlignment="1">
      <alignment horizontal="left" vertical="top" wrapText="1"/>
    </xf>
    <xf numFmtId="0" fontId="1" fillId="0" borderId="144" xfId="0" applyFont="1" applyBorder="1" applyAlignment="1">
      <alignment horizontal="left" vertical="top" wrapText="1"/>
    </xf>
    <xf numFmtId="0" fontId="131" fillId="0" borderId="108" xfId="51" applyFont="1" applyFill="1" applyBorder="1" applyAlignment="1">
      <alignment horizontal="left" vertical="top" wrapText="1"/>
    </xf>
    <xf numFmtId="0" fontId="131" fillId="0" borderId="0" xfId="51" applyFont="1" applyFill="1" applyBorder="1" applyAlignment="1">
      <alignment horizontal="left" vertical="top" wrapText="1"/>
    </xf>
    <xf numFmtId="0" fontId="131" fillId="0" borderId="144" xfId="51" applyFont="1" applyFill="1" applyBorder="1" applyAlignment="1">
      <alignment horizontal="left" vertical="top" wrapText="1"/>
    </xf>
    <xf numFmtId="0" fontId="31" fillId="0" borderId="108" xfId="0" applyFont="1" applyBorder="1" applyAlignment="1">
      <alignment horizontal="left" vertical="top" wrapText="1"/>
    </xf>
    <xf numFmtId="0" fontId="31" fillId="0" borderId="0" xfId="0" applyFont="1" applyBorder="1" applyAlignment="1">
      <alignment horizontal="left" vertical="top" wrapText="1"/>
    </xf>
    <xf numFmtId="0" fontId="31" fillId="0" borderId="144" xfId="0" applyFont="1" applyBorder="1" applyAlignment="1">
      <alignment horizontal="left" vertical="top" wrapText="1"/>
    </xf>
    <xf numFmtId="0" fontId="122" fillId="17" borderId="23" xfId="15" applyFont="1" applyFill="1" applyBorder="1" applyAlignment="1">
      <alignment horizontal="left" vertical="center"/>
    </xf>
    <xf numFmtId="0" fontId="122" fillId="17" borderId="25" xfId="15" applyFont="1" applyFill="1" applyBorder="1" applyAlignment="1">
      <alignment horizontal="left" vertical="center"/>
    </xf>
    <xf numFmtId="0" fontId="28" fillId="10" borderId="45" xfId="0" applyFont="1" applyFill="1" applyBorder="1" applyAlignment="1">
      <alignment vertical="center"/>
    </xf>
    <xf numFmtId="0" fontId="28" fillId="10" borderId="46" xfId="0" applyFont="1" applyFill="1" applyBorder="1" applyAlignment="1">
      <alignment vertical="center"/>
    </xf>
    <xf numFmtId="0" fontId="1" fillId="0" borderId="0" xfId="0" applyFont="1" applyAlignment="1" applyProtection="1">
      <alignment horizontal="left" wrapText="1"/>
    </xf>
    <xf numFmtId="0" fontId="122" fillId="17" borderId="0" xfId="49" applyNumberFormat="1" applyFont="1" applyFill="1" applyAlignment="1" applyProtection="1">
      <alignment horizontal="left" vertical="center"/>
    </xf>
    <xf numFmtId="0" fontId="127" fillId="0" borderId="82" xfId="0" applyFont="1" applyBorder="1" applyAlignment="1">
      <alignment horizontal="left" vertical="center"/>
    </xf>
    <xf numFmtId="0" fontId="127" fillId="0" borderId="105" xfId="0" applyFont="1" applyBorder="1" applyAlignment="1">
      <alignment horizontal="left" vertical="center"/>
    </xf>
    <xf numFmtId="0" fontId="127" fillId="0" borderId="106" xfId="0" applyFont="1" applyBorder="1" applyAlignment="1">
      <alignment horizontal="left" vertical="center"/>
    </xf>
    <xf numFmtId="0" fontId="127" fillId="0" borderId="152" xfId="0" applyFont="1" applyBorder="1" applyAlignment="1">
      <alignment horizontal="left" vertical="center"/>
    </xf>
    <xf numFmtId="0" fontId="127" fillId="0" borderId="153" xfId="0" applyFont="1" applyBorder="1" applyAlignment="1">
      <alignment horizontal="left" vertical="center"/>
    </xf>
    <xf numFmtId="0" fontId="127" fillId="0" borderId="154" xfId="0" applyFont="1" applyBorder="1" applyAlignment="1">
      <alignment horizontal="left" vertical="center"/>
    </xf>
    <xf numFmtId="0" fontId="88" fillId="0" borderId="82" xfId="51" applyFont="1" applyBorder="1" applyAlignment="1" applyProtection="1">
      <alignment horizontal="left" vertical="center"/>
    </xf>
    <xf numFmtId="0" fontId="88" fillId="0" borderId="106" xfId="51" applyFont="1" applyBorder="1" applyAlignment="1" applyProtection="1">
      <alignment horizontal="left" vertical="center"/>
    </xf>
    <xf numFmtId="0" fontId="88" fillId="0" borderId="105" xfId="51" applyFont="1" applyBorder="1" applyAlignment="1" applyProtection="1">
      <alignment horizontal="left" vertical="center"/>
    </xf>
    <xf numFmtId="0" fontId="30" fillId="0" borderId="142" xfId="0" applyFont="1" applyBorder="1" applyAlignment="1">
      <alignment horizontal="left" vertical="center" wrapText="1"/>
    </xf>
    <xf numFmtId="0" fontId="30" fillId="0" borderId="131" xfId="0" applyFont="1" applyBorder="1" applyAlignment="1">
      <alignment horizontal="left" vertical="center" wrapText="1"/>
    </xf>
    <xf numFmtId="0" fontId="30" fillId="0" borderId="39" xfId="0" applyFont="1" applyBorder="1" applyAlignment="1">
      <alignment horizontal="left" vertical="center" wrapText="1"/>
    </xf>
    <xf numFmtId="0" fontId="30" fillId="0" borderId="29" xfId="0" applyFont="1" applyBorder="1" applyAlignment="1">
      <alignment horizontal="left" vertical="center" wrapText="1"/>
    </xf>
    <xf numFmtId="0" fontId="30" fillId="0" borderId="135" xfId="0" applyFont="1" applyBorder="1" applyAlignment="1">
      <alignment horizontal="left" vertical="center" wrapText="1"/>
    </xf>
    <xf numFmtId="0" fontId="30" fillId="0" borderId="136" xfId="0" applyFont="1" applyBorder="1" applyAlignment="1">
      <alignment horizontal="left" vertical="center" wrapText="1"/>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29" fillId="10" borderId="43" xfId="30" applyFont="1" applyFill="1" applyBorder="1" applyAlignment="1">
      <alignment horizontal="left" vertical="center" wrapText="1"/>
    </xf>
    <xf numFmtId="0" fontId="29" fillId="10" borderId="82" xfId="30" applyFont="1" applyFill="1" applyBorder="1" applyAlignment="1">
      <alignment horizontal="left" vertical="center" wrapText="1"/>
    </xf>
    <xf numFmtId="0" fontId="30" fillId="0" borderId="132" xfId="0" applyFont="1" applyBorder="1" applyAlignment="1">
      <alignment horizontal="left" vertical="center" wrapText="1"/>
    </xf>
    <xf numFmtId="0" fontId="30" fillId="0" borderId="133" xfId="0" applyFont="1" applyBorder="1" applyAlignment="1">
      <alignment horizontal="left" vertical="center" wrapText="1"/>
    </xf>
    <xf numFmtId="0" fontId="30" fillId="0" borderId="31" xfId="0" applyFont="1" applyBorder="1" applyAlignment="1">
      <alignment horizontal="left" vertical="center" wrapText="1"/>
    </xf>
    <xf numFmtId="0" fontId="30" fillId="0" borderId="32" xfId="0" applyFont="1" applyBorder="1" applyAlignment="1">
      <alignment horizontal="left" vertical="center" wrapText="1"/>
    </xf>
    <xf numFmtId="0" fontId="29" fillId="10" borderId="50" xfId="30" applyFont="1" applyFill="1" applyBorder="1" applyAlignment="1">
      <alignment horizontal="left" vertical="center" wrapText="1"/>
    </xf>
    <xf numFmtId="0" fontId="29" fillId="10" borderId="81" xfId="30" applyFont="1" applyFill="1" applyBorder="1" applyAlignment="1">
      <alignment horizontal="left" vertical="center" wrapText="1"/>
    </xf>
    <xf numFmtId="0" fontId="30" fillId="2" borderId="69" xfId="2" applyFont="1" applyFill="1" applyBorder="1" applyAlignment="1">
      <alignment horizontal="left" vertical="center"/>
    </xf>
    <xf numFmtId="0" fontId="30" fillId="2" borderId="70" xfId="2" applyFont="1" applyFill="1" applyBorder="1" applyAlignment="1">
      <alignment horizontal="left" vertical="center"/>
    </xf>
    <xf numFmtId="0" fontId="30" fillId="2" borderId="77" xfId="2" applyFont="1" applyFill="1" applyBorder="1" applyAlignment="1">
      <alignment horizontal="left" vertical="center"/>
    </xf>
    <xf numFmtId="0" fontId="30" fillId="2" borderId="78" xfId="2" applyFont="1" applyFill="1" applyBorder="1" applyAlignment="1">
      <alignment horizontal="left" vertical="center"/>
    </xf>
    <xf numFmtId="0" fontId="30" fillId="2" borderId="76" xfId="2" applyFont="1" applyFill="1" applyBorder="1" applyAlignment="1">
      <alignment horizontal="left" vertical="center"/>
    </xf>
    <xf numFmtId="0" fontId="30" fillId="2" borderId="16" xfId="2" applyFont="1" applyFill="1" applyBorder="1" applyAlignment="1">
      <alignment horizontal="left" vertical="center"/>
    </xf>
    <xf numFmtId="0" fontId="30" fillId="2" borderId="73" xfId="2" applyFont="1" applyFill="1" applyBorder="1" applyAlignment="1">
      <alignment horizontal="left" vertical="center" wrapText="1"/>
    </xf>
    <xf numFmtId="0" fontId="30" fillId="2" borderId="15" xfId="2" applyFont="1" applyFill="1" applyBorder="1" applyAlignment="1">
      <alignment horizontal="left" vertical="center" wrapText="1"/>
    </xf>
    <xf numFmtId="0" fontId="30" fillId="0" borderId="76" xfId="2" applyFont="1" applyBorder="1" applyAlignment="1">
      <alignment horizontal="left" vertical="center"/>
    </xf>
    <xf numFmtId="0" fontId="30" fillId="0" borderId="16" xfId="2" applyFont="1" applyBorder="1" applyAlignment="1">
      <alignment horizontal="left" vertical="center"/>
    </xf>
    <xf numFmtId="0" fontId="37" fillId="0" borderId="73" xfId="0" applyFont="1" applyBorder="1" applyAlignment="1">
      <alignment horizontal="left" vertical="center" wrapText="1"/>
    </xf>
    <xf numFmtId="0" fontId="37" fillId="0" borderId="15" xfId="0" applyFont="1" applyBorder="1" applyAlignment="1">
      <alignment horizontal="left" vertical="center" wrapText="1"/>
    </xf>
    <xf numFmtId="0" fontId="37" fillId="0" borderId="73" xfId="0" applyFont="1" applyBorder="1" applyAlignment="1">
      <alignment horizontal="left" vertical="center"/>
    </xf>
    <xf numFmtId="0" fontId="37" fillId="0" borderId="15" xfId="0" applyFont="1" applyBorder="1" applyAlignment="1">
      <alignment horizontal="left" vertical="center"/>
    </xf>
    <xf numFmtId="0" fontId="29" fillId="10" borderId="44" xfId="30" applyFont="1" applyFill="1" applyBorder="1" applyAlignment="1">
      <alignment horizontal="center" vertical="center" wrapText="1"/>
    </xf>
    <xf numFmtId="0" fontId="29" fillId="10" borderId="59" xfId="30" applyFont="1" applyFill="1" applyBorder="1" applyAlignment="1">
      <alignment horizontal="center" vertical="center" wrapText="1"/>
    </xf>
    <xf numFmtId="0" fontId="29" fillId="10" borderId="50" xfId="30" applyFont="1" applyFill="1" applyBorder="1" applyAlignment="1">
      <alignment horizontal="center" vertical="center" wrapText="1"/>
    </xf>
    <xf numFmtId="0" fontId="29" fillId="10" borderId="61" xfId="30" applyFont="1" applyFill="1" applyBorder="1" applyAlignment="1">
      <alignment horizontal="center" vertical="center" wrapText="1"/>
    </xf>
    <xf numFmtId="0" fontId="29" fillId="10" borderId="51" xfId="30" applyFont="1" applyFill="1" applyBorder="1" applyAlignment="1">
      <alignment horizontal="center" vertical="center" wrapText="1"/>
    </xf>
    <xf numFmtId="0" fontId="29" fillId="10" borderId="65" xfId="30" applyFont="1" applyFill="1" applyBorder="1" applyAlignment="1">
      <alignment horizontal="center" vertical="center" wrapText="1"/>
    </xf>
    <xf numFmtId="0" fontId="29" fillId="10" borderId="63" xfId="0" applyFont="1" applyFill="1" applyBorder="1" applyAlignment="1">
      <alignment horizontal="center" vertical="center" wrapText="1"/>
    </xf>
    <xf numFmtId="0" fontId="37" fillId="0" borderId="69" xfId="0" applyFont="1" applyBorder="1" applyAlignment="1">
      <alignment horizontal="left" vertical="center" wrapText="1"/>
    </xf>
    <xf numFmtId="0" fontId="37" fillId="0" borderId="70" xfId="0" applyFont="1" applyBorder="1" applyAlignment="1">
      <alignment horizontal="left" vertical="center" wrapText="1"/>
    </xf>
    <xf numFmtId="0" fontId="29" fillId="10" borderId="64" xfId="0" applyFont="1" applyFill="1" applyBorder="1" applyAlignment="1">
      <alignment horizontal="center" vertical="center" wrapText="1"/>
    </xf>
    <xf numFmtId="0" fontId="29" fillId="10" borderId="68" xfId="0" applyFont="1" applyFill="1" applyBorder="1" applyAlignment="1">
      <alignment horizontal="center" vertical="center" wrapText="1"/>
    </xf>
    <xf numFmtId="0" fontId="29" fillId="10" borderId="67" xfId="0" applyFont="1" applyFill="1" applyBorder="1" applyAlignment="1">
      <alignment horizontal="center" vertical="center" wrapText="1"/>
    </xf>
    <xf numFmtId="0" fontId="29" fillId="10" borderId="62" xfId="30" applyFont="1" applyFill="1" applyBorder="1" applyAlignment="1">
      <alignment horizontal="center" vertical="center" wrapText="1"/>
    </xf>
    <xf numFmtId="0" fontId="29" fillId="10" borderId="66" xfId="30" applyFont="1" applyFill="1" applyBorder="1" applyAlignment="1">
      <alignment horizontal="center" vertical="center" wrapText="1"/>
    </xf>
    <xf numFmtId="0" fontId="24" fillId="0" borderId="0" xfId="31" applyFont="1" applyBorder="1" applyAlignment="1">
      <alignment horizontal="center" vertical="center" wrapText="1"/>
    </xf>
    <xf numFmtId="0" fontId="89" fillId="18" borderId="0" xfId="15" applyFont="1" applyFill="1" applyAlignment="1">
      <alignment horizontal="center" vertical="center" wrapText="1"/>
    </xf>
    <xf numFmtId="0" fontId="36" fillId="0" borderId="0" xfId="29" applyFont="1" applyBorder="1" applyAlignment="1">
      <alignment horizontal="left" vertical="center" wrapText="1"/>
    </xf>
    <xf numFmtId="0" fontId="122" fillId="13" borderId="60" xfId="15" applyFont="1" applyFill="1" applyBorder="1" applyAlignment="1">
      <alignment horizontal="center" vertical="center"/>
    </xf>
    <xf numFmtId="0" fontId="122" fillId="13" borderId="0" xfId="15" applyFont="1" applyFill="1" applyAlignment="1">
      <alignment horizontal="center" vertical="center"/>
    </xf>
    <xf numFmtId="0" fontId="122" fillId="13" borderId="23" xfId="15" applyFont="1" applyFill="1" applyBorder="1" applyAlignment="1">
      <alignment horizontal="center" vertical="center"/>
    </xf>
    <xf numFmtId="0" fontId="122" fillId="13" borderId="24" xfId="15" applyFont="1" applyFill="1" applyBorder="1" applyAlignment="1">
      <alignment horizontal="center" vertical="center"/>
    </xf>
    <xf numFmtId="0" fontId="122" fillId="13" borderId="25" xfId="15" applyFont="1" applyFill="1" applyBorder="1" applyAlignment="1">
      <alignment horizontal="center" vertical="center"/>
    </xf>
    <xf numFmtId="0" fontId="29" fillId="10" borderId="33" xfId="0" applyFont="1" applyFill="1" applyBorder="1" applyAlignment="1">
      <alignment horizontal="center" vertical="center" wrapText="1"/>
    </xf>
    <xf numFmtId="0" fontId="29" fillId="10" borderId="36" xfId="0" applyFont="1" applyFill="1" applyBorder="1" applyAlignment="1">
      <alignment horizontal="center" vertical="center" wrapText="1"/>
    </xf>
    <xf numFmtId="0" fontId="100" fillId="2" borderId="0" xfId="2" applyFont="1" applyFill="1" applyAlignment="1">
      <alignment horizontal="left" vertical="center" wrapText="1"/>
    </xf>
    <xf numFmtId="0" fontId="37" fillId="0" borderId="85" xfId="0" applyFont="1" applyBorder="1" applyAlignment="1">
      <alignment vertical="center" wrapText="1"/>
    </xf>
    <xf numFmtId="0" fontId="37" fillId="0" borderId="63" xfId="0" applyFont="1" applyBorder="1" applyAlignment="1">
      <alignment vertical="center" wrapText="1"/>
    </xf>
    <xf numFmtId="0" fontId="30" fillId="0" borderId="73" xfId="0" applyFont="1" applyBorder="1" applyAlignment="1">
      <alignment horizontal="left" vertical="center" wrapText="1"/>
    </xf>
    <xf numFmtId="0" fontId="30" fillId="0" borderId="15" xfId="0" applyFont="1" applyBorder="1" applyAlignment="1">
      <alignment horizontal="left" vertical="center" wrapText="1"/>
    </xf>
    <xf numFmtId="0" fontId="37" fillId="0" borderId="86" xfId="0" applyFont="1" applyBorder="1" applyAlignment="1">
      <alignment horizontal="left" vertical="center" wrapText="1"/>
    </xf>
    <xf numFmtId="0" fontId="37" fillId="0" borderId="67" xfId="0" applyFont="1" applyBorder="1" applyAlignment="1">
      <alignment horizontal="left" vertical="center" wrapText="1"/>
    </xf>
    <xf numFmtId="0" fontId="29" fillId="10" borderId="31" xfId="0" applyFont="1" applyFill="1" applyBorder="1" applyAlignment="1">
      <alignment horizontal="center" vertical="center" wrapText="1"/>
    </xf>
    <xf numFmtId="0" fontId="29" fillId="10" borderId="32" xfId="0" applyFont="1" applyFill="1" applyBorder="1" applyAlignment="1">
      <alignment horizontal="center" vertical="center" wrapText="1"/>
    </xf>
    <xf numFmtId="0" fontId="29" fillId="10" borderId="34" xfId="0" applyFont="1" applyFill="1" applyBorder="1" applyAlignment="1">
      <alignment horizontal="center" vertical="center" wrapText="1"/>
    </xf>
    <xf numFmtId="0" fontId="29" fillId="10" borderId="35" xfId="0" applyFont="1" applyFill="1" applyBorder="1" applyAlignment="1">
      <alignment horizontal="center" vertical="center" wrapText="1"/>
    </xf>
    <xf numFmtId="0" fontId="29" fillId="10" borderId="32" xfId="30" applyFont="1" applyFill="1" applyBorder="1" applyAlignment="1">
      <alignment horizontal="center" vertical="center" wrapText="1"/>
    </xf>
    <xf numFmtId="0" fontId="29" fillId="10" borderId="35" xfId="30" applyFont="1" applyFill="1" applyBorder="1" applyAlignment="1">
      <alignment horizontal="center" vertical="center" wrapText="1"/>
    </xf>
    <xf numFmtId="0" fontId="29" fillId="10" borderId="50"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9" fillId="10" borderId="51" xfId="0" applyFont="1" applyFill="1" applyBorder="1" applyAlignment="1">
      <alignment horizontal="center" vertical="center" wrapText="1"/>
    </xf>
    <xf numFmtId="0" fontId="29" fillId="10" borderId="65" xfId="0" applyFont="1" applyFill="1" applyBorder="1" applyAlignment="1">
      <alignment horizontal="center" vertical="center" wrapText="1"/>
    </xf>
    <xf numFmtId="0" fontId="29" fillId="10" borderId="6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29" fillId="10" borderId="83" xfId="0" applyFont="1" applyFill="1" applyBorder="1" applyAlignment="1">
      <alignment horizontal="center" vertical="center" wrapText="1"/>
    </xf>
    <xf numFmtId="0" fontId="29" fillId="10" borderId="84" xfId="0" applyFont="1" applyFill="1" applyBorder="1" applyAlignment="1">
      <alignment horizontal="center" vertical="center" wrapText="1"/>
    </xf>
    <xf numFmtId="0" fontId="29" fillId="10" borderId="70" xfId="0" applyFont="1" applyFill="1" applyBorder="1" applyAlignment="1">
      <alignment horizontal="center" vertical="center" wrapText="1"/>
    </xf>
    <xf numFmtId="0" fontId="45" fillId="0" borderId="0" xfId="31" applyFont="1" applyBorder="1" applyAlignment="1">
      <alignment horizontal="center" vertical="center" wrapText="1"/>
    </xf>
    <xf numFmtId="0" fontId="122" fillId="13" borderId="60" xfId="15" applyFont="1" applyFill="1" applyBorder="1" applyAlignment="1">
      <alignment horizontal="center" vertical="center" wrapText="1"/>
    </xf>
    <xf numFmtId="0" fontId="122" fillId="13" borderId="0" xfId="15" applyFont="1" applyFill="1" applyAlignment="1">
      <alignment horizontal="center" vertical="center" wrapText="1"/>
    </xf>
    <xf numFmtId="0" fontId="122" fillId="13" borderId="23" xfId="15" applyFont="1" applyFill="1" applyBorder="1" applyAlignment="1">
      <alignment horizontal="center" vertical="center" wrapText="1"/>
    </xf>
    <xf numFmtId="0" fontId="122" fillId="13" borderId="24" xfId="15" applyFont="1" applyFill="1" applyBorder="1" applyAlignment="1">
      <alignment horizontal="center" vertical="center" wrapText="1"/>
    </xf>
    <xf numFmtId="0" fontId="122" fillId="13" borderId="25" xfId="15" applyFont="1" applyFill="1" applyBorder="1" applyAlignment="1">
      <alignment horizontal="center" vertical="center" wrapText="1"/>
    </xf>
    <xf numFmtId="0" fontId="37" fillId="0" borderId="86" xfId="0" applyFont="1" applyBorder="1" applyAlignment="1">
      <alignment horizontal="left" vertical="center"/>
    </xf>
    <xf numFmtId="0" fontId="37" fillId="0" borderId="67" xfId="0" applyFont="1" applyBorder="1" applyAlignment="1">
      <alignment horizontal="left" vertical="center"/>
    </xf>
    <xf numFmtId="0" fontId="37" fillId="0" borderId="89" xfId="0" applyFont="1" applyBorder="1" applyAlignment="1">
      <alignment vertical="center" wrapText="1"/>
    </xf>
    <xf numFmtId="0" fontId="37" fillId="0" borderId="90" xfId="0" applyFont="1" applyBorder="1" applyAlignment="1">
      <alignment vertical="center" wrapText="1"/>
    </xf>
    <xf numFmtId="0" fontId="37" fillId="0" borderId="73" xfId="0" applyFont="1" applyBorder="1" applyAlignment="1">
      <alignment vertical="center" wrapText="1"/>
    </xf>
    <xf numFmtId="0" fontId="37" fillId="0" borderId="15" xfId="0" applyFont="1" applyBorder="1" applyAlignment="1">
      <alignment vertical="center" wrapText="1"/>
    </xf>
    <xf numFmtId="0" fontId="37" fillId="0" borderId="86" xfId="0" applyFont="1" applyBorder="1" applyAlignment="1">
      <alignment vertical="center" wrapText="1"/>
    </xf>
    <xf numFmtId="0" fontId="37" fillId="0" borderId="67" xfId="0" applyFont="1" applyBorder="1" applyAlignment="1">
      <alignment vertical="center" wrapText="1"/>
    </xf>
    <xf numFmtId="0" fontId="30" fillId="0" borderId="86" xfId="0" applyFont="1" applyBorder="1" applyAlignment="1">
      <alignment horizontal="left" vertical="center" wrapText="1"/>
    </xf>
    <xf numFmtId="0" fontId="30" fillId="0" borderId="67" xfId="0" applyFont="1" applyBorder="1" applyAlignment="1">
      <alignment horizontal="left" vertical="center" wrapText="1"/>
    </xf>
    <xf numFmtId="0" fontId="37" fillId="0" borderId="39" xfId="0" applyFont="1" applyBorder="1" applyAlignment="1">
      <alignment horizontal="left" vertical="center" wrapText="1"/>
    </xf>
    <xf numFmtId="0" fontId="37" fillId="0" borderId="29" xfId="0" applyFont="1" applyBorder="1" applyAlignment="1">
      <alignment horizontal="left" vertical="center" wrapText="1"/>
    </xf>
    <xf numFmtId="0" fontId="37" fillId="0" borderId="39" xfId="0" applyFont="1" applyBorder="1" applyAlignment="1">
      <alignment vertical="center" wrapText="1"/>
    </xf>
    <xf numFmtId="0" fontId="37" fillId="0" borderId="29" xfId="0" applyFont="1" applyBorder="1" applyAlignment="1">
      <alignment vertical="center" wrapText="1"/>
    </xf>
    <xf numFmtId="0" fontId="37" fillId="0" borderId="34" xfId="0" applyFont="1" applyBorder="1" applyAlignment="1">
      <alignment horizontal="left" vertical="center"/>
    </xf>
    <xf numFmtId="0" fontId="37" fillId="0" borderId="35" xfId="0" applyFont="1" applyBorder="1" applyAlignment="1">
      <alignment horizontal="left" vertical="center"/>
    </xf>
    <xf numFmtId="0" fontId="29" fillId="10" borderId="58" xfId="30" applyFont="1" applyFill="1" applyBorder="1" applyAlignment="1">
      <alignment horizontal="left" vertical="center" wrapText="1"/>
    </xf>
    <xf numFmtId="0" fontId="29" fillId="10" borderId="87" xfId="30" applyFont="1" applyFill="1" applyBorder="1" applyAlignment="1">
      <alignment horizontal="left" vertical="center" wrapText="1"/>
    </xf>
    <xf numFmtId="0" fontId="37" fillId="0" borderId="31" xfId="0" applyFont="1" applyBorder="1" applyAlignment="1">
      <alignment vertical="center" wrapText="1"/>
    </xf>
    <xf numFmtId="0" fontId="37" fillId="0" borderId="32" xfId="0" applyFont="1" applyBorder="1" applyAlignment="1">
      <alignment vertical="center" wrapText="1"/>
    </xf>
    <xf numFmtId="0" fontId="37" fillId="0" borderId="34" xfId="0" applyFont="1" applyBorder="1" applyAlignment="1">
      <alignment horizontal="left" vertical="center" wrapText="1"/>
    </xf>
    <xf numFmtId="0" fontId="37" fillId="0" borderId="35" xfId="0" applyFont="1" applyBorder="1" applyAlignment="1">
      <alignment horizontal="left" vertical="center" wrapText="1"/>
    </xf>
    <xf numFmtId="0" fontId="37" fillId="0" borderId="45" xfId="0" applyFont="1" applyBorder="1" applyAlignment="1">
      <alignment vertical="center" wrapText="1"/>
    </xf>
    <xf numFmtId="0" fontId="37" fillId="0" borderId="49" xfId="0" applyFont="1" applyBorder="1" applyAlignment="1">
      <alignment vertical="center" wrapText="1"/>
    </xf>
    <xf numFmtId="0" fontId="37" fillId="0" borderId="39" xfId="0" applyFont="1" applyBorder="1" applyAlignment="1">
      <alignment horizontal="left" vertical="center"/>
    </xf>
    <xf numFmtId="0" fontId="37" fillId="0" borderId="29" xfId="0" applyFont="1" applyBorder="1" applyAlignment="1">
      <alignment horizontal="left" vertical="center"/>
    </xf>
    <xf numFmtId="0" fontId="37" fillId="0" borderId="34" xfId="0" applyFont="1" applyBorder="1" applyAlignment="1">
      <alignment vertical="center" wrapText="1"/>
    </xf>
    <xf numFmtId="0" fontId="37" fillId="0" borderId="35" xfId="0" applyFont="1" applyBorder="1" applyAlignment="1">
      <alignment vertical="center" wrapText="1"/>
    </xf>
    <xf numFmtId="0" fontId="30" fillId="0" borderId="45" xfId="0" applyFont="1" applyBorder="1" applyAlignment="1">
      <alignment horizontal="left" vertical="center" wrapText="1"/>
    </xf>
    <xf numFmtId="0" fontId="30" fillId="0" borderId="49" xfId="0" applyFont="1" applyBorder="1" applyAlignment="1">
      <alignment horizontal="left" vertical="center" wrapText="1"/>
    </xf>
    <xf numFmtId="0" fontId="30" fillId="0" borderId="89" xfId="0" applyFont="1" applyBorder="1" applyAlignment="1">
      <alignment horizontal="left" vertical="center" wrapText="1"/>
    </xf>
    <xf numFmtId="0" fontId="30" fillId="0" borderId="90" xfId="0" applyFont="1" applyBorder="1" applyAlignment="1">
      <alignment horizontal="left" vertical="center" wrapText="1"/>
    </xf>
    <xf numFmtId="0" fontId="30" fillId="0" borderId="34" xfId="2" applyFont="1" applyBorder="1" applyAlignment="1">
      <alignment horizontal="left" vertical="center" wrapText="1"/>
    </xf>
    <xf numFmtId="0" fontId="30" fillId="0" borderId="35" xfId="2" applyFont="1" applyBorder="1" applyAlignment="1">
      <alignment horizontal="left" vertical="center" wrapText="1"/>
    </xf>
    <xf numFmtId="0" fontId="30" fillId="2" borderId="34" xfId="2" applyFont="1" applyFill="1" applyBorder="1" applyAlignment="1">
      <alignment horizontal="left" vertical="center" wrapText="1"/>
    </xf>
    <xf numFmtId="0" fontId="30" fillId="2" borderId="35" xfId="2" applyFont="1" applyFill="1" applyBorder="1" applyAlignment="1">
      <alignment horizontal="left" vertical="center" wrapText="1"/>
    </xf>
    <xf numFmtId="0" fontId="37" fillId="0" borderId="39" xfId="0" applyFont="1" applyBorder="1" applyAlignment="1">
      <alignment vertical="center"/>
    </xf>
    <xf numFmtId="0" fontId="37" fillId="0" borderId="29" xfId="0" applyFont="1" applyBorder="1" applyAlignment="1">
      <alignment vertical="center"/>
    </xf>
    <xf numFmtId="0" fontId="30" fillId="2" borderId="39" xfId="2" applyFont="1" applyFill="1" applyBorder="1" applyAlignment="1">
      <alignment horizontal="left" vertical="center"/>
    </xf>
    <xf numFmtId="0" fontId="30" fillId="2" borderId="29" xfId="2" applyFont="1" applyFill="1" applyBorder="1" applyAlignment="1">
      <alignment horizontal="left" vertical="center"/>
    </xf>
    <xf numFmtId="0" fontId="29" fillId="10" borderId="92" xfId="0" applyFont="1" applyFill="1" applyBorder="1" applyAlignment="1">
      <alignment horizontal="center" vertical="center" wrapText="1"/>
    </xf>
    <xf numFmtId="0" fontId="29" fillId="10" borderId="93" xfId="0" applyFont="1" applyFill="1" applyBorder="1" applyAlignment="1">
      <alignment horizontal="center" vertical="center" wrapText="1"/>
    </xf>
    <xf numFmtId="0" fontId="29" fillId="10" borderId="29" xfId="0" applyFont="1" applyFill="1" applyBorder="1" applyAlignment="1">
      <alignment horizontal="center" vertical="center" wrapText="1"/>
    </xf>
    <xf numFmtId="0" fontId="29" fillId="10" borderId="40" xfId="0" applyFont="1" applyFill="1" applyBorder="1" applyAlignment="1">
      <alignment horizontal="center" vertical="center" wrapText="1"/>
    </xf>
    <xf numFmtId="0" fontId="29" fillId="10" borderId="39" xfId="0" applyFont="1" applyFill="1" applyBorder="1" applyAlignment="1">
      <alignment horizontal="center" vertical="center" wrapText="1"/>
    </xf>
    <xf numFmtId="0" fontId="29" fillId="10" borderId="42" xfId="30" applyFont="1" applyFill="1" applyBorder="1" applyAlignment="1">
      <alignment horizontal="center" vertical="center" wrapText="1"/>
    </xf>
    <xf numFmtId="0" fontId="45" fillId="0" borderId="0" xfId="0" applyFont="1" applyAlignment="1">
      <alignment horizontal="center" vertical="center" wrapText="1"/>
    </xf>
    <xf numFmtId="0" fontId="128" fillId="0" borderId="0" xfId="29" applyFont="1" applyBorder="1" applyAlignment="1">
      <alignment horizontal="left" vertical="center" wrapText="1"/>
    </xf>
    <xf numFmtId="0" fontId="122" fillId="13" borderId="0" xfId="15" applyFont="1" applyFill="1" applyBorder="1" applyAlignment="1">
      <alignment horizontal="center" vertical="center"/>
    </xf>
    <xf numFmtId="0" fontId="33" fillId="0" borderId="0" xfId="0" applyFont="1" applyAlignment="1">
      <alignment horizontal="left" vertical="center" wrapText="1"/>
    </xf>
    <xf numFmtId="0" fontId="122" fillId="17" borderId="23" xfId="15" applyFont="1" applyFill="1" applyBorder="1" applyAlignment="1">
      <alignment horizontal="center" vertical="center" wrapText="1"/>
    </xf>
    <xf numFmtId="0" fontId="122" fillId="17" borderId="24" xfId="15" applyFont="1" applyFill="1" applyBorder="1" applyAlignment="1">
      <alignment horizontal="center" vertical="center" wrapText="1"/>
    </xf>
    <xf numFmtId="0" fontId="29" fillId="10" borderId="37" xfId="0" applyFont="1" applyFill="1" applyBorder="1" applyAlignment="1">
      <alignment horizontal="center" vertical="center" wrapText="1"/>
    </xf>
    <xf numFmtId="0" fontId="29" fillId="10" borderId="42" xfId="0" applyFont="1" applyFill="1" applyBorder="1" applyAlignment="1">
      <alignment horizontal="center" vertical="center" wrapText="1"/>
    </xf>
    <xf numFmtId="0" fontId="29" fillId="10" borderId="38" xfId="0" applyFont="1" applyFill="1" applyBorder="1" applyAlignment="1">
      <alignment horizontal="center" vertical="center" wrapText="1"/>
    </xf>
    <xf numFmtId="0" fontId="29" fillId="10" borderId="41" xfId="0" applyFont="1" applyFill="1" applyBorder="1" applyAlignment="1">
      <alignment horizontal="center" vertical="center" wrapText="1"/>
    </xf>
    <xf numFmtId="0" fontId="29" fillId="10" borderId="110" xfId="0" applyFont="1" applyFill="1" applyBorder="1" applyAlignment="1">
      <alignment horizontal="center" vertical="center" wrapText="1"/>
    </xf>
    <xf numFmtId="0" fontId="29" fillId="10" borderId="106" xfId="0" applyFont="1" applyFill="1" applyBorder="1" applyAlignment="1">
      <alignment horizontal="center" vertical="center" wrapText="1"/>
    </xf>
    <xf numFmtId="0" fontId="29" fillId="10" borderId="99"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37" fillId="0" borderId="45" xfId="0" applyFont="1" applyBorder="1" applyAlignment="1">
      <alignment horizontal="left" vertical="center" wrapText="1"/>
    </xf>
    <xf numFmtId="0" fontId="37" fillId="0" borderId="49" xfId="0" applyFont="1" applyBorder="1" applyAlignment="1">
      <alignment horizontal="left" vertical="center" wrapText="1"/>
    </xf>
    <xf numFmtId="0" fontId="122" fillId="13" borderId="0" xfId="15" applyFont="1" applyFill="1" applyBorder="1" applyAlignment="1">
      <alignment horizontal="center" vertical="center" wrapText="1"/>
    </xf>
    <xf numFmtId="0" fontId="36" fillId="0" borderId="0" xfId="0" applyFont="1" applyAlignment="1">
      <alignment horizontal="left" vertical="center" wrapText="1"/>
    </xf>
    <xf numFmtId="0" fontId="61" fillId="0" borderId="0" xfId="15" applyFont="1" applyAlignment="1">
      <alignment horizontal="center" vertical="center" wrapText="1"/>
    </xf>
    <xf numFmtId="0" fontId="44" fillId="0" borderId="39"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4" fillId="0" borderId="32" xfId="0" applyFont="1" applyBorder="1" applyAlignment="1">
      <alignment horizontal="left" vertical="center" wrapText="1"/>
    </xf>
    <xf numFmtId="0" fontId="44" fillId="0" borderId="34" xfId="0" applyFont="1" applyBorder="1" applyAlignment="1">
      <alignment horizontal="left" vertical="center" wrapText="1"/>
    </xf>
    <xf numFmtId="0" fontId="44" fillId="0" borderId="35" xfId="0" applyFont="1" applyBorder="1" applyAlignment="1">
      <alignment horizontal="left" vertical="center" wrapText="1"/>
    </xf>
    <xf numFmtId="0" fontId="29" fillId="10" borderId="45" xfId="30" applyFont="1" applyFill="1" applyBorder="1" applyAlignment="1">
      <alignment horizontal="left" vertical="center" wrapText="1"/>
    </xf>
    <xf numFmtId="0" fontId="29" fillId="10" borderId="46" xfId="30" applyFont="1" applyFill="1" applyBorder="1" applyAlignment="1">
      <alignment horizontal="left" vertical="center" wrapText="1"/>
    </xf>
    <xf numFmtId="0" fontId="27" fillId="13" borderId="23" xfId="15" applyFont="1" applyFill="1" applyBorder="1" applyAlignment="1">
      <alignment horizontal="center" vertical="center" wrapText="1"/>
    </xf>
    <xf numFmtId="0" fontId="27" fillId="13" borderId="24" xfId="15" applyFont="1" applyFill="1" applyBorder="1" applyAlignment="1">
      <alignment horizontal="center" vertical="center" wrapText="1"/>
    </xf>
    <xf numFmtId="0" fontId="122" fillId="17" borderId="0" xfId="29" applyFont="1" applyFill="1" applyBorder="1" applyAlignment="1">
      <alignment horizontal="center" vertical="center" wrapText="1"/>
    </xf>
    <xf numFmtId="0" fontId="89" fillId="18" borderId="0" xfId="15" applyFont="1" applyFill="1" applyAlignment="1" applyProtection="1">
      <alignment horizontal="center" vertical="center" wrapText="1"/>
    </xf>
    <xf numFmtId="0" fontId="123" fillId="27" borderId="0" xfId="40" applyFont="1" applyFill="1" applyBorder="1" applyAlignment="1">
      <alignment horizontal="left" vertical="center"/>
    </xf>
    <xf numFmtId="0" fontId="123" fillId="27" borderId="0" xfId="40" applyFont="1" applyFill="1" applyBorder="1" applyAlignment="1">
      <alignment horizontal="center" vertical="center"/>
    </xf>
    <xf numFmtId="0" fontId="61" fillId="10" borderId="31" xfId="2" applyFont="1" applyFill="1" applyBorder="1" applyAlignment="1">
      <alignment horizontal="center" vertical="center"/>
    </xf>
    <xf numFmtId="0" fontId="61" fillId="10" borderId="39" xfId="2" applyFont="1" applyFill="1" applyBorder="1" applyAlignment="1">
      <alignment horizontal="center" vertical="center"/>
    </xf>
    <xf numFmtId="0" fontId="61" fillId="10" borderId="34" xfId="2" applyFont="1" applyFill="1" applyBorder="1" applyAlignment="1">
      <alignment horizontal="center" vertical="center"/>
    </xf>
    <xf numFmtId="0" fontId="61" fillId="0" borderId="0" xfId="2" applyFont="1" applyFill="1" applyBorder="1" applyAlignment="1">
      <alignment horizontal="left" vertical="center"/>
    </xf>
    <xf numFmtId="0" fontId="61" fillId="10" borderId="31" xfId="3" applyFont="1" applyFill="1" applyBorder="1" applyAlignment="1">
      <alignment horizontal="center" vertical="center" wrapText="1"/>
    </xf>
    <xf numFmtId="0" fontId="61" fillId="10" borderId="34" xfId="3" applyFont="1" applyFill="1" applyBorder="1" applyAlignment="1">
      <alignment horizontal="center" vertical="center" wrapText="1"/>
    </xf>
    <xf numFmtId="0" fontId="61" fillId="10" borderId="32" xfId="3" applyFont="1" applyFill="1" applyBorder="1" applyAlignment="1">
      <alignment horizontal="center" vertical="center" wrapText="1"/>
    </xf>
    <xf numFmtId="0" fontId="61" fillId="10" borderId="33" xfId="3"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59" xfId="0"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0" xfId="0" applyFont="1" applyAlignment="1">
      <alignment vertical="center" wrapText="1"/>
    </xf>
    <xf numFmtId="0" fontId="61" fillId="0" borderId="0" xfId="0" applyFont="1" applyFill="1" applyBorder="1" applyAlignment="1">
      <alignment horizontal="center" vertical="center" wrapText="1"/>
    </xf>
    <xf numFmtId="0" fontId="29" fillId="10" borderId="182" xfId="0" applyFont="1" applyFill="1" applyBorder="1" applyAlignment="1">
      <alignment horizontal="center" vertical="center" wrapText="1"/>
    </xf>
    <xf numFmtId="0" fontId="29" fillId="10" borderId="183" xfId="0" applyFont="1" applyFill="1" applyBorder="1" applyAlignment="1">
      <alignment horizontal="center" vertical="center" wrapText="1"/>
    </xf>
    <xf numFmtId="0" fontId="61" fillId="10" borderId="165" xfId="3" applyFont="1" applyFill="1" applyBorder="1" applyAlignment="1">
      <alignment horizontal="center" vertical="center" wrapText="1"/>
    </xf>
    <xf numFmtId="0" fontId="61" fillId="10" borderId="167" xfId="3" applyFont="1" applyFill="1" applyBorder="1" applyAlignment="1">
      <alignment horizontal="center" vertical="center" wrapText="1"/>
    </xf>
    <xf numFmtId="0" fontId="29" fillId="10" borderId="178" xfId="0" applyFont="1" applyFill="1" applyBorder="1" applyAlignment="1">
      <alignment horizontal="center" vertical="center" wrapText="1"/>
    </xf>
    <xf numFmtId="0" fontId="29" fillId="10" borderId="179" xfId="0" applyFont="1" applyFill="1" applyBorder="1" applyAlignment="1">
      <alignment horizontal="center" vertical="center" wrapText="1"/>
    </xf>
    <xf numFmtId="0" fontId="29" fillId="10" borderId="180" xfId="0" applyFont="1" applyFill="1" applyBorder="1" applyAlignment="1">
      <alignment horizontal="center" vertical="center" wrapText="1"/>
    </xf>
    <xf numFmtId="0" fontId="61" fillId="10" borderId="31" xfId="15" applyFont="1" applyFill="1" applyBorder="1" applyAlignment="1" applyProtection="1">
      <alignment horizontal="center" vertical="center"/>
    </xf>
    <xf numFmtId="0" fontId="61" fillId="10" borderId="39" xfId="15" applyFont="1" applyFill="1" applyBorder="1" applyAlignment="1" applyProtection="1">
      <alignment horizontal="center" vertical="center"/>
    </xf>
    <xf numFmtId="0" fontId="61" fillId="10" borderId="34" xfId="15" applyFont="1" applyFill="1" applyBorder="1" applyAlignment="1" applyProtection="1">
      <alignment horizontal="center" vertical="center"/>
    </xf>
    <xf numFmtId="0" fontId="61" fillId="10" borderId="32" xfId="15" applyFont="1" applyFill="1" applyBorder="1" applyAlignment="1" applyProtection="1">
      <alignment horizontal="center" vertical="center"/>
    </xf>
    <xf numFmtId="0" fontId="1" fillId="0" borderId="29" xfId="0" applyFont="1" applyBorder="1" applyAlignment="1">
      <alignment horizontal="center" vertical="center"/>
    </xf>
    <xf numFmtId="0" fontId="1" fillId="0" borderId="35" xfId="0" applyFont="1" applyBorder="1" applyAlignment="1">
      <alignment horizontal="center" vertical="center"/>
    </xf>
    <xf numFmtId="0" fontId="61" fillId="10" borderId="32" xfId="3" applyFont="1" applyFill="1" applyBorder="1" applyAlignment="1" applyProtection="1">
      <alignment horizontal="center" vertical="center" wrapText="1"/>
    </xf>
    <xf numFmtId="0" fontId="61" fillId="10" borderId="33" xfId="3" applyFont="1" applyFill="1" applyBorder="1" applyAlignment="1" applyProtection="1">
      <alignment horizontal="center" vertical="center" wrapText="1"/>
    </xf>
    <xf numFmtId="0" fontId="61" fillId="10" borderId="29" xfId="15" applyFont="1" applyFill="1" applyBorder="1" applyAlignment="1" applyProtection="1">
      <alignment horizontal="center" vertical="center" wrapText="1"/>
    </xf>
    <xf numFmtId="0" fontId="61" fillId="10" borderId="35" xfId="15" applyFont="1" applyFill="1" applyBorder="1" applyAlignment="1" applyProtection="1">
      <alignment horizontal="center" vertical="center" wrapText="1"/>
    </xf>
    <xf numFmtId="0" fontId="61" fillId="10" borderId="40" xfId="15" applyFont="1" applyFill="1" applyBorder="1" applyAlignment="1" applyProtection="1">
      <alignment horizontal="center" vertical="center" wrapText="1"/>
    </xf>
    <xf numFmtId="0" fontId="61" fillId="10" borderId="36" xfId="15" applyFont="1" applyFill="1" applyBorder="1" applyAlignment="1" applyProtection="1">
      <alignment horizontal="center" vertical="center" wrapText="1"/>
    </xf>
    <xf numFmtId="0" fontId="61" fillId="10" borderId="29" xfId="15" applyFont="1" applyFill="1" applyBorder="1" applyAlignment="1" applyProtection="1">
      <alignment horizontal="center" vertical="center"/>
    </xf>
    <xf numFmtId="0" fontId="122" fillId="17" borderId="14" xfId="15" applyFont="1" applyFill="1" applyBorder="1" applyAlignment="1" applyProtection="1">
      <alignment horizontal="center" vertical="center" wrapText="1"/>
    </xf>
    <xf numFmtId="0" fontId="122" fillId="17" borderId="0" xfId="15" applyFont="1" applyFill="1" applyBorder="1" applyAlignment="1" applyProtection="1">
      <alignment horizontal="center" vertical="center" wrapText="1"/>
    </xf>
    <xf numFmtId="0" fontId="61" fillId="10" borderId="32" xfId="15" applyFont="1" applyFill="1" applyBorder="1" applyAlignment="1" applyProtection="1">
      <alignment horizontal="center" vertical="center" wrapText="1"/>
    </xf>
    <xf numFmtId="0" fontId="1" fillId="0" borderId="29" xfId="0" applyFont="1" applyBorder="1" applyAlignment="1">
      <alignment horizontal="center" vertical="center" wrapText="1"/>
    </xf>
    <xf numFmtId="0" fontId="122" fillId="17" borderId="14" xfId="15" applyFont="1" applyFill="1" applyBorder="1" applyAlignment="1" applyProtection="1">
      <alignment horizontal="center" vertical="center"/>
    </xf>
    <xf numFmtId="0" fontId="122" fillId="17" borderId="0" xfId="15" applyFont="1" applyFill="1" applyBorder="1" applyAlignment="1" applyProtection="1">
      <alignment horizontal="center" vertical="center"/>
    </xf>
    <xf numFmtId="0" fontId="1" fillId="0" borderId="34" xfId="0" applyFont="1" applyBorder="1" applyAlignment="1">
      <alignment horizontal="center" vertical="center" wrapText="1"/>
    </xf>
    <xf numFmtId="0" fontId="61" fillId="10" borderId="33" xfId="15" applyFont="1" applyFill="1" applyBorder="1" applyAlignment="1" applyProtection="1">
      <alignment horizontal="center" vertical="center" wrapText="1"/>
    </xf>
    <xf numFmtId="0" fontId="61" fillId="10" borderId="31" xfId="15" applyFont="1" applyFill="1" applyBorder="1" applyAlignment="1" applyProtection="1">
      <alignment horizontal="center" vertical="center" wrapText="1"/>
    </xf>
    <xf numFmtId="0" fontId="61" fillId="10" borderId="39" xfId="15" applyFont="1" applyFill="1" applyBorder="1" applyAlignment="1" applyProtection="1">
      <alignment horizontal="center" vertical="center" wrapText="1"/>
    </xf>
    <xf numFmtId="0" fontId="61" fillId="10" borderId="34" xfId="15" applyFont="1" applyFill="1" applyBorder="1" applyAlignment="1" applyProtection="1">
      <alignment horizontal="center" vertical="center" wrapText="1"/>
    </xf>
    <xf numFmtId="0" fontId="29" fillId="12" borderId="37" xfId="0" applyFont="1" applyFill="1" applyBorder="1" applyAlignment="1">
      <alignment horizontal="center" vertical="center" wrapText="1"/>
    </xf>
    <xf numFmtId="0" fontId="29" fillId="12" borderId="41" xfId="0" applyFont="1" applyFill="1" applyBorder="1" applyAlignment="1">
      <alignment horizontal="center" vertical="center" wrapText="1"/>
    </xf>
    <xf numFmtId="0" fontId="29" fillId="12" borderId="38" xfId="0" applyFont="1" applyFill="1" applyBorder="1" applyAlignment="1">
      <alignment horizontal="center" vertical="center" wrapText="1"/>
    </xf>
    <xf numFmtId="0" fontId="36" fillId="5" borderId="0" xfId="29" applyFont="1" applyFill="1" applyBorder="1" applyAlignment="1">
      <alignment horizontal="left" vertical="center" wrapText="1"/>
    </xf>
    <xf numFmtId="0" fontId="27" fillId="17" borderId="0" xfId="29" applyFont="1" applyFill="1" applyBorder="1" applyAlignment="1">
      <alignment horizontal="center" vertical="center" wrapText="1"/>
    </xf>
    <xf numFmtId="0" fontId="61" fillId="10" borderId="29" xfId="0" applyFont="1" applyFill="1" applyBorder="1" applyAlignment="1">
      <alignment horizontal="center" vertical="center" wrapText="1"/>
    </xf>
    <xf numFmtId="0" fontId="61" fillId="10" borderId="35" xfId="0" applyFont="1" applyFill="1" applyBorder="1" applyAlignment="1">
      <alignment horizontal="center" vertical="center" wrapText="1"/>
    </xf>
    <xf numFmtId="0" fontId="61" fillId="10" borderId="29" xfId="0" applyFont="1" applyFill="1" applyBorder="1" applyAlignment="1">
      <alignment horizontal="center" vertical="center"/>
    </xf>
    <xf numFmtId="0" fontId="61" fillId="10" borderId="50" xfId="0" applyFont="1" applyFill="1" applyBorder="1" applyAlignment="1">
      <alignment horizontal="center" vertical="center" wrapText="1"/>
    </xf>
    <xf numFmtId="0" fontId="61" fillId="10" borderId="107" xfId="0" applyFont="1" applyFill="1" applyBorder="1" applyAlignment="1">
      <alignment horizontal="center" vertical="center" wrapText="1"/>
    </xf>
    <xf numFmtId="0" fontId="61" fillId="10" borderId="108" xfId="0" applyFont="1" applyFill="1" applyBorder="1" applyAlignment="1">
      <alignment horizontal="center" vertical="center" wrapText="1"/>
    </xf>
    <xf numFmtId="0" fontId="61" fillId="10" borderId="55" xfId="0" applyFont="1" applyFill="1" applyBorder="1" applyAlignment="1">
      <alignment horizontal="center" vertical="center" wrapText="1"/>
    </xf>
    <xf numFmtId="0" fontId="61" fillId="10" borderId="51" xfId="0" applyFont="1" applyFill="1" applyBorder="1" applyAlignment="1">
      <alignment horizontal="center" vertical="center" wrapText="1"/>
    </xf>
    <xf numFmtId="0" fontId="61" fillId="10" borderId="109" xfId="0" applyFont="1" applyFill="1" applyBorder="1" applyAlignment="1">
      <alignment horizontal="center" vertical="center" wrapText="1"/>
    </xf>
    <xf numFmtId="0" fontId="61" fillId="10" borderId="32" xfId="0" applyFont="1" applyFill="1" applyBorder="1" applyAlignment="1">
      <alignment horizontal="center" vertical="center"/>
    </xf>
    <xf numFmtId="0" fontId="61" fillId="10" borderId="35" xfId="0" applyFont="1" applyFill="1" applyBorder="1" applyAlignment="1">
      <alignment horizontal="center" vertical="center"/>
    </xf>
    <xf numFmtId="0" fontId="106" fillId="0" borderId="35" xfId="0" applyFont="1" applyBorder="1" applyAlignment="1">
      <alignment horizontal="center" vertical="center" wrapText="1"/>
    </xf>
    <xf numFmtId="0" fontId="61" fillId="10" borderId="40" xfId="0" applyFont="1" applyFill="1" applyBorder="1" applyAlignment="1">
      <alignment horizontal="center" vertical="center" wrapText="1"/>
    </xf>
    <xf numFmtId="0" fontId="106" fillId="0" borderId="36" xfId="0" applyFont="1" applyBorder="1" applyAlignment="1">
      <alignment horizontal="center" vertical="center" wrapText="1"/>
    </xf>
    <xf numFmtId="0" fontId="1" fillId="0" borderId="0" xfId="0" applyFont="1" applyBorder="1" applyAlignment="1"/>
    <xf numFmtId="0" fontId="123" fillId="17" borderId="0" xfId="0" applyFont="1" applyFill="1" applyBorder="1" applyAlignment="1">
      <alignment horizontal="center" vertical="center" wrapText="1"/>
    </xf>
    <xf numFmtId="0" fontId="79" fillId="17" borderId="0" xfId="0" applyFont="1" applyFill="1" applyBorder="1" applyAlignment="1">
      <alignment horizontal="center" vertical="center" wrapText="1"/>
    </xf>
    <xf numFmtId="0" fontId="61" fillId="10" borderId="32" xfId="0" applyFont="1" applyFill="1" applyBorder="1" applyAlignment="1">
      <alignment horizontal="center" vertical="center" wrapText="1"/>
    </xf>
    <xf numFmtId="0" fontId="61" fillId="10" borderId="37" xfId="0" applyFont="1" applyFill="1" applyBorder="1" applyAlignment="1">
      <alignment horizontal="center" vertical="center" wrapText="1"/>
    </xf>
    <xf numFmtId="0" fontId="61" fillId="10" borderId="41" xfId="0" applyFont="1" applyFill="1" applyBorder="1" applyAlignment="1">
      <alignment horizontal="center" vertical="center" wrapText="1"/>
    </xf>
    <xf numFmtId="0" fontId="61" fillId="10" borderId="38" xfId="0" applyFont="1" applyFill="1" applyBorder="1" applyAlignment="1">
      <alignment horizontal="center" vertical="center" wrapText="1"/>
    </xf>
    <xf numFmtId="0" fontId="61" fillId="10" borderId="31" xfId="0" applyFont="1" applyFill="1" applyBorder="1" applyAlignment="1">
      <alignment horizontal="center" vertical="center" wrapText="1"/>
    </xf>
    <xf numFmtId="0" fontId="61" fillId="10" borderId="39" xfId="0" applyFont="1" applyFill="1" applyBorder="1" applyAlignment="1">
      <alignment horizontal="center" vertical="center" wrapText="1"/>
    </xf>
    <xf numFmtId="0" fontId="61" fillId="10" borderId="34" xfId="0" applyFont="1" applyFill="1" applyBorder="1" applyAlignment="1">
      <alignment horizontal="center" vertical="center" wrapText="1"/>
    </xf>
    <xf numFmtId="0" fontId="36" fillId="0" borderId="0" xfId="0" applyFont="1" applyBorder="1" applyAlignment="1">
      <alignment vertical="center"/>
    </xf>
    <xf numFmtId="0" fontId="120" fillId="0" borderId="0" xfId="0" applyFont="1" applyBorder="1" applyAlignment="1">
      <alignment vertical="center"/>
    </xf>
    <xf numFmtId="0" fontId="61" fillId="10" borderId="39" xfId="3" applyFont="1" applyFill="1" applyBorder="1" applyAlignment="1">
      <alignment horizontal="center" vertical="center" wrapText="1"/>
    </xf>
    <xf numFmtId="0" fontId="61" fillId="10" borderId="29" xfId="3" applyFont="1" applyFill="1" applyBorder="1" applyAlignment="1">
      <alignment horizontal="center" vertical="center" wrapText="1"/>
    </xf>
    <xf numFmtId="0" fontId="61" fillId="10" borderId="35" xfId="3" applyFont="1" applyFill="1" applyBorder="1" applyAlignment="1">
      <alignment horizontal="center" vertical="center" wrapText="1"/>
    </xf>
    <xf numFmtId="0" fontId="61" fillId="10" borderId="40" xfId="0" applyFont="1" applyFill="1" applyBorder="1" applyAlignment="1">
      <alignment horizontal="center" vertical="center"/>
    </xf>
    <xf numFmtId="0" fontId="61" fillId="10" borderId="36" xfId="0" applyFont="1" applyFill="1" applyBorder="1" applyAlignment="1">
      <alignment horizontal="center" vertical="center"/>
    </xf>
    <xf numFmtId="0" fontId="61" fillId="10" borderId="33" xfId="0" applyFont="1" applyFill="1" applyBorder="1" applyAlignment="1">
      <alignment horizontal="center" vertical="center"/>
    </xf>
    <xf numFmtId="0" fontId="36" fillId="0" borderId="0" xfId="29" applyFont="1" applyFill="1" applyBorder="1" applyAlignment="1">
      <alignment horizontal="left" vertical="center" wrapText="1"/>
    </xf>
    <xf numFmtId="0" fontId="1" fillId="0" borderId="0" xfId="0" applyFont="1" applyAlignment="1">
      <alignment horizontal="center" vertical="center" wrapText="1"/>
    </xf>
    <xf numFmtId="0" fontId="122" fillId="17" borderId="0" xfId="0" applyFont="1" applyFill="1" applyAlignment="1">
      <alignment horizontal="center" vertical="center"/>
    </xf>
    <xf numFmtId="0" fontId="122" fillId="13" borderId="0" xfId="29" applyFont="1" applyFill="1" applyBorder="1" applyAlignment="1">
      <alignment horizontal="center" vertical="center" wrapText="1"/>
    </xf>
    <xf numFmtId="0" fontId="1" fillId="18" borderId="0" xfId="0" applyFont="1" applyFill="1" applyAlignment="1">
      <alignment horizontal="center"/>
    </xf>
    <xf numFmtId="0" fontId="29" fillId="10" borderId="52"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122" fillId="13" borderId="0" xfId="29" applyFont="1" applyFill="1" applyBorder="1" applyAlignment="1">
      <alignment horizontal="left" vertical="center" wrapText="1"/>
    </xf>
    <xf numFmtId="0" fontId="38" fillId="0" borderId="44" xfId="30" applyFont="1" applyFill="1" applyBorder="1" applyAlignment="1">
      <alignment horizontal="center" vertical="center" wrapText="1"/>
    </xf>
    <xf numFmtId="0" fontId="38" fillId="0" borderId="42" xfId="30" applyFont="1" applyFill="1" applyBorder="1" applyAlignment="1">
      <alignment horizontal="center" vertical="center" wrapText="1"/>
    </xf>
    <xf numFmtId="0" fontId="38" fillId="0" borderId="121" xfId="30" applyFont="1" applyFill="1" applyBorder="1" applyAlignment="1">
      <alignment horizontal="center" vertical="center" wrapText="1"/>
    </xf>
    <xf numFmtId="0" fontId="33" fillId="0" borderId="44" xfId="0" applyFont="1" applyBorder="1" applyAlignment="1" applyProtection="1">
      <alignment horizontal="left" vertical="top"/>
      <protection locked="0"/>
    </xf>
    <xf numFmtId="0" fontId="33" fillId="0" borderId="42" xfId="0" applyFont="1" applyBorder="1" applyAlignment="1" applyProtection="1">
      <alignment horizontal="left" vertical="top"/>
      <protection locked="0"/>
    </xf>
    <xf numFmtId="0" fontId="33" fillId="0" borderId="121" xfId="0" applyFont="1" applyBorder="1" applyAlignment="1" applyProtection="1">
      <alignment horizontal="left" vertical="top"/>
      <protection locked="0"/>
    </xf>
    <xf numFmtId="0" fontId="29" fillId="10" borderId="15" xfId="0" applyFont="1" applyFill="1" applyBorder="1" applyAlignment="1">
      <alignment horizontal="center" vertical="center" wrapText="1"/>
    </xf>
    <xf numFmtId="0" fontId="29" fillId="10" borderId="74" xfId="0" applyFont="1" applyFill="1" applyBorder="1" applyAlignment="1">
      <alignment horizontal="center" vertical="center" wrapText="1"/>
    </xf>
    <xf numFmtId="0" fontId="122" fillId="17" borderId="0" xfId="29" applyFont="1" applyFill="1" applyBorder="1" applyAlignment="1">
      <alignment horizontal="left" vertical="center" wrapText="1"/>
    </xf>
    <xf numFmtId="0" fontId="29" fillId="10" borderId="85" xfId="0" applyFont="1" applyFill="1" applyBorder="1" applyAlignment="1">
      <alignment horizontal="center" vertical="center" wrapText="1"/>
    </xf>
    <xf numFmtId="0" fontId="29" fillId="10" borderId="71" xfId="0" applyFont="1" applyFill="1" applyBorder="1" applyAlignment="1">
      <alignment horizontal="center" vertical="center" wrapText="1"/>
    </xf>
    <xf numFmtId="0" fontId="29" fillId="10" borderId="74" xfId="0" applyFont="1" applyFill="1" applyBorder="1" applyAlignment="1">
      <alignment horizontal="center" vertical="center" textRotation="90" wrapText="1"/>
    </xf>
    <xf numFmtId="0" fontId="29" fillId="10" borderId="79" xfId="0" applyFont="1" applyFill="1" applyBorder="1" applyAlignment="1">
      <alignment horizontal="center" vertical="center" textRotation="90" wrapText="1"/>
    </xf>
    <xf numFmtId="0" fontId="29" fillId="10" borderId="73" xfId="0" applyFont="1" applyFill="1" applyBorder="1" applyAlignment="1">
      <alignment horizontal="center" vertical="center" wrapText="1"/>
    </xf>
    <xf numFmtId="0" fontId="61" fillId="10" borderId="15" xfId="0" applyFont="1" applyFill="1" applyBorder="1" applyAlignment="1">
      <alignment horizontal="center" vertical="center" wrapText="1"/>
    </xf>
    <xf numFmtId="0" fontId="29" fillId="10" borderId="122" xfId="0" applyFont="1" applyFill="1" applyBorder="1" applyAlignment="1">
      <alignment horizontal="center" vertical="center" wrapText="1"/>
    </xf>
    <xf numFmtId="0" fontId="29" fillId="10" borderId="15" xfId="0" applyFont="1" applyFill="1" applyBorder="1" applyAlignment="1">
      <alignment horizontal="center" vertical="center" textRotation="90" wrapText="1"/>
    </xf>
    <xf numFmtId="0" fontId="29" fillId="10" borderId="67" xfId="0" applyFont="1" applyFill="1" applyBorder="1" applyAlignment="1">
      <alignment horizontal="center" vertical="center" textRotation="90" wrapText="1"/>
    </xf>
    <xf numFmtId="0" fontId="1" fillId="18" borderId="0" xfId="0" applyFont="1" applyFill="1" applyAlignment="1">
      <alignment horizontal="center" vertical="center"/>
    </xf>
    <xf numFmtId="0" fontId="31" fillId="18" borderId="0" xfId="0" applyFont="1" applyFill="1" applyAlignment="1">
      <alignment horizontal="center" vertical="center"/>
    </xf>
    <xf numFmtId="0" fontId="37" fillId="28" borderId="127" xfId="0" applyFont="1" applyFill="1" applyBorder="1" applyAlignment="1" applyProtection="1">
      <alignment horizontal="left" vertical="center" wrapText="1"/>
      <protection locked="0"/>
    </xf>
    <xf numFmtId="0" fontId="37" fillId="28" borderId="128" xfId="0" applyFont="1" applyFill="1" applyBorder="1" applyAlignment="1" applyProtection="1">
      <alignment horizontal="left" vertical="center" wrapText="1"/>
      <protection locked="0"/>
    </xf>
    <xf numFmtId="0" fontId="37" fillId="28" borderId="102" xfId="0" applyFont="1" applyFill="1" applyBorder="1" applyAlignment="1" applyProtection="1">
      <alignment horizontal="left" vertical="center" wrapText="1"/>
      <protection locked="0"/>
    </xf>
    <xf numFmtId="0" fontId="37" fillId="0" borderId="129" xfId="0" applyFont="1" applyBorder="1" applyAlignment="1">
      <alignment horizontal="left" vertical="center" wrapText="1"/>
    </xf>
    <xf numFmtId="0" fontId="37" fillId="0" borderId="130" xfId="0" applyFont="1" applyBorder="1" applyAlignment="1">
      <alignment horizontal="left" vertical="center" wrapText="1"/>
    </xf>
    <xf numFmtId="0" fontId="37" fillId="0" borderId="103" xfId="0" applyFont="1" applyBorder="1" applyAlignment="1">
      <alignment horizontal="left" vertical="center" wrapText="1"/>
    </xf>
    <xf numFmtId="0" fontId="1" fillId="18" borderId="0" xfId="0" applyFont="1" applyFill="1" applyAlignment="1">
      <alignment horizontal="center" vertical="top"/>
    </xf>
    <xf numFmtId="0" fontId="29" fillId="10" borderId="126"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127" xfId="0" applyFont="1" applyFill="1" applyBorder="1" applyAlignment="1">
      <alignment horizontal="center" vertical="center" wrapText="1"/>
    </xf>
    <xf numFmtId="0" fontId="29" fillId="10" borderId="128" xfId="0" applyFont="1" applyFill="1" applyBorder="1" applyAlignment="1">
      <alignment horizontal="center" vertical="center" wrapText="1"/>
    </xf>
    <xf numFmtId="0" fontId="29" fillId="10" borderId="102" xfId="0" applyFont="1" applyFill="1" applyBorder="1" applyAlignment="1">
      <alignment horizontal="center" vertical="center" wrapText="1"/>
    </xf>
    <xf numFmtId="0" fontId="29" fillId="10" borderId="129" xfId="0" applyFont="1" applyFill="1" applyBorder="1" applyAlignment="1">
      <alignment horizontal="center" vertical="center" wrapText="1"/>
    </xf>
    <xf numFmtId="0" fontId="29" fillId="10" borderId="130" xfId="0" applyFont="1" applyFill="1" applyBorder="1" applyAlignment="1">
      <alignment horizontal="center" vertical="center" wrapText="1"/>
    </xf>
    <xf numFmtId="0" fontId="29" fillId="10" borderId="103" xfId="0" applyFont="1" applyFill="1" applyBorder="1" applyAlignment="1">
      <alignment horizontal="center" vertical="center" wrapText="1"/>
    </xf>
    <xf numFmtId="0" fontId="37" fillId="28" borderId="126" xfId="0" applyFont="1" applyFill="1" applyBorder="1" applyAlignment="1" applyProtection="1">
      <alignment horizontal="left" vertical="center" wrapText="1"/>
      <protection locked="0"/>
    </xf>
    <xf numFmtId="0" fontId="37" fillId="28" borderId="53" xfId="0" applyFont="1" applyFill="1" applyBorder="1" applyAlignment="1" applyProtection="1">
      <alignment horizontal="left" vertical="center" wrapText="1"/>
      <protection locked="0"/>
    </xf>
    <xf numFmtId="0" fontId="37" fillId="28" borderId="54" xfId="0" applyFont="1" applyFill="1" applyBorder="1" applyAlignment="1" applyProtection="1">
      <alignment horizontal="left" vertical="center" wrapText="1"/>
      <protection locked="0"/>
    </xf>
    <xf numFmtId="0" fontId="29" fillId="10" borderId="47" xfId="0" applyFont="1" applyFill="1" applyBorder="1" applyAlignment="1">
      <alignment horizontal="center" vertical="center" wrapText="1"/>
    </xf>
  </cellXfs>
  <cellStyles count="55">
    <cellStyle name="Att1" xfId="1"/>
    <cellStyle name="Att1 2" xfId="4"/>
    <cellStyle name="bold_text" xfId="5"/>
    <cellStyle name="boldbluetxt_green" xfId="6"/>
    <cellStyle name="box" xfId="7"/>
    <cellStyle name="box 2" xfId="8"/>
    <cellStyle name="Comma" xfId="39" builtinId="3"/>
    <cellStyle name="Comma 2" xfId="9"/>
    <cellStyle name="Comma 2 2" xfId="42"/>
    <cellStyle name="Comma 3" xfId="43"/>
    <cellStyle name="Comma 4 2" xfId="54"/>
    <cellStyle name="Descriptor text" xfId="50"/>
    <cellStyle name="Header" xfId="10"/>
    <cellStyle name="Header3rdlevel" xfId="11"/>
    <cellStyle name="Header3rdlevel 2" xfId="12"/>
    <cellStyle name="Heading" xfId="49"/>
    <cellStyle name="Heading 1" xfId="29" builtinId="16"/>
    <cellStyle name="Heading 2" xfId="30" builtinId="17"/>
    <cellStyle name="Heading 2 2" xfId="37"/>
    <cellStyle name="Heading 3" xfId="31" builtinId="18"/>
    <cellStyle name="Hyperlink" xfId="51" builtinId="8"/>
    <cellStyle name="NJS" xfId="13"/>
    <cellStyle name="Normal" xfId="0" builtinId="0"/>
    <cellStyle name="Normal 10 2" xfId="44"/>
    <cellStyle name="Normal 2" xfId="2"/>
    <cellStyle name="Normal 2 2" xfId="3"/>
    <cellStyle name="Normal 2 3" xfId="14"/>
    <cellStyle name="Normal 2 3 2" xfId="45"/>
    <cellStyle name="Normal 2 4" xfId="34"/>
    <cellStyle name="Normal 3" xfId="15"/>
    <cellStyle name="Normal 3 2 2" xfId="52"/>
    <cellStyle name="Normal 3 2 4 4" xfId="40"/>
    <cellStyle name="Normal 3 3 2" xfId="36"/>
    <cellStyle name="Normal 4" xfId="16"/>
    <cellStyle name="Normal 4 2" xfId="17"/>
    <cellStyle name="Normal 4 3" xfId="35"/>
    <cellStyle name="Normal 5" xfId="18"/>
    <cellStyle name="Normal 5 5" xfId="53"/>
    <cellStyle name="Normal 6" xfId="19"/>
    <cellStyle name="Normal 7" xfId="46"/>
    <cellStyle name="Normal_accseperation" xfId="32"/>
    <cellStyle name="Normal_Merged Annex to PR09 31 Water" xfId="28"/>
    <cellStyle name="Output Amounts" xfId="20"/>
    <cellStyle name="Output Column Headings" xfId="21"/>
    <cellStyle name="Output Line Items" xfId="22"/>
    <cellStyle name="Output Line Items 2" xfId="33"/>
    <cellStyle name="Output Report Heading" xfId="23"/>
    <cellStyle name="Output Report Title" xfId="24"/>
    <cellStyle name="Percent" xfId="38" builtinId="5"/>
    <cellStyle name="Percent 2" xfId="25"/>
    <cellStyle name="Percent 2 14" xfId="41"/>
    <cellStyle name="Percent 2 2" xfId="47"/>
    <cellStyle name="Validation error" xfId="48"/>
    <cellStyle name="white_text_on_blue" xfId="26"/>
    <cellStyle name="year_formats_pink" xfId="27"/>
  </cellStyles>
  <dxfs count="499">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tint="-0.14996795556505021"/>
      </font>
      <fill>
        <patternFill>
          <bgColor theme="0" tint="-0.14996795556505021"/>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FE4819"/>
        </patternFill>
      </fill>
    </dxf>
  </dxfs>
  <tableStyles count="0" defaultTableStyle="TableStyleMedium2" defaultPivotStyle="PivotStyleLight16"/>
  <colors>
    <mruColors>
      <color rgb="FFE0DCD8"/>
      <color rgb="FF84CEFF"/>
      <color rgb="FFDBFF6F"/>
      <color rgb="FFFF84D3"/>
      <color rgb="FF003592"/>
      <color rgb="FFDCECF5"/>
      <color rgb="FF0078C9"/>
      <color rgb="FF002664"/>
      <color rgb="FF003595"/>
      <color rgb="FF00D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79"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EXCEL/WATER/MANAGE/New%20folder%20structure/Year%20end/Year%20end%2020-21/Year%20End%20March%202021/Statutory%20Accounts%20and%20APR/APR%20Ofwat%20Tables/Returns%20from%20table%20owners/APR%20table%204B%20and%204I%20-%20M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E"/>
      <sheetName val="Notes"/>
      <sheetName val="4B"/>
      <sheetName val="4I"/>
    </sheetNames>
    <sheetDataSet>
      <sheetData sheetId="0">
        <row r="6">
          <cell r="F6">
            <v>31.503777759999995</v>
          </cell>
        </row>
        <row r="21">
          <cell r="I21">
            <v>3.0879162226941134E-2</v>
          </cell>
        </row>
        <row r="23">
          <cell r="I23">
            <v>23.373917868459792</v>
          </cell>
        </row>
      </sheetData>
      <sheetData sheetId="1"/>
      <sheetData sheetId="2">
        <row r="10">
          <cell r="I10">
            <v>1.3333333333333333</v>
          </cell>
        </row>
      </sheetData>
      <sheetData sheetId="3">
        <row r="11">
          <cell r="C11">
            <v>0</v>
          </cell>
        </row>
      </sheetData>
    </sheetDataSet>
  </externalBook>
</externalLink>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ofwat.gov.uk/publication/rag-4-09-guideline-for-the-table-definitions-in-the-annual-performance-report/" TargetMode="External"/><Relationship Id="rId2" Type="http://schemas.openxmlformats.org/officeDocument/2006/relationships/hyperlink" Target="https://www.ofwat.gov.uk/wp-content/uploads/2021/02/RAG-3.12.pdf" TargetMode="External"/><Relationship Id="rId1" Type="http://schemas.openxmlformats.org/officeDocument/2006/relationships/hyperlink" Target="https://www.ofwat.gov.uk/publication/rag-pro-forma-tables-2020-21/"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R105"/>
  <sheetViews>
    <sheetView showGridLines="0" zoomScale="80" zoomScaleNormal="80" workbookViewId="0">
      <selection activeCell="B52" sqref="B52"/>
    </sheetView>
  </sheetViews>
  <sheetFormatPr defaultColWidth="9" defaultRowHeight="15"/>
  <cols>
    <col min="1" max="1" width="1.625" style="308" customWidth="1"/>
    <col min="2" max="2" width="38.125" style="308" bestFit="1" customWidth="1"/>
    <col min="3" max="3" width="34.875" style="308" bestFit="1" customWidth="1"/>
    <col min="4" max="4" width="10.125" style="308" bestFit="1" customWidth="1"/>
    <col min="5" max="5" width="14.625" style="308" bestFit="1" customWidth="1"/>
    <col min="6" max="6" width="9" style="308"/>
    <col min="7" max="7" width="25.125" style="308" bestFit="1" customWidth="1"/>
    <col min="8" max="8" width="38.125" style="308" bestFit="1" customWidth="1"/>
    <col min="9" max="9" width="24.5" style="308" bestFit="1" customWidth="1"/>
    <col min="10" max="10" width="43.125" style="308" bestFit="1" customWidth="1"/>
    <col min="11" max="11" width="30.375" style="308" bestFit="1" customWidth="1"/>
    <col min="12" max="12" width="38.5" style="308" bestFit="1" customWidth="1"/>
    <col min="13" max="13" width="34" style="308" bestFit="1" customWidth="1"/>
    <col min="14" max="14" width="22" style="308" bestFit="1" customWidth="1"/>
    <col min="15" max="15" width="23.125" style="308" bestFit="1" customWidth="1"/>
    <col min="16" max="16" width="33.5" style="308" bestFit="1" customWidth="1"/>
    <col min="17" max="17" width="29.875" style="308" bestFit="1" customWidth="1"/>
    <col min="18" max="16384" width="9" style="308"/>
  </cols>
  <sheetData>
    <row r="1" spans="2:18" s="1565" customFormat="1">
      <c r="B1" s="1846"/>
      <c r="C1" s="1846"/>
      <c r="D1" s="1846"/>
      <c r="E1" s="1846"/>
      <c r="F1" s="1846"/>
      <c r="G1" s="1846"/>
      <c r="H1" s="1846"/>
      <c r="I1" s="1846"/>
      <c r="J1" s="1846"/>
      <c r="K1" s="1846"/>
      <c r="L1" s="1846"/>
      <c r="M1" s="1846"/>
      <c r="N1" s="1846"/>
      <c r="O1" s="1846"/>
      <c r="P1" s="1846"/>
      <c r="Q1" s="1846"/>
      <c r="R1" s="1846"/>
    </row>
    <row r="2" spans="2:18" ht="45" customHeight="1">
      <c r="B2" s="2012" t="s">
        <v>0</v>
      </c>
      <c r="C2" s="2012"/>
      <c r="D2" s="2012"/>
      <c r="E2" s="2012"/>
      <c r="F2" s="2012"/>
      <c r="G2" s="2012"/>
      <c r="H2" s="2012"/>
      <c r="I2" s="2012"/>
      <c r="J2" s="2012"/>
      <c r="K2" s="2012"/>
      <c r="L2" s="2012"/>
      <c r="M2" s="2012"/>
      <c r="N2" s="2012"/>
      <c r="O2" s="2012"/>
      <c r="P2" s="2012"/>
      <c r="Q2" s="2012"/>
      <c r="R2" s="1847"/>
    </row>
    <row r="3" spans="2:18" s="1565" customFormat="1" ht="15" customHeight="1">
      <c r="B3" s="1566"/>
      <c r="C3" s="1566"/>
      <c r="D3" s="1846"/>
      <c r="E3" s="1846"/>
      <c r="F3" s="1846"/>
      <c r="G3" s="1846"/>
      <c r="H3" s="1846">
        <f>COUNTA(H4:H104)+3</f>
        <v>61</v>
      </c>
      <c r="I3" s="1846">
        <f t="shared" ref="I3:Q3" si="0">COUNTA(I4:I104)+3</f>
        <v>30</v>
      </c>
      <c r="J3" s="1846">
        <f t="shared" si="0"/>
        <v>71</v>
      </c>
      <c r="K3" s="1846">
        <f t="shared" si="0"/>
        <v>50</v>
      </c>
      <c r="L3" s="1846">
        <f t="shared" si="0"/>
        <v>81</v>
      </c>
      <c r="M3" s="1846">
        <f t="shared" si="0"/>
        <v>24</v>
      </c>
      <c r="N3" s="1846">
        <f t="shared" si="0"/>
        <v>62</v>
      </c>
      <c r="O3" s="1846">
        <f t="shared" si="0"/>
        <v>33</v>
      </c>
      <c r="P3" s="1846">
        <f t="shared" si="0"/>
        <v>34</v>
      </c>
      <c r="Q3" s="1846">
        <f t="shared" si="0"/>
        <v>54</v>
      </c>
      <c r="R3" s="1846"/>
    </row>
    <row r="4" spans="2:18" s="312" customFormat="1" ht="22.5" customHeight="1">
      <c r="B4" s="1500" t="s">
        <v>1</v>
      </c>
      <c r="C4" s="1501" t="s">
        <v>2</v>
      </c>
      <c r="D4" s="1501" t="s">
        <v>3</v>
      </c>
      <c r="E4" s="1502" t="s">
        <v>4</v>
      </c>
      <c r="F4" s="1848"/>
      <c r="G4" s="1500" t="s">
        <v>5</v>
      </c>
      <c r="H4" s="1500" t="s">
        <v>6</v>
      </c>
      <c r="I4" s="1500" t="s">
        <v>7</v>
      </c>
      <c r="J4" s="1500" t="s">
        <v>8</v>
      </c>
      <c r="K4" s="1500" t="s">
        <v>9</v>
      </c>
      <c r="L4" s="1500" t="s">
        <v>10</v>
      </c>
      <c r="M4" s="1500" t="s">
        <v>11</v>
      </c>
      <c r="N4" s="1500" t="s">
        <v>12</v>
      </c>
      <c r="O4" s="1500" t="s">
        <v>13</v>
      </c>
      <c r="P4" s="1500" t="s">
        <v>14</v>
      </c>
      <c r="Q4" s="1500" t="s">
        <v>15</v>
      </c>
      <c r="R4" s="1848"/>
    </row>
    <row r="5" spans="2:18" s="1484" customFormat="1" ht="15" customHeight="1">
      <c r="B5" s="1849"/>
      <c r="C5" s="1850" t="s">
        <v>16</v>
      </c>
      <c r="D5" s="1850"/>
      <c r="E5" s="1851" t="s">
        <v>17</v>
      </c>
      <c r="F5" s="1852"/>
      <c r="G5" s="1853" t="s">
        <v>18</v>
      </c>
      <c r="H5" s="1853" t="s">
        <v>19</v>
      </c>
      <c r="I5" s="1853" t="s">
        <v>20</v>
      </c>
      <c r="J5" s="1853" t="s">
        <v>21</v>
      </c>
      <c r="K5" s="1853" t="s">
        <v>22</v>
      </c>
      <c r="L5" s="1853" t="s">
        <v>23</v>
      </c>
      <c r="M5" s="1853" t="s">
        <v>24</v>
      </c>
      <c r="N5" s="1853" t="s">
        <v>25</v>
      </c>
      <c r="O5" s="1853" t="s">
        <v>26</v>
      </c>
      <c r="P5" s="1853" t="s">
        <v>27</v>
      </c>
      <c r="Q5" s="1853" t="s">
        <v>28</v>
      </c>
      <c r="R5" s="1852"/>
    </row>
    <row r="6" spans="2:18" s="1484" customFormat="1" ht="15" customHeight="1">
      <c r="B6" s="1854" t="s">
        <v>160</v>
      </c>
      <c r="C6" s="1855" t="s">
        <v>160</v>
      </c>
      <c r="D6" s="1855" t="s">
        <v>161</v>
      </c>
      <c r="E6" s="1856" t="s">
        <v>162</v>
      </c>
      <c r="F6" s="1852"/>
      <c r="G6" s="1857" t="s">
        <v>31</v>
      </c>
      <c r="H6" s="1857" t="s">
        <v>32</v>
      </c>
      <c r="I6" s="1857" t="s">
        <v>33</v>
      </c>
      <c r="J6" s="1857" t="s">
        <v>34</v>
      </c>
      <c r="K6" s="1857" t="s">
        <v>35</v>
      </c>
      <c r="L6" s="1857" t="s">
        <v>36</v>
      </c>
      <c r="M6" s="1857" t="s">
        <v>37</v>
      </c>
      <c r="N6" s="1857" t="s">
        <v>38</v>
      </c>
      <c r="O6" s="1857" t="s">
        <v>39</v>
      </c>
      <c r="P6" s="1857" t="s">
        <v>40</v>
      </c>
      <c r="Q6" s="1857" t="s">
        <v>41</v>
      </c>
      <c r="R6" s="1852"/>
    </row>
    <row r="7" spans="2:18" s="1484" customFormat="1" ht="15" customHeight="1">
      <c r="B7" s="1854" t="s">
        <v>298</v>
      </c>
      <c r="C7" s="1855" t="s">
        <v>298</v>
      </c>
      <c r="D7" s="1855" t="s">
        <v>299</v>
      </c>
      <c r="E7" s="1856"/>
      <c r="F7" s="1852"/>
      <c r="G7" s="1857" t="s">
        <v>44</v>
      </c>
      <c r="H7" s="1857" t="s">
        <v>45</v>
      </c>
      <c r="I7" s="1857" t="s">
        <v>46</v>
      </c>
      <c r="J7" s="1857" t="s">
        <v>47</v>
      </c>
      <c r="K7" s="1857" t="s">
        <v>48</v>
      </c>
      <c r="L7" s="1857" t="s">
        <v>49</v>
      </c>
      <c r="M7" s="1857" t="s">
        <v>50</v>
      </c>
      <c r="N7" s="1857" t="s">
        <v>51</v>
      </c>
      <c r="O7" s="1857" t="s">
        <v>52</v>
      </c>
      <c r="P7" s="1857" t="s">
        <v>53</v>
      </c>
      <c r="Q7" s="1857" t="s">
        <v>54</v>
      </c>
      <c r="R7" s="1852"/>
    </row>
    <row r="8" spans="2:18" s="1484" customFormat="1" ht="15" customHeight="1">
      <c r="B8" s="1854" t="s">
        <v>310</v>
      </c>
      <c r="C8" s="1855" t="s">
        <v>310</v>
      </c>
      <c r="D8" s="1855" t="s">
        <v>311</v>
      </c>
      <c r="E8" s="1856"/>
      <c r="F8" s="1852"/>
      <c r="G8" s="1857" t="s">
        <v>57</v>
      </c>
      <c r="H8" s="1857" t="s">
        <v>58</v>
      </c>
      <c r="I8" s="1857" t="s">
        <v>59</v>
      </c>
      <c r="J8" s="1857" t="s">
        <v>60</v>
      </c>
      <c r="K8" s="1857" t="s">
        <v>61</v>
      </c>
      <c r="L8" s="1857" t="s">
        <v>62</v>
      </c>
      <c r="M8" s="1857" t="s">
        <v>63</v>
      </c>
      <c r="N8" s="1857" t="s">
        <v>64</v>
      </c>
      <c r="O8" s="1857" t="s">
        <v>65</v>
      </c>
      <c r="P8" s="1857" t="s">
        <v>66</v>
      </c>
      <c r="Q8" s="1857" t="s">
        <v>67</v>
      </c>
      <c r="R8" s="1852"/>
    </row>
    <row r="9" spans="2:18" s="1484" customFormat="1" ht="15" customHeight="1">
      <c r="B9" s="1854" t="s">
        <v>29</v>
      </c>
      <c r="C9" s="1855" t="s">
        <v>6</v>
      </c>
      <c r="D9" s="1855" t="s">
        <v>30</v>
      </c>
      <c r="E9" s="1856" t="s">
        <v>17</v>
      </c>
      <c r="F9" s="1852"/>
      <c r="G9" s="1857" t="s">
        <v>70</v>
      </c>
      <c r="H9" s="1857" t="s">
        <v>71</v>
      </c>
      <c r="I9" s="1857" t="s">
        <v>72</v>
      </c>
      <c r="J9" s="1857" t="s">
        <v>73</v>
      </c>
      <c r="K9" s="1857" t="s">
        <v>74</v>
      </c>
      <c r="L9" s="1857" t="s">
        <v>75</v>
      </c>
      <c r="M9" s="1857" t="s">
        <v>76</v>
      </c>
      <c r="N9" s="1857" t="s">
        <v>77</v>
      </c>
      <c r="O9" s="1857" t="s">
        <v>78</v>
      </c>
      <c r="P9" s="1857" t="s">
        <v>79</v>
      </c>
      <c r="Q9" s="1857" t="s">
        <v>80</v>
      </c>
      <c r="R9" s="1852"/>
    </row>
    <row r="10" spans="2:18" s="1484" customFormat="1" ht="15" customHeight="1">
      <c r="B10" s="1854" t="s">
        <v>202</v>
      </c>
      <c r="C10" s="1855" t="s">
        <v>203</v>
      </c>
      <c r="D10" s="1855" t="s">
        <v>204</v>
      </c>
      <c r="E10" s="1856" t="s">
        <v>162</v>
      </c>
      <c r="F10" s="1852"/>
      <c r="G10" s="1857" t="s">
        <v>84</v>
      </c>
      <c r="H10" s="1857" t="s">
        <v>85</v>
      </c>
      <c r="I10" s="1857" t="s">
        <v>86</v>
      </c>
      <c r="J10" s="1857" t="s">
        <v>87</v>
      </c>
      <c r="K10" s="1857" t="s">
        <v>88</v>
      </c>
      <c r="L10" s="1857" t="s">
        <v>89</v>
      </c>
      <c r="M10" s="1857" t="s">
        <v>90</v>
      </c>
      <c r="N10" s="1857" t="s">
        <v>91</v>
      </c>
      <c r="O10" s="1857" t="s">
        <v>92</v>
      </c>
      <c r="P10" s="1857" t="s">
        <v>93</v>
      </c>
      <c r="Q10" s="1857" t="s">
        <v>94</v>
      </c>
      <c r="R10" s="1852"/>
    </row>
    <row r="11" spans="2:18" s="1484" customFormat="1" ht="15" customHeight="1">
      <c r="B11" s="1854" t="s">
        <v>174</v>
      </c>
      <c r="C11" s="1855" t="s">
        <v>175</v>
      </c>
      <c r="D11" s="1855" t="s">
        <v>176</v>
      </c>
      <c r="E11" s="1856" t="s">
        <v>162</v>
      </c>
      <c r="F11" s="1852"/>
      <c r="G11" s="1857" t="s">
        <v>97</v>
      </c>
      <c r="H11" s="1857" t="s">
        <v>98</v>
      </c>
      <c r="I11" s="1857" t="s">
        <v>99</v>
      </c>
      <c r="J11" s="1857" t="s">
        <v>100</v>
      </c>
      <c r="K11" s="1857" t="s">
        <v>101</v>
      </c>
      <c r="L11" s="1857" t="s">
        <v>102</v>
      </c>
      <c r="M11" s="1857" t="s">
        <v>103</v>
      </c>
      <c r="N11" s="1857" t="s">
        <v>104</v>
      </c>
      <c r="O11" s="1857" t="s">
        <v>105</v>
      </c>
      <c r="P11" s="1857" t="s">
        <v>106</v>
      </c>
      <c r="Q11" s="1857" t="s">
        <v>107</v>
      </c>
      <c r="R11" s="1852"/>
    </row>
    <row r="12" spans="2:18" s="1484" customFormat="1" ht="15" customHeight="1">
      <c r="B12" s="1854" t="s">
        <v>322</v>
      </c>
      <c r="C12" s="1855" t="s">
        <v>322</v>
      </c>
      <c r="D12" s="1855" t="s">
        <v>323</v>
      </c>
      <c r="E12" s="1856"/>
      <c r="F12" s="1852"/>
      <c r="G12" s="1857" t="s">
        <v>110</v>
      </c>
      <c r="H12" s="1857" t="s">
        <v>111</v>
      </c>
      <c r="I12" s="1857" t="s">
        <v>112</v>
      </c>
      <c r="J12" s="1857" t="s">
        <v>113</v>
      </c>
      <c r="K12" s="1857" t="s">
        <v>114</v>
      </c>
      <c r="L12" s="1857" t="s">
        <v>115</v>
      </c>
      <c r="M12" s="1857" t="s">
        <v>116</v>
      </c>
      <c r="N12" s="1857" t="s">
        <v>117</v>
      </c>
      <c r="O12" s="1857" t="s">
        <v>118</v>
      </c>
      <c r="P12" s="1857" t="s">
        <v>119</v>
      </c>
      <c r="Q12" s="1857" t="s">
        <v>120</v>
      </c>
      <c r="R12" s="1852"/>
    </row>
    <row r="13" spans="2:18" s="1484" customFormat="1" ht="15" customHeight="1">
      <c r="B13" s="1854" t="s">
        <v>42</v>
      </c>
      <c r="C13" s="1855" t="s">
        <v>14</v>
      </c>
      <c r="D13" s="1855" t="s">
        <v>43</v>
      </c>
      <c r="E13" s="1856" t="s">
        <v>17</v>
      </c>
      <c r="F13" s="1852"/>
      <c r="G13" s="1857" t="s">
        <v>123</v>
      </c>
      <c r="H13" s="1857" t="s">
        <v>124</v>
      </c>
      <c r="I13" s="1857" t="s">
        <v>125</v>
      </c>
      <c r="J13" s="1857" t="s">
        <v>126</v>
      </c>
      <c r="K13" s="1857" t="s">
        <v>127</v>
      </c>
      <c r="L13" s="1857" t="s">
        <v>128</v>
      </c>
      <c r="M13" s="1857" t="s">
        <v>129</v>
      </c>
      <c r="N13" s="1857" t="s">
        <v>130</v>
      </c>
      <c r="O13" s="1857" t="s">
        <v>131</v>
      </c>
      <c r="P13" s="1857" t="s">
        <v>132</v>
      </c>
      <c r="Q13" s="1857" t="s">
        <v>133</v>
      </c>
      <c r="R13" s="1852"/>
    </row>
    <row r="14" spans="2:18" s="1484" customFormat="1" ht="15" customHeight="1">
      <c r="B14" s="1854" t="s">
        <v>272</v>
      </c>
      <c r="C14" s="1855" t="s">
        <v>273</v>
      </c>
      <c r="D14" s="1855" t="s">
        <v>274</v>
      </c>
      <c r="E14" s="1856" t="s">
        <v>17</v>
      </c>
      <c r="F14" s="1852"/>
      <c r="G14" s="1857" t="s">
        <v>136</v>
      </c>
      <c r="H14" s="1857" t="s">
        <v>137</v>
      </c>
      <c r="I14" s="1857" t="s">
        <v>138</v>
      </c>
      <c r="J14" s="1857" t="s">
        <v>139</v>
      </c>
      <c r="K14" s="1857" t="s">
        <v>140</v>
      </c>
      <c r="L14" s="1857" t="s">
        <v>141</v>
      </c>
      <c r="M14" s="1857" t="s">
        <v>142</v>
      </c>
      <c r="N14" s="1857" t="s">
        <v>143</v>
      </c>
      <c r="O14" s="1857" t="s">
        <v>144</v>
      </c>
      <c r="P14" s="1857" t="s">
        <v>145</v>
      </c>
      <c r="Q14" s="1857" t="s">
        <v>146</v>
      </c>
      <c r="R14" s="1852"/>
    </row>
    <row r="15" spans="2:18" s="1484" customFormat="1" ht="15" customHeight="1">
      <c r="B15" s="1854" t="s">
        <v>334</v>
      </c>
      <c r="C15" s="1855" t="s">
        <v>334</v>
      </c>
      <c r="D15" s="1855" t="s">
        <v>335</v>
      </c>
      <c r="E15" s="1856"/>
      <c r="F15" s="1852"/>
      <c r="G15" s="1857" t="s">
        <v>149</v>
      </c>
      <c r="H15" s="1857" t="s">
        <v>150</v>
      </c>
      <c r="I15" s="1857" t="s">
        <v>151</v>
      </c>
      <c r="J15" s="1857" t="s">
        <v>152</v>
      </c>
      <c r="K15" s="1857" t="s">
        <v>153</v>
      </c>
      <c r="L15" s="1857" t="s">
        <v>154</v>
      </c>
      <c r="M15" s="1857" t="s">
        <v>155</v>
      </c>
      <c r="N15" s="1857" t="s">
        <v>156</v>
      </c>
      <c r="O15" s="1857" t="s">
        <v>157</v>
      </c>
      <c r="P15" s="1857" t="s">
        <v>158</v>
      </c>
      <c r="Q15" s="1857" t="s">
        <v>159</v>
      </c>
      <c r="R15" s="1852"/>
    </row>
    <row r="16" spans="2:18" s="1484" customFormat="1" ht="15" customHeight="1">
      <c r="B16" s="1854" t="s">
        <v>346</v>
      </c>
      <c r="C16" s="1855" t="s">
        <v>346</v>
      </c>
      <c r="D16" s="1855" t="s">
        <v>347</v>
      </c>
      <c r="E16" s="1856"/>
      <c r="F16" s="1852"/>
      <c r="G16" s="1857" t="s">
        <v>163</v>
      </c>
      <c r="H16" s="1857" t="s">
        <v>164</v>
      </c>
      <c r="I16" s="1857" t="s">
        <v>165</v>
      </c>
      <c r="J16" s="1857" t="s">
        <v>166</v>
      </c>
      <c r="K16" s="1857" t="s">
        <v>167</v>
      </c>
      <c r="L16" s="1857" t="s">
        <v>168</v>
      </c>
      <c r="M16" s="1857" t="s">
        <v>169</v>
      </c>
      <c r="N16" s="1857" t="s">
        <v>170</v>
      </c>
      <c r="O16" s="1857" t="s">
        <v>171</v>
      </c>
      <c r="P16" s="1857" t="s">
        <v>172</v>
      </c>
      <c r="Q16" s="1857" t="s">
        <v>173</v>
      </c>
      <c r="R16" s="1852"/>
    </row>
    <row r="17" spans="2:18" s="1484" customFormat="1" ht="15" customHeight="1">
      <c r="B17" s="1854" t="s">
        <v>55</v>
      </c>
      <c r="C17" s="1855" t="s">
        <v>7</v>
      </c>
      <c r="D17" s="1855" t="s">
        <v>56</v>
      </c>
      <c r="E17" s="1856" t="s">
        <v>17</v>
      </c>
      <c r="F17" s="1852"/>
      <c r="G17" s="1857" t="s">
        <v>177</v>
      </c>
      <c r="H17" s="1857" t="s">
        <v>178</v>
      </c>
      <c r="I17" s="1857" t="s">
        <v>179</v>
      </c>
      <c r="J17" s="1857" t="s">
        <v>180</v>
      </c>
      <c r="K17" s="1857" t="s">
        <v>181</v>
      </c>
      <c r="L17" s="1857" t="s">
        <v>182</v>
      </c>
      <c r="M17" s="1857" t="s">
        <v>183</v>
      </c>
      <c r="N17" s="1857" t="s">
        <v>184</v>
      </c>
      <c r="O17" s="1857" t="s">
        <v>185</v>
      </c>
      <c r="P17" s="1857" t="s">
        <v>186</v>
      </c>
      <c r="Q17" s="1857" t="s">
        <v>187</v>
      </c>
      <c r="R17" s="1852"/>
    </row>
    <row r="18" spans="2:18" s="1484" customFormat="1" ht="15" customHeight="1">
      <c r="B18" s="1854" t="s">
        <v>357</v>
      </c>
      <c r="C18" s="1855" t="s">
        <v>357</v>
      </c>
      <c r="D18" s="1855" t="s">
        <v>358</v>
      </c>
      <c r="E18" s="1856"/>
      <c r="F18" s="1852"/>
      <c r="G18" s="1857" t="s">
        <v>191</v>
      </c>
      <c r="H18" s="1857" t="s">
        <v>192</v>
      </c>
      <c r="I18" s="1857" t="s">
        <v>193</v>
      </c>
      <c r="J18" s="1857" t="s">
        <v>194</v>
      </c>
      <c r="K18" s="1857" t="s">
        <v>195</v>
      </c>
      <c r="L18" s="1857" t="s">
        <v>196</v>
      </c>
      <c r="M18" s="1857" t="s">
        <v>197</v>
      </c>
      <c r="N18" s="1857" t="s">
        <v>198</v>
      </c>
      <c r="O18" s="1857" t="s">
        <v>199</v>
      </c>
      <c r="P18" s="1857" t="s">
        <v>200</v>
      </c>
      <c r="Q18" s="1857" t="s">
        <v>201</v>
      </c>
      <c r="R18" s="1852"/>
    </row>
    <row r="19" spans="2:18" s="1484" customFormat="1" ht="15" customHeight="1">
      <c r="B19" s="1854" t="s">
        <v>188</v>
      </c>
      <c r="C19" s="1855" t="s">
        <v>189</v>
      </c>
      <c r="D19" s="1855" t="s">
        <v>190</v>
      </c>
      <c r="E19" s="1856" t="s">
        <v>162</v>
      </c>
      <c r="F19" s="1852"/>
      <c r="G19" s="1857" t="s">
        <v>205</v>
      </c>
      <c r="H19" s="1857" t="s">
        <v>206</v>
      </c>
      <c r="I19" s="1857" t="s">
        <v>207</v>
      </c>
      <c r="J19" s="1857" t="s">
        <v>208</v>
      </c>
      <c r="K19" s="1857" t="s">
        <v>209</v>
      </c>
      <c r="L19" s="1857" t="s">
        <v>210</v>
      </c>
      <c r="M19" s="1857" t="s">
        <v>211</v>
      </c>
      <c r="N19" s="1857" t="s">
        <v>212</v>
      </c>
      <c r="O19" s="1857" t="s">
        <v>213</v>
      </c>
      <c r="P19" s="1857" t="s">
        <v>214</v>
      </c>
      <c r="Q19" s="1857" t="s">
        <v>215</v>
      </c>
      <c r="R19" s="1852"/>
    </row>
    <row r="20" spans="2:18" s="1484" customFormat="1" ht="15" customHeight="1">
      <c r="B20" s="1854" t="s">
        <v>368</v>
      </c>
      <c r="C20" s="1855" t="s">
        <v>368</v>
      </c>
      <c r="D20" s="1855" t="s">
        <v>369</v>
      </c>
      <c r="E20" s="1856"/>
      <c r="F20" s="1852"/>
      <c r="G20" s="1857" t="s">
        <v>219</v>
      </c>
      <c r="H20" s="1857" t="s">
        <v>220</v>
      </c>
      <c r="I20" s="1857" t="s">
        <v>221</v>
      </c>
      <c r="J20" s="1857" t="s">
        <v>222</v>
      </c>
      <c r="K20" s="1857" t="s">
        <v>223</v>
      </c>
      <c r="L20" s="1857" t="s">
        <v>224</v>
      </c>
      <c r="M20" s="1857" t="s">
        <v>225</v>
      </c>
      <c r="N20" s="1857" t="s">
        <v>226</v>
      </c>
      <c r="O20" s="1857" t="s">
        <v>227</v>
      </c>
      <c r="P20" s="1857" t="s">
        <v>228</v>
      </c>
      <c r="Q20" s="1857" t="s">
        <v>229</v>
      </c>
      <c r="R20" s="1852"/>
    </row>
    <row r="21" spans="2:18" s="1484" customFormat="1" ht="15" customHeight="1">
      <c r="B21" s="1854" t="s">
        <v>286</v>
      </c>
      <c r="C21" s="1855" t="s">
        <v>10</v>
      </c>
      <c r="D21" s="1855" t="s">
        <v>287</v>
      </c>
      <c r="E21" s="1856" t="s">
        <v>17</v>
      </c>
      <c r="F21" s="1852"/>
      <c r="G21" s="1857" t="s">
        <v>233</v>
      </c>
      <c r="H21" s="1857" t="s">
        <v>234</v>
      </c>
      <c r="I21" s="1857" t="s">
        <v>235</v>
      </c>
      <c r="J21" s="1857" t="s">
        <v>236</v>
      </c>
      <c r="K21" s="1857" t="s">
        <v>237</v>
      </c>
      <c r="L21" s="1857" t="s">
        <v>238</v>
      </c>
      <c r="M21" s="1857" t="s">
        <v>239</v>
      </c>
      <c r="N21" s="1857" t="s">
        <v>240</v>
      </c>
      <c r="O21" s="1857" t="s">
        <v>241</v>
      </c>
      <c r="P21" s="1857" t="s">
        <v>242</v>
      </c>
      <c r="Q21" s="1857" t="s">
        <v>243</v>
      </c>
      <c r="R21" s="1852"/>
    </row>
    <row r="22" spans="2:18" s="1484" customFormat="1" ht="15" customHeight="1">
      <c r="B22" s="1854" t="s">
        <v>379</v>
      </c>
      <c r="C22" s="1855" t="s">
        <v>379</v>
      </c>
      <c r="D22" s="1855" t="s">
        <v>380</v>
      </c>
      <c r="E22" s="1856"/>
      <c r="F22" s="1852"/>
      <c r="G22" s="1857" t="s">
        <v>247</v>
      </c>
      <c r="H22" s="1857" t="s">
        <v>248</v>
      </c>
      <c r="I22" s="1857" t="s">
        <v>249</v>
      </c>
      <c r="J22" s="1857" t="s">
        <v>250</v>
      </c>
      <c r="K22" s="1857" t="s">
        <v>251</v>
      </c>
      <c r="L22" s="1857" t="s">
        <v>252</v>
      </c>
      <c r="M22" s="1857" t="s">
        <v>253</v>
      </c>
      <c r="N22" s="1857" t="s">
        <v>254</v>
      </c>
      <c r="O22" s="1857" t="s">
        <v>255</v>
      </c>
      <c r="P22" s="1857" t="s">
        <v>256</v>
      </c>
      <c r="Q22" s="1857" t="s">
        <v>257</v>
      </c>
      <c r="R22" s="1852"/>
    </row>
    <row r="23" spans="2:18" s="1484" customFormat="1" ht="15" customHeight="1">
      <c r="B23" s="1854" t="s">
        <v>216</v>
      </c>
      <c r="C23" s="1855" t="s">
        <v>217</v>
      </c>
      <c r="D23" s="1855" t="s">
        <v>218</v>
      </c>
      <c r="E23" s="1856" t="s">
        <v>162</v>
      </c>
      <c r="F23" s="1852"/>
      <c r="G23" s="1857" t="s">
        <v>261</v>
      </c>
      <c r="H23" s="1857" t="s">
        <v>262</v>
      </c>
      <c r="I23" s="1857" t="s">
        <v>263</v>
      </c>
      <c r="J23" s="1857" t="s">
        <v>264</v>
      </c>
      <c r="K23" s="1857" t="s">
        <v>265</v>
      </c>
      <c r="L23" s="1857" t="s">
        <v>266</v>
      </c>
      <c r="M23" s="1857" t="s">
        <v>267</v>
      </c>
      <c r="N23" s="1857" t="s">
        <v>268</v>
      </c>
      <c r="O23" s="1857" t="s">
        <v>269</v>
      </c>
      <c r="P23" s="1857" t="s">
        <v>270</v>
      </c>
      <c r="Q23" s="1857" t="s">
        <v>271</v>
      </c>
      <c r="R23" s="1852"/>
    </row>
    <row r="24" spans="2:18" s="1484" customFormat="1" ht="15" customHeight="1">
      <c r="B24" s="1854" t="s">
        <v>230</v>
      </c>
      <c r="C24" s="1855" t="s">
        <v>231</v>
      </c>
      <c r="D24" s="1855" t="s">
        <v>232</v>
      </c>
      <c r="E24" s="1856" t="s">
        <v>162</v>
      </c>
      <c r="F24" s="1852"/>
      <c r="G24" s="1857" t="s">
        <v>275</v>
      </c>
      <c r="H24" s="1857" t="s">
        <v>276</v>
      </c>
      <c r="I24" s="1857" t="s">
        <v>277</v>
      </c>
      <c r="J24" s="1857" t="s">
        <v>278</v>
      </c>
      <c r="K24" s="1857" t="s">
        <v>279</v>
      </c>
      <c r="L24" s="1857" t="s">
        <v>280</v>
      </c>
      <c r="M24" s="1857" t="s">
        <v>281</v>
      </c>
      <c r="N24" s="1857" t="s">
        <v>282</v>
      </c>
      <c r="O24" s="1857" t="s">
        <v>283</v>
      </c>
      <c r="P24" s="1857" t="s">
        <v>284</v>
      </c>
      <c r="Q24" s="1857" t="s">
        <v>285</v>
      </c>
      <c r="R24" s="1852"/>
    </row>
    <row r="25" spans="2:18" s="1484" customFormat="1" ht="15" customHeight="1">
      <c r="B25" s="1854" t="s">
        <v>68</v>
      </c>
      <c r="C25" s="1855" t="s">
        <v>11</v>
      </c>
      <c r="D25" s="1855" t="s">
        <v>69</v>
      </c>
      <c r="E25" s="1856" t="s">
        <v>17</v>
      </c>
      <c r="F25" s="1852"/>
      <c r="G25" s="1857" t="s">
        <v>288</v>
      </c>
      <c r="H25" s="1857" t="s">
        <v>289</v>
      </c>
      <c r="I25" s="1857" t="s">
        <v>290</v>
      </c>
      <c r="J25" s="1857" t="s">
        <v>291</v>
      </c>
      <c r="K25" s="1857" t="s">
        <v>292</v>
      </c>
      <c r="L25" s="1857" t="s">
        <v>293</v>
      </c>
      <c r="M25" s="1857"/>
      <c r="N25" s="1857" t="s">
        <v>294</v>
      </c>
      <c r="O25" s="1857" t="s">
        <v>295</v>
      </c>
      <c r="P25" s="1857" t="s">
        <v>296</v>
      </c>
      <c r="Q25" s="1857" t="s">
        <v>297</v>
      </c>
      <c r="R25" s="1852"/>
    </row>
    <row r="26" spans="2:18">
      <c r="B26" s="1854" t="s">
        <v>81</v>
      </c>
      <c r="C26" s="1855" t="s">
        <v>82</v>
      </c>
      <c r="D26" s="1855" t="s">
        <v>83</v>
      </c>
      <c r="E26" s="1856" t="s">
        <v>17</v>
      </c>
      <c r="F26" s="1847"/>
      <c r="G26" s="1857" t="s">
        <v>300</v>
      </c>
      <c r="H26" s="1857" t="s">
        <v>301</v>
      </c>
      <c r="I26" s="1857" t="s">
        <v>302</v>
      </c>
      <c r="J26" s="1857" t="s">
        <v>303</v>
      </c>
      <c r="K26" s="1857" t="s">
        <v>304</v>
      </c>
      <c r="L26" s="1857" t="s">
        <v>305</v>
      </c>
      <c r="M26" s="1857"/>
      <c r="N26" s="1857" t="s">
        <v>306</v>
      </c>
      <c r="O26" s="1857" t="s">
        <v>307</v>
      </c>
      <c r="P26" s="1857" t="s">
        <v>308</v>
      </c>
      <c r="Q26" s="1857" t="s">
        <v>309</v>
      </c>
      <c r="R26" s="1847"/>
    </row>
    <row r="27" spans="2:18">
      <c r="B27" s="1854" t="s">
        <v>95</v>
      </c>
      <c r="C27" s="1855" t="s">
        <v>9</v>
      </c>
      <c r="D27" s="1855" t="s">
        <v>96</v>
      </c>
      <c r="E27" s="1856" t="s">
        <v>17</v>
      </c>
      <c r="F27" s="1847"/>
      <c r="G27" s="1861" t="s">
        <v>312</v>
      </c>
      <c r="H27" s="1861" t="s">
        <v>313</v>
      </c>
      <c r="I27" s="1861" t="s">
        <v>314</v>
      </c>
      <c r="J27" s="1861" t="s">
        <v>315</v>
      </c>
      <c r="K27" s="1861" t="s">
        <v>316</v>
      </c>
      <c r="L27" s="1861" t="s">
        <v>317</v>
      </c>
      <c r="M27" s="1861"/>
      <c r="N27" s="1861" t="s">
        <v>318</v>
      </c>
      <c r="O27" s="1861" t="s">
        <v>319</v>
      </c>
      <c r="P27" s="1861" t="s">
        <v>320</v>
      </c>
      <c r="Q27" s="1861" t="s">
        <v>321</v>
      </c>
      <c r="R27" s="1847"/>
    </row>
    <row r="28" spans="2:18">
      <c r="B28" s="1854" t="s">
        <v>244</v>
      </c>
      <c r="C28" s="1855" t="s">
        <v>245</v>
      </c>
      <c r="D28" s="1855" t="s">
        <v>246</v>
      </c>
      <c r="E28" s="1856" t="s">
        <v>162</v>
      </c>
      <c r="F28" s="1847"/>
      <c r="G28" s="1861" t="s">
        <v>324</v>
      </c>
      <c r="H28" s="1861" t="s">
        <v>325</v>
      </c>
      <c r="I28" s="1861" t="s">
        <v>326</v>
      </c>
      <c r="J28" s="1861" t="s">
        <v>327</v>
      </c>
      <c r="K28" s="1861" t="s">
        <v>328</v>
      </c>
      <c r="L28" s="1861" t="s">
        <v>329</v>
      </c>
      <c r="M28" s="1861"/>
      <c r="N28" s="1861" t="s">
        <v>330</v>
      </c>
      <c r="O28" s="1861" t="s">
        <v>331</v>
      </c>
      <c r="P28" s="1861" t="s">
        <v>332</v>
      </c>
      <c r="Q28" s="1861" t="s">
        <v>333</v>
      </c>
      <c r="R28" s="1847"/>
    </row>
    <row r="29" spans="2:18">
      <c r="B29" s="1854" t="s">
        <v>258</v>
      </c>
      <c r="C29" s="1855" t="s">
        <v>259</v>
      </c>
      <c r="D29" s="1855" t="s">
        <v>260</v>
      </c>
      <c r="E29" s="1856" t="s">
        <v>17</v>
      </c>
      <c r="F29" s="1847"/>
      <c r="G29" s="1861" t="s">
        <v>336</v>
      </c>
      <c r="H29" s="1861" t="s">
        <v>337</v>
      </c>
      <c r="I29" s="1861" t="s">
        <v>338</v>
      </c>
      <c r="J29" s="1861" t="s">
        <v>339</v>
      </c>
      <c r="K29" s="1861" t="s">
        <v>340</v>
      </c>
      <c r="L29" s="1861" t="s">
        <v>341</v>
      </c>
      <c r="M29" s="1861"/>
      <c r="N29" s="1861" t="s">
        <v>342</v>
      </c>
      <c r="O29" s="1861" t="s">
        <v>343</v>
      </c>
      <c r="P29" s="1861" t="s">
        <v>344</v>
      </c>
      <c r="Q29" s="1861" t="s">
        <v>345</v>
      </c>
      <c r="R29" s="1847"/>
    </row>
    <row r="30" spans="2:18">
      <c r="B30" s="1854" t="s">
        <v>108</v>
      </c>
      <c r="C30" s="1855" t="s">
        <v>12</v>
      </c>
      <c r="D30" s="1855" t="s">
        <v>109</v>
      </c>
      <c r="E30" s="1856" t="s">
        <v>17</v>
      </c>
      <c r="F30" s="1847"/>
      <c r="G30" s="1861" t="s">
        <v>348</v>
      </c>
      <c r="H30" s="1861" t="s">
        <v>349</v>
      </c>
      <c r="I30" s="1861" t="s">
        <v>281</v>
      </c>
      <c r="J30" s="1861" t="s">
        <v>350</v>
      </c>
      <c r="K30" s="1861" t="s">
        <v>351</v>
      </c>
      <c r="L30" s="1861" t="s">
        <v>352</v>
      </c>
      <c r="M30" s="1861"/>
      <c r="N30" s="1861" t="s">
        <v>353</v>
      </c>
      <c r="O30" s="1861" t="s">
        <v>354</v>
      </c>
      <c r="P30" s="1861" t="s">
        <v>355</v>
      </c>
      <c r="Q30" s="1861" t="s">
        <v>356</v>
      </c>
      <c r="R30" s="1847"/>
    </row>
    <row r="31" spans="2:18">
      <c r="B31" s="1854" t="s">
        <v>121</v>
      </c>
      <c r="C31" s="1855" t="s">
        <v>8</v>
      </c>
      <c r="D31" s="1855" t="s">
        <v>122</v>
      </c>
      <c r="E31" s="1856" t="s">
        <v>17</v>
      </c>
      <c r="F31" s="1847"/>
      <c r="G31" s="1861" t="s">
        <v>359</v>
      </c>
      <c r="H31" s="1861" t="s">
        <v>360</v>
      </c>
      <c r="I31" s="1861"/>
      <c r="J31" s="1861" t="s">
        <v>361</v>
      </c>
      <c r="K31" s="1861" t="s">
        <v>362</v>
      </c>
      <c r="L31" s="1861" t="s">
        <v>363</v>
      </c>
      <c r="M31" s="1861"/>
      <c r="N31" s="1861" t="s">
        <v>364</v>
      </c>
      <c r="O31" s="1861" t="s">
        <v>365</v>
      </c>
      <c r="P31" s="1861" t="s">
        <v>366</v>
      </c>
      <c r="Q31" s="1861" t="s">
        <v>367</v>
      </c>
      <c r="R31" s="1847"/>
    </row>
    <row r="32" spans="2:18">
      <c r="B32" s="1854" t="s">
        <v>389</v>
      </c>
      <c r="C32" s="1855" t="s">
        <v>389</v>
      </c>
      <c r="D32" s="1855" t="s">
        <v>390</v>
      </c>
      <c r="E32" s="1856"/>
      <c r="F32" s="1847"/>
      <c r="G32" s="1861" t="s">
        <v>370</v>
      </c>
      <c r="H32" s="1861" t="s">
        <v>371</v>
      </c>
      <c r="I32" s="1861"/>
      <c r="J32" s="1861" t="s">
        <v>372</v>
      </c>
      <c r="K32" s="1861" t="s">
        <v>373</v>
      </c>
      <c r="L32" s="1861" t="s">
        <v>374</v>
      </c>
      <c r="M32" s="1861"/>
      <c r="N32" s="1861" t="s">
        <v>375</v>
      </c>
      <c r="O32" s="1861" t="s">
        <v>376</v>
      </c>
      <c r="P32" s="1861" t="s">
        <v>377</v>
      </c>
      <c r="Q32" s="1861" t="s">
        <v>378</v>
      </c>
      <c r="R32" s="1847"/>
    </row>
    <row r="33" spans="2:18">
      <c r="B33" s="1854" t="s">
        <v>134</v>
      </c>
      <c r="C33" s="1855" t="s">
        <v>13</v>
      </c>
      <c r="D33" s="1855" t="s">
        <v>135</v>
      </c>
      <c r="E33" s="1856" t="s">
        <v>17</v>
      </c>
      <c r="F33" s="1847"/>
      <c r="G33" s="1861" t="s">
        <v>381</v>
      </c>
      <c r="H33" s="1861" t="s">
        <v>382</v>
      </c>
      <c r="I33" s="1861"/>
      <c r="J33" s="1861" t="s">
        <v>383</v>
      </c>
      <c r="K33" s="1861" t="s">
        <v>384</v>
      </c>
      <c r="L33" s="1861" t="s">
        <v>385</v>
      </c>
      <c r="M33" s="1861"/>
      <c r="N33" s="1861" t="s">
        <v>386</v>
      </c>
      <c r="O33" s="1861" t="s">
        <v>281</v>
      </c>
      <c r="P33" s="1861" t="s">
        <v>387</v>
      </c>
      <c r="Q33" s="1861" t="s">
        <v>388</v>
      </c>
      <c r="R33" s="1847"/>
    </row>
    <row r="34" spans="2:18" ht="15.75" thickBot="1">
      <c r="B34" s="1858" t="s">
        <v>147</v>
      </c>
      <c r="C34" s="1859" t="s">
        <v>15</v>
      </c>
      <c r="D34" s="1859" t="s">
        <v>148</v>
      </c>
      <c r="E34" s="1860" t="s">
        <v>17</v>
      </c>
      <c r="F34" s="1847"/>
      <c r="G34" s="1861" t="s">
        <v>391</v>
      </c>
      <c r="H34" s="1861" t="s">
        <v>392</v>
      </c>
      <c r="I34" s="1861"/>
      <c r="J34" s="1861" t="s">
        <v>393</v>
      </c>
      <c r="K34" s="1861" t="s">
        <v>394</v>
      </c>
      <c r="L34" s="1861" t="s">
        <v>395</v>
      </c>
      <c r="M34" s="1861"/>
      <c r="N34" s="1861" t="s">
        <v>396</v>
      </c>
      <c r="O34" s="1861"/>
      <c r="P34" s="1861" t="s">
        <v>281</v>
      </c>
      <c r="Q34" s="1861" t="s">
        <v>397</v>
      </c>
      <c r="R34" s="1847"/>
    </row>
    <row r="35" spans="2:18">
      <c r="B35" s="1847"/>
      <c r="C35" s="1847"/>
      <c r="D35" s="1847"/>
      <c r="E35" s="1847"/>
      <c r="F35" s="1847"/>
      <c r="G35" s="1861" t="s">
        <v>398</v>
      </c>
      <c r="H35" s="1861" t="s">
        <v>399</v>
      </c>
      <c r="I35" s="1861"/>
      <c r="J35" s="1861" t="s">
        <v>400</v>
      </c>
      <c r="K35" s="1861" t="s">
        <v>401</v>
      </c>
      <c r="L35" s="1861" t="s">
        <v>402</v>
      </c>
      <c r="M35" s="1861"/>
      <c r="N35" s="1861" t="s">
        <v>403</v>
      </c>
      <c r="O35" s="1861"/>
      <c r="P35" s="1861"/>
      <c r="Q35" s="1861" t="s">
        <v>404</v>
      </c>
      <c r="R35" s="1847"/>
    </row>
    <row r="36" spans="2:18">
      <c r="B36" s="1847"/>
      <c r="C36" s="1847"/>
      <c r="D36" s="1847"/>
      <c r="E36" s="1847"/>
      <c r="F36" s="1847"/>
      <c r="G36" s="1861" t="s">
        <v>405</v>
      </c>
      <c r="H36" s="1861" t="s">
        <v>406</v>
      </c>
      <c r="I36" s="1861"/>
      <c r="J36" s="1861" t="s">
        <v>407</v>
      </c>
      <c r="K36" s="1861" t="s">
        <v>408</v>
      </c>
      <c r="L36" s="1861" t="s">
        <v>409</v>
      </c>
      <c r="M36" s="1861"/>
      <c r="N36" s="1861" t="s">
        <v>410</v>
      </c>
      <c r="O36" s="1861"/>
      <c r="P36" s="1861"/>
      <c r="Q36" s="1861" t="s">
        <v>411</v>
      </c>
      <c r="R36" s="1847"/>
    </row>
    <row r="37" spans="2:18">
      <c r="B37" s="1847"/>
      <c r="C37" s="1847"/>
      <c r="D37" s="1847"/>
      <c r="E37" s="1847"/>
      <c r="F37" s="1847"/>
      <c r="G37" s="1861" t="s">
        <v>412</v>
      </c>
      <c r="H37" s="1861" t="s">
        <v>413</v>
      </c>
      <c r="I37" s="1861"/>
      <c r="J37" s="1861" t="s">
        <v>414</v>
      </c>
      <c r="K37" s="1861" t="s">
        <v>415</v>
      </c>
      <c r="L37" s="1861" t="s">
        <v>416</v>
      </c>
      <c r="M37" s="1861"/>
      <c r="N37" s="1861" t="s">
        <v>417</v>
      </c>
      <c r="O37" s="1861"/>
      <c r="P37" s="1861"/>
      <c r="Q37" s="1861" t="s">
        <v>418</v>
      </c>
      <c r="R37" s="1847"/>
    </row>
    <row r="38" spans="2:18">
      <c r="B38" s="1847"/>
      <c r="C38" s="1847"/>
      <c r="D38" s="1847"/>
      <c r="E38" s="1847"/>
      <c r="F38" s="1847"/>
      <c r="G38" s="1861" t="s">
        <v>419</v>
      </c>
      <c r="H38" s="1861" t="s">
        <v>420</v>
      </c>
      <c r="I38" s="1861"/>
      <c r="J38" s="1861" t="s">
        <v>421</v>
      </c>
      <c r="K38" s="1861" t="s">
        <v>422</v>
      </c>
      <c r="L38" s="1861" t="s">
        <v>423</v>
      </c>
      <c r="M38" s="1861"/>
      <c r="N38" s="1861" t="s">
        <v>424</v>
      </c>
      <c r="O38" s="1861"/>
      <c r="P38" s="1861"/>
      <c r="Q38" s="1861" t="s">
        <v>425</v>
      </c>
      <c r="R38" s="1847"/>
    </row>
    <row r="39" spans="2:18">
      <c r="B39" s="1847"/>
      <c r="C39" s="1847"/>
      <c r="D39" s="1847"/>
      <c r="E39" s="1847"/>
      <c r="F39" s="1847"/>
      <c r="G39" s="1861" t="s">
        <v>426</v>
      </c>
      <c r="H39" s="1861" t="s">
        <v>427</v>
      </c>
      <c r="I39" s="1861"/>
      <c r="J39" s="1861" t="s">
        <v>428</v>
      </c>
      <c r="K39" s="1861" t="s">
        <v>429</v>
      </c>
      <c r="L39" s="1861" t="s">
        <v>430</v>
      </c>
      <c r="M39" s="1861"/>
      <c r="N39" s="1861" t="s">
        <v>431</v>
      </c>
      <c r="O39" s="1861"/>
      <c r="P39" s="1861"/>
      <c r="Q39" s="1861" t="s">
        <v>432</v>
      </c>
      <c r="R39" s="1847"/>
    </row>
    <row r="40" spans="2:18">
      <c r="B40" s="1847"/>
      <c r="C40" s="1847"/>
      <c r="D40" s="1847"/>
      <c r="E40" s="1847"/>
      <c r="F40" s="1847"/>
      <c r="G40" s="1861" t="s">
        <v>433</v>
      </c>
      <c r="H40" s="1861" t="s">
        <v>434</v>
      </c>
      <c r="I40" s="1861"/>
      <c r="J40" s="1861" t="s">
        <v>435</v>
      </c>
      <c r="K40" s="1861" t="s">
        <v>436</v>
      </c>
      <c r="L40" s="1861" t="s">
        <v>437</v>
      </c>
      <c r="M40" s="1861"/>
      <c r="N40" s="1861" t="s">
        <v>438</v>
      </c>
      <c r="O40" s="1861"/>
      <c r="P40" s="1861"/>
      <c r="Q40" s="1861" t="s">
        <v>439</v>
      </c>
      <c r="R40" s="1847"/>
    </row>
    <row r="41" spans="2:18">
      <c r="B41" s="1847"/>
      <c r="C41" s="1847"/>
      <c r="D41" s="1847"/>
      <c r="E41" s="1847"/>
      <c r="F41" s="1847"/>
      <c r="G41" s="1861" t="s">
        <v>440</v>
      </c>
      <c r="H41" s="1861" t="s">
        <v>441</v>
      </c>
      <c r="I41" s="1861"/>
      <c r="J41" s="1861" t="s">
        <v>442</v>
      </c>
      <c r="K41" s="1861" t="s">
        <v>443</v>
      </c>
      <c r="L41" s="1861" t="s">
        <v>444</v>
      </c>
      <c r="M41" s="1861"/>
      <c r="N41" s="1861" t="s">
        <v>445</v>
      </c>
      <c r="O41" s="1861"/>
      <c r="P41" s="1861"/>
      <c r="Q41" s="1861" t="s">
        <v>446</v>
      </c>
      <c r="R41" s="1847"/>
    </row>
    <row r="42" spans="2:18">
      <c r="B42" s="1847"/>
      <c r="C42" s="1847"/>
      <c r="D42" s="1847"/>
      <c r="E42" s="1847"/>
      <c r="F42" s="1847"/>
      <c r="G42" s="1861" t="s">
        <v>447</v>
      </c>
      <c r="H42" s="1861" t="s">
        <v>448</v>
      </c>
      <c r="I42" s="1861"/>
      <c r="J42" s="1861" t="s">
        <v>449</v>
      </c>
      <c r="K42" s="1861" t="s">
        <v>450</v>
      </c>
      <c r="L42" s="1861" t="s">
        <v>451</v>
      </c>
      <c r="M42" s="1861"/>
      <c r="N42" s="1861" t="s">
        <v>452</v>
      </c>
      <c r="O42" s="1861"/>
      <c r="P42" s="1861"/>
      <c r="Q42" s="1861" t="s">
        <v>453</v>
      </c>
      <c r="R42" s="1847"/>
    </row>
    <row r="43" spans="2:18">
      <c r="B43" s="1847"/>
      <c r="C43" s="1847"/>
      <c r="D43" s="1847"/>
      <c r="E43" s="1847"/>
      <c r="F43" s="1847"/>
      <c r="G43" s="1861" t="s">
        <v>454</v>
      </c>
      <c r="H43" s="1861" t="s">
        <v>455</v>
      </c>
      <c r="I43" s="1861"/>
      <c r="J43" s="1861" t="s">
        <v>456</v>
      </c>
      <c r="K43" s="1861" t="s">
        <v>457</v>
      </c>
      <c r="L43" s="1861" t="s">
        <v>458</v>
      </c>
      <c r="M43" s="1861"/>
      <c r="N43" s="1861" t="s">
        <v>459</v>
      </c>
      <c r="O43" s="1861"/>
      <c r="P43" s="1861"/>
      <c r="Q43" s="1861" t="s">
        <v>460</v>
      </c>
      <c r="R43" s="1847"/>
    </row>
    <row r="44" spans="2:18">
      <c r="B44" s="1847"/>
      <c r="C44" s="1847"/>
      <c r="D44" s="1847"/>
      <c r="E44" s="1847"/>
      <c r="F44" s="1847"/>
      <c r="G44" s="1861" t="s">
        <v>461</v>
      </c>
      <c r="H44" s="1861" t="s">
        <v>462</v>
      </c>
      <c r="I44" s="1861"/>
      <c r="J44" s="1861" t="s">
        <v>463</v>
      </c>
      <c r="K44" s="1861" t="s">
        <v>464</v>
      </c>
      <c r="L44" s="1861" t="s">
        <v>465</v>
      </c>
      <c r="M44" s="1861"/>
      <c r="N44" s="1861" t="s">
        <v>466</v>
      </c>
      <c r="O44" s="1861"/>
      <c r="P44" s="1861"/>
      <c r="Q44" s="1861" t="s">
        <v>467</v>
      </c>
      <c r="R44" s="1847"/>
    </row>
    <row r="45" spans="2:18">
      <c r="B45" s="1847"/>
      <c r="C45" s="1847"/>
      <c r="D45" s="1847"/>
      <c r="E45" s="1847"/>
      <c r="F45" s="1847"/>
      <c r="G45" s="1861" t="s">
        <v>468</v>
      </c>
      <c r="H45" s="1861" t="s">
        <v>469</v>
      </c>
      <c r="I45" s="1861"/>
      <c r="J45" s="1861" t="s">
        <v>470</v>
      </c>
      <c r="K45" s="1861" t="s">
        <v>471</v>
      </c>
      <c r="L45" s="1861" t="s">
        <v>472</v>
      </c>
      <c r="M45" s="1861"/>
      <c r="N45" s="1861" t="s">
        <v>473</v>
      </c>
      <c r="O45" s="1861"/>
      <c r="P45" s="1861"/>
      <c r="Q45" s="1861" t="s">
        <v>474</v>
      </c>
      <c r="R45" s="1847"/>
    </row>
    <row r="46" spans="2:18">
      <c r="B46" s="1847"/>
      <c r="C46" s="1847"/>
      <c r="D46" s="1847"/>
      <c r="E46" s="1847"/>
      <c r="F46" s="1847"/>
      <c r="G46" s="1861" t="s">
        <v>475</v>
      </c>
      <c r="H46" s="1861" t="s">
        <v>476</v>
      </c>
      <c r="I46" s="1861"/>
      <c r="J46" s="1861" t="s">
        <v>477</v>
      </c>
      <c r="K46" s="1861" t="s">
        <v>478</v>
      </c>
      <c r="L46" s="1861" t="s">
        <v>479</v>
      </c>
      <c r="M46" s="1861"/>
      <c r="N46" s="1861" t="s">
        <v>480</v>
      </c>
      <c r="O46" s="1861"/>
      <c r="P46" s="1861"/>
      <c r="Q46" s="1861" t="s">
        <v>481</v>
      </c>
      <c r="R46" s="1847"/>
    </row>
    <row r="47" spans="2:18">
      <c r="B47" s="1847"/>
      <c r="C47" s="1847"/>
      <c r="D47" s="1847"/>
      <c r="E47" s="1847"/>
      <c r="F47" s="1847"/>
      <c r="G47" s="1861" t="s">
        <v>482</v>
      </c>
      <c r="H47" s="1861" t="s">
        <v>483</v>
      </c>
      <c r="I47" s="1861"/>
      <c r="J47" s="1861" t="s">
        <v>484</v>
      </c>
      <c r="K47" s="1861" t="s">
        <v>485</v>
      </c>
      <c r="L47" s="1861" t="s">
        <v>486</v>
      </c>
      <c r="M47" s="1861"/>
      <c r="N47" s="1861" t="s">
        <v>487</v>
      </c>
      <c r="O47" s="1861"/>
      <c r="P47" s="1861"/>
      <c r="Q47" s="1861" t="s">
        <v>488</v>
      </c>
      <c r="R47" s="1847"/>
    </row>
    <row r="48" spans="2:18">
      <c r="B48" s="1847"/>
      <c r="C48" s="1847"/>
      <c r="D48" s="1847"/>
      <c r="E48" s="1847"/>
      <c r="F48" s="1847"/>
      <c r="G48" s="1861" t="s">
        <v>489</v>
      </c>
      <c r="H48" s="1861" t="s">
        <v>490</v>
      </c>
      <c r="I48" s="1861"/>
      <c r="J48" s="1861" t="s">
        <v>491</v>
      </c>
      <c r="K48" s="1861" t="s">
        <v>492</v>
      </c>
      <c r="L48" s="1861" t="s">
        <v>493</v>
      </c>
      <c r="M48" s="1861"/>
      <c r="N48" s="1861" t="s">
        <v>494</v>
      </c>
      <c r="O48" s="1861"/>
      <c r="P48" s="1861"/>
      <c r="Q48" s="1861" t="s">
        <v>495</v>
      </c>
      <c r="R48" s="1847"/>
    </row>
    <row r="49" spans="6:18">
      <c r="F49" s="1847"/>
      <c r="G49" s="1861" t="s">
        <v>496</v>
      </c>
      <c r="H49" s="1861" t="s">
        <v>497</v>
      </c>
      <c r="I49" s="1861"/>
      <c r="J49" s="1861" t="s">
        <v>498</v>
      </c>
      <c r="K49" s="1861" t="s">
        <v>499</v>
      </c>
      <c r="L49" s="1861" t="s">
        <v>500</v>
      </c>
      <c r="M49" s="1861"/>
      <c r="N49" s="1861" t="s">
        <v>501</v>
      </c>
      <c r="O49" s="1861"/>
      <c r="P49" s="1861"/>
      <c r="Q49" s="1861" t="s">
        <v>502</v>
      </c>
      <c r="R49" s="1847"/>
    </row>
    <row r="50" spans="6:18">
      <c r="F50" s="1847"/>
      <c r="G50" s="1861" t="s">
        <v>503</v>
      </c>
      <c r="H50" s="1861" t="s">
        <v>504</v>
      </c>
      <c r="I50" s="1861"/>
      <c r="J50" s="1861" t="s">
        <v>505</v>
      </c>
      <c r="K50" s="1861" t="s">
        <v>281</v>
      </c>
      <c r="L50" s="1861" t="s">
        <v>506</v>
      </c>
      <c r="M50" s="1861"/>
      <c r="N50" s="1861" t="s">
        <v>507</v>
      </c>
      <c r="O50" s="1861"/>
      <c r="P50" s="1861"/>
      <c r="Q50" s="1861" t="s">
        <v>508</v>
      </c>
      <c r="R50" s="1847"/>
    </row>
    <row r="51" spans="6:18">
      <c r="F51" s="1847"/>
      <c r="G51" s="1861" t="s">
        <v>509</v>
      </c>
      <c r="H51" s="1861" t="s">
        <v>510</v>
      </c>
      <c r="I51" s="1861"/>
      <c r="J51" s="1861" t="s">
        <v>511</v>
      </c>
      <c r="K51" s="1861"/>
      <c r="L51" s="1861" t="s">
        <v>512</v>
      </c>
      <c r="M51" s="1861"/>
      <c r="N51" s="1861" t="s">
        <v>513</v>
      </c>
      <c r="O51" s="1861"/>
      <c r="P51" s="1861"/>
      <c r="Q51" s="1861" t="s">
        <v>514</v>
      </c>
      <c r="R51" s="1847"/>
    </row>
    <row r="52" spans="6:18">
      <c r="F52" s="1847"/>
      <c r="G52" s="1861" t="s">
        <v>515</v>
      </c>
      <c r="H52" s="1861" t="s">
        <v>516</v>
      </c>
      <c r="I52" s="1861"/>
      <c r="J52" s="1861" t="s">
        <v>517</v>
      </c>
      <c r="K52" s="1861"/>
      <c r="L52" s="1861" t="s">
        <v>518</v>
      </c>
      <c r="M52" s="1861"/>
      <c r="N52" s="1861" t="s">
        <v>519</v>
      </c>
      <c r="O52" s="1861"/>
      <c r="P52" s="1861"/>
      <c r="Q52" s="1861" t="s">
        <v>520</v>
      </c>
      <c r="R52" s="1847"/>
    </row>
    <row r="53" spans="6:18">
      <c r="F53" s="1847"/>
      <c r="G53" s="1861" t="s">
        <v>521</v>
      </c>
      <c r="H53" s="1861" t="s">
        <v>522</v>
      </c>
      <c r="I53" s="1861"/>
      <c r="J53" s="1861" t="s">
        <v>523</v>
      </c>
      <c r="K53" s="1861"/>
      <c r="L53" s="1861" t="s">
        <v>524</v>
      </c>
      <c r="M53" s="1861"/>
      <c r="N53" s="1861" t="s">
        <v>525</v>
      </c>
      <c r="O53" s="1861"/>
      <c r="P53" s="1861"/>
      <c r="Q53" s="1861" t="s">
        <v>526</v>
      </c>
      <c r="R53" s="1847"/>
    </row>
    <row r="54" spans="6:18">
      <c r="F54" s="1847"/>
      <c r="G54" s="1861" t="s">
        <v>527</v>
      </c>
      <c r="H54" s="1861" t="s">
        <v>528</v>
      </c>
      <c r="I54" s="1861"/>
      <c r="J54" s="1861" t="s">
        <v>529</v>
      </c>
      <c r="K54" s="1861"/>
      <c r="L54" s="1861" t="s">
        <v>530</v>
      </c>
      <c r="M54" s="1861"/>
      <c r="N54" s="1861" t="s">
        <v>531</v>
      </c>
      <c r="O54" s="1861"/>
      <c r="P54" s="1861"/>
      <c r="Q54" s="1861" t="s">
        <v>281</v>
      </c>
      <c r="R54" s="1847"/>
    </row>
    <row r="55" spans="6:18">
      <c r="F55" s="1847"/>
      <c r="G55" s="1861" t="s">
        <v>532</v>
      </c>
      <c r="H55" s="1861" t="s">
        <v>533</v>
      </c>
      <c r="I55" s="1861"/>
      <c r="J55" s="1861" t="s">
        <v>534</v>
      </c>
      <c r="K55" s="1861"/>
      <c r="L55" s="1861" t="s">
        <v>535</v>
      </c>
      <c r="M55" s="1861"/>
      <c r="N55" s="1861" t="s">
        <v>536</v>
      </c>
      <c r="O55" s="1861"/>
      <c r="P55" s="1861"/>
      <c r="Q55" s="1861"/>
      <c r="R55" s="1847"/>
    </row>
    <row r="56" spans="6:18">
      <c r="F56" s="1847"/>
      <c r="G56" s="1861" t="s">
        <v>537</v>
      </c>
      <c r="H56" s="1861" t="s">
        <v>538</v>
      </c>
      <c r="I56" s="1861"/>
      <c r="J56" s="1861" t="s">
        <v>539</v>
      </c>
      <c r="K56" s="1861"/>
      <c r="L56" s="1861" t="s">
        <v>540</v>
      </c>
      <c r="M56" s="1861"/>
      <c r="N56" s="1861" t="s">
        <v>541</v>
      </c>
      <c r="O56" s="1861"/>
      <c r="P56" s="1861"/>
      <c r="Q56" s="1861"/>
      <c r="R56" s="1847"/>
    </row>
    <row r="57" spans="6:18">
      <c r="F57" s="1847"/>
      <c r="G57" s="1861" t="s">
        <v>542</v>
      </c>
      <c r="H57" s="1861" t="s">
        <v>543</v>
      </c>
      <c r="I57" s="1861"/>
      <c r="J57" s="1861" t="s">
        <v>544</v>
      </c>
      <c r="K57" s="1861"/>
      <c r="L57" s="1861" t="s">
        <v>545</v>
      </c>
      <c r="M57" s="1861"/>
      <c r="N57" s="1861" t="s">
        <v>546</v>
      </c>
      <c r="O57" s="1861"/>
      <c r="P57" s="1861"/>
      <c r="Q57" s="1861"/>
      <c r="R57" s="1847"/>
    </row>
    <row r="58" spans="6:18">
      <c r="F58" s="1847"/>
      <c r="G58" s="1861" t="s">
        <v>547</v>
      </c>
      <c r="H58" s="1861" t="s">
        <v>548</v>
      </c>
      <c r="I58" s="1861"/>
      <c r="J58" s="1861" t="s">
        <v>549</v>
      </c>
      <c r="K58" s="1861"/>
      <c r="L58" s="1861" t="s">
        <v>550</v>
      </c>
      <c r="M58" s="1861"/>
      <c r="N58" s="1861" t="s">
        <v>551</v>
      </c>
      <c r="O58" s="1861"/>
      <c r="P58" s="1861"/>
      <c r="Q58" s="1861"/>
      <c r="R58" s="1847"/>
    </row>
    <row r="59" spans="6:18">
      <c r="F59" s="1847"/>
      <c r="G59" s="1861" t="s">
        <v>552</v>
      </c>
      <c r="H59" s="1861" t="s">
        <v>553</v>
      </c>
      <c r="I59" s="1861"/>
      <c r="J59" s="1861" t="s">
        <v>554</v>
      </c>
      <c r="K59" s="1861"/>
      <c r="L59" s="1861" t="s">
        <v>555</v>
      </c>
      <c r="M59" s="1861"/>
      <c r="N59" s="1861" t="s">
        <v>556</v>
      </c>
      <c r="O59" s="1861"/>
      <c r="P59" s="1861"/>
      <c r="Q59" s="1861"/>
      <c r="R59" s="1847"/>
    </row>
    <row r="60" spans="6:18">
      <c r="F60" s="1847"/>
      <c r="G60" s="1861" t="s">
        <v>557</v>
      </c>
      <c r="H60" s="1861" t="s">
        <v>558</v>
      </c>
      <c r="I60" s="1861"/>
      <c r="J60" s="1861" t="s">
        <v>559</v>
      </c>
      <c r="K60" s="1861"/>
      <c r="L60" s="1861" t="s">
        <v>560</v>
      </c>
      <c r="M60" s="1861"/>
      <c r="N60" s="1861" t="s">
        <v>561</v>
      </c>
      <c r="O60" s="1861"/>
      <c r="P60" s="1861"/>
      <c r="Q60" s="1861"/>
      <c r="R60" s="1847"/>
    </row>
    <row r="61" spans="6:18">
      <c r="F61" s="1847"/>
      <c r="G61" s="1861" t="s">
        <v>562</v>
      </c>
      <c r="H61" s="1861" t="s">
        <v>281</v>
      </c>
      <c r="I61" s="1861"/>
      <c r="J61" s="1861" t="s">
        <v>563</v>
      </c>
      <c r="K61" s="1861"/>
      <c r="L61" s="1861" t="s">
        <v>564</v>
      </c>
      <c r="M61" s="1861"/>
      <c r="N61" s="1861" t="s">
        <v>565</v>
      </c>
      <c r="O61" s="1861"/>
      <c r="P61" s="1861"/>
      <c r="Q61" s="1861"/>
      <c r="R61" s="1847"/>
    </row>
    <row r="62" spans="6:18">
      <c r="F62" s="1847"/>
      <c r="G62" s="1861" t="s">
        <v>566</v>
      </c>
      <c r="H62" s="1861"/>
      <c r="I62" s="1861"/>
      <c r="J62" s="1861" t="s">
        <v>567</v>
      </c>
      <c r="K62" s="1861"/>
      <c r="L62" s="1861" t="s">
        <v>568</v>
      </c>
      <c r="M62" s="1861"/>
      <c r="N62" s="1861" t="s">
        <v>281</v>
      </c>
      <c r="O62" s="1861"/>
      <c r="P62" s="1861"/>
      <c r="Q62" s="1861"/>
      <c r="R62" s="1847"/>
    </row>
    <row r="63" spans="6:18">
      <c r="F63" s="1847"/>
      <c r="G63" s="1861" t="s">
        <v>569</v>
      </c>
      <c r="H63" s="1861"/>
      <c r="I63" s="1861"/>
      <c r="J63" s="1861" t="s">
        <v>570</v>
      </c>
      <c r="K63" s="1861"/>
      <c r="L63" s="1861" t="s">
        <v>571</v>
      </c>
      <c r="M63" s="1861"/>
      <c r="N63" s="1861"/>
      <c r="O63" s="1861"/>
      <c r="P63" s="1861"/>
      <c r="Q63" s="1861"/>
      <c r="R63" s="1847"/>
    </row>
    <row r="64" spans="6:18">
      <c r="F64" s="1847"/>
      <c r="G64" s="1861" t="s">
        <v>572</v>
      </c>
      <c r="H64" s="1861"/>
      <c r="I64" s="1861"/>
      <c r="J64" s="1861" t="s">
        <v>573</v>
      </c>
      <c r="K64" s="1861"/>
      <c r="L64" s="1861" t="s">
        <v>574</v>
      </c>
      <c r="M64" s="1861"/>
      <c r="N64" s="1861"/>
      <c r="O64" s="1861"/>
      <c r="P64" s="1861"/>
      <c r="Q64" s="1861"/>
      <c r="R64" s="1847"/>
    </row>
    <row r="65" spans="6:18">
      <c r="F65" s="1847"/>
      <c r="G65" s="1861" t="s">
        <v>575</v>
      </c>
      <c r="H65" s="1861"/>
      <c r="I65" s="1861"/>
      <c r="J65" s="1861" t="s">
        <v>576</v>
      </c>
      <c r="K65" s="1861"/>
      <c r="L65" s="1861" t="s">
        <v>577</v>
      </c>
      <c r="M65" s="1861"/>
      <c r="N65" s="1861"/>
      <c r="O65" s="1861"/>
      <c r="P65" s="1861"/>
      <c r="Q65" s="1861"/>
      <c r="R65" s="1847"/>
    </row>
    <row r="66" spans="6:18">
      <c r="F66" s="1847"/>
      <c r="G66" s="1861" t="s">
        <v>578</v>
      </c>
      <c r="H66" s="1861"/>
      <c r="I66" s="1861"/>
      <c r="J66" s="1861" t="s">
        <v>579</v>
      </c>
      <c r="K66" s="1861"/>
      <c r="L66" s="1861" t="s">
        <v>580</v>
      </c>
      <c r="M66" s="1861"/>
      <c r="N66" s="1861"/>
      <c r="O66" s="1861"/>
      <c r="P66" s="1861"/>
      <c r="Q66" s="1861"/>
      <c r="R66" s="1847"/>
    </row>
    <row r="67" spans="6:18">
      <c r="F67" s="1847"/>
      <c r="G67" s="1861" t="s">
        <v>581</v>
      </c>
      <c r="H67" s="1861"/>
      <c r="I67" s="1861"/>
      <c r="J67" s="1861" t="s">
        <v>582</v>
      </c>
      <c r="K67" s="1861"/>
      <c r="L67" s="1861" t="s">
        <v>583</v>
      </c>
      <c r="M67" s="1861"/>
      <c r="N67" s="1861"/>
      <c r="O67" s="1861"/>
      <c r="P67" s="1861"/>
      <c r="Q67" s="1861"/>
      <c r="R67" s="1847"/>
    </row>
    <row r="68" spans="6:18">
      <c r="F68" s="1847"/>
      <c r="G68" s="1861" t="s">
        <v>584</v>
      </c>
      <c r="H68" s="1861"/>
      <c r="I68" s="1861"/>
      <c r="J68" s="1861" t="s">
        <v>585</v>
      </c>
      <c r="K68" s="1861"/>
      <c r="L68" s="1861" t="s">
        <v>586</v>
      </c>
      <c r="M68" s="1861"/>
      <c r="N68" s="1861"/>
      <c r="O68" s="1861"/>
      <c r="P68" s="1861"/>
      <c r="Q68" s="1861"/>
      <c r="R68" s="1847"/>
    </row>
    <row r="69" spans="6:18">
      <c r="F69" s="1847"/>
      <c r="G69" s="1861" t="s">
        <v>587</v>
      </c>
      <c r="H69" s="1861"/>
      <c r="I69" s="1861"/>
      <c r="J69" s="1861" t="s">
        <v>588</v>
      </c>
      <c r="K69" s="1861"/>
      <c r="L69" s="1861" t="s">
        <v>589</v>
      </c>
      <c r="M69" s="1861"/>
      <c r="N69" s="1861"/>
      <c r="O69" s="1861"/>
      <c r="P69" s="1861"/>
      <c r="Q69" s="1861"/>
      <c r="R69" s="1847"/>
    </row>
    <row r="70" spans="6:18">
      <c r="F70" s="1847"/>
      <c r="G70" s="1861" t="s">
        <v>590</v>
      </c>
      <c r="H70" s="1861"/>
      <c r="I70" s="1861"/>
      <c r="J70" s="1861" t="s">
        <v>591</v>
      </c>
      <c r="K70" s="1861"/>
      <c r="L70" s="1861" t="s">
        <v>592</v>
      </c>
      <c r="M70" s="1861"/>
      <c r="N70" s="1861"/>
      <c r="O70" s="1861"/>
      <c r="P70" s="1861"/>
      <c r="Q70" s="1861"/>
      <c r="R70" s="1847"/>
    </row>
    <row r="71" spans="6:18">
      <c r="F71" s="1847"/>
      <c r="G71" s="1861" t="s">
        <v>593</v>
      </c>
      <c r="H71" s="1861"/>
      <c r="I71" s="1861"/>
      <c r="J71" s="1861" t="s">
        <v>281</v>
      </c>
      <c r="K71" s="1861"/>
      <c r="L71" s="1861" t="s">
        <v>594</v>
      </c>
      <c r="M71" s="1861"/>
      <c r="N71" s="1861"/>
      <c r="O71" s="1861"/>
      <c r="P71" s="1861"/>
      <c r="Q71" s="1861"/>
      <c r="R71" s="1847"/>
    </row>
    <row r="72" spans="6:18">
      <c r="F72" s="1847"/>
      <c r="G72" s="1861" t="s">
        <v>595</v>
      </c>
      <c r="H72" s="1861"/>
      <c r="I72" s="1861"/>
      <c r="J72" s="1861"/>
      <c r="K72" s="1861"/>
      <c r="L72" s="1861" t="s">
        <v>596</v>
      </c>
      <c r="M72" s="1861"/>
      <c r="N72" s="1861"/>
      <c r="O72" s="1861"/>
      <c r="P72" s="1861"/>
      <c r="Q72" s="1861"/>
      <c r="R72" s="1847"/>
    </row>
    <row r="73" spans="6:18">
      <c r="F73" s="1847"/>
      <c r="G73" s="1861" t="s">
        <v>597</v>
      </c>
      <c r="H73" s="1861"/>
      <c r="I73" s="1861"/>
      <c r="J73" s="1861"/>
      <c r="K73" s="1861"/>
      <c r="L73" s="1861" t="s">
        <v>598</v>
      </c>
      <c r="M73" s="1861"/>
      <c r="N73" s="1861"/>
      <c r="O73" s="1861"/>
      <c r="P73" s="1861"/>
      <c r="Q73" s="1861"/>
      <c r="R73" s="1847"/>
    </row>
    <row r="74" spans="6:18">
      <c r="F74" s="1847"/>
      <c r="G74" s="1861" t="s">
        <v>599</v>
      </c>
      <c r="H74" s="1861"/>
      <c r="I74" s="1861"/>
      <c r="J74" s="1861"/>
      <c r="K74" s="1861"/>
      <c r="L74" s="1861" t="s">
        <v>600</v>
      </c>
      <c r="M74" s="1861"/>
      <c r="N74" s="1861"/>
      <c r="O74" s="1861"/>
      <c r="P74" s="1861"/>
      <c r="Q74" s="1861"/>
      <c r="R74" s="1847"/>
    </row>
    <row r="75" spans="6:18">
      <c r="F75" s="1847"/>
      <c r="G75" s="1861" t="s">
        <v>601</v>
      </c>
      <c r="H75" s="1861"/>
      <c r="I75" s="1861"/>
      <c r="J75" s="1861"/>
      <c r="K75" s="1861"/>
      <c r="L75" s="1861" t="s">
        <v>602</v>
      </c>
      <c r="M75" s="1861"/>
      <c r="N75" s="1861"/>
      <c r="O75" s="1861"/>
      <c r="P75" s="1861"/>
      <c r="Q75" s="1861"/>
      <c r="R75" s="1847"/>
    </row>
    <row r="76" spans="6:18">
      <c r="F76" s="1847"/>
      <c r="G76" s="1861" t="s">
        <v>603</v>
      </c>
      <c r="H76" s="1861"/>
      <c r="I76" s="1861"/>
      <c r="J76" s="1861"/>
      <c r="K76" s="1861"/>
      <c r="L76" s="1861" t="s">
        <v>604</v>
      </c>
      <c r="M76" s="1861"/>
      <c r="N76" s="1861"/>
      <c r="O76" s="1861"/>
      <c r="P76" s="1861"/>
      <c r="Q76" s="1861"/>
      <c r="R76" s="1847"/>
    </row>
    <row r="77" spans="6:18">
      <c r="F77" s="1847"/>
      <c r="G77" s="1861" t="s">
        <v>605</v>
      </c>
      <c r="H77" s="1861"/>
      <c r="I77" s="1861"/>
      <c r="J77" s="1861"/>
      <c r="K77" s="1861"/>
      <c r="L77" s="1861" t="s">
        <v>606</v>
      </c>
      <c r="M77" s="1861"/>
      <c r="N77" s="1861"/>
      <c r="O77" s="1861"/>
      <c r="P77" s="1861"/>
      <c r="Q77" s="1861"/>
      <c r="R77" s="1847"/>
    </row>
    <row r="78" spans="6:18">
      <c r="F78" s="1847"/>
      <c r="G78" s="1861" t="s">
        <v>607</v>
      </c>
      <c r="H78" s="1861"/>
      <c r="I78" s="1861"/>
      <c r="J78" s="1861"/>
      <c r="K78" s="1861"/>
      <c r="L78" s="1861" t="s">
        <v>608</v>
      </c>
      <c r="M78" s="1861"/>
      <c r="N78" s="1861"/>
      <c r="O78" s="1861"/>
      <c r="P78" s="1861"/>
      <c r="Q78" s="1861"/>
      <c r="R78" s="1847"/>
    </row>
    <row r="79" spans="6:18">
      <c r="F79" s="1847"/>
      <c r="G79" s="1861" t="s">
        <v>609</v>
      </c>
      <c r="H79" s="1861"/>
      <c r="I79" s="1861"/>
      <c r="J79" s="1861"/>
      <c r="K79" s="1861"/>
      <c r="L79" s="1861" t="s">
        <v>610</v>
      </c>
      <c r="M79" s="1861"/>
      <c r="N79" s="1861"/>
      <c r="O79" s="1861"/>
      <c r="P79" s="1861"/>
      <c r="Q79" s="1861"/>
      <c r="R79" s="1847"/>
    </row>
    <row r="80" spans="6:18">
      <c r="F80" s="1847"/>
      <c r="G80" s="1861" t="s">
        <v>611</v>
      </c>
      <c r="H80" s="1861"/>
      <c r="I80" s="1861"/>
      <c r="J80" s="1861"/>
      <c r="K80" s="1861"/>
      <c r="L80" s="1861" t="s">
        <v>612</v>
      </c>
      <c r="M80" s="1861"/>
      <c r="N80" s="1861"/>
      <c r="O80" s="1861"/>
      <c r="P80" s="1861"/>
      <c r="Q80" s="1861"/>
      <c r="R80" s="1847"/>
    </row>
    <row r="81" spans="6:18">
      <c r="F81" s="1847"/>
      <c r="G81" s="1861" t="s">
        <v>613</v>
      </c>
      <c r="H81" s="1861"/>
      <c r="I81" s="1861"/>
      <c r="J81" s="1861"/>
      <c r="K81" s="1861"/>
      <c r="L81" s="1861" t="s">
        <v>281</v>
      </c>
      <c r="M81" s="1861"/>
      <c r="N81" s="1861"/>
      <c r="O81" s="1861"/>
      <c r="P81" s="1861"/>
      <c r="Q81" s="1861"/>
      <c r="R81" s="1847"/>
    </row>
    <row r="82" spans="6:18">
      <c r="F82" s="1847"/>
      <c r="G82" s="1861" t="s">
        <v>614</v>
      </c>
      <c r="H82" s="1861"/>
      <c r="I82" s="1861"/>
      <c r="J82" s="1861"/>
      <c r="K82" s="1861"/>
      <c r="L82" s="1861"/>
      <c r="M82" s="1861"/>
      <c r="N82" s="1861"/>
      <c r="O82" s="1861"/>
      <c r="P82" s="1861"/>
      <c r="Q82" s="1861"/>
      <c r="R82" s="1847"/>
    </row>
    <row r="83" spans="6:18">
      <c r="F83" s="1847"/>
      <c r="G83" s="1861" t="s">
        <v>615</v>
      </c>
      <c r="H83" s="1861"/>
      <c r="I83" s="1861"/>
      <c r="J83" s="1861"/>
      <c r="K83" s="1861"/>
      <c r="L83" s="1861"/>
      <c r="M83" s="1861"/>
      <c r="N83" s="1861"/>
      <c r="O83" s="1861"/>
      <c r="P83" s="1861"/>
      <c r="Q83" s="1861"/>
      <c r="R83" s="1847"/>
    </row>
    <row r="84" spans="6:18">
      <c r="F84" s="1847"/>
      <c r="G84" s="1861" t="s">
        <v>616</v>
      </c>
      <c r="H84" s="1861"/>
      <c r="I84" s="1861"/>
      <c r="J84" s="1861"/>
      <c r="K84" s="1861"/>
      <c r="L84" s="1861"/>
      <c r="M84" s="1861"/>
      <c r="N84" s="1861"/>
      <c r="O84" s="1861"/>
      <c r="P84" s="1861"/>
      <c r="Q84" s="1861"/>
      <c r="R84" s="1847"/>
    </row>
    <row r="85" spans="6:18">
      <c r="F85" s="1847"/>
      <c r="G85" s="1861" t="s">
        <v>617</v>
      </c>
      <c r="H85" s="1861"/>
      <c r="I85" s="1861"/>
      <c r="J85" s="1861"/>
      <c r="K85" s="1861"/>
      <c r="L85" s="1861"/>
      <c r="M85" s="1861"/>
      <c r="N85" s="1861"/>
      <c r="O85" s="1861"/>
      <c r="P85" s="1861"/>
      <c r="Q85" s="1861"/>
      <c r="R85" s="1847"/>
    </row>
    <row r="86" spans="6:18">
      <c r="F86" s="1847"/>
      <c r="G86" s="1861" t="s">
        <v>618</v>
      </c>
      <c r="H86" s="1861"/>
      <c r="I86" s="1861"/>
      <c r="J86" s="1861"/>
      <c r="K86" s="1861"/>
      <c r="L86" s="1861"/>
      <c r="M86" s="1861"/>
      <c r="N86" s="1861"/>
      <c r="O86" s="1861"/>
      <c r="P86" s="1861"/>
      <c r="Q86" s="1861"/>
      <c r="R86" s="1847"/>
    </row>
    <row r="87" spans="6:18">
      <c r="F87" s="1847"/>
      <c r="G87" s="1861" t="s">
        <v>619</v>
      </c>
      <c r="H87" s="1861"/>
      <c r="I87" s="1861"/>
      <c r="J87" s="1861"/>
      <c r="K87" s="1861"/>
      <c r="L87" s="1861"/>
      <c r="M87" s="1861"/>
      <c r="N87" s="1861"/>
      <c r="O87" s="1861"/>
      <c r="P87" s="1861"/>
      <c r="Q87" s="1861"/>
      <c r="R87" s="1847"/>
    </row>
    <row r="88" spans="6:18">
      <c r="F88" s="1847"/>
      <c r="G88" s="1861" t="s">
        <v>620</v>
      </c>
      <c r="H88" s="1861"/>
      <c r="I88" s="1861"/>
      <c r="J88" s="1861"/>
      <c r="K88" s="1861"/>
      <c r="L88" s="1861"/>
      <c r="M88" s="1861"/>
      <c r="N88" s="1861"/>
      <c r="O88" s="1861"/>
      <c r="P88" s="1861"/>
      <c r="Q88" s="1861"/>
      <c r="R88" s="1847"/>
    </row>
    <row r="89" spans="6:18">
      <c r="F89" s="1847"/>
      <c r="G89" s="1861" t="s">
        <v>621</v>
      </c>
      <c r="H89" s="1861"/>
      <c r="I89" s="1861"/>
      <c r="J89" s="1861"/>
      <c r="K89" s="1861"/>
      <c r="L89" s="1861"/>
      <c r="M89" s="1861"/>
      <c r="N89" s="1861"/>
      <c r="O89" s="1861"/>
      <c r="P89" s="1861"/>
      <c r="Q89" s="1861"/>
      <c r="R89" s="1847"/>
    </row>
    <row r="90" spans="6:18">
      <c r="F90" s="1847"/>
      <c r="G90" s="1861" t="s">
        <v>622</v>
      </c>
      <c r="H90" s="1861"/>
      <c r="I90" s="1861"/>
      <c r="J90" s="1861"/>
      <c r="K90" s="1861"/>
      <c r="L90" s="1861"/>
      <c r="M90" s="1861"/>
      <c r="N90" s="1861"/>
      <c r="O90" s="1861"/>
      <c r="P90" s="1861"/>
      <c r="Q90" s="1861"/>
      <c r="R90" s="1847"/>
    </row>
    <row r="91" spans="6:18">
      <c r="F91" s="1847"/>
      <c r="G91" s="1861" t="s">
        <v>623</v>
      </c>
      <c r="H91" s="1861"/>
      <c r="I91" s="1861"/>
      <c r="J91" s="1861"/>
      <c r="K91" s="1861"/>
      <c r="L91" s="1861"/>
      <c r="M91" s="1861"/>
      <c r="N91" s="1861"/>
      <c r="O91" s="1861"/>
      <c r="P91" s="1861"/>
      <c r="Q91" s="1861"/>
      <c r="R91" s="1847"/>
    </row>
    <row r="92" spans="6:18">
      <c r="F92" s="1847"/>
      <c r="G92" s="1861" t="s">
        <v>624</v>
      </c>
      <c r="H92" s="1861"/>
      <c r="I92" s="1861"/>
      <c r="J92" s="1861"/>
      <c r="K92" s="1861"/>
      <c r="L92" s="1861"/>
      <c r="M92" s="1861"/>
      <c r="N92" s="1861"/>
      <c r="O92" s="1861"/>
      <c r="P92" s="1861"/>
      <c r="Q92" s="1861"/>
      <c r="R92" s="1847"/>
    </row>
    <row r="93" spans="6:18">
      <c r="F93" s="1847"/>
      <c r="G93" s="1861" t="s">
        <v>625</v>
      </c>
      <c r="H93" s="1861"/>
      <c r="I93" s="1861"/>
      <c r="J93" s="1861"/>
      <c r="K93" s="1861"/>
      <c r="L93" s="1861"/>
      <c r="M93" s="1861"/>
      <c r="N93" s="1861"/>
      <c r="O93" s="1861"/>
      <c r="P93" s="1861"/>
      <c r="Q93" s="1861"/>
      <c r="R93" s="1847"/>
    </row>
    <row r="94" spans="6:18">
      <c r="F94" s="1847"/>
      <c r="G94" s="1861" t="s">
        <v>626</v>
      </c>
      <c r="H94" s="1861"/>
      <c r="I94" s="1861"/>
      <c r="J94" s="1861"/>
      <c r="K94" s="1861"/>
      <c r="L94" s="1861"/>
      <c r="M94" s="1861"/>
      <c r="N94" s="1861"/>
      <c r="O94" s="1861"/>
      <c r="P94" s="1861"/>
      <c r="Q94" s="1861"/>
      <c r="R94" s="1847"/>
    </row>
    <row r="95" spans="6:18">
      <c r="F95" s="1847"/>
      <c r="G95" s="1861" t="s">
        <v>627</v>
      </c>
      <c r="H95" s="1861"/>
      <c r="I95" s="1861"/>
      <c r="J95" s="1861"/>
      <c r="K95" s="1861"/>
      <c r="L95" s="1861"/>
      <c r="M95" s="1861"/>
      <c r="N95" s="1861"/>
      <c r="O95" s="1861"/>
      <c r="P95" s="1861"/>
      <c r="Q95" s="1861"/>
      <c r="R95" s="1847"/>
    </row>
    <row r="96" spans="6:18">
      <c r="F96" s="1847"/>
      <c r="G96" s="1861" t="s">
        <v>628</v>
      </c>
      <c r="H96" s="1861"/>
      <c r="I96" s="1861"/>
      <c r="J96" s="1861"/>
      <c r="K96" s="1861"/>
      <c r="L96" s="1861"/>
      <c r="M96" s="1861"/>
      <c r="N96" s="1861"/>
      <c r="O96" s="1861"/>
      <c r="P96" s="1861"/>
      <c r="Q96" s="1861"/>
      <c r="R96" s="1847"/>
    </row>
    <row r="97" spans="6:18">
      <c r="F97" s="1847"/>
      <c r="G97" s="1861" t="s">
        <v>629</v>
      </c>
      <c r="H97" s="1861"/>
      <c r="I97" s="1861"/>
      <c r="J97" s="1861"/>
      <c r="K97" s="1861"/>
      <c r="L97" s="1861"/>
      <c r="M97" s="1861"/>
      <c r="N97" s="1861"/>
      <c r="O97" s="1861"/>
      <c r="P97" s="1861"/>
      <c r="Q97" s="1861"/>
      <c r="R97" s="1847"/>
    </row>
    <row r="98" spans="6:18">
      <c r="F98" s="1847"/>
      <c r="G98" s="1861" t="s">
        <v>630</v>
      </c>
      <c r="H98" s="1861"/>
      <c r="I98" s="1861"/>
      <c r="J98" s="1861"/>
      <c r="K98" s="1861"/>
      <c r="L98" s="1861"/>
      <c r="M98" s="1861"/>
      <c r="N98" s="1861"/>
      <c r="O98" s="1861"/>
      <c r="P98" s="1861"/>
      <c r="Q98" s="1861"/>
      <c r="R98" s="1847"/>
    </row>
    <row r="99" spans="6:18">
      <c r="F99" s="1847"/>
      <c r="G99" s="1861" t="s">
        <v>631</v>
      </c>
      <c r="H99" s="1861"/>
      <c r="I99" s="1861"/>
      <c r="J99" s="1861"/>
      <c r="K99" s="1861"/>
      <c r="L99" s="1861"/>
      <c r="M99" s="1861"/>
      <c r="N99" s="1861"/>
      <c r="O99" s="1861"/>
      <c r="P99" s="1861"/>
      <c r="Q99" s="1861"/>
      <c r="R99" s="1847"/>
    </row>
    <row r="100" spans="6:18">
      <c r="F100" s="1847"/>
      <c r="G100" s="1861" t="s">
        <v>632</v>
      </c>
      <c r="H100" s="1861"/>
      <c r="I100" s="1861"/>
      <c r="J100" s="1861"/>
      <c r="K100" s="1861"/>
      <c r="L100" s="1861"/>
      <c r="M100" s="1861"/>
      <c r="N100" s="1861"/>
      <c r="O100" s="1861"/>
      <c r="P100" s="1861"/>
      <c r="Q100" s="1861"/>
      <c r="R100" s="1847"/>
    </row>
    <row r="101" spans="6:18">
      <c r="F101" s="1847"/>
      <c r="G101" s="1861" t="s">
        <v>633</v>
      </c>
      <c r="H101" s="1861"/>
      <c r="I101" s="1861"/>
      <c r="J101" s="1861"/>
      <c r="K101" s="1861"/>
      <c r="L101" s="1861"/>
      <c r="M101" s="1861"/>
      <c r="N101" s="1861"/>
      <c r="O101" s="1861"/>
      <c r="P101" s="1861"/>
      <c r="Q101" s="1861"/>
      <c r="R101" s="1847"/>
    </row>
    <row r="102" spans="6:18">
      <c r="F102" s="1847"/>
      <c r="G102" s="1861" t="s">
        <v>634</v>
      </c>
      <c r="H102" s="1861"/>
      <c r="I102" s="1861"/>
      <c r="J102" s="1861"/>
      <c r="K102" s="1861"/>
      <c r="L102" s="1861"/>
      <c r="M102" s="1861"/>
      <c r="N102" s="1861"/>
      <c r="O102" s="1861"/>
      <c r="P102" s="1861"/>
      <c r="Q102" s="1861"/>
      <c r="R102" s="1847"/>
    </row>
    <row r="103" spans="6:18">
      <c r="F103" s="1847"/>
      <c r="G103" s="1861" t="s">
        <v>635</v>
      </c>
      <c r="H103" s="1861"/>
      <c r="I103" s="1861"/>
      <c r="J103" s="1861"/>
      <c r="K103" s="1861"/>
      <c r="L103" s="1861"/>
      <c r="M103" s="1861"/>
      <c r="N103" s="1861"/>
      <c r="O103" s="1861"/>
      <c r="P103" s="1861"/>
      <c r="Q103" s="1861"/>
      <c r="R103" s="1847"/>
    </row>
    <row r="104" spans="6:18">
      <c r="F104" s="1847"/>
      <c r="G104" s="1861" t="s">
        <v>636</v>
      </c>
      <c r="H104" s="1861"/>
      <c r="I104" s="1861"/>
      <c r="J104" s="1861"/>
      <c r="K104" s="1861"/>
      <c r="L104" s="1861"/>
      <c r="M104" s="1861"/>
      <c r="N104" s="1861"/>
      <c r="O104" s="1861"/>
      <c r="P104" s="1861"/>
      <c r="Q104" s="1861"/>
      <c r="R104" s="1847"/>
    </row>
    <row r="105" spans="6:18">
      <c r="F105" s="1847"/>
      <c r="G105" s="1847"/>
      <c r="H105" s="1847"/>
      <c r="I105" s="1847"/>
      <c r="J105" s="1847"/>
      <c r="K105" s="1847"/>
      <c r="L105" s="1847"/>
      <c r="M105" s="1847"/>
      <c r="N105" s="1847"/>
      <c r="O105" s="1847"/>
      <c r="P105" s="1847"/>
      <c r="Q105" s="1847"/>
      <c r="R105" s="1847"/>
    </row>
  </sheetData>
  <sheetProtection algorithmName="SHA-512" hashValue="ACmEZP7JZSWxCDAsA4Fu+tTG6bQbqEVk0yG+T6jeSTtI0h9aZCcMjIaP7FLgIylwQ7rNi7+jhbp+8sOuXtS5KQ==" saltValue="pMSmW23LeJRdQSSonnPAuw==" spinCount="100000" sheet="1" objects="1" scenarios="1"/>
  <sortState ref="B6:E34">
    <sortCondition ref="B6:B34"/>
  </sortState>
  <mergeCells count="1">
    <mergeCell ref="B2:Q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AE51"/>
  <sheetViews>
    <sheetView showGridLines="0" zoomScale="80" zoomScaleNormal="80" zoomScaleSheetLayoutView="100" workbookViewId="0">
      <pane ySplit="6" topLeftCell="A22" activePane="bottomLeft" state="frozen"/>
      <selection activeCell="X2" sqref="X2:AC2"/>
      <selection pane="bottomLeft" activeCell="I18" sqref="I18"/>
    </sheetView>
  </sheetViews>
  <sheetFormatPr defaultColWidth="8.625" defaultRowHeight="15.75" customHeight="1"/>
  <cols>
    <col min="1" max="1" width="1.875" style="312" customWidth="1"/>
    <col min="2" max="2" width="36.5" style="312" customWidth="1"/>
    <col min="3" max="3" width="7" style="312" customWidth="1"/>
    <col min="4" max="4" width="5.375" style="312" customWidth="1"/>
    <col min="5" max="9" width="12.5" style="312" customWidth="1"/>
    <col min="10" max="10" width="1.625" style="312" customWidth="1"/>
    <col min="11" max="11" width="12.5" style="312" customWidth="1"/>
    <col min="12" max="12" width="1.625" style="312" customWidth="1"/>
    <col min="13" max="13" width="33.625" style="312" customWidth="1"/>
    <col min="14" max="15" width="1.625" style="312" customWidth="1"/>
    <col min="16" max="16" width="25.125" style="312" customWidth="1"/>
    <col min="17" max="17" width="1.625" style="326" customWidth="1"/>
    <col min="18" max="22" width="8.125" style="326" hidden="1" customWidth="1"/>
    <col min="23" max="23" width="1.625" style="326" hidden="1" customWidth="1"/>
    <col min="24" max="24" width="1.625" style="312" customWidth="1"/>
    <col min="25" max="25" width="36.125" style="312" customWidth="1"/>
    <col min="26" max="30" width="12.5" style="312" customWidth="1"/>
    <col min="31" max="31" width="1.625" style="312" customWidth="1"/>
    <col min="32" max="16384" width="8.625" style="312"/>
  </cols>
  <sheetData>
    <row r="1" spans="2:31" s="135" customFormat="1" ht="29.25" customHeight="1">
      <c r="B1" s="2086" t="s">
        <v>660</v>
      </c>
      <c r="C1" s="2086"/>
      <c r="D1" s="2086"/>
      <c r="E1" s="2086"/>
      <c r="F1" s="2086"/>
      <c r="G1" s="2086"/>
      <c r="H1" s="2086"/>
      <c r="I1" s="2086"/>
      <c r="J1" s="213"/>
      <c r="K1" s="214"/>
      <c r="O1" s="358"/>
      <c r="P1" s="1886"/>
      <c r="Q1" s="1894"/>
      <c r="R1" s="1885"/>
      <c r="S1" s="1885"/>
      <c r="T1" s="1885"/>
      <c r="U1" s="1885"/>
      <c r="V1" s="1885"/>
      <c r="W1" s="1894"/>
      <c r="Y1" s="2086" t="s">
        <v>660</v>
      </c>
      <c r="Z1" s="2086"/>
      <c r="AA1" s="2086"/>
      <c r="AB1" s="2086"/>
      <c r="AC1" s="2086"/>
      <c r="AD1" s="2086"/>
    </row>
    <row r="2" spans="2:31" s="135" customFormat="1" ht="29.25" customHeight="1">
      <c r="B2" s="2086" t="str">
        <f>Validation!B4</f>
        <v>South Staffordshire / Cambridge Water</v>
      </c>
      <c r="C2" s="2086"/>
      <c r="D2" s="2086"/>
      <c r="E2" s="2086"/>
      <c r="F2" s="2086"/>
      <c r="G2" s="2086"/>
      <c r="H2" s="2086"/>
      <c r="I2" s="2086"/>
      <c r="J2" s="213"/>
      <c r="K2" s="214"/>
      <c r="O2" s="358"/>
      <c r="P2" s="1886"/>
      <c r="Q2" s="1894"/>
      <c r="R2" s="1885"/>
      <c r="S2" s="1885"/>
      <c r="T2" s="1885"/>
      <c r="U2" s="1885"/>
      <c r="V2" s="1885"/>
      <c r="W2" s="1894"/>
      <c r="Y2" s="2086" t="str">
        <f>Validation!B4</f>
        <v>South Staffordshire / Cambridge Water</v>
      </c>
      <c r="Z2" s="2086"/>
      <c r="AA2" s="2086"/>
      <c r="AB2" s="2086"/>
      <c r="AC2" s="2086"/>
      <c r="AD2" s="98"/>
    </row>
    <row r="3" spans="2:31" ht="45" customHeight="1">
      <c r="B3" s="2087" t="s">
        <v>661</v>
      </c>
      <c r="C3" s="2088"/>
      <c r="D3" s="2088"/>
      <c r="E3" s="2088"/>
      <c r="F3" s="2088"/>
      <c r="G3" s="2088"/>
      <c r="H3" s="2088"/>
      <c r="I3" s="2088"/>
      <c r="J3" s="2088"/>
      <c r="K3" s="2088"/>
      <c r="L3" s="2088"/>
      <c r="M3" s="2088"/>
      <c r="N3" s="1848"/>
      <c r="O3" s="275"/>
      <c r="P3" s="430" t="s">
        <v>798</v>
      </c>
      <c r="Q3" s="1894"/>
      <c r="R3" s="1885"/>
      <c r="S3" s="1885"/>
      <c r="T3" s="1885"/>
      <c r="U3" s="1885"/>
      <c r="V3" s="1885"/>
      <c r="W3" s="1894"/>
      <c r="X3" s="1848"/>
      <c r="Y3" s="2089" t="s">
        <v>661</v>
      </c>
      <c r="Z3" s="2090"/>
      <c r="AA3" s="2090"/>
      <c r="AB3" s="2090"/>
      <c r="AC3" s="2090"/>
      <c r="AD3" s="2090"/>
      <c r="AE3" s="1848"/>
    </row>
    <row r="4" spans="2:31" ht="15" customHeight="1" thickBot="1">
      <c r="B4" s="218"/>
      <c r="C4" s="218"/>
      <c r="D4" s="218"/>
      <c r="E4" s="1848"/>
      <c r="F4" s="1848"/>
      <c r="G4" s="1848"/>
      <c r="H4" s="1848"/>
      <c r="I4" s="1848"/>
      <c r="J4" s="1848"/>
      <c r="K4" s="1848"/>
      <c r="L4" s="1848"/>
      <c r="M4" s="1848"/>
      <c r="N4" s="1848"/>
      <c r="O4" s="1890"/>
      <c r="P4" s="1886"/>
      <c r="Q4" s="1894"/>
      <c r="R4" s="2085" t="s">
        <v>799</v>
      </c>
      <c r="S4" s="2085"/>
      <c r="T4" s="2085"/>
      <c r="U4" s="2085"/>
      <c r="V4" s="2085"/>
      <c r="W4" s="1894"/>
      <c r="X4" s="1848"/>
      <c r="Y4" s="218"/>
      <c r="Z4" s="1848"/>
      <c r="AA4" s="1848"/>
      <c r="AB4" s="1848"/>
      <c r="AC4" s="1848"/>
      <c r="AD4" s="1848"/>
      <c r="AE4" s="1848"/>
    </row>
    <row r="5" spans="2:31" ht="20.25" customHeight="1">
      <c r="B5" s="2162" t="s">
        <v>800</v>
      </c>
      <c r="C5" s="2082" t="s">
        <v>801</v>
      </c>
      <c r="D5" s="2082" t="s">
        <v>802</v>
      </c>
      <c r="E5" s="2111" t="s">
        <v>1364</v>
      </c>
      <c r="F5" s="2111" t="s">
        <v>1365</v>
      </c>
      <c r="G5" s="2076" t="s">
        <v>1366</v>
      </c>
      <c r="H5" s="2076"/>
      <c r="I5" s="2079" t="s">
        <v>1016</v>
      </c>
      <c r="J5" s="1848"/>
      <c r="K5" s="2070" t="s">
        <v>806</v>
      </c>
      <c r="L5" s="1848"/>
      <c r="M5" s="2070" t="s">
        <v>807</v>
      </c>
      <c r="N5" s="1848"/>
      <c r="O5" s="1890"/>
      <c r="P5" s="1886"/>
      <c r="Q5" s="1894"/>
      <c r="R5" s="327" t="s">
        <v>808</v>
      </c>
      <c r="S5" s="348"/>
      <c r="T5" s="348"/>
      <c r="U5" s="348"/>
      <c r="V5" s="348"/>
      <c r="W5" s="1894"/>
      <c r="X5" s="1848"/>
      <c r="Y5" s="2162" t="s">
        <v>800</v>
      </c>
      <c r="Z5" s="2111" t="s">
        <v>1364</v>
      </c>
      <c r="AA5" s="2111" t="s">
        <v>1365</v>
      </c>
      <c r="AB5" s="2076" t="s">
        <v>1366</v>
      </c>
      <c r="AC5" s="2076"/>
      <c r="AD5" s="2079" t="s">
        <v>1016</v>
      </c>
      <c r="AE5" s="1848"/>
    </row>
    <row r="6" spans="2:31" ht="56.25" customHeight="1" thickBot="1">
      <c r="B6" s="2163"/>
      <c r="C6" s="2083"/>
      <c r="D6" s="2083"/>
      <c r="E6" s="2112"/>
      <c r="F6" s="2112"/>
      <c r="G6" s="597" t="s">
        <v>1367</v>
      </c>
      <c r="H6" s="597" t="s">
        <v>1368</v>
      </c>
      <c r="I6" s="2080"/>
      <c r="J6" s="1848"/>
      <c r="K6" s="2071"/>
      <c r="L6" s="1848"/>
      <c r="M6" s="2071"/>
      <c r="N6" s="1848"/>
      <c r="O6" s="1890"/>
      <c r="P6" s="1886"/>
      <c r="Q6" s="1894"/>
      <c r="R6" s="1848"/>
      <c r="S6" s="1848"/>
      <c r="T6" s="1848"/>
      <c r="U6" s="1848"/>
      <c r="V6" s="1848"/>
      <c r="W6" s="1894"/>
      <c r="X6" s="1848"/>
      <c r="Y6" s="2163"/>
      <c r="Z6" s="2112"/>
      <c r="AA6" s="2112"/>
      <c r="AB6" s="597" t="s">
        <v>1367</v>
      </c>
      <c r="AC6" s="597" t="s">
        <v>1368</v>
      </c>
      <c r="AD6" s="2080"/>
      <c r="AE6" s="1848"/>
    </row>
    <row r="7" spans="2:31" ht="14.25" customHeight="1" thickBot="1">
      <c r="B7" s="598"/>
      <c r="C7" s="598"/>
      <c r="D7" s="598"/>
      <c r="E7" s="58"/>
      <c r="F7" s="58"/>
      <c r="G7" s="156"/>
      <c r="H7" s="156"/>
      <c r="I7" s="58"/>
      <c r="J7" s="1848"/>
      <c r="K7" s="1848"/>
      <c r="L7" s="1848"/>
      <c r="M7" s="1848"/>
      <c r="N7" s="1848"/>
      <c r="O7" s="1890"/>
      <c r="P7" s="1886"/>
      <c r="Q7" s="1894"/>
      <c r="R7" s="1886"/>
      <c r="S7" s="1886"/>
      <c r="T7" s="1886"/>
      <c r="U7" s="1886"/>
      <c r="V7" s="1886"/>
      <c r="W7" s="1894"/>
      <c r="X7" s="1848"/>
      <c r="Y7" s="598"/>
      <c r="Z7" s="58"/>
      <c r="AA7" s="58"/>
      <c r="AB7" s="156"/>
      <c r="AC7" s="156"/>
      <c r="AD7" s="58"/>
      <c r="AE7" s="1848"/>
    </row>
    <row r="8" spans="2:31" ht="20.25" customHeight="1" thickBot="1">
      <c r="B8" s="390" t="s">
        <v>1369</v>
      </c>
      <c r="C8" s="599"/>
      <c r="D8" s="599"/>
      <c r="E8" s="600"/>
      <c r="F8" s="601"/>
      <c r="G8" s="601"/>
      <c r="H8" s="601"/>
      <c r="I8" s="58"/>
      <c r="J8" s="1848"/>
      <c r="K8" s="1848"/>
      <c r="L8" s="1848"/>
      <c r="M8" s="1848"/>
      <c r="N8" s="1848"/>
      <c r="O8" s="1890"/>
      <c r="P8" s="1886"/>
      <c r="Q8" s="1894"/>
      <c r="R8" s="1848"/>
      <c r="S8" s="1848"/>
      <c r="T8" s="1848"/>
      <c r="U8" s="1848"/>
      <c r="V8" s="1848"/>
      <c r="W8" s="1894"/>
      <c r="X8" s="1848"/>
      <c r="Y8" s="390" t="s">
        <v>1369</v>
      </c>
      <c r="Z8" s="600"/>
      <c r="AA8" s="601"/>
      <c r="AB8" s="601"/>
      <c r="AC8" s="601"/>
      <c r="AD8" s="58"/>
      <c r="AE8" s="1848"/>
    </row>
    <row r="9" spans="2:31" ht="33" customHeight="1">
      <c r="B9" s="1808" t="s">
        <v>1370</v>
      </c>
      <c r="C9" s="379" t="s">
        <v>813</v>
      </c>
      <c r="D9" s="379">
        <v>3</v>
      </c>
      <c r="E9" s="992">
        <v>31.504000000000001</v>
      </c>
      <c r="F9" s="1227">
        <v>-5.5E-2</v>
      </c>
      <c r="G9" s="992">
        <v>241.749</v>
      </c>
      <c r="H9" s="1227">
        <v>0</v>
      </c>
      <c r="I9" s="503">
        <f>IFERROR(SUM(E9:H9 ),0)</f>
        <v>273.19799999999998</v>
      </c>
      <c r="J9" s="1848"/>
      <c r="K9" s="528" t="s">
        <v>1371</v>
      </c>
      <c r="L9" s="1848"/>
      <c r="M9" s="1891"/>
      <c r="N9" s="1848"/>
      <c r="O9" s="1895"/>
      <c r="P9" s="529">
        <f>IF( SUM( R9:V9 ) = 0, 0, $R$5 )</f>
        <v>0</v>
      </c>
      <c r="Q9" s="1894"/>
      <c r="R9" s="530">
        <f xml:space="preserve"> IF( ISNUMBER( E9 ), 0, 1 )</f>
        <v>0</v>
      </c>
      <c r="S9" s="530">
        <f xml:space="preserve"> IF( ISNUMBER( F9 ), 0, 1 )</f>
        <v>0</v>
      </c>
      <c r="T9" s="530">
        <f xml:space="preserve"> IF( ISNUMBER( G9 ), 0, 1 )</f>
        <v>0</v>
      </c>
      <c r="U9" s="530">
        <f xml:space="preserve"> IF( ISNUMBER( H9 ), 0, 1 )</f>
        <v>0</v>
      </c>
      <c r="V9" s="348"/>
      <c r="W9" s="1894"/>
      <c r="X9" s="1848"/>
      <c r="Y9" s="1808" t="s">
        <v>1370</v>
      </c>
      <c r="Z9" s="380" t="s">
        <v>1372</v>
      </c>
      <c r="AA9" s="380" t="s">
        <v>1373</v>
      </c>
      <c r="AB9" s="395" t="s">
        <v>1374</v>
      </c>
      <c r="AC9" s="395" t="s">
        <v>1375</v>
      </c>
      <c r="AD9" s="465" t="s">
        <v>1376</v>
      </c>
      <c r="AE9" s="1848"/>
    </row>
    <row r="10" spans="2:31" ht="33" customHeight="1">
      <c r="B10" s="517" t="s">
        <v>1159</v>
      </c>
      <c r="C10" s="400" t="s">
        <v>813</v>
      </c>
      <c r="D10" s="400">
        <v>3</v>
      </c>
      <c r="E10" s="602"/>
      <c r="F10" s="603"/>
      <c r="G10" s="603"/>
      <c r="H10" s="603"/>
      <c r="I10" s="993">
        <f>IFERROR('1C'!J43,0)</f>
        <v>0</v>
      </c>
      <c r="J10" s="1848"/>
      <c r="K10" s="535" t="s">
        <v>1377</v>
      </c>
      <c r="L10" s="1848"/>
      <c r="M10" s="1892"/>
      <c r="N10" s="1848"/>
      <c r="O10" s="1895"/>
      <c r="P10" s="1886"/>
      <c r="Q10" s="1894"/>
      <c r="R10" s="348"/>
      <c r="S10" s="348"/>
      <c r="T10" s="348"/>
      <c r="U10" s="348"/>
      <c r="V10" s="348"/>
      <c r="W10" s="1894"/>
      <c r="X10" s="1848"/>
      <c r="Y10" s="517" t="s">
        <v>1159</v>
      </c>
      <c r="Z10" s="602"/>
      <c r="AA10" s="603"/>
      <c r="AB10" s="603"/>
      <c r="AC10" s="603"/>
      <c r="AD10" s="604" t="s">
        <v>1378</v>
      </c>
      <c r="AE10" s="1848"/>
    </row>
    <row r="11" spans="2:31" ht="33" customHeight="1">
      <c r="B11" s="1815" t="s">
        <v>1379</v>
      </c>
      <c r="C11" s="445" t="s">
        <v>813</v>
      </c>
      <c r="D11" s="445">
        <v>3</v>
      </c>
      <c r="E11" s="605"/>
      <c r="F11" s="603"/>
      <c r="G11" s="603"/>
      <c r="H11" s="603"/>
      <c r="I11" s="504">
        <f xml:space="preserve"> IFERROR(I9 + I10,0)</f>
        <v>273.19799999999998</v>
      </c>
      <c r="J11" s="1848"/>
      <c r="K11" s="535" t="s">
        <v>1380</v>
      </c>
      <c r="L11" s="1848"/>
      <c r="M11" s="1892"/>
      <c r="N11" s="1848"/>
      <c r="O11" s="1895"/>
      <c r="P11" s="1886"/>
      <c r="Q11" s="1894"/>
      <c r="R11" s="348"/>
      <c r="S11" s="348"/>
      <c r="T11" s="348"/>
      <c r="U11" s="348"/>
      <c r="V11" s="348"/>
      <c r="W11" s="1894"/>
      <c r="X11" s="1848"/>
      <c r="Y11" s="1815" t="s">
        <v>1379</v>
      </c>
      <c r="Z11" s="605"/>
      <c r="AA11" s="603"/>
      <c r="AB11" s="603"/>
      <c r="AC11" s="603"/>
      <c r="AD11" s="466" t="s">
        <v>1381</v>
      </c>
      <c r="AE11" s="1848"/>
    </row>
    <row r="12" spans="2:31" ht="33" customHeight="1">
      <c r="B12" s="1807" t="s">
        <v>1382</v>
      </c>
      <c r="C12" s="375" t="s">
        <v>813</v>
      </c>
      <c r="D12" s="375">
        <v>3</v>
      </c>
      <c r="E12" s="606"/>
      <c r="F12" s="603"/>
      <c r="G12" s="603"/>
      <c r="H12" s="603"/>
      <c r="I12" s="927">
        <v>-4.3520000000000003</v>
      </c>
      <c r="J12" s="1848"/>
      <c r="K12" s="535" t="s">
        <v>1383</v>
      </c>
      <c r="L12" s="1848"/>
      <c r="M12" s="1892"/>
      <c r="N12" s="1848"/>
      <c r="O12" s="1895"/>
      <c r="P12" s="529">
        <f>IF( SUM( R12:V12 ) = 0, 0, $R$5 )</f>
        <v>0</v>
      </c>
      <c r="Q12" s="1894"/>
      <c r="R12" s="348"/>
      <c r="S12" s="348"/>
      <c r="T12" s="348"/>
      <c r="U12" s="348"/>
      <c r="V12" s="530">
        <f xml:space="preserve"> IF( ISNUMBER( I12 ), 0, 1 )</f>
        <v>0</v>
      </c>
      <c r="W12" s="1894"/>
      <c r="X12" s="1848"/>
      <c r="Y12" s="1807" t="s">
        <v>1382</v>
      </c>
      <c r="Z12" s="606"/>
      <c r="AA12" s="603"/>
      <c r="AB12" s="603"/>
      <c r="AC12" s="603"/>
      <c r="AD12" s="381" t="s">
        <v>1384</v>
      </c>
      <c r="AE12" s="1848"/>
    </row>
    <row r="13" spans="2:31" ht="33" customHeight="1">
      <c r="B13" s="1807" t="s">
        <v>1385</v>
      </c>
      <c r="C13" s="375" t="s">
        <v>813</v>
      </c>
      <c r="D13" s="375">
        <v>3</v>
      </c>
      <c r="E13" s="606"/>
      <c r="F13" s="603"/>
      <c r="G13" s="603"/>
      <c r="H13" s="603"/>
      <c r="I13" s="1305">
        <v>0</v>
      </c>
      <c r="J13" s="1848"/>
      <c r="K13" s="535" t="s">
        <v>1386</v>
      </c>
      <c r="L13" s="1848"/>
      <c r="M13" s="1892"/>
      <c r="N13" s="1848"/>
      <c r="O13" s="1895"/>
      <c r="P13" s="529">
        <f>IF( SUM( R13:V13 ) = 0, 0, $R$5 )</f>
        <v>0</v>
      </c>
      <c r="Q13" s="1894"/>
      <c r="R13" s="348"/>
      <c r="S13" s="348"/>
      <c r="T13" s="348"/>
      <c r="U13" s="348"/>
      <c r="V13" s="530">
        <f xml:space="preserve"> IF( ISNUMBER( I13 ), 0, 1 )</f>
        <v>0</v>
      </c>
      <c r="W13" s="1894"/>
      <c r="X13" s="1848"/>
      <c r="Y13" s="1807" t="s">
        <v>1385</v>
      </c>
      <c r="Z13" s="606"/>
      <c r="AA13" s="603"/>
      <c r="AB13" s="603"/>
      <c r="AC13" s="603"/>
      <c r="AD13" s="381" t="s">
        <v>1387</v>
      </c>
      <c r="AE13" s="1848"/>
    </row>
    <row r="14" spans="2:31" ht="33" customHeight="1" thickBot="1">
      <c r="B14" s="1813" t="s">
        <v>1388</v>
      </c>
      <c r="C14" s="382" t="s">
        <v>813</v>
      </c>
      <c r="D14" s="382">
        <v>3</v>
      </c>
      <c r="E14" s="607"/>
      <c r="F14" s="608"/>
      <c r="G14" s="608"/>
      <c r="H14" s="608"/>
      <c r="I14" s="392">
        <f>IFERROR(SUM( I11:I13 ),0)</f>
        <v>268.846</v>
      </c>
      <c r="J14" s="1848"/>
      <c r="K14" s="571" t="s">
        <v>1389</v>
      </c>
      <c r="L14" s="1848"/>
      <c r="M14" s="1893"/>
      <c r="N14" s="1848"/>
      <c r="O14" s="1895"/>
      <c r="P14" s="1886"/>
      <c r="Q14" s="1894"/>
      <c r="R14" s="348"/>
      <c r="S14" s="348"/>
      <c r="T14" s="348"/>
      <c r="U14" s="348"/>
      <c r="V14" s="348"/>
      <c r="W14" s="1894"/>
      <c r="X14" s="1848"/>
      <c r="Y14" s="1813" t="s">
        <v>1388</v>
      </c>
      <c r="Z14" s="607"/>
      <c r="AA14" s="608"/>
      <c r="AB14" s="608"/>
      <c r="AC14" s="608"/>
      <c r="AD14" s="384" t="s">
        <v>1390</v>
      </c>
      <c r="AE14" s="1848"/>
    </row>
    <row r="15" spans="2:31" ht="15" customHeight="1" thickBot="1">
      <c r="B15" s="593"/>
      <c r="C15" s="593"/>
      <c r="D15" s="593"/>
      <c r="E15" s="593"/>
      <c r="F15" s="594"/>
      <c r="G15" s="594"/>
      <c r="H15" s="594"/>
      <c r="I15" s="594"/>
      <c r="J15" s="1848"/>
      <c r="K15" s="9"/>
      <c r="L15" s="1848"/>
      <c r="M15" s="1848"/>
      <c r="N15" s="1848"/>
      <c r="O15" s="1895"/>
      <c r="P15" s="529"/>
      <c r="Q15" s="1894"/>
      <c r="R15" s="348"/>
      <c r="S15" s="348"/>
      <c r="T15" s="348"/>
      <c r="U15" s="348"/>
      <c r="V15" s="348"/>
      <c r="W15" s="1894"/>
      <c r="X15" s="1848"/>
      <c r="Y15" s="593"/>
      <c r="Z15" s="593"/>
      <c r="AA15" s="594"/>
      <c r="AB15" s="594"/>
      <c r="AC15" s="594"/>
      <c r="AD15" s="594"/>
      <c r="AE15" s="1848"/>
    </row>
    <row r="16" spans="2:31" ht="20.25" customHeight="1" thickBot="1">
      <c r="B16" s="390" t="s">
        <v>1391</v>
      </c>
      <c r="C16" s="599"/>
      <c r="D16" s="599"/>
      <c r="E16" s="600"/>
      <c r="F16" s="601"/>
      <c r="G16" s="601"/>
      <c r="H16" s="601"/>
      <c r="I16" s="58"/>
      <c r="J16" s="1848"/>
      <c r="K16" s="1848"/>
      <c r="L16" s="1848"/>
      <c r="M16" s="1848"/>
      <c r="N16" s="1848"/>
      <c r="O16" s="1895"/>
      <c r="P16" s="1886"/>
      <c r="Q16" s="1894"/>
      <c r="R16" s="348"/>
      <c r="S16" s="348"/>
      <c r="T16" s="348"/>
      <c r="U16" s="348"/>
      <c r="V16" s="348"/>
      <c r="W16" s="1894"/>
      <c r="X16" s="1848"/>
      <c r="Y16" s="390" t="s">
        <v>1391</v>
      </c>
      <c r="Z16" s="600"/>
      <c r="AA16" s="601"/>
      <c r="AB16" s="601"/>
      <c r="AC16" s="601"/>
      <c r="AD16" s="58"/>
      <c r="AE16" s="1848"/>
    </row>
    <row r="17" spans="2:31" ht="33" customHeight="1">
      <c r="B17" s="1798" t="s">
        <v>1391</v>
      </c>
      <c r="C17" s="524" t="s">
        <v>1392</v>
      </c>
      <c r="D17" s="524">
        <v>3</v>
      </c>
      <c r="E17" s="609"/>
      <c r="F17" s="609"/>
      <c r="G17" s="609"/>
      <c r="H17" s="609"/>
      <c r="I17" s="1678">
        <f>IFERROR(I14/(SUM('4C'!J41:N41)),0)</f>
        <v>0.66677579283884292</v>
      </c>
      <c r="J17" s="1848"/>
      <c r="K17" s="528" t="s">
        <v>1393</v>
      </c>
      <c r="L17" s="1848"/>
      <c r="M17" s="1891"/>
      <c r="N17" s="1848"/>
      <c r="O17" s="1895"/>
      <c r="P17" s="1886"/>
      <c r="Q17" s="1894"/>
      <c r="R17" s="348"/>
      <c r="S17" s="348"/>
      <c r="T17" s="348"/>
      <c r="U17" s="348"/>
      <c r="V17" s="348"/>
      <c r="W17" s="1894"/>
      <c r="X17" s="1848"/>
      <c r="Y17" s="1798" t="s">
        <v>1391</v>
      </c>
      <c r="Z17" s="609"/>
      <c r="AA17" s="609"/>
      <c r="AB17" s="609"/>
      <c r="AC17" s="609"/>
      <c r="AD17" s="532" t="s">
        <v>1394</v>
      </c>
      <c r="AE17" s="1848"/>
    </row>
    <row r="18" spans="2:31" ht="33" customHeight="1" thickBot="1">
      <c r="B18" s="610" t="s">
        <v>1395</v>
      </c>
      <c r="C18" s="611" t="s">
        <v>1392</v>
      </c>
      <c r="D18" s="611">
        <v>3</v>
      </c>
      <c r="E18" s="612"/>
      <c r="F18" s="613"/>
      <c r="G18" s="613"/>
      <c r="H18" s="613"/>
      <c r="I18" s="1410">
        <v>0.61151329985886516</v>
      </c>
      <c r="J18" s="1848"/>
      <c r="K18" s="571" t="s">
        <v>1396</v>
      </c>
      <c r="L18" s="1848"/>
      <c r="M18" s="1893"/>
      <c r="N18" s="1848"/>
      <c r="O18" s="1895"/>
      <c r="P18" s="529">
        <f>IF( SUM( R18:V18 ) = 0, 0, $R$5 )</f>
        <v>0</v>
      </c>
      <c r="Q18" s="1894"/>
      <c r="R18" s="348"/>
      <c r="S18" s="348"/>
      <c r="T18" s="348"/>
      <c r="U18" s="348"/>
      <c r="V18" s="530">
        <f xml:space="preserve"> IF( ISNUMBER( I18 ), 0, 1 )</f>
        <v>0</v>
      </c>
      <c r="W18" s="1894"/>
      <c r="X18" s="1848"/>
      <c r="Y18" s="610" t="s">
        <v>1395</v>
      </c>
      <c r="Z18" s="612"/>
      <c r="AA18" s="613"/>
      <c r="AB18" s="613"/>
      <c r="AC18" s="613"/>
      <c r="AD18" s="614" t="s">
        <v>1397</v>
      </c>
      <c r="AE18" s="1848"/>
    </row>
    <row r="19" spans="2:31" ht="15" customHeight="1" thickBot="1">
      <c r="B19" s="615"/>
      <c r="C19" s="615"/>
      <c r="D19" s="615"/>
      <c r="E19" s="615"/>
      <c r="F19" s="594"/>
      <c r="G19" s="594"/>
      <c r="H19" s="594"/>
      <c r="I19" s="594"/>
      <c r="J19" s="1848"/>
      <c r="K19" s="9"/>
      <c r="L19" s="1848"/>
      <c r="M19" s="1848"/>
      <c r="N19" s="1848"/>
      <c r="O19" s="1895"/>
      <c r="P19" s="529"/>
      <c r="Q19" s="1894"/>
      <c r="R19" s="348"/>
      <c r="S19" s="348"/>
      <c r="T19" s="348"/>
      <c r="U19" s="348"/>
      <c r="V19" s="348"/>
      <c r="W19" s="1894"/>
      <c r="X19" s="1848"/>
      <c r="Y19" s="615"/>
      <c r="Z19" s="615"/>
      <c r="AA19" s="594"/>
      <c r="AB19" s="594"/>
      <c r="AC19" s="594"/>
      <c r="AD19" s="594"/>
      <c r="AE19" s="1848"/>
    </row>
    <row r="20" spans="2:31" ht="20.25" customHeight="1" thickBot="1">
      <c r="B20" s="390" t="s">
        <v>1398</v>
      </c>
      <c r="C20" s="599"/>
      <c r="D20" s="599"/>
      <c r="E20" s="600"/>
      <c r="F20" s="601"/>
      <c r="G20" s="601"/>
      <c r="H20" s="601"/>
      <c r="I20" s="58"/>
      <c r="J20" s="1848"/>
      <c r="K20" s="1848"/>
      <c r="L20" s="1848"/>
      <c r="M20" s="1848"/>
      <c r="N20" s="1848"/>
      <c r="O20" s="1895"/>
      <c r="P20" s="529"/>
      <c r="Q20" s="1894"/>
      <c r="R20" s="348"/>
      <c r="S20" s="348"/>
      <c r="T20" s="348"/>
      <c r="U20" s="348"/>
      <c r="V20" s="348"/>
      <c r="W20" s="1894"/>
      <c r="X20" s="1848"/>
      <c r="Y20" s="390" t="s">
        <v>1398</v>
      </c>
      <c r="Z20" s="600"/>
      <c r="AA20" s="601"/>
      <c r="AB20" s="601"/>
      <c r="AC20" s="601"/>
      <c r="AD20" s="58"/>
      <c r="AE20" s="1848"/>
    </row>
    <row r="21" spans="2:31" ht="33" customHeight="1">
      <c r="B21" s="1412" t="s">
        <v>1399</v>
      </c>
      <c r="C21" s="1413" t="s">
        <v>813</v>
      </c>
      <c r="D21" s="1413">
        <v>3</v>
      </c>
      <c r="E21" s="1423">
        <v>1.0680000000000001</v>
      </c>
      <c r="F21" s="1423">
        <v>0.20300000000000001</v>
      </c>
      <c r="G21" s="1423">
        <v>14.118</v>
      </c>
      <c r="H21" s="2001">
        <v>0</v>
      </c>
      <c r="I21" s="1424">
        <f>IFERROR(SUM(E21:H21 ),0)</f>
        <v>15.389000000000001</v>
      </c>
      <c r="J21" s="1848"/>
      <c r="K21" s="528" t="s">
        <v>1400</v>
      </c>
      <c r="L21" s="1848"/>
      <c r="M21" s="1891"/>
      <c r="N21" s="1848"/>
      <c r="O21" s="1895"/>
      <c r="P21" s="529">
        <f t="shared" ref="P21:P22" si="0">IF( SUM( R21:V21 ) = 0, 0, $R$5 )</f>
        <v>0</v>
      </c>
      <c r="Q21" s="1894"/>
      <c r="R21" s="530">
        <f xml:space="preserve"> IF( ISNUMBER( E21 ), 0, 1 )</f>
        <v>0</v>
      </c>
      <c r="S21" s="530">
        <f t="shared" ref="S21:T22" si="1" xml:space="preserve"> IF( ISNUMBER( F21 ), 0, 1 )</f>
        <v>0</v>
      </c>
      <c r="T21" s="530">
        <f t="shared" si="1"/>
        <v>0</v>
      </c>
      <c r="U21" s="530">
        <f xml:space="preserve"> IF( ISNUMBER( H21 ), 0, 1 )</f>
        <v>0</v>
      </c>
      <c r="V21" s="348"/>
      <c r="W21" s="1894"/>
      <c r="X21" s="1848"/>
      <c r="Y21" s="1798" t="s">
        <v>1399</v>
      </c>
      <c r="Z21" s="525" t="s">
        <v>1401</v>
      </c>
      <c r="AA21" s="525" t="s">
        <v>1402</v>
      </c>
      <c r="AB21" s="616" t="s">
        <v>1403</v>
      </c>
      <c r="AC21" s="616" t="s">
        <v>1404</v>
      </c>
      <c r="AD21" s="532" t="s">
        <v>1405</v>
      </c>
      <c r="AE21" s="1848"/>
    </row>
    <row r="22" spans="2:31" ht="33" customHeight="1" thickBot="1">
      <c r="B22" s="1415" t="s">
        <v>1406</v>
      </c>
      <c r="C22" s="1416" t="s">
        <v>813</v>
      </c>
      <c r="D22" s="1416">
        <v>3</v>
      </c>
      <c r="E22" s="1425">
        <v>1.0680000000000001</v>
      </c>
      <c r="F22" s="1426">
        <v>0.20300000000000001</v>
      </c>
      <c r="G22" s="1426">
        <v>7.32</v>
      </c>
      <c r="H22" s="2002">
        <v>0</v>
      </c>
      <c r="I22" s="1427">
        <f>IFERROR(SUM(E22:H22 ),0)</f>
        <v>8.5910000000000011</v>
      </c>
      <c r="J22" s="1848"/>
      <c r="K22" s="571" t="s">
        <v>1407</v>
      </c>
      <c r="L22" s="1848"/>
      <c r="M22" s="1893"/>
      <c r="N22" s="1848"/>
      <c r="O22" s="1895"/>
      <c r="P22" s="529">
        <f t="shared" si="0"/>
        <v>0</v>
      </c>
      <c r="Q22" s="1894"/>
      <c r="R22" s="530">
        <f xml:space="preserve"> IF( ISNUMBER( E22 ), 0, 1 )</f>
        <v>0</v>
      </c>
      <c r="S22" s="530">
        <f t="shared" si="1"/>
        <v>0</v>
      </c>
      <c r="T22" s="530">
        <f t="shared" si="1"/>
        <v>0</v>
      </c>
      <c r="U22" s="530">
        <f xml:space="preserve"> IF( ISNUMBER( H22 ), 0, 1 )</f>
        <v>0</v>
      </c>
      <c r="V22" s="348"/>
      <c r="W22" s="1894"/>
      <c r="X22" s="1848"/>
      <c r="Y22" s="610" t="s">
        <v>1406</v>
      </c>
      <c r="Z22" s="617" t="s">
        <v>1408</v>
      </c>
      <c r="AA22" s="538" t="s">
        <v>1409</v>
      </c>
      <c r="AB22" s="618" t="s">
        <v>1410</v>
      </c>
      <c r="AC22" s="618" t="s">
        <v>1411</v>
      </c>
      <c r="AD22" s="543" t="s">
        <v>1412</v>
      </c>
      <c r="AE22" s="1848"/>
    </row>
    <row r="23" spans="2:31" ht="15" customHeight="1" thickBot="1">
      <c r="B23" s="54"/>
      <c r="C23" s="54"/>
      <c r="D23" s="54"/>
      <c r="E23" s="1848"/>
      <c r="F23" s="1848"/>
      <c r="G23" s="157"/>
      <c r="H23" s="157"/>
      <c r="I23" s="1848"/>
      <c r="J23" s="1848"/>
      <c r="K23" s="1848"/>
      <c r="L23" s="1848"/>
      <c r="M23" s="1848"/>
      <c r="N23" s="1848"/>
      <c r="O23" s="1895"/>
      <c r="P23" s="529"/>
      <c r="Q23" s="578"/>
      <c r="R23" s="348"/>
      <c r="S23" s="348"/>
      <c r="T23" s="348"/>
      <c r="U23" s="348"/>
      <c r="V23" s="348"/>
      <c r="W23" s="578"/>
      <c r="X23" s="1848"/>
      <c r="Y23" s="54"/>
      <c r="Z23" s="1848"/>
      <c r="AA23" s="1848"/>
      <c r="AB23" s="157"/>
      <c r="AC23" s="157"/>
      <c r="AD23" s="1848"/>
      <c r="AE23" s="1848"/>
    </row>
    <row r="24" spans="2:31" ht="20.25" customHeight="1" thickBot="1">
      <c r="B24" s="390" t="s">
        <v>1413</v>
      </c>
      <c r="C24" s="599"/>
      <c r="D24" s="599"/>
      <c r="E24" s="600"/>
      <c r="F24" s="601"/>
      <c r="G24" s="601"/>
      <c r="H24" s="601"/>
      <c r="I24" s="58"/>
      <c r="J24" s="1848"/>
      <c r="K24" s="1848"/>
      <c r="L24" s="1848"/>
      <c r="M24" s="1848"/>
      <c r="N24" s="1848"/>
      <c r="O24" s="1895"/>
      <c r="P24" s="529"/>
      <c r="Q24" s="578"/>
      <c r="R24" s="348"/>
      <c r="S24" s="348"/>
      <c r="T24" s="348"/>
      <c r="U24" s="348"/>
      <c r="V24" s="348"/>
      <c r="W24" s="578"/>
      <c r="X24" s="1848"/>
      <c r="Y24" s="390" t="s">
        <v>1413</v>
      </c>
      <c r="Z24" s="600"/>
      <c r="AA24" s="601"/>
      <c r="AB24" s="601"/>
      <c r="AC24" s="601"/>
      <c r="AD24" s="58"/>
      <c r="AE24" s="1848"/>
    </row>
    <row r="25" spans="2:31" ht="33" customHeight="1">
      <c r="B25" s="1412" t="s">
        <v>1414</v>
      </c>
      <c r="C25" s="1413" t="s">
        <v>1392</v>
      </c>
      <c r="D25" s="1413">
        <v>3</v>
      </c>
      <c r="E25" s="1414">
        <v>3.4000000000000002E-2</v>
      </c>
      <c r="F25" s="1414">
        <v>0</v>
      </c>
      <c r="G25" s="1414">
        <v>6.4000000000000001E-2</v>
      </c>
      <c r="H25" s="1414">
        <v>0</v>
      </c>
      <c r="I25" s="1731">
        <v>6.0999999999999999E-2</v>
      </c>
      <c r="J25" s="1848"/>
      <c r="K25" s="528" t="s">
        <v>1415</v>
      </c>
      <c r="L25" s="1848"/>
      <c r="M25" s="1891"/>
      <c r="N25" s="1848"/>
      <c r="O25" s="1895"/>
      <c r="P25" s="529">
        <f t="shared" ref="P25:P26" si="2">IF( SUM( R25:V25 ) = 0, 0, $R$5 )</f>
        <v>0</v>
      </c>
      <c r="Q25" s="578"/>
      <c r="R25" s="530">
        <f xml:space="preserve"> IF( ISNUMBER( E25 ), 0, 1 )</f>
        <v>0</v>
      </c>
      <c r="S25" s="530">
        <f t="shared" ref="S25:T26" si="3" xml:space="preserve"> IF( ISNUMBER( F25 ), 0, 1 )</f>
        <v>0</v>
      </c>
      <c r="T25" s="530">
        <f t="shared" si="3"/>
        <v>0</v>
      </c>
      <c r="U25" s="530">
        <f xml:space="preserve"> IF( ISNUMBER( H25 ), 0, 1 )</f>
        <v>0</v>
      </c>
      <c r="V25" s="348"/>
      <c r="W25" s="578"/>
      <c r="X25" s="1848"/>
      <c r="Y25" s="1798" t="s">
        <v>1414</v>
      </c>
      <c r="Z25" s="525" t="s">
        <v>1416</v>
      </c>
      <c r="AA25" s="525" t="s">
        <v>1417</v>
      </c>
      <c r="AB25" s="616" t="s">
        <v>1418</v>
      </c>
      <c r="AC25" s="616" t="s">
        <v>1419</v>
      </c>
      <c r="AD25" s="1442" t="s">
        <v>1420</v>
      </c>
      <c r="AE25" s="1848"/>
    </row>
    <row r="26" spans="2:31" ht="33" customHeight="1" thickBot="1">
      <c r="B26" s="1415" t="s">
        <v>1421</v>
      </c>
      <c r="C26" s="1416" t="s">
        <v>1392</v>
      </c>
      <c r="D26" s="1416">
        <v>3</v>
      </c>
      <c r="E26" s="1417">
        <v>3.4000000000000002E-2</v>
      </c>
      <c r="F26" s="1418">
        <v>0</v>
      </c>
      <c r="G26" s="1418">
        <v>3.3000000000000002E-2</v>
      </c>
      <c r="H26" s="1418">
        <v>0</v>
      </c>
      <c r="I26" s="1440">
        <f>ROUND('[1]1E'!I21,3)</f>
        <v>3.1E-2</v>
      </c>
      <c r="J26" s="1848"/>
      <c r="K26" s="571" t="s">
        <v>1422</v>
      </c>
      <c r="L26" s="1848"/>
      <c r="M26" s="1893"/>
      <c r="N26" s="1848"/>
      <c r="O26" s="1895"/>
      <c r="P26" s="529">
        <f t="shared" si="2"/>
        <v>0</v>
      </c>
      <c r="Q26" s="1894"/>
      <c r="R26" s="530">
        <f xml:space="preserve"> IF( ISNUMBER( E26 ), 0, 1 )</f>
        <v>0</v>
      </c>
      <c r="S26" s="530">
        <f t="shared" si="3"/>
        <v>0</v>
      </c>
      <c r="T26" s="530">
        <f t="shared" si="3"/>
        <v>0</v>
      </c>
      <c r="U26" s="530">
        <f xml:space="preserve"> IF( ISNUMBER( H26 ), 0, 1 )</f>
        <v>0</v>
      </c>
      <c r="V26" s="348"/>
      <c r="W26" s="1894"/>
      <c r="X26" s="1848"/>
      <c r="Y26" s="610" t="s">
        <v>1421</v>
      </c>
      <c r="Z26" s="617" t="s">
        <v>1423</v>
      </c>
      <c r="AA26" s="538" t="s">
        <v>1424</v>
      </c>
      <c r="AB26" s="618" t="s">
        <v>1425</v>
      </c>
      <c r="AC26" s="618" t="s">
        <v>1426</v>
      </c>
      <c r="AD26" s="1443" t="s">
        <v>1427</v>
      </c>
      <c r="AE26" s="1848"/>
    </row>
    <row r="27" spans="2:31" ht="15" customHeight="1" thickBot="1">
      <c r="B27" s="615"/>
      <c r="C27" s="615"/>
      <c r="D27" s="615"/>
      <c r="E27" s="559"/>
      <c r="F27" s="594"/>
      <c r="G27" s="594"/>
      <c r="H27" s="594"/>
      <c r="I27" s="594"/>
      <c r="J27" s="1848"/>
      <c r="K27" s="9"/>
      <c r="L27" s="1848"/>
      <c r="M27" s="1848"/>
      <c r="N27" s="1848"/>
      <c r="O27" s="1895"/>
      <c r="P27" s="529"/>
      <c r="Q27" s="1894"/>
      <c r="R27" s="348"/>
      <c r="S27" s="348"/>
      <c r="T27" s="348"/>
      <c r="U27" s="348"/>
      <c r="V27" s="348"/>
      <c r="W27" s="1894"/>
      <c r="X27" s="1848"/>
      <c r="Y27" s="615"/>
      <c r="Z27" s="559"/>
      <c r="AA27" s="594"/>
      <c r="AB27" s="594"/>
      <c r="AC27" s="594"/>
      <c r="AD27" s="594"/>
      <c r="AE27" s="1848"/>
    </row>
    <row r="28" spans="2:31" ht="20.25" customHeight="1" thickBot="1">
      <c r="B28" s="390" t="s">
        <v>1428</v>
      </c>
      <c r="C28" s="599"/>
      <c r="D28" s="599"/>
      <c r="E28" s="600"/>
      <c r="F28" s="601"/>
      <c r="G28" s="601"/>
      <c r="H28" s="601"/>
      <c r="I28" s="58"/>
      <c r="J28" s="1848"/>
      <c r="K28" s="1848"/>
      <c r="L28" s="1848"/>
      <c r="M28" s="1848"/>
      <c r="N28" s="1848"/>
      <c r="O28" s="1895"/>
      <c r="P28" s="529"/>
      <c r="Q28" s="1894"/>
      <c r="R28" s="348"/>
      <c r="S28" s="348"/>
      <c r="T28" s="348"/>
      <c r="U28" s="348"/>
      <c r="V28" s="348"/>
      <c r="W28" s="1894"/>
      <c r="X28" s="1848"/>
      <c r="Y28" s="390" t="s">
        <v>1428</v>
      </c>
      <c r="Z28" s="600"/>
      <c r="AA28" s="601"/>
      <c r="AB28" s="601"/>
      <c r="AC28" s="601"/>
      <c r="AD28" s="58"/>
      <c r="AE28" s="1848"/>
    </row>
    <row r="29" spans="2:31" ht="33" customHeight="1" thickBot="1">
      <c r="B29" s="1419" t="s">
        <v>1429</v>
      </c>
      <c r="C29" s="1420" t="s">
        <v>1430</v>
      </c>
      <c r="D29" s="1420">
        <v>3</v>
      </c>
      <c r="E29" s="2000">
        <v>3.3075950966763554</v>
      </c>
      <c r="F29" s="1421">
        <v>2.6</v>
      </c>
      <c r="G29" s="1999">
        <v>25.984152130950243</v>
      </c>
      <c r="H29" s="1999">
        <v>0</v>
      </c>
      <c r="I29" s="1441">
        <f>'[1]1E'!$I$23</f>
        <v>23.373917868459792</v>
      </c>
      <c r="J29" s="1848"/>
      <c r="K29" s="583" t="s">
        <v>1431</v>
      </c>
      <c r="L29" s="1848"/>
      <c r="M29" s="1896"/>
      <c r="N29" s="1848"/>
      <c r="O29" s="1895"/>
      <c r="P29" s="529">
        <f t="shared" ref="P29" si="4">IF( SUM( R29:T29 ) = 0, 0, $R$5 )</f>
        <v>0</v>
      </c>
      <c r="Q29" s="1894"/>
      <c r="R29" s="530">
        <f xml:space="preserve"> IF( ISNUMBER( E29 ), 0, 1 )</f>
        <v>0</v>
      </c>
      <c r="S29" s="530">
        <f t="shared" ref="S29:T29" si="5" xml:space="preserve"> IF( ISNUMBER( F29 ), 0, 1 )</f>
        <v>0</v>
      </c>
      <c r="T29" s="530">
        <f t="shared" si="5"/>
        <v>0</v>
      </c>
      <c r="U29" s="530">
        <f xml:space="preserve"> IF( ISNUMBER( H29 ), 0, 1 )</f>
        <v>0</v>
      </c>
      <c r="V29" s="348"/>
      <c r="W29" s="1894"/>
      <c r="X29" s="1848"/>
      <c r="Y29" s="1804" t="s">
        <v>1429</v>
      </c>
      <c r="Z29" s="619" t="s">
        <v>1432</v>
      </c>
      <c r="AA29" s="619" t="s">
        <v>1433</v>
      </c>
      <c r="AB29" s="621" t="s">
        <v>1434</v>
      </c>
      <c r="AC29" s="621" t="s">
        <v>1435</v>
      </c>
      <c r="AD29" s="1444" t="s">
        <v>1436</v>
      </c>
      <c r="AE29" s="1848"/>
    </row>
    <row r="30" spans="2:31" ht="8.25" customHeight="1">
      <c r="B30" s="54"/>
      <c r="C30" s="54"/>
      <c r="D30" s="54"/>
      <c r="E30" s="1848"/>
      <c r="F30" s="1848"/>
      <c r="G30" s="1848"/>
      <c r="H30" s="1848"/>
      <c r="I30" s="58"/>
      <c r="J30" s="1848"/>
      <c r="K30" s="1848"/>
      <c r="L30" s="1848"/>
      <c r="M30" s="1848"/>
      <c r="N30" s="1848"/>
      <c r="O30" s="1848"/>
      <c r="P30" s="596"/>
      <c r="Q30" s="352"/>
      <c r="R30" s="348"/>
      <c r="S30" s="348"/>
      <c r="T30" s="348"/>
      <c r="U30" s="348"/>
      <c r="V30" s="348"/>
      <c r="W30" s="352"/>
      <c r="X30" s="1848"/>
      <c r="Y30" s="1848"/>
      <c r="Z30" s="1848"/>
      <c r="AA30" s="1848"/>
      <c r="AB30" s="1848"/>
      <c r="AC30" s="1848"/>
      <c r="AD30" s="1848"/>
      <c r="AE30" s="1848"/>
    </row>
    <row r="31" spans="2:31" ht="15.75" customHeight="1">
      <c r="B31" s="1848"/>
      <c r="C31" s="1848"/>
      <c r="D31" s="1848"/>
      <c r="E31" s="1848"/>
      <c r="F31" s="1848"/>
      <c r="G31" s="1848"/>
      <c r="H31" s="1848"/>
      <c r="I31" s="1848"/>
      <c r="J31" s="1848"/>
      <c r="K31" s="1848"/>
      <c r="L31" s="1848"/>
      <c r="M31" s="1848"/>
      <c r="N31" s="1848"/>
      <c r="O31" s="1848"/>
      <c r="P31" s="1848"/>
      <c r="Q31" s="352"/>
      <c r="R31" s="1887"/>
      <c r="S31" s="1888"/>
      <c r="T31" s="1888"/>
      <c r="U31" s="1888"/>
      <c r="V31" s="1888"/>
      <c r="W31" s="352"/>
      <c r="X31" s="1848"/>
      <c r="Y31" s="1848"/>
      <c r="Z31" s="1848"/>
      <c r="AA31" s="1848"/>
      <c r="AB31" s="1848"/>
      <c r="AC31" s="1848"/>
      <c r="AD31" s="1848"/>
      <c r="AE31" s="1848"/>
    </row>
    <row r="32" spans="2:31" ht="15.75" customHeight="1">
      <c r="B32" s="1848"/>
      <c r="C32" s="1848"/>
      <c r="D32" s="1848"/>
      <c r="E32" s="1848"/>
      <c r="F32" s="1848"/>
      <c r="G32" s="1848"/>
      <c r="H32" s="1848"/>
      <c r="I32" s="1848"/>
      <c r="J32" s="1848"/>
      <c r="K32" s="1848"/>
      <c r="L32" s="1848"/>
      <c r="M32" s="1848"/>
      <c r="N32" s="1848"/>
      <c r="O32" s="1848"/>
      <c r="P32" s="596"/>
      <c r="Q32" s="1885"/>
      <c r="R32" s="348"/>
      <c r="S32" s="348"/>
      <c r="T32" s="348"/>
      <c r="U32" s="348"/>
      <c r="V32" s="348"/>
      <c r="W32" s="1885"/>
      <c r="X32" s="1848"/>
      <c r="Y32" s="1848"/>
      <c r="Z32" s="1848"/>
      <c r="AA32" s="1848"/>
      <c r="AB32" s="1848"/>
      <c r="AC32" s="1848"/>
      <c r="AD32" s="1848"/>
      <c r="AE32" s="1848"/>
    </row>
    <row r="33" spans="16:31" ht="15.75" customHeight="1">
      <c r="P33" s="596"/>
      <c r="Q33" s="1885"/>
      <c r="R33" s="348"/>
      <c r="S33" s="348"/>
      <c r="T33" s="348"/>
      <c r="U33" s="348"/>
      <c r="V33" s="348"/>
      <c r="W33" s="1885"/>
      <c r="X33" s="1848"/>
      <c r="Y33" s="1848"/>
      <c r="Z33" s="1848"/>
      <c r="AA33" s="1848"/>
      <c r="AB33" s="1848"/>
      <c r="AC33" s="1848"/>
      <c r="AD33" s="1848"/>
      <c r="AE33" s="1848"/>
    </row>
    <row r="34" spans="16:31" ht="15.75" customHeight="1">
      <c r="P34" s="596"/>
      <c r="Q34" s="1885"/>
      <c r="R34" s="348"/>
      <c r="S34" s="348"/>
      <c r="T34" s="348"/>
      <c r="U34" s="348"/>
      <c r="V34" s="348"/>
      <c r="W34" s="1885"/>
      <c r="X34" s="1848"/>
      <c r="Y34" s="1848"/>
      <c r="Z34" s="1848"/>
      <c r="AA34" s="1848"/>
      <c r="AB34" s="1848"/>
      <c r="AC34" s="1848"/>
      <c r="AD34" s="1848"/>
      <c r="AE34" s="1848"/>
    </row>
    <row r="35" spans="16:31" ht="15.75" customHeight="1">
      <c r="P35" s="1848"/>
      <c r="Q35" s="1885"/>
      <c r="R35" s="348"/>
      <c r="S35" s="348"/>
      <c r="T35" s="348"/>
      <c r="U35" s="348"/>
      <c r="V35" s="348"/>
      <c r="W35" s="1885"/>
      <c r="X35" s="1848"/>
      <c r="Y35" s="1848"/>
      <c r="Z35" s="1848"/>
      <c r="AA35" s="1848"/>
      <c r="AB35" s="1848"/>
      <c r="AC35" s="1848"/>
      <c r="AD35" s="1848"/>
      <c r="AE35" s="1848"/>
    </row>
    <row r="36" spans="16:31" ht="15.75" customHeight="1">
      <c r="P36" s="596"/>
      <c r="Q36" s="1885"/>
      <c r="R36" s="348"/>
      <c r="S36" s="348"/>
      <c r="T36" s="348"/>
      <c r="U36" s="348"/>
      <c r="V36" s="348"/>
      <c r="W36" s="1885"/>
      <c r="X36" s="1848"/>
      <c r="Y36" s="1848"/>
      <c r="Z36" s="1848"/>
      <c r="AA36" s="1848"/>
      <c r="AB36" s="1848"/>
      <c r="AC36" s="1848"/>
      <c r="AD36" s="1848"/>
      <c r="AE36" s="1848"/>
    </row>
    <row r="37" spans="16:31" ht="15.75" customHeight="1">
      <c r="P37" s="596"/>
      <c r="Q37" s="354"/>
      <c r="R37" s="348"/>
      <c r="S37" s="348"/>
      <c r="T37" s="348"/>
      <c r="U37" s="348"/>
      <c r="V37" s="348"/>
      <c r="W37" s="354"/>
      <c r="X37" s="1848"/>
      <c r="Y37" s="1848"/>
      <c r="Z37" s="1848"/>
      <c r="AA37" s="1848"/>
      <c r="AB37" s="1848"/>
      <c r="AC37" s="1848"/>
      <c r="AD37" s="1848"/>
      <c r="AE37" s="1848"/>
    </row>
    <row r="38" spans="16:31" ht="15.75" customHeight="1">
      <c r="P38" s="596"/>
      <c r="Q38" s="1885"/>
      <c r="R38" s="348"/>
      <c r="S38" s="348"/>
      <c r="T38" s="348"/>
      <c r="U38" s="348"/>
      <c r="V38" s="348"/>
      <c r="W38" s="1885"/>
      <c r="X38" s="1848"/>
      <c r="Y38" s="1848"/>
      <c r="Z38" s="1848"/>
      <c r="AA38" s="1848"/>
      <c r="AB38" s="1848"/>
      <c r="AC38" s="1848"/>
      <c r="AD38" s="1848"/>
      <c r="AE38" s="1848"/>
    </row>
    <row r="39" spans="16:31" ht="15.75" customHeight="1">
      <c r="P39" s="596"/>
      <c r="Q39" s="1885"/>
      <c r="R39" s="348"/>
      <c r="S39" s="348"/>
      <c r="T39" s="348"/>
      <c r="U39" s="348"/>
      <c r="V39" s="348"/>
      <c r="W39" s="1885"/>
      <c r="X39" s="1848"/>
      <c r="Y39" s="1848"/>
      <c r="Z39" s="1848"/>
      <c r="AA39" s="1848"/>
      <c r="AB39" s="1848"/>
      <c r="AC39" s="1848"/>
      <c r="AD39" s="1848"/>
      <c r="AE39" s="1848"/>
    </row>
    <row r="40" spans="16:31" ht="15.75" customHeight="1">
      <c r="P40" s="596"/>
      <c r="Q40" s="1885"/>
      <c r="R40" s="348"/>
      <c r="S40" s="348"/>
      <c r="T40" s="348"/>
      <c r="U40" s="348"/>
      <c r="V40" s="348"/>
      <c r="W40" s="1885"/>
      <c r="X40" s="1848"/>
      <c r="Y40" s="1848"/>
      <c r="Z40" s="1848"/>
      <c r="AA40" s="1848"/>
      <c r="AB40" s="1848"/>
      <c r="AC40" s="1848"/>
      <c r="AD40" s="1848"/>
      <c r="AE40" s="1848"/>
    </row>
    <row r="41" spans="16:31" ht="15.75" customHeight="1">
      <c r="P41" s="596"/>
      <c r="Q41" s="1885"/>
      <c r="R41" s="348"/>
      <c r="S41" s="348"/>
      <c r="T41" s="348"/>
      <c r="U41" s="348"/>
      <c r="V41" s="348"/>
      <c r="W41" s="1885"/>
      <c r="X41" s="1848"/>
      <c r="Y41" s="1848"/>
      <c r="Z41" s="1848"/>
      <c r="AA41" s="1848"/>
      <c r="AB41" s="1848"/>
      <c r="AC41" s="1848"/>
      <c r="AD41" s="1848"/>
      <c r="AE41" s="1848"/>
    </row>
    <row r="42" spans="16:31" ht="15.75" customHeight="1">
      <c r="P42" s="596"/>
      <c r="Q42" s="1885"/>
      <c r="R42" s="348"/>
      <c r="S42" s="348"/>
      <c r="T42" s="348"/>
      <c r="U42" s="348"/>
      <c r="V42" s="348"/>
      <c r="W42" s="1885"/>
      <c r="X42" s="1848"/>
      <c r="Y42" s="1848"/>
      <c r="Z42" s="1848"/>
      <c r="AA42" s="1848"/>
      <c r="AB42" s="1848"/>
      <c r="AC42" s="1848"/>
      <c r="AD42" s="1848"/>
      <c r="AE42" s="1848"/>
    </row>
    <row r="43" spans="16:31" ht="15.75" customHeight="1">
      <c r="P43" s="596"/>
      <c r="Q43" s="1885"/>
      <c r="R43" s="348"/>
      <c r="S43" s="348"/>
      <c r="T43" s="348"/>
      <c r="U43" s="348"/>
      <c r="V43" s="348"/>
      <c r="W43" s="1885"/>
      <c r="X43" s="1848"/>
      <c r="Y43" s="1848"/>
      <c r="Z43" s="1848"/>
      <c r="AA43" s="1848"/>
      <c r="AB43" s="1848"/>
      <c r="AC43" s="1848"/>
      <c r="AD43" s="1848"/>
      <c r="AE43" s="1848"/>
    </row>
    <row r="44" spans="16:31" ht="15.75" customHeight="1">
      <c r="P44" s="596"/>
      <c r="Q44" s="1885"/>
      <c r="R44" s="348"/>
      <c r="S44" s="348"/>
      <c r="T44" s="348"/>
      <c r="U44" s="348"/>
      <c r="V44" s="348"/>
      <c r="W44" s="1885"/>
      <c r="X44" s="1848"/>
      <c r="Y44" s="1848"/>
      <c r="Z44" s="1848"/>
      <c r="AA44" s="1848"/>
      <c r="AB44" s="1848"/>
      <c r="AC44" s="1848"/>
      <c r="AD44" s="1848"/>
      <c r="AE44" s="1848"/>
    </row>
    <row r="50" spans="16:22" ht="15.75" customHeight="1">
      <c r="P50" s="596">
        <f t="shared" ref="P50:P51" si="6">IF( SUM( R50:T50 ) = 0, 0, $R$5 )</f>
        <v>0</v>
      </c>
      <c r="Q50" s="1885"/>
      <c r="R50" s="348"/>
      <c r="S50" s="348"/>
      <c r="T50" s="348"/>
      <c r="U50" s="348"/>
      <c r="V50" s="348"/>
    </row>
    <row r="51" spans="16:22" ht="15.75" customHeight="1">
      <c r="P51" s="596">
        <f t="shared" si="6"/>
        <v>0</v>
      </c>
      <c r="Q51" s="1885"/>
      <c r="R51" s="348"/>
      <c r="S51" s="348"/>
      <c r="T51" s="348"/>
      <c r="U51" s="348"/>
      <c r="V51" s="348"/>
    </row>
  </sheetData>
  <sheetProtection algorithmName="SHA-512" hashValue="rULF7obHLngRkPSDQVNQZD0mFCGARCqY7oindtHn5s0Wv8ZWSAsAvi6uZQXniP/yyN1R9YE7GRleAiDMMxuENA==" saltValue="Aqf4Ys5/OoA5PE01xuT/Wg==" spinCount="100000" sheet="1" objects="1" scenarios="1"/>
  <mergeCells count="21">
    <mergeCell ref="R4:V4"/>
    <mergeCell ref="B1:I1"/>
    <mergeCell ref="Y1:AD1"/>
    <mergeCell ref="B3:M3"/>
    <mergeCell ref="Y3:AD3"/>
    <mergeCell ref="B2:I2"/>
    <mergeCell ref="Y2:AC2"/>
    <mergeCell ref="AB5:AC5"/>
    <mergeCell ref="AD5:AD6"/>
    <mergeCell ref="AA5:AA6"/>
    <mergeCell ref="B5:B6"/>
    <mergeCell ref="C5:C6"/>
    <mergeCell ref="D5:D6"/>
    <mergeCell ref="E5:E6"/>
    <mergeCell ref="F5:F6"/>
    <mergeCell ref="G5:H5"/>
    <mergeCell ref="I5:I6"/>
    <mergeCell ref="K5:K6"/>
    <mergeCell ref="M5:M6"/>
    <mergeCell ref="Y5:Y6"/>
    <mergeCell ref="Z5:Z6"/>
  </mergeCells>
  <conditionalFormatting sqref="P9 P12:P13 P15">
    <cfRule type="cellIs" dxfId="380" priority="10" operator="equal">
      <formula>0</formula>
    </cfRule>
  </conditionalFormatting>
  <conditionalFormatting sqref="P36:P44">
    <cfRule type="cellIs" dxfId="379" priority="7" operator="equal">
      <formula>0</formula>
    </cfRule>
  </conditionalFormatting>
  <conditionalFormatting sqref="P19:P20">
    <cfRule type="cellIs" dxfId="378" priority="9" operator="equal">
      <formula>0</formula>
    </cfRule>
  </conditionalFormatting>
  <conditionalFormatting sqref="P27:P30">
    <cfRule type="cellIs" dxfId="377" priority="8" operator="equal">
      <formula>0</formula>
    </cfRule>
  </conditionalFormatting>
  <conditionalFormatting sqref="P50:P51">
    <cfRule type="cellIs" dxfId="376" priority="6" operator="equal">
      <formula>0</formula>
    </cfRule>
  </conditionalFormatting>
  <conditionalFormatting sqref="P23:P24">
    <cfRule type="cellIs" dxfId="375" priority="5" operator="equal">
      <formula>0</formula>
    </cfRule>
  </conditionalFormatting>
  <conditionalFormatting sqref="P32:P34">
    <cfRule type="cellIs" dxfId="374" priority="4" operator="equal">
      <formula>0</formula>
    </cfRule>
  </conditionalFormatting>
  <conditionalFormatting sqref="P18">
    <cfRule type="cellIs" dxfId="373" priority="3" operator="equal">
      <formula>0</formula>
    </cfRule>
  </conditionalFormatting>
  <conditionalFormatting sqref="P25:P26">
    <cfRule type="cellIs" dxfId="372" priority="1" operator="equal">
      <formula>0</formula>
    </cfRule>
  </conditionalFormatting>
  <conditionalFormatting sqref="P21:P22">
    <cfRule type="cellIs" dxfId="371" priority="2" operator="equal">
      <formula>0</formula>
    </cfRule>
  </conditionalFormatting>
  <dataValidations count="1">
    <dataValidation type="custom" allowBlank="1" showErrorMessage="1" errorTitle="Input Error" error="Please input a numeric value, in units of £m's." sqref="E9:H9 I12:I13 I18 E21:H22 E25:H26 E29:H29">
      <formula1>ISNUMBER(E9)</formula1>
    </dataValidation>
  </dataValidations>
  <pageMargins left="0.7" right="0.7" top="0.75" bottom="0.75" header="0.3" footer="0.3"/>
  <pageSetup paperSize="8" scale="94" fitToHeight="0" orientation="portrait"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AX63"/>
  <sheetViews>
    <sheetView showGridLines="0" zoomScale="80" zoomScaleNormal="80" zoomScaleSheetLayoutView="100" workbookViewId="0">
      <pane ySplit="8" topLeftCell="A45" activePane="bottomLeft" state="frozen"/>
      <selection activeCell="X2" sqref="X2:AC2"/>
      <selection pane="bottomLeft" activeCell="F50" sqref="F50"/>
    </sheetView>
  </sheetViews>
  <sheetFormatPr defaultColWidth="8.625" defaultRowHeight="15" zeroHeight="1"/>
  <cols>
    <col min="1" max="1" width="1.625" style="308" customWidth="1"/>
    <col min="2" max="2" width="36.125" style="308" customWidth="1"/>
    <col min="3" max="14" width="12.5" style="313" customWidth="1"/>
    <col min="15" max="15" width="1.625" style="308" customWidth="1"/>
    <col min="16" max="16" width="12.5" style="308" customWidth="1"/>
    <col min="17" max="17" width="1.625" style="308" customWidth="1"/>
    <col min="18" max="18" width="33.875" style="308" customWidth="1"/>
    <col min="19" max="19" width="1.625" style="308" customWidth="1"/>
    <col min="20" max="20" width="1.625" style="312" customWidth="1"/>
    <col min="21" max="21" width="25.125" style="312" customWidth="1"/>
    <col min="22" max="22" width="1.625" style="326" customWidth="1"/>
    <col min="23" max="34" width="6.125" style="326" hidden="1" customWidth="1"/>
    <col min="35" max="35" width="1.625" style="326" hidden="1" customWidth="1"/>
    <col min="36" max="36" width="1.625" style="308" customWidth="1"/>
    <col min="37" max="37" width="30.875" style="308" customWidth="1"/>
    <col min="38" max="49" width="17.5" style="308" customWidth="1"/>
    <col min="50" max="50" width="1.625" style="308" customWidth="1"/>
    <col min="51" max="16384" width="8.625" style="308"/>
  </cols>
  <sheetData>
    <row r="1" spans="2:49" s="219" customFormat="1" ht="30" customHeight="1">
      <c r="B1" s="622" t="s">
        <v>662</v>
      </c>
      <c r="C1" s="623"/>
      <c r="D1" s="623"/>
      <c r="E1" s="623"/>
      <c r="F1" s="623"/>
      <c r="G1" s="624"/>
      <c r="H1" s="624"/>
      <c r="I1" s="624"/>
      <c r="J1" s="624"/>
      <c r="K1" s="624"/>
      <c r="L1" s="624"/>
      <c r="M1" s="624"/>
      <c r="N1" s="624"/>
      <c r="T1" s="358"/>
      <c r="U1" s="1886"/>
      <c r="V1" s="1894"/>
      <c r="W1" s="1885"/>
      <c r="X1" s="1885"/>
      <c r="Y1" s="1885"/>
      <c r="Z1" s="1885"/>
      <c r="AA1" s="1885"/>
      <c r="AB1" s="1885"/>
      <c r="AC1" s="1885"/>
      <c r="AD1" s="1885"/>
      <c r="AE1" s="1885"/>
      <c r="AF1" s="1885"/>
      <c r="AG1" s="1885"/>
      <c r="AH1" s="1885"/>
      <c r="AI1" s="1894"/>
      <c r="AK1" s="622" t="s">
        <v>662</v>
      </c>
      <c r="AL1" s="1794"/>
      <c r="AM1" s="1794"/>
      <c r="AN1" s="1794"/>
      <c r="AO1" s="1794"/>
      <c r="AP1" s="625"/>
      <c r="AQ1" s="626"/>
      <c r="AR1" s="626"/>
      <c r="AS1" s="626"/>
      <c r="AT1" s="626"/>
      <c r="AU1" s="626"/>
      <c r="AV1" s="625"/>
      <c r="AW1" s="626"/>
    </row>
    <row r="2" spans="2:49" s="219" customFormat="1" ht="30" customHeight="1">
      <c r="B2" s="622" t="str">
        <f>Validation!B4</f>
        <v>South Staffordshire / Cambridge Water</v>
      </c>
      <c r="C2" s="623"/>
      <c r="D2" s="623"/>
      <c r="E2" s="623"/>
      <c r="F2" s="623"/>
      <c r="G2" s="624"/>
      <c r="H2" s="624"/>
      <c r="I2" s="624"/>
      <c r="J2" s="624"/>
      <c r="K2" s="624"/>
      <c r="L2" s="624"/>
      <c r="M2" s="624"/>
      <c r="N2" s="624"/>
      <c r="T2" s="358"/>
      <c r="U2" s="1886"/>
      <c r="V2" s="1894"/>
      <c r="W2" s="1885"/>
      <c r="X2" s="1885"/>
      <c r="Y2" s="1885"/>
      <c r="Z2" s="1885"/>
      <c r="AA2" s="1885"/>
      <c r="AB2" s="1885"/>
      <c r="AC2" s="1885"/>
      <c r="AD2" s="1885"/>
      <c r="AE2" s="1885"/>
      <c r="AF2" s="1885"/>
      <c r="AG2" s="1885"/>
      <c r="AH2" s="1885"/>
      <c r="AI2" s="1894"/>
      <c r="AK2" s="622" t="str">
        <f>Validation!B4</f>
        <v>South Staffordshire / Cambridge Water</v>
      </c>
      <c r="AL2" s="626"/>
      <c r="AM2" s="626"/>
      <c r="AN2" s="626"/>
      <c r="AO2" s="626"/>
      <c r="AP2" s="625"/>
      <c r="AQ2" s="626"/>
      <c r="AR2" s="626"/>
      <c r="AS2" s="626"/>
      <c r="AT2" s="626"/>
      <c r="AU2" s="626"/>
      <c r="AV2" s="625"/>
      <c r="AW2" s="626"/>
    </row>
    <row r="3" spans="2:49" s="220" customFormat="1" ht="44.25" customHeight="1">
      <c r="B3" s="2117" t="s">
        <v>1437</v>
      </c>
      <c r="C3" s="2088"/>
      <c r="D3" s="2088"/>
      <c r="E3" s="2088"/>
      <c r="F3" s="2088"/>
      <c r="G3" s="2088"/>
      <c r="H3" s="2088"/>
      <c r="I3" s="2088"/>
      <c r="J3" s="2088"/>
      <c r="K3" s="2088"/>
      <c r="L3" s="2088"/>
      <c r="M3" s="2088"/>
      <c r="N3" s="2088"/>
      <c r="O3" s="2088"/>
      <c r="P3" s="2088"/>
      <c r="Q3" s="2088"/>
      <c r="R3" s="2088"/>
      <c r="T3" s="275"/>
      <c r="U3" s="267" t="s">
        <v>798</v>
      </c>
      <c r="V3" s="1894"/>
      <c r="W3" s="1885"/>
      <c r="X3" s="1885"/>
      <c r="Y3" s="1885"/>
      <c r="Z3" s="1885"/>
      <c r="AA3" s="1885"/>
      <c r="AB3" s="1885"/>
      <c r="AC3" s="1885"/>
      <c r="AD3" s="1885"/>
      <c r="AE3" s="1885"/>
      <c r="AF3" s="1885"/>
      <c r="AG3" s="1885"/>
      <c r="AH3" s="1885"/>
      <c r="AI3" s="1894"/>
      <c r="AK3" s="2119" t="s">
        <v>1437</v>
      </c>
      <c r="AL3" s="2090"/>
      <c r="AM3" s="2090"/>
      <c r="AN3" s="2090"/>
      <c r="AO3" s="2090"/>
      <c r="AP3" s="2090"/>
      <c r="AQ3" s="2090"/>
      <c r="AR3" s="2090"/>
      <c r="AS3" s="2090"/>
      <c r="AT3" s="2090"/>
      <c r="AU3" s="2090"/>
      <c r="AV3" s="2090"/>
      <c r="AW3" s="2090"/>
    </row>
    <row r="4" spans="2:49" s="221" customFormat="1" ht="15.75" customHeight="1" thickBot="1">
      <c r="C4" s="627"/>
      <c r="D4" s="627"/>
      <c r="E4" s="627"/>
      <c r="F4" s="627"/>
      <c r="G4" s="627"/>
      <c r="H4" s="627"/>
      <c r="I4" s="628"/>
      <c r="J4" s="628"/>
      <c r="K4" s="628"/>
      <c r="L4" s="628"/>
      <c r="M4" s="628"/>
      <c r="N4" s="628"/>
      <c r="T4" s="1890"/>
      <c r="U4" s="1886"/>
      <c r="V4" s="1894"/>
      <c r="W4" s="2085" t="s">
        <v>799</v>
      </c>
      <c r="X4" s="2085"/>
      <c r="Y4" s="2085"/>
      <c r="Z4" s="2085"/>
      <c r="AA4" s="2085"/>
      <c r="AB4" s="2085"/>
      <c r="AC4" s="2085"/>
      <c r="AD4" s="2085"/>
      <c r="AE4" s="2085"/>
      <c r="AF4" s="2085"/>
      <c r="AG4" s="2085"/>
      <c r="AH4" s="2085"/>
      <c r="AI4" s="1894"/>
      <c r="AL4" s="222"/>
      <c r="AM4" s="222"/>
      <c r="AN4" s="222"/>
      <c r="AO4" s="222"/>
      <c r="AP4" s="222"/>
      <c r="AQ4" s="222"/>
    </row>
    <row r="5" spans="2:49" s="223" customFormat="1" ht="20.25" customHeight="1">
      <c r="B5" s="2101" t="s">
        <v>800</v>
      </c>
      <c r="C5" s="2102" t="s">
        <v>1438</v>
      </c>
      <c r="D5" s="2102"/>
      <c r="E5" s="2102"/>
      <c r="F5" s="2102"/>
      <c r="G5" s="2102"/>
      <c r="H5" s="2102"/>
      <c r="I5" s="2102" t="s">
        <v>1439</v>
      </c>
      <c r="J5" s="2102"/>
      <c r="K5" s="2102"/>
      <c r="L5" s="2102"/>
      <c r="M5" s="2102"/>
      <c r="N5" s="2092"/>
      <c r="P5" s="2070" t="s">
        <v>806</v>
      </c>
      <c r="R5" s="2070" t="s">
        <v>807</v>
      </c>
      <c r="T5" s="1890"/>
      <c r="U5" s="1886"/>
      <c r="V5" s="1894"/>
      <c r="W5" s="327" t="s">
        <v>808</v>
      </c>
      <c r="X5" s="348"/>
      <c r="Y5" s="348"/>
      <c r="Z5" s="348"/>
      <c r="AA5" s="348"/>
      <c r="AB5" s="348"/>
      <c r="AC5" s="348"/>
      <c r="AD5" s="348"/>
      <c r="AE5" s="348"/>
      <c r="AF5" s="348"/>
      <c r="AG5" s="348"/>
      <c r="AH5" s="348"/>
      <c r="AI5" s="1894"/>
      <c r="AK5" s="2101" t="s">
        <v>800</v>
      </c>
      <c r="AL5" s="2102" t="s">
        <v>1438</v>
      </c>
      <c r="AM5" s="2102"/>
      <c r="AN5" s="2102"/>
      <c r="AO5" s="2102"/>
      <c r="AP5" s="2102"/>
      <c r="AQ5" s="2102"/>
      <c r="AR5" s="2102" t="s">
        <v>1440</v>
      </c>
      <c r="AS5" s="2102"/>
      <c r="AT5" s="2102"/>
      <c r="AU5" s="2102"/>
      <c r="AV5" s="2102"/>
      <c r="AW5" s="2092"/>
    </row>
    <row r="6" spans="2:49" s="223" customFormat="1" ht="75" customHeight="1">
      <c r="B6" s="2166"/>
      <c r="C6" s="1816" t="s">
        <v>1441</v>
      </c>
      <c r="D6" s="1816" t="s">
        <v>1442</v>
      </c>
      <c r="E6" s="1816" t="s">
        <v>1443</v>
      </c>
      <c r="F6" s="1816" t="s">
        <v>1441</v>
      </c>
      <c r="G6" s="1816" t="s">
        <v>1442</v>
      </c>
      <c r="H6" s="1816" t="s">
        <v>1443</v>
      </c>
      <c r="I6" s="1816" t="s">
        <v>1441</v>
      </c>
      <c r="J6" s="1816" t="s">
        <v>1442</v>
      </c>
      <c r="K6" s="1816" t="s">
        <v>1443</v>
      </c>
      <c r="L6" s="1816" t="s">
        <v>1441</v>
      </c>
      <c r="M6" s="1816" t="s">
        <v>1442</v>
      </c>
      <c r="N6" s="1817" t="s">
        <v>1443</v>
      </c>
      <c r="P6" s="2167"/>
      <c r="R6" s="2167"/>
      <c r="T6" s="1890"/>
      <c r="U6" s="1886"/>
      <c r="V6" s="1894"/>
      <c r="W6" s="1848"/>
      <c r="X6" s="1848"/>
      <c r="Y6" s="1848"/>
      <c r="Z6" s="1848"/>
      <c r="AA6" s="1848"/>
      <c r="AB6" s="1848"/>
      <c r="AC6" s="1848"/>
      <c r="AD6" s="1848"/>
      <c r="AE6" s="1848"/>
      <c r="AF6" s="1848"/>
      <c r="AG6" s="1848"/>
      <c r="AH6" s="1848"/>
      <c r="AI6" s="1894"/>
      <c r="AK6" s="2166"/>
      <c r="AL6" s="1816" t="s">
        <v>1441</v>
      </c>
      <c r="AM6" s="1816" t="s">
        <v>1442</v>
      </c>
      <c r="AN6" s="1816" t="s">
        <v>1443</v>
      </c>
      <c r="AO6" s="1816" t="s">
        <v>1441</v>
      </c>
      <c r="AP6" s="1816" t="s">
        <v>1442</v>
      </c>
      <c r="AQ6" s="1816" t="s">
        <v>1443</v>
      </c>
      <c r="AR6" s="1816" t="s">
        <v>1441</v>
      </c>
      <c r="AS6" s="1816" t="s">
        <v>1442</v>
      </c>
      <c r="AT6" s="1816" t="s">
        <v>1443</v>
      </c>
      <c r="AU6" s="1816" t="s">
        <v>1441</v>
      </c>
      <c r="AV6" s="1816" t="s">
        <v>1442</v>
      </c>
      <c r="AW6" s="1817" t="s">
        <v>1443</v>
      </c>
    </row>
    <row r="7" spans="2:49" s="223" customFormat="1" ht="15" customHeight="1">
      <c r="B7" s="1818" t="s">
        <v>801</v>
      </c>
      <c r="C7" s="2164" t="s">
        <v>1392</v>
      </c>
      <c r="D7" s="2164"/>
      <c r="E7" s="2164"/>
      <c r="F7" s="2164" t="s">
        <v>813</v>
      </c>
      <c r="G7" s="2164"/>
      <c r="H7" s="2164"/>
      <c r="I7" s="2164" t="s">
        <v>1392</v>
      </c>
      <c r="J7" s="2164"/>
      <c r="K7" s="2164"/>
      <c r="L7" s="2164" t="s">
        <v>813</v>
      </c>
      <c r="M7" s="2164"/>
      <c r="N7" s="2165"/>
      <c r="P7" s="2167"/>
      <c r="R7" s="2167"/>
      <c r="T7" s="1890"/>
      <c r="U7" s="1886"/>
      <c r="V7" s="1894"/>
      <c r="W7" s="1848"/>
      <c r="X7" s="1848"/>
      <c r="Y7" s="1848"/>
      <c r="Z7" s="1848"/>
      <c r="AA7" s="1848"/>
      <c r="AB7" s="1848"/>
      <c r="AC7" s="1848"/>
      <c r="AD7" s="1848"/>
      <c r="AE7" s="1848"/>
      <c r="AF7" s="1848"/>
      <c r="AG7" s="1848"/>
      <c r="AH7" s="1848"/>
      <c r="AI7" s="1894"/>
      <c r="AK7" s="1818" t="s">
        <v>801</v>
      </c>
      <c r="AL7" s="2164" t="s">
        <v>1392</v>
      </c>
      <c r="AM7" s="2164"/>
      <c r="AN7" s="2164"/>
      <c r="AO7" s="2164" t="s">
        <v>813</v>
      </c>
      <c r="AP7" s="2164"/>
      <c r="AQ7" s="2164"/>
      <c r="AR7" s="2164" t="s">
        <v>1392</v>
      </c>
      <c r="AS7" s="2164"/>
      <c r="AT7" s="2164"/>
      <c r="AU7" s="2164" t="s">
        <v>813</v>
      </c>
      <c r="AV7" s="2164"/>
      <c r="AW7" s="2165"/>
    </row>
    <row r="8" spans="2:49" s="223" customFormat="1" ht="15" customHeight="1" thickBot="1">
      <c r="B8" s="1802" t="s">
        <v>802</v>
      </c>
      <c r="C8" s="2104">
        <v>3</v>
      </c>
      <c r="D8" s="2104"/>
      <c r="E8" s="2104"/>
      <c r="F8" s="2104">
        <v>3</v>
      </c>
      <c r="G8" s="2104"/>
      <c r="H8" s="2104"/>
      <c r="I8" s="2104">
        <v>3</v>
      </c>
      <c r="J8" s="2104"/>
      <c r="K8" s="2104"/>
      <c r="L8" s="2104">
        <v>3</v>
      </c>
      <c r="M8" s="2104"/>
      <c r="N8" s="2093"/>
      <c r="P8" s="2071"/>
      <c r="R8" s="2071"/>
      <c r="T8" s="1890"/>
      <c r="U8" s="1886"/>
      <c r="V8" s="1894"/>
      <c r="W8" s="1886"/>
      <c r="X8" s="1886"/>
      <c r="Y8" s="1886"/>
      <c r="Z8" s="1886"/>
      <c r="AA8" s="1886"/>
      <c r="AB8" s="1886"/>
      <c r="AC8" s="1886"/>
      <c r="AD8" s="1886"/>
      <c r="AE8" s="1886"/>
      <c r="AF8" s="1886"/>
      <c r="AG8" s="1886"/>
      <c r="AH8" s="1886"/>
      <c r="AI8" s="1894"/>
      <c r="AK8" s="1802" t="s">
        <v>802</v>
      </c>
      <c r="AL8" s="2104">
        <v>3</v>
      </c>
      <c r="AM8" s="2104"/>
      <c r="AN8" s="2104"/>
      <c r="AO8" s="2104">
        <v>3</v>
      </c>
      <c r="AP8" s="2104"/>
      <c r="AQ8" s="2104"/>
      <c r="AR8" s="2104">
        <v>3</v>
      </c>
      <c r="AS8" s="2104"/>
      <c r="AT8" s="2104"/>
      <c r="AU8" s="2104">
        <v>3</v>
      </c>
      <c r="AV8" s="2104"/>
      <c r="AW8" s="2093"/>
    </row>
    <row r="9" spans="2:49" s="223" customFormat="1" ht="14.25" customHeight="1" thickBot="1">
      <c r="B9" s="224"/>
      <c r="C9" s="629"/>
      <c r="D9" s="629"/>
      <c r="E9" s="629"/>
      <c r="F9" s="629"/>
      <c r="G9" s="629"/>
      <c r="H9" s="629"/>
      <c r="I9" s="629"/>
      <c r="J9" s="629"/>
      <c r="K9" s="629"/>
      <c r="L9" s="629"/>
      <c r="M9" s="629"/>
      <c r="N9" s="629"/>
      <c r="P9" s="1848"/>
      <c r="T9" s="1890"/>
      <c r="U9" s="1886"/>
      <c r="V9" s="1894"/>
      <c r="W9" s="1848"/>
      <c r="X9" s="1848"/>
      <c r="Y9" s="1848"/>
      <c r="Z9" s="1848"/>
      <c r="AA9" s="1848"/>
      <c r="AB9" s="1848"/>
      <c r="AC9" s="1848"/>
      <c r="AD9" s="1848"/>
      <c r="AE9" s="1848"/>
      <c r="AF9" s="1848"/>
      <c r="AG9" s="1848"/>
      <c r="AH9" s="1848"/>
      <c r="AI9" s="1894"/>
      <c r="AK9" s="630"/>
      <c r="AL9" s="224"/>
      <c r="AM9" s="224"/>
      <c r="AN9" s="224"/>
      <c r="AO9" s="224"/>
      <c r="AP9" s="224"/>
      <c r="AQ9" s="224"/>
      <c r="AR9" s="224"/>
      <c r="AS9" s="224"/>
      <c r="AT9" s="224"/>
      <c r="AU9" s="224"/>
      <c r="AV9" s="224"/>
      <c r="AW9" s="224"/>
    </row>
    <row r="10" spans="2:49" s="223" customFormat="1" ht="20.25" customHeight="1" thickBot="1">
      <c r="B10" s="631" t="s">
        <v>1444</v>
      </c>
      <c r="C10" s="629"/>
      <c r="D10" s="629"/>
      <c r="E10" s="629"/>
      <c r="F10" s="629"/>
      <c r="G10" s="629"/>
      <c r="H10" s="629"/>
      <c r="I10" s="629"/>
      <c r="J10" s="629"/>
      <c r="K10" s="629"/>
      <c r="L10" s="629"/>
      <c r="M10" s="629"/>
      <c r="N10" s="629"/>
      <c r="P10" s="1848"/>
      <c r="T10" s="1895"/>
      <c r="U10" s="1886"/>
      <c r="V10" s="1894"/>
      <c r="AI10" s="1894"/>
      <c r="AK10" s="670" t="s">
        <v>1444</v>
      </c>
      <c r="AL10" s="224"/>
      <c r="AM10" s="224"/>
      <c r="AN10" s="224"/>
      <c r="AO10" s="224"/>
      <c r="AP10" s="224"/>
      <c r="AQ10" s="224"/>
      <c r="AR10" s="224"/>
      <c r="AS10" s="224"/>
      <c r="AT10" s="224"/>
      <c r="AU10" s="224"/>
      <c r="AV10" s="224"/>
      <c r="AW10" s="224"/>
    </row>
    <row r="11" spans="2:49" s="223" customFormat="1" ht="32.25" customHeight="1">
      <c r="B11" s="632" t="s">
        <v>1444</v>
      </c>
      <c r="C11" s="635">
        <v>4.1254406824100184E-2</v>
      </c>
      <c r="D11" s="637">
        <f>IF(OR(G11=0, D12=0), 0, G11/D12)</f>
        <v>3.3413357544270821E-2</v>
      </c>
      <c r="E11" s="637">
        <f>+C11</f>
        <v>4.1254406824100184E-2</v>
      </c>
      <c r="F11" s="633">
        <f>C11*C12</f>
        <v>6.2300480544507923</v>
      </c>
      <c r="G11" s="633">
        <f>H11</f>
        <v>5.0459293730468895</v>
      </c>
      <c r="H11" s="633">
        <f>E11*E12</f>
        <v>5.0459293730468895</v>
      </c>
      <c r="I11" s="635">
        <v>4.1254406824100184E-2</v>
      </c>
      <c r="J11" s="637">
        <f>IF(OR(M11=0, J12=0), 0, M11/J12)</f>
        <v>3.3413357544270821E-2</v>
      </c>
      <c r="K11" s="637">
        <f>+I11</f>
        <v>4.1254406824100184E-2</v>
      </c>
      <c r="L11" s="633">
        <f>I11*I12</f>
        <v>6.2300480544507923</v>
      </c>
      <c r="M11" s="633">
        <f>N11</f>
        <v>5.0459293730468895</v>
      </c>
      <c r="N11" s="634">
        <f>K11*K12</f>
        <v>5.0459293730468895</v>
      </c>
      <c r="P11" s="385" t="s">
        <v>1445</v>
      </c>
      <c r="R11" s="1732" t="s">
        <v>1446</v>
      </c>
      <c r="T11" s="1895"/>
      <c r="U11" s="529">
        <f>IF( SUM( W11:AH11 ) = 0, 0, $W$5 )</f>
        <v>0</v>
      </c>
      <c r="V11" s="1894"/>
      <c r="W11" s="530">
        <f>IFERROR(IF( ISNUMBER( C11 ), 0, 1 ),0)</f>
        <v>0</v>
      </c>
      <c r="X11" s="348"/>
      <c r="Y11" s="348"/>
      <c r="Z11" s="348"/>
      <c r="AA11" s="348"/>
      <c r="AB11" s="348"/>
      <c r="AC11" s="530">
        <f>IFERROR(IF( ISNUMBER( I11 ), 0, 1 ),0)</f>
        <v>0</v>
      </c>
      <c r="AD11" s="348"/>
      <c r="AE11" s="348"/>
      <c r="AF11" s="348"/>
      <c r="AG11" s="348"/>
      <c r="AH11" s="348"/>
      <c r="AI11" s="1894"/>
      <c r="AK11" s="632" t="s">
        <v>1444</v>
      </c>
      <c r="AL11" s="635" t="s">
        <v>1447</v>
      </c>
      <c r="AM11" s="636" t="s">
        <v>1448</v>
      </c>
      <c r="AN11" s="637" t="s">
        <v>1449</v>
      </c>
      <c r="AO11" s="638" t="s">
        <v>1450</v>
      </c>
      <c r="AP11" s="636" t="s">
        <v>1451</v>
      </c>
      <c r="AQ11" s="637" t="s">
        <v>1452</v>
      </c>
      <c r="AR11" s="1680" t="s">
        <v>1453</v>
      </c>
      <c r="AS11" s="636" t="s">
        <v>1454</v>
      </c>
      <c r="AT11" s="637" t="s">
        <v>1455</v>
      </c>
      <c r="AU11" s="638" t="s">
        <v>1456</v>
      </c>
      <c r="AV11" s="636" t="s">
        <v>1457</v>
      </c>
      <c r="AW11" s="639" t="s">
        <v>1458</v>
      </c>
    </row>
    <row r="12" spans="2:49" s="223" customFormat="1" ht="32.25" customHeight="1" thickBot="1">
      <c r="B12" s="640" t="s">
        <v>1459</v>
      </c>
      <c r="C12" s="996">
        <v>151.01533470143838</v>
      </c>
      <c r="D12" s="997">
        <f>+C12</f>
        <v>151.01533470143838</v>
      </c>
      <c r="E12" s="996">
        <v>122.31249365823231</v>
      </c>
      <c r="F12" s="641"/>
      <c r="G12" s="641"/>
      <c r="H12" s="641"/>
      <c r="I12" s="995">
        <v>151.01533470143838</v>
      </c>
      <c r="J12" s="998">
        <f>+I12</f>
        <v>151.01533470143838</v>
      </c>
      <c r="K12" s="995">
        <v>122.31249365823231</v>
      </c>
      <c r="L12" s="641"/>
      <c r="M12" s="641"/>
      <c r="N12" s="999"/>
      <c r="P12" s="387" t="s">
        <v>1460</v>
      </c>
      <c r="R12" s="1733"/>
      <c r="T12" s="1895"/>
      <c r="U12" s="529">
        <f>IF( SUM( W12:AH12 ) = 0, 0, $W$5 )</f>
        <v>0</v>
      </c>
      <c r="V12" s="1894"/>
      <c r="W12" s="530">
        <f>IFERROR(IF( ISNUMBER( C12 ), 0, 1 ),0)</f>
        <v>0</v>
      </c>
      <c r="X12" s="348"/>
      <c r="Y12" s="530">
        <f>IFERROR(IF( ISNUMBER( E12 ), 0, 1 ),0)</f>
        <v>0</v>
      </c>
      <c r="Z12" s="348"/>
      <c r="AA12" s="348"/>
      <c r="AB12" s="348"/>
      <c r="AC12" s="530">
        <f>IFERROR(IF( ISNUMBER( I12 ), 0, 1 ),0)</f>
        <v>0</v>
      </c>
      <c r="AD12" s="348"/>
      <c r="AE12" s="530">
        <f>IFERROR(IF( ISNUMBER( K12 ), 0, 1 ),0)</f>
        <v>0</v>
      </c>
      <c r="AF12" s="348"/>
      <c r="AG12" s="348"/>
      <c r="AH12" s="348"/>
      <c r="AI12" s="1894"/>
      <c r="AK12" s="640" t="s">
        <v>1459</v>
      </c>
      <c r="AL12" s="642" t="s">
        <v>1461</v>
      </c>
      <c r="AM12" s="650" t="s">
        <v>1462</v>
      </c>
      <c r="AN12" s="642" t="s">
        <v>1463</v>
      </c>
      <c r="AO12" s="641"/>
      <c r="AP12" s="641"/>
      <c r="AQ12" s="641"/>
      <c r="AR12" s="995" t="s">
        <v>1464</v>
      </c>
      <c r="AS12" s="650" t="s">
        <v>1465</v>
      </c>
      <c r="AT12" s="642" t="s">
        <v>1466</v>
      </c>
      <c r="AU12" s="641"/>
      <c r="AV12" s="641"/>
      <c r="AW12" s="999"/>
    </row>
    <row r="13" spans="2:49" s="223" customFormat="1" ht="14.25" customHeight="1" thickBot="1">
      <c r="B13" s="225"/>
      <c r="C13" s="1000"/>
      <c r="D13" s="1000"/>
      <c r="E13" s="1000"/>
      <c r="F13" s="226"/>
      <c r="G13" s="226"/>
      <c r="H13" s="226"/>
      <c r="I13" s="1000"/>
      <c r="J13" s="1000"/>
      <c r="K13" s="1000"/>
      <c r="L13" s="226"/>
      <c r="M13" s="226"/>
      <c r="N13" s="226"/>
      <c r="R13" s="1734"/>
      <c r="T13" s="1895"/>
      <c r="U13" s="1886"/>
      <c r="V13" s="1894"/>
      <c r="W13" s="348"/>
      <c r="X13" s="348"/>
      <c r="Y13" s="348"/>
      <c r="Z13" s="348"/>
      <c r="AA13" s="348"/>
      <c r="AB13" s="348"/>
      <c r="AC13" s="348"/>
      <c r="AD13" s="348"/>
      <c r="AE13" s="348"/>
      <c r="AF13" s="348"/>
      <c r="AG13" s="348"/>
      <c r="AH13" s="348"/>
      <c r="AI13" s="1894"/>
      <c r="AK13" s="225"/>
      <c r="AL13" s="226"/>
      <c r="AM13" s="226"/>
      <c r="AN13" s="226"/>
      <c r="AO13" s="227"/>
      <c r="AP13" s="227"/>
      <c r="AQ13" s="227"/>
      <c r="AR13" s="226"/>
      <c r="AS13" s="226"/>
      <c r="AT13" s="226"/>
      <c r="AU13" s="227"/>
      <c r="AV13" s="227"/>
      <c r="AW13" s="227"/>
    </row>
    <row r="14" spans="2:49" s="223" customFormat="1" ht="20.25" customHeight="1" thickBot="1">
      <c r="B14" s="631" t="s">
        <v>1467</v>
      </c>
      <c r="C14" s="1000"/>
      <c r="D14" s="1000"/>
      <c r="E14" s="1000"/>
      <c r="F14" s="226"/>
      <c r="G14" s="226"/>
      <c r="H14" s="226"/>
      <c r="I14" s="1000"/>
      <c r="J14" s="1000"/>
      <c r="K14" s="1000"/>
      <c r="L14" s="226"/>
      <c r="M14" s="226"/>
      <c r="N14" s="226"/>
      <c r="R14" s="1734"/>
      <c r="T14" s="1895"/>
      <c r="U14" s="1886"/>
      <c r="V14" s="1894"/>
      <c r="W14" s="348"/>
      <c r="X14" s="348"/>
      <c r="Y14" s="348"/>
      <c r="Z14" s="348"/>
      <c r="AA14" s="348"/>
      <c r="AB14" s="348"/>
      <c r="AC14" s="348"/>
      <c r="AD14" s="348"/>
      <c r="AE14" s="348"/>
      <c r="AF14" s="348"/>
      <c r="AG14" s="348"/>
      <c r="AH14" s="348"/>
      <c r="AI14" s="1894"/>
      <c r="AK14" s="670" t="s">
        <v>1467</v>
      </c>
      <c r="AL14" s="226"/>
      <c r="AM14" s="226"/>
      <c r="AN14" s="226"/>
      <c r="AO14" s="227"/>
      <c r="AP14" s="227"/>
      <c r="AQ14" s="227"/>
      <c r="AR14" s="226"/>
      <c r="AS14" s="226"/>
      <c r="AT14" s="226"/>
      <c r="AU14" s="227"/>
      <c r="AV14" s="227"/>
      <c r="AW14" s="227"/>
    </row>
    <row r="15" spans="2:49" s="223" customFormat="1" ht="32.25" customHeight="1">
      <c r="B15" s="632" t="s">
        <v>1391</v>
      </c>
      <c r="C15" s="1001"/>
      <c r="D15" s="1002">
        <f>IF(OR(G15=0, D12=0),0,C11-D11)</f>
        <v>7.8410492798293638E-3</v>
      </c>
      <c r="E15" s="1002">
        <f>IF(OR(H15=0, E12=0),0,H15/E12)</f>
        <v>3.1865191609745202E-3</v>
      </c>
      <c r="F15" s="1003"/>
      <c r="G15" s="643">
        <f>H15</f>
        <v>0.38975110466853174</v>
      </c>
      <c r="H15" s="1004">
        <v>0.38975110466853174</v>
      </c>
      <c r="I15" s="1001"/>
      <c r="J15" s="1002">
        <f>IF(OR(M15=0, J12=0),0,I11-J11)</f>
        <v>7.8410492798293638E-3</v>
      </c>
      <c r="K15" s="1002">
        <f>IF(OR(N15=0, K12=0),0,N15/K12)</f>
        <v>3.1865191609745202E-3</v>
      </c>
      <c r="L15" s="1003"/>
      <c r="M15" s="643">
        <f>N15</f>
        <v>0.38975110466853174</v>
      </c>
      <c r="N15" s="1005">
        <v>0.38975110466853174</v>
      </c>
      <c r="P15" s="385" t="s">
        <v>1468</v>
      </c>
      <c r="R15" s="1732"/>
      <c r="T15" s="1895"/>
      <c r="U15" s="529">
        <f t="shared" ref="U15:U20" si="0">IF( SUM( W15:AH15 ) = 0, 0, $W$5 )</f>
        <v>0</v>
      </c>
      <c r="V15" s="1894"/>
      <c r="W15" s="348"/>
      <c r="X15" s="348"/>
      <c r="Y15" s="348"/>
      <c r="Z15" s="348"/>
      <c r="AA15" s="348"/>
      <c r="AB15" s="530">
        <f t="shared" ref="AB15:AB20" si="1">IFERROR(IF( ISNUMBER( H15 ), 0, 1 ),0)</f>
        <v>0</v>
      </c>
      <c r="AC15" s="348"/>
      <c r="AD15" s="348"/>
      <c r="AE15" s="348"/>
      <c r="AF15" s="348"/>
      <c r="AG15" s="348"/>
      <c r="AH15" s="530">
        <f t="shared" ref="AH15:AH20" si="2">IFERROR(IF( ISNUMBER( N15 ), 0, 1 ),0)</f>
        <v>0</v>
      </c>
      <c r="AI15" s="1894"/>
      <c r="AK15" s="632" t="s">
        <v>1391</v>
      </c>
      <c r="AL15" s="1687"/>
      <c r="AM15" s="637" t="s">
        <v>1469</v>
      </c>
      <c r="AN15" s="637" t="s">
        <v>1470</v>
      </c>
      <c r="AO15" s="1687"/>
      <c r="AP15" s="1688" t="s">
        <v>1471</v>
      </c>
      <c r="AQ15" s="1689" t="s">
        <v>1472</v>
      </c>
      <c r="AR15" s="1687"/>
      <c r="AS15" s="637" t="s">
        <v>1473</v>
      </c>
      <c r="AT15" s="637" t="s">
        <v>1474</v>
      </c>
      <c r="AU15" s="1687"/>
      <c r="AV15" s="1688" t="s">
        <v>1475</v>
      </c>
      <c r="AW15" s="1690" t="s">
        <v>1476</v>
      </c>
    </row>
    <row r="16" spans="2:49" s="223" customFormat="1" ht="32.25" customHeight="1">
      <c r="B16" s="644" t="s">
        <v>1477</v>
      </c>
      <c r="C16" s="1006"/>
      <c r="D16" s="646">
        <f>IF(OR(G16=0, D12=0),0,G16/D12)</f>
        <v>0</v>
      </c>
      <c r="E16" s="646">
        <f>IF(OR(H16=0, E12=0),0,H16/E12)</f>
        <v>0</v>
      </c>
      <c r="F16" s="1007"/>
      <c r="G16" s="645">
        <f>H16</f>
        <v>0</v>
      </c>
      <c r="H16" s="1008">
        <v>0</v>
      </c>
      <c r="I16" s="1006"/>
      <c r="J16" s="646">
        <f>IF(OR(M16=0, J12=0),0,M16/J12)</f>
        <v>0</v>
      </c>
      <c r="K16" s="646">
        <f>IF(OR(N16=0, K12=0),0,N16/K12)</f>
        <v>0</v>
      </c>
      <c r="L16" s="1007"/>
      <c r="M16" s="645">
        <f>N16</f>
        <v>0</v>
      </c>
      <c r="N16" s="1009">
        <v>0</v>
      </c>
      <c r="P16" s="386" t="s">
        <v>1478</v>
      </c>
      <c r="R16" s="1735"/>
      <c r="T16" s="1895"/>
      <c r="U16" s="529">
        <f t="shared" si="0"/>
        <v>0</v>
      </c>
      <c r="V16" s="1894"/>
      <c r="W16" s="348"/>
      <c r="X16" s="348"/>
      <c r="Y16" s="348"/>
      <c r="Z16" s="348"/>
      <c r="AA16" s="348"/>
      <c r="AB16" s="530">
        <f t="shared" si="1"/>
        <v>0</v>
      </c>
      <c r="AC16" s="348"/>
      <c r="AD16" s="348"/>
      <c r="AE16" s="348"/>
      <c r="AF16" s="348"/>
      <c r="AG16" s="348"/>
      <c r="AH16" s="530">
        <f t="shared" si="2"/>
        <v>0</v>
      </c>
      <c r="AI16" s="1894"/>
      <c r="AK16" s="644" t="s">
        <v>1477</v>
      </c>
      <c r="AL16" s="1679"/>
      <c r="AM16" s="1683" t="s">
        <v>1479</v>
      </c>
      <c r="AN16" s="1683" t="s">
        <v>1480</v>
      </c>
      <c r="AO16" s="1679"/>
      <c r="AP16" s="1684" t="s">
        <v>1481</v>
      </c>
      <c r="AQ16" s="1685" t="s">
        <v>1482</v>
      </c>
      <c r="AR16" s="1679"/>
      <c r="AS16" s="1683" t="s">
        <v>1483</v>
      </c>
      <c r="AT16" s="1683" t="s">
        <v>1484</v>
      </c>
      <c r="AU16" s="1679"/>
      <c r="AV16" s="1684" t="s">
        <v>1485</v>
      </c>
      <c r="AW16" s="1691" t="s">
        <v>1486</v>
      </c>
    </row>
    <row r="17" spans="2:49" s="223" customFormat="1" ht="32.25" customHeight="1">
      <c r="B17" s="644" t="s">
        <v>1487</v>
      </c>
      <c r="C17" s="1006"/>
      <c r="D17" s="646">
        <f>IF(OR(G17=0, D12=0),0,G17/D12)</f>
        <v>7.9548462236479105E-4</v>
      </c>
      <c r="E17" s="646">
        <f>IF(OR(H17=0, E12=0),0,H17/E12)</f>
        <v>9.8215949085247675E-4</v>
      </c>
      <c r="F17" s="1007"/>
      <c r="G17" s="645">
        <f>H17</f>
        <v>0.12013037649626623</v>
      </c>
      <c r="H17" s="1008">
        <v>0.12013037649626623</v>
      </c>
      <c r="I17" s="1006"/>
      <c r="J17" s="646">
        <f>IF(OR(M17=0, J12=0),0,M17/J12)</f>
        <v>7.9548462236479105E-4</v>
      </c>
      <c r="K17" s="646">
        <f>IF(OR(N17=0, K12=0),0,N17/K12)</f>
        <v>9.8215949085247675E-4</v>
      </c>
      <c r="L17" s="1007"/>
      <c r="M17" s="645">
        <f>N17</f>
        <v>0.12013037649626623</v>
      </c>
      <c r="N17" s="1009">
        <v>0.12013037649626623</v>
      </c>
      <c r="P17" s="386" t="s">
        <v>1488</v>
      </c>
      <c r="R17" s="1735"/>
      <c r="T17" s="1895"/>
      <c r="U17" s="529">
        <f t="shared" si="0"/>
        <v>0</v>
      </c>
      <c r="V17" s="1894"/>
      <c r="W17" s="348"/>
      <c r="X17" s="348"/>
      <c r="Y17" s="348"/>
      <c r="Z17" s="348"/>
      <c r="AA17" s="348"/>
      <c r="AB17" s="530">
        <f t="shared" si="1"/>
        <v>0</v>
      </c>
      <c r="AC17" s="348"/>
      <c r="AD17" s="348"/>
      <c r="AE17" s="348"/>
      <c r="AF17" s="348"/>
      <c r="AG17" s="348"/>
      <c r="AH17" s="530">
        <f t="shared" si="2"/>
        <v>0</v>
      </c>
      <c r="AI17" s="1894"/>
      <c r="AK17" s="644" t="s">
        <v>1487</v>
      </c>
      <c r="AL17" s="1679"/>
      <c r="AM17" s="646" t="s">
        <v>1489</v>
      </c>
      <c r="AN17" s="646" t="s">
        <v>1490</v>
      </c>
      <c r="AO17" s="1679"/>
      <c r="AP17" s="1681" t="s">
        <v>1491</v>
      </c>
      <c r="AQ17" s="1682" t="s">
        <v>1492</v>
      </c>
      <c r="AR17" s="1679"/>
      <c r="AS17" s="646" t="s">
        <v>1493</v>
      </c>
      <c r="AT17" s="646" t="s">
        <v>1494</v>
      </c>
      <c r="AU17" s="1679"/>
      <c r="AV17" s="1681" t="s">
        <v>1495</v>
      </c>
      <c r="AW17" s="1692" t="s">
        <v>1496</v>
      </c>
    </row>
    <row r="18" spans="2:49" s="223" customFormat="1" ht="32.25" customHeight="1">
      <c r="B18" s="644" t="s">
        <v>1497</v>
      </c>
      <c r="C18" s="1006"/>
      <c r="D18" s="646">
        <f>IF(OR(G18=0, D12=0),0,G18/D12)</f>
        <v>0</v>
      </c>
      <c r="E18" s="646">
        <f>IF(OR(H18=0, E12=0),0,H18/E12)</f>
        <v>0</v>
      </c>
      <c r="F18" s="1007"/>
      <c r="G18" s="645">
        <f>H18</f>
        <v>0</v>
      </c>
      <c r="H18" s="1008">
        <v>0</v>
      </c>
      <c r="I18" s="1006"/>
      <c r="J18" s="646">
        <f>IF(OR(M18=0, J12=0),0,M18/J12)</f>
        <v>0</v>
      </c>
      <c r="K18" s="646">
        <f>IF(OR(N18=0, K12=0),0,N18/K12)</f>
        <v>0</v>
      </c>
      <c r="L18" s="1007"/>
      <c r="M18" s="645">
        <f>N18</f>
        <v>0</v>
      </c>
      <c r="N18" s="1009">
        <v>0</v>
      </c>
      <c r="P18" s="386" t="s">
        <v>1498</v>
      </c>
      <c r="R18" s="1735"/>
      <c r="T18" s="1895"/>
      <c r="U18" s="529">
        <f t="shared" si="0"/>
        <v>0</v>
      </c>
      <c r="V18" s="1894"/>
      <c r="W18" s="348"/>
      <c r="X18" s="348"/>
      <c r="Y18" s="348"/>
      <c r="Z18" s="348"/>
      <c r="AA18" s="348"/>
      <c r="AB18" s="530">
        <f t="shared" si="1"/>
        <v>0</v>
      </c>
      <c r="AC18" s="348"/>
      <c r="AD18" s="348"/>
      <c r="AE18" s="348"/>
      <c r="AF18" s="348"/>
      <c r="AG18" s="348"/>
      <c r="AH18" s="530">
        <f t="shared" si="2"/>
        <v>0</v>
      </c>
      <c r="AI18" s="1894"/>
      <c r="AK18" s="644" t="s">
        <v>1497</v>
      </c>
      <c r="AL18" s="1679"/>
      <c r="AM18" s="646" t="s">
        <v>1499</v>
      </c>
      <c r="AN18" s="646" t="s">
        <v>1500</v>
      </c>
      <c r="AO18" s="1679"/>
      <c r="AP18" s="1681" t="s">
        <v>1501</v>
      </c>
      <c r="AQ18" s="1682" t="s">
        <v>1502</v>
      </c>
      <c r="AR18" s="1679"/>
      <c r="AS18" s="646" t="s">
        <v>1503</v>
      </c>
      <c r="AT18" s="646" t="s">
        <v>1504</v>
      </c>
      <c r="AU18" s="1679"/>
      <c r="AV18" s="1681" t="s">
        <v>1505</v>
      </c>
      <c r="AW18" s="1692" t="s">
        <v>1506</v>
      </c>
    </row>
    <row r="19" spans="2:49" s="223" customFormat="1" ht="32.25" customHeight="1">
      <c r="B19" s="644" t="s">
        <v>1507</v>
      </c>
      <c r="C19" s="1006"/>
      <c r="D19" s="646">
        <f>IF(OR(G19=0, D12=0),0,G19/D12)</f>
        <v>-2.9337844587840438E-2</v>
      </c>
      <c r="E19" s="646">
        <f>IF(OR(H19=0, E12=0),0,H19/E12)</f>
        <v>-4.1394503139845107E-2</v>
      </c>
      <c r="F19" s="1007"/>
      <c r="G19" s="1008">
        <v>-4.4304644198515062</v>
      </c>
      <c r="H19" s="1008">
        <v>-5.0630649027779819</v>
      </c>
      <c r="I19" s="1006"/>
      <c r="J19" s="646">
        <f>IF(OR(M19=0, J12=0),0,M19/J12)</f>
        <v>-2.9337844587840438E-2</v>
      </c>
      <c r="K19" s="646">
        <f>IF(OR(N19=0, K12=0),0,N19/K12)</f>
        <v>-4.1394503139845107E-2</v>
      </c>
      <c r="L19" s="1007"/>
      <c r="M19" s="1008">
        <v>-4.4304644198515062</v>
      </c>
      <c r="N19" s="1009">
        <v>-5.0630649027779819</v>
      </c>
      <c r="P19" s="386" t="s">
        <v>1508</v>
      </c>
      <c r="R19" s="1735"/>
      <c r="T19" s="1895"/>
      <c r="U19" s="529">
        <f t="shared" si="0"/>
        <v>0</v>
      </c>
      <c r="V19" s="1894"/>
      <c r="W19" s="348"/>
      <c r="X19" s="348"/>
      <c r="Y19" s="348"/>
      <c r="Z19" s="348"/>
      <c r="AA19" s="530">
        <f>IFERROR(IF( ISNUMBER( G19 ), 0, 1 ),0)</f>
        <v>0</v>
      </c>
      <c r="AB19" s="530">
        <f t="shared" si="1"/>
        <v>0</v>
      </c>
      <c r="AC19" s="348"/>
      <c r="AD19" s="348"/>
      <c r="AE19" s="348"/>
      <c r="AF19" s="348"/>
      <c r="AG19" s="530">
        <f>IFERROR(IF( ISNUMBER( M19 ), 0, 1 ),0)</f>
        <v>0</v>
      </c>
      <c r="AH19" s="530">
        <f t="shared" si="2"/>
        <v>0</v>
      </c>
      <c r="AI19" s="1894"/>
      <c r="AK19" s="644" t="s">
        <v>1507</v>
      </c>
      <c r="AL19" s="1679"/>
      <c r="AM19" s="646" t="s">
        <v>1509</v>
      </c>
      <c r="AN19" s="646" t="s">
        <v>1510</v>
      </c>
      <c r="AO19" s="1679"/>
      <c r="AP19" s="1682" t="s">
        <v>1511</v>
      </c>
      <c r="AQ19" s="1682" t="s">
        <v>1512</v>
      </c>
      <c r="AR19" s="1679"/>
      <c r="AS19" s="646" t="s">
        <v>1513</v>
      </c>
      <c r="AT19" s="646" t="s">
        <v>1514</v>
      </c>
      <c r="AU19" s="1679"/>
      <c r="AV19" s="1682" t="s">
        <v>1515</v>
      </c>
      <c r="AW19" s="1692" t="s">
        <v>1516</v>
      </c>
    </row>
    <row r="20" spans="2:49" s="223" customFormat="1" ht="32.25" customHeight="1">
      <c r="B20" s="644" t="s">
        <v>1517</v>
      </c>
      <c r="C20" s="1006"/>
      <c r="D20" s="646">
        <f>IF(OR(G20=0, D12=0),0,G20/D12)</f>
        <v>-3.6621554121595568E-3</v>
      </c>
      <c r="E20" s="646">
        <f>IF(OR(H20=0, E12=0),0,H20/E12)</f>
        <v>-4.521546481108283E-3</v>
      </c>
      <c r="F20" s="1007"/>
      <c r="G20" s="1010">
        <v>-0.55304162529595946</v>
      </c>
      <c r="H20" s="1008">
        <v>-0.55304162529595946</v>
      </c>
      <c r="I20" s="1006"/>
      <c r="J20" s="646">
        <f>IF(OR(M20=0, J12=0),0,M20/J12)</f>
        <v>-3.6621554121595568E-3</v>
      </c>
      <c r="K20" s="646">
        <f>IF(OR(N20=0, K12=0),0,N20/K12)</f>
        <v>-4.521546481108283E-3</v>
      </c>
      <c r="L20" s="1007"/>
      <c r="M20" s="1010">
        <v>-0.55304162529595946</v>
      </c>
      <c r="N20" s="1009">
        <v>-0.55304162529595946</v>
      </c>
      <c r="P20" s="386" t="s">
        <v>1518</v>
      </c>
      <c r="R20" s="1735"/>
      <c r="T20" s="1895"/>
      <c r="U20" s="529">
        <f t="shared" si="0"/>
        <v>0</v>
      </c>
      <c r="V20" s="1894"/>
      <c r="W20" s="348"/>
      <c r="X20" s="348"/>
      <c r="Y20" s="348"/>
      <c r="Z20" s="348"/>
      <c r="AA20" s="530">
        <f>IFERROR(IF( ISNUMBER( G20 ), 0, 1 ),0)</f>
        <v>0</v>
      </c>
      <c r="AB20" s="530">
        <f t="shared" si="1"/>
        <v>0</v>
      </c>
      <c r="AC20" s="348"/>
      <c r="AD20" s="348"/>
      <c r="AE20" s="348"/>
      <c r="AF20" s="348"/>
      <c r="AG20" s="530">
        <f>IFERROR(IF( ISNUMBER( M20 ), 0, 1 ),0)</f>
        <v>0</v>
      </c>
      <c r="AH20" s="530">
        <f t="shared" si="2"/>
        <v>0</v>
      </c>
      <c r="AI20" s="1894"/>
      <c r="AK20" s="644" t="s">
        <v>1517</v>
      </c>
      <c r="AL20" s="1679"/>
      <c r="AM20" s="646" t="s">
        <v>1519</v>
      </c>
      <c r="AN20" s="646" t="s">
        <v>1520</v>
      </c>
      <c r="AO20" s="1679"/>
      <c r="AP20" s="1686" t="s">
        <v>1521</v>
      </c>
      <c r="AQ20" s="1682" t="s">
        <v>1522</v>
      </c>
      <c r="AR20" s="1679"/>
      <c r="AS20" s="646" t="s">
        <v>1523</v>
      </c>
      <c r="AT20" s="646" t="s">
        <v>1524</v>
      </c>
      <c r="AU20" s="1679"/>
      <c r="AV20" s="1682" t="s">
        <v>1525</v>
      </c>
      <c r="AW20" s="1692" t="s">
        <v>1526</v>
      </c>
    </row>
    <row r="21" spans="2:49" s="223" customFormat="1" ht="32.25" customHeight="1" thickBot="1">
      <c r="B21" s="647" t="s">
        <v>1527</v>
      </c>
      <c r="C21" s="650">
        <f>SUM(C15:C20)+C11</f>
        <v>4.1254406824100184E-2</v>
      </c>
      <c r="D21" s="650">
        <f>SUM(D15:D20)+D11</f>
        <v>9.0498914464649804E-3</v>
      </c>
      <c r="E21" s="650">
        <f>SUM(E15:E20)+E11</f>
        <v>-4.9296414502621178E-4</v>
      </c>
      <c r="F21" s="648">
        <f t="shared" ref="F21:N21" si="3">SUM(F15:F20)+F11</f>
        <v>6.2300480544507923</v>
      </c>
      <c r="G21" s="648">
        <f>SUM(G15:G20)+G11</f>
        <v>0.57230480906422176</v>
      </c>
      <c r="H21" s="648">
        <f t="shared" si="3"/>
        <v>-6.0295673862253985E-2</v>
      </c>
      <c r="I21" s="650">
        <f t="shared" si="3"/>
        <v>4.1254406824100184E-2</v>
      </c>
      <c r="J21" s="650">
        <f>SUM(J15:J20)+J11</f>
        <v>9.0498914464649804E-3</v>
      </c>
      <c r="K21" s="650">
        <f t="shared" si="3"/>
        <v>-4.9296414502621178E-4</v>
      </c>
      <c r="L21" s="648">
        <f t="shared" si="3"/>
        <v>6.2300480544507923</v>
      </c>
      <c r="M21" s="648">
        <f t="shared" si="3"/>
        <v>0.57230480906422176</v>
      </c>
      <c r="N21" s="649">
        <f t="shared" si="3"/>
        <v>-6.0295673862253985E-2</v>
      </c>
      <c r="P21" s="387" t="s">
        <v>1528</v>
      </c>
      <c r="R21" s="1733"/>
      <c r="T21" s="1895"/>
      <c r="U21" s="529"/>
      <c r="V21" s="1894"/>
      <c r="W21" s="348"/>
      <c r="X21" s="348"/>
      <c r="Y21" s="348"/>
      <c r="Z21" s="348"/>
      <c r="AA21" s="348"/>
      <c r="AB21" s="348"/>
      <c r="AC21" s="348"/>
      <c r="AD21" s="348"/>
      <c r="AE21" s="348"/>
      <c r="AF21" s="348"/>
      <c r="AG21" s="348"/>
      <c r="AH21" s="348"/>
      <c r="AI21" s="1894"/>
      <c r="AK21" s="647" t="s">
        <v>1527</v>
      </c>
      <c r="AL21" s="650" t="s">
        <v>1529</v>
      </c>
      <c r="AM21" s="650" t="s">
        <v>1530</v>
      </c>
      <c r="AN21" s="650" t="s">
        <v>1531</v>
      </c>
      <c r="AO21" s="1693" t="s">
        <v>1532</v>
      </c>
      <c r="AP21" s="1693" t="s">
        <v>1533</v>
      </c>
      <c r="AQ21" s="1693" t="s">
        <v>1534</v>
      </c>
      <c r="AR21" s="650" t="s">
        <v>1535</v>
      </c>
      <c r="AS21" s="650" t="s">
        <v>1536</v>
      </c>
      <c r="AT21" s="650" t="s">
        <v>1537</v>
      </c>
      <c r="AU21" s="1693" t="s">
        <v>1538</v>
      </c>
      <c r="AV21" s="1693" t="s">
        <v>1539</v>
      </c>
      <c r="AW21" s="1694" t="s">
        <v>1540</v>
      </c>
    </row>
    <row r="22" spans="2:49" s="223" customFormat="1" ht="14.25" customHeight="1" thickBot="1">
      <c r="B22" s="228"/>
      <c r="C22" s="1011"/>
      <c r="D22" s="1011"/>
      <c r="E22" s="1011"/>
      <c r="F22" s="1012"/>
      <c r="G22" s="1012"/>
      <c r="H22" s="1012"/>
      <c r="I22" s="1011"/>
      <c r="J22" s="1011"/>
      <c r="K22" s="1011"/>
      <c r="L22" s="1012"/>
      <c r="M22" s="1012"/>
      <c r="N22" s="1012"/>
      <c r="R22" s="1734"/>
      <c r="T22" s="1895"/>
      <c r="U22" s="529"/>
      <c r="V22" s="578"/>
      <c r="W22" s="348"/>
      <c r="X22" s="348"/>
      <c r="Y22" s="348"/>
      <c r="Z22" s="348"/>
      <c r="AA22" s="348"/>
      <c r="AB22" s="348"/>
      <c r="AC22" s="348"/>
      <c r="AD22" s="348"/>
      <c r="AE22" s="348"/>
      <c r="AF22" s="348"/>
      <c r="AG22" s="348"/>
      <c r="AH22" s="348"/>
      <c r="AI22" s="578"/>
      <c r="AK22" s="228"/>
      <c r="AL22" s="229"/>
      <c r="AM22" s="229"/>
      <c r="AN22" s="229"/>
      <c r="AO22" s="230"/>
      <c r="AP22" s="230"/>
      <c r="AQ22" s="230"/>
      <c r="AR22" s="229"/>
      <c r="AS22" s="229"/>
      <c r="AT22" s="229"/>
      <c r="AU22" s="230"/>
      <c r="AV22" s="230"/>
      <c r="AW22" s="230"/>
    </row>
    <row r="23" spans="2:49" s="223" customFormat="1" ht="20.25" customHeight="1" thickBot="1">
      <c r="B23" s="631" t="s">
        <v>1541</v>
      </c>
      <c r="C23" s="1000"/>
      <c r="D23" s="1000"/>
      <c r="E23" s="1000"/>
      <c r="F23" s="1012"/>
      <c r="G23" s="1012"/>
      <c r="H23" s="1012"/>
      <c r="I23" s="1000"/>
      <c r="J23" s="1000"/>
      <c r="K23" s="1000"/>
      <c r="L23" s="1012"/>
      <c r="M23" s="1012"/>
      <c r="N23" s="1012"/>
      <c r="R23" s="1734"/>
      <c r="T23" s="1895"/>
      <c r="U23" s="529"/>
      <c r="V23" s="578"/>
      <c r="W23" s="348"/>
      <c r="X23" s="348"/>
      <c r="Y23" s="348"/>
      <c r="Z23" s="348"/>
      <c r="AA23" s="348"/>
      <c r="AB23" s="348"/>
      <c r="AC23" s="348"/>
      <c r="AD23" s="348"/>
      <c r="AE23" s="348"/>
      <c r="AF23" s="348"/>
      <c r="AG23" s="348"/>
      <c r="AH23" s="348"/>
      <c r="AI23" s="578"/>
      <c r="AK23" s="670" t="s">
        <v>1541</v>
      </c>
      <c r="AL23" s="231"/>
      <c r="AM23" s="231"/>
      <c r="AN23" s="231"/>
      <c r="AO23" s="232"/>
      <c r="AP23" s="232"/>
      <c r="AQ23" s="232"/>
      <c r="AR23" s="231"/>
      <c r="AS23" s="231"/>
      <c r="AT23" s="231"/>
      <c r="AU23" s="232"/>
      <c r="AV23" s="232"/>
      <c r="AW23" s="232"/>
    </row>
    <row r="24" spans="2:49" s="223" customFormat="1" ht="32.25" customHeight="1">
      <c r="B24" s="632" t="s">
        <v>1542</v>
      </c>
      <c r="C24" s="1001"/>
      <c r="D24" s="1002">
        <f>IF(OR(G24=0, D12=0),0,G24/D12)</f>
        <v>-8.5353536567649418E-3</v>
      </c>
      <c r="E24" s="1002">
        <f>IF(OR(H24=0, E12=0),0,H24/E12)</f>
        <v>-1.0538328920618395E-2</v>
      </c>
      <c r="F24" s="1003"/>
      <c r="G24" s="633">
        <f t="shared" ref="G24:G29" si="4">H24</f>
        <v>-1.2889692892715037</v>
      </c>
      <c r="H24" s="1004">
        <v>-1.2889692892715037</v>
      </c>
      <c r="I24" s="1001"/>
      <c r="J24" s="1002">
        <f>IF(OR(M24=0, J12=0),0,M24/J12)</f>
        <v>-8.5353536567649418E-3</v>
      </c>
      <c r="K24" s="1002">
        <f>IF(OR(N24=0, K12=0),0,N24/K12)</f>
        <v>-1.0538328920618395E-2</v>
      </c>
      <c r="L24" s="1003"/>
      <c r="M24" s="633">
        <f t="shared" ref="M24:M29" si="5">N24</f>
        <v>-1.2889692892715037</v>
      </c>
      <c r="N24" s="1005">
        <v>-1.2889692892715037</v>
      </c>
      <c r="P24" s="385" t="s">
        <v>1543</v>
      </c>
      <c r="R24" s="1732"/>
      <c r="T24" s="1895"/>
      <c r="U24" s="529">
        <f t="shared" ref="U24:U29" si="6">IF( SUM( W24:AH24 ) = 0, 0, $W$5 )</f>
        <v>0</v>
      </c>
      <c r="V24" s="578"/>
      <c r="W24" s="348"/>
      <c r="X24" s="348"/>
      <c r="Y24" s="348"/>
      <c r="Z24" s="348"/>
      <c r="AA24" s="348"/>
      <c r="AB24" s="530">
        <f t="shared" ref="AB24:AB29" si="7">IFERROR(IF( ISNUMBER( H24 ), 0, 1 ),0)</f>
        <v>0</v>
      </c>
      <c r="AC24" s="348"/>
      <c r="AD24" s="348"/>
      <c r="AE24" s="348"/>
      <c r="AF24" s="348"/>
      <c r="AG24" s="348"/>
      <c r="AH24" s="530">
        <f t="shared" ref="AH24:AH29" si="8">IFERROR(IF( ISNUMBER( N24 ), 0, 1 ),0)</f>
        <v>0</v>
      </c>
      <c r="AI24" s="578"/>
      <c r="AK24" s="632" t="s">
        <v>1542</v>
      </c>
      <c r="AL24" s="1687"/>
      <c r="AM24" s="637" t="s">
        <v>1544</v>
      </c>
      <c r="AN24" s="637" t="s">
        <v>1545</v>
      </c>
      <c r="AO24" s="1687"/>
      <c r="AP24" s="637" t="s">
        <v>1546</v>
      </c>
      <c r="AQ24" s="1689" t="s">
        <v>1547</v>
      </c>
      <c r="AR24" s="1687"/>
      <c r="AS24" s="637" t="s">
        <v>1548</v>
      </c>
      <c r="AT24" s="637" t="s">
        <v>1549</v>
      </c>
      <c r="AU24" s="1687"/>
      <c r="AV24" s="637" t="s">
        <v>1550</v>
      </c>
      <c r="AW24" s="1690" t="s">
        <v>1551</v>
      </c>
    </row>
    <row r="25" spans="2:49" s="223" customFormat="1" ht="32.25" customHeight="1">
      <c r="B25" s="644" t="s">
        <v>1552</v>
      </c>
      <c r="C25" s="1006"/>
      <c r="D25" s="646">
        <f>IF(OR(G25=0, D12=0),0,G25/D12)</f>
        <v>-2.8010400456104875E-3</v>
      </c>
      <c r="E25" s="646">
        <f>IF(OR(H25=0, E12=0),0,H25/E12)</f>
        <v>-3.4583548037370074E-3</v>
      </c>
      <c r="F25" s="1007"/>
      <c r="G25" s="651">
        <f t="shared" si="4"/>
        <v>-0.42299999999999999</v>
      </c>
      <c r="H25" s="1008">
        <v>-0.42299999999999999</v>
      </c>
      <c r="I25" s="1006"/>
      <c r="J25" s="646">
        <f>IF(OR(M25=0, J12=0),0,M25/J12)</f>
        <v>-2.8010400456104875E-3</v>
      </c>
      <c r="K25" s="646">
        <f>IF(OR(N25=0, K12=0),0,N25/K12)</f>
        <v>-3.4583548037370074E-3</v>
      </c>
      <c r="L25" s="1007"/>
      <c r="M25" s="651">
        <f t="shared" si="5"/>
        <v>-0.42299999999999999</v>
      </c>
      <c r="N25" s="1009">
        <v>-0.42299999999999999</v>
      </c>
      <c r="P25" s="386" t="s">
        <v>1553</v>
      </c>
      <c r="R25" s="1735"/>
      <c r="T25" s="1895"/>
      <c r="U25" s="529">
        <f t="shared" si="6"/>
        <v>0</v>
      </c>
      <c r="V25" s="1894"/>
      <c r="W25" s="348"/>
      <c r="X25" s="348"/>
      <c r="Y25" s="348"/>
      <c r="Z25" s="348"/>
      <c r="AA25" s="348"/>
      <c r="AB25" s="530">
        <f t="shared" si="7"/>
        <v>0</v>
      </c>
      <c r="AC25" s="348"/>
      <c r="AD25" s="348"/>
      <c r="AE25" s="348"/>
      <c r="AF25" s="348"/>
      <c r="AG25" s="348"/>
      <c r="AH25" s="530">
        <f t="shared" si="8"/>
        <v>0</v>
      </c>
      <c r="AI25" s="1894"/>
      <c r="AK25" s="644" t="s">
        <v>1552</v>
      </c>
      <c r="AL25" s="1679"/>
      <c r="AM25" s="646" t="s">
        <v>1554</v>
      </c>
      <c r="AN25" s="646" t="s">
        <v>1555</v>
      </c>
      <c r="AO25" s="1679"/>
      <c r="AP25" s="646" t="s">
        <v>1556</v>
      </c>
      <c r="AQ25" s="1682" t="s">
        <v>1557</v>
      </c>
      <c r="AR25" s="1679"/>
      <c r="AS25" s="646" t="s">
        <v>1558</v>
      </c>
      <c r="AT25" s="646" t="s">
        <v>1559</v>
      </c>
      <c r="AU25" s="1679"/>
      <c r="AV25" s="646" t="s">
        <v>1560</v>
      </c>
      <c r="AW25" s="1692" t="s">
        <v>1561</v>
      </c>
    </row>
    <row r="26" spans="2:49" s="223" customFormat="1" ht="32.25" customHeight="1">
      <c r="B26" s="644" t="s">
        <v>1562</v>
      </c>
      <c r="C26" s="1006"/>
      <c r="D26" s="646">
        <f>IF(OR(G26=0, D12=0),0,G26/D12)</f>
        <v>0</v>
      </c>
      <c r="E26" s="646">
        <f>IF(OR(H26=0, E12=0),0,H26/E12)</f>
        <v>0</v>
      </c>
      <c r="F26" s="1007"/>
      <c r="G26" s="651">
        <f t="shared" si="4"/>
        <v>0</v>
      </c>
      <c r="H26" s="1008">
        <v>0</v>
      </c>
      <c r="I26" s="1006"/>
      <c r="J26" s="646">
        <f>IF(OR(M26=0, J12=0),0,M26/J12)</f>
        <v>0</v>
      </c>
      <c r="K26" s="646">
        <f>IF(OR(N26=0, K12=0),0,N26/K12)</f>
        <v>0</v>
      </c>
      <c r="L26" s="1007"/>
      <c r="M26" s="651">
        <f t="shared" si="5"/>
        <v>0</v>
      </c>
      <c r="N26" s="1009">
        <v>0</v>
      </c>
      <c r="P26" s="386" t="s">
        <v>1563</v>
      </c>
      <c r="R26" s="1735"/>
      <c r="T26" s="1895"/>
      <c r="U26" s="529">
        <f t="shared" si="6"/>
        <v>0</v>
      </c>
      <c r="V26" s="1894"/>
      <c r="W26" s="348"/>
      <c r="X26" s="348"/>
      <c r="Y26" s="348"/>
      <c r="Z26" s="348"/>
      <c r="AA26" s="348"/>
      <c r="AB26" s="530">
        <f t="shared" si="7"/>
        <v>0</v>
      </c>
      <c r="AC26" s="348"/>
      <c r="AD26" s="348"/>
      <c r="AE26" s="348"/>
      <c r="AF26" s="348"/>
      <c r="AG26" s="348"/>
      <c r="AH26" s="530">
        <f t="shared" si="8"/>
        <v>0</v>
      </c>
      <c r="AI26" s="1894"/>
      <c r="AK26" s="644" t="s">
        <v>1562</v>
      </c>
      <c r="AL26" s="1679"/>
      <c r="AM26" s="1683" t="s">
        <v>1564</v>
      </c>
      <c r="AN26" s="1683" t="s">
        <v>1565</v>
      </c>
      <c r="AO26" s="1679"/>
      <c r="AP26" s="1684" t="s">
        <v>1566</v>
      </c>
      <c r="AQ26" s="1685" t="s">
        <v>1567</v>
      </c>
      <c r="AR26" s="1679"/>
      <c r="AS26" s="1683" t="s">
        <v>1568</v>
      </c>
      <c r="AT26" s="1683" t="s">
        <v>1569</v>
      </c>
      <c r="AU26" s="1679"/>
      <c r="AV26" s="1684" t="s">
        <v>1570</v>
      </c>
      <c r="AW26" s="1691" t="s">
        <v>1571</v>
      </c>
    </row>
    <row r="27" spans="2:49" s="223" customFormat="1" ht="32.25" customHeight="1">
      <c r="B27" s="644" t="s">
        <v>1572</v>
      </c>
      <c r="C27" s="1006"/>
      <c r="D27" s="646">
        <f>IF(OR(G27=0, D12=0),0,G27/D12)</f>
        <v>0</v>
      </c>
      <c r="E27" s="646">
        <f>IF(OR(H27=0, E12=0),0,H27/E12)</f>
        <v>0</v>
      </c>
      <c r="F27" s="1007"/>
      <c r="G27" s="651">
        <f t="shared" si="4"/>
        <v>0</v>
      </c>
      <c r="H27" s="1008">
        <v>0</v>
      </c>
      <c r="I27" s="1006"/>
      <c r="J27" s="646">
        <f>IF(OR(M27=0, J12=0),0,M27/J12)</f>
        <v>0</v>
      </c>
      <c r="K27" s="646">
        <f>IF(OR(N27=0, K12=0),0,N27/K12)</f>
        <v>0</v>
      </c>
      <c r="L27" s="1007"/>
      <c r="M27" s="651">
        <f t="shared" si="5"/>
        <v>0</v>
      </c>
      <c r="N27" s="1009">
        <v>0</v>
      </c>
      <c r="P27" s="386" t="s">
        <v>1573</v>
      </c>
      <c r="R27" s="1735"/>
      <c r="T27" s="1895"/>
      <c r="U27" s="529">
        <f t="shared" si="6"/>
        <v>0</v>
      </c>
      <c r="V27" s="1894"/>
      <c r="W27" s="348"/>
      <c r="X27" s="348"/>
      <c r="Y27" s="348"/>
      <c r="Z27" s="348"/>
      <c r="AA27" s="348"/>
      <c r="AB27" s="530">
        <f t="shared" si="7"/>
        <v>0</v>
      </c>
      <c r="AC27" s="348"/>
      <c r="AD27" s="348"/>
      <c r="AE27" s="348"/>
      <c r="AF27" s="348"/>
      <c r="AG27" s="348"/>
      <c r="AH27" s="530">
        <f t="shared" si="8"/>
        <v>0</v>
      </c>
      <c r="AI27" s="1894"/>
      <c r="AK27" s="644" t="s">
        <v>1572</v>
      </c>
      <c r="AL27" s="1679"/>
      <c r="AM27" s="1683" t="s">
        <v>1574</v>
      </c>
      <c r="AN27" s="1683" t="s">
        <v>1575</v>
      </c>
      <c r="AO27" s="1679"/>
      <c r="AP27" s="1684" t="s">
        <v>1576</v>
      </c>
      <c r="AQ27" s="1685" t="s">
        <v>1577</v>
      </c>
      <c r="AR27" s="1679"/>
      <c r="AS27" s="1683" t="s">
        <v>1578</v>
      </c>
      <c r="AT27" s="1683" t="s">
        <v>1579</v>
      </c>
      <c r="AU27" s="1679"/>
      <c r="AV27" s="1684" t="s">
        <v>1580</v>
      </c>
      <c r="AW27" s="1691" t="s">
        <v>1581</v>
      </c>
    </row>
    <row r="28" spans="2:49" s="223" customFormat="1" ht="32.25" customHeight="1">
      <c r="B28" s="644" t="s">
        <v>1582</v>
      </c>
      <c r="C28" s="1006"/>
      <c r="D28" s="646">
        <f>IF(OR(G28=0, D12=0),0,G28/D12)</f>
        <v>-3.6994310076849299E-3</v>
      </c>
      <c r="E28" s="646">
        <f>IF(OR(H28=0, E12=0),0,H28/E12)</f>
        <v>-4.5675694699796304E-3</v>
      </c>
      <c r="F28" s="1007"/>
      <c r="G28" s="651">
        <f t="shared" si="4"/>
        <v>-0.55867081183041911</v>
      </c>
      <c r="H28" s="1008">
        <v>-0.55867081183041911</v>
      </c>
      <c r="I28" s="1006"/>
      <c r="J28" s="646">
        <f>IF(OR(M28=0, J12=0),0,M28/J12)</f>
        <v>-3.6994310076849299E-3</v>
      </c>
      <c r="K28" s="646">
        <f>IF(OR(N28=0, K12=0),0,N28/K12)</f>
        <v>-4.5675694699796304E-3</v>
      </c>
      <c r="L28" s="1007"/>
      <c r="M28" s="651">
        <f t="shared" si="5"/>
        <v>-0.55867081183041911</v>
      </c>
      <c r="N28" s="1009">
        <v>-0.55867081183041911</v>
      </c>
      <c r="P28" s="386" t="s">
        <v>1583</v>
      </c>
      <c r="R28" s="1735"/>
      <c r="T28" s="1895"/>
      <c r="U28" s="529">
        <f t="shared" si="6"/>
        <v>0</v>
      </c>
      <c r="V28" s="1894"/>
      <c r="W28" s="348"/>
      <c r="X28" s="348"/>
      <c r="Y28" s="348"/>
      <c r="Z28" s="348"/>
      <c r="AA28" s="348"/>
      <c r="AB28" s="530">
        <f t="shared" si="7"/>
        <v>0</v>
      </c>
      <c r="AC28" s="348"/>
      <c r="AD28" s="348"/>
      <c r="AE28" s="348"/>
      <c r="AF28" s="348"/>
      <c r="AG28" s="348"/>
      <c r="AH28" s="530">
        <f t="shared" si="8"/>
        <v>0</v>
      </c>
      <c r="AI28" s="1894"/>
      <c r="AK28" s="644" t="s">
        <v>1582</v>
      </c>
      <c r="AL28" s="1679"/>
      <c r="AM28" s="646" t="s">
        <v>1584</v>
      </c>
      <c r="AN28" s="646" t="s">
        <v>1585</v>
      </c>
      <c r="AO28" s="1679"/>
      <c r="AP28" s="646" t="s">
        <v>1586</v>
      </c>
      <c r="AQ28" s="1682" t="s">
        <v>1587</v>
      </c>
      <c r="AR28" s="1679"/>
      <c r="AS28" s="646" t="s">
        <v>1588</v>
      </c>
      <c r="AT28" s="646" t="s">
        <v>1589</v>
      </c>
      <c r="AU28" s="1679"/>
      <c r="AV28" s="646" t="s">
        <v>1590</v>
      </c>
      <c r="AW28" s="1692" t="s">
        <v>1591</v>
      </c>
    </row>
    <row r="29" spans="2:49" s="223" customFormat="1" ht="32.25" customHeight="1">
      <c r="B29" s="644" t="s">
        <v>1592</v>
      </c>
      <c r="C29" s="1006"/>
      <c r="D29" s="646">
        <f>IF(OR(G29=0, D12=0),0,G29/D12)</f>
        <v>0</v>
      </c>
      <c r="E29" s="646">
        <f>IF(OR(H29=0, E12=0),0,H29/E12)</f>
        <v>0</v>
      </c>
      <c r="F29" s="1007"/>
      <c r="G29" s="651">
        <f t="shared" si="4"/>
        <v>0</v>
      </c>
      <c r="H29" s="1008">
        <v>0</v>
      </c>
      <c r="I29" s="1006"/>
      <c r="J29" s="646">
        <f>IF(OR(M29=0, J12=0),0,M29/J12)</f>
        <v>0</v>
      </c>
      <c r="K29" s="646">
        <f>IF(OR(N29=0, K12=0),0,N29/K12)</f>
        <v>0</v>
      </c>
      <c r="L29" s="1007"/>
      <c r="M29" s="651">
        <f t="shared" si="5"/>
        <v>0</v>
      </c>
      <c r="N29" s="1009">
        <v>0</v>
      </c>
      <c r="P29" s="386" t="s">
        <v>1593</v>
      </c>
      <c r="R29" s="1735"/>
      <c r="T29" s="1895"/>
      <c r="U29" s="529">
        <f t="shared" si="6"/>
        <v>0</v>
      </c>
      <c r="V29" s="578"/>
      <c r="W29" s="348"/>
      <c r="X29" s="348"/>
      <c r="Y29" s="348"/>
      <c r="Z29" s="348"/>
      <c r="AA29" s="348"/>
      <c r="AB29" s="530">
        <f t="shared" si="7"/>
        <v>0</v>
      </c>
      <c r="AC29" s="348"/>
      <c r="AD29" s="348"/>
      <c r="AE29" s="348"/>
      <c r="AF29" s="348"/>
      <c r="AG29" s="348"/>
      <c r="AH29" s="530">
        <f t="shared" si="8"/>
        <v>0</v>
      </c>
      <c r="AI29" s="578"/>
      <c r="AK29" s="644" t="s">
        <v>1592</v>
      </c>
      <c r="AL29" s="1679"/>
      <c r="AM29" s="646" t="s">
        <v>1594</v>
      </c>
      <c r="AN29" s="646" t="s">
        <v>1595</v>
      </c>
      <c r="AO29" s="1679"/>
      <c r="AP29" s="646" t="s">
        <v>1596</v>
      </c>
      <c r="AQ29" s="1682" t="s">
        <v>1597</v>
      </c>
      <c r="AR29" s="1679"/>
      <c r="AS29" s="646" t="s">
        <v>1598</v>
      </c>
      <c r="AT29" s="646" t="s">
        <v>1599</v>
      </c>
      <c r="AU29" s="1679"/>
      <c r="AV29" s="646" t="s">
        <v>1600</v>
      </c>
      <c r="AW29" s="1692" t="s">
        <v>1601</v>
      </c>
    </row>
    <row r="30" spans="2:49" s="223" customFormat="1" ht="32.25" customHeight="1" thickBot="1">
      <c r="B30" s="640" t="s">
        <v>1602</v>
      </c>
      <c r="C30" s="1013"/>
      <c r="D30" s="650">
        <f>SUM(D24:D29)</f>
        <v>-1.5035824710060359E-2</v>
      </c>
      <c r="E30" s="650">
        <f>SUM(E24:E29)</f>
        <v>-1.8564253194335033E-2</v>
      </c>
      <c r="F30" s="652"/>
      <c r="G30" s="648">
        <f>SUM(G24:G29)</f>
        <v>-2.2706401011019226</v>
      </c>
      <c r="H30" s="648">
        <f>SUM(H24:H29)</f>
        <v>-2.2706401011019226</v>
      </c>
      <c r="I30" s="1013"/>
      <c r="J30" s="650">
        <f>SUM(J24:J29)</f>
        <v>-1.5035824710060359E-2</v>
      </c>
      <c r="K30" s="650">
        <f>SUM(K24:K29)</f>
        <v>-1.8564253194335033E-2</v>
      </c>
      <c r="L30" s="652"/>
      <c r="M30" s="648">
        <f>SUM(M24:M29)</f>
        <v>-2.2706401011019226</v>
      </c>
      <c r="N30" s="649">
        <f>SUM(N24:N29)</f>
        <v>-2.2706401011019226</v>
      </c>
      <c r="P30" s="387" t="s">
        <v>1603</v>
      </c>
      <c r="R30" s="1733"/>
      <c r="T30" s="1895"/>
      <c r="U30" s="1886"/>
      <c r="V30" s="578"/>
      <c r="W30" s="348"/>
      <c r="X30" s="348"/>
      <c r="Y30" s="348"/>
      <c r="Z30" s="348"/>
      <c r="AA30" s="348"/>
      <c r="AB30" s="348"/>
      <c r="AC30" s="348"/>
      <c r="AD30" s="348"/>
      <c r="AE30" s="348"/>
      <c r="AF30" s="348"/>
      <c r="AG30" s="348"/>
      <c r="AH30" s="348"/>
      <c r="AI30" s="578"/>
      <c r="AK30" s="640" t="s">
        <v>1602</v>
      </c>
      <c r="AL30" s="641"/>
      <c r="AM30" s="650" t="s">
        <v>1604</v>
      </c>
      <c r="AN30" s="650" t="s">
        <v>1605</v>
      </c>
      <c r="AO30" s="641"/>
      <c r="AP30" s="1693" t="s">
        <v>1606</v>
      </c>
      <c r="AQ30" s="1693" t="s">
        <v>1607</v>
      </c>
      <c r="AR30" s="641"/>
      <c r="AS30" s="650" t="s">
        <v>1608</v>
      </c>
      <c r="AT30" s="650" t="s">
        <v>1609</v>
      </c>
      <c r="AU30" s="641"/>
      <c r="AV30" s="1693" t="s">
        <v>1610</v>
      </c>
      <c r="AW30" s="1694" t="s">
        <v>1611</v>
      </c>
    </row>
    <row r="31" spans="2:49" s="223" customFormat="1" ht="14.25" customHeight="1" thickBot="1">
      <c r="B31" s="225"/>
      <c r="C31" s="1000"/>
      <c r="D31" s="1000"/>
      <c r="E31" s="1000"/>
      <c r="F31" s="1012"/>
      <c r="G31" s="1012"/>
      <c r="H31" s="1012"/>
      <c r="I31" s="1000"/>
      <c r="J31" s="1000"/>
      <c r="K31" s="1000"/>
      <c r="L31" s="1012"/>
      <c r="M31" s="1012"/>
      <c r="N31" s="1012"/>
      <c r="P31" s="233"/>
      <c r="R31" s="1734"/>
      <c r="T31" s="1895"/>
      <c r="U31" s="529"/>
      <c r="V31" s="1894"/>
      <c r="W31" s="1887"/>
      <c r="X31" s="1888"/>
      <c r="Y31" s="1888"/>
      <c r="Z31" s="1888"/>
      <c r="AA31" s="1888"/>
      <c r="AB31" s="1888"/>
      <c r="AC31" s="1888"/>
      <c r="AD31" s="1888"/>
      <c r="AE31" s="1888"/>
      <c r="AF31" s="1888"/>
      <c r="AG31" s="1888"/>
      <c r="AH31" s="1888"/>
      <c r="AI31" s="1894"/>
      <c r="AK31" s="225"/>
      <c r="AL31" s="226"/>
      <c r="AM31" s="226"/>
      <c r="AN31" s="226"/>
      <c r="AO31" s="232"/>
      <c r="AP31" s="232"/>
      <c r="AQ31" s="232"/>
      <c r="AR31" s="226"/>
      <c r="AS31" s="226"/>
      <c r="AT31" s="226"/>
      <c r="AU31" s="232"/>
      <c r="AV31" s="232"/>
      <c r="AW31" s="232"/>
    </row>
    <row r="32" spans="2:49" s="223" customFormat="1" ht="32.25" customHeight="1" thickBot="1">
      <c r="B32" s="653" t="s">
        <v>1612</v>
      </c>
      <c r="C32" s="659">
        <f>C21+C30</f>
        <v>4.1254406824100184E-2</v>
      </c>
      <c r="D32" s="659">
        <f t="shared" ref="D32:M32" si="9">D21+D30</f>
        <v>-5.9859332635953787E-3</v>
      </c>
      <c r="E32" s="659">
        <f t="shared" si="9"/>
        <v>-1.9057217339361245E-2</v>
      </c>
      <c r="F32" s="654">
        <f t="shared" si="9"/>
        <v>6.2300480544507923</v>
      </c>
      <c r="G32" s="654">
        <f t="shared" si="9"/>
        <v>-1.6983352920377008</v>
      </c>
      <c r="H32" s="654">
        <f t="shared" si="9"/>
        <v>-2.3309357749641766</v>
      </c>
      <c r="I32" s="659">
        <f t="shared" si="9"/>
        <v>4.1254406824100184E-2</v>
      </c>
      <c r="J32" s="659">
        <f t="shared" si="9"/>
        <v>-5.9859332635953787E-3</v>
      </c>
      <c r="K32" s="659">
        <f t="shared" si="9"/>
        <v>-1.9057217339361245E-2</v>
      </c>
      <c r="L32" s="654">
        <f>L21+L30</f>
        <v>6.2300480544507923</v>
      </c>
      <c r="M32" s="654">
        <f t="shared" si="9"/>
        <v>-1.6983352920377008</v>
      </c>
      <c r="N32" s="654">
        <f>N21+N30</f>
        <v>-2.3309357749641766</v>
      </c>
      <c r="P32" s="583" t="s">
        <v>1613</v>
      </c>
      <c r="R32" s="1736"/>
      <c r="T32" s="1895"/>
      <c r="U32" s="529"/>
      <c r="V32" s="1894"/>
      <c r="W32" s="1887"/>
      <c r="X32" s="1888"/>
      <c r="Y32" s="1888"/>
      <c r="Z32" s="1888"/>
      <c r="AA32" s="1888"/>
      <c r="AB32" s="1888"/>
      <c r="AC32" s="1888"/>
      <c r="AD32" s="1888"/>
      <c r="AE32" s="1888"/>
      <c r="AF32" s="1888"/>
      <c r="AG32" s="1888"/>
      <c r="AH32" s="1888"/>
      <c r="AI32" s="1894"/>
      <c r="AK32" s="653" t="s">
        <v>1612</v>
      </c>
      <c r="AL32" s="655" t="s">
        <v>1614</v>
      </c>
      <c r="AM32" s="656" t="s">
        <v>1615</v>
      </c>
      <c r="AN32" s="656" t="s">
        <v>1616</v>
      </c>
      <c r="AO32" s="655" t="s">
        <v>1617</v>
      </c>
      <c r="AP32" s="655" t="s">
        <v>1618</v>
      </c>
      <c r="AQ32" s="655" t="s">
        <v>1619</v>
      </c>
      <c r="AR32" s="655" t="s">
        <v>1620</v>
      </c>
      <c r="AS32" s="656" t="s">
        <v>1621</v>
      </c>
      <c r="AT32" s="656" t="s">
        <v>1622</v>
      </c>
      <c r="AU32" s="655" t="s">
        <v>1623</v>
      </c>
      <c r="AV32" s="655" t="s">
        <v>1624</v>
      </c>
      <c r="AW32" s="657" t="s">
        <v>1625</v>
      </c>
    </row>
    <row r="33" spans="2:49" s="223" customFormat="1" ht="14.25" customHeight="1" thickBot="1">
      <c r="B33" s="225"/>
      <c r="C33" s="234"/>
      <c r="D33" s="234"/>
      <c r="E33" s="234"/>
      <c r="F33" s="1014"/>
      <c r="G33" s="1014"/>
      <c r="H33" s="1014"/>
      <c r="I33" s="234"/>
      <c r="J33" s="234"/>
      <c r="K33" s="234"/>
      <c r="L33" s="1014"/>
      <c r="M33" s="1014"/>
      <c r="N33" s="1014"/>
      <c r="P33" s="9"/>
      <c r="R33" s="1734"/>
      <c r="T33" s="1895"/>
      <c r="U33" s="529"/>
      <c r="V33" s="1894"/>
      <c r="W33" s="1887"/>
      <c r="X33" s="1888"/>
      <c r="Y33" s="1888"/>
      <c r="Z33" s="1888"/>
      <c r="AA33" s="1888"/>
      <c r="AB33" s="1888"/>
      <c r="AC33" s="1888"/>
      <c r="AD33" s="1888"/>
      <c r="AE33" s="1888"/>
      <c r="AF33" s="1888"/>
      <c r="AG33" s="1888"/>
      <c r="AH33" s="1888"/>
      <c r="AI33" s="1894"/>
      <c r="AK33" s="225"/>
      <c r="AL33" s="234"/>
      <c r="AM33" s="234"/>
      <c r="AN33" s="234"/>
      <c r="AO33" s="235"/>
      <c r="AP33" s="235"/>
      <c r="AQ33" s="235"/>
      <c r="AR33" s="234"/>
      <c r="AS33" s="234"/>
      <c r="AT33" s="234"/>
      <c r="AU33" s="235"/>
      <c r="AV33" s="235"/>
      <c r="AW33" s="235"/>
    </row>
    <row r="34" spans="2:49" s="223" customFormat="1" ht="32.25" customHeight="1" thickBot="1">
      <c r="B34" s="653" t="s">
        <v>1626</v>
      </c>
      <c r="C34" s="1015">
        <v>-6.6747811396044151E-3</v>
      </c>
      <c r="D34" s="1015">
        <v>-6.6747811396044151E-3</v>
      </c>
      <c r="E34" s="1015">
        <v>-8.2411393775746588E-3</v>
      </c>
      <c r="F34" s="1016">
        <v>-1.007994307856209</v>
      </c>
      <c r="G34" s="1017">
        <v>-1.007994307856209</v>
      </c>
      <c r="H34" s="1017">
        <v>-1.007994307856209</v>
      </c>
      <c r="I34" s="1015">
        <v>-6.6747811396044151E-3</v>
      </c>
      <c r="J34" s="1015">
        <v>-6.6747811396044151E-3</v>
      </c>
      <c r="K34" s="1015">
        <v>-8.2411393775746588E-3</v>
      </c>
      <c r="L34" s="1016">
        <v>-1.007994307856209</v>
      </c>
      <c r="M34" s="1017">
        <v>-1.007994307856209</v>
      </c>
      <c r="N34" s="1018">
        <v>-1.007994307856209</v>
      </c>
      <c r="P34" s="583" t="s">
        <v>1627</v>
      </c>
      <c r="R34" s="1736"/>
      <c r="T34" s="1895"/>
      <c r="U34" s="529">
        <f>IF( SUM( W34:AH34 ) = 0, 0, $W$5 )</f>
        <v>0</v>
      </c>
      <c r="V34" s="1894"/>
      <c r="W34" s="530">
        <f t="shared" ref="W34:AH34" si="10">IFERROR(IF( ISNUMBER( C34 ), 0, 1 ),0)</f>
        <v>0</v>
      </c>
      <c r="X34" s="530">
        <f t="shared" si="10"/>
        <v>0</v>
      </c>
      <c r="Y34" s="530">
        <f t="shared" si="10"/>
        <v>0</v>
      </c>
      <c r="Z34" s="530">
        <f t="shared" si="10"/>
        <v>0</v>
      </c>
      <c r="AA34" s="530">
        <f t="shared" si="10"/>
        <v>0</v>
      </c>
      <c r="AB34" s="530">
        <f t="shared" si="10"/>
        <v>0</v>
      </c>
      <c r="AC34" s="530">
        <f t="shared" si="10"/>
        <v>0</v>
      </c>
      <c r="AD34" s="530">
        <f t="shared" si="10"/>
        <v>0</v>
      </c>
      <c r="AE34" s="530">
        <f t="shared" si="10"/>
        <v>0</v>
      </c>
      <c r="AF34" s="530">
        <f t="shared" si="10"/>
        <v>0</v>
      </c>
      <c r="AG34" s="530">
        <f t="shared" si="10"/>
        <v>0</v>
      </c>
      <c r="AH34" s="530">
        <f t="shared" si="10"/>
        <v>0</v>
      </c>
      <c r="AI34" s="1894"/>
      <c r="AK34" s="653" t="s">
        <v>1626</v>
      </c>
      <c r="AL34" s="655" t="s">
        <v>1628</v>
      </c>
      <c r="AM34" s="656" t="s">
        <v>1629</v>
      </c>
      <c r="AN34" s="656" t="s">
        <v>1630</v>
      </c>
      <c r="AO34" s="655" t="s">
        <v>1631</v>
      </c>
      <c r="AP34" s="655" t="s">
        <v>1632</v>
      </c>
      <c r="AQ34" s="655" t="s">
        <v>1633</v>
      </c>
      <c r="AR34" s="655" t="s">
        <v>1634</v>
      </c>
      <c r="AS34" s="656" t="s">
        <v>1635</v>
      </c>
      <c r="AT34" s="656" t="s">
        <v>1636</v>
      </c>
      <c r="AU34" s="655" t="s">
        <v>1637</v>
      </c>
      <c r="AV34" s="655" t="s">
        <v>1638</v>
      </c>
      <c r="AW34" s="657" t="s">
        <v>1639</v>
      </c>
    </row>
    <row r="35" spans="2:49" s="223" customFormat="1" ht="14.25" customHeight="1" thickBot="1">
      <c r="C35" s="1019"/>
      <c r="D35" s="1019"/>
      <c r="E35" s="1019"/>
      <c r="F35" s="1020"/>
      <c r="G35" s="1020"/>
      <c r="H35" s="1020"/>
      <c r="I35" s="1019"/>
      <c r="J35" s="1019"/>
      <c r="K35" s="1019"/>
      <c r="L35" s="1020"/>
      <c r="M35" s="1020"/>
      <c r="N35" s="1020"/>
      <c r="R35" s="1734"/>
      <c r="T35" s="1895"/>
      <c r="U35" s="529"/>
      <c r="V35" s="1894"/>
      <c r="W35" s="1887"/>
      <c r="X35" s="1888"/>
      <c r="Y35" s="1888"/>
      <c r="Z35" s="1888"/>
      <c r="AA35" s="1888"/>
      <c r="AB35" s="1888"/>
      <c r="AC35" s="1888"/>
      <c r="AD35" s="1888"/>
      <c r="AE35" s="1888"/>
      <c r="AF35" s="1888"/>
      <c r="AG35" s="1888"/>
      <c r="AH35" s="1888"/>
      <c r="AI35" s="1894"/>
    </row>
    <row r="36" spans="2:49" s="223" customFormat="1" ht="32.25" customHeight="1" thickBot="1">
      <c r="B36" s="653" t="s">
        <v>1640</v>
      </c>
      <c r="C36" s="659">
        <f>C32+C34</f>
        <v>3.4579625684495768E-2</v>
      </c>
      <c r="D36" s="659">
        <f>D32+D34</f>
        <v>-1.2660714403199793E-2</v>
      </c>
      <c r="E36" s="659">
        <f t="shared" ref="E36:M36" si="11">E32+E34</f>
        <v>-2.7298356716935902E-2</v>
      </c>
      <c r="F36" s="654">
        <f t="shared" si="11"/>
        <v>5.2220537465945833</v>
      </c>
      <c r="G36" s="654">
        <f t="shared" si="11"/>
        <v>-2.7063295998939099</v>
      </c>
      <c r="H36" s="654">
        <f t="shared" si="11"/>
        <v>-3.3389300828203856</v>
      </c>
      <c r="I36" s="659">
        <f t="shared" si="11"/>
        <v>3.4579625684495768E-2</v>
      </c>
      <c r="J36" s="659">
        <f t="shared" si="11"/>
        <v>-1.2660714403199793E-2</v>
      </c>
      <c r="K36" s="659">
        <f t="shared" si="11"/>
        <v>-2.7298356716935902E-2</v>
      </c>
      <c r="L36" s="654">
        <f t="shared" si="11"/>
        <v>5.2220537465945833</v>
      </c>
      <c r="M36" s="654">
        <f t="shared" si="11"/>
        <v>-2.7063295998939099</v>
      </c>
      <c r="N36" s="658">
        <f>N32+N34</f>
        <v>-3.3389300828203856</v>
      </c>
      <c r="P36" s="583" t="s">
        <v>1641</v>
      </c>
      <c r="R36" s="1736"/>
      <c r="T36" s="1895"/>
      <c r="U36" s="529"/>
      <c r="V36" s="1894"/>
      <c r="W36" s="348"/>
      <c r="X36" s="348"/>
      <c r="Y36" s="348"/>
      <c r="Z36" s="348"/>
      <c r="AA36" s="348"/>
      <c r="AB36" s="348"/>
      <c r="AC36" s="348"/>
      <c r="AD36" s="348"/>
      <c r="AE36" s="348"/>
      <c r="AF36" s="348"/>
      <c r="AG36" s="348"/>
      <c r="AH36" s="348"/>
      <c r="AI36" s="1894"/>
      <c r="AK36" s="653" t="s">
        <v>1640</v>
      </c>
      <c r="AL36" s="659" t="s">
        <v>1642</v>
      </c>
      <c r="AM36" s="659" t="s">
        <v>1643</v>
      </c>
      <c r="AN36" s="659" t="s">
        <v>1644</v>
      </c>
      <c r="AO36" s="660" t="s">
        <v>1645</v>
      </c>
      <c r="AP36" s="660" t="s">
        <v>1646</v>
      </c>
      <c r="AQ36" s="660" t="s">
        <v>1647</v>
      </c>
      <c r="AR36" s="659" t="s">
        <v>1648</v>
      </c>
      <c r="AS36" s="659" t="s">
        <v>1649</v>
      </c>
      <c r="AT36" s="659" t="s">
        <v>1650</v>
      </c>
      <c r="AU36" s="660" t="s">
        <v>1651</v>
      </c>
      <c r="AV36" s="660" t="s">
        <v>1652</v>
      </c>
      <c r="AW36" s="661" t="s">
        <v>1653</v>
      </c>
    </row>
    <row r="37" spans="2:49" s="223" customFormat="1" ht="14.25" customHeight="1" thickBot="1">
      <c r="B37" s="225"/>
      <c r="C37" s="1000"/>
      <c r="D37" s="1000"/>
      <c r="E37" s="1000"/>
      <c r="F37" s="1012"/>
      <c r="G37" s="1012"/>
      <c r="H37" s="1012"/>
      <c r="I37" s="1000"/>
      <c r="J37" s="1000"/>
      <c r="K37" s="1000"/>
      <c r="L37" s="1012"/>
      <c r="M37" s="1012"/>
      <c r="N37" s="1012"/>
      <c r="P37" s="233"/>
      <c r="R37" s="1734"/>
      <c r="T37" s="1895"/>
      <c r="U37" s="529"/>
      <c r="V37" s="1894"/>
      <c r="W37" s="348"/>
      <c r="X37" s="348"/>
      <c r="Y37" s="348"/>
      <c r="Z37" s="348"/>
      <c r="AA37" s="348"/>
      <c r="AB37" s="348"/>
      <c r="AC37" s="348"/>
      <c r="AD37" s="348"/>
      <c r="AE37" s="348"/>
      <c r="AF37" s="348"/>
      <c r="AG37" s="348"/>
      <c r="AH37" s="348"/>
      <c r="AI37" s="1894"/>
      <c r="AK37" s="225"/>
      <c r="AL37" s="226"/>
      <c r="AM37" s="226"/>
      <c r="AN37" s="226"/>
      <c r="AO37" s="232"/>
      <c r="AP37" s="232"/>
      <c r="AQ37" s="232"/>
      <c r="AR37" s="226"/>
      <c r="AS37" s="226"/>
      <c r="AT37" s="226"/>
      <c r="AU37" s="232"/>
      <c r="AV37" s="232"/>
      <c r="AW37" s="232"/>
    </row>
    <row r="38" spans="2:49" s="223" customFormat="1" ht="32.25" customHeight="1" thickBot="1">
      <c r="B38" s="653" t="s">
        <v>1654</v>
      </c>
      <c r="C38" s="1015">
        <v>1.0128913443830751E-2</v>
      </c>
      <c r="D38" s="659">
        <f>C38</f>
        <v>1.0128913443830751E-2</v>
      </c>
      <c r="E38" s="659">
        <f>D38</f>
        <v>1.0128913443830751E-2</v>
      </c>
      <c r="F38" s="662">
        <f>IF(OR(C38=0,C12=0),0,C38*C12)</f>
        <v>1.5296212538819998</v>
      </c>
      <c r="G38" s="662">
        <f>IF(OR(D38=0,D12=0),0,D38*D12)</f>
        <v>1.5296212538819998</v>
      </c>
      <c r="H38" s="662">
        <f>IF(OR(E38=0,E12=0),0,E38*E12)</f>
        <v>1.2388926613633329</v>
      </c>
      <c r="I38" s="1015">
        <v>1.0128913443830751E-2</v>
      </c>
      <c r="J38" s="659">
        <f>I38</f>
        <v>1.0128913443830751E-2</v>
      </c>
      <c r="K38" s="659">
        <f>J38</f>
        <v>1.0128913443830751E-2</v>
      </c>
      <c r="L38" s="662">
        <f>IF(OR(I38=0,I12=0),0,I38*I12)</f>
        <v>1.5296212538819998</v>
      </c>
      <c r="M38" s="662">
        <f>IF(OR(J38=0,J12=0),0,J38*J12)</f>
        <v>1.5296212538819998</v>
      </c>
      <c r="N38" s="663">
        <f>IF(OR(K38=0,K12=0),0,K38*K12)</f>
        <v>1.2388926613633329</v>
      </c>
      <c r="P38" s="583" t="s">
        <v>1655</v>
      </c>
      <c r="R38" s="1736"/>
      <c r="T38" s="1895"/>
      <c r="U38" s="529">
        <f>IF( SUM( W38:AH38 ) = 0, 0, $W$5 )</f>
        <v>0</v>
      </c>
      <c r="V38" s="1894"/>
      <c r="W38" s="530">
        <f>IFERROR(IF( ISNUMBER( C38 ), 0, 1 ),0)</f>
        <v>0</v>
      </c>
      <c r="X38" s="348"/>
      <c r="Y38" s="348"/>
      <c r="Z38" s="348"/>
      <c r="AA38" s="348"/>
      <c r="AB38" s="348"/>
      <c r="AC38" s="530">
        <f>IFERROR(IF( ISNUMBER( I38 ), 0, 1 ),0)</f>
        <v>0</v>
      </c>
      <c r="AD38" s="348"/>
      <c r="AE38" s="348"/>
      <c r="AF38" s="348"/>
      <c r="AG38" s="348"/>
      <c r="AH38" s="348"/>
      <c r="AI38" s="1894"/>
      <c r="AK38" s="653" t="s">
        <v>1654</v>
      </c>
      <c r="AL38" s="664" t="s">
        <v>1656</v>
      </c>
      <c r="AM38" s="659" t="s">
        <v>1657</v>
      </c>
      <c r="AN38" s="659" t="s">
        <v>1658</v>
      </c>
      <c r="AO38" s="660" t="s">
        <v>1659</v>
      </c>
      <c r="AP38" s="660" t="s">
        <v>1660</v>
      </c>
      <c r="AQ38" s="660" t="s">
        <v>1661</v>
      </c>
      <c r="AR38" s="664" t="s">
        <v>1662</v>
      </c>
      <c r="AS38" s="659" t="s">
        <v>1663</v>
      </c>
      <c r="AT38" s="659" t="s">
        <v>1664</v>
      </c>
      <c r="AU38" s="660" t="s">
        <v>1665</v>
      </c>
      <c r="AV38" s="660" t="s">
        <v>1666</v>
      </c>
      <c r="AW38" s="661" t="s">
        <v>1667</v>
      </c>
    </row>
    <row r="39" spans="2:49" s="223" customFormat="1" ht="14.25" customHeight="1" thickBot="1">
      <c r="B39" s="665"/>
      <c r="C39" s="234"/>
      <c r="D39" s="234"/>
      <c r="E39" s="234"/>
      <c r="F39" s="1014"/>
      <c r="G39" s="1014"/>
      <c r="H39" s="1014"/>
      <c r="I39" s="234"/>
      <c r="J39" s="234"/>
      <c r="K39" s="234"/>
      <c r="L39" s="1014"/>
      <c r="M39" s="1014"/>
      <c r="N39" s="1014"/>
      <c r="P39" s="9"/>
      <c r="R39" s="1734"/>
      <c r="T39" s="1895"/>
      <c r="U39" s="529"/>
      <c r="V39" s="1894"/>
      <c r="W39" s="348"/>
      <c r="X39" s="348"/>
      <c r="Y39" s="348"/>
      <c r="Z39" s="348"/>
      <c r="AA39" s="348"/>
      <c r="AB39" s="348"/>
      <c r="AC39" s="348"/>
      <c r="AD39" s="348"/>
      <c r="AE39" s="348"/>
      <c r="AF39" s="348"/>
      <c r="AG39" s="348"/>
      <c r="AH39" s="348"/>
      <c r="AI39" s="1894"/>
      <c r="AK39" s="665"/>
      <c r="AL39" s="234"/>
      <c r="AM39" s="234"/>
      <c r="AN39" s="234"/>
      <c r="AO39" s="235"/>
      <c r="AP39" s="235"/>
      <c r="AQ39" s="235"/>
      <c r="AR39" s="234"/>
      <c r="AS39" s="234"/>
      <c r="AT39" s="234"/>
      <c r="AU39" s="235"/>
      <c r="AV39" s="235"/>
      <c r="AW39" s="235"/>
    </row>
    <row r="40" spans="2:49" s="223" customFormat="1" ht="32.25" customHeight="1" thickBot="1">
      <c r="B40" s="653" t="s">
        <v>1668</v>
      </c>
      <c r="C40" s="1021"/>
      <c r="D40" s="659">
        <f>IF(OR(G40=0, D12=0),0,G40/D12)</f>
        <v>0</v>
      </c>
      <c r="E40" s="659">
        <f>IF(OR(H40=0, E12=0),0,H40/E12)</f>
        <v>0</v>
      </c>
      <c r="F40" s="1022"/>
      <c r="G40" s="662">
        <f>H40</f>
        <v>0</v>
      </c>
      <c r="H40" s="1017">
        <v>0</v>
      </c>
      <c r="I40" s="1021"/>
      <c r="J40" s="659">
        <f>IF(OR(M40=0, J12=0),0,M40/J12)</f>
        <v>0</v>
      </c>
      <c r="K40" s="659">
        <f>IF(OR(N40=0, K12=0),0,N40/K12)</f>
        <v>0</v>
      </c>
      <c r="L40" s="1022"/>
      <c r="M40" s="662">
        <f>N40</f>
        <v>0</v>
      </c>
      <c r="N40" s="1018">
        <v>0</v>
      </c>
      <c r="P40" s="583" t="s">
        <v>1669</v>
      </c>
      <c r="R40" s="1736"/>
      <c r="T40" s="1895"/>
      <c r="U40" s="529">
        <f>IF( SUM( W40:AH40 ) = 0, 0, $W$5 )</f>
        <v>0</v>
      </c>
      <c r="V40" s="587"/>
      <c r="W40" s="348"/>
      <c r="X40" s="348"/>
      <c r="Y40" s="348"/>
      <c r="Z40" s="348"/>
      <c r="AA40" s="348"/>
      <c r="AB40" s="530">
        <f>IFERROR(IF( ISNUMBER( H40 ), 0, 1 ),0)</f>
        <v>0</v>
      </c>
      <c r="AC40" s="348"/>
      <c r="AD40" s="348"/>
      <c r="AE40" s="348"/>
      <c r="AF40" s="348"/>
      <c r="AG40" s="348"/>
      <c r="AH40" s="530">
        <f>IFERROR(IF( ISNUMBER( N40 ), 0, 1 ),0)</f>
        <v>0</v>
      </c>
      <c r="AI40" s="587"/>
      <c r="AK40" s="653" t="s">
        <v>1668</v>
      </c>
      <c r="AL40" s="1696"/>
      <c r="AM40" s="655" t="s">
        <v>1670</v>
      </c>
      <c r="AN40" s="655" t="s">
        <v>1671</v>
      </c>
      <c r="AO40" s="1696"/>
      <c r="AP40" s="666" t="s">
        <v>1672</v>
      </c>
      <c r="AQ40" s="667" t="s">
        <v>1673</v>
      </c>
      <c r="AR40" s="1696"/>
      <c r="AS40" s="655" t="s">
        <v>1674</v>
      </c>
      <c r="AT40" s="655" t="s">
        <v>1675</v>
      </c>
      <c r="AU40" s="1696"/>
      <c r="AV40" s="666" t="s">
        <v>1676</v>
      </c>
      <c r="AW40" s="668" t="s">
        <v>1677</v>
      </c>
    </row>
    <row r="41" spans="2:49" s="223" customFormat="1" ht="14.25" customHeight="1" thickBot="1">
      <c r="B41" s="225"/>
      <c r="C41" s="1000"/>
      <c r="D41" s="1000"/>
      <c r="E41" s="1000"/>
      <c r="F41" s="1012"/>
      <c r="G41" s="1012"/>
      <c r="H41" s="1012"/>
      <c r="I41" s="1000"/>
      <c r="J41" s="1000"/>
      <c r="K41" s="1000"/>
      <c r="L41" s="1012" t="s">
        <v>1678</v>
      </c>
      <c r="M41" s="1012"/>
      <c r="N41" s="1012"/>
      <c r="P41" s="233"/>
      <c r="R41" s="1734"/>
      <c r="T41" s="1895"/>
      <c r="U41" s="529"/>
      <c r="V41" s="1894"/>
      <c r="W41" s="348"/>
      <c r="X41" s="348"/>
      <c r="Y41" s="348"/>
      <c r="Z41" s="348"/>
      <c r="AA41" s="348"/>
      <c r="AB41" s="348"/>
      <c r="AC41" s="348"/>
      <c r="AD41" s="348"/>
      <c r="AE41" s="348"/>
      <c r="AF41" s="348"/>
      <c r="AG41" s="348"/>
      <c r="AH41" s="348"/>
      <c r="AI41" s="1894"/>
      <c r="AK41" s="225"/>
      <c r="AL41" s="226"/>
      <c r="AM41" s="226"/>
      <c r="AN41" s="226"/>
      <c r="AO41" s="232"/>
      <c r="AP41" s="232"/>
      <c r="AQ41" s="232"/>
      <c r="AR41" s="226"/>
      <c r="AS41" s="226"/>
      <c r="AT41" s="226"/>
      <c r="AU41" s="232"/>
      <c r="AV41" s="232"/>
      <c r="AW41" s="232"/>
    </row>
    <row r="42" spans="2:49" s="223" customFormat="1" ht="32.25" customHeight="1" thickBot="1">
      <c r="B42" s="669" t="s">
        <v>1679</v>
      </c>
      <c r="C42" s="1023">
        <f>C36+C38+C40</f>
        <v>4.4708539128326522E-2</v>
      </c>
      <c r="D42" s="659">
        <f t="shared" ref="D42:N42" si="12">D36+D38+D40</f>
        <v>-2.5318009593690415E-3</v>
      </c>
      <c r="E42" s="659">
        <f t="shared" si="12"/>
        <v>-1.7169443273105149E-2</v>
      </c>
      <c r="F42" s="654">
        <f t="shared" si="12"/>
        <v>6.7516750004765829</v>
      </c>
      <c r="G42" s="654">
        <f t="shared" si="12"/>
        <v>-1.1767083460119101</v>
      </c>
      <c r="H42" s="654">
        <f t="shared" si="12"/>
        <v>-2.1000374214570527</v>
      </c>
      <c r="I42" s="659">
        <f t="shared" si="12"/>
        <v>4.4708539128326522E-2</v>
      </c>
      <c r="J42" s="659">
        <f t="shared" si="12"/>
        <v>-2.5318009593690415E-3</v>
      </c>
      <c r="K42" s="659">
        <f t="shared" si="12"/>
        <v>-1.7169443273105149E-2</v>
      </c>
      <c r="L42" s="654">
        <f t="shared" si="12"/>
        <v>6.7516750004765829</v>
      </c>
      <c r="M42" s="654">
        <f t="shared" si="12"/>
        <v>-1.1767083460119101</v>
      </c>
      <c r="N42" s="658">
        <f t="shared" si="12"/>
        <v>-2.1000374214570527</v>
      </c>
      <c r="P42" s="583" t="s">
        <v>1680</v>
      </c>
      <c r="R42" s="1736"/>
      <c r="T42" s="1895"/>
      <c r="U42" s="596"/>
      <c r="V42" s="1894"/>
      <c r="W42" s="348"/>
      <c r="X42" s="348"/>
      <c r="Y42" s="348"/>
      <c r="Z42" s="348"/>
      <c r="AA42" s="348"/>
      <c r="AB42" s="348"/>
      <c r="AC42" s="348"/>
      <c r="AD42" s="348"/>
      <c r="AE42" s="348"/>
      <c r="AF42" s="348"/>
      <c r="AG42" s="348"/>
      <c r="AH42" s="348"/>
      <c r="AI42" s="1894"/>
      <c r="AK42" s="653" t="s">
        <v>1679</v>
      </c>
      <c r="AL42" s="659" t="s">
        <v>1681</v>
      </c>
      <c r="AM42" s="659" t="s">
        <v>1682</v>
      </c>
      <c r="AN42" s="659" t="s">
        <v>1683</v>
      </c>
      <c r="AO42" s="660" t="s">
        <v>1684</v>
      </c>
      <c r="AP42" s="660" t="s">
        <v>1685</v>
      </c>
      <c r="AQ42" s="660" t="s">
        <v>1686</v>
      </c>
      <c r="AR42" s="659" t="s">
        <v>1687</v>
      </c>
      <c r="AS42" s="659" t="s">
        <v>1688</v>
      </c>
      <c r="AT42" s="659" t="s">
        <v>1689</v>
      </c>
      <c r="AU42" s="660" t="s">
        <v>1690</v>
      </c>
      <c r="AV42" s="660" t="s">
        <v>1691</v>
      </c>
      <c r="AW42" s="661" t="s">
        <v>1692</v>
      </c>
    </row>
    <row r="43" spans="2:49" s="223" customFormat="1" ht="14.25" customHeight="1" thickBot="1">
      <c r="B43" s="225"/>
      <c r="C43" s="1000"/>
      <c r="D43" s="1000"/>
      <c r="E43" s="1000"/>
      <c r="F43" s="1012"/>
      <c r="G43" s="1012"/>
      <c r="H43" s="1012"/>
      <c r="I43" s="1000"/>
      <c r="J43" s="1000"/>
      <c r="K43" s="1000"/>
      <c r="L43" s="1012"/>
      <c r="M43" s="1012"/>
      <c r="N43" s="1012"/>
      <c r="P43" s="233"/>
      <c r="R43" s="1734"/>
      <c r="T43" s="1895"/>
      <c r="U43" s="596"/>
      <c r="V43" s="1894"/>
      <c r="W43" s="348"/>
      <c r="X43" s="348"/>
      <c r="Y43" s="348"/>
      <c r="Z43" s="348"/>
      <c r="AA43" s="348"/>
      <c r="AB43" s="348"/>
      <c r="AC43" s="348"/>
      <c r="AD43" s="348"/>
      <c r="AE43" s="348"/>
      <c r="AF43" s="348"/>
      <c r="AG43" s="348"/>
      <c r="AH43" s="348"/>
      <c r="AI43" s="1894"/>
      <c r="AK43" s="225"/>
      <c r="AL43" s="226"/>
      <c r="AM43" s="226"/>
      <c r="AN43" s="226"/>
      <c r="AO43" s="232"/>
      <c r="AP43" s="232"/>
      <c r="AQ43" s="232"/>
      <c r="AR43" s="226"/>
      <c r="AS43" s="226"/>
      <c r="AT43" s="226"/>
      <c r="AU43" s="232"/>
      <c r="AV43" s="232"/>
      <c r="AW43" s="232"/>
    </row>
    <row r="44" spans="2:49" s="223" customFormat="1" ht="20.25" customHeight="1" thickBot="1">
      <c r="B44" s="670" t="s">
        <v>911</v>
      </c>
      <c r="C44" s="1000"/>
      <c r="D44" s="1000"/>
      <c r="E44" s="1000"/>
      <c r="F44" s="1012"/>
      <c r="G44" s="1012"/>
      <c r="H44" s="1012"/>
      <c r="I44" s="1000"/>
      <c r="J44" s="1000"/>
      <c r="K44" s="1000"/>
      <c r="L44" s="1012"/>
      <c r="M44" s="1012"/>
      <c r="N44" s="1012"/>
      <c r="P44" s="233"/>
      <c r="R44" s="1734"/>
      <c r="T44" s="1895"/>
      <c r="U44" s="596"/>
      <c r="V44" s="1894"/>
      <c r="W44" s="348"/>
      <c r="X44" s="348"/>
      <c r="Y44" s="348"/>
      <c r="Z44" s="348"/>
      <c r="AA44" s="348"/>
      <c r="AB44" s="348"/>
      <c r="AC44" s="348"/>
      <c r="AD44" s="348"/>
      <c r="AE44" s="348"/>
      <c r="AF44" s="348"/>
      <c r="AG44" s="348"/>
      <c r="AH44" s="348"/>
      <c r="AI44" s="1894"/>
      <c r="AK44" s="1695" t="s">
        <v>911</v>
      </c>
      <c r="AL44" s="1897"/>
      <c r="AM44" s="1897"/>
      <c r="AN44" s="1897"/>
      <c r="AO44" s="1897"/>
      <c r="AP44" s="1897"/>
      <c r="AQ44" s="1897"/>
      <c r="AR44" s="1897"/>
      <c r="AS44" s="1897"/>
      <c r="AT44" s="1897"/>
      <c r="AU44" s="1897"/>
      <c r="AV44" s="1897"/>
      <c r="AW44" s="1897"/>
    </row>
    <row r="45" spans="2:49" s="223" customFormat="1" ht="32.25" customHeight="1">
      <c r="B45" s="632" t="s">
        <v>1693</v>
      </c>
      <c r="C45" s="635">
        <v>2.1566604546989866E-2</v>
      </c>
      <c r="D45" s="637">
        <f>IF(OR(G45=0, D12=0),0,G45/D12)</f>
        <v>2.9328868128124123E-2</v>
      </c>
      <c r="E45" s="637">
        <f>IF(OR(H45=0, E12=0),0,H45/E12)</f>
        <v>3.6211418018824028E-2</v>
      </c>
      <c r="F45" s="643">
        <f>IF(OR(C45=0,C12=0),0,C45*C12)</f>
        <v>3.2568880040372372</v>
      </c>
      <c r="G45" s="643">
        <f>H45</f>
        <v>4.4291088367830129</v>
      </c>
      <c r="H45" s="1004">
        <v>4.4291088367830129</v>
      </c>
      <c r="I45" s="635">
        <v>2.1566604546989866E-2</v>
      </c>
      <c r="J45" s="637">
        <f>IF(OR(M45=0, J12=0),0,M45/J12)</f>
        <v>2.9328868128124123E-2</v>
      </c>
      <c r="K45" s="637">
        <f>IF(OR(N45=0, K12=0),0,N45/K12)</f>
        <v>3.6211418018824028E-2</v>
      </c>
      <c r="L45" s="643">
        <f>IF(OR(I45=0,I12=0),0,I45*I12)</f>
        <v>3.2568880040372372</v>
      </c>
      <c r="M45" s="643">
        <f>N45</f>
        <v>4.4291088367830129</v>
      </c>
      <c r="N45" s="1005">
        <v>4.4291088367830129</v>
      </c>
      <c r="P45" s="385" t="s">
        <v>1694</v>
      </c>
      <c r="R45" s="1732"/>
      <c r="T45" s="1895"/>
      <c r="U45" s="529">
        <f>IF( SUM( W45:AH45 ) = 0, 0, $W$5 )</f>
        <v>0</v>
      </c>
      <c r="V45" s="1894"/>
      <c r="W45" s="530">
        <f>IFERROR(IF( ISNUMBER( C45 ), 0, 1 ),0)</f>
        <v>0</v>
      </c>
      <c r="X45" s="348"/>
      <c r="Y45" s="348"/>
      <c r="Z45" s="348"/>
      <c r="AA45" s="348"/>
      <c r="AB45" s="530">
        <f>IFERROR(IF( ISNUMBER( H45 ), 0, 1 ),0)</f>
        <v>0</v>
      </c>
      <c r="AC45" s="530">
        <f>IFERROR(IF( ISNUMBER( I45 ), 0, 1 ),0)</f>
        <v>0</v>
      </c>
      <c r="AD45" s="348"/>
      <c r="AE45" s="348"/>
      <c r="AF45" s="348"/>
      <c r="AG45" s="348"/>
      <c r="AH45" s="530">
        <f>IFERROR(IF( ISNUMBER( N45 ), 0, 1 ),0)</f>
        <v>0</v>
      </c>
      <c r="AI45" s="1894"/>
      <c r="AK45" s="1697" t="s">
        <v>1693</v>
      </c>
      <c r="AL45" s="1698" t="s">
        <v>1695</v>
      </c>
      <c r="AM45" s="1698" t="s">
        <v>1696</v>
      </c>
      <c r="AN45" s="1698" t="s">
        <v>1697</v>
      </c>
      <c r="AO45" s="1698" t="s">
        <v>1698</v>
      </c>
      <c r="AP45" s="1698" t="s">
        <v>1699</v>
      </c>
      <c r="AQ45" s="1699" t="s">
        <v>1700</v>
      </c>
      <c r="AR45" s="1698" t="s">
        <v>1701</v>
      </c>
      <c r="AS45" s="1698" t="s">
        <v>1702</v>
      </c>
      <c r="AT45" s="1698" t="s">
        <v>1703</v>
      </c>
      <c r="AU45" s="1698" t="s">
        <v>1704</v>
      </c>
      <c r="AV45" s="1698" t="s">
        <v>1705</v>
      </c>
      <c r="AW45" s="1700" t="s">
        <v>1706</v>
      </c>
    </row>
    <row r="46" spans="2:49" s="223" customFormat="1" ht="32.25" customHeight="1" thickBot="1">
      <c r="B46" s="640" t="s">
        <v>1707</v>
      </c>
      <c r="C46" s="1024">
        <v>0</v>
      </c>
      <c r="D46" s="650">
        <f>IF(OR(G46=0, D12=0),0,G46/D12)</f>
        <v>-1.1182540187734192E-2</v>
      </c>
      <c r="E46" s="650">
        <f>IF(OR(H46=0, E12=0),0,H46/E12)</f>
        <v>-1.3806725697062944E-2</v>
      </c>
      <c r="F46" s="648">
        <f>IF(OR(C46=0,C12=0),0,C46*C12)</f>
        <v>0</v>
      </c>
      <c r="G46" s="648">
        <f>H46</f>
        <v>-1.6887350492629645</v>
      </c>
      <c r="H46" s="1025">
        <v>-1.6887350492629645</v>
      </c>
      <c r="I46" s="1024">
        <v>0</v>
      </c>
      <c r="J46" s="650">
        <f>IF(OR(M46=0, J12=0),0,M46/J12)</f>
        <v>-1.1182540187734192E-2</v>
      </c>
      <c r="K46" s="650">
        <f>IF(OR(N46=0, K12=0),0,N46/K12)</f>
        <v>-1.3806725697062944E-2</v>
      </c>
      <c r="L46" s="648">
        <f>IF(OR(I46=0,I12=0),0,I46*I12)</f>
        <v>0</v>
      </c>
      <c r="M46" s="648">
        <f>N46</f>
        <v>-1.6887350492629645</v>
      </c>
      <c r="N46" s="1026">
        <v>-1.6887350492629645</v>
      </c>
      <c r="P46" s="387" t="s">
        <v>1708</v>
      </c>
      <c r="R46" s="1733"/>
      <c r="T46" s="1895"/>
      <c r="U46" s="529">
        <f>IF( SUM( W46:AH46 ) = 0, 0, $W$5 )</f>
        <v>0</v>
      </c>
      <c r="V46" s="1894"/>
      <c r="W46" s="530">
        <f>IFERROR(IF( ISNUMBER( C46 ), 0, 1 ),0)</f>
        <v>0</v>
      </c>
      <c r="X46" s="348"/>
      <c r="Y46" s="348"/>
      <c r="Z46" s="348"/>
      <c r="AA46" s="348"/>
      <c r="AB46" s="530">
        <f>IFERROR(IF( ISNUMBER( H46 ), 0, 1 ),0)</f>
        <v>0</v>
      </c>
      <c r="AC46" s="530">
        <f>IFERROR(IF( ISNUMBER( I46 ), 0, 1 ),0)</f>
        <v>0</v>
      </c>
      <c r="AD46" s="348"/>
      <c r="AE46" s="348"/>
      <c r="AF46" s="348"/>
      <c r="AG46" s="348"/>
      <c r="AH46" s="530">
        <f>IFERROR(IF( ISNUMBER( N46 ), 0, 1 ),0)</f>
        <v>0</v>
      </c>
      <c r="AI46" s="1894"/>
      <c r="AK46" s="455" t="s">
        <v>1707</v>
      </c>
      <c r="AL46" s="1646" t="s">
        <v>1709</v>
      </c>
      <c r="AM46" s="1646" t="s">
        <v>1710</v>
      </c>
      <c r="AN46" s="1646" t="s">
        <v>1711</v>
      </c>
      <c r="AO46" s="1646" t="s">
        <v>1712</v>
      </c>
      <c r="AP46" s="1646" t="s">
        <v>1713</v>
      </c>
      <c r="AQ46" s="1701" t="s">
        <v>1714</v>
      </c>
      <c r="AR46" s="1646" t="s">
        <v>1715</v>
      </c>
      <c r="AS46" s="1646" t="s">
        <v>1716</v>
      </c>
      <c r="AT46" s="1646" t="s">
        <v>1717</v>
      </c>
      <c r="AU46" s="1646" t="s">
        <v>1718</v>
      </c>
      <c r="AV46" s="1646" t="s">
        <v>1719</v>
      </c>
      <c r="AW46" s="1702" t="s">
        <v>1720</v>
      </c>
    </row>
    <row r="47" spans="2:49" s="223" customFormat="1" ht="14.25" customHeight="1" thickBot="1">
      <c r="B47" s="225"/>
      <c r="C47" s="671"/>
      <c r="D47" s="671"/>
      <c r="E47" s="671"/>
      <c r="F47" s="1027"/>
      <c r="G47" s="1027"/>
      <c r="H47" s="1028"/>
      <c r="I47" s="671"/>
      <c r="J47" s="671"/>
      <c r="K47" s="671"/>
      <c r="L47" s="1027"/>
      <c r="M47" s="1027"/>
      <c r="N47" s="1028"/>
      <c r="P47" s="270"/>
      <c r="R47" s="1734"/>
      <c r="T47" s="1895"/>
      <c r="U47" s="529"/>
      <c r="V47" s="1894"/>
      <c r="W47" s="1568"/>
      <c r="X47" s="1568"/>
      <c r="Y47" s="1568"/>
      <c r="Z47" s="1568"/>
      <c r="AA47" s="1568"/>
      <c r="AB47" s="1568"/>
      <c r="AC47" s="1568"/>
      <c r="AD47" s="1568"/>
      <c r="AE47" s="1568"/>
      <c r="AF47" s="1568"/>
      <c r="AG47" s="1568"/>
      <c r="AH47" s="1568"/>
      <c r="AI47" s="1894"/>
      <c r="AK47" s="1897"/>
      <c r="AL47" s="1898"/>
      <c r="AM47" s="1898"/>
      <c r="AN47" s="1898"/>
      <c r="AO47" s="1898"/>
      <c r="AP47" s="1898"/>
      <c r="AQ47" s="1898"/>
      <c r="AR47" s="1898"/>
      <c r="AS47" s="1898"/>
      <c r="AT47" s="1898"/>
      <c r="AU47" s="1898"/>
      <c r="AV47" s="1898"/>
      <c r="AW47" s="1898"/>
    </row>
    <row r="48" spans="2:49" s="223" customFormat="1" ht="32.25" customHeight="1" thickBot="1">
      <c r="B48" s="669" t="s">
        <v>1721</v>
      </c>
      <c r="C48" s="1023">
        <f>C42-C45-C46</f>
        <v>2.3141934581336655E-2</v>
      </c>
      <c r="D48" s="659">
        <f>D42-D45-D46</f>
        <v>-2.0678128899758973E-2</v>
      </c>
      <c r="E48" s="659">
        <f t="shared" ref="E48:N48" si="13">E42-E45-E46</f>
        <v>-3.9574135594866236E-2</v>
      </c>
      <c r="F48" s="654">
        <f t="shared" si="13"/>
        <v>3.4947869964393456</v>
      </c>
      <c r="G48" s="654">
        <f t="shared" si="13"/>
        <v>-3.9170821335319586</v>
      </c>
      <c r="H48" s="654">
        <f t="shared" si="13"/>
        <v>-4.840411208977101</v>
      </c>
      <c r="I48" s="659">
        <f t="shared" si="13"/>
        <v>2.3141934581336655E-2</v>
      </c>
      <c r="J48" s="659">
        <f t="shared" si="13"/>
        <v>-2.0678128899758973E-2</v>
      </c>
      <c r="K48" s="659">
        <f t="shared" si="13"/>
        <v>-3.9574135594866236E-2</v>
      </c>
      <c r="L48" s="654">
        <f t="shared" si="13"/>
        <v>3.4947869964393456</v>
      </c>
      <c r="M48" s="654">
        <f t="shared" si="13"/>
        <v>-3.9170821335319586</v>
      </c>
      <c r="N48" s="658">
        <f t="shared" si="13"/>
        <v>-4.840411208977101</v>
      </c>
      <c r="O48" s="270"/>
      <c r="P48" s="583" t="s">
        <v>1722</v>
      </c>
      <c r="R48" s="1736"/>
      <c r="T48" s="1895"/>
      <c r="U48" s="529">
        <f t="shared" ref="U48" si="14">IF( SUM( W48:AH48 ) = 0, 0, $W$5 )</f>
        <v>0</v>
      </c>
      <c r="V48" s="1894"/>
      <c r="W48" s="530">
        <f t="shared" ref="W48" si="15">IFERROR(IF( ISNUMBER( C48 ), 0, 1 ),0)</f>
        <v>0</v>
      </c>
      <c r="X48" s="348"/>
      <c r="Y48" s="348"/>
      <c r="Z48" s="348"/>
      <c r="AA48" s="348"/>
      <c r="AB48" s="530">
        <f t="shared" ref="AB48" si="16">IFERROR(IF( ISNUMBER( H48 ), 0, 1 ),0)</f>
        <v>0</v>
      </c>
      <c r="AC48" s="530">
        <f t="shared" ref="AC48" si="17">IFERROR(IF( ISNUMBER( I48 ), 0, 1 ),0)</f>
        <v>0</v>
      </c>
      <c r="AD48" s="348"/>
      <c r="AE48" s="348"/>
      <c r="AF48" s="348"/>
      <c r="AG48" s="348"/>
      <c r="AH48" s="530">
        <f t="shared" ref="AH48" si="18">IFERROR(IF( ISNUMBER( N48 ), 0, 1 ),0)</f>
        <v>0</v>
      </c>
      <c r="AI48" s="1894"/>
      <c r="AK48" s="1703" t="s">
        <v>1721</v>
      </c>
      <c r="AL48" s="1704" t="s">
        <v>1723</v>
      </c>
      <c r="AM48" s="1704" t="s">
        <v>1724</v>
      </c>
      <c r="AN48" s="1704" t="s">
        <v>1725</v>
      </c>
      <c r="AO48" s="1704" t="s">
        <v>1726</v>
      </c>
      <c r="AP48" s="1704" t="s">
        <v>1727</v>
      </c>
      <c r="AQ48" s="1704" t="s">
        <v>1728</v>
      </c>
      <c r="AR48" s="1704" t="s">
        <v>1729</v>
      </c>
      <c r="AS48" s="1704" t="s">
        <v>1730</v>
      </c>
      <c r="AT48" s="1704" t="s">
        <v>1731</v>
      </c>
      <c r="AU48" s="1704" t="s">
        <v>1732</v>
      </c>
      <c r="AV48" s="1704" t="s">
        <v>1733</v>
      </c>
      <c r="AW48" s="1705" t="s">
        <v>1734</v>
      </c>
    </row>
    <row r="49" spans="2:50" s="223" customFormat="1" ht="28.35" customHeight="1">
      <c r="B49" s="225"/>
      <c r="C49" s="671"/>
      <c r="D49" s="672"/>
      <c r="E49" s="672"/>
      <c r="F49" s="673"/>
      <c r="G49" s="673"/>
      <c r="H49" s="674"/>
      <c r="I49" s="671"/>
      <c r="J49" s="672"/>
      <c r="K49" s="672"/>
      <c r="L49" s="673"/>
      <c r="M49" s="673"/>
      <c r="N49" s="674"/>
      <c r="P49" s="270"/>
      <c r="T49" s="1848"/>
      <c r="U49" s="596"/>
      <c r="V49" s="1885"/>
      <c r="W49" s="348"/>
      <c r="X49" s="348"/>
      <c r="Y49" s="348"/>
      <c r="Z49" s="348"/>
      <c r="AA49" s="348"/>
      <c r="AB49" s="348"/>
      <c r="AC49" s="348"/>
      <c r="AD49" s="348"/>
      <c r="AE49" s="348"/>
      <c r="AF49" s="348"/>
      <c r="AG49" s="348"/>
      <c r="AH49" s="348"/>
      <c r="AI49" s="1885"/>
      <c r="AK49" s="225"/>
      <c r="AL49" s="671"/>
      <c r="AM49" s="671"/>
      <c r="AN49" s="671"/>
      <c r="AO49" s="673"/>
      <c r="AP49" s="673"/>
      <c r="AQ49" s="674"/>
      <c r="AR49" s="671"/>
      <c r="AS49" s="671"/>
      <c r="AT49" s="671"/>
      <c r="AU49" s="673"/>
      <c r="AV49" s="673"/>
      <c r="AW49" s="674"/>
    </row>
    <row r="50" spans="2:50" s="223" customFormat="1" ht="28.35" customHeight="1">
      <c r="B50" s="225"/>
      <c r="C50" s="671"/>
      <c r="D50" s="672"/>
      <c r="E50" s="672"/>
      <c r="F50" s="673"/>
      <c r="G50" s="673"/>
      <c r="H50" s="674"/>
      <c r="I50" s="671"/>
      <c r="J50" s="672"/>
      <c r="K50" s="672"/>
      <c r="L50" s="673"/>
      <c r="M50" s="673"/>
      <c r="N50" s="674"/>
      <c r="P50" s="270"/>
      <c r="T50" s="1848"/>
      <c r="U50" s="596"/>
      <c r="V50" s="1885"/>
      <c r="W50" s="348"/>
      <c r="X50" s="348"/>
      <c r="Y50" s="348"/>
      <c r="Z50" s="348"/>
      <c r="AA50" s="348"/>
      <c r="AB50" s="348"/>
      <c r="AC50" s="348"/>
      <c r="AD50" s="348"/>
      <c r="AE50" s="348"/>
      <c r="AF50" s="348"/>
      <c r="AG50" s="348"/>
      <c r="AH50" s="348"/>
      <c r="AI50" s="1885"/>
      <c r="AK50" s="225"/>
      <c r="AL50" s="671"/>
      <c r="AM50" s="671"/>
      <c r="AN50" s="671"/>
      <c r="AO50" s="673"/>
      <c r="AP50" s="673"/>
      <c r="AQ50" s="674"/>
      <c r="AR50" s="671"/>
      <c r="AS50" s="671"/>
      <c r="AT50" s="671"/>
      <c r="AU50" s="673"/>
      <c r="AV50" s="673"/>
      <c r="AW50" s="674"/>
    </row>
    <row r="51" spans="2:50" s="223" customFormat="1" ht="28.35" customHeight="1">
      <c r="B51" s="225"/>
      <c r="C51" s="671"/>
      <c r="D51" s="672"/>
      <c r="E51" s="672"/>
      <c r="F51" s="673"/>
      <c r="G51" s="673"/>
      <c r="H51" s="674"/>
      <c r="I51" s="671"/>
      <c r="J51" s="672"/>
      <c r="K51" s="672"/>
      <c r="L51" s="673"/>
      <c r="M51" s="673"/>
      <c r="N51" s="674"/>
      <c r="P51" s="270"/>
      <c r="T51" s="1848"/>
      <c r="U51" s="596"/>
      <c r="V51" s="1885"/>
      <c r="W51" s="348"/>
      <c r="X51" s="348"/>
      <c r="Y51" s="348"/>
      <c r="Z51" s="348"/>
      <c r="AA51" s="348"/>
      <c r="AB51" s="348"/>
      <c r="AC51" s="348"/>
      <c r="AD51" s="348"/>
      <c r="AE51" s="348"/>
      <c r="AF51" s="348"/>
      <c r="AG51" s="348"/>
      <c r="AH51" s="348"/>
      <c r="AI51" s="1885"/>
      <c r="AK51" s="225"/>
      <c r="AL51" s="671"/>
      <c r="AM51" s="671"/>
      <c r="AN51" s="671"/>
      <c r="AO51" s="673"/>
      <c r="AP51" s="673"/>
      <c r="AQ51" s="674"/>
      <c r="AR51" s="671"/>
      <c r="AS51" s="671"/>
      <c r="AT51" s="671"/>
      <c r="AU51" s="673"/>
      <c r="AV51" s="673"/>
      <c r="AW51" s="674"/>
    </row>
    <row r="52" spans="2:50" s="223" customFormat="1" ht="28.35" customHeight="1">
      <c r="B52" s="225"/>
      <c r="C52" s="671"/>
      <c r="D52" s="672"/>
      <c r="E52" s="672"/>
      <c r="F52" s="673"/>
      <c r="G52" s="673"/>
      <c r="H52" s="674"/>
      <c r="I52" s="671"/>
      <c r="J52" s="672"/>
      <c r="K52" s="672"/>
      <c r="L52" s="673"/>
      <c r="M52" s="673"/>
      <c r="N52" s="674"/>
      <c r="P52" s="270"/>
      <c r="T52" s="1848"/>
      <c r="U52" s="596"/>
      <c r="V52" s="1885"/>
      <c r="W52" s="348"/>
      <c r="X52" s="348"/>
      <c r="Y52" s="348"/>
      <c r="Z52" s="348"/>
      <c r="AA52" s="348"/>
      <c r="AB52" s="348"/>
      <c r="AC52" s="348"/>
      <c r="AD52" s="348"/>
      <c r="AE52" s="348"/>
      <c r="AF52" s="348"/>
      <c r="AG52" s="348"/>
      <c r="AH52" s="348"/>
      <c r="AI52" s="1885"/>
      <c r="AK52" s="225"/>
      <c r="AL52" s="671"/>
      <c r="AM52" s="671"/>
      <c r="AN52" s="671"/>
      <c r="AO52" s="673"/>
      <c r="AP52" s="673"/>
      <c r="AQ52" s="674"/>
      <c r="AR52" s="671"/>
      <c r="AS52" s="671"/>
      <c r="AT52" s="671"/>
      <c r="AU52" s="673"/>
      <c r="AV52" s="673"/>
      <c r="AW52" s="674"/>
    </row>
    <row r="53" spans="2:50" s="223" customFormat="1" ht="28.35" customHeight="1">
      <c r="B53" s="225"/>
      <c r="C53" s="671"/>
      <c r="D53" s="672"/>
      <c r="E53" s="672"/>
      <c r="F53" s="673"/>
      <c r="G53" s="673"/>
      <c r="H53" s="674"/>
      <c r="I53" s="671"/>
      <c r="J53" s="672"/>
      <c r="K53" s="672"/>
      <c r="L53" s="673"/>
      <c r="M53" s="673"/>
      <c r="N53" s="674"/>
      <c r="P53" s="270"/>
      <c r="T53" s="1848"/>
      <c r="U53" s="596"/>
      <c r="V53" s="1885"/>
      <c r="W53" s="348"/>
      <c r="X53" s="348"/>
      <c r="Y53" s="348"/>
      <c r="Z53" s="348"/>
      <c r="AA53" s="348"/>
      <c r="AB53" s="348"/>
      <c r="AC53" s="348"/>
      <c r="AD53" s="348"/>
      <c r="AE53" s="348"/>
      <c r="AF53" s="348"/>
      <c r="AG53" s="348"/>
      <c r="AH53" s="348"/>
      <c r="AI53" s="1885"/>
      <c r="AK53" s="225"/>
      <c r="AL53" s="671"/>
      <c r="AM53" s="671"/>
      <c r="AN53" s="671"/>
      <c r="AO53" s="673"/>
      <c r="AP53" s="673"/>
      <c r="AQ53" s="674"/>
      <c r="AR53" s="671"/>
      <c r="AS53" s="671"/>
      <c r="AT53" s="671"/>
      <c r="AU53" s="673"/>
      <c r="AV53" s="673"/>
      <c r="AW53" s="674"/>
    </row>
    <row r="54" spans="2:50" s="223" customFormat="1" ht="15.75" hidden="1">
      <c r="B54" s="225"/>
      <c r="C54" s="671"/>
      <c r="D54" s="672"/>
      <c r="E54" s="672"/>
      <c r="F54" s="673"/>
      <c r="G54" s="673"/>
      <c r="H54" s="674"/>
      <c r="I54" s="671"/>
      <c r="J54" s="672"/>
      <c r="K54" s="672"/>
      <c r="L54" s="673"/>
      <c r="M54" s="673"/>
      <c r="N54" s="674"/>
      <c r="P54" s="270"/>
      <c r="T54" s="1848"/>
      <c r="U54" s="596"/>
      <c r="V54" s="1885"/>
      <c r="W54" s="348"/>
      <c r="X54" s="348"/>
      <c r="Y54" s="348"/>
      <c r="Z54" s="348"/>
      <c r="AA54" s="348"/>
      <c r="AB54" s="348"/>
      <c r="AC54" s="348"/>
      <c r="AD54" s="348"/>
      <c r="AE54" s="348"/>
      <c r="AF54" s="348"/>
      <c r="AG54" s="348"/>
      <c r="AH54" s="348"/>
      <c r="AI54" s="1885"/>
      <c r="AK54" s="225"/>
      <c r="AL54" s="671"/>
      <c r="AM54" s="671"/>
      <c r="AN54" s="671"/>
      <c r="AO54" s="673"/>
      <c r="AP54" s="673"/>
      <c r="AQ54" s="674"/>
      <c r="AR54" s="671"/>
      <c r="AS54" s="671"/>
      <c r="AT54" s="671"/>
      <c r="AU54" s="673"/>
      <c r="AV54" s="673"/>
      <c r="AW54" s="674"/>
    </row>
    <row r="55" spans="2:50" s="223" customFormat="1" ht="15.75" hidden="1">
      <c r="B55" s="225"/>
      <c r="C55" s="671"/>
      <c r="D55" s="672"/>
      <c r="E55" s="672"/>
      <c r="F55" s="673"/>
      <c r="G55" s="673"/>
      <c r="H55" s="674"/>
      <c r="I55" s="671"/>
      <c r="J55" s="672"/>
      <c r="K55" s="672"/>
      <c r="L55" s="673"/>
      <c r="M55" s="673"/>
      <c r="N55" s="674"/>
      <c r="P55" s="270"/>
      <c r="T55" s="1848"/>
      <c r="U55" s="596"/>
      <c r="V55" s="1885"/>
      <c r="W55" s="348"/>
      <c r="X55" s="348"/>
      <c r="Y55" s="348"/>
      <c r="Z55" s="348"/>
      <c r="AA55" s="348"/>
      <c r="AB55" s="348"/>
      <c r="AC55" s="348"/>
      <c r="AD55" s="348"/>
      <c r="AE55" s="348"/>
      <c r="AF55" s="348"/>
      <c r="AG55" s="348"/>
      <c r="AH55" s="348"/>
      <c r="AI55" s="1885"/>
      <c r="AK55" s="225"/>
      <c r="AL55" s="671"/>
      <c r="AM55" s="671"/>
      <c r="AN55" s="671"/>
      <c r="AO55" s="673"/>
      <c r="AP55" s="673"/>
      <c r="AQ55" s="674"/>
      <c r="AR55" s="671"/>
      <c r="AS55" s="671"/>
      <c r="AT55" s="671"/>
      <c r="AU55" s="673"/>
      <c r="AV55" s="673"/>
      <c r="AW55" s="674"/>
    </row>
    <row r="56" spans="2:50" s="223" customFormat="1" ht="15.75" hidden="1">
      <c r="B56" s="225"/>
      <c r="C56" s="671"/>
      <c r="D56" s="672"/>
      <c r="E56" s="672"/>
      <c r="F56" s="673"/>
      <c r="G56" s="673"/>
      <c r="H56" s="674"/>
      <c r="I56" s="671"/>
      <c r="J56" s="672"/>
      <c r="K56" s="672"/>
      <c r="L56" s="673"/>
      <c r="M56" s="673"/>
      <c r="N56" s="674"/>
      <c r="P56" s="270"/>
      <c r="T56" s="1848"/>
      <c r="U56" s="596"/>
      <c r="V56" s="1885"/>
      <c r="W56" s="348"/>
      <c r="X56" s="348"/>
      <c r="Y56" s="348"/>
      <c r="Z56" s="348"/>
      <c r="AA56" s="348"/>
      <c r="AB56" s="348"/>
      <c r="AC56" s="348"/>
      <c r="AD56" s="348"/>
      <c r="AE56" s="348"/>
      <c r="AF56" s="348"/>
      <c r="AG56" s="348"/>
      <c r="AH56" s="348"/>
      <c r="AI56" s="1885"/>
      <c r="AK56" s="225"/>
      <c r="AL56" s="671"/>
      <c r="AM56" s="671"/>
      <c r="AN56" s="671"/>
      <c r="AO56" s="673"/>
      <c r="AP56" s="673"/>
      <c r="AQ56" s="674"/>
      <c r="AR56" s="671"/>
      <c r="AS56" s="671"/>
      <c r="AT56" s="671"/>
      <c r="AU56" s="673"/>
      <c r="AV56" s="673"/>
      <c r="AW56" s="674"/>
    </row>
    <row r="57" spans="2:50" s="223" customFormat="1" ht="15.75" hidden="1">
      <c r="B57" s="225"/>
      <c r="C57" s="671"/>
      <c r="D57" s="672"/>
      <c r="E57" s="672"/>
      <c r="F57" s="673"/>
      <c r="G57" s="673"/>
      <c r="H57" s="674"/>
      <c r="I57" s="671"/>
      <c r="J57" s="672"/>
      <c r="K57" s="672"/>
      <c r="L57" s="673"/>
      <c r="M57" s="673"/>
      <c r="N57" s="674"/>
      <c r="P57" s="270"/>
      <c r="T57" s="1848"/>
      <c r="U57" s="675"/>
      <c r="V57" s="1885"/>
      <c r="W57" s="348"/>
      <c r="X57" s="348"/>
      <c r="Y57" s="348"/>
      <c r="Z57" s="348"/>
      <c r="AA57" s="348"/>
      <c r="AB57" s="348"/>
      <c r="AC57" s="348"/>
      <c r="AD57" s="348"/>
      <c r="AE57" s="348"/>
      <c r="AF57" s="348"/>
      <c r="AG57" s="348"/>
      <c r="AH57" s="348"/>
      <c r="AI57" s="1885"/>
      <c r="AK57" s="225"/>
      <c r="AL57" s="671"/>
      <c r="AM57" s="671"/>
      <c r="AN57" s="671"/>
      <c r="AO57" s="673"/>
      <c r="AP57" s="673"/>
      <c r="AQ57" s="674"/>
      <c r="AR57" s="671"/>
      <c r="AS57" s="671"/>
      <c r="AT57" s="671"/>
      <c r="AU57" s="673"/>
      <c r="AV57" s="673"/>
      <c r="AW57" s="674"/>
    </row>
    <row r="58" spans="2:50" s="223" customFormat="1" ht="15.75" hidden="1">
      <c r="B58" s="225"/>
      <c r="C58" s="226"/>
      <c r="D58" s="226"/>
      <c r="E58" s="226"/>
      <c r="F58" s="673"/>
      <c r="G58" s="673"/>
      <c r="H58" s="673"/>
      <c r="I58" s="226"/>
      <c r="J58" s="226"/>
      <c r="K58" s="226"/>
      <c r="L58" s="673"/>
      <c r="M58" s="673"/>
      <c r="N58" s="673"/>
      <c r="P58" s="233"/>
      <c r="T58" s="1848"/>
      <c r="U58" s="676"/>
      <c r="V58" s="1885"/>
      <c r="W58" s="348"/>
      <c r="X58" s="348"/>
      <c r="Y58" s="348"/>
      <c r="Z58" s="348"/>
      <c r="AA58" s="348"/>
      <c r="AB58" s="348"/>
      <c r="AC58" s="348"/>
      <c r="AD58" s="348"/>
      <c r="AE58" s="348"/>
      <c r="AF58" s="348"/>
      <c r="AG58" s="348"/>
      <c r="AH58" s="348"/>
      <c r="AI58" s="1885"/>
      <c r="AK58" s="225"/>
      <c r="AL58" s="226"/>
      <c r="AM58" s="226"/>
      <c r="AN58" s="226"/>
      <c r="AO58" s="673"/>
      <c r="AP58" s="673"/>
      <c r="AQ58" s="673"/>
      <c r="AR58" s="226"/>
      <c r="AS58" s="226"/>
      <c r="AT58" s="226"/>
      <c r="AU58" s="673"/>
      <c r="AV58" s="673"/>
      <c r="AW58" s="673"/>
    </row>
    <row r="59" spans="2:50" ht="16.5" hidden="1" thickBot="1">
      <c r="B59" s="255" t="s">
        <v>1721</v>
      </c>
      <c r="C59" s="677">
        <f t="shared" ref="C59:N59" si="19">+C42-C45-C46</f>
        <v>2.3141934581336655E-2</v>
      </c>
      <c r="D59" s="678">
        <f t="shared" si="19"/>
        <v>-2.0678128899758973E-2</v>
      </c>
      <c r="E59" s="679">
        <f t="shared" si="19"/>
        <v>-3.9574135594866236E-2</v>
      </c>
      <c r="F59" s="680">
        <f t="shared" si="19"/>
        <v>3.4947869964393456</v>
      </c>
      <c r="G59" s="681">
        <f t="shared" si="19"/>
        <v>-3.9170821335319586</v>
      </c>
      <c r="H59" s="682">
        <f t="shared" si="19"/>
        <v>-4.840411208977101</v>
      </c>
      <c r="I59" s="677">
        <f t="shared" si="19"/>
        <v>2.3141934581336655E-2</v>
      </c>
      <c r="J59" s="678">
        <f t="shared" si="19"/>
        <v>-2.0678128899758973E-2</v>
      </c>
      <c r="K59" s="679">
        <f t="shared" si="19"/>
        <v>-3.9574135594866236E-2</v>
      </c>
      <c r="L59" s="680">
        <f t="shared" si="19"/>
        <v>3.4947869964393456</v>
      </c>
      <c r="M59" s="681">
        <f t="shared" si="19"/>
        <v>-3.9170821335319586</v>
      </c>
      <c r="N59" s="682">
        <f t="shared" si="19"/>
        <v>-4.840411208977101</v>
      </c>
      <c r="O59" s="223"/>
      <c r="P59" s="683" t="s">
        <v>1722</v>
      </c>
      <c r="Q59" s="223"/>
      <c r="R59" s="223"/>
      <c r="S59" s="223"/>
      <c r="T59" s="1895"/>
      <c r="U59" s="1848"/>
      <c r="V59" s="1894"/>
      <c r="W59" s="1885"/>
      <c r="X59" s="1885"/>
      <c r="Y59" s="1885"/>
      <c r="Z59" s="1885"/>
      <c r="AA59" s="1885"/>
      <c r="AB59" s="1885"/>
      <c r="AC59" s="1885"/>
      <c r="AD59" s="1885"/>
      <c r="AE59" s="1885"/>
      <c r="AF59" s="1885"/>
      <c r="AG59" s="1885"/>
      <c r="AH59" s="1885"/>
      <c r="AI59" s="1894"/>
      <c r="AJ59" s="223"/>
      <c r="AK59" s="255" t="s">
        <v>1721</v>
      </c>
      <c r="AL59" s="677" t="e">
        <f>#REF!</f>
        <v>#REF!</v>
      </c>
      <c r="AM59" s="684" t="e">
        <f>#REF!</f>
        <v>#REF!</v>
      </c>
      <c r="AN59" s="685" t="e">
        <f>#REF!</f>
        <v>#REF!</v>
      </c>
      <c r="AO59" s="680" t="e">
        <f>#REF!</f>
        <v>#REF!</v>
      </c>
      <c r="AP59" s="681" t="e">
        <f>#REF!</f>
        <v>#REF!</v>
      </c>
      <c r="AQ59" s="682" t="e">
        <f>#REF!</f>
        <v>#REF!</v>
      </c>
      <c r="AR59" s="677" t="e">
        <f>#REF!</f>
        <v>#REF!</v>
      </c>
      <c r="AS59" s="684" t="s">
        <v>1729</v>
      </c>
      <c r="AT59" s="685" t="s">
        <v>1729</v>
      </c>
      <c r="AU59" s="680" t="e">
        <f>#REF!</f>
        <v>#REF!</v>
      </c>
      <c r="AV59" s="681" t="e">
        <f>#REF!</f>
        <v>#REF!</v>
      </c>
      <c r="AW59" s="682" t="e">
        <f>#REF!</f>
        <v>#REF!</v>
      </c>
      <c r="AX59" s="223"/>
    </row>
    <row r="62" spans="2:50" hidden="1">
      <c r="B62" s="1847"/>
      <c r="C62" s="1899"/>
      <c r="D62" s="1899"/>
      <c r="E62" s="1899"/>
      <c r="F62" s="1899"/>
      <c r="G62" s="1899"/>
      <c r="H62" s="1899"/>
      <c r="I62" s="1899"/>
      <c r="J62" s="1899"/>
      <c r="K62" s="1899"/>
      <c r="L62" s="1899"/>
      <c r="M62" s="1899"/>
      <c r="N62" s="1899"/>
      <c r="O62" s="1847"/>
      <c r="P62" s="1847"/>
      <c r="Q62" s="1847"/>
      <c r="R62" s="1847"/>
      <c r="S62" s="1847"/>
      <c r="T62" s="1848"/>
      <c r="U62" s="596"/>
      <c r="V62" s="1885"/>
      <c r="W62" s="348"/>
      <c r="X62" s="348"/>
      <c r="Y62" s="348"/>
      <c r="Z62" s="348"/>
      <c r="AA62" s="348"/>
      <c r="AB62" s="348"/>
      <c r="AC62" s="348"/>
      <c r="AD62" s="348"/>
      <c r="AE62" s="348"/>
      <c r="AF62" s="348"/>
      <c r="AG62" s="348"/>
      <c r="AH62" s="348"/>
      <c r="AI62" s="1885"/>
      <c r="AJ62" s="1847"/>
      <c r="AK62" s="1847"/>
      <c r="AL62" s="1847"/>
      <c r="AM62" s="1847"/>
      <c r="AN62" s="1847"/>
      <c r="AO62" s="1847"/>
      <c r="AP62" s="1847"/>
      <c r="AQ62" s="1847"/>
      <c r="AR62" s="1847"/>
      <c r="AS62" s="1847"/>
      <c r="AT62" s="1847"/>
      <c r="AU62" s="1847"/>
      <c r="AV62" s="1847"/>
      <c r="AW62" s="1847"/>
      <c r="AX62" s="1847"/>
    </row>
    <row r="63" spans="2:50" hidden="1">
      <c r="B63" s="1847"/>
      <c r="C63" s="1899"/>
      <c r="D63" s="1899"/>
      <c r="E63" s="1899"/>
      <c r="F63" s="1899"/>
      <c r="G63" s="1899"/>
      <c r="H63" s="1899"/>
      <c r="I63" s="1899"/>
      <c r="J63" s="1899"/>
      <c r="K63" s="1899"/>
      <c r="L63" s="1899"/>
      <c r="M63" s="1899"/>
      <c r="N63" s="1899"/>
      <c r="O63" s="1847"/>
      <c r="P63" s="1847"/>
      <c r="Q63" s="1847"/>
      <c r="R63" s="1847"/>
      <c r="S63" s="1847"/>
      <c r="T63" s="1848"/>
      <c r="U63" s="596"/>
      <c r="V63" s="1885"/>
      <c r="W63" s="348"/>
      <c r="X63" s="348"/>
      <c r="Y63" s="348"/>
      <c r="Z63" s="348"/>
      <c r="AA63" s="348"/>
      <c r="AB63" s="348"/>
      <c r="AC63" s="348"/>
      <c r="AD63" s="348"/>
      <c r="AE63" s="348"/>
      <c r="AF63" s="348"/>
      <c r="AG63" s="348"/>
      <c r="AH63" s="348"/>
      <c r="AI63" s="1885"/>
      <c r="AJ63" s="1847"/>
      <c r="AK63" s="1847"/>
      <c r="AL63" s="1847"/>
      <c r="AM63" s="1847"/>
      <c r="AN63" s="1847"/>
      <c r="AO63" s="1847"/>
      <c r="AP63" s="1847"/>
      <c r="AQ63" s="1847"/>
      <c r="AR63" s="1847"/>
      <c r="AS63" s="1847"/>
      <c r="AT63" s="1847"/>
      <c r="AU63" s="1847"/>
      <c r="AV63" s="1847"/>
      <c r="AW63" s="1847"/>
      <c r="AX63" s="1847"/>
    </row>
  </sheetData>
  <sheetProtection algorithmName="SHA-512" hashValue="L9VMaLLbBim3uN8soAFdHU+qukUSPXwAaXc9q3xZksGj/trw5eyRYYeo68FPqURKs5Kfph/mMYP9vy2Wf7PhgA==" saltValue="Zf0MbTS3BS/x3YbYres2qQ==" spinCount="100000" sheet="1" objects="1" scenarios="1"/>
  <mergeCells count="27">
    <mergeCell ref="B3:R3"/>
    <mergeCell ref="AK3:AW3"/>
    <mergeCell ref="W4:AH4"/>
    <mergeCell ref="B5:B6"/>
    <mergeCell ref="C5:H5"/>
    <mergeCell ref="I5:N5"/>
    <mergeCell ref="P5:P8"/>
    <mergeCell ref="R5:R8"/>
    <mergeCell ref="AK5:AK6"/>
    <mergeCell ref="C7:E7"/>
    <mergeCell ref="F7:H7"/>
    <mergeCell ref="I7:K7"/>
    <mergeCell ref="L7:N7"/>
    <mergeCell ref="AL7:AN7"/>
    <mergeCell ref="AO7:AQ7"/>
    <mergeCell ref="AR7:AT7"/>
    <mergeCell ref="AU7:AW7"/>
    <mergeCell ref="AL5:AQ5"/>
    <mergeCell ref="AR5:AW5"/>
    <mergeCell ref="C8:E8"/>
    <mergeCell ref="F8:H8"/>
    <mergeCell ref="I8:K8"/>
    <mergeCell ref="L8:N8"/>
    <mergeCell ref="AL8:AN8"/>
    <mergeCell ref="AO8:AQ8"/>
    <mergeCell ref="AR8:AT8"/>
    <mergeCell ref="AU8:AW8"/>
  </mergeCells>
  <conditionalFormatting sqref="U11:U12 U31:U37 U15:U20">
    <cfRule type="cellIs" dxfId="370" priority="15" operator="equal">
      <formula>0</formula>
    </cfRule>
  </conditionalFormatting>
  <conditionalFormatting sqref="U21">
    <cfRule type="cellIs" dxfId="369" priority="14" operator="equal">
      <formula>0</formula>
    </cfRule>
  </conditionalFormatting>
  <conditionalFormatting sqref="U39 U41:U44 U58">
    <cfRule type="cellIs" dxfId="368" priority="13" operator="equal">
      <formula>0</formula>
    </cfRule>
  </conditionalFormatting>
  <conditionalFormatting sqref="U62:U63">
    <cfRule type="cellIs" dxfId="367" priority="12" operator="equal">
      <formula>0</formula>
    </cfRule>
  </conditionalFormatting>
  <conditionalFormatting sqref="U22:U23">
    <cfRule type="cellIs" dxfId="366" priority="11" operator="equal">
      <formula>0</formula>
    </cfRule>
  </conditionalFormatting>
  <conditionalFormatting sqref="U38">
    <cfRule type="cellIs" dxfId="365" priority="10" operator="equal">
      <formula>0</formula>
    </cfRule>
  </conditionalFormatting>
  <conditionalFormatting sqref="U40">
    <cfRule type="cellIs" dxfId="364" priority="9" operator="equal">
      <formula>0</formula>
    </cfRule>
  </conditionalFormatting>
  <conditionalFormatting sqref="U45">
    <cfRule type="cellIs" dxfId="363" priority="8" operator="equal">
      <formula>0</formula>
    </cfRule>
  </conditionalFormatting>
  <conditionalFormatting sqref="U46:U57">
    <cfRule type="cellIs" dxfId="362" priority="7" operator="equal">
      <formula>0</formula>
    </cfRule>
  </conditionalFormatting>
  <conditionalFormatting sqref="U24">
    <cfRule type="cellIs" dxfId="361" priority="6" operator="equal">
      <formula>0</formula>
    </cfRule>
  </conditionalFormatting>
  <conditionalFormatting sqref="U25">
    <cfRule type="cellIs" dxfId="360" priority="5" operator="equal">
      <formula>0</formula>
    </cfRule>
  </conditionalFormatting>
  <conditionalFormatting sqref="U26">
    <cfRule type="cellIs" dxfId="359" priority="4" operator="equal">
      <formula>0</formula>
    </cfRule>
  </conditionalFormatting>
  <conditionalFormatting sqref="U27">
    <cfRule type="cellIs" dxfId="358" priority="3" operator="equal">
      <formula>0</formula>
    </cfRule>
  </conditionalFormatting>
  <conditionalFormatting sqref="U28">
    <cfRule type="cellIs" dxfId="357" priority="2" operator="equal">
      <formula>0</formula>
    </cfRule>
  </conditionalFormatting>
  <conditionalFormatting sqref="U29">
    <cfRule type="cellIs" dxfId="356" priority="1" operator="equal">
      <formula>0</formula>
    </cfRule>
  </conditionalFormatting>
  <dataValidations count="1">
    <dataValidation type="custom" allowBlank="1" showErrorMessage="1" errorTitle="Input Error" error="Please input a numeric value, in units of £m's." sqref="N45:N46 H45:I46 C45:C46 C38 H40 I38 N40 C34:N34 H24:H29 N24:N29 G19:G20 H15:H20 M19:M20 N15:N20 I11:I12 K12 E12 C11:C12">
      <formula1>ISNUMBER(C11)</formula1>
    </dataValidation>
  </dataValidations>
  <pageMargins left="0.7" right="0.7" top="0.75" bottom="0.75" header="0.3" footer="0.3"/>
  <pageSetup paperSize="8" scale="59" fitToHeight="0" orientation="portrait"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v5dMoaEU5Gx1LrguWS0ZBTBziFUzWkQWDgeFc0WsTjou2QH3rRcr0Lf4E00fxUOlRMWGf0boQ5vrjrs3ajTVbw==" saltValue="dQNAQ1S2icweCdbVuSSDOg=="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AN45"/>
  <sheetViews>
    <sheetView showGridLines="0" topLeftCell="A13" zoomScale="80" zoomScaleNormal="80" zoomScaleSheetLayoutView="100" workbookViewId="0">
      <selection activeCell="G10" sqref="G10:K11"/>
    </sheetView>
  </sheetViews>
  <sheetFormatPr defaultColWidth="9.125" defaultRowHeight="15"/>
  <cols>
    <col min="1" max="1" width="1.625" style="312" customWidth="1"/>
    <col min="2" max="2" width="36.375" style="312" customWidth="1"/>
    <col min="3" max="3" width="7.125" style="312" customWidth="1"/>
    <col min="4" max="4" width="5.5" style="312" customWidth="1"/>
    <col min="5" max="12" width="12.5" style="312" customWidth="1"/>
    <col min="13" max="13" width="1.625" style="312" customWidth="1"/>
    <col min="14" max="14" width="12.5" style="312" customWidth="1"/>
    <col min="15" max="15" width="1.625" style="312" customWidth="1"/>
    <col min="16" max="16" width="33.625" style="312" customWidth="1"/>
    <col min="17" max="18" width="1.625" style="312" customWidth="1"/>
    <col min="19" max="19" width="25.125" style="312" customWidth="1"/>
    <col min="20" max="20" width="1.625" style="326" customWidth="1"/>
    <col min="21" max="28" width="8.125" style="326" hidden="1" customWidth="1"/>
    <col min="29" max="29" width="1.625" style="326" hidden="1" customWidth="1"/>
    <col min="30" max="30" width="1.625" style="312" customWidth="1"/>
    <col min="31" max="31" width="36.375" style="312" customWidth="1"/>
    <col min="32" max="39" width="20" style="312" customWidth="1"/>
    <col min="40" max="40" width="1.625" style="312" customWidth="1"/>
    <col min="41" max="16384" width="9.125" style="312"/>
  </cols>
  <sheetData>
    <row r="1" spans="2:40" s="135" customFormat="1" ht="30" customHeight="1">
      <c r="B1" s="2086" t="s">
        <v>665</v>
      </c>
      <c r="C1" s="2086"/>
      <c r="D1" s="2086"/>
      <c r="E1" s="2169"/>
      <c r="F1" s="2169"/>
      <c r="G1" s="2169"/>
      <c r="H1" s="2169"/>
      <c r="I1" s="2169"/>
      <c r="J1" s="1820"/>
      <c r="K1" s="213"/>
      <c r="L1" s="214"/>
      <c r="M1" s="2086"/>
      <c r="N1" s="2086"/>
      <c r="R1" s="358"/>
      <c r="S1" s="1886"/>
      <c r="T1" s="1894"/>
      <c r="U1" s="1885"/>
      <c r="V1" s="1885"/>
      <c r="W1" s="1885"/>
      <c r="X1" s="1885"/>
      <c r="Y1" s="1885"/>
      <c r="Z1" s="1885"/>
      <c r="AA1" s="1885"/>
      <c r="AB1" s="1885"/>
      <c r="AC1" s="1894"/>
      <c r="AE1" s="2086" t="s">
        <v>665</v>
      </c>
      <c r="AF1" s="2169"/>
      <c r="AG1" s="2169"/>
      <c r="AH1" s="2169"/>
      <c r="AI1" s="2169"/>
      <c r="AJ1" s="2169"/>
      <c r="AK1" s="1820"/>
      <c r="AL1" s="213"/>
      <c r="AM1" s="214"/>
    </row>
    <row r="2" spans="2:40" s="135" customFormat="1" ht="30" customHeight="1">
      <c r="B2" s="2086" t="str">
        <f>Validation!B4</f>
        <v>South Staffordshire / Cambridge Water</v>
      </c>
      <c r="C2" s="2086"/>
      <c r="D2" s="2086"/>
      <c r="E2" s="2169"/>
      <c r="F2" s="2169"/>
      <c r="G2" s="2169"/>
      <c r="H2" s="2169"/>
      <c r="I2" s="2169"/>
      <c r="J2" s="98"/>
      <c r="K2" s="213"/>
      <c r="L2" s="214"/>
      <c r="M2" s="98"/>
      <c r="N2" s="98"/>
      <c r="R2" s="358"/>
      <c r="S2" s="1886"/>
      <c r="T2" s="1894"/>
      <c r="U2" s="1885"/>
      <c r="V2" s="1885"/>
      <c r="W2" s="1885"/>
      <c r="X2" s="1885"/>
      <c r="Y2" s="1885"/>
      <c r="Z2" s="1885"/>
      <c r="AA2" s="1885"/>
      <c r="AB2" s="1885"/>
      <c r="AC2" s="1894"/>
      <c r="AE2" s="2086" t="str">
        <f>Validation!B4</f>
        <v>South Staffordshire / Cambridge Water</v>
      </c>
      <c r="AF2" s="2169"/>
      <c r="AG2" s="2169"/>
      <c r="AH2" s="2169"/>
      <c r="AI2" s="2169"/>
      <c r="AJ2" s="2169"/>
      <c r="AK2" s="98"/>
      <c r="AL2" s="213"/>
      <c r="AM2" s="214"/>
    </row>
    <row r="3" spans="2:40" ht="45" customHeight="1">
      <c r="B3" s="2087" t="s">
        <v>666</v>
      </c>
      <c r="C3" s="2088"/>
      <c r="D3" s="2088"/>
      <c r="E3" s="2088"/>
      <c r="F3" s="2088"/>
      <c r="G3" s="2088"/>
      <c r="H3" s="2088"/>
      <c r="I3" s="2088"/>
      <c r="J3" s="2088"/>
      <c r="K3" s="2088"/>
      <c r="L3" s="2088"/>
      <c r="M3" s="2088"/>
      <c r="N3" s="2088"/>
      <c r="O3" s="2088"/>
      <c r="P3" s="2088"/>
      <c r="Q3" s="1848"/>
      <c r="R3" s="275"/>
      <c r="S3" s="430" t="s">
        <v>798</v>
      </c>
      <c r="T3" s="1894"/>
      <c r="U3" s="1885"/>
      <c r="V3" s="1885"/>
      <c r="W3" s="1885"/>
      <c r="X3" s="1885"/>
      <c r="Y3" s="1885"/>
      <c r="Z3" s="1885"/>
      <c r="AA3" s="1885"/>
      <c r="AB3" s="1885"/>
      <c r="AC3" s="1894"/>
      <c r="AD3" s="1848"/>
      <c r="AE3" s="2089" t="s">
        <v>666</v>
      </c>
      <c r="AF3" s="2090"/>
      <c r="AG3" s="2090"/>
      <c r="AH3" s="2090"/>
      <c r="AI3" s="2090"/>
      <c r="AJ3" s="2090"/>
      <c r="AK3" s="2090"/>
      <c r="AL3" s="2090"/>
      <c r="AM3" s="2090"/>
      <c r="AN3" s="1848"/>
    </row>
    <row r="4" spans="2:40" ht="15" customHeight="1" thickBot="1">
      <c r="B4" s="218"/>
      <c r="C4" s="218"/>
      <c r="D4" s="218"/>
      <c r="E4" s="2168"/>
      <c r="F4" s="2168"/>
      <c r="G4" s="2168"/>
      <c r="H4" s="2168"/>
      <c r="I4" s="1167"/>
      <c r="J4" s="1167"/>
      <c r="K4" s="1167"/>
      <c r="L4" s="1848"/>
      <c r="M4" s="1848"/>
      <c r="N4" s="1848"/>
      <c r="O4" s="1848"/>
      <c r="P4" s="1848"/>
      <c r="Q4" s="1848"/>
      <c r="R4" s="1890"/>
      <c r="S4" s="1886"/>
      <c r="T4" s="1894"/>
      <c r="U4" s="2085" t="s">
        <v>799</v>
      </c>
      <c r="V4" s="2085"/>
      <c r="W4" s="2085"/>
      <c r="X4" s="2085"/>
      <c r="Y4" s="2085"/>
      <c r="Z4" s="2085"/>
      <c r="AA4" s="2085"/>
      <c r="AB4" s="2085"/>
      <c r="AC4" s="1894"/>
      <c r="AD4" s="1848"/>
      <c r="AE4" s="218"/>
      <c r="AF4" s="2168"/>
      <c r="AG4" s="2168"/>
      <c r="AH4" s="2168"/>
      <c r="AI4" s="2168"/>
      <c r="AJ4" s="1167"/>
      <c r="AK4" s="1167"/>
      <c r="AL4" s="1167"/>
      <c r="AM4" s="1848"/>
      <c r="AN4" s="1848"/>
    </row>
    <row r="5" spans="2:40" ht="56.25" customHeight="1" thickBot="1">
      <c r="B5" s="512" t="s">
        <v>800</v>
      </c>
      <c r="C5" s="488" t="s">
        <v>801</v>
      </c>
      <c r="D5" s="488" t="s">
        <v>802</v>
      </c>
      <c r="E5" s="488" t="s">
        <v>1735</v>
      </c>
      <c r="F5" s="488" t="s">
        <v>1736</v>
      </c>
      <c r="G5" s="488" t="s">
        <v>1737</v>
      </c>
      <c r="H5" s="488" t="s">
        <v>1738</v>
      </c>
      <c r="I5" s="488" t="s">
        <v>1739</v>
      </c>
      <c r="J5" s="488" t="s">
        <v>1740</v>
      </c>
      <c r="K5" s="488" t="s">
        <v>1741</v>
      </c>
      <c r="L5" s="513" t="s">
        <v>1051</v>
      </c>
      <c r="M5" s="1848"/>
      <c r="N5" s="1168" t="s">
        <v>806</v>
      </c>
      <c r="O5" s="1848"/>
      <c r="P5" s="514" t="s">
        <v>807</v>
      </c>
      <c r="Q5" s="1848"/>
      <c r="R5" s="1890"/>
      <c r="S5" s="1886"/>
      <c r="T5" s="1894"/>
      <c r="U5" s="327" t="s">
        <v>808</v>
      </c>
      <c r="V5" s="348"/>
      <c r="W5" s="348"/>
      <c r="X5" s="348"/>
      <c r="Y5" s="348"/>
      <c r="Z5" s="348"/>
      <c r="AA5" s="348"/>
      <c r="AB5" s="348"/>
      <c r="AC5" s="1894"/>
      <c r="AD5" s="1848"/>
      <c r="AE5" s="512" t="s">
        <v>800</v>
      </c>
      <c r="AF5" s="488" t="s">
        <v>1735</v>
      </c>
      <c r="AG5" s="488" t="s">
        <v>1736</v>
      </c>
      <c r="AH5" s="488" t="s">
        <v>1737</v>
      </c>
      <c r="AI5" s="488" t="s">
        <v>1738</v>
      </c>
      <c r="AJ5" s="488" t="s">
        <v>1739</v>
      </c>
      <c r="AK5" s="488" t="s">
        <v>1741</v>
      </c>
      <c r="AL5" s="488" t="s">
        <v>1740</v>
      </c>
      <c r="AM5" s="513" t="s">
        <v>1051</v>
      </c>
      <c r="AN5" s="1848"/>
    </row>
    <row r="6" spans="2:40" ht="42.75" customHeight="1" thickBot="1">
      <c r="B6" s="565"/>
      <c r="C6" s="565"/>
      <c r="D6" s="565"/>
      <c r="E6" s="58"/>
      <c r="F6" s="58"/>
      <c r="G6" s="58"/>
      <c r="H6" s="58"/>
      <c r="I6" s="58"/>
      <c r="J6" s="58"/>
      <c r="K6" s="58"/>
      <c r="L6" s="156"/>
      <c r="M6" s="1848"/>
      <c r="N6" s="1169"/>
      <c r="O6" s="1848"/>
      <c r="P6" s="1848"/>
      <c r="Q6" s="1848"/>
      <c r="R6" s="1890"/>
      <c r="S6" s="1886"/>
      <c r="T6" s="1894"/>
      <c r="U6" s="1848"/>
      <c r="V6" s="1848"/>
      <c r="W6" s="1848"/>
      <c r="X6" s="1848"/>
      <c r="Y6" s="1848"/>
      <c r="Z6" s="1848"/>
      <c r="AA6" s="1848"/>
      <c r="AB6" s="1848"/>
      <c r="AC6" s="1894"/>
      <c r="AD6" s="1848"/>
      <c r="AE6" s="565"/>
      <c r="AF6" s="58"/>
      <c r="AG6" s="58"/>
      <c r="AH6" s="58"/>
      <c r="AI6" s="58"/>
      <c r="AJ6" s="58"/>
      <c r="AK6" s="58"/>
      <c r="AL6" s="58"/>
      <c r="AM6" s="156"/>
      <c r="AN6" s="1848"/>
    </row>
    <row r="7" spans="2:40" ht="33" customHeight="1">
      <c r="B7" s="394" t="s">
        <v>1742</v>
      </c>
      <c r="C7" s="379" t="s">
        <v>813</v>
      </c>
      <c r="D7" s="379">
        <v>3</v>
      </c>
      <c r="E7" s="947">
        <f>IFERROR('2I'!E36,0)</f>
        <v>12.966000000000001</v>
      </c>
      <c r="F7" s="947">
        <f>IFERROR('2I'!F36,0)</f>
        <v>0</v>
      </c>
      <c r="G7" s="947">
        <f>IFERROR('2I'!H11,0)</f>
        <v>9.536999999999999</v>
      </c>
      <c r="H7" s="947">
        <f>IFERROR('2I'!I11,0)</f>
        <v>99.564999999999998</v>
      </c>
      <c r="I7" s="947">
        <f>IFERROR('2I'!H23,0)</f>
        <v>0</v>
      </c>
      <c r="J7" s="947">
        <f>IFERROR('2I'!I23,0)</f>
        <v>0</v>
      </c>
      <c r="K7" s="950">
        <f>IFERROR('2I'!G28,0)</f>
        <v>0</v>
      </c>
      <c r="L7" s="503">
        <f>IFERROR(SUM(E7:K7),0)</f>
        <v>122.068</v>
      </c>
      <c r="M7" s="1848"/>
      <c r="N7" s="385" t="s">
        <v>1743</v>
      </c>
      <c r="O7" s="1848"/>
      <c r="P7" s="1891"/>
      <c r="Q7" s="1848"/>
      <c r="R7" s="1890"/>
      <c r="S7" s="1886"/>
      <c r="T7" s="1894"/>
      <c r="U7" s="1886"/>
      <c r="V7" s="1886"/>
      <c r="W7" s="1886"/>
      <c r="X7" s="1886"/>
      <c r="Y7" s="1886"/>
      <c r="Z7" s="1886"/>
      <c r="AA7" s="1848"/>
      <c r="AB7" s="1886"/>
      <c r="AC7" s="1894"/>
      <c r="AD7" s="1848"/>
      <c r="AE7" s="394" t="s">
        <v>1742</v>
      </c>
      <c r="AF7" s="947" t="s">
        <v>1744</v>
      </c>
      <c r="AG7" s="947" t="s">
        <v>1745</v>
      </c>
      <c r="AH7" s="1505" t="s">
        <v>1746</v>
      </c>
      <c r="AI7" s="947" t="s">
        <v>1747</v>
      </c>
      <c r="AJ7" s="947" t="s">
        <v>1748</v>
      </c>
      <c r="AK7" s="1505" t="s">
        <v>1749</v>
      </c>
      <c r="AL7" s="1505" t="s">
        <v>1750</v>
      </c>
      <c r="AM7" s="396" t="s">
        <v>1751</v>
      </c>
      <c r="AN7" s="1848"/>
    </row>
    <row r="8" spans="2:40" ht="33" customHeight="1" thickBot="1">
      <c r="B8" s="1787" t="s">
        <v>1752</v>
      </c>
      <c r="C8" s="407" t="s">
        <v>813</v>
      </c>
      <c r="D8" s="407">
        <v>3</v>
      </c>
      <c r="E8" s="1171">
        <v>0</v>
      </c>
      <c r="F8" s="954">
        <v>0</v>
      </c>
      <c r="G8" s="954">
        <v>6.6000000000000003E-2</v>
      </c>
      <c r="H8" s="954">
        <v>2.7160000000000002</v>
      </c>
      <c r="I8" s="954">
        <v>0</v>
      </c>
      <c r="J8" s="954">
        <v>0</v>
      </c>
      <c r="K8" s="1171">
        <v>0</v>
      </c>
      <c r="L8" s="422">
        <f>IFERROR(SUM(E8:K8),0)</f>
        <v>2.782</v>
      </c>
      <c r="M8" s="1848"/>
      <c r="N8" s="387" t="s">
        <v>1753</v>
      </c>
      <c r="O8" s="1848"/>
      <c r="P8" s="1893"/>
      <c r="Q8" s="1848"/>
      <c r="R8" s="1890"/>
      <c r="S8" s="529">
        <f>IF( SUM( U8:AB8 ) = 0, 0, $U$5 )</f>
        <v>0</v>
      </c>
      <c r="T8" s="1894"/>
      <c r="U8" s="530">
        <f t="shared" ref="U8:AA8" si="0" xml:space="preserve"> IF( ISNUMBER( E8 ), 0, 1 )</f>
        <v>0</v>
      </c>
      <c r="V8" s="530">
        <f t="shared" si="0"/>
        <v>0</v>
      </c>
      <c r="W8" s="530">
        <f t="shared" si="0"/>
        <v>0</v>
      </c>
      <c r="X8" s="530">
        <f t="shared" si="0"/>
        <v>0</v>
      </c>
      <c r="Y8" s="530">
        <f t="shared" si="0"/>
        <v>0</v>
      </c>
      <c r="Z8" s="530">
        <f t="shared" si="0"/>
        <v>0</v>
      </c>
      <c r="AA8" s="530">
        <f t="shared" si="0"/>
        <v>0</v>
      </c>
      <c r="AB8" s="1848"/>
      <c r="AC8" s="1894"/>
      <c r="AD8" s="1848"/>
      <c r="AE8" s="1787" t="s">
        <v>1752</v>
      </c>
      <c r="AF8" s="1172" t="s">
        <v>1744</v>
      </c>
      <c r="AG8" s="1172" t="s">
        <v>1745</v>
      </c>
      <c r="AH8" s="1506" t="s">
        <v>1746</v>
      </c>
      <c r="AI8" s="1173" t="s">
        <v>1747</v>
      </c>
      <c r="AJ8" s="1173" t="s">
        <v>1748</v>
      </c>
      <c r="AK8" s="1507" t="s">
        <v>1754</v>
      </c>
      <c r="AL8" s="1507" t="s">
        <v>1755</v>
      </c>
      <c r="AM8" s="436" t="s">
        <v>1756</v>
      </c>
      <c r="AN8" s="1848"/>
    </row>
    <row r="9" spans="2:40" ht="15" customHeight="1" thickBot="1">
      <c r="B9" s="1174"/>
      <c r="C9" s="1174"/>
      <c r="D9" s="1174"/>
      <c r="E9" s="559"/>
      <c r="F9" s="594"/>
      <c r="G9" s="594"/>
      <c r="H9" s="594"/>
      <c r="I9" s="594"/>
      <c r="J9" s="594"/>
      <c r="K9" s="559"/>
      <c r="L9" s="559"/>
      <c r="M9" s="1848"/>
      <c r="N9" s="9"/>
      <c r="O9" s="1848"/>
      <c r="P9" s="1848"/>
      <c r="Q9" s="1848"/>
      <c r="R9" s="1895"/>
      <c r="S9" s="529"/>
      <c r="T9" s="1894"/>
      <c r="U9" s="348"/>
      <c r="V9" s="348"/>
      <c r="W9" s="348"/>
      <c r="X9" s="348"/>
      <c r="Y9" s="348"/>
      <c r="Z9" s="348"/>
      <c r="AA9" s="348"/>
      <c r="AB9" s="348"/>
      <c r="AC9" s="1894"/>
      <c r="AD9" s="1848"/>
      <c r="AE9" s="1174"/>
      <c r="AF9" s="559"/>
      <c r="AG9" s="594"/>
      <c r="AH9" s="594"/>
      <c r="AI9" s="594"/>
      <c r="AJ9" s="594"/>
      <c r="AK9" s="594"/>
      <c r="AL9" s="559"/>
      <c r="AM9" s="559"/>
      <c r="AN9" s="1848"/>
    </row>
    <row r="10" spans="2:40" ht="33" customHeight="1">
      <c r="B10" s="394" t="s">
        <v>1757</v>
      </c>
      <c r="C10" s="379" t="s">
        <v>813</v>
      </c>
      <c r="D10" s="379">
        <v>3</v>
      </c>
      <c r="E10" s="1707">
        <f>IFERROR('2C'!E15,0)*-1</f>
        <v>-12.114000000000001</v>
      </c>
      <c r="F10" s="947">
        <f>IFERROR('2C'!F15 + SUM('2C'!F18:F21),0)*-1</f>
        <v>0</v>
      </c>
      <c r="G10" s="915"/>
      <c r="H10" s="915"/>
      <c r="I10" s="915"/>
      <c r="J10" s="915"/>
      <c r="K10" s="1175"/>
      <c r="L10" s="1176">
        <f>IFERROR(E10+F10,0)</f>
        <v>-12.114000000000001</v>
      </c>
      <c r="M10" s="1848"/>
      <c r="N10" s="385" t="s">
        <v>1758</v>
      </c>
      <c r="O10" s="104"/>
      <c r="P10" s="1891"/>
      <c r="Q10" s="1848"/>
      <c r="R10" s="1895"/>
      <c r="S10" s="529"/>
      <c r="T10" s="1894"/>
      <c r="U10" s="348"/>
      <c r="V10" s="348"/>
      <c r="W10" s="348"/>
      <c r="X10" s="348"/>
      <c r="Y10" s="348"/>
      <c r="Z10" s="348"/>
      <c r="AA10" s="348"/>
      <c r="AB10" s="348"/>
      <c r="AC10" s="1894"/>
      <c r="AD10" s="1848"/>
      <c r="AE10" s="394" t="s">
        <v>1757</v>
      </c>
      <c r="AF10" s="1509" t="s">
        <v>1759</v>
      </c>
      <c r="AG10" s="1505" t="s">
        <v>1760</v>
      </c>
      <c r="AH10" s="1508"/>
      <c r="AI10" s="1508"/>
      <c r="AJ10" s="1508"/>
      <c r="AK10" s="1508"/>
      <c r="AL10" s="1508"/>
      <c r="AM10" s="1511" t="s">
        <v>1761</v>
      </c>
      <c r="AN10" s="1848"/>
    </row>
    <row r="11" spans="2:40" ht="33" customHeight="1">
      <c r="B11" s="1805" t="s">
        <v>1762</v>
      </c>
      <c r="C11" s="375" t="s">
        <v>813</v>
      </c>
      <c r="D11" s="375">
        <v>3</v>
      </c>
      <c r="E11" s="949">
        <f>IFERROR('2C'!E28,0)*-1</f>
        <v>-2.8999999999999998E-2</v>
      </c>
      <c r="F11" s="949">
        <f>IFERROR('2C'!F28,0)*-1</f>
        <v>0</v>
      </c>
      <c r="G11" s="603"/>
      <c r="H11" s="603"/>
      <c r="I11" s="603"/>
      <c r="J11" s="603"/>
      <c r="K11" s="740"/>
      <c r="L11" s="1178">
        <f>IFERROR(E11+F11,0)</f>
        <v>-2.8999999999999998E-2</v>
      </c>
      <c r="M11" s="1848"/>
      <c r="N11" s="386" t="s">
        <v>1763</v>
      </c>
      <c r="O11" s="104"/>
      <c r="P11" s="1892"/>
      <c r="Q11" s="1848"/>
      <c r="R11" s="1895"/>
      <c r="S11" s="529"/>
      <c r="T11" s="1894"/>
      <c r="U11" s="348"/>
      <c r="V11" s="348"/>
      <c r="W11" s="348"/>
      <c r="X11" s="348"/>
      <c r="Y11" s="348"/>
      <c r="Z11" s="348"/>
      <c r="AA11" s="348"/>
      <c r="AB11" s="348"/>
      <c r="AC11" s="1894"/>
      <c r="AD11" s="1848"/>
      <c r="AE11" s="1805" t="s">
        <v>1762</v>
      </c>
      <c r="AF11" s="1510" t="s">
        <v>1764</v>
      </c>
      <c r="AG11" s="393" t="s">
        <v>1765</v>
      </c>
      <c r="AH11" s="1179"/>
      <c r="AI11" s="1179"/>
      <c r="AJ11" s="1179"/>
      <c r="AK11" s="1179"/>
      <c r="AL11" s="735"/>
      <c r="AM11" s="1512" t="s">
        <v>1766</v>
      </c>
      <c r="AN11" s="1848"/>
    </row>
    <row r="12" spans="2:40" ht="33" customHeight="1" thickBot="1">
      <c r="B12" s="1809" t="s">
        <v>1767</v>
      </c>
      <c r="C12" s="382" t="s">
        <v>813</v>
      </c>
      <c r="D12" s="382">
        <v>3</v>
      </c>
      <c r="E12" s="479">
        <f>IFERROR(SUM(E10:E11),0)</f>
        <v>-12.143000000000001</v>
      </c>
      <c r="F12" s="391">
        <f>IFERROR(SUM(F10:F11),0)</f>
        <v>0</v>
      </c>
      <c r="G12" s="951">
        <f>IFERROR('2B'!E23,0)*-1</f>
        <v>-7.4449999999999994</v>
      </c>
      <c r="H12" s="951">
        <f>IFERROR('2B'!F23,0)*-1</f>
        <v>-58.437999999999995</v>
      </c>
      <c r="I12" s="951">
        <f>IFERROR('2B'!G23,0)*-1</f>
        <v>0</v>
      </c>
      <c r="J12" s="951">
        <f>IFERROR('2B'!H23,0)*-1</f>
        <v>0</v>
      </c>
      <c r="K12" s="1708">
        <f>IFERROR('2B'!I23,0)*-1</f>
        <v>0</v>
      </c>
      <c r="L12" s="1180">
        <f>IFERROR(SUM(E12:K12),0)</f>
        <v>-78.025999999999996</v>
      </c>
      <c r="M12" s="1848"/>
      <c r="N12" s="387" t="s">
        <v>1768</v>
      </c>
      <c r="O12" s="1848"/>
      <c r="P12" s="1893"/>
      <c r="Q12" s="1848"/>
      <c r="R12" s="1895"/>
      <c r="S12" s="529"/>
      <c r="T12" s="1894"/>
      <c r="U12" s="348"/>
      <c r="V12" s="348"/>
      <c r="W12" s="348"/>
      <c r="X12" s="348"/>
      <c r="Y12" s="348"/>
      <c r="Z12" s="348"/>
      <c r="AA12" s="348"/>
      <c r="AB12" s="348"/>
      <c r="AC12" s="1894"/>
      <c r="AD12" s="1848"/>
      <c r="AE12" s="1809" t="s">
        <v>1767</v>
      </c>
      <c r="AF12" s="486" t="s">
        <v>1769</v>
      </c>
      <c r="AG12" s="505" t="s">
        <v>1770</v>
      </c>
      <c r="AH12" s="692" t="s">
        <v>1771</v>
      </c>
      <c r="AI12" s="692" t="s">
        <v>1772</v>
      </c>
      <c r="AJ12" s="692" t="s">
        <v>1773</v>
      </c>
      <c r="AK12" s="692" t="s">
        <v>1774</v>
      </c>
      <c r="AL12" s="692" t="s">
        <v>1775</v>
      </c>
      <c r="AM12" s="1513" t="s">
        <v>1776</v>
      </c>
      <c r="AN12" s="1848"/>
    </row>
    <row r="13" spans="2:40" ht="15" customHeight="1" thickBot="1">
      <c r="B13" s="1077"/>
      <c r="C13" s="1077"/>
      <c r="D13" s="1077"/>
      <c r="E13" s="1181"/>
      <c r="F13" s="594"/>
      <c r="G13" s="594"/>
      <c r="H13" s="594"/>
      <c r="I13" s="594"/>
      <c r="J13" s="594"/>
      <c r="K13" s="559"/>
      <c r="L13" s="1181"/>
      <c r="M13" s="1848"/>
      <c r="N13" s="9"/>
      <c r="O13" s="1848"/>
      <c r="P13" s="1848"/>
      <c r="Q13" s="1848"/>
      <c r="R13" s="1895"/>
      <c r="S13" s="529"/>
      <c r="T13" s="1894"/>
      <c r="U13" s="348"/>
      <c r="V13" s="348"/>
      <c r="W13" s="348"/>
      <c r="X13" s="348"/>
      <c r="Y13" s="348"/>
      <c r="Z13" s="348"/>
      <c r="AA13" s="348"/>
      <c r="AB13" s="348"/>
      <c r="AC13" s="1894"/>
      <c r="AD13" s="1848"/>
      <c r="AE13" s="1077"/>
      <c r="AF13" s="1181"/>
      <c r="AG13" s="594"/>
      <c r="AH13" s="594"/>
      <c r="AI13" s="594"/>
      <c r="AJ13" s="594"/>
      <c r="AK13" s="594"/>
      <c r="AL13" s="559"/>
      <c r="AM13" s="1181"/>
      <c r="AN13" s="1848"/>
    </row>
    <row r="14" spans="2:40" ht="33" customHeight="1">
      <c r="B14" s="394" t="s">
        <v>1777</v>
      </c>
      <c r="C14" s="379" t="s">
        <v>813</v>
      </c>
      <c r="D14" s="379">
        <v>3</v>
      </c>
      <c r="E14" s="947">
        <f>IFERROR('2D'!E19,0)</f>
        <v>-0.67100000000000004</v>
      </c>
      <c r="F14" s="947">
        <f>IFERROR('2D'!F19,0)</f>
        <v>0</v>
      </c>
      <c r="G14" s="947">
        <f>IFERROR('2D'!G19,0)</f>
        <v>-0.55700000000000005</v>
      </c>
      <c r="H14" s="947">
        <f>IFERROR('2D'!H19,0)</f>
        <v>-25.222999999999999</v>
      </c>
      <c r="I14" s="947">
        <f>IFERROR('2D'!I19,0)</f>
        <v>0</v>
      </c>
      <c r="J14" s="947">
        <f>IFERROR('2D'!J19,0)</f>
        <v>0</v>
      </c>
      <c r="K14" s="947">
        <f>IFERROR('2D'!K19,0)</f>
        <v>0</v>
      </c>
      <c r="L14" s="503">
        <f>IFERROR(SUM(E14:K14),0)</f>
        <v>-26.451000000000001</v>
      </c>
      <c r="M14" s="1848"/>
      <c r="N14" s="385" t="s">
        <v>1778</v>
      </c>
      <c r="O14" s="104"/>
      <c r="P14" s="1891"/>
      <c r="Q14" s="1848"/>
      <c r="R14" s="1895"/>
      <c r="S14" s="529"/>
      <c r="T14" s="1894"/>
      <c r="U14" s="348"/>
      <c r="V14" s="348"/>
      <c r="W14" s="348"/>
      <c r="X14" s="348"/>
      <c r="Y14" s="348"/>
      <c r="Z14" s="348"/>
      <c r="AA14" s="348"/>
      <c r="AB14" s="348"/>
      <c r="AC14" s="1894"/>
      <c r="AD14" s="1848"/>
      <c r="AE14" s="394" t="s">
        <v>1777</v>
      </c>
      <c r="AF14" s="395" t="s">
        <v>1779</v>
      </c>
      <c r="AG14" s="395" t="s">
        <v>1780</v>
      </c>
      <c r="AH14" s="395" t="s">
        <v>1781</v>
      </c>
      <c r="AI14" s="395" t="s">
        <v>1782</v>
      </c>
      <c r="AJ14" s="395" t="s">
        <v>1783</v>
      </c>
      <c r="AK14" s="395" t="s">
        <v>1784</v>
      </c>
      <c r="AL14" s="395" t="s">
        <v>1785</v>
      </c>
      <c r="AM14" s="396" t="s">
        <v>1786</v>
      </c>
      <c r="AN14" s="1848"/>
    </row>
    <row r="15" spans="2:40" ht="33" customHeight="1">
      <c r="B15" s="1805" t="s">
        <v>1787</v>
      </c>
      <c r="C15" s="375" t="s">
        <v>813</v>
      </c>
      <c r="D15" s="375">
        <v>3</v>
      </c>
      <c r="E15" s="982">
        <f>IFERROR('2O'!J19,0)</f>
        <v>0</v>
      </c>
      <c r="F15" s="982">
        <f>IFERROR('2O'!K19,0)</f>
        <v>0</v>
      </c>
      <c r="G15" s="982">
        <f>IFERROR('2O'!E19,0)</f>
        <v>0</v>
      </c>
      <c r="H15" s="982">
        <f>IFERROR('2O'!F19,0)</f>
        <v>0</v>
      </c>
      <c r="I15" s="982">
        <f>IFERROR('2O'!G19,0)</f>
        <v>0</v>
      </c>
      <c r="J15" s="982">
        <f>IFERROR('2O'!H19,0)</f>
        <v>0</v>
      </c>
      <c r="K15" s="982">
        <f>IFERROR('2O'!I19,0)</f>
        <v>0</v>
      </c>
      <c r="L15" s="504">
        <f>IFERROR(SUM(E15:K15),0)</f>
        <v>0</v>
      </c>
      <c r="M15" s="1848"/>
      <c r="N15" s="386" t="s">
        <v>1788</v>
      </c>
      <c r="O15" s="104"/>
      <c r="P15" s="1892"/>
      <c r="Q15" s="1848"/>
      <c r="R15" s="1895"/>
      <c r="S15" s="529"/>
      <c r="T15" s="1894"/>
      <c r="U15" s="348"/>
      <c r="V15" s="348"/>
      <c r="W15" s="348"/>
      <c r="X15" s="348"/>
      <c r="Y15" s="348"/>
      <c r="Z15" s="348"/>
      <c r="AA15" s="348"/>
      <c r="AB15" s="348"/>
      <c r="AC15" s="1894"/>
      <c r="AD15" s="1848"/>
      <c r="AE15" s="1805" t="s">
        <v>1787</v>
      </c>
      <c r="AF15" s="393" t="s">
        <v>1789</v>
      </c>
      <c r="AG15" s="393" t="s">
        <v>1790</v>
      </c>
      <c r="AH15" s="393" t="s">
        <v>1791</v>
      </c>
      <c r="AI15" s="393" t="s">
        <v>1792</v>
      </c>
      <c r="AJ15" s="393" t="s">
        <v>1793</v>
      </c>
      <c r="AK15" s="393" t="s">
        <v>1794</v>
      </c>
      <c r="AL15" s="393" t="s">
        <v>1795</v>
      </c>
      <c r="AM15" s="397" t="s">
        <v>1796</v>
      </c>
      <c r="AN15" s="1848"/>
    </row>
    <row r="16" spans="2:40" ht="33" customHeight="1">
      <c r="B16" s="1805" t="s">
        <v>1797</v>
      </c>
      <c r="C16" s="375" t="s">
        <v>813</v>
      </c>
      <c r="D16" s="375">
        <v>3</v>
      </c>
      <c r="E16" s="926">
        <v>0</v>
      </c>
      <c r="F16" s="926">
        <v>0</v>
      </c>
      <c r="G16" s="926">
        <v>0</v>
      </c>
      <c r="H16" s="926">
        <v>2.9000000000000001E-2</v>
      </c>
      <c r="I16" s="926">
        <v>0</v>
      </c>
      <c r="J16" s="926">
        <v>0</v>
      </c>
      <c r="K16" s="953">
        <v>0</v>
      </c>
      <c r="L16" s="504">
        <f>IFERROR(SUM(E16:K16),0)</f>
        <v>2.9000000000000001E-2</v>
      </c>
      <c r="M16" s="1848"/>
      <c r="N16" s="386" t="s">
        <v>1798</v>
      </c>
      <c r="O16" s="1848"/>
      <c r="P16" s="1892"/>
      <c r="Q16" s="1848"/>
      <c r="R16" s="1895"/>
      <c r="S16" s="529">
        <f>IF( SUM( U16:AB16 ) = 0, 0, $U$5 )</f>
        <v>0</v>
      </c>
      <c r="T16" s="1894"/>
      <c r="U16" s="530">
        <f t="shared" ref="U16:AA16" si="1" xml:space="preserve"> IF( ISNUMBER( E16 ), 0, 1 )</f>
        <v>0</v>
      </c>
      <c r="V16" s="530">
        <f t="shared" si="1"/>
        <v>0</v>
      </c>
      <c r="W16" s="530">
        <f t="shared" si="1"/>
        <v>0</v>
      </c>
      <c r="X16" s="530">
        <f t="shared" si="1"/>
        <v>0</v>
      </c>
      <c r="Y16" s="530">
        <f t="shared" si="1"/>
        <v>0</v>
      </c>
      <c r="Z16" s="530">
        <f t="shared" si="1"/>
        <v>0</v>
      </c>
      <c r="AA16" s="530">
        <f t="shared" si="1"/>
        <v>0</v>
      </c>
      <c r="AB16" s="348"/>
      <c r="AC16" s="1894"/>
      <c r="AD16" s="1848"/>
      <c r="AE16" s="1805" t="s">
        <v>1797</v>
      </c>
      <c r="AF16" s="393" t="s">
        <v>1799</v>
      </c>
      <c r="AG16" s="393" t="s">
        <v>1800</v>
      </c>
      <c r="AH16" s="393" t="s">
        <v>1801</v>
      </c>
      <c r="AI16" s="393" t="s">
        <v>1802</v>
      </c>
      <c r="AJ16" s="393" t="s">
        <v>1803</v>
      </c>
      <c r="AK16" s="393" t="s">
        <v>1804</v>
      </c>
      <c r="AL16" s="431" t="s">
        <v>1805</v>
      </c>
      <c r="AM16" s="397" t="s">
        <v>1806</v>
      </c>
      <c r="AN16" s="1848"/>
    </row>
    <row r="17" spans="2:40" ht="33" customHeight="1" thickBot="1">
      <c r="B17" s="1809" t="s">
        <v>1807</v>
      </c>
      <c r="C17" s="382" t="s">
        <v>813</v>
      </c>
      <c r="D17" s="382">
        <v>3</v>
      </c>
      <c r="E17" s="391">
        <f t="shared" ref="E17:K17" si="2">IFERROR(SUM(E14:E16),0)</f>
        <v>-0.67100000000000004</v>
      </c>
      <c r="F17" s="391">
        <f t="shared" si="2"/>
        <v>0</v>
      </c>
      <c r="G17" s="391">
        <f t="shared" si="2"/>
        <v>-0.55700000000000005</v>
      </c>
      <c r="H17" s="391">
        <f t="shared" si="2"/>
        <v>-25.193999999999999</v>
      </c>
      <c r="I17" s="391">
        <f t="shared" si="2"/>
        <v>0</v>
      </c>
      <c r="J17" s="391">
        <f t="shared" si="2"/>
        <v>0</v>
      </c>
      <c r="K17" s="391">
        <f t="shared" si="2"/>
        <v>0</v>
      </c>
      <c r="L17" s="392">
        <f>IFERROR(SUM(E17:K17),0)</f>
        <v>-26.422000000000001</v>
      </c>
      <c r="M17" s="1848"/>
      <c r="N17" s="387" t="s">
        <v>1808</v>
      </c>
      <c r="O17" s="1848"/>
      <c r="P17" s="1893"/>
      <c r="Q17" s="1848"/>
      <c r="R17" s="1895"/>
      <c r="S17" s="529"/>
      <c r="T17" s="1894"/>
      <c r="U17" s="348"/>
      <c r="V17" s="348"/>
      <c r="W17" s="348"/>
      <c r="X17" s="348"/>
      <c r="Y17" s="348"/>
      <c r="Z17" s="348"/>
      <c r="AA17" s="348"/>
      <c r="AB17" s="348"/>
      <c r="AC17" s="1894"/>
      <c r="AD17" s="1848"/>
      <c r="AE17" s="1809" t="s">
        <v>1807</v>
      </c>
      <c r="AF17" s="505" t="s">
        <v>1809</v>
      </c>
      <c r="AG17" s="505" t="s">
        <v>1810</v>
      </c>
      <c r="AH17" s="505" t="s">
        <v>1811</v>
      </c>
      <c r="AI17" s="505" t="s">
        <v>1812</v>
      </c>
      <c r="AJ17" s="505" t="s">
        <v>1813</v>
      </c>
      <c r="AK17" s="505" t="s">
        <v>1814</v>
      </c>
      <c r="AL17" s="435" t="s">
        <v>1815</v>
      </c>
      <c r="AM17" s="506" t="s">
        <v>1816</v>
      </c>
      <c r="AN17" s="1848"/>
    </row>
    <row r="18" spans="2:40" ht="15" customHeight="1" thickBot="1">
      <c r="B18" s="1077"/>
      <c r="C18" s="1077"/>
      <c r="D18" s="1077"/>
      <c r="E18" s="594"/>
      <c r="F18" s="594"/>
      <c r="G18" s="594"/>
      <c r="H18" s="594"/>
      <c r="I18" s="594"/>
      <c r="J18" s="594"/>
      <c r="K18" s="559"/>
      <c r="L18" s="594"/>
      <c r="M18" s="1848"/>
      <c r="N18" s="9"/>
      <c r="O18" s="1848"/>
      <c r="P18" s="1848"/>
      <c r="Q18" s="1848"/>
      <c r="R18" s="1895"/>
      <c r="S18" s="529"/>
      <c r="T18" s="1894"/>
      <c r="U18" s="348"/>
      <c r="V18" s="348"/>
      <c r="W18" s="348"/>
      <c r="X18" s="348"/>
      <c r="Y18" s="348"/>
      <c r="Z18" s="348"/>
      <c r="AA18" s="348"/>
      <c r="AB18" s="348"/>
      <c r="AC18" s="1894"/>
      <c r="AD18" s="1848"/>
      <c r="AE18" s="1077"/>
      <c r="AF18" s="594"/>
      <c r="AG18" s="594"/>
      <c r="AH18" s="594"/>
      <c r="AI18" s="594"/>
      <c r="AJ18" s="594"/>
      <c r="AK18" s="594"/>
      <c r="AL18" s="559"/>
      <c r="AM18" s="594"/>
      <c r="AN18" s="1848"/>
    </row>
    <row r="19" spans="2:40" ht="33" customHeight="1" thickBot="1">
      <c r="B19" s="1825" t="s">
        <v>827</v>
      </c>
      <c r="C19" s="458" t="s">
        <v>813</v>
      </c>
      <c r="D19" s="458">
        <v>3</v>
      </c>
      <c r="E19" s="933">
        <v>0</v>
      </c>
      <c r="F19" s="933">
        <v>0</v>
      </c>
      <c r="G19" s="933">
        <v>0</v>
      </c>
      <c r="H19" s="933">
        <v>4.0000000000000001E-3</v>
      </c>
      <c r="I19" s="933">
        <v>0</v>
      </c>
      <c r="J19" s="933">
        <v>0</v>
      </c>
      <c r="K19" s="1183">
        <v>0</v>
      </c>
      <c r="L19" s="474">
        <f>IFERROR(SUM(E19:K19),0)</f>
        <v>4.0000000000000001E-3</v>
      </c>
      <c r="M19" s="1848"/>
      <c r="N19" s="583" t="s">
        <v>1817</v>
      </c>
      <c r="O19" s="1848"/>
      <c r="P19" s="1896"/>
      <c r="Q19" s="1848"/>
      <c r="R19" s="1895"/>
      <c r="S19" s="529">
        <f>IF( SUM( U19:AB19 ) = 0, 0, $U$5 )</f>
        <v>0</v>
      </c>
      <c r="T19" s="1894"/>
      <c r="U19" s="530">
        <f t="shared" ref="U19:AA19" si="3" xml:space="preserve"> IF( ISNUMBER( E19 ), 0, 1 )</f>
        <v>0</v>
      </c>
      <c r="V19" s="530">
        <f t="shared" si="3"/>
        <v>0</v>
      </c>
      <c r="W19" s="530">
        <f t="shared" si="3"/>
        <v>0</v>
      </c>
      <c r="X19" s="530">
        <f t="shared" si="3"/>
        <v>0</v>
      </c>
      <c r="Y19" s="530">
        <f t="shared" si="3"/>
        <v>0</v>
      </c>
      <c r="Z19" s="530">
        <f t="shared" si="3"/>
        <v>0</v>
      </c>
      <c r="AA19" s="530">
        <f t="shared" si="3"/>
        <v>0</v>
      </c>
      <c r="AB19" s="348"/>
      <c r="AC19" s="1894"/>
      <c r="AD19" s="1848"/>
      <c r="AE19" s="1825" t="s">
        <v>827</v>
      </c>
      <c r="AF19" s="487" t="s">
        <v>1818</v>
      </c>
      <c r="AG19" s="487" t="s">
        <v>1819</v>
      </c>
      <c r="AH19" s="487" t="s">
        <v>1820</v>
      </c>
      <c r="AI19" s="487" t="s">
        <v>1821</v>
      </c>
      <c r="AJ19" s="487" t="s">
        <v>1822</v>
      </c>
      <c r="AK19" s="1514" t="s">
        <v>1823</v>
      </c>
      <c r="AL19" s="439" t="s">
        <v>1824</v>
      </c>
      <c r="AM19" s="881" t="s">
        <v>1825</v>
      </c>
      <c r="AN19" s="1848"/>
    </row>
    <row r="20" spans="2:40" ht="15" customHeight="1" thickBot="1">
      <c r="B20" s="1077"/>
      <c r="C20" s="1077"/>
      <c r="D20" s="1077"/>
      <c r="E20" s="594"/>
      <c r="F20" s="594"/>
      <c r="G20" s="594"/>
      <c r="H20" s="594"/>
      <c r="I20" s="594"/>
      <c r="J20" s="594"/>
      <c r="K20" s="559"/>
      <c r="L20" s="594"/>
      <c r="M20" s="1848"/>
      <c r="N20" s="9"/>
      <c r="O20" s="1848"/>
      <c r="P20" s="1848"/>
      <c r="Q20" s="1848"/>
      <c r="R20" s="1895"/>
      <c r="S20" s="529"/>
      <c r="T20" s="1894"/>
      <c r="U20" s="348"/>
      <c r="V20" s="348"/>
      <c r="W20" s="348"/>
      <c r="X20" s="348"/>
      <c r="Y20" s="348"/>
      <c r="Z20" s="348"/>
      <c r="AA20" s="348"/>
      <c r="AB20" s="348"/>
      <c r="AC20" s="1894"/>
      <c r="AD20" s="1848"/>
      <c r="AE20" s="1077"/>
      <c r="AF20" s="594"/>
      <c r="AG20" s="594"/>
      <c r="AH20" s="594"/>
      <c r="AI20" s="594"/>
      <c r="AJ20" s="594"/>
      <c r="AK20" s="594"/>
      <c r="AL20" s="559"/>
      <c r="AM20" s="594"/>
      <c r="AN20" s="1848"/>
    </row>
    <row r="21" spans="2:40" ht="33" customHeight="1" thickBot="1">
      <c r="B21" s="1825" t="s">
        <v>834</v>
      </c>
      <c r="C21" s="458" t="s">
        <v>813</v>
      </c>
      <c r="D21" s="458">
        <v>3</v>
      </c>
      <c r="E21" s="478">
        <f t="shared" ref="E21:K21" si="4">IFERROR(E7+E8+E12+E17+E19,0)</f>
        <v>0.15200000000000036</v>
      </c>
      <c r="F21" s="478">
        <f t="shared" si="4"/>
        <v>0</v>
      </c>
      <c r="G21" s="478">
        <f t="shared" si="4"/>
        <v>1.6010000000000004</v>
      </c>
      <c r="H21" s="478">
        <f t="shared" si="4"/>
        <v>18.652999999999999</v>
      </c>
      <c r="I21" s="478">
        <f t="shared" si="4"/>
        <v>0</v>
      </c>
      <c r="J21" s="478">
        <f t="shared" si="4"/>
        <v>0</v>
      </c>
      <c r="K21" s="478">
        <f t="shared" si="4"/>
        <v>0</v>
      </c>
      <c r="L21" s="478">
        <f>IFERROR(SUM(E21:K21),0)</f>
        <v>20.405999999999999</v>
      </c>
      <c r="M21" s="1848"/>
      <c r="N21" s="583" t="s">
        <v>1826</v>
      </c>
      <c r="O21" s="1848"/>
      <c r="P21" s="1896"/>
      <c r="Q21" s="1848"/>
      <c r="R21" s="1895"/>
      <c r="S21" s="529"/>
      <c r="T21" s="1894"/>
      <c r="U21" s="348"/>
      <c r="V21" s="348"/>
      <c r="W21" s="348"/>
      <c r="X21" s="348"/>
      <c r="Y21" s="348"/>
      <c r="Z21" s="348"/>
      <c r="AA21" s="348"/>
      <c r="AB21" s="348"/>
      <c r="AC21" s="1894"/>
      <c r="AD21" s="1848"/>
      <c r="AE21" s="1825" t="s">
        <v>834</v>
      </c>
      <c r="AF21" s="478" t="s">
        <v>1827</v>
      </c>
      <c r="AG21" s="478" t="s">
        <v>1828</v>
      </c>
      <c r="AH21" s="485" t="s">
        <v>1829</v>
      </c>
      <c r="AI21" s="485" t="s">
        <v>1830</v>
      </c>
      <c r="AJ21" s="485" t="s">
        <v>1831</v>
      </c>
      <c r="AK21" s="1514" t="s">
        <v>1832</v>
      </c>
      <c r="AL21" s="1514" t="s">
        <v>1833</v>
      </c>
      <c r="AM21" s="474" t="s">
        <v>1834</v>
      </c>
      <c r="AN21" s="1848"/>
    </row>
    <row r="22" spans="2:40" ht="15" customHeight="1" thickBot="1">
      <c r="B22" s="155"/>
      <c r="C22" s="155"/>
      <c r="D22" s="155"/>
      <c r="E22" s="1848"/>
      <c r="F22" s="1848"/>
      <c r="G22" s="1848"/>
      <c r="H22" s="1848"/>
      <c r="I22" s="1848"/>
      <c r="J22" s="1848"/>
      <c r="K22" s="1848"/>
      <c r="L22" s="156"/>
      <c r="M22" s="1848"/>
      <c r="N22" s="9"/>
      <c r="O22" s="1848"/>
      <c r="P22" s="1848"/>
      <c r="Q22" s="1848"/>
      <c r="R22" s="1895"/>
      <c r="S22" s="529"/>
      <c r="T22" s="1894"/>
      <c r="U22" s="348"/>
      <c r="V22" s="348"/>
      <c r="W22" s="348"/>
      <c r="X22" s="348"/>
      <c r="Y22" s="348"/>
      <c r="Z22" s="348"/>
      <c r="AA22" s="348"/>
      <c r="AB22" s="348"/>
      <c r="AC22" s="1894"/>
      <c r="AD22" s="1848"/>
      <c r="AE22" s="155"/>
      <c r="AF22" s="1848"/>
      <c r="AG22" s="1848"/>
      <c r="AH22" s="1848"/>
      <c r="AI22" s="1848"/>
      <c r="AJ22" s="1848"/>
      <c r="AK22" s="1848"/>
      <c r="AL22" s="1848"/>
      <c r="AM22" s="156"/>
      <c r="AN22" s="1848"/>
    </row>
    <row r="23" spans="2:40" ht="21" customHeight="1" thickBot="1">
      <c r="B23" s="378" t="s">
        <v>1835</v>
      </c>
      <c r="C23" s="599"/>
      <c r="D23" s="599"/>
      <c r="E23" s="207"/>
      <c r="F23" s="207"/>
      <c r="G23" s="207"/>
      <c r="H23" s="207"/>
      <c r="I23" s="207"/>
      <c r="J23" s="207"/>
      <c r="K23" s="207"/>
      <c r="L23" s="201"/>
      <c r="M23" s="1848"/>
      <c r="N23" s="9"/>
      <c r="O23" s="1848"/>
      <c r="P23" s="1848"/>
      <c r="Q23" s="1848"/>
      <c r="R23" s="1895"/>
      <c r="S23" s="529"/>
      <c r="T23" s="578"/>
      <c r="U23" s="348"/>
      <c r="V23" s="348"/>
      <c r="W23" s="348"/>
      <c r="X23" s="348"/>
      <c r="Y23" s="348"/>
      <c r="Z23" s="348"/>
      <c r="AA23" s="348"/>
      <c r="AB23" s="348"/>
      <c r="AC23" s="578"/>
      <c r="AD23" s="1848"/>
      <c r="AE23" s="390" t="s">
        <v>1835</v>
      </c>
      <c r="AF23" s="207"/>
      <c r="AG23" s="207"/>
      <c r="AH23" s="207"/>
      <c r="AI23" s="207"/>
      <c r="AJ23" s="207"/>
      <c r="AK23" s="207"/>
      <c r="AL23" s="207"/>
      <c r="AM23" s="201"/>
      <c r="AN23" s="1848"/>
    </row>
    <row r="24" spans="2:40" ht="36" customHeight="1" thickBot="1">
      <c r="B24" s="1811" t="s">
        <v>1835</v>
      </c>
      <c r="C24" s="458" t="s">
        <v>813</v>
      </c>
      <c r="D24" s="458">
        <v>3</v>
      </c>
      <c r="E24" s="1184"/>
      <c r="F24" s="1184"/>
      <c r="G24" s="1184"/>
      <c r="H24" s="1184"/>
      <c r="I24" s="1184"/>
      <c r="J24" s="1184"/>
      <c r="K24" s="1185"/>
      <c r="L24" s="1186">
        <v>0</v>
      </c>
      <c r="M24" s="1848"/>
      <c r="N24" s="583" t="s">
        <v>1836</v>
      </c>
      <c r="O24" s="1848"/>
      <c r="P24" s="1896"/>
      <c r="Q24" s="1848"/>
      <c r="R24" s="1895"/>
      <c r="S24" s="529">
        <f>IF( SUM( U24:AB24 ) = 0, 0, $U$5 )</f>
        <v>0</v>
      </c>
      <c r="T24" s="578"/>
      <c r="U24" s="348"/>
      <c r="V24" s="348"/>
      <c r="W24" s="348"/>
      <c r="X24" s="348"/>
      <c r="Y24" s="348"/>
      <c r="Z24" s="348"/>
      <c r="AA24" s="348"/>
      <c r="AB24" s="530">
        <f xml:space="preserve"> IF( ISNUMBER( L24 ), 0, 1 )</f>
        <v>0</v>
      </c>
      <c r="AC24" s="578"/>
      <c r="AD24" s="1848"/>
      <c r="AE24" s="1804" t="s">
        <v>1835</v>
      </c>
      <c r="AF24" s="1187"/>
      <c r="AG24" s="1187"/>
      <c r="AH24" s="1187"/>
      <c r="AI24" s="1187"/>
      <c r="AJ24" s="1187"/>
      <c r="AK24" s="1187"/>
      <c r="AL24" s="1188"/>
      <c r="AM24" s="1189" t="s">
        <v>1834</v>
      </c>
      <c r="AN24" s="1848"/>
    </row>
    <row r="25" spans="2:40">
      <c r="B25" s="1848"/>
      <c r="C25" s="1848"/>
      <c r="D25" s="1848"/>
      <c r="E25" s="1848"/>
      <c r="F25" s="1848"/>
      <c r="G25" s="1848"/>
      <c r="H25" s="1848"/>
      <c r="I25" s="1848"/>
      <c r="J25" s="1848"/>
      <c r="K25" s="1848"/>
      <c r="L25" s="1848"/>
      <c r="M25" s="1848"/>
      <c r="N25" s="1848"/>
      <c r="O25" s="1848"/>
      <c r="P25" s="1848"/>
      <c r="Q25" s="1848"/>
      <c r="R25" s="1848"/>
      <c r="S25" s="1848"/>
      <c r="T25" s="352"/>
      <c r="U25" s="1887"/>
      <c r="V25" s="1888"/>
      <c r="W25" s="1888"/>
      <c r="X25" s="1888"/>
      <c r="Y25" s="1888"/>
      <c r="Z25" s="1888"/>
      <c r="AA25" s="1888"/>
      <c r="AB25" s="1888"/>
      <c r="AC25" s="352"/>
      <c r="AD25" s="1848"/>
      <c r="AE25" s="1848"/>
      <c r="AF25" s="1848"/>
      <c r="AG25" s="1848"/>
      <c r="AH25" s="1848"/>
      <c r="AI25" s="1848"/>
      <c r="AJ25" s="1848"/>
      <c r="AK25" s="1848"/>
      <c r="AL25" s="1848"/>
      <c r="AM25" s="1848"/>
      <c r="AN25" s="1848"/>
    </row>
    <row r="26" spans="2:40">
      <c r="B26" s="1848"/>
      <c r="C26" s="1848"/>
      <c r="D26" s="1848"/>
      <c r="E26" s="1848"/>
      <c r="F26" s="1848"/>
      <c r="G26" s="1848"/>
      <c r="H26" s="1848"/>
      <c r="I26" s="1848"/>
      <c r="J26" s="1848"/>
      <c r="K26" s="1848"/>
      <c r="L26" s="1848"/>
      <c r="M26" s="1848"/>
      <c r="N26" s="1848"/>
      <c r="O26" s="1848"/>
      <c r="P26" s="1848"/>
      <c r="Q26" s="1848"/>
      <c r="R26" s="1848"/>
      <c r="S26" s="596"/>
      <c r="T26" s="1885"/>
      <c r="U26" s="348"/>
      <c r="V26" s="348"/>
      <c r="W26" s="348"/>
      <c r="X26" s="348"/>
      <c r="Y26" s="348"/>
      <c r="Z26" s="348"/>
      <c r="AA26" s="348"/>
      <c r="AB26" s="348"/>
      <c r="AC26" s="1885"/>
      <c r="AD26" s="1848"/>
      <c r="AE26" s="1848"/>
      <c r="AF26" s="1848"/>
      <c r="AG26" s="1848"/>
      <c r="AH26" s="1848"/>
      <c r="AI26" s="1848"/>
      <c r="AJ26" s="1848"/>
      <c r="AK26" s="1848"/>
      <c r="AL26" s="1848"/>
      <c r="AM26" s="1848"/>
      <c r="AN26" s="1848"/>
    </row>
    <row r="27" spans="2:40">
      <c r="B27" s="1848"/>
      <c r="C27" s="1848"/>
      <c r="D27" s="1848"/>
      <c r="E27" s="1848"/>
      <c r="F27" s="1848"/>
      <c r="G27" s="1848"/>
      <c r="H27" s="1848"/>
      <c r="I27" s="1848"/>
      <c r="J27" s="1848"/>
      <c r="K27" s="1848"/>
      <c r="L27" s="1848"/>
      <c r="M27" s="1848"/>
      <c r="N27" s="1848"/>
      <c r="O27" s="1848"/>
      <c r="P27" s="1848"/>
      <c r="Q27" s="1848"/>
      <c r="R27" s="1848"/>
      <c r="S27" s="596"/>
      <c r="T27" s="1885"/>
      <c r="U27" s="348"/>
      <c r="V27" s="348"/>
      <c r="W27" s="348"/>
      <c r="X27" s="348"/>
      <c r="Y27" s="348"/>
      <c r="Z27" s="348"/>
      <c r="AA27" s="348"/>
      <c r="AB27" s="348"/>
      <c r="AC27" s="1885"/>
      <c r="AD27" s="1848"/>
      <c r="AE27" s="1848"/>
      <c r="AF27" s="1848"/>
      <c r="AG27" s="1848"/>
      <c r="AH27" s="1848"/>
      <c r="AI27" s="1848"/>
      <c r="AJ27" s="1848"/>
      <c r="AK27" s="1848"/>
      <c r="AL27" s="1848"/>
      <c r="AM27" s="1848"/>
      <c r="AN27" s="1848"/>
    </row>
    <row r="28" spans="2:40">
      <c r="B28" s="1848"/>
      <c r="C28" s="1848"/>
      <c r="D28" s="1848"/>
      <c r="E28" s="1848"/>
      <c r="F28" s="1848"/>
      <c r="G28" s="1848"/>
      <c r="H28" s="1848"/>
      <c r="I28" s="1848"/>
      <c r="J28" s="1848"/>
      <c r="K28" s="1848"/>
      <c r="L28" s="1848"/>
      <c r="M28" s="1848"/>
      <c r="N28" s="1848"/>
      <c r="O28" s="1848"/>
      <c r="P28" s="1848"/>
      <c r="Q28" s="1848"/>
      <c r="R28" s="1848"/>
      <c r="S28" s="596">
        <f t="shared" ref="S28" si="5">IF( SUM( U28:W28 ) = 0, 0, $S$5 )</f>
        <v>0</v>
      </c>
      <c r="T28" s="1885"/>
      <c r="U28" s="348"/>
      <c r="V28" s="348"/>
      <c r="W28" s="348"/>
      <c r="X28" s="348"/>
      <c r="Y28" s="348"/>
      <c r="Z28" s="348"/>
      <c r="AA28" s="348"/>
      <c r="AB28" s="348"/>
      <c r="AC28" s="1885"/>
      <c r="AD28" s="1848"/>
      <c r="AE28" s="1848"/>
      <c r="AF28" s="1848"/>
      <c r="AG28" s="1848"/>
      <c r="AH28" s="1848"/>
      <c r="AI28" s="1848"/>
      <c r="AJ28" s="1848"/>
      <c r="AK28" s="1848"/>
      <c r="AL28" s="1848"/>
      <c r="AM28" s="1848"/>
      <c r="AN28" s="1848"/>
    </row>
    <row r="29" spans="2:40">
      <c r="B29" s="1848"/>
      <c r="C29" s="1848"/>
      <c r="D29" s="1848"/>
      <c r="E29" s="1848"/>
      <c r="F29" s="1848"/>
      <c r="G29" s="1848"/>
      <c r="H29" s="1848"/>
      <c r="I29" s="1848"/>
      <c r="J29" s="1848"/>
      <c r="K29" s="1848"/>
      <c r="L29" s="1848"/>
      <c r="M29" s="1848"/>
      <c r="N29" s="1848"/>
      <c r="O29" s="1848"/>
      <c r="P29" s="1848"/>
      <c r="Q29" s="1848"/>
      <c r="R29" s="1848"/>
      <c r="S29" s="1848"/>
      <c r="T29" s="1885"/>
      <c r="U29" s="348"/>
      <c r="V29" s="348"/>
      <c r="W29" s="348"/>
      <c r="X29" s="348"/>
      <c r="Y29" s="348"/>
      <c r="Z29" s="348"/>
      <c r="AA29" s="348"/>
      <c r="AB29" s="348"/>
      <c r="AC29" s="1885"/>
      <c r="AD29" s="1848"/>
      <c r="AE29" s="1848"/>
      <c r="AF29" s="1848"/>
      <c r="AG29" s="1848"/>
      <c r="AH29" s="1848"/>
      <c r="AI29" s="1848"/>
      <c r="AJ29" s="1848"/>
      <c r="AK29" s="1848"/>
      <c r="AL29" s="1848"/>
      <c r="AM29" s="1848"/>
      <c r="AN29" s="1848"/>
    </row>
    <row r="30" spans="2:40">
      <c r="B30" s="1848"/>
      <c r="C30" s="1848"/>
      <c r="D30" s="1848"/>
      <c r="E30" s="1848"/>
      <c r="F30" s="1848"/>
      <c r="G30" s="1848"/>
      <c r="H30" s="1848"/>
      <c r="I30" s="1848"/>
      <c r="J30" s="1848"/>
      <c r="K30" s="1848"/>
      <c r="L30" s="1848"/>
      <c r="M30" s="1848"/>
      <c r="N30" s="1848"/>
      <c r="O30" s="1848"/>
      <c r="P30" s="1848"/>
      <c r="Q30" s="1848"/>
      <c r="R30" s="1848"/>
      <c r="S30" s="596">
        <f t="shared" ref="S30:S38" si="6">IF( SUM( U30:W30 ) = 0, 0, $S$5 )</f>
        <v>0</v>
      </c>
      <c r="T30" s="1885"/>
      <c r="U30" s="348"/>
      <c r="V30" s="348"/>
      <c r="W30" s="348"/>
      <c r="X30" s="348"/>
      <c r="Y30" s="348"/>
      <c r="Z30" s="348"/>
      <c r="AA30" s="348"/>
      <c r="AB30" s="348"/>
      <c r="AC30" s="1885"/>
      <c r="AD30" s="1848"/>
      <c r="AE30" s="1848"/>
      <c r="AF30" s="1848"/>
      <c r="AG30" s="1848"/>
      <c r="AH30" s="1848"/>
      <c r="AI30" s="1848"/>
      <c r="AJ30" s="1848"/>
      <c r="AK30" s="1848"/>
      <c r="AL30" s="1848"/>
      <c r="AM30" s="1848"/>
      <c r="AN30" s="1848"/>
    </row>
    <row r="31" spans="2:40">
      <c r="B31" s="1848"/>
      <c r="C31" s="1848"/>
      <c r="D31" s="1848"/>
      <c r="E31" s="1848"/>
      <c r="F31" s="1848"/>
      <c r="G31" s="1848"/>
      <c r="H31" s="1848"/>
      <c r="I31" s="1848"/>
      <c r="J31" s="1848"/>
      <c r="K31" s="1848"/>
      <c r="L31" s="1848"/>
      <c r="M31" s="1848"/>
      <c r="N31" s="1848"/>
      <c r="O31" s="1848"/>
      <c r="P31" s="1848"/>
      <c r="Q31" s="1848"/>
      <c r="R31" s="1848"/>
      <c r="S31" s="596">
        <f t="shared" si="6"/>
        <v>0</v>
      </c>
      <c r="T31" s="354"/>
      <c r="U31" s="348"/>
      <c r="V31" s="348"/>
      <c r="W31" s="348"/>
      <c r="X31" s="348"/>
      <c r="Y31" s="348"/>
      <c r="Z31" s="348"/>
      <c r="AA31" s="348"/>
      <c r="AB31" s="348"/>
      <c r="AC31" s="354"/>
      <c r="AD31" s="1848"/>
      <c r="AE31" s="1848"/>
      <c r="AF31" s="1848"/>
      <c r="AG31" s="1848"/>
      <c r="AH31" s="1848"/>
      <c r="AI31" s="1848"/>
      <c r="AJ31" s="1848"/>
      <c r="AK31" s="1848"/>
      <c r="AL31" s="1848"/>
      <c r="AM31" s="1848"/>
      <c r="AN31" s="1848"/>
    </row>
    <row r="32" spans="2:40">
      <c r="B32" s="1848"/>
      <c r="C32" s="1848"/>
      <c r="D32" s="1848"/>
      <c r="E32" s="1848"/>
      <c r="F32" s="1848"/>
      <c r="G32" s="1848"/>
      <c r="H32" s="1848"/>
      <c r="I32" s="1848"/>
      <c r="J32" s="1848"/>
      <c r="K32" s="1848"/>
      <c r="L32" s="1848"/>
      <c r="M32" s="1848"/>
      <c r="N32" s="1848"/>
      <c r="O32" s="1848"/>
      <c r="P32" s="1848"/>
      <c r="Q32" s="1848"/>
      <c r="R32" s="1848"/>
      <c r="S32" s="596">
        <f t="shared" si="6"/>
        <v>0</v>
      </c>
      <c r="T32" s="1885"/>
      <c r="U32" s="348"/>
      <c r="V32" s="348"/>
      <c r="W32" s="348"/>
      <c r="X32" s="348"/>
      <c r="Y32" s="348"/>
      <c r="Z32" s="348"/>
      <c r="AA32" s="348"/>
      <c r="AB32" s="348"/>
      <c r="AC32" s="1885"/>
      <c r="AD32" s="1848"/>
      <c r="AE32" s="1848"/>
      <c r="AF32" s="1848"/>
      <c r="AG32" s="1848"/>
      <c r="AH32" s="1848"/>
      <c r="AI32" s="1848"/>
      <c r="AJ32" s="1848"/>
      <c r="AK32" s="1848"/>
      <c r="AL32" s="1848"/>
      <c r="AM32" s="1848"/>
      <c r="AN32" s="1848"/>
    </row>
    <row r="33" spans="19:28">
      <c r="S33" s="596">
        <f t="shared" si="6"/>
        <v>0</v>
      </c>
      <c r="T33" s="1885"/>
      <c r="U33" s="348"/>
      <c r="V33" s="348"/>
      <c r="W33" s="348"/>
      <c r="X33" s="348"/>
      <c r="Y33" s="348"/>
      <c r="Z33" s="348"/>
      <c r="AA33" s="348"/>
      <c r="AB33" s="348"/>
    </row>
    <row r="34" spans="19:28">
      <c r="S34" s="596">
        <f t="shared" si="6"/>
        <v>0</v>
      </c>
      <c r="T34" s="1885"/>
      <c r="U34" s="348"/>
      <c r="V34" s="348"/>
      <c r="W34" s="348"/>
      <c r="X34" s="348"/>
      <c r="Y34" s="348"/>
      <c r="Z34" s="348"/>
      <c r="AA34" s="348"/>
      <c r="AB34" s="348"/>
    </row>
    <row r="35" spans="19:28">
      <c r="S35" s="596">
        <f t="shared" si="6"/>
        <v>0</v>
      </c>
      <c r="T35" s="1885"/>
      <c r="U35" s="348"/>
      <c r="V35" s="348"/>
      <c r="W35" s="348"/>
      <c r="X35" s="348"/>
      <c r="Y35" s="348"/>
      <c r="Z35" s="348"/>
      <c r="AA35" s="348"/>
      <c r="AB35" s="348"/>
    </row>
    <row r="36" spans="19:28">
      <c r="S36" s="596">
        <f t="shared" si="6"/>
        <v>0</v>
      </c>
      <c r="T36" s="1885"/>
      <c r="U36" s="348"/>
      <c r="V36" s="348"/>
      <c r="W36" s="348"/>
      <c r="X36" s="348"/>
      <c r="Y36" s="348"/>
      <c r="Z36" s="348"/>
      <c r="AA36" s="348"/>
      <c r="AB36" s="348"/>
    </row>
    <row r="37" spans="19:28">
      <c r="S37" s="596">
        <f t="shared" si="6"/>
        <v>0</v>
      </c>
      <c r="T37" s="1885"/>
      <c r="U37" s="348"/>
      <c r="V37" s="348"/>
      <c r="W37" s="348"/>
      <c r="X37" s="348"/>
      <c r="Y37" s="348"/>
      <c r="Z37" s="348"/>
      <c r="AA37" s="348"/>
      <c r="AB37" s="348"/>
    </row>
    <row r="38" spans="19:28">
      <c r="S38" s="596">
        <f t="shared" si="6"/>
        <v>0</v>
      </c>
      <c r="T38" s="1885"/>
      <c r="U38" s="348"/>
      <c r="V38" s="348"/>
      <c r="W38" s="348"/>
      <c r="X38" s="348"/>
      <c r="Y38" s="348"/>
      <c r="Z38" s="348"/>
      <c r="AA38" s="348"/>
      <c r="AB38" s="348"/>
    </row>
    <row r="44" spans="19:28">
      <c r="S44" s="596">
        <f t="shared" ref="S44:S45" si="7">IF( SUM( U44:W44 ) = 0, 0, $S$5 )</f>
        <v>0</v>
      </c>
      <c r="T44" s="1885"/>
      <c r="U44" s="348"/>
      <c r="V44" s="348"/>
      <c r="W44" s="348"/>
      <c r="X44" s="348"/>
      <c r="Y44" s="348"/>
      <c r="Z44" s="348"/>
      <c r="AA44" s="348"/>
      <c r="AB44" s="348"/>
    </row>
    <row r="45" spans="19:28">
      <c r="S45" s="596">
        <f t="shared" si="7"/>
        <v>0</v>
      </c>
      <c r="T45" s="1885"/>
      <c r="U45" s="348"/>
      <c r="V45" s="348"/>
      <c r="W45" s="348"/>
      <c r="X45" s="348"/>
      <c r="Y45" s="348"/>
      <c r="Z45" s="348"/>
      <c r="AA45" s="348"/>
      <c r="AB45" s="348"/>
    </row>
  </sheetData>
  <sheetProtection algorithmName="SHA-512" hashValue="7fTEw9LS9Mq2CKxSvoMdArwUAZntFI1YvFtOjkGs/0cpspurNqwtRAGUOoR/hHbD4MemfIYuORq0Lf8AEHovPw==" saltValue="bW3mb/g7y0hxFohoHx6wKA==" spinCount="100000" sheet="1" objects="1" scenarios="1"/>
  <mergeCells count="10">
    <mergeCell ref="E4:H4"/>
    <mergeCell ref="U4:AB4"/>
    <mergeCell ref="AF4:AI4"/>
    <mergeCell ref="B1:I1"/>
    <mergeCell ref="M1:N1"/>
    <mergeCell ref="AE1:AJ1"/>
    <mergeCell ref="B3:P3"/>
    <mergeCell ref="AE3:AM3"/>
    <mergeCell ref="B2:I2"/>
    <mergeCell ref="AE2:AJ2"/>
  </mergeCells>
  <conditionalFormatting sqref="S8:S16">
    <cfRule type="cellIs" dxfId="355" priority="10" operator="equal">
      <formula>0</formula>
    </cfRule>
  </conditionalFormatting>
  <conditionalFormatting sqref="S30:S38">
    <cfRule type="cellIs" dxfId="354" priority="8" operator="equal">
      <formula>0</formula>
    </cfRule>
  </conditionalFormatting>
  <conditionalFormatting sqref="S20">
    <cfRule type="cellIs" dxfId="353" priority="9" operator="equal">
      <formula>0</formula>
    </cfRule>
  </conditionalFormatting>
  <conditionalFormatting sqref="S44:S45">
    <cfRule type="cellIs" dxfId="352" priority="7" operator="equal">
      <formula>0</formula>
    </cfRule>
  </conditionalFormatting>
  <conditionalFormatting sqref="S23">
    <cfRule type="cellIs" dxfId="351" priority="6" operator="equal">
      <formula>0</formula>
    </cfRule>
  </conditionalFormatting>
  <conditionalFormatting sqref="S26:S28">
    <cfRule type="cellIs" dxfId="350" priority="5" operator="equal">
      <formula>0</formula>
    </cfRule>
  </conditionalFormatting>
  <conditionalFormatting sqref="S17:S18">
    <cfRule type="cellIs" dxfId="349" priority="4" operator="equal">
      <formula>0</formula>
    </cfRule>
  </conditionalFormatting>
  <conditionalFormatting sqref="S21:S22">
    <cfRule type="cellIs" dxfId="348" priority="3" operator="equal">
      <formula>0</formula>
    </cfRule>
  </conditionalFormatting>
  <conditionalFormatting sqref="S19">
    <cfRule type="cellIs" dxfId="347" priority="2" operator="equal">
      <formula>0</formula>
    </cfRule>
  </conditionalFormatting>
  <conditionalFormatting sqref="S24">
    <cfRule type="cellIs" dxfId="346" priority="1" operator="equal">
      <formula>0</formula>
    </cfRule>
  </conditionalFormatting>
  <dataValidations count="1">
    <dataValidation type="custom" allowBlank="1" showErrorMessage="1" errorTitle="Input Error" error="Please input a numeric value." sqref="E8:K8 E16:K16 E19:K19 L24">
      <formula1>ISNUMBER(E8)</formula1>
    </dataValidation>
  </dataValidations>
  <pageMargins left="0.7" right="0.7" top="0.75" bottom="0.75" header="0.3" footer="0.3"/>
  <pageSetup paperSize="8" scale="73" fitToHeight="0" orientation="portrait"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6"/>
  <sheetViews>
    <sheetView showGridLines="0" topLeftCell="A31" zoomScale="80" zoomScaleNormal="80" zoomScaleSheetLayoutView="145" workbookViewId="0">
      <selection activeCell="F37" sqref="F37"/>
    </sheetView>
  </sheetViews>
  <sheetFormatPr defaultColWidth="8.625" defaultRowHeight="15"/>
  <cols>
    <col min="1" max="1" width="1.625" style="312" customWidth="1"/>
    <col min="2" max="2" width="36.125" style="981" customWidth="1"/>
    <col min="3" max="3" width="5" style="312" bestFit="1" customWidth="1"/>
    <col min="4" max="4" width="4.625" style="312" bestFit="1" customWidth="1"/>
    <col min="5" max="10" width="12.5" style="312" customWidth="1"/>
    <col min="11" max="11" width="1.625" style="312" customWidth="1"/>
    <col min="12" max="12" width="12.5" style="1229" customWidth="1"/>
    <col min="13" max="13" width="1.625" style="312" customWidth="1"/>
    <col min="14" max="14" width="33.625" style="312" customWidth="1"/>
    <col min="15" max="17" width="1.625" style="312" customWidth="1"/>
    <col min="18" max="18" width="40.125" style="981" customWidth="1"/>
    <col min="19" max="24" width="12.375" style="312" customWidth="1"/>
    <col min="25" max="25" width="1.625" style="312" customWidth="1"/>
    <col min="26" max="16384" width="8.625" style="312"/>
  </cols>
  <sheetData>
    <row r="1" spans="2:25" s="135" customFormat="1" ht="30" customHeight="1">
      <c r="B1" s="2086" t="s">
        <v>667</v>
      </c>
      <c r="C1" s="2086"/>
      <c r="D1" s="2086"/>
      <c r="E1" s="2086"/>
      <c r="F1" s="2086"/>
      <c r="G1" s="2086"/>
      <c r="H1" s="2086"/>
      <c r="I1" s="2086"/>
      <c r="J1" s="2086"/>
      <c r="K1" s="213"/>
      <c r="L1" s="214"/>
      <c r="P1" s="358"/>
      <c r="R1" s="355" t="s">
        <v>667</v>
      </c>
    </row>
    <row r="2" spans="2:25" s="135" customFormat="1" ht="30" customHeight="1">
      <c r="B2" s="2086" t="str">
        <f>Validation!B4</f>
        <v>South Staffordshire / Cambridge Water</v>
      </c>
      <c r="C2" s="2086"/>
      <c r="D2" s="2086"/>
      <c r="E2" s="2086"/>
      <c r="F2" s="2086"/>
      <c r="G2" s="2086"/>
      <c r="H2" s="2086"/>
      <c r="I2" s="2086"/>
      <c r="J2" s="2086"/>
      <c r="K2" s="213"/>
      <c r="L2" s="214"/>
      <c r="P2" s="358"/>
      <c r="R2" s="355" t="str">
        <f>Validation!B4</f>
        <v>South Staffordshire / Cambridge Water</v>
      </c>
    </row>
    <row r="3" spans="2:25" ht="45" customHeight="1">
      <c r="B3" s="2087" t="s">
        <v>668</v>
      </c>
      <c r="C3" s="2088"/>
      <c r="D3" s="2088"/>
      <c r="E3" s="2088"/>
      <c r="F3" s="2088"/>
      <c r="G3" s="2088"/>
      <c r="H3" s="2088"/>
      <c r="I3" s="2088"/>
      <c r="J3" s="2088"/>
      <c r="K3" s="2088"/>
      <c r="L3" s="2088"/>
      <c r="M3" s="2088"/>
      <c r="N3" s="2088"/>
      <c r="O3" s="1848"/>
      <c r="P3" s="275"/>
      <c r="Q3" s="1848"/>
      <c r="R3" s="2119" t="s">
        <v>668</v>
      </c>
      <c r="S3" s="2120"/>
      <c r="T3" s="2120"/>
      <c r="U3" s="2120"/>
      <c r="V3" s="2120"/>
      <c r="W3" s="2120"/>
      <c r="X3" s="2120"/>
      <c r="Y3" s="1848"/>
    </row>
    <row r="4" spans="2:25" ht="14.25" customHeight="1" thickBot="1">
      <c r="B4" s="183"/>
      <c r="C4" s="183"/>
      <c r="D4" s="183"/>
      <c r="E4" s="183"/>
      <c r="F4" s="183"/>
      <c r="G4" s="183"/>
      <c r="H4" s="183"/>
      <c r="I4" s="183"/>
      <c r="J4" s="183"/>
      <c r="K4" s="183"/>
      <c r="L4" s="183"/>
      <c r="M4" s="1848"/>
      <c r="N4" s="1848"/>
      <c r="O4" s="1848"/>
      <c r="P4" s="1890"/>
      <c r="Q4" s="1848"/>
      <c r="R4" s="183"/>
      <c r="S4" s="183"/>
      <c r="T4" s="183"/>
      <c r="U4" s="183"/>
      <c r="V4" s="183"/>
      <c r="W4" s="183"/>
      <c r="X4" s="183"/>
      <c r="Y4" s="1848"/>
    </row>
    <row r="5" spans="2:25" ht="56.25" customHeight="1" thickBot="1">
      <c r="B5" s="512" t="s">
        <v>800</v>
      </c>
      <c r="C5" s="488" t="s">
        <v>801</v>
      </c>
      <c r="D5" s="488" t="s">
        <v>802</v>
      </c>
      <c r="E5" s="488" t="s">
        <v>1737</v>
      </c>
      <c r="F5" s="488" t="s">
        <v>1738</v>
      </c>
      <c r="G5" s="488" t="s">
        <v>1739</v>
      </c>
      <c r="H5" s="488" t="s">
        <v>1740</v>
      </c>
      <c r="I5" s="488" t="s">
        <v>1741</v>
      </c>
      <c r="J5" s="513" t="s">
        <v>1016</v>
      </c>
      <c r="K5" s="1167"/>
      <c r="L5" s="1168" t="s">
        <v>806</v>
      </c>
      <c r="M5" s="1848"/>
      <c r="N5" s="514" t="s">
        <v>807</v>
      </c>
      <c r="O5" s="1848"/>
      <c r="P5" s="1890"/>
      <c r="Q5" s="1848"/>
      <c r="R5" s="1032" t="s">
        <v>800</v>
      </c>
      <c r="S5" s="1033" t="s">
        <v>1737</v>
      </c>
      <c r="T5" s="1033" t="s">
        <v>1738</v>
      </c>
      <c r="U5" s="1033" t="s">
        <v>1739</v>
      </c>
      <c r="V5" s="1034" t="s">
        <v>1740</v>
      </c>
      <c r="W5" s="1034" t="s">
        <v>1837</v>
      </c>
      <c r="X5" s="1190" t="s">
        <v>1016</v>
      </c>
      <c r="Y5" s="1848"/>
    </row>
    <row r="6" spans="2:25" ht="14.25" customHeight="1" thickBot="1">
      <c r="B6" s="218"/>
      <c r="C6" s="218"/>
      <c r="D6" s="218"/>
      <c r="E6" s="1191"/>
      <c r="F6" s="1191"/>
      <c r="G6" s="1191"/>
      <c r="H6" s="1191"/>
      <c r="I6" s="1191"/>
      <c r="J6" s="1167"/>
      <c r="K6" s="1167"/>
      <c r="L6" s="1848"/>
      <c r="M6" s="1848"/>
      <c r="N6" s="1848"/>
      <c r="O6" s="1848"/>
      <c r="P6" s="1890"/>
      <c r="Q6" s="1848"/>
      <c r="R6" s="218"/>
      <c r="S6" s="1191"/>
      <c r="T6" s="1191"/>
      <c r="U6" s="1191"/>
      <c r="V6" s="1191"/>
      <c r="W6" s="1191"/>
      <c r="X6" s="1167"/>
      <c r="Y6" s="1848"/>
    </row>
    <row r="7" spans="2:25" ht="21" customHeight="1" thickBot="1">
      <c r="B7" s="390" t="s">
        <v>1838</v>
      </c>
      <c r="C7" s="599"/>
      <c r="D7" s="599"/>
      <c r="E7" s="558"/>
      <c r="F7" s="558"/>
      <c r="G7" s="558"/>
      <c r="H7" s="558"/>
      <c r="I7" s="558"/>
      <c r="J7" s="558"/>
      <c r="K7" s="558"/>
      <c r="L7" s="558"/>
      <c r="M7" s="1848"/>
      <c r="N7" s="1848"/>
      <c r="O7" s="1848"/>
      <c r="P7" s="1890"/>
      <c r="Q7" s="1848"/>
      <c r="R7" s="390" t="s">
        <v>1838</v>
      </c>
      <c r="S7" s="558"/>
      <c r="T7" s="558"/>
      <c r="U7" s="558"/>
      <c r="V7" s="558"/>
      <c r="W7" s="558"/>
      <c r="X7" s="558"/>
      <c r="Y7" s="1848"/>
    </row>
    <row r="8" spans="2:25" ht="33" customHeight="1">
      <c r="B8" s="1192" t="s">
        <v>1839</v>
      </c>
      <c r="C8" s="1193" t="s">
        <v>813</v>
      </c>
      <c r="D8" s="1194">
        <v>3</v>
      </c>
      <c r="E8" s="1344">
        <f>IFERROR('4J'!E9,0)</f>
        <v>2.5049999999999999</v>
      </c>
      <c r="F8" s="1344">
        <f>IFERROR(SUM('4J'!F9:I9),0)</f>
        <v>10.411999999999999</v>
      </c>
      <c r="G8" s="1344">
        <f>IFERROR(SUM('4K'!E10:I10),0)</f>
        <v>0</v>
      </c>
      <c r="H8" s="1344">
        <f>IFERROR(SUM('4K'!J10:L10),0)</f>
        <v>0</v>
      </c>
      <c r="I8" s="1195">
        <v>0</v>
      </c>
      <c r="J8" s="1196">
        <f>IFERROR(SUM(E8:I8),0)</f>
        <v>12.916999999999998</v>
      </c>
      <c r="K8" s="1197"/>
      <c r="L8" s="1198" t="s">
        <v>1840</v>
      </c>
      <c r="M8" s="1848"/>
      <c r="N8" s="1891"/>
      <c r="O8" s="1848"/>
      <c r="P8" s="1890"/>
      <c r="Q8" s="1848"/>
      <c r="R8" s="1192" t="s">
        <v>1839</v>
      </c>
      <c r="S8" s="1546" t="s">
        <v>1841</v>
      </c>
      <c r="T8" s="1529" t="s">
        <v>1842</v>
      </c>
      <c r="U8" s="1529" t="s">
        <v>1843</v>
      </c>
      <c r="V8" s="1529" t="s">
        <v>1844</v>
      </c>
      <c r="W8" s="1547" t="s">
        <v>1845</v>
      </c>
      <c r="X8" s="1548" t="s">
        <v>1846</v>
      </c>
      <c r="Y8" s="1848"/>
    </row>
    <row r="9" spans="2:25" ht="33" customHeight="1">
      <c r="B9" s="1199" t="s">
        <v>1847</v>
      </c>
      <c r="C9" s="1200" t="s">
        <v>813</v>
      </c>
      <c r="D9" s="1200">
        <v>3</v>
      </c>
      <c r="E9" s="1345">
        <f>IFERROR('4J'!E10,0)</f>
        <v>0</v>
      </c>
      <c r="F9" s="1345">
        <f>IFERROR(SUM('4J'!F10:I10),0)</f>
        <v>0</v>
      </c>
      <c r="G9" s="1345">
        <f>IFERROR(SUM('4K'!E11:I11),0)</f>
        <v>0</v>
      </c>
      <c r="H9" s="1345">
        <f>IFERROR(SUM('4K'!J11:L11),0)</f>
        <v>0</v>
      </c>
      <c r="I9" s="1201">
        <v>0</v>
      </c>
      <c r="J9" s="1202">
        <f t="shared" ref="J9:J15" si="0">IFERROR(SUM(E9:I9),0)</f>
        <v>0</v>
      </c>
      <c r="K9" s="1197"/>
      <c r="L9" s="1203" t="s">
        <v>1848</v>
      </c>
      <c r="M9" s="1848"/>
      <c r="N9" s="1892"/>
      <c r="O9" s="1848"/>
      <c r="P9" s="1895"/>
      <c r="Q9" s="1848"/>
      <c r="R9" s="1199" t="s">
        <v>1847</v>
      </c>
      <c r="S9" s="1549" t="s">
        <v>1849</v>
      </c>
      <c r="T9" s="1550" t="s">
        <v>1850</v>
      </c>
      <c r="U9" s="1550" t="s">
        <v>1851</v>
      </c>
      <c r="V9" s="1237" t="s">
        <v>1852</v>
      </c>
      <c r="W9" s="1237" t="s">
        <v>1853</v>
      </c>
      <c r="X9" s="1240" t="s">
        <v>1854</v>
      </c>
      <c r="Y9" s="1848"/>
    </row>
    <row r="10" spans="2:25" ht="33" customHeight="1">
      <c r="B10" s="1199" t="s">
        <v>1855</v>
      </c>
      <c r="C10" s="1200" t="s">
        <v>813</v>
      </c>
      <c r="D10" s="1200">
        <v>3</v>
      </c>
      <c r="E10" s="1345">
        <f>IFERROR(SUM('4J'!E18:E20),0)</f>
        <v>3.036</v>
      </c>
      <c r="F10" s="1345">
        <f>IFERROR(SUM('4J'!F18:I20),0)</f>
        <v>0.217</v>
      </c>
      <c r="G10" s="1345">
        <f>IFERROR(SUM('4K'!E19:I21),0)</f>
        <v>0</v>
      </c>
      <c r="H10" s="1345">
        <f>IFERROR(SUM('4K'!J19:L21),0)</f>
        <v>0</v>
      </c>
      <c r="I10" s="1201">
        <v>0</v>
      </c>
      <c r="J10" s="1202">
        <f t="shared" si="0"/>
        <v>3.2530000000000001</v>
      </c>
      <c r="K10" s="1197"/>
      <c r="L10" s="1203" t="s">
        <v>1856</v>
      </c>
      <c r="M10" s="1848"/>
      <c r="N10" s="1892"/>
      <c r="O10" s="1848"/>
      <c r="P10" s="1895"/>
      <c r="Q10" s="1848"/>
      <c r="R10" s="1199" t="s">
        <v>1855</v>
      </c>
      <c r="S10" s="1549" t="s">
        <v>1857</v>
      </c>
      <c r="T10" s="1549" t="s">
        <v>1858</v>
      </c>
      <c r="U10" s="1549" t="s">
        <v>1859</v>
      </c>
      <c r="V10" s="1237" t="s">
        <v>1860</v>
      </c>
      <c r="W10" s="1237" t="s">
        <v>1861</v>
      </c>
      <c r="X10" s="1240" t="s">
        <v>1862</v>
      </c>
      <c r="Y10" s="1848"/>
    </row>
    <row r="11" spans="2:25" ht="33" customHeight="1">
      <c r="B11" s="1199" t="s">
        <v>1863</v>
      </c>
      <c r="C11" s="1204" t="s">
        <v>813</v>
      </c>
      <c r="D11" s="1204">
        <v>3</v>
      </c>
      <c r="E11" s="1346">
        <f>IFERROR('4J'!E11,0)</f>
        <v>5.0000000000000001E-3</v>
      </c>
      <c r="F11" s="1345">
        <f>IFERROR(SUM('4J'!F11:I11),0)</f>
        <v>4.1000000000000002E-2</v>
      </c>
      <c r="G11" s="1345">
        <f>IFERROR(SUM('4K'!E12:I12),0)</f>
        <v>0</v>
      </c>
      <c r="H11" s="1345">
        <f>IFERROR(SUM('4K'!J12:L12),0)</f>
        <v>0</v>
      </c>
      <c r="I11" s="1201">
        <v>0</v>
      </c>
      <c r="J11" s="1202">
        <f t="shared" si="0"/>
        <v>4.5999999999999999E-2</v>
      </c>
      <c r="K11" s="1197"/>
      <c r="L11" s="1203" t="s">
        <v>1864</v>
      </c>
      <c r="M11" s="1848"/>
      <c r="N11" s="1892"/>
      <c r="O11" s="1848"/>
      <c r="P11" s="1895"/>
      <c r="Q11" s="1848"/>
      <c r="R11" s="1199" t="s">
        <v>1863</v>
      </c>
      <c r="S11" s="1549" t="s">
        <v>1865</v>
      </c>
      <c r="T11" s="1550" t="s">
        <v>1866</v>
      </c>
      <c r="U11" s="1550" t="s">
        <v>1867</v>
      </c>
      <c r="V11" s="1237" t="s">
        <v>1868</v>
      </c>
      <c r="W11" s="1237" t="s">
        <v>1869</v>
      </c>
      <c r="X11" s="1240" t="s">
        <v>1870</v>
      </c>
      <c r="Y11" s="1848"/>
    </row>
    <row r="12" spans="2:25" ht="33" customHeight="1">
      <c r="B12" s="1199" t="s">
        <v>1871</v>
      </c>
      <c r="C12" s="1200" t="s">
        <v>813</v>
      </c>
      <c r="D12" s="1200">
        <v>3</v>
      </c>
      <c r="E12" s="1346">
        <f>IFERROR('4J'!E12,0)</f>
        <v>0</v>
      </c>
      <c r="F12" s="1345">
        <f>IFERROR(SUM('4J'!F12:I12),0)</f>
        <v>12.301</v>
      </c>
      <c r="G12" s="1345">
        <f>IFERROR(SUM('4K'!E13:I13),0)</f>
        <v>0</v>
      </c>
      <c r="H12" s="1345">
        <f>IFERROR(SUM('4K'!J13:L13),0)</f>
        <v>0</v>
      </c>
      <c r="I12" s="1201">
        <v>0</v>
      </c>
      <c r="J12" s="1202">
        <f t="shared" si="0"/>
        <v>12.301</v>
      </c>
      <c r="K12" s="256"/>
      <c r="L12" s="1203" t="s">
        <v>1872</v>
      </c>
      <c r="M12" s="1848"/>
      <c r="N12" s="1892"/>
      <c r="O12" s="1848"/>
      <c r="P12" s="1895"/>
      <c r="Q12" s="1848"/>
      <c r="R12" s="1199" t="s">
        <v>1871</v>
      </c>
      <c r="S12" s="431" t="s">
        <v>1873</v>
      </c>
      <c r="T12" s="1237" t="s">
        <v>1874</v>
      </c>
      <c r="U12" s="1237" t="s">
        <v>1875</v>
      </c>
      <c r="V12" s="1237" t="s">
        <v>1876</v>
      </c>
      <c r="W12" s="1237" t="s">
        <v>1877</v>
      </c>
      <c r="X12" s="1240" t="s">
        <v>1878</v>
      </c>
      <c r="Y12" s="1848"/>
    </row>
    <row r="13" spans="2:25" ht="33" customHeight="1">
      <c r="B13" s="1199" t="s">
        <v>1879</v>
      </c>
      <c r="C13" s="1200" t="s">
        <v>813</v>
      </c>
      <c r="D13" s="1200">
        <v>3</v>
      </c>
      <c r="E13" s="1346">
        <f>IFERROR('4J'!E13,0)</f>
        <v>0</v>
      </c>
      <c r="F13" s="1345">
        <f>IFERROR(SUM('4J'!F13:I13),0)</f>
        <v>0</v>
      </c>
      <c r="G13" s="1345">
        <f>IFERROR(SUM('4K'!E14:I14),0)</f>
        <v>0</v>
      </c>
      <c r="H13" s="1345">
        <f>IFERROR(SUM('4K'!J14:L14),0)</f>
        <v>0</v>
      </c>
      <c r="I13" s="1201">
        <v>0</v>
      </c>
      <c r="J13" s="1202">
        <f t="shared" si="0"/>
        <v>0</v>
      </c>
      <c r="K13" s="256"/>
      <c r="L13" s="1203" t="s">
        <v>1880</v>
      </c>
      <c r="M13" s="1848"/>
      <c r="N13" s="1892"/>
      <c r="O13" s="1848"/>
      <c r="P13" s="1895"/>
      <c r="Q13" s="1848"/>
      <c r="R13" s="1199" t="s">
        <v>1879</v>
      </c>
      <c r="S13" s="431" t="s">
        <v>1881</v>
      </c>
      <c r="T13" s="1237" t="s">
        <v>1882</v>
      </c>
      <c r="U13" s="1237" t="s">
        <v>1883</v>
      </c>
      <c r="V13" s="1237" t="s">
        <v>1884</v>
      </c>
      <c r="W13" s="1237" t="s">
        <v>1885</v>
      </c>
      <c r="X13" s="1240" t="s">
        <v>1886</v>
      </c>
      <c r="Y13" s="1848"/>
    </row>
    <row r="14" spans="2:25" ht="33" customHeight="1">
      <c r="B14" s="1199" t="s">
        <v>1887</v>
      </c>
      <c r="C14" s="1200" t="s">
        <v>813</v>
      </c>
      <c r="D14" s="1200">
        <v>3</v>
      </c>
      <c r="E14" s="1346">
        <f>IFERROR('4J'!E14,0)+SUM('4J'!E23:E25)</f>
        <v>1.6830000000000001</v>
      </c>
      <c r="F14" s="1345">
        <f>IFERROR(SUM('4J'!F14:I14),0)+SUM('4J'!F23:I25)</f>
        <v>28.349</v>
      </c>
      <c r="G14" s="1345">
        <f>IFERROR(SUM('4K'!E15:I15),0)</f>
        <v>0</v>
      </c>
      <c r="H14" s="1345">
        <f>IFERROR(SUM('4K'!J15:L15),0)</f>
        <v>0</v>
      </c>
      <c r="I14" s="1201">
        <v>0</v>
      </c>
      <c r="J14" s="1202">
        <f t="shared" si="0"/>
        <v>30.032</v>
      </c>
      <c r="K14" s="256"/>
      <c r="L14" s="1203" t="s">
        <v>1888</v>
      </c>
      <c r="M14" s="1848"/>
      <c r="N14" s="2009" t="s">
        <v>27602</v>
      </c>
      <c r="O14" s="1848"/>
      <c r="P14" s="1895"/>
      <c r="Q14" s="1848"/>
      <c r="R14" s="1199" t="s">
        <v>1887</v>
      </c>
      <c r="S14" s="431" t="s">
        <v>1889</v>
      </c>
      <c r="T14" s="1237" t="s">
        <v>1890</v>
      </c>
      <c r="U14" s="1237" t="s">
        <v>1891</v>
      </c>
      <c r="V14" s="1237" t="s">
        <v>1892</v>
      </c>
      <c r="W14" s="1237" t="s">
        <v>1893</v>
      </c>
      <c r="X14" s="1240" t="s">
        <v>1894</v>
      </c>
      <c r="Y14" s="1848"/>
    </row>
    <row r="15" spans="2:25" ht="33" customHeight="1">
      <c r="B15" s="1199" t="s">
        <v>1895</v>
      </c>
      <c r="C15" s="1204" t="s">
        <v>813</v>
      </c>
      <c r="D15" s="1204">
        <v>3</v>
      </c>
      <c r="E15" s="1346">
        <f>IFERROR('4J'!E15,0)</f>
        <v>0.156</v>
      </c>
      <c r="F15" s="1345">
        <f>IFERROR(SUM('4J'!F15:I15),0)</f>
        <v>4.9030000000000005</v>
      </c>
      <c r="G15" s="1345">
        <f>IFERROR(SUM('4K'!E16:I16),0)</f>
        <v>0</v>
      </c>
      <c r="H15" s="1345">
        <f>IFERROR(SUM('4K'!J16:L16),0)</f>
        <v>0</v>
      </c>
      <c r="I15" s="1201">
        <v>0</v>
      </c>
      <c r="J15" s="1202">
        <f t="shared" si="0"/>
        <v>5.0590000000000002</v>
      </c>
      <c r="K15" s="256"/>
      <c r="L15" s="1205" t="s">
        <v>1896</v>
      </c>
      <c r="M15" s="1848"/>
      <c r="N15" s="1892"/>
      <c r="O15" s="1848"/>
      <c r="P15" s="1895"/>
      <c r="Q15" s="1848"/>
      <c r="R15" s="1199" t="s">
        <v>1895</v>
      </c>
      <c r="S15" s="476" t="s">
        <v>1897</v>
      </c>
      <c r="T15" s="1215" t="s">
        <v>1898</v>
      </c>
      <c r="U15" s="1215" t="s">
        <v>1899</v>
      </c>
      <c r="V15" s="1215" t="s">
        <v>1900</v>
      </c>
      <c r="W15" s="1235" t="s">
        <v>1901</v>
      </c>
      <c r="X15" s="1709" t="s">
        <v>1902</v>
      </c>
      <c r="Y15" s="1848"/>
    </row>
    <row r="16" spans="2:25" ht="33" customHeight="1" thickBot="1">
      <c r="B16" s="1206" t="s">
        <v>1903</v>
      </c>
      <c r="C16" s="1207" t="s">
        <v>813</v>
      </c>
      <c r="D16" s="1207">
        <v>3</v>
      </c>
      <c r="E16" s="1208">
        <f>IFERROR(SUM(E8:E15), 0)</f>
        <v>7.3849999999999998</v>
      </c>
      <c r="F16" s="1208">
        <f>IFERROR(SUM(F8:F15), 0)</f>
        <v>56.222999999999999</v>
      </c>
      <c r="G16" s="1208">
        <f>IFERROR(SUM(G8:G15), 0)</f>
        <v>0</v>
      </c>
      <c r="H16" s="1208">
        <f>IFERROR(SUM(H8:H15), 0)</f>
        <v>0</v>
      </c>
      <c r="I16" s="1209">
        <f>IFERROR(SUM(I8:I15),0)</f>
        <v>0</v>
      </c>
      <c r="J16" s="1210">
        <f>IFERROR(SUM(E16:I16),0)</f>
        <v>63.607999999999997</v>
      </c>
      <c r="K16" s="256"/>
      <c r="L16" s="1211" t="s">
        <v>1904</v>
      </c>
      <c r="M16" s="1848"/>
      <c r="N16" s="1893"/>
      <c r="O16" s="1848"/>
      <c r="P16" s="1895"/>
      <c r="Q16" s="1848"/>
      <c r="R16" s="1206" t="s">
        <v>1903</v>
      </c>
      <c r="S16" s="1551" t="s">
        <v>1905</v>
      </c>
      <c r="T16" s="1552" t="s">
        <v>1906</v>
      </c>
      <c r="U16" s="1552" t="s">
        <v>1907</v>
      </c>
      <c r="V16" s="1552" t="s">
        <v>1908</v>
      </c>
      <c r="W16" s="1552" t="s">
        <v>1909</v>
      </c>
      <c r="X16" s="1553" t="s">
        <v>1910</v>
      </c>
      <c r="Y16" s="1848"/>
    </row>
    <row r="17" spans="1:25" ht="14.25" customHeight="1" thickBot="1">
      <c r="A17" s="1848"/>
      <c r="B17" s="1077"/>
      <c r="C17" s="1077"/>
      <c r="D17" s="1077"/>
      <c r="E17" s="1212"/>
      <c r="F17" s="1212"/>
      <c r="G17" s="1212"/>
      <c r="H17" s="1212"/>
      <c r="I17" s="1212"/>
      <c r="J17" s="1212"/>
      <c r="K17" s="559"/>
      <c r="L17" s="1213"/>
      <c r="M17" s="1848"/>
      <c r="N17" s="1848"/>
      <c r="O17" s="1848"/>
      <c r="P17" s="1895"/>
      <c r="Q17" s="1848"/>
      <c r="R17" s="1077"/>
      <c r="S17" s="594"/>
      <c r="T17" s="594"/>
      <c r="U17" s="594"/>
      <c r="V17" s="594"/>
      <c r="W17" s="594"/>
      <c r="X17" s="594"/>
      <c r="Y17" s="1848"/>
    </row>
    <row r="18" spans="1:25" ht="21" customHeight="1" thickBot="1">
      <c r="A18" s="1848"/>
      <c r="B18" s="390" t="s">
        <v>1887</v>
      </c>
      <c r="C18" s="599"/>
      <c r="D18" s="599"/>
      <c r="E18" s="1214"/>
      <c r="F18" s="1214"/>
      <c r="G18" s="1214"/>
      <c r="H18" s="1214"/>
      <c r="I18" s="1214"/>
      <c r="J18" s="1214"/>
      <c r="K18" s="157"/>
      <c r="L18" s="262"/>
      <c r="M18" s="1848"/>
      <c r="N18" s="1848"/>
      <c r="O18" s="1848"/>
      <c r="P18" s="1895"/>
      <c r="Q18" s="1848"/>
      <c r="R18" s="390" t="s">
        <v>1887</v>
      </c>
      <c r="S18" s="164"/>
      <c r="T18" s="164"/>
      <c r="U18" s="164"/>
      <c r="V18" s="164"/>
      <c r="W18" s="164"/>
      <c r="X18" s="164"/>
      <c r="Y18" s="1848"/>
    </row>
    <row r="19" spans="1:25" ht="33" customHeight="1">
      <c r="A19" s="1848"/>
      <c r="B19" s="1192" t="s">
        <v>1911</v>
      </c>
      <c r="C19" s="1194" t="s">
        <v>813</v>
      </c>
      <c r="D19" s="1194">
        <v>3</v>
      </c>
      <c r="E19" s="1344">
        <f>IFERROR('4D'!E10, 0)</f>
        <v>0</v>
      </c>
      <c r="F19" s="1344">
        <f>IFERROR(SUM('4D'!F10:I10), 0)</f>
        <v>0</v>
      </c>
      <c r="G19" s="1344">
        <f>IFERROR(SUM('4E'!E10:I10), 0)</f>
        <v>0</v>
      </c>
      <c r="H19" s="1344">
        <f>IFERROR(SUM('4E'!J10:L10), 0)</f>
        <v>0</v>
      </c>
      <c r="I19" s="1195">
        <v>0</v>
      </c>
      <c r="J19" s="1196">
        <f>IFERROR(SUM(E19:I19), 0)</f>
        <v>0</v>
      </c>
      <c r="K19" s="1197"/>
      <c r="L19" s="1198" t="s">
        <v>1912</v>
      </c>
      <c r="M19" s="1848"/>
      <c r="N19" s="1891"/>
      <c r="O19" s="1848"/>
      <c r="P19" s="1895"/>
      <c r="Q19" s="1848"/>
      <c r="R19" s="1192" t="s">
        <v>1911</v>
      </c>
      <c r="S19" s="1238" t="s">
        <v>1913</v>
      </c>
      <c r="T19" s="1238" t="s">
        <v>1914</v>
      </c>
      <c r="U19" s="1238" t="s">
        <v>1915</v>
      </c>
      <c r="V19" s="1238" t="s">
        <v>1916</v>
      </c>
      <c r="W19" s="1238" t="s">
        <v>1917</v>
      </c>
      <c r="X19" s="1239" t="s">
        <v>1918</v>
      </c>
      <c r="Y19" s="1848"/>
    </row>
    <row r="20" spans="1:25" ht="33" customHeight="1">
      <c r="A20" s="1848"/>
      <c r="B20" s="1199" t="s">
        <v>1919</v>
      </c>
      <c r="C20" s="1200" t="s">
        <v>813</v>
      </c>
      <c r="D20" s="1200">
        <v>3</v>
      </c>
      <c r="E20" s="1345">
        <f>IFERROR('4D'!E11, 0)</f>
        <v>0</v>
      </c>
      <c r="F20" s="1345">
        <f>IFERROR(SUM('4D'!F11:I11), 0)</f>
        <v>0.11700000000000001</v>
      </c>
      <c r="G20" s="1345">
        <f>IFERROR(SUM('4E'!E11:I11), 0)</f>
        <v>0</v>
      </c>
      <c r="H20" s="1345">
        <f>IFERROR(SUM('4E'!J11:L11), 0)</f>
        <v>0</v>
      </c>
      <c r="I20" s="1201">
        <v>0</v>
      </c>
      <c r="J20" s="1202">
        <f>IFERROR(SUM(E20:I20), 0)</f>
        <v>0.11700000000000001</v>
      </c>
      <c r="K20" s="1197"/>
      <c r="L20" s="1203" t="s">
        <v>1920</v>
      </c>
      <c r="M20" s="1848"/>
      <c r="N20" s="1892"/>
      <c r="O20" s="1848"/>
      <c r="P20" s="1895"/>
      <c r="Q20" s="1848"/>
      <c r="R20" s="1199" t="s">
        <v>1921</v>
      </c>
      <c r="S20" s="1237" t="s">
        <v>1922</v>
      </c>
      <c r="T20" s="1237" t="s">
        <v>1923</v>
      </c>
      <c r="U20" s="1237" t="s">
        <v>1924</v>
      </c>
      <c r="V20" s="1237" t="s">
        <v>1925</v>
      </c>
      <c r="W20" s="1237" t="s">
        <v>1926</v>
      </c>
      <c r="X20" s="1240" t="s">
        <v>1927</v>
      </c>
      <c r="Y20" s="1848"/>
    </row>
    <row r="21" spans="1:25" ht="33" customHeight="1">
      <c r="A21" s="1848"/>
      <c r="B21" s="1199" t="s">
        <v>1928</v>
      </c>
      <c r="C21" s="1204" t="s">
        <v>813</v>
      </c>
      <c r="D21" s="1204">
        <v>3</v>
      </c>
      <c r="E21" s="1216">
        <f>E16+E19+E20</f>
        <v>7.3849999999999998</v>
      </c>
      <c r="F21" s="1217">
        <f>F16+F19+F20</f>
        <v>56.339999999999996</v>
      </c>
      <c r="G21" s="1217">
        <f>G16+G19+G20</f>
        <v>0</v>
      </c>
      <c r="H21" s="1217">
        <f>H16+H19+H20</f>
        <v>0</v>
      </c>
      <c r="I21" s="1217">
        <f>I16+I19+I20</f>
        <v>0</v>
      </c>
      <c r="J21" s="1202">
        <f>SUM(E21:I21)</f>
        <v>63.724999999999994</v>
      </c>
      <c r="K21" s="256"/>
      <c r="L21" s="1203" t="s">
        <v>1929</v>
      </c>
      <c r="M21" s="1848"/>
      <c r="N21" s="1892"/>
      <c r="O21" s="1848"/>
      <c r="P21" s="1895"/>
      <c r="Q21" s="1848"/>
      <c r="R21" s="1199" t="s">
        <v>1928</v>
      </c>
      <c r="S21" s="1710" t="s">
        <v>1930</v>
      </c>
      <c r="T21" s="1710" t="s">
        <v>1931</v>
      </c>
      <c r="U21" s="1710" t="s">
        <v>1932</v>
      </c>
      <c r="V21" s="1710" t="s">
        <v>1933</v>
      </c>
      <c r="W21" s="1710" t="s">
        <v>1934</v>
      </c>
      <c r="X21" s="1709" t="s">
        <v>1935</v>
      </c>
      <c r="Y21" s="1848"/>
    </row>
    <row r="22" spans="1:25" ht="33" customHeight="1">
      <c r="A22" s="1848"/>
      <c r="B22" s="1199" t="s">
        <v>1936</v>
      </c>
      <c r="C22" s="1200" t="s">
        <v>813</v>
      </c>
      <c r="D22" s="1200">
        <v>3</v>
      </c>
      <c r="E22" s="1599">
        <f>IFERROR('4D'!E13, 0)</f>
        <v>0.06</v>
      </c>
      <c r="F22" s="1345">
        <f>IFERROR(SUM('4D'!F13:I13), 0)</f>
        <v>2.0979999999999999</v>
      </c>
      <c r="G22" s="1345">
        <f>IFERROR(SUM('4E'!E13:I13), 0)</f>
        <v>0</v>
      </c>
      <c r="H22" s="1345">
        <f>IFERROR(SUM('4E'!J13:L13), 0)</f>
        <v>0</v>
      </c>
      <c r="I22" s="1201">
        <v>0</v>
      </c>
      <c r="J22" s="1202">
        <f>SUM(E22:I22)</f>
        <v>2.1579999999999999</v>
      </c>
      <c r="K22" s="256"/>
      <c r="L22" s="1203" t="s">
        <v>1937</v>
      </c>
      <c r="M22" s="1848"/>
      <c r="N22" s="1892"/>
      <c r="O22" s="1848"/>
      <c r="P22" s="1895"/>
      <c r="Q22" s="1848"/>
      <c r="R22" s="1199" t="s">
        <v>1936</v>
      </c>
      <c r="S22" s="1215" t="s">
        <v>1938</v>
      </c>
      <c r="T22" s="1215" t="s">
        <v>1939</v>
      </c>
      <c r="U22" s="1215" t="s">
        <v>1940</v>
      </c>
      <c r="V22" s="1215" t="s">
        <v>1941</v>
      </c>
      <c r="W22" s="1235" t="s">
        <v>1942</v>
      </c>
      <c r="X22" s="1709" t="s">
        <v>1943</v>
      </c>
      <c r="Y22" s="1848"/>
    </row>
    <row r="23" spans="1:25" ht="33" customHeight="1" thickBot="1">
      <c r="A23" s="1848"/>
      <c r="B23" s="1206" t="s">
        <v>1944</v>
      </c>
      <c r="C23" s="1218" t="s">
        <v>813</v>
      </c>
      <c r="D23" s="1218">
        <v>3</v>
      </c>
      <c r="E23" s="1209">
        <f>E21+E22</f>
        <v>7.4449999999999994</v>
      </c>
      <c r="F23" s="1209">
        <f>F21+F22</f>
        <v>58.437999999999995</v>
      </c>
      <c r="G23" s="1209">
        <f>G21+G22</f>
        <v>0</v>
      </c>
      <c r="H23" s="1209">
        <f>H21+H22</f>
        <v>0</v>
      </c>
      <c r="I23" s="1209">
        <f>I21+I22</f>
        <v>0</v>
      </c>
      <c r="J23" s="1210">
        <f>SUM(E23:I23)</f>
        <v>65.882999999999996</v>
      </c>
      <c r="K23" s="256"/>
      <c r="L23" s="1219" t="s">
        <v>1945</v>
      </c>
      <c r="M23" s="1848"/>
      <c r="N23" s="1893"/>
      <c r="O23" s="1848"/>
      <c r="P23" s="1895"/>
      <c r="Q23" s="1848"/>
      <c r="R23" s="1206" t="s">
        <v>1944</v>
      </c>
      <c r="S23" s="1711" t="s">
        <v>1946</v>
      </c>
      <c r="T23" s="1711" t="s">
        <v>1947</v>
      </c>
      <c r="U23" s="1711" t="s">
        <v>1948</v>
      </c>
      <c r="V23" s="1711" t="s">
        <v>1949</v>
      </c>
      <c r="W23" s="1711" t="s">
        <v>1950</v>
      </c>
      <c r="X23" s="1712" t="s">
        <v>1951</v>
      </c>
      <c r="Y23" s="1848"/>
    </row>
    <row r="24" spans="1:25" ht="14.25" customHeight="1" thickBot="1">
      <c r="A24" s="1848"/>
      <c r="B24" s="1077"/>
      <c r="C24" s="1077"/>
      <c r="D24" s="1077"/>
      <c r="E24" s="1212"/>
      <c r="F24" s="1212"/>
      <c r="G24" s="1212"/>
      <c r="H24" s="1212"/>
      <c r="I24" s="1212"/>
      <c r="J24" s="1212"/>
      <c r="K24" s="157"/>
      <c r="L24" s="262"/>
      <c r="M24" s="1848"/>
      <c r="N24" s="1848"/>
      <c r="O24" s="1848"/>
      <c r="P24" s="1895"/>
      <c r="Q24" s="1848"/>
      <c r="R24" s="1077"/>
      <c r="S24" s="594"/>
      <c r="T24" s="594"/>
      <c r="U24" s="594"/>
      <c r="V24" s="594"/>
      <c r="W24" s="594"/>
      <c r="X24" s="594"/>
      <c r="Y24" s="1848"/>
    </row>
    <row r="25" spans="1:25" ht="21" customHeight="1" thickBot="1">
      <c r="A25" s="1848"/>
      <c r="B25" s="390" t="s">
        <v>1952</v>
      </c>
      <c r="C25" s="599"/>
      <c r="D25" s="599"/>
      <c r="E25" s="1220"/>
      <c r="F25" s="1220"/>
      <c r="G25" s="1220"/>
      <c r="H25" s="1220"/>
      <c r="I25" s="1220"/>
      <c r="J25" s="1220"/>
      <c r="K25" s="157"/>
      <c r="L25" s="262"/>
      <c r="M25" s="1848"/>
      <c r="N25" s="1848"/>
      <c r="O25" s="1848"/>
      <c r="P25" s="1895"/>
      <c r="Q25" s="1848"/>
      <c r="R25" s="390" t="s">
        <v>1952</v>
      </c>
      <c r="S25" s="157"/>
      <c r="T25" s="157"/>
      <c r="U25" s="157"/>
      <c r="V25" s="157"/>
      <c r="W25" s="157"/>
      <c r="X25" s="157"/>
      <c r="Y25" s="1848"/>
    </row>
    <row r="26" spans="1:25" ht="33" customHeight="1" thickBot="1">
      <c r="A26" s="1848"/>
      <c r="B26" s="1600" t="s">
        <v>1953</v>
      </c>
      <c r="C26" s="1601" t="s">
        <v>813</v>
      </c>
      <c r="D26" s="1601">
        <v>3</v>
      </c>
      <c r="E26" s="1602">
        <f>IFERROR('4D'!E17, 0)</f>
        <v>0</v>
      </c>
      <c r="F26" s="1602">
        <f>IFERROR(SUM('4D'!F17:I17), 0)</f>
        <v>2.3039999999999998</v>
      </c>
      <c r="G26" s="1602">
        <f>IFERROR(SUM('4E'!E17:I17), 0)</f>
        <v>0</v>
      </c>
      <c r="H26" s="1602">
        <f>IFERROR(SUM('4E'!J17:L17), 0)</f>
        <v>0</v>
      </c>
      <c r="I26" s="1603">
        <v>0</v>
      </c>
      <c r="J26" s="1604">
        <f>SUM(E26:I26)</f>
        <v>2.3039999999999998</v>
      </c>
      <c r="K26" s="256"/>
      <c r="L26" s="1224" t="s">
        <v>1954</v>
      </c>
      <c r="M26" s="1848"/>
      <c r="N26" s="1896"/>
      <c r="O26" s="1848"/>
      <c r="P26" s="1895"/>
      <c r="Q26" s="1848"/>
      <c r="R26" s="1221" t="s">
        <v>1953</v>
      </c>
      <c r="S26" s="1554" t="s">
        <v>1955</v>
      </c>
      <c r="T26" s="1554" t="s">
        <v>1956</v>
      </c>
      <c r="U26" s="1554" t="s">
        <v>1957</v>
      </c>
      <c r="V26" s="1554" t="s">
        <v>1958</v>
      </c>
      <c r="W26" s="1554" t="s">
        <v>1959</v>
      </c>
      <c r="X26" s="1555" t="s">
        <v>1960</v>
      </c>
      <c r="Y26" s="1848"/>
    </row>
    <row r="27" spans="1:25" ht="14.25" customHeight="1" thickBot="1">
      <c r="A27" s="1848"/>
      <c r="B27" s="1225"/>
      <c r="C27" s="104"/>
      <c r="D27" s="104"/>
      <c r="E27" s="1220"/>
      <c r="F27" s="1220"/>
      <c r="G27" s="1220"/>
      <c r="H27" s="1220"/>
      <c r="I27" s="1220"/>
      <c r="J27" s="1220"/>
      <c r="K27" s="157"/>
      <c r="L27" s="262"/>
      <c r="M27" s="1848"/>
      <c r="N27" s="1848"/>
      <c r="O27" s="1848"/>
      <c r="P27" s="1895"/>
      <c r="Q27" s="1848"/>
      <c r="R27" s="1225"/>
      <c r="S27" s="157"/>
      <c r="T27" s="157"/>
      <c r="U27" s="157"/>
      <c r="V27" s="157"/>
      <c r="W27" s="157"/>
      <c r="X27" s="157"/>
      <c r="Y27" s="1848"/>
    </row>
    <row r="28" spans="1:25" ht="21" customHeight="1" thickBot="1">
      <c r="A28" s="1848"/>
      <c r="B28" s="390" t="s">
        <v>1286</v>
      </c>
      <c r="C28" s="599"/>
      <c r="D28" s="599"/>
      <c r="E28" s="1220"/>
      <c r="F28" s="1220"/>
      <c r="G28" s="1220"/>
      <c r="H28" s="1220"/>
      <c r="I28" s="1220"/>
      <c r="J28" s="1220"/>
      <c r="K28" s="157"/>
      <c r="L28" s="262"/>
      <c r="M28" s="1848"/>
      <c r="N28" s="1848"/>
      <c r="O28" s="1848"/>
      <c r="P28" s="1895"/>
      <c r="Q28" s="1848"/>
      <c r="R28" s="390" t="s">
        <v>1286</v>
      </c>
      <c r="S28" s="157"/>
      <c r="T28" s="157"/>
      <c r="U28" s="157"/>
      <c r="V28" s="157"/>
      <c r="W28" s="157"/>
      <c r="X28" s="157"/>
      <c r="Y28" s="1848"/>
    </row>
    <row r="29" spans="1:25" ht="33" customHeight="1">
      <c r="A29" s="1848"/>
      <c r="B29" s="1192" t="s">
        <v>1961</v>
      </c>
      <c r="C29" s="1194" t="s">
        <v>813</v>
      </c>
      <c r="D29" s="1194">
        <v>3</v>
      </c>
      <c r="E29" s="1344">
        <f>IFERROR('4D'!E20, 0)</f>
        <v>1.419</v>
      </c>
      <c r="F29" s="1344">
        <f>IFERROR(SUM('4D'!F20:I20), 0)</f>
        <v>16.763000000000002</v>
      </c>
      <c r="G29" s="1344">
        <f>IFERROR(SUM('4E'!E20:I20), 0)</f>
        <v>0</v>
      </c>
      <c r="H29" s="1344">
        <f>IFERROR(SUM('4E'!J20:L20), 0)</f>
        <v>0</v>
      </c>
      <c r="I29" s="1195">
        <v>0</v>
      </c>
      <c r="J29" s="1196">
        <f>SUM(E29:I29)</f>
        <v>18.182000000000002</v>
      </c>
      <c r="K29" s="256"/>
      <c r="L29" s="1198" t="s">
        <v>1962</v>
      </c>
      <c r="M29" s="1848"/>
      <c r="N29" s="1891"/>
      <c r="O29" s="1848"/>
      <c r="P29" s="1895"/>
      <c r="Q29" s="1848"/>
      <c r="R29" s="1192" t="s">
        <v>1961</v>
      </c>
      <c r="S29" s="1238" t="s">
        <v>1963</v>
      </c>
      <c r="T29" s="1238" t="s">
        <v>1964</v>
      </c>
      <c r="U29" s="1238" t="s">
        <v>1965</v>
      </c>
      <c r="V29" s="1238" t="s">
        <v>1966</v>
      </c>
      <c r="W29" s="1238" t="s">
        <v>1967</v>
      </c>
      <c r="X29" s="1239" t="s">
        <v>1968</v>
      </c>
      <c r="Y29" s="1848"/>
    </row>
    <row r="30" spans="1:25" ht="33" customHeight="1">
      <c r="A30" s="1848"/>
      <c r="B30" s="1199" t="s">
        <v>1969</v>
      </c>
      <c r="C30" s="1200" t="s">
        <v>813</v>
      </c>
      <c r="D30" s="1200">
        <v>3</v>
      </c>
      <c r="E30" s="1345">
        <f>IFERROR('4D'!E21, 0)</f>
        <v>1.8470000000000002</v>
      </c>
      <c r="F30" s="1345">
        <f>IFERROR(SUM('4D'!F21:I21), 0)</f>
        <v>12.724</v>
      </c>
      <c r="G30" s="1345">
        <f>IFERROR(SUM('4E'!E21:I21), 0)</f>
        <v>0</v>
      </c>
      <c r="H30" s="1345">
        <f>IFERROR(SUM('4E'!J21:L21), 0)</f>
        <v>0</v>
      </c>
      <c r="I30" s="1201">
        <v>0</v>
      </c>
      <c r="J30" s="1202">
        <f t="shared" ref="J30:J34" si="1">SUM(E30:I30)</f>
        <v>14.571</v>
      </c>
      <c r="K30" s="256"/>
      <c r="L30" s="1203" t="s">
        <v>1970</v>
      </c>
      <c r="M30" s="1848"/>
      <c r="N30" s="1892"/>
      <c r="O30" s="1848"/>
      <c r="P30" s="1895"/>
      <c r="Q30" s="1848"/>
      <c r="R30" s="1199" t="s">
        <v>1969</v>
      </c>
      <c r="S30" s="1237" t="s">
        <v>1971</v>
      </c>
      <c r="T30" s="1237" t="s">
        <v>1972</v>
      </c>
      <c r="U30" s="1237" t="s">
        <v>1973</v>
      </c>
      <c r="V30" s="1237" t="s">
        <v>1974</v>
      </c>
      <c r="W30" s="1237" t="s">
        <v>1975</v>
      </c>
      <c r="X30" s="1240" t="s">
        <v>1976</v>
      </c>
      <c r="Y30" s="1848"/>
    </row>
    <row r="31" spans="1:25" ht="33" customHeight="1">
      <c r="A31" s="1848"/>
      <c r="B31" s="1199" t="s">
        <v>1977</v>
      </c>
      <c r="C31" s="1204" t="s">
        <v>813</v>
      </c>
      <c r="D31" s="1204">
        <v>3</v>
      </c>
      <c r="E31" s="1345">
        <f>IFERROR('4D'!E22, 0)</f>
        <v>0</v>
      </c>
      <c r="F31" s="1345">
        <f>IFERROR(SUM('4D'!F22:I22), 0)</f>
        <v>10.479000000000001</v>
      </c>
      <c r="G31" s="1345">
        <f>IFERROR(SUM('4E'!E22:I22), 0)</f>
        <v>0</v>
      </c>
      <c r="H31" s="1345">
        <f>IFERROR(SUM('4E'!J22:L22), 0)</f>
        <v>0</v>
      </c>
      <c r="I31" s="1201">
        <v>0</v>
      </c>
      <c r="J31" s="1202">
        <f t="shared" si="1"/>
        <v>10.479000000000001</v>
      </c>
      <c r="K31" s="256"/>
      <c r="L31" s="1203" t="s">
        <v>1978</v>
      </c>
      <c r="M31" s="1848"/>
      <c r="N31" s="1892"/>
      <c r="O31" s="1848"/>
      <c r="P31" s="1895"/>
      <c r="Q31" s="1848"/>
      <c r="R31" s="1199" t="s">
        <v>1979</v>
      </c>
      <c r="S31" s="1556" t="s">
        <v>1980</v>
      </c>
      <c r="T31" s="1237" t="s">
        <v>1981</v>
      </c>
      <c r="U31" s="1237" t="s">
        <v>1982</v>
      </c>
      <c r="V31" s="1237" t="s">
        <v>1983</v>
      </c>
      <c r="W31" s="1237" t="s">
        <v>1984</v>
      </c>
      <c r="X31" s="1240" t="s">
        <v>1985</v>
      </c>
      <c r="Y31" s="1848"/>
    </row>
    <row r="32" spans="1:25" ht="33" customHeight="1">
      <c r="A32" s="1848"/>
      <c r="B32" s="1199" t="s">
        <v>1986</v>
      </c>
      <c r="C32" s="1204" t="s">
        <v>813</v>
      </c>
      <c r="D32" s="1204">
        <v>3</v>
      </c>
      <c r="E32" s="1216">
        <f>E29+E30+E31</f>
        <v>3.266</v>
      </c>
      <c r="F32" s="1217">
        <f>F29+F30+F31</f>
        <v>39.966000000000001</v>
      </c>
      <c r="G32" s="1217">
        <f>G29+G30+G31</f>
        <v>0</v>
      </c>
      <c r="H32" s="1217">
        <f>H29+H30+H31</f>
        <v>0</v>
      </c>
      <c r="I32" s="1217">
        <f>I29+I30+I31</f>
        <v>0</v>
      </c>
      <c r="J32" s="1202">
        <f>SUM(E32:I32)</f>
        <v>43.231999999999999</v>
      </c>
      <c r="K32" s="256"/>
      <c r="L32" s="1203" t="s">
        <v>1987</v>
      </c>
      <c r="M32" s="1848"/>
      <c r="N32" s="1892"/>
      <c r="O32" s="1848"/>
      <c r="P32" s="1895"/>
      <c r="Q32" s="1848"/>
      <c r="R32" s="1199" t="s">
        <v>1986</v>
      </c>
      <c r="S32" s="1713" t="s">
        <v>1988</v>
      </c>
      <c r="T32" s="1713" t="s">
        <v>1989</v>
      </c>
      <c r="U32" s="1713" t="s">
        <v>1990</v>
      </c>
      <c r="V32" s="1713" t="s">
        <v>1991</v>
      </c>
      <c r="W32" s="1713" t="s">
        <v>1992</v>
      </c>
      <c r="X32" s="1714" t="s">
        <v>1993</v>
      </c>
      <c r="Y32" s="1848"/>
    </row>
    <row r="33" spans="2:25" ht="33" customHeight="1">
      <c r="B33" s="1199" t="s">
        <v>1936</v>
      </c>
      <c r="C33" s="1200" t="s">
        <v>813</v>
      </c>
      <c r="D33" s="1200">
        <v>3</v>
      </c>
      <c r="E33" s="1345">
        <f>IFERROR('4D'!E24, 0)</f>
        <v>0</v>
      </c>
      <c r="F33" s="1345">
        <f>IFERROR(SUM('4D'!F24:I24), 0)</f>
        <v>0</v>
      </c>
      <c r="G33" s="1345">
        <f>IFERROR(SUM('4E'!E24:I24), 0)</f>
        <v>0</v>
      </c>
      <c r="H33" s="1345">
        <f>IFERROR(SUM('4E'!J24:L24), 0)</f>
        <v>0</v>
      </c>
      <c r="I33" s="1201">
        <v>0</v>
      </c>
      <c r="J33" s="1202">
        <f t="shared" si="1"/>
        <v>0</v>
      </c>
      <c r="K33" s="256"/>
      <c r="L33" s="1203" t="s">
        <v>1994</v>
      </c>
      <c r="M33" s="1848"/>
      <c r="N33" s="1892"/>
      <c r="O33" s="1848"/>
      <c r="P33" s="1895"/>
      <c r="Q33" s="1848"/>
      <c r="R33" s="1199" t="s">
        <v>1936</v>
      </c>
      <c r="S33" s="1215" t="s">
        <v>1995</v>
      </c>
      <c r="T33" s="1215" t="s">
        <v>1996</v>
      </c>
      <c r="U33" s="1215" t="s">
        <v>1997</v>
      </c>
      <c r="V33" s="1215" t="s">
        <v>1998</v>
      </c>
      <c r="W33" s="1235" t="s">
        <v>1999</v>
      </c>
      <c r="X33" s="1714" t="s">
        <v>2000</v>
      </c>
      <c r="Y33" s="1848"/>
    </row>
    <row r="34" spans="2:25" ht="33" customHeight="1" thickBot="1">
      <c r="B34" s="1206" t="s">
        <v>2001</v>
      </c>
      <c r="C34" s="1218" t="s">
        <v>813</v>
      </c>
      <c r="D34" s="1218">
        <v>3</v>
      </c>
      <c r="E34" s="1209">
        <f>E32+E33</f>
        <v>3.266</v>
      </c>
      <c r="F34" s="1209">
        <f>F32+F33</f>
        <v>39.966000000000001</v>
      </c>
      <c r="G34" s="1209">
        <f>G32+G33</f>
        <v>0</v>
      </c>
      <c r="H34" s="1209">
        <f>H32+H33</f>
        <v>0</v>
      </c>
      <c r="I34" s="1209">
        <f>I32+I33</f>
        <v>0</v>
      </c>
      <c r="J34" s="1210">
        <f t="shared" si="1"/>
        <v>43.231999999999999</v>
      </c>
      <c r="K34" s="256"/>
      <c r="L34" s="1219" t="s">
        <v>2002</v>
      </c>
      <c r="M34" s="1848"/>
      <c r="N34" s="1893"/>
      <c r="O34" s="1848"/>
      <c r="P34" s="1895"/>
      <c r="Q34" s="1848"/>
      <c r="R34" s="1206" t="s">
        <v>2001</v>
      </c>
      <c r="S34" s="1715" t="s">
        <v>2003</v>
      </c>
      <c r="T34" s="1715" t="s">
        <v>2004</v>
      </c>
      <c r="U34" s="1715" t="s">
        <v>2005</v>
      </c>
      <c r="V34" s="1715" t="s">
        <v>2006</v>
      </c>
      <c r="W34" s="1715" t="s">
        <v>2007</v>
      </c>
      <c r="X34" s="1716" t="s">
        <v>2008</v>
      </c>
      <c r="Y34" s="1848"/>
    </row>
    <row r="35" spans="2:25" ht="14.25" customHeight="1" thickBot="1">
      <c r="B35" s="496"/>
      <c r="C35" s="157"/>
      <c r="D35" s="157"/>
      <c r="E35" s="1220"/>
      <c r="F35" s="1220"/>
      <c r="G35" s="1220"/>
      <c r="H35" s="1220"/>
      <c r="I35" s="1220"/>
      <c r="J35" s="1220"/>
      <c r="K35" s="157"/>
      <c r="L35" s="262"/>
      <c r="M35" s="1848"/>
      <c r="N35" s="1848"/>
      <c r="O35" s="1848"/>
      <c r="P35" s="1895"/>
      <c r="Q35" s="1848"/>
      <c r="R35" s="496"/>
      <c r="S35" s="157"/>
      <c r="T35" s="157"/>
      <c r="U35" s="157"/>
      <c r="V35" s="157"/>
      <c r="W35" s="157"/>
      <c r="X35" s="157"/>
      <c r="Y35" s="1848"/>
    </row>
    <row r="36" spans="2:25" ht="21" customHeight="1" thickBot="1">
      <c r="B36" s="390" t="s">
        <v>1952</v>
      </c>
      <c r="C36" s="599"/>
      <c r="D36" s="599"/>
      <c r="E36" s="1220"/>
      <c r="F36" s="1220"/>
      <c r="G36" s="1220"/>
      <c r="H36" s="1220"/>
      <c r="I36" s="1220"/>
      <c r="J36" s="1220"/>
      <c r="K36" s="157"/>
      <c r="L36" s="262"/>
      <c r="M36" s="1848"/>
      <c r="N36" s="1848"/>
      <c r="O36" s="1848"/>
      <c r="P36" s="1895"/>
      <c r="Q36" s="1848"/>
      <c r="R36" s="390" t="s">
        <v>1952</v>
      </c>
      <c r="S36" s="157"/>
      <c r="T36" s="157"/>
      <c r="U36" s="157"/>
      <c r="V36" s="157"/>
      <c r="W36" s="157"/>
      <c r="X36" s="157"/>
      <c r="Y36" s="1848"/>
    </row>
    <row r="37" spans="2:25" ht="33" customHeight="1" thickBot="1">
      <c r="B37" s="1811" t="s">
        <v>2009</v>
      </c>
      <c r="C37" s="458" t="s">
        <v>813</v>
      </c>
      <c r="D37" s="458">
        <v>3</v>
      </c>
      <c r="E37" s="1602">
        <f>IFERROR('4D'!E28, 0)</f>
        <v>0</v>
      </c>
      <c r="F37" s="1602">
        <f>IFERROR(SUM('4D'!F28:I28), 0)</f>
        <v>7.2320000000000002</v>
      </c>
      <c r="G37" s="1602">
        <f>IFERROR(SUM('4E'!E28:I28), 0)</f>
        <v>0</v>
      </c>
      <c r="H37" s="1602">
        <f>IFERROR(SUM('4E'!J28:L28), 0)</f>
        <v>0</v>
      </c>
      <c r="I37" s="1226">
        <v>0</v>
      </c>
      <c r="J37" s="474">
        <f>SUM(E37:I37)</f>
        <v>7.2320000000000002</v>
      </c>
      <c r="K37" s="157"/>
      <c r="L37" s="1224" t="s">
        <v>2010</v>
      </c>
      <c r="M37" s="1848"/>
      <c r="N37" s="1896"/>
      <c r="O37" s="1848"/>
      <c r="P37" s="1895"/>
      <c r="Q37" s="1848"/>
      <c r="R37" s="1811" t="s">
        <v>2009</v>
      </c>
      <c r="S37" s="485" t="s">
        <v>2011</v>
      </c>
      <c r="T37" s="485" t="s">
        <v>2012</v>
      </c>
      <c r="U37" s="485" t="s">
        <v>2013</v>
      </c>
      <c r="V37" s="485" t="s">
        <v>2014</v>
      </c>
      <c r="W37" s="485" t="s">
        <v>2015</v>
      </c>
      <c r="X37" s="881" t="s">
        <v>2016</v>
      </c>
      <c r="Y37" s="1848"/>
    </row>
    <row r="38" spans="2:25" ht="14.25" customHeight="1" thickBot="1">
      <c r="B38" s="496"/>
      <c r="C38" s="496"/>
      <c r="D38" s="496"/>
      <c r="E38" s="1214"/>
      <c r="F38" s="1214"/>
      <c r="G38" s="1214"/>
      <c r="H38" s="1214"/>
      <c r="I38" s="1214"/>
      <c r="J38" s="1214"/>
      <c r="K38" s="157"/>
      <c r="L38" s="262"/>
      <c r="M38" s="1848"/>
      <c r="N38" s="1848"/>
      <c r="O38" s="1848"/>
      <c r="P38" s="1895"/>
      <c r="Q38" s="1848"/>
      <c r="R38" s="496"/>
      <c r="S38" s="164"/>
      <c r="T38" s="164"/>
      <c r="U38" s="164"/>
      <c r="V38" s="164"/>
      <c r="W38" s="164"/>
      <c r="X38" s="164"/>
      <c r="Y38" s="1848"/>
    </row>
    <row r="39" spans="2:25" ht="33" customHeight="1" thickBot="1">
      <c r="B39" s="1811" t="s">
        <v>2017</v>
      </c>
      <c r="C39" s="458" t="s">
        <v>813</v>
      </c>
      <c r="D39" s="458">
        <v>3</v>
      </c>
      <c r="E39" s="478">
        <f>E23+E34-E26-E37</f>
        <v>10.710999999999999</v>
      </c>
      <c r="F39" s="478">
        <f>F23+F34-F26-F37</f>
        <v>88.867999999999995</v>
      </c>
      <c r="G39" s="478">
        <f>G23+G34-G26-G37</f>
        <v>0</v>
      </c>
      <c r="H39" s="478">
        <f>H23+H34-H26-H37</f>
        <v>0</v>
      </c>
      <c r="I39" s="478">
        <f>I23+I34-I26-I37</f>
        <v>0</v>
      </c>
      <c r="J39" s="474">
        <f>SUM(E39:I39)</f>
        <v>99.578999999999994</v>
      </c>
      <c r="K39" s="157"/>
      <c r="L39" s="1224" t="s">
        <v>2018</v>
      </c>
      <c r="M39" s="1848"/>
      <c r="N39" s="1896"/>
      <c r="O39" s="1848"/>
      <c r="P39" s="1895"/>
      <c r="Q39" s="1848"/>
      <c r="R39" s="1811" t="s">
        <v>2017</v>
      </c>
      <c r="S39" s="463" t="s">
        <v>2019</v>
      </c>
      <c r="T39" s="463" t="s">
        <v>2020</v>
      </c>
      <c r="U39" s="463" t="s">
        <v>2021</v>
      </c>
      <c r="V39" s="463" t="s">
        <v>2022</v>
      </c>
      <c r="W39" s="463" t="s">
        <v>2023</v>
      </c>
      <c r="X39" s="460" t="s">
        <v>2024</v>
      </c>
      <c r="Y39" s="1848"/>
    </row>
    <row r="40" spans="2:25" ht="14.25" customHeight="1" thickBot="1">
      <c r="B40" s="496"/>
      <c r="C40" s="496"/>
      <c r="D40" s="496"/>
      <c r="E40" s="1214"/>
      <c r="F40" s="1214"/>
      <c r="G40" s="1214"/>
      <c r="H40" s="1214"/>
      <c r="I40" s="1214"/>
      <c r="J40" s="1214"/>
      <c r="K40" s="157"/>
      <c r="L40" s="262"/>
      <c r="M40" s="1848"/>
      <c r="N40" s="1848"/>
      <c r="O40" s="1848"/>
      <c r="P40" s="1895"/>
      <c r="Q40" s="1848"/>
      <c r="R40" s="496"/>
      <c r="S40" s="164"/>
      <c r="T40" s="164"/>
      <c r="U40" s="164"/>
      <c r="V40" s="164"/>
      <c r="W40" s="164"/>
      <c r="X40" s="164"/>
      <c r="Y40" s="1848"/>
    </row>
    <row r="41" spans="2:25" ht="21" customHeight="1" thickBot="1">
      <c r="B41" s="390" t="s">
        <v>2025</v>
      </c>
      <c r="C41" s="599"/>
      <c r="D41" s="599"/>
      <c r="E41" s="1214"/>
      <c r="F41" s="1214"/>
      <c r="G41" s="1214"/>
      <c r="H41" s="1214"/>
      <c r="I41" s="1214"/>
      <c r="J41" s="1214"/>
      <c r="K41" s="157"/>
      <c r="L41" s="262"/>
      <c r="M41" s="1848"/>
      <c r="N41" s="1848"/>
      <c r="O41" s="1848"/>
      <c r="P41" s="1895"/>
      <c r="Q41" s="1848"/>
      <c r="R41" s="390" t="s">
        <v>2025</v>
      </c>
      <c r="S41" s="164"/>
      <c r="T41" s="164"/>
      <c r="U41" s="164"/>
      <c r="V41" s="164"/>
      <c r="W41" s="164"/>
      <c r="X41" s="164"/>
      <c r="Y41" s="1848"/>
    </row>
    <row r="42" spans="2:25" ht="33" customHeight="1">
      <c r="B42" s="394" t="s">
        <v>2026</v>
      </c>
      <c r="C42" s="379" t="s">
        <v>813</v>
      </c>
      <c r="D42" s="379">
        <v>3</v>
      </c>
      <c r="E42" s="1170">
        <f>IFERROR('4D'!E33, 0)</f>
        <v>0</v>
      </c>
      <c r="F42" s="1170">
        <f>IFERROR(SUM('4D'!F33:I33), 0)</f>
        <v>0</v>
      </c>
      <c r="G42" s="1170">
        <f>IFERROR(SUM('4E'!E33:I33), 0)</f>
        <v>0</v>
      </c>
      <c r="H42" s="1170">
        <f>IFERROR(SUM('4E'!I33:K33), 0)</f>
        <v>0</v>
      </c>
      <c r="I42" s="1227">
        <v>0</v>
      </c>
      <c r="J42" s="503">
        <f>SUM(E42:I42)</f>
        <v>0</v>
      </c>
      <c r="K42" s="157"/>
      <c r="L42" s="1198" t="s">
        <v>2027</v>
      </c>
      <c r="M42" s="1848"/>
      <c r="N42" s="1891"/>
      <c r="O42" s="1848"/>
      <c r="P42" s="1895"/>
      <c r="Q42" s="1848"/>
      <c r="R42" s="394" t="s">
        <v>2026</v>
      </c>
      <c r="S42" s="475" t="s">
        <v>2028</v>
      </c>
      <c r="T42" s="475" t="s">
        <v>2029</v>
      </c>
      <c r="U42" s="475" t="s">
        <v>2030</v>
      </c>
      <c r="V42" s="475" t="s">
        <v>2031</v>
      </c>
      <c r="W42" s="380" t="s">
        <v>2032</v>
      </c>
      <c r="X42" s="465" t="s">
        <v>2033</v>
      </c>
      <c r="Y42" s="1848"/>
    </row>
    <row r="43" spans="2:25" ht="33" customHeight="1">
      <c r="B43" s="1805" t="s">
        <v>2034</v>
      </c>
      <c r="C43" s="375" t="s">
        <v>813</v>
      </c>
      <c r="D43" s="375">
        <v>3</v>
      </c>
      <c r="E43" s="1182">
        <f>IFERROR('4D'!E34, 0)</f>
        <v>0</v>
      </c>
      <c r="F43" s="1182">
        <f>IFERROR(SUM('4D'!F34:I34), 0)</f>
        <v>0</v>
      </c>
      <c r="G43" s="1182">
        <f>IFERROR(SUM('4E'!E34:I34), 0)</f>
        <v>0</v>
      </c>
      <c r="H43" s="1182">
        <f>IFERROR(SUM('4E'!I34:K34), 0)</f>
        <v>0</v>
      </c>
      <c r="I43" s="1228">
        <v>0</v>
      </c>
      <c r="J43" s="504">
        <f>SUM(E43:I43)</f>
        <v>0</v>
      </c>
      <c r="K43" s="157"/>
      <c r="L43" s="1203" t="s">
        <v>2035</v>
      </c>
      <c r="M43" s="1848"/>
      <c r="N43" s="1892"/>
      <c r="O43" s="1848"/>
      <c r="P43" s="1895"/>
      <c r="Q43" s="1848"/>
      <c r="R43" s="1805" t="s">
        <v>2034</v>
      </c>
      <c r="S43" s="477" t="s">
        <v>2036</v>
      </c>
      <c r="T43" s="477" t="s">
        <v>2037</v>
      </c>
      <c r="U43" s="477" t="s">
        <v>2038</v>
      </c>
      <c r="V43" s="477" t="s">
        <v>2039</v>
      </c>
      <c r="W43" s="376" t="s">
        <v>2040</v>
      </c>
      <c r="X43" s="466" t="s">
        <v>2041</v>
      </c>
      <c r="Y43" s="1848"/>
    </row>
    <row r="44" spans="2:25" ht="33" customHeight="1" thickBot="1">
      <c r="B44" s="1809" t="s">
        <v>2042</v>
      </c>
      <c r="C44" s="382" t="s">
        <v>813</v>
      </c>
      <c r="D44" s="382">
        <v>3</v>
      </c>
      <c r="E44" s="391">
        <f>E39+E42+E43</f>
        <v>10.710999999999999</v>
      </c>
      <c r="F44" s="391">
        <f>F39+F42+F43</f>
        <v>88.867999999999995</v>
      </c>
      <c r="G44" s="391">
        <f>G39+G42+G43</f>
        <v>0</v>
      </c>
      <c r="H44" s="391">
        <f>H39+H42+H43</f>
        <v>0</v>
      </c>
      <c r="I44" s="391">
        <f>I39+I42+I43</f>
        <v>0</v>
      </c>
      <c r="J44" s="392">
        <f>SUM(E44:I44)</f>
        <v>99.578999999999994</v>
      </c>
      <c r="K44" s="157"/>
      <c r="L44" s="1219" t="s">
        <v>2043</v>
      </c>
      <c r="M44" s="1848"/>
      <c r="N44" s="1893"/>
      <c r="O44" s="1848"/>
      <c r="P44" s="1895"/>
      <c r="Q44" s="1848"/>
      <c r="R44" s="1809" t="s">
        <v>2042</v>
      </c>
      <c r="S44" s="383" t="s">
        <v>2044</v>
      </c>
      <c r="T44" s="383" t="s">
        <v>2045</v>
      </c>
      <c r="U44" s="383" t="s">
        <v>2046</v>
      </c>
      <c r="V44" s="383" t="s">
        <v>2047</v>
      </c>
      <c r="W44" s="383" t="s">
        <v>2048</v>
      </c>
      <c r="X44" s="384" t="s">
        <v>2049</v>
      </c>
      <c r="Y44" s="1848"/>
    </row>
    <row r="45" spans="2:25" ht="7.5" customHeight="1">
      <c r="B45" s="496"/>
      <c r="C45" s="157"/>
      <c r="D45" s="157"/>
      <c r="E45" s="157"/>
      <c r="F45" s="157"/>
      <c r="G45" s="157"/>
      <c r="H45" s="157"/>
      <c r="I45" s="157"/>
      <c r="J45" s="157"/>
      <c r="K45" s="157"/>
      <c r="L45" s="215"/>
      <c r="M45" s="1848"/>
      <c r="N45" s="1848"/>
      <c r="O45" s="1848"/>
      <c r="P45" s="1848"/>
      <c r="Q45" s="1848"/>
      <c r="R45" s="1900"/>
      <c r="S45" s="1848"/>
      <c r="T45" s="1848"/>
      <c r="U45" s="1848"/>
      <c r="V45" s="1848"/>
      <c r="W45" s="1848"/>
      <c r="X45" s="1848"/>
      <c r="Y45" s="1848"/>
    </row>
    <row r="46" spans="2:25" ht="18.75" customHeight="1">
      <c r="B46" s="1900"/>
      <c r="C46" s="1848"/>
      <c r="D46" s="1848"/>
      <c r="E46" s="1848"/>
      <c r="F46" s="1848"/>
      <c r="G46" s="1848"/>
      <c r="H46" s="1848"/>
      <c r="I46" s="1848"/>
      <c r="J46" s="1848"/>
      <c r="K46" s="1848"/>
      <c r="L46" s="215"/>
      <c r="M46" s="1848"/>
      <c r="N46" s="1848"/>
      <c r="O46" s="1848"/>
      <c r="P46" s="1848"/>
      <c r="Q46" s="1848"/>
      <c r="R46" s="1900"/>
      <c r="S46" s="1848"/>
      <c r="T46" s="1848"/>
      <c r="U46" s="1848"/>
      <c r="V46" s="1848"/>
      <c r="W46" s="1848"/>
      <c r="X46" s="1848"/>
      <c r="Y46" s="1848"/>
    </row>
  </sheetData>
  <sheetProtection algorithmName="SHA-512" hashValue="W5F4zxUBQA6LOtqGrZVinI23HxMoSGHhqYtFvRkJzELUP1vh+LZ3T3JWz1zN3A/3vgE3vVK16Eb6cNXxGATgyw==" saltValue="61tYI9fhPpQ8h1W+kv6h8g==" spinCount="100000" sheet="1" objects="1" scenarios="1"/>
  <mergeCells count="4">
    <mergeCell ref="B1:J1"/>
    <mergeCell ref="B3:N3"/>
    <mergeCell ref="R3:X3"/>
    <mergeCell ref="B2:J2"/>
  </mergeCells>
  <dataValidations count="1">
    <dataValidation type="custom" allowBlank="1" showErrorMessage="1" errorTitle="Input Error" error="Please enter a numeric value." sqref="I8:I15 I19:I20 I22 I42:I43 I29:I31 I33 E26:I26 E37:I37">
      <formula1>ISNUMBER(E8)</formula1>
    </dataValidation>
  </dataValidations>
  <pageMargins left="0.7" right="0.7" top="0.75" bottom="0.75" header="0.3" footer="0.3"/>
  <pageSetup paperSize="8" scale="88" fitToHeight="0" orientation="portrait"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X51"/>
  <sheetViews>
    <sheetView showGridLines="0" topLeftCell="A37" zoomScale="80" zoomScaleNormal="80" zoomScaleSheetLayoutView="100" workbookViewId="0">
      <selection activeCell="E19" sqref="E19"/>
    </sheetView>
  </sheetViews>
  <sheetFormatPr defaultColWidth="9" defaultRowHeight="15.75"/>
  <cols>
    <col min="1" max="1" width="1.625" style="312" customWidth="1"/>
    <col min="2" max="2" width="40" style="312" customWidth="1"/>
    <col min="3" max="3" width="5.375" style="312" customWidth="1"/>
    <col min="4" max="4" width="4.625" style="312" bestFit="1" customWidth="1"/>
    <col min="5" max="5" width="11.125" style="312" customWidth="1"/>
    <col min="6" max="6" width="10.375" style="312" customWidth="1"/>
    <col min="7" max="7" width="10.125" style="312" customWidth="1"/>
    <col min="8" max="8" width="1.625" style="312" customWidth="1"/>
    <col min="9" max="9" width="8.375" style="16" customWidth="1"/>
    <col min="10" max="10" width="1.625" style="312" customWidth="1"/>
    <col min="11" max="11" width="33.875" style="312" customWidth="1"/>
    <col min="12" max="13" width="1.625" style="312" customWidth="1"/>
    <col min="14" max="14" width="25" style="312" customWidth="1"/>
    <col min="15" max="15" width="1.625" style="326" customWidth="1"/>
    <col min="16" max="17" width="12.625" style="326" hidden="1" customWidth="1"/>
    <col min="18" max="18" width="1.625" style="326" hidden="1" customWidth="1"/>
    <col min="19" max="19" width="1.625" style="312" customWidth="1"/>
    <col min="20" max="20" width="40.125" style="312" customWidth="1"/>
    <col min="21" max="23" width="12.5" style="312" customWidth="1"/>
    <col min="24" max="24" width="1.625" style="312" customWidth="1"/>
    <col min="25" max="16384" width="9" style="312"/>
  </cols>
  <sheetData>
    <row r="1" spans="2:24" s="135" customFormat="1" ht="30" customHeight="1">
      <c r="B1" s="1794" t="s">
        <v>669</v>
      </c>
      <c r="C1" s="1794"/>
      <c r="D1" s="1794"/>
      <c r="E1" s="2086"/>
      <c r="F1" s="2086"/>
      <c r="G1" s="2086"/>
      <c r="H1" s="357"/>
      <c r="I1" s="16"/>
      <c r="M1" s="358"/>
      <c r="N1" s="214"/>
      <c r="O1" s="1894"/>
      <c r="P1" s="1885"/>
      <c r="Q1" s="1885"/>
      <c r="R1" s="1894"/>
      <c r="T1" s="1794" t="s">
        <v>669</v>
      </c>
    </row>
    <row r="2" spans="2:24" s="135" customFormat="1" ht="30" customHeight="1">
      <c r="B2" s="1794" t="str">
        <f>Validation!B4</f>
        <v>South Staffordshire / Cambridge Water</v>
      </c>
      <c r="C2" s="1030"/>
      <c r="D2" s="1030"/>
      <c r="E2" s="1030"/>
      <c r="F2" s="1030"/>
      <c r="G2" s="1030"/>
      <c r="H2" s="357"/>
      <c r="I2" s="16"/>
      <c r="M2" s="358"/>
      <c r="N2" s="214"/>
      <c r="O2" s="1894"/>
      <c r="P2" s="1885"/>
      <c r="Q2" s="1885"/>
      <c r="R2" s="1894"/>
      <c r="T2" s="1794" t="str">
        <f>Validation!B4</f>
        <v>South Staffordshire / Cambridge Water</v>
      </c>
    </row>
    <row r="3" spans="2:24" ht="45" customHeight="1">
      <c r="B3" s="2087" t="s">
        <v>670</v>
      </c>
      <c r="C3" s="2088"/>
      <c r="D3" s="2088"/>
      <c r="E3" s="2088"/>
      <c r="F3" s="2088"/>
      <c r="G3" s="2088"/>
      <c r="H3" s="2088"/>
      <c r="I3" s="2088"/>
      <c r="J3" s="2088"/>
      <c r="K3" s="2088"/>
      <c r="L3" s="1848"/>
      <c r="M3" s="275"/>
      <c r="N3" s="430" t="s">
        <v>798</v>
      </c>
      <c r="O3" s="1894"/>
      <c r="P3" s="1885"/>
      <c r="Q3" s="1885"/>
      <c r="R3" s="1894"/>
      <c r="S3" s="1848"/>
      <c r="T3" s="2089" t="s">
        <v>670</v>
      </c>
      <c r="U3" s="2090"/>
      <c r="V3" s="2090"/>
      <c r="W3" s="2090"/>
      <c r="X3" s="1848"/>
    </row>
    <row r="4" spans="2:24" ht="9" customHeight="1" thickBot="1">
      <c r="B4" s="1049"/>
      <c r="C4" s="1049"/>
      <c r="D4" s="1049"/>
      <c r="E4" s="1049"/>
      <c r="F4" s="1049"/>
      <c r="G4" s="1049"/>
      <c r="H4" s="1848"/>
      <c r="J4" s="1848"/>
      <c r="K4" s="1848"/>
      <c r="L4" s="1848"/>
      <c r="M4" s="1890"/>
      <c r="N4" s="1848"/>
      <c r="O4" s="1894"/>
      <c r="P4" s="2085" t="s">
        <v>799</v>
      </c>
      <c r="Q4" s="2085"/>
      <c r="R4" s="1894"/>
      <c r="S4" s="1848"/>
      <c r="T4" s="1049"/>
      <c r="U4" s="1049"/>
      <c r="V4" s="1049"/>
      <c r="W4" s="1049"/>
      <c r="X4" s="1848"/>
    </row>
    <row r="5" spans="2:24" ht="56.25" customHeight="1" thickBot="1">
      <c r="B5" s="512" t="s">
        <v>800</v>
      </c>
      <c r="C5" s="488" t="s">
        <v>801</v>
      </c>
      <c r="D5" s="488" t="s">
        <v>802</v>
      </c>
      <c r="E5" s="488" t="s">
        <v>2050</v>
      </c>
      <c r="F5" s="488" t="s">
        <v>2051</v>
      </c>
      <c r="G5" s="513" t="s">
        <v>1016</v>
      </c>
      <c r="H5" s="210"/>
      <c r="I5" s="1168" t="s">
        <v>806</v>
      </c>
      <c r="J5" s="1848"/>
      <c r="K5" s="514" t="s">
        <v>807</v>
      </c>
      <c r="L5" s="1848"/>
      <c r="M5" s="1890"/>
      <c r="N5" s="1848"/>
      <c r="O5" s="1894"/>
      <c r="P5" s="327" t="s">
        <v>808</v>
      </c>
      <c r="Q5" s="348"/>
      <c r="R5" s="1894"/>
      <c r="S5" s="1848"/>
      <c r="T5" s="512" t="s">
        <v>800</v>
      </c>
      <c r="U5" s="488" t="s">
        <v>2050</v>
      </c>
      <c r="V5" s="488" t="s">
        <v>2051</v>
      </c>
      <c r="W5" s="513" t="s">
        <v>1016</v>
      </c>
      <c r="X5" s="1848"/>
    </row>
    <row r="6" spans="2:24" ht="30" customHeight="1" thickBot="1">
      <c r="B6" s="1230"/>
      <c r="C6" s="1230"/>
      <c r="D6" s="1230"/>
      <c r="E6" s="211"/>
      <c r="F6" s="211"/>
      <c r="G6" s="211"/>
      <c r="H6" s="210"/>
      <c r="I6" s="209"/>
      <c r="J6" s="1848"/>
      <c r="K6" s="1848"/>
      <c r="L6" s="1848"/>
      <c r="M6" s="1890"/>
      <c r="N6" s="1848"/>
      <c r="O6" s="1894"/>
      <c r="P6" s="1848"/>
      <c r="Q6" s="1848"/>
      <c r="R6" s="1894"/>
      <c r="S6" s="1848"/>
      <c r="T6" s="1230"/>
      <c r="U6" s="211"/>
      <c r="V6" s="211"/>
      <c r="W6" s="211"/>
      <c r="X6" s="1848"/>
    </row>
    <row r="7" spans="2:24" ht="21.75" customHeight="1" thickBot="1">
      <c r="B7" s="378" t="s">
        <v>2052</v>
      </c>
      <c r="C7" s="599"/>
      <c r="D7" s="599"/>
      <c r="E7" s="54"/>
      <c r="F7" s="54"/>
      <c r="G7" s="54"/>
      <c r="H7" s="1848"/>
      <c r="J7" s="1848"/>
      <c r="K7" s="1848"/>
      <c r="L7" s="1848"/>
      <c r="M7" s="1890"/>
      <c r="N7" s="1886"/>
      <c r="O7" s="1894"/>
      <c r="P7" s="1886"/>
      <c r="Q7" s="1886"/>
      <c r="R7" s="1894"/>
      <c r="S7" s="1848"/>
      <c r="T7" s="378" t="s">
        <v>2052</v>
      </c>
      <c r="U7" s="54"/>
      <c r="V7" s="54"/>
      <c r="W7" s="54"/>
      <c r="X7" s="1848"/>
    </row>
    <row r="8" spans="2:24" ht="33" customHeight="1">
      <c r="B8" s="394" t="s">
        <v>2053</v>
      </c>
      <c r="C8" s="1231" t="s">
        <v>813</v>
      </c>
      <c r="D8" s="379">
        <v>3</v>
      </c>
      <c r="E8" s="1996">
        <v>4.7329999999999997</v>
      </c>
      <c r="F8" s="924">
        <v>0</v>
      </c>
      <c r="G8" s="503">
        <f>SUM(E8:F8)</f>
        <v>4.7329999999999997</v>
      </c>
      <c r="H8" s="1848"/>
      <c r="I8" s="528" t="s">
        <v>2054</v>
      </c>
      <c r="J8" s="1848"/>
      <c r="K8" s="1901"/>
      <c r="L8" s="1848"/>
      <c r="M8" s="1890"/>
      <c r="N8" s="529">
        <f>IF( SUM( P8:Q8 ) = 0, 0, $P$5 )</f>
        <v>0</v>
      </c>
      <c r="O8" s="1894"/>
      <c r="P8" s="530">
        <f xml:space="preserve"> IF( ISNUMBER( E8 ), 0, 1 )</f>
        <v>0</v>
      </c>
      <c r="Q8" s="530">
        <f xml:space="preserve"> IF( ISNUMBER( F8 ), 0, 1 )</f>
        <v>0</v>
      </c>
      <c r="R8" s="1894"/>
      <c r="S8" s="1848"/>
      <c r="T8" s="394" t="s">
        <v>2053</v>
      </c>
      <c r="U8" s="1233" t="s">
        <v>2055</v>
      </c>
      <c r="V8" s="1233" t="s">
        <v>2056</v>
      </c>
      <c r="W8" s="465" t="s">
        <v>2057</v>
      </c>
      <c r="X8" s="1848"/>
    </row>
    <row r="9" spans="2:24" ht="33" customHeight="1">
      <c r="B9" s="1130" t="s">
        <v>2058</v>
      </c>
      <c r="C9" s="375" t="s">
        <v>813</v>
      </c>
      <c r="D9" s="375">
        <v>3</v>
      </c>
      <c r="E9" s="1997">
        <v>1.173</v>
      </c>
      <c r="F9" s="926">
        <v>0</v>
      </c>
      <c r="G9" s="504">
        <f>SUM(E9:F9)</f>
        <v>1.173</v>
      </c>
      <c r="H9" s="1848"/>
      <c r="I9" s="535" t="s">
        <v>2059</v>
      </c>
      <c r="J9" s="1848"/>
      <c r="K9" s="1901"/>
      <c r="L9" s="1848"/>
      <c r="M9" s="1895"/>
      <c r="N9" s="529">
        <f t="shared" ref="N9:N14" si="0">IF( SUM( P9:Q9 ) = 0, 0, $P$5 )</f>
        <v>0</v>
      </c>
      <c r="O9" s="1894"/>
      <c r="P9" s="530">
        <f t="shared" ref="P9:Q14" si="1" xml:space="preserve"> IF( ISNUMBER( E9 ), 0, 1 )</f>
        <v>0</v>
      </c>
      <c r="Q9" s="530">
        <f t="shared" si="1"/>
        <v>0</v>
      </c>
      <c r="R9" s="1894"/>
      <c r="S9" s="1848"/>
      <c r="T9" s="1805" t="s">
        <v>2058</v>
      </c>
      <c r="U9" s="1235" t="s">
        <v>2060</v>
      </c>
      <c r="V9" s="1235" t="s">
        <v>2061</v>
      </c>
      <c r="W9" s="466" t="s">
        <v>2062</v>
      </c>
      <c r="X9" s="1848"/>
    </row>
    <row r="10" spans="2:24" ht="33" customHeight="1">
      <c r="B10" s="1805" t="s">
        <v>2063</v>
      </c>
      <c r="C10" s="375" t="s">
        <v>813</v>
      </c>
      <c r="D10" s="375">
        <v>3</v>
      </c>
      <c r="E10" s="1997">
        <v>3.2989999999999999</v>
      </c>
      <c r="F10" s="926">
        <v>0</v>
      </c>
      <c r="G10" s="504">
        <f t="shared" ref="G10:G11" si="2">SUM(E10:F10)</f>
        <v>3.2989999999999999</v>
      </c>
      <c r="H10" s="1848"/>
      <c r="I10" s="535" t="s">
        <v>2064</v>
      </c>
      <c r="J10" s="1848"/>
      <c r="K10" s="1901"/>
      <c r="L10" s="1848"/>
      <c r="M10" s="1895"/>
      <c r="N10" s="529">
        <f t="shared" si="0"/>
        <v>0</v>
      </c>
      <c r="O10" s="1894"/>
      <c r="P10" s="530">
        <f t="shared" si="1"/>
        <v>0</v>
      </c>
      <c r="Q10" s="530">
        <f t="shared" si="1"/>
        <v>0</v>
      </c>
      <c r="R10" s="1894"/>
      <c r="S10" s="1848"/>
      <c r="T10" s="1805" t="s">
        <v>2063</v>
      </c>
      <c r="U10" s="1235" t="s">
        <v>2065</v>
      </c>
      <c r="V10" s="1235" t="s">
        <v>2066</v>
      </c>
      <c r="W10" s="466" t="s">
        <v>2067</v>
      </c>
      <c r="X10" s="1848"/>
    </row>
    <row r="11" spans="2:24" ht="33" customHeight="1">
      <c r="B11" s="1805" t="s">
        <v>2068</v>
      </c>
      <c r="C11" s="375" t="s">
        <v>813</v>
      </c>
      <c r="D11" s="375">
        <v>3</v>
      </c>
      <c r="E11" s="1997">
        <v>0.83299999999999996</v>
      </c>
      <c r="F11" s="926">
        <v>0</v>
      </c>
      <c r="G11" s="504">
        <f t="shared" si="2"/>
        <v>0.83299999999999996</v>
      </c>
      <c r="H11" s="1848"/>
      <c r="I11" s="535" t="s">
        <v>2069</v>
      </c>
      <c r="J11" s="1848"/>
      <c r="K11" s="1901"/>
      <c r="L11" s="1848"/>
      <c r="M11" s="1895"/>
      <c r="N11" s="529">
        <f t="shared" si="0"/>
        <v>0</v>
      </c>
      <c r="O11" s="1894"/>
      <c r="P11" s="530">
        <f t="shared" si="1"/>
        <v>0</v>
      </c>
      <c r="Q11" s="530">
        <f t="shared" si="1"/>
        <v>0</v>
      </c>
      <c r="R11" s="1894"/>
      <c r="S11" s="1848"/>
      <c r="T11" s="1805" t="s">
        <v>2068</v>
      </c>
      <c r="U11" s="1235" t="s">
        <v>2070</v>
      </c>
      <c r="V11" s="1235" t="s">
        <v>2071</v>
      </c>
      <c r="W11" s="466" t="s">
        <v>2072</v>
      </c>
      <c r="X11" s="1848"/>
    </row>
    <row r="12" spans="2:24" ht="33" customHeight="1">
      <c r="B12" s="1805" t="s">
        <v>2073</v>
      </c>
      <c r="C12" s="375" t="s">
        <v>813</v>
      </c>
      <c r="D12" s="375">
        <v>3</v>
      </c>
      <c r="E12" s="1236"/>
      <c r="F12" s="926">
        <v>0</v>
      </c>
      <c r="G12" s="504">
        <f>F12</f>
        <v>0</v>
      </c>
      <c r="H12" s="1848"/>
      <c r="I12" s="535" t="s">
        <v>2074</v>
      </c>
      <c r="J12" s="1848"/>
      <c r="K12" s="1901"/>
      <c r="L12" s="1848"/>
      <c r="M12" s="1895"/>
      <c r="N12" s="529">
        <f t="shared" si="0"/>
        <v>0</v>
      </c>
      <c r="O12" s="1894"/>
      <c r="P12" s="348"/>
      <c r="Q12" s="530">
        <f t="shared" si="1"/>
        <v>0</v>
      </c>
      <c r="R12" s="1894"/>
      <c r="S12" s="1848"/>
      <c r="T12" s="1805" t="s">
        <v>2073</v>
      </c>
      <c r="U12" s="1236"/>
      <c r="V12" s="483" t="s">
        <v>2075</v>
      </c>
      <c r="W12" s="466" t="s">
        <v>2076</v>
      </c>
      <c r="X12" s="1848"/>
    </row>
    <row r="13" spans="2:24" ht="33" customHeight="1">
      <c r="B13" s="1805" t="s">
        <v>1887</v>
      </c>
      <c r="C13" s="375" t="s">
        <v>813</v>
      </c>
      <c r="D13" s="375">
        <v>3</v>
      </c>
      <c r="E13" s="1997">
        <v>1.946</v>
      </c>
      <c r="F13" s="926">
        <v>0</v>
      </c>
      <c r="G13" s="504">
        <f>SUM(E13:F13)</f>
        <v>1.946</v>
      </c>
      <c r="H13" s="1848"/>
      <c r="I13" s="535" t="s">
        <v>2077</v>
      </c>
      <c r="J13" s="1848"/>
      <c r="K13" s="1901"/>
      <c r="L13" s="1848"/>
      <c r="M13" s="1895"/>
      <c r="N13" s="529">
        <f t="shared" si="0"/>
        <v>0</v>
      </c>
      <c r="O13" s="1894"/>
      <c r="P13" s="530">
        <f t="shared" si="1"/>
        <v>0</v>
      </c>
      <c r="Q13" s="530">
        <f t="shared" si="1"/>
        <v>0</v>
      </c>
      <c r="R13" s="1894"/>
      <c r="S13" s="1848"/>
      <c r="T13" s="1805" t="s">
        <v>1887</v>
      </c>
      <c r="U13" s="1237" t="s">
        <v>2078</v>
      </c>
      <c r="V13" s="1237" t="s">
        <v>2079</v>
      </c>
      <c r="W13" s="397" t="s">
        <v>2080</v>
      </c>
      <c r="X13" s="1848"/>
    </row>
    <row r="14" spans="2:24" ht="33" customHeight="1">
      <c r="B14" s="1805" t="s">
        <v>1895</v>
      </c>
      <c r="C14" s="375" t="s">
        <v>813</v>
      </c>
      <c r="D14" s="375">
        <v>3</v>
      </c>
      <c r="E14" s="1997">
        <v>0.13</v>
      </c>
      <c r="F14" s="926">
        <v>0</v>
      </c>
      <c r="G14" s="504">
        <f>SUM(E14:F14)</f>
        <v>0.13</v>
      </c>
      <c r="H14" s="104"/>
      <c r="I14" s="535" t="s">
        <v>2081</v>
      </c>
      <c r="J14" s="1848"/>
      <c r="K14" s="1901"/>
      <c r="L14" s="1848"/>
      <c r="M14" s="1895"/>
      <c r="N14" s="529">
        <f t="shared" si="0"/>
        <v>0</v>
      </c>
      <c r="O14" s="1894"/>
      <c r="P14" s="530">
        <f t="shared" si="1"/>
        <v>0</v>
      </c>
      <c r="Q14" s="530">
        <f t="shared" si="1"/>
        <v>0</v>
      </c>
      <c r="R14" s="1894"/>
      <c r="S14" s="1848"/>
      <c r="T14" s="1805" t="s">
        <v>1895</v>
      </c>
      <c r="U14" s="1237" t="s">
        <v>2082</v>
      </c>
      <c r="V14" s="393" t="s">
        <v>2083</v>
      </c>
      <c r="W14" s="397" t="s">
        <v>2084</v>
      </c>
      <c r="X14" s="1848"/>
    </row>
    <row r="15" spans="2:24" ht="33" customHeight="1" thickBot="1">
      <c r="B15" s="1809" t="s">
        <v>1928</v>
      </c>
      <c r="C15" s="382" t="s">
        <v>813</v>
      </c>
      <c r="D15" s="382">
        <v>3</v>
      </c>
      <c r="E15" s="391">
        <f>SUM(E8:E11) + SUM(E13:E14)</f>
        <v>12.114000000000001</v>
      </c>
      <c r="F15" s="391">
        <f>SUM(F8:F14)</f>
        <v>0</v>
      </c>
      <c r="G15" s="392">
        <f>SUM(E15:F15)</f>
        <v>12.114000000000001</v>
      </c>
      <c r="H15" s="1848"/>
      <c r="I15" s="571" t="s">
        <v>2085</v>
      </c>
      <c r="J15" s="1848"/>
      <c r="K15" s="1901"/>
      <c r="L15" s="1848"/>
      <c r="M15" s="1895"/>
      <c r="N15" s="596"/>
      <c r="O15" s="1894"/>
      <c r="P15" s="348"/>
      <c r="Q15" s="348"/>
      <c r="R15" s="1894"/>
      <c r="S15" s="1848"/>
      <c r="T15" s="1809" t="s">
        <v>1928</v>
      </c>
      <c r="U15" s="505" t="s">
        <v>2086</v>
      </c>
      <c r="V15" s="505" t="s">
        <v>2087</v>
      </c>
      <c r="W15" s="506" t="s">
        <v>2088</v>
      </c>
      <c r="X15" s="1848"/>
    </row>
    <row r="16" spans="2:24" ht="15" customHeight="1" thickBot="1">
      <c r="B16" s="496"/>
      <c r="C16" s="496"/>
      <c r="D16" s="496"/>
      <c r="E16" s="198"/>
      <c r="F16" s="207"/>
      <c r="G16" s="207"/>
      <c r="H16" s="1848"/>
      <c r="J16" s="1848"/>
      <c r="K16" s="1848"/>
      <c r="L16" s="1848"/>
      <c r="M16" s="1895"/>
      <c r="N16" s="596"/>
      <c r="O16" s="1894"/>
      <c r="P16" s="348"/>
      <c r="Q16" s="348"/>
      <c r="R16" s="1894"/>
      <c r="S16" s="1848"/>
      <c r="T16" s="496"/>
      <c r="U16" s="198"/>
      <c r="V16" s="207"/>
      <c r="W16" s="207"/>
      <c r="X16" s="1848"/>
    </row>
    <row r="17" spans="2:24" ht="21.75" customHeight="1" thickBot="1">
      <c r="B17" s="378" t="s">
        <v>1215</v>
      </c>
      <c r="C17" s="599"/>
      <c r="D17" s="599"/>
      <c r="E17" s="198"/>
      <c r="F17" s="207"/>
      <c r="G17" s="207"/>
      <c r="H17" s="1848"/>
      <c r="J17" s="1848"/>
      <c r="K17" s="1848"/>
      <c r="L17" s="1848"/>
      <c r="M17" s="1895"/>
      <c r="N17" s="596"/>
      <c r="O17" s="1894"/>
      <c r="P17" s="348"/>
      <c r="Q17" s="348"/>
      <c r="R17" s="1894"/>
      <c r="S17" s="1848"/>
      <c r="T17" s="378" t="s">
        <v>1215</v>
      </c>
      <c r="U17" s="198"/>
      <c r="V17" s="207"/>
      <c r="W17" s="207"/>
      <c r="X17" s="1848"/>
    </row>
    <row r="18" spans="2:24" ht="33" customHeight="1">
      <c r="B18" s="1192" t="s">
        <v>2089</v>
      </c>
      <c r="C18" s="1194" t="s">
        <v>813</v>
      </c>
      <c r="D18" s="1194">
        <v>3</v>
      </c>
      <c r="E18" s="1232">
        <v>5.7999999999999996E-2</v>
      </c>
      <c r="F18" s="1232">
        <v>0</v>
      </c>
      <c r="G18" s="1196">
        <f>SUM(E18:F18)</f>
        <v>5.7999999999999996E-2</v>
      </c>
      <c r="H18" s="1848"/>
      <c r="I18" s="528" t="s">
        <v>2090</v>
      </c>
      <c r="J18" s="1848"/>
      <c r="K18" s="1891"/>
      <c r="L18" s="1848"/>
      <c r="M18" s="1895"/>
      <c r="N18" s="529">
        <f t="shared" ref="N18:N21" si="3">IF( SUM( P18:Q18 ) = 0, 0, $P$5 )</f>
        <v>0</v>
      </c>
      <c r="O18" s="1894"/>
      <c r="P18" s="530">
        <f t="shared" ref="P18:Q21" si="4" xml:space="preserve"> IF( ISNUMBER( E18 ), 0, 1 )</f>
        <v>0</v>
      </c>
      <c r="Q18" s="530">
        <f t="shared" si="4"/>
        <v>0</v>
      </c>
      <c r="R18" s="1894"/>
      <c r="S18" s="1848"/>
      <c r="T18" s="1192" t="s">
        <v>2089</v>
      </c>
      <c r="U18" s="1238" t="s">
        <v>2091</v>
      </c>
      <c r="V18" s="1238" t="s">
        <v>2092</v>
      </c>
      <c r="W18" s="1239" t="s">
        <v>2093</v>
      </c>
      <c r="X18" s="1848"/>
    </row>
    <row r="19" spans="2:24" ht="33" customHeight="1">
      <c r="B19" s="1199" t="s">
        <v>2094</v>
      </c>
      <c r="C19" s="1200" t="s">
        <v>813</v>
      </c>
      <c r="D19" s="1200">
        <v>3</v>
      </c>
      <c r="E19" s="1234">
        <v>0.61299999999999999</v>
      </c>
      <c r="F19" s="1234">
        <v>0</v>
      </c>
      <c r="G19" s="1202">
        <f>SUM(E19:F19)</f>
        <v>0.61299999999999999</v>
      </c>
      <c r="H19" s="1848"/>
      <c r="I19" s="535" t="s">
        <v>2095</v>
      </c>
      <c r="J19" s="1848"/>
      <c r="K19" s="1892"/>
      <c r="L19" s="1848"/>
      <c r="M19" s="1895"/>
      <c r="N19" s="529">
        <f t="shared" si="3"/>
        <v>0</v>
      </c>
      <c r="O19" s="1894"/>
      <c r="P19" s="530">
        <f t="shared" si="4"/>
        <v>0</v>
      </c>
      <c r="Q19" s="530">
        <f t="shared" si="4"/>
        <v>0</v>
      </c>
      <c r="R19" s="1894"/>
      <c r="S19" s="1848"/>
      <c r="T19" s="1199" t="s">
        <v>2094</v>
      </c>
      <c r="U19" s="1237" t="s">
        <v>2096</v>
      </c>
      <c r="V19" s="1237" t="s">
        <v>2097</v>
      </c>
      <c r="W19" s="1240" t="s">
        <v>2098</v>
      </c>
      <c r="X19" s="1848"/>
    </row>
    <row r="20" spans="2:24" ht="33" customHeight="1">
      <c r="B20" s="1199" t="s">
        <v>2099</v>
      </c>
      <c r="C20" s="1200" t="s">
        <v>813</v>
      </c>
      <c r="D20" s="1200">
        <v>3</v>
      </c>
      <c r="E20" s="1234">
        <v>0</v>
      </c>
      <c r="F20" s="1234">
        <v>0</v>
      </c>
      <c r="G20" s="1202">
        <f>SUM(E20:F20)</f>
        <v>0</v>
      </c>
      <c r="H20" s="1848"/>
      <c r="I20" s="535" t="s">
        <v>2100</v>
      </c>
      <c r="J20" s="1848"/>
      <c r="K20" s="1892"/>
      <c r="L20" s="1848"/>
      <c r="M20" s="1895"/>
      <c r="N20" s="529">
        <f t="shared" si="3"/>
        <v>0</v>
      </c>
      <c r="O20" s="1894"/>
      <c r="P20" s="530">
        <f t="shared" si="4"/>
        <v>0</v>
      </c>
      <c r="Q20" s="530">
        <f t="shared" si="4"/>
        <v>0</v>
      </c>
      <c r="R20" s="1894"/>
      <c r="S20" s="1848"/>
      <c r="T20" s="1199" t="s">
        <v>2099</v>
      </c>
      <c r="U20" s="1237" t="s">
        <v>2101</v>
      </c>
      <c r="V20" s="1237" t="s">
        <v>2102</v>
      </c>
      <c r="W20" s="1240" t="s">
        <v>2103</v>
      </c>
      <c r="X20" s="1848"/>
    </row>
    <row r="21" spans="2:24" ht="33" customHeight="1" thickBot="1">
      <c r="B21" s="1206" t="s">
        <v>2104</v>
      </c>
      <c r="C21" s="1218" t="s">
        <v>813</v>
      </c>
      <c r="D21" s="1218">
        <v>3</v>
      </c>
      <c r="E21" s="1241">
        <v>0</v>
      </c>
      <c r="F21" s="1241">
        <v>0</v>
      </c>
      <c r="G21" s="1210">
        <f>SUM(E21:F21)</f>
        <v>0</v>
      </c>
      <c r="H21" s="1848"/>
      <c r="I21" s="571" t="s">
        <v>2105</v>
      </c>
      <c r="J21" s="1848"/>
      <c r="K21" s="1893"/>
      <c r="L21" s="1848"/>
      <c r="M21" s="1895"/>
      <c r="N21" s="529">
        <f t="shared" si="3"/>
        <v>0</v>
      </c>
      <c r="O21" s="1894"/>
      <c r="P21" s="530">
        <f t="shared" si="4"/>
        <v>0</v>
      </c>
      <c r="Q21" s="530">
        <f t="shared" si="4"/>
        <v>0</v>
      </c>
      <c r="R21" s="1894"/>
      <c r="S21" s="1848"/>
      <c r="T21" s="1206" t="s">
        <v>2104</v>
      </c>
      <c r="U21" s="1242" t="s">
        <v>2106</v>
      </c>
      <c r="V21" s="1242" t="s">
        <v>2107</v>
      </c>
      <c r="W21" s="1243" t="s">
        <v>2108</v>
      </c>
      <c r="X21" s="1848"/>
    </row>
    <row r="22" spans="2:24" ht="15" customHeight="1" thickBot="1">
      <c r="B22" s="496"/>
      <c r="C22" s="496"/>
      <c r="D22" s="496"/>
      <c r="E22" s="198"/>
      <c r="F22" s="207"/>
      <c r="G22" s="207"/>
      <c r="H22" s="1848"/>
      <c r="J22" s="1848"/>
      <c r="K22" s="1848"/>
      <c r="L22" s="1848"/>
      <c r="M22" s="1895"/>
      <c r="N22" s="596"/>
      <c r="O22" s="1894"/>
      <c r="P22" s="348"/>
      <c r="Q22" s="348"/>
      <c r="R22" s="1894"/>
      <c r="S22" s="1848"/>
      <c r="T22" s="496"/>
      <c r="U22" s="198"/>
      <c r="V22" s="207"/>
      <c r="W22" s="207"/>
      <c r="X22" s="1848"/>
    </row>
    <row r="23" spans="2:24" ht="21.75" customHeight="1" thickBot="1">
      <c r="B23" s="390" t="s">
        <v>2109</v>
      </c>
      <c r="C23" s="599"/>
      <c r="D23" s="599"/>
      <c r="E23" s="198"/>
      <c r="F23" s="207"/>
      <c r="G23" s="207"/>
      <c r="H23" s="1848"/>
      <c r="J23" s="1848"/>
      <c r="K23" s="1848"/>
      <c r="L23" s="1848"/>
      <c r="M23" s="1895"/>
      <c r="N23" s="596"/>
      <c r="O23" s="1894"/>
      <c r="P23" s="348"/>
      <c r="Q23" s="348"/>
      <c r="R23" s="578"/>
      <c r="S23" s="1848"/>
      <c r="T23" s="378" t="s">
        <v>2109</v>
      </c>
      <c r="U23" s="198"/>
      <c r="V23" s="207"/>
      <c r="W23" s="207"/>
      <c r="X23" s="1848"/>
    </row>
    <row r="24" spans="2:24" ht="33" customHeight="1">
      <c r="B24" s="1192" t="s">
        <v>2110</v>
      </c>
      <c r="C24" s="1194" t="s">
        <v>813</v>
      </c>
      <c r="D24" s="1194">
        <v>3</v>
      </c>
      <c r="E24" s="1232">
        <v>0.01</v>
      </c>
      <c r="F24" s="1232">
        <v>0</v>
      </c>
      <c r="G24" s="1196">
        <f>SUM(E24:F24)</f>
        <v>0.01</v>
      </c>
      <c r="H24" s="1848"/>
      <c r="I24" s="528" t="s">
        <v>2111</v>
      </c>
      <c r="J24" s="1848"/>
      <c r="K24" s="1891"/>
      <c r="L24" s="1848"/>
      <c r="M24" s="1895"/>
      <c r="N24" s="529">
        <f t="shared" ref="N24:N28" si="5">IF( SUM( P24:Q24 ) = 0, 0, $P$5 )</f>
        <v>0</v>
      </c>
      <c r="O24" s="1894"/>
      <c r="P24" s="530">
        <f t="shared" ref="P24:P27" si="6" xml:space="preserve"> IF( ISNUMBER( E24 ), 0, 1 )</f>
        <v>0</v>
      </c>
      <c r="Q24" s="348"/>
      <c r="R24" s="578"/>
      <c r="S24" s="1848"/>
      <c r="T24" s="1192" t="s">
        <v>2110</v>
      </c>
      <c r="U24" s="1239" t="s">
        <v>2112</v>
      </c>
      <c r="V24" s="1197"/>
      <c r="W24" s="1197"/>
      <c r="X24" s="1848"/>
    </row>
    <row r="25" spans="2:24" ht="33" customHeight="1">
      <c r="B25" s="1199" t="s">
        <v>2113</v>
      </c>
      <c r="C25" s="1200" t="s">
        <v>813</v>
      </c>
      <c r="D25" s="1200">
        <v>3</v>
      </c>
      <c r="E25" s="1234">
        <v>0</v>
      </c>
      <c r="F25" s="1234">
        <v>0</v>
      </c>
      <c r="G25" s="1202">
        <f>SUM(E25:F25)</f>
        <v>0</v>
      </c>
      <c r="H25" s="1848"/>
      <c r="I25" s="535" t="s">
        <v>2114</v>
      </c>
      <c r="J25" s="1848"/>
      <c r="K25" s="1892"/>
      <c r="L25" s="1848"/>
      <c r="M25" s="1895"/>
      <c r="N25" s="529">
        <f t="shared" si="5"/>
        <v>0</v>
      </c>
      <c r="O25" s="1894"/>
      <c r="P25" s="530">
        <f t="shared" si="6"/>
        <v>0</v>
      </c>
      <c r="Q25" s="348"/>
      <c r="R25" s="578"/>
      <c r="S25" s="1848"/>
      <c r="T25" s="1199" t="s">
        <v>2113</v>
      </c>
      <c r="U25" s="1240" t="s">
        <v>2115</v>
      </c>
      <c r="V25" s="1197"/>
      <c r="W25" s="1197"/>
      <c r="X25" s="1848"/>
    </row>
    <row r="26" spans="2:24" ht="33" customHeight="1">
      <c r="B26" s="1199" t="s">
        <v>2116</v>
      </c>
      <c r="C26" s="1200" t="s">
        <v>813</v>
      </c>
      <c r="D26" s="1200">
        <v>3</v>
      </c>
      <c r="E26" s="1234">
        <v>1.9E-2</v>
      </c>
      <c r="F26" s="1234">
        <v>0</v>
      </c>
      <c r="G26" s="1202">
        <f t="shared" ref="G26:G27" si="7">SUM(E26:F26)</f>
        <v>1.9E-2</v>
      </c>
      <c r="H26" s="1848"/>
      <c r="I26" s="535" t="s">
        <v>2117</v>
      </c>
      <c r="J26" s="1848"/>
      <c r="K26" s="1892"/>
      <c r="L26" s="1848"/>
      <c r="M26" s="1895"/>
      <c r="N26" s="529">
        <f t="shared" si="5"/>
        <v>0</v>
      </c>
      <c r="O26" s="1894"/>
      <c r="P26" s="530">
        <f t="shared" si="6"/>
        <v>0</v>
      </c>
      <c r="Q26" s="348"/>
      <c r="R26" s="1894"/>
      <c r="S26" s="1848"/>
      <c r="T26" s="1199" t="s">
        <v>2116</v>
      </c>
      <c r="U26" s="1240" t="s">
        <v>2118</v>
      </c>
      <c r="V26" s="1197"/>
      <c r="W26" s="1197"/>
      <c r="X26" s="1848"/>
    </row>
    <row r="27" spans="2:24" ht="33" customHeight="1">
      <c r="B27" s="1199" t="s">
        <v>2119</v>
      </c>
      <c r="C27" s="1200" t="s">
        <v>813</v>
      </c>
      <c r="D27" s="1200">
        <v>3</v>
      </c>
      <c r="E27" s="1234">
        <v>0</v>
      </c>
      <c r="F27" s="1234">
        <v>0</v>
      </c>
      <c r="G27" s="1202">
        <f t="shared" si="7"/>
        <v>0</v>
      </c>
      <c r="H27" s="1848"/>
      <c r="I27" s="535" t="s">
        <v>2120</v>
      </c>
      <c r="J27" s="1848"/>
      <c r="K27" s="1892"/>
      <c r="L27" s="1848"/>
      <c r="M27" s="1895"/>
      <c r="N27" s="529">
        <f t="shared" si="5"/>
        <v>0</v>
      </c>
      <c r="O27" s="1894"/>
      <c r="P27" s="530">
        <f t="shared" si="6"/>
        <v>0</v>
      </c>
      <c r="Q27" s="348"/>
      <c r="R27" s="1894"/>
      <c r="S27" s="1848"/>
      <c r="T27" s="1199" t="s">
        <v>2119</v>
      </c>
      <c r="U27" s="1240" t="s">
        <v>2121</v>
      </c>
      <c r="V27" s="1197"/>
      <c r="W27" s="1197"/>
      <c r="X27" s="1848"/>
    </row>
    <row r="28" spans="2:24" ht="33" customHeight="1" thickBot="1">
      <c r="B28" s="1244" t="s">
        <v>2122</v>
      </c>
      <c r="C28" s="1218" t="s">
        <v>813</v>
      </c>
      <c r="D28" s="1218">
        <v>3</v>
      </c>
      <c r="E28" s="1209">
        <f>IFERROR(E24 + E26 - E25 - E27, 0)</f>
        <v>2.8999999999999998E-2</v>
      </c>
      <c r="F28" s="1209">
        <f>IFERROR(F24 + F26 - F25 - F27, 0)</f>
        <v>0</v>
      </c>
      <c r="G28" s="1210">
        <f>IFERROR(G24 + G26 - G25 - G27, 0)</f>
        <v>2.8999999999999998E-2</v>
      </c>
      <c r="H28" s="1848"/>
      <c r="I28" s="571" t="s">
        <v>2123</v>
      </c>
      <c r="J28" s="1848"/>
      <c r="K28" s="1893"/>
      <c r="L28" s="1848"/>
      <c r="M28" s="1895"/>
      <c r="N28" s="529">
        <f t="shared" si="5"/>
        <v>0</v>
      </c>
      <c r="O28" s="1894"/>
      <c r="P28" s="348"/>
      <c r="Q28" s="348"/>
      <c r="R28" s="1894"/>
      <c r="S28" s="1848"/>
      <c r="T28" s="1244" t="s">
        <v>2122</v>
      </c>
      <c r="U28" s="1243" t="s">
        <v>2124</v>
      </c>
      <c r="V28" s="1245"/>
      <c r="W28" s="1245"/>
      <c r="X28" s="1848"/>
    </row>
    <row r="29" spans="2:24" ht="15" customHeight="1" thickBot="1">
      <c r="B29" s="257"/>
      <c r="C29" s="1246"/>
      <c r="D29" s="1246"/>
      <c r="E29" s="1245" t="s">
        <v>2125</v>
      </c>
      <c r="F29" s="1245"/>
      <c r="G29" s="1245"/>
      <c r="H29" s="1848"/>
      <c r="J29" s="1848"/>
      <c r="K29" s="1848"/>
      <c r="L29" s="1848"/>
      <c r="M29" s="1894"/>
      <c r="N29" s="596"/>
      <c r="O29" s="1894"/>
      <c r="P29" s="348"/>
      <c r="Q29" s="348"/>
      <c r="R29" s="1894"/>
      <c r="S29" s="1848"/>
      <c r="T29" s="1246"/>
      <c r="U29" s="1245"/>
      <c r="V29" s="1245"/>
      <c r="W29" s="1245"/>
      <c r="X29" s="1848"/>
    </row>
    <row r="30" spans="2:24" ht="33" customHeight="1" thickBot="1">
      <c r="B30" s="1221" t="s">
        <v>2126</v>
      </c>
      <c r="C30" s="1222" t="s">
        <v>813</v>
      </c>
      <c r="D30" s="1222">
        <v>3</v>
      </c>
      <c r="E30" s="1247">
        <f>E15+SUM(E18:E21)+E28</f>
        <v>12.814</v>
      </c>
      <c r="F30" s="1247">
        <f>F15+SUM(F18:F21)</f>
        <v>0</v>
      </c>
      <c r="G30" s="1248">
        <f>SUM(E30:F30)</f>
        <v>12.814</v>
      </c>
      <c r="H30" s="1848"/>
      <c r="I30" s="583" t="s">
        <v>2127</v>
      </c>
      <c r="J30" s="1848"/>
      <c r="K30" s="1896"/>
      <c r="L30" s="1848"/>
      <c r="M30" s="1894"/>
      <c r="N30" s="596"/>
      <c r="O30" s="1894"/>
      <c r="P30" s="348"/>
      <c r="Q30" s="348"/>
      <c r="R30" s="1894"/>
      <c r="S30" s="1848"/>
      <c r="T30" s="1221" t="s">
        <v>2126</v>
      </c>
      <c r="U30" s="1249" t="s">
        <v>2128</v>
      </c>
      <c r="V30" s="1249" t="s">
        <v>2129</v>
      </c>
      <c r="W30" s="1250" t="s">
        <v>2130</v>
      </c>
      <c r="X30" s="1848"/>
    </row>
    <row r="31" spans="2:24" ht="15" customHeight="1" thickBot="1">
      <c r="B31" s="1251"/>
      <c r="C31" s="1251"/>
      <c r="D31" s="1251"/>
      <c r="E31" s="261"/>
      <c r="F31" s="261"/>
      <c r="G31" s="261"/>
      <c r="H31" s="1848"/>
      <c r="J31" s="1848"/>
      <c r="K31" s="1848"/>
      <c r="L31" s="1848"/>
      <c r="M31" s="1894"/>
      <c r="N31" s="596"/>
      <c r="O31" s="1894"/>
      <c r="P31" s="348"/>
      <c r="Q31" s="348"/>
      <c r="R31" s="1894"/>
      <c r="S31" s="1848"/>
      <c r="T31" s="1251"/>
      <c r="U31" s="261"/>
      <c r="V31" s="261"/>
      <c r="W31" s="261"/>
      <c r="X31" s="1848"/>
    </row>
    <row r="32" spans="2:24" ht="33" customHeight="1">
      <c r="B32" s="1192" t="s">
        <v>2131</v>
      </c>
      <c r="C32" s="1194" t="s">
        <v>813</v>
      </c>
      <c r="D32" s="1194">
        <v>3</v>
      </c>
      <c r="E32" s="1996">
        <v>1E-3</v>
      </c>
      <c r="F32" s="1232">
        <v>0</v>
      </c>
      <c r="G32" s="1196">
        <f>SUM(E32:F32)</f>
        <v>1E-3</v>
      </c>
      <c r="H32" s="1848"/>
      <c r="I32" s="528" t="s">
        <v>2132</v>
      </c>
      <c r="J32" s="1848"/>
      <c r="K32" s="1891"/>
      <c r="L32" s="1848"/>
      <c r="M32" s="1894"/>
      <c r="N32" s="529">
        <f t="shared" ref="N32" si="8">IF( SUM( P32:Q32 ) = 0, 0, $P$5 )</f>
        <v>0</v>
      </c>
      <c r="O32" s="1894"/>
      <c r="P32" s="530">
        <f t="shared" ref="P32:Q33" si="9" xml:space="preserve"> IF( ISNUMBER( E32 ), 0, 1 )</f>
        <v>0</v>
      </c>
      <c r="Q32" s="530">
        <f t="shared" si="9"/>
        <v>0</v>
      </c>
      <c r="R32" s="1894"/>
      <c r="S32" s="1848"/>
      <c r="T32" s="1192" t="s">
        <v>2131</v>
      </c>
      <c r="U32" s="1252" t="s">
        <v>2133</v>
      </c>
      <c r="V32" s="1233" t="s">
        <v>2134</v>
      </c>
      <c r="W32" s="1253" t="s">
        <v>2135</v>
      </c>
      <c r="X32" s="1848"/>
    </row>
    <row r="33" spans="2:24" ht="33" customHeight="1" thickBot="1">
      <c r="B33" s="1206" t="s">
        <v>2136</v>
      </c>
      <c r="C33" s="1218" t="s">
        <v>813</v>
      </c>
      <c r="D33" s="1218">
        <v>3</v>
      </c>
      <c r="E33" s="1241">
        <v>0</v>
      </c>
      <c r="F33" s="1241">
        <v>0</v>
      </c>
      <c r="G33" s="1210">
        <f>SUM(E33:F33)</f>
        <v>0</v>
      </c>
      <c r="H33" s="104"/>
      <c r="I33" s="571" t="s">
        <v>2137</v>
      </c>
      <c r="J33" s="1848"/>
      <c r="K33" s="1893"/>
      <c r="L33" s="1848"/>
      <c r="M33" s="1894"/>
      <c r="N33" s="529">
        <f t="shared" ref="N33" si="10">IF( SUM( P33:Q33 ) = 0, 0, $P$5 )</f>
        <v>0</v>
      </c>
      <c r="O33" s="1894"/>
      <c r="P33" s="530">
        <f t="shared" si="9"/>
        <v>0</v>
      </c>
      <c r="Q33" s="530">
        <f t="shared" si="9"/>
        <v>0</v>
      </c>
      <c r="R33" s="1894"/>
      <c r="S33" s="1848"/>
      <c r="T33" s="1206" t="s">
        <v>2136</v>
      </c>
      <c r="U33" s="1242" t="s">
        <v>2138</v>
      </c>
      <c r="V33" s="1242" t="s">
        <v>2139</v>
      </c>
      <c r="W33" s="1243" t="s">
        <v>2140</v>
      </c>
      <c r="X33" s="1848"/>
    </row>
    <row r="34" spans="2:24" ht="15" customHeight="1" thickBot="1">
      <c r="B34" s="1254"/>
      <c r="C34" s="1197"/>
      <c r="D34" s="1197"/>
      <c r="E34" s="1197"/>
      <c r="F34" s="1197"/>
      <c r="G34" s="1197"/>
      <c r="H34" s="1848"/>
      <c r="I34" s="9"/>
      <c r="J34" s="1848"/>
      <c r="K34" s="1848"/>
      <c r="L34" s="1848"/>
      <c r="M34" s="1894"/>
      <c r="N34" s="596"/>
      <c r="O34" s="1894"/>
      <c r="P34" s="348"/>
      <c r="Q34" s="348"/>
      <c r="R34" s="1894"/>
      <c r="S34" s="1848"/>
      <c r="T34" s="1254"/>
      <c r="U34" s="1197"/>
      <c r="V34" s="1197"/>
      <c r="W34" s="1197"/>
      <c r="X34" s="1848"/>
    </row>
    <row r="35" spans="2:24" ht="33" customHeight="1" thickBot="1">
      <c r="B35" s="1255" t="s">
        <v>2141</v>
      </c>
      <c r="C35" s="1222" t="s">
        <v>813</v>
      </c>
      <c r="D35" s="1222">
        <v>3</v>
      </c>
      <c r="E35" s="1256">
        <f>E30+E32+E33</f>
        <v>12.815</v>
      </c>
      <c r="F35" s="1256">
        <f>F30+F32+F33</f>
        <v>0</v>
      </c>
      <c r="G35" s="1223">
        <f>SUM(E35:F35)</f>
        <v>12.815</v>
      </c>
      <c r="H35" s="1848"/>
      <c r="I35" s="583" t="s">
        <v>2142</v>
      </c>
      <c r="J35" s="1848"/>
      <c r="K35" s="1896"/>
      <c r="L35" s="1848"/>
      <c r="M35" s="1894"/>
      <c r="N35" s="596"/>
      <c r="O35" s="1894"/>
      <c r="P35" s="348"/>
      <c r="Q35" s="348"/>
      <c r="R35" s="1894"/>
      <c r="S35" s="1848"/>
      <c r="T35" s="1255" t="s">
        <v>2141</v>
      </c>
      <c r="U35" s="1554" t="s">
        <v>2143</v>
      </c>
      <c r="V35" s="1554" t="s">
        <v>2144</v>
      </c>
      <c r="W35" s="1555" t="s">
        <v>2145</v>
      </c>
      <c r="X35" s="1848"/>
    </row>
    <row r="36" spans="2:24" ht="15" customHeight="1" thickBot="1">
      <c r="B36" s="1251"/>
      <c r="C36" s="1251"/>
      <c r="D36" s="1251"/>
      <c r="E36" s="261"/>
      <c r="F36" s="261"/>
      <c r="G36" s="261"/>
      <c r="H36" s="104"/>
      <c r="J36" s="1848"/>
      <c r="K36" s="1848"/>
      <c r="L36" s="1848"/>
      <c r="M36" s="1894"/>
      <c r="N36" s="596"/>
      <c r="O36" s="1894"/>
      <c r="P36" s="348"/>
      <c r="Q36" s="348"/>
      <c r="R36" s="1894"/>
      <c r="S36" s="1848"/>
      <c r="T36" s="1251"/>
      <c r="U36" s="261"/>
      <c r="V36" s="261"/>
      <c r="W36" s="261"/>
      <c r="X36" s="1848"/>
    </row>
    <row r="37" spans="2:24" ht="21.75" customHeight="1" thickBot="1">
      <c r="B37" s="1257" t="s">
        <v>2146</v>
      </c>
      <c r="C37" s="1254"/>
      <c r="D37" s="1254"/>
      <c r="E37" s="261"/>
      <c r="F37" s="261"/>
      <c r="G37" s="261"/>
      <c r="H37" s="104"/>
      <c r="J37" s="1848"/>
      <c r="K37" s="1848"/>
      <c r="L37" s="1848"/>
      <c r="M37" s="1894"/>
      <c r="N37" s="596"/>
      <c r="O37" s="1894"/>
      <c r="P37" s="348"/>
      <c r="Q37" s="348"/>
      <c r="R37" s="1894"/>
      <c r="S37" s="1848"/>
      <c r="T37" s="1257" t="s">
        <v>2146</v>
      </c>
      <c r="U37" s="261"/>
      <c r="V37" s="261"/>
      <c r="W37" s="261"/>
      <c r="X37" s="1848"/>
    </row>
    <row r="38" spans="2:24" ht="33" customHeight="1" thickBot="1">
      <c r="B38" s="1221" t="s">
        <v>2146</v>
      </c>
      <c r="C38" s="1222" t="s">
        <v>813</v>
      </c>
      <c r="D38" s="1222">
        <v>3</v>
      </c>
      <c r="E38" s="1258">
        <v>16.29</v>
      </c>
      <c r="F38" s="1258">
        <v>0</v>
      </c>
      <c r="G38" s="1248">
        <f>SUM(E38:F38)</f>
        <v>16.29</v>
      </c>
      <c r="H38" s="1848"/>
      <c r="I38" s="583" t="s">
        <v>2147</v>
      </c>
      <c r="J38" s="1848"/>
      <c r="K38" s="1896"/>
      <c r="L38" s="1848"/>
      <c r="M38" s="1894"/>
      <c r="N38" s="529">
        <f t="shared" ref="N38" si="11">IF( SUM( P38:Q38 ) = 0, 0, $P$5 )</f>
        <v>0</v>
      </c>
      <c r="O38" s="1894"/>
      <c r="P38" s="530">
        <f t="shared" ref="P38:Q38" si="12" xml:space="preserve"> IF( ISNUMBER( E38 ), 0, 1 )</f>
        <v>0</v>
      </c>
      <c r="Q38" s="530">
        <f t="shared" si="12"/>
        <v>0</v>
      </c>
      <c r="R38" s="1894"/>
      <c r="S38" s="1848"/>
      <c r="T38" s="1221" t="s">
        <v>2146</v>
      </c>
      <c r="U38" s="1259" t="s">
        <v>2148</v>
      </c>
      <c r="V38" s="1260" t="s">
        <v>2149</v>
      </c>
      <c r="W38" s="1261" t="s">
        <v>2150</v>
      </c>
      <c r="X38" s="1848"/>
    </row>
    <row r="39" spans="2:24" ht="15" customHeight="1" thickBot="1">
      <c r="B39" s="1251"/>
      <c r="C39" s="1251"/>
      <c r="D39" s="1251"/>
      <c r="E39" s="261"/>
      <c r="F39" s="261"/>
      <c r="G39" s="261"/>
      <c r="H39" s="1848"/>
      <c r="J39" s="1848"/>
      <c r="K39" s="1848"/>
      <c r="L39" s="1848"/>
      <c r="M39" s="1894"/>
      <c r="N39" s="596"/>
      <c r="O39" s="1894"/>
      <c r="P39" s="348"/>
      <c r="Q39" s="348"/>
      <c r="R39" s="1894"/>
      <c r="S39" s="1848"/>
      <c r="T39" s="1251"/>
      <c r="U39" s="261"/>
      <c r="V39" s="261"/>
      <c r="W39" s="261"/>
      <c r="X39" s="1848"/>
    </row>
    <row r="40" spans="2:24" ht="21.75" customHeight="1" thickBot="1">
      <c r="B40" s="1257" t="s">
        <v>1286</v>
      </c>
      <c r="C40" s="1254"/>
      <c r="D40" s="1254"/>
      <c r="E40" s="261"/>
      <c r="F40" s="261"/>
      <c r="G40" s="261"/>
      <c r="H40" s="1848"/>
      <c r="J40" s="1848"/>
      <c r="K40" s="1848"/>
      <c r="L40" s="1848"/>
      <c r="M40" s="1894"/>
      <c r="N40" s="596"/>
      <c r="O40" s="1894"/>
      <c r="P40" s="348"/>
      <c r="Q40" s="348"/>
      <c r="R40" s="1894"/>
      <c r="S40" s="1848"/>
      <c r="T40" s="1257" t="s">
        <v>1286</v>
      </c>
      <c r="U40" s="261"/>
      <c r="V40" s="261"/>
      <c r="W40" s="261"/>
      <c r="X40" s="1848"/>
    </row>
    <row r="41" spans="2:24" ht="33" customHeight="1" thickBot="1">
      <c r="B41" s="1221" t="s">
        <v>1286</v>
      </c>
      <c r="C41" s="1222" t="s">
        <v>813</v>
      </c>
      <c r="D41" s="1222">
        <v>3</v>
      </c>
      <c r="E41" s="1258">
        <v>0.96</v>
      </c>
      <c r="F41" s="1258">
        <v>0</v>
      </c>
      <c r="G41" s="1248">
        <f>SUM(E41:F41)</f>
        <v>0.96</v>
      </c>
      <c r="H41" s="1848"/>
      <c r="I41" s="583" t="s">
        <v>2151</v>
      </c>
      <c r="J41" s="1848"/>
      <c r="K41" s="1896"/>
      <c r="L41" s="1848"/>
      <c r="M41" s="1894"/>
      <c r="N41" s="529">
        <f t="shared" ref="N41" si="13">IF( SUM( P41:Q41 ) = 0, 0, $P$5 )</f>
        <v>0</v>
      </c>
      <c r="O41" s="1894"/>
      <c r="P41" s="530">
        <f t="shared" ref="P41:Q41" si="14" xml:space="preserve"> IF( ISNUMBER( E41 ), 0, 1 )</f>
        <v>0</v>
      </c>
      <c r="Q41" s="530">
        <f t="shared" si="14"/>
        <v>0</v>
      </c>
      <c r="R41" s="1894"/>
      <c r="S41" s="1848"/>
      <c r="T41" s="1221" t="s">
        <v>1286</v>
      </c>
      <c r="U41" s="1249" t="s">
        <v>2152</v>
      </c>
      <c r="V41" s="1249" t="s">
        <v>2153</v>
      </c>
      <c r="W41" s="1250" t="s">
        <v>2154</v>
      </c>
      <c r="X41" s="1848"/>
    </row>
    <row r="42" spans="2:24" ht="15" customHeight="1" thickBot="1">
      <c r="B42" s="256"/>
      <c r="C42" s="256"/>
      <c r="D42" s="256"/>
      <c r="E42" s="258"/>
      <c r="F42" s="258"/>
      <c r="G42" s="259"/>
      <c r="H42" s="1848"/>
      <c r="J42" s="1848"/>
      <c r="K42" s="1848"/>
      <c r="L42" s="1848"/>
      <c r="M42" s="1894"/>
      <c r="N42" s="596"/>
      <c r="O42" s="1894"/>
      <c r="P42" s="348"/>
      <c r="Q42" s="348"/>
      <c r="R42" s="1894"/>
      <c r="S42" s="1848"/>
      <c r="T42" s="256"/>
      <c r="U42" s="258"/>
      <c r="V42" s="258"/>
      <c r="W42" s="259"/>
      <c r="X42" s="1848"/>
    </row>
    <row r="43" spans="2:24" ht="42.75" customHeight="1" thickBot="1">
      <c r="B43" s="1257" t="s">
        <v>2155</v>
      </c>
      <c r="C43" s="1254"/>
      <c r="D43" s="1254"/>
      <c r="E43" s="260"/>
      <c r="F43" s="260"/>
      <c r="G43" s="259"/>
      <c r="H43" s="1848"/>
      <c r="J43" s="1848"/>
      <c r="K43" s="1848"/>
      <c r="L43" s="1848"/>
      <c r="M43" s="1894"/>
      <c r="N43" s="596"/>
      <c r="O43" s="1894"/>
      <c r="P43" s="348"/>
      <c r="Q43" s="348"/>
      <c r="R43" s="1894"/>
      <c r="S43" s="1848"/>
      <c r="T43" s="1257" t="s">
        <v>2155</v>
      </c>
      <c r="U43" s="260"/>
      <c r="V43" s="260"/>
      <c r="W43" s="259"/>
      <c r="X43" s="1848"/>
    </row>
    <row r="44" spans="2:24" ht="33" customHeight="1">
      <c r="B44" s="1192" t="s">
        <v>2156</v>
      </c>
      <c r="C44" s="1194" t="s">
        <v>813</v>
      </c>
      <c r="D44" s="1194">
        <v>3</v>
      </c>
      <c r="E44" s="1262">
        <v>2.5999999999999999E-2</v>
      </c>
      <c r="F44" s="261"/>
      <c r="G44" s="256"/>
      <c r="H44" s="1848"/>
      <c r="I44" s="528" t="s">
        <v>2157</v>
      </c>
      <c r="J44" s="1848"/>
      <c r="K44" s="1891"/>
      <c r="L44" s="1848"/>
      <c r="M44" s="1894"/>
      <c r="N44" s="529">
        <f t="shared" ref="N44:N45" si="15">IF( SUM( P44:Q44 ) = 0, 0, $P$5 )</f>
        <v>0</v>
      </c>
      <c r="O44" s="1894"/>
      <c r="P44" s="530">
        <f t="shared" ref="P44:P45" si="16" xml:space="preserve"> IF( ISNUMBER( E44 ), 0, 1 )</f>
        <v>0</v>
      </c>
      <c r="Q44" s="348"/>
      <c r="R44" s="1894"/>
      <c r="S44" s="1848"/>
      <c r="T44" s="1192" t="s">
        <v>2156</v>
      </c>
      <c r="U44" s="1263" t="s">
        <v>2158</v>
      </c>
      <c r="V44" s="261"/>
      <c r="W44" s="256"/>
      <c r="X44" s="1848"/>
    </row>
    <row r="45" spans="2:24" ht="33" customHeight="1">
      <c r="B45" s="1199" t="s">
        <v>2159</v>
      </c>
      <c r="C45" s="1200" t="s">
        <v>813</v>
      </c>
      <c r="D45" s="1200">
        <v>3</v>
      </c>
      <c r="E45" s="1264">
        <v>0.02</v>
      </c>
      <c r="F45" s="256"/>
      <c r="G45" s="256"/>
      <c r="H45" s="1848"/>
      <c r="I45" s="535" t="s">
        <v>2160</v>
      </c>
      <c r="J45" s="1848"/>
      <c r="K45" s="1892"/>
      <c r="L45" s="1848"/>
      <c r="M45" s="1894"/>
      <c r="N45" s="529">
        <f t="shared" si="15"/>
        <v>0</v>
      </c>
      <c r="O45" s="1894"/>
      <c r="P45" s="530">
        <f t="shared" si="16"/>
        <v>0</v>
      </c>
      <c r="Q45" s="348"/>
      <c r="R45" s="1894"/>
      <c r="S45" s="1848"/>
      <c r="T45" s="1199" t="s">
        <v>2159</v>
      </c>
      <c r="U45" s="1265" t="s">
        <v>2161</v>
      </c>
      <c r="V45" s="256"/>
      <c r="W45" s="256"/>
      <c r="X45" s="1848"/>
    </row>
    <row r="46" spans="2:24" ht="33" customHeight="1" thickBot="1">
      <c r="B46" s="1206" t="s">
        <v>2162</v>
      </c>
      <c r="C46" s="1218" t="s">
        <v>813</v>
      </c>
      <c r="D46" s="1218">
        <v>3</v>
      </c>
      <c r="E46" s="1266">
        <f>E44-E45</f>
        <v>5.9999999999999984E-3</v>
      </c>
      <c r="F46" s="256"/>
      <c r="G46" s="256"/>
      <c r="H46" s="1848"/>
      <c r="I46" s="571" t="s">
        <v>2163</v>
      </c>
      <c r="J46" s="1848"/>
      <c r="K46" s="1893"/>
      <c r="L46" s="1848"/>
      <c r="M46" s="1894"/>
      <c r="N46" s="596"/>
      <c r="O46" s="1894"/>
      <c r="P46" s="348"/>
      <c r="Q46" s="348"/>
      <c r="R46" s="1894"/>
      <c r="S46" s="1848"/>
      <c r="T46" s="1206" t="s">
        <v>2162</v>
      </c>
      <c r="U46" s="1267" t="s">
        <v>2164</v>
      </c>
      <c r="V46" s="256"/>
      <c r="W46" s="256"/>
      <c r="X46" s="1848"/>
    </row>
    <row r="47" spans="2:24" ht="15" customHeight="1" thickBot="1">
      <c r="B47" s="1254"/>
      <c r="C47" s="1254"/>
      <c r="D47" s="1254"/>
      <c r="E47" s="1245"/>
      <c r="F47" s="256"/>
      <c r="G47" s="256"/>
      <c r="H47" s="1848"/>
      <c r="J47" s="1848"/>
      <c r="K47" s="1848"/>
      <c r="L47" s="1848"/>
      <c r="M47" s="1894"/>
      <c r="N47" s="596"/>
      <c r="O47" s="1894"/>
      <c r="P47" s="348"/>
      <c r="Q47" s="348"/>
      <c r="R47" s="1894"/>
      <c r="S47" s="1848"/>
      <c r="T47" s="1254"/>
      <c r="U47" s="1245"/>
      <c r="V47" s="256"/>
      <c r="W47" s="256"/>
      <c r="X47" s="1848"/>
    </row>
    <row r="48" spans="2:24" ht="33" customHeight="1" thickBot="1">
      <c r="B48" s="1192" t="s">
        <v>2165</v>
      </c>
      <c r="C48" s="1194" t="s">
        <v>813</v>
      </c>
      <c r="D48" s="1194">
        <v>3</v>
      </c>
      <c r="E48" s="1262">
        <v>0.35799999999999998</v>
      </c>
      <c r="F48" s="256"/>
      <c r="G48" s="256"/>
      <c r="H48" s="1848"/>
      <c r="I48" s="528" t="s">
        <v>2166</v>
      </c>
      <c r="J48" s="1848"/>
      <c r="K48" s="1891" t="s">
        <v>27603</v>
      </c>
      <c r="L48" s="1848"/>
      <c r="M48" s="1894"/>
      <c r="N48" s="529">
        <f t="shared" ref="N48:N49" si="17">IF( SUM( P48:Q48 ) = 0, 0, $P$5 )</f>
        <v>0</v>
      </c>
      <c r="O48" s="1894"/>
      <c r="P48" s="530">
        <f t="shared" ref="P48:P49" si="18" xml:space="preserve"> IF( ISNUMBER( E48 ), 0, 1 )</f>
        <v>0</v>
      </c>
      <c r="Q48" s="348"/>
      <c r="R48" s="1894"/>
      <c r="S48" s="1848"/>
      <c r="T48" s="1192" t="s">
        <v>2165</v>
      </c>
      <c r="U48" s="1263" t="s">
        <v>2167</v>
      </c>
      <c r="V48" s="256"/>
      <c r="W48" s="256"/>
      <c r="X48" s="1848"/>
    </row>
    <row r="49" spans="2:24" ht="33" customHeight="1">
      <c r="B49" s="1199" t="s">
        <v>2168</v>
      </c>
      <c r="C49" s="1200" t="s">
        <v>813</v>
      </c>
      <c r="D49" s="1200">
        <v>3</v>
      </c>
      <c r="E49" s="1264">
        <f>E48</f>
        <v>0.35799999999999998</v>
      </c>
      <c r="F49" s="256"/>
      <c r="G49" s="256"/>
      <c r="H49" s="1848"/>
      <c r="I49" s="535" t="s">
        <v>2169</v>
      </c>
      <c r="J49" s="1848"/>
      <c r="K49" s="1891" t="s">
        <v>27603</v>
      </c>
      <c r="L49" s="1848"/>
      <c r="M49" s="1894"/>
      <c r="N49" s="529">
        <f t="shared" si="17"/>
        <v>0</v>
      </c>
      <c r="O49" s="1894"/>
      <c r="P49" s="530">
        <f t="shared" si="18"/>
        <v>0</v>
      </c>
      <c r="Q49" s="348"/>
      <c r="R49" s="1894"/>
      <c r="S49" s="1848"/>
      <c r="T49" s="1199" t="s">
        <v>2168</v>
      </c>
      <c r="U49" s="1265" t="s">
        <v>2170</v>
      </c>
      <c r="V49" s="256"/>
      <c r="W49" s="256"/>
      <c r="X49" s="1848"/>
    </row>
    <row r="50" spans="2:24" ht="33" customHeight="1" thickBot="1">
      <c r="B50" s="1206" t="s">
        <v>2171</v>
      </c>
      <c r="C50" s="1218" t="s">
        <v>813</v>
      </c>
      <c r="D50" s="1218">
        <v>3</v>
      </c>
      <c r="E50" s="1266">
        <f>E48-E49</f>
        <v>0</v>
      </c>
      <c r="F50" s="256"/>
      <c r="G50" s="256"/>
      <c r="H50" s="1848"/>
      <c r="I50" s="571" t="s">
        <v>2172</v>
      </c>
      <c r="J50" s="1848"/>
      <c r="K50" s="1893"/>
      <c r="L50" s="1848"/>
      <c r="M50" s="1894"/>
      <c r="N50" s="596"/>
      <c r="O50" s="1894"/>
      <c r="P50" s="348"/>
      <c r="Q50" s="348"/>
      <c r="R50" s="1894"/>
      <c r="S50" s="1848"/>
      <c r="T50" s="1206" t="s">
        <v>2171</v>
      </c>
      <c r="U50" s="1267" t="s">
        <v>2173</v>
      </c>
      <c r="V50" s="256"/>
      <c r="W50" s="256"/>
      <c r="X50" s="1848"/>
    </row>
    <row r="51" spans="2:24" ht="6" customHeight="1">
      <c r="B51" s="212"/>
      <c r="C51" s="212"/>
      <c r="D51" s="212"/>
      <c r="E51" s="1848"/>
      <c r="F51" s="1848"/>
      <c r="G51" s="1848"/>
      <c r="H51" s="1848"/>
      <c r="J51" s="1848"/>
      <c r="K51" s="1848"/>
      <c r="L51" s="1848"/>
      <c r="M51" s="1894"/>
      <c r="N51" s="596"/>
      <c r="O51" s="1894"/>
      <c r="P51" s="348"/>
      <c r="Q51" s="348"/>
      <c r="R51" s="1894"/>
      <c r="S51" s="1848"/>
      <c r="T51" s="1848"/>
      <c r="U51" s="1848"/>
      <c r="V51" s="1848"/>
      <c r="W51" s="1848"/>
      <c r="X51" s="1848"/>
    </row>
  </sheetData>
  <sheetProtection algorithmName="SHA-512" hashValue="amFSMC94PWxXVvrWov8vBz0PF2MqpP7l7JytB8RF70DbdIqkD/RGrhj4M0rdMMNv3am/rQRJjZ4ECjiM7Y5zcA==" saltValue="JHj3vb2TNh6rqpbwsdxJwg==" spinCount="100000" sheet="1" objects="1" scenarios="1"/>
  <mergeCells count="4">
    <mergeCell ref="P4:Q4"/>
    <mergeCell ref="E1:G1"/>
    <mergeCell ref="B3:K3"/>
    <mergeCell ref="T3:W3"/>
  </mergeCells>
  <conditionalFormatting sqref="N15">
    <cfRule type="cellIs" dxfId="345" priority="14" operator="equal">
      <formula>0</formula>
    </cfRule>
  </conditionalFormatting>
  <conditionalFormatting sqref="N17">
    <cfRule type="cellIs" dxfId="344" priority="13" operator="equal">
      <formula>0</formula>
    </cfRule>
  </conditionalFormatting>
  <conditionalFormatting sqref="N16">
    <cfRule type="cellIs" dxfId="343" priority="10" operator="equal">
      <formula>0</formula>
    </cfRule>
  </conditionalFormatting>
  <conditionalFormatting sqref="N29">
    <cfRule type="cellIs" dxfId="342" priority="8" operator="equal">
      <formula>0</formula>
    </cfRule>
  </conditionalFormatting>
  <conditionalFormatting sqref="N30:N31 N34:N37 N39:N40 N42:N43 N46:N47 N50:N51">
    <cfRule type="cellIs" dxfId="341" priority="12" operator="equal">
      <formula>0</formula>
    </cfRule>
  </conditionalFormatting>
  <conditionalFormatting sqref="N8:N14">
    <cfRule type="cellIs" dxfId="340" priority="11" operator="equal">
      <formula>0</formula>
    </cfRule>
  </conditionalFormatting>
  <conditionalFormatting sqref="N22:N23">
    <cfRule type="cellIs" dxfId="339" priority="9" operator="equal">
      <formula>0</formula>
    </cfRule>
  </conditionalFormatting>
  <conditionalFormatting sqref="N24:N28">
    <cfRule type="cellIs" dxfId="338" priority="6" operator="equal">
      <formula>0</formula>
    </cfRule>
  </conditionalFormatting>
  <conditionalFormatting sqref="N18:N21">
    <cfRule type="cellIs" dxfId="337" priority="7" operator="equal">
      <formula>0</formula>
    </cfRule>
  </conditionalFormatting>
  <conditionalFormatting sqref="N41">
    <cfRule type="cellIs" dxfId="336" priority="3" operator="equal">
      <formula>0</formula>
    </cfRule>
  </conditionalFormatting>
  <conditionalFormatting sqref="N44:N45">
    <cfRule type="cellIs" dxfId="335" priority="2" operator="equal">
      <formula>0</formula>
    </cfRule>
  </conditionalFormatting>
  <conditionalFormatting sqref="N48:N49">
    <cfRule type="cellIs" dxfId="334" priority="1" operator="equal">
      <formula>0</formula>
    </cfRule>
  </conditionalFormatting>
  <conditionalFormatting sqref="N32:N33">
    <cfRule type="cellIs" dxfId="333" priority="5" operator="equal">
      <formula>0</formula>
    </cfRule>
  </conditionalFormatting>
  <conditionalFormatting sqref="N38">
    <cfRule type="cellIs" dxfId="332" priority="4" operator="equal">
      <formula>0</formula>
    </cfRule>
  </conditionalFormatting>
  <dataValidations count="1">
    <dataValidation type="custom" allowBlank="1" showErrorMessage="1" errorTitle="Input Error" error="Please input a numeric value." sqref="E48:E49 E44:E45 E41:F41 E38:F38 E32:F33 E24:F27 E18:F21 E8:F11 F12:F14 E13:E14">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B1:AM45"/>
  <sheetViews>
    <sheetView showGridLines="0" topLeftCell="A19" zoomScale="80" zoomScaleNormal="80" zoomScaleSheetLayoutView="100" workbookViewId="0">
      <selection activeCell="B31" sqref="B31:K31"/>
    </sheetView>
  </sheetViews>
  <sheetFormatPr defaultColWidth="8.625" defaultRowHeight="15.75"/>
  <cols>
    <col min="1" max="1" width="1.625" style="312" customWidth="1"/>
    <col min="2" max="2" width="32" style="312" customWidth="1"/>
    <col min="3" max="3" width="7" style="312" customWidth="1"/>
    <col min="4" max="4" width="5.5" style="312" customWidth="1"/>
    <col min="5" max="12" width="12.5" style="312" customWidth="1"/>
    <col min="13" max="13" width="1.625" style="16" customWidth="1"/>
    <col min="14" max="14" width="12.5" style="189" customWidth="1"/>
    <col min="15" max="15" width="1.625" style="312" customWidth="1"/>
    <col min="16" max="16" width="33.625" style="312" customWidth="1"/>
    <col min="17" max="18" width="1.625" style="312" customWidth="1"/>
    <col min="19" max="19" width="20.375" style="312" customWidth="1"/>
    <col min="20" max="20" width="1.625" style="326" customWidth="1"/>
    <col min="21" max="27" width="7.5" style="326" hidden="1" customWidth="1"/>
    <col min="28" max="28" width="1.625" style="326" hidden="1" customWidth="1"/>
    <col min="29" max="29" width="1.625" style="312" customWidth="1"/>
    <col min="30" max="30" width="20.875" style="312" bestFit="1" customWidth="1"/>
    <col min="31" max="38" width="12.5" style="312" customWidth="1"/>
    <col min="39" max="39" width="1.625" style="312" customWidth="1"/>
    <col min="40" max="16384" width="8.625" style="312"/>
  </cols>
  <sheetData>
    <row r="1" spans="2:39" s="135" customFormat="1" ht="30" customHeight="1">
      <c r="B1" s="333" t="s">
        <v>671</v>
      </c>
      <c r="C1" s="333"/>
      <c r="D1" s="333"/>
      <c r="E1" s="333"/>
      <c r="F1" s="333"/>
      <c r="G1" s="333"/>
      <c r="H1" s="333"/>
      <c r="I1" s="333"/>
      <c r="J1" s="333"/>
      <c r="K1" s="2086"/>
      <c r="L1" s="2086"/>
      <c r="M1" s="2086"/>
      <c r="N1" s="2086"/>
      <c r="R1" s="358"/>
      <c r="S1" s="214"/>
      <c r="T1" s="1894"/>
      <c r="U1" s="1885"/>
      <c r="V1" s="1885"/>
      <c r="W1" s="1885"/>
      <c r="X1" s="1885"/>
      <c r="Y1" s="1885"/>
      <c r="Z1" s="1885"/>
      <c r="AA1" s="1885"/>
      <c r="AB1" s="1894"/>
      <c r="AD1" s="333" t="s">
        <v>671</v>
      </c>
    </row>
    <row r="2" spans="2:39" s="135" customFormat="1" ht="30" customHeight="1">
      <c r="B2" s="2086" t="str">
        <f>Validation!B4</f>
        <v>South Staffordshire / Cambridge Water</v>
      </c>
      <c r="C2" s="2086"/>
      <c r="D2" s="2086"/>
      <c r="E2" s="2086"/>
      <c r="F2" s="2086"/>
      <c r="G2" s="2086"/>
      <c r="H2" s="2086"/>
      <c r="I2" s="2086"/>
      <c r="J2" s="2086"/>
      <c r="K2" s="1030"/>
      <c r="L2" s="1030"/>
      <c r="M2" s="1030"/>
      <c r="N2" s="1030"/>
      <c r="R2" s="358"/>
      <c r="S2" s="214"/>
      <c r="T2" s="1894"/>
      <c r="U2" s="1885"/>
      <c r="V2" s="1885"/>
      <c r="W2" s="1885"/>
      <c r="X2" s="1885"/>
      <c r="Y2" s="1885"/>
      <c r="Z2" s="1885"/>
      <c r="AA2" s="1885"/>
      <c r="AB2" s="1894"/>
      <c r="AD2" s="333" t="str">
        <f>Validation!B4</f>
        <v>South Staffordshire / Cambridge Water</v>
      </c>
    </row>
    <row r="3" spans="2:39" s="54" customFormat="1" ht="45" customHeight="1">
      <c r="B3" s="2087" t="s">
        <v>672</v>
      </c>
      <c r="C3" s="2170"/>
      <c r="D3" s="2170"/>
      <c r="E3" s="2170"/>
      <c r="F3" s="2170"/>
      <c r="G3" s="2170"/>
      <c r="H3" s="2170"/>
      <c r="I3" s="2170"/>
      <c r="J3" s="2170"/>
      <c r="K3" s="2170"/>
      <c r="L3" s="2170"/>
      <c r="M3" s="2170"/>
      <c r="N3" s="2170"/>
      <c r="O3" s="2170"/>
      <c r="P3" s="2170"/>
      <c r="R3" s="275"/>
      <c r="S3" s="430" t="s">
        <v>798</v>
      </c>
      <c r="T3" s="1894"/>
      <c r="U3" s="1885"/>
      <c r="V3" s="1885"/>
      <c r="W3" s="1885"/>
      <c r="X3" s="1885"/>
      <c r="Y3" s="1885"/>
      <c r="Z3" s="1885"/>
      <c r="AA3" s="1885"/>
      <c r="AB3" s="1894"/>
      <c r="AD3" s="2089" t="s">
        <v>2174</v>
      </c>
      <c r="AE3" s="2090"/>
      <c r="AF3" s="2090"/>
      <c r="AG3" s="2090"/>
      <c r="AH3" s="2090"/>
      <c r="AI3" s="2090"/>
      <c r="AJ3" s="2090"/>
      <c r="AK3" s="2090"/>
      <c r="AL3" s="2090"/>
    </row>
    <row r="4" spans="2:39" s="54" customFormat="1" ht="14.25" customHeight="1" thickBot="1">
      <c r="B4" s="1049"/>
      <c r="C4" s="1049"/>
      <c r="D4" s="1049"/>
      <c r="E4" s="1049"/>
      <c r="F4" s="1049"/>
      <c r="G4" s="1049"/>
      <c r="H4" s="1049"/>
      <c r="I4" s="1049"/>
      <c r="J4" s="1049"/>
      <c r="K4" s="1049"/>
      <c r="L4" s="1049"/>
      <c r="M4" s="77"/>
      <c r="N4" s="46"/>
      <c r="R4" s="1890"/>
      <c r="S4" s="1848"/>
      <c r="T4" s="1894"/>
      <c r="U4" s="2085" t="s">
        <v>799</v>
      </c>
      <c r="V4" s="2085"/>
      <c r="W4" s="2085"/>
      <c r="X4" s="2085"/>
      <c r="Y4" s="2085"/>
      <c r="Z4" s="2085"/>
      <c r="AA4" s="2085"/>
      <c r="AB4" s="1894"/>
      <c r="AD4" s="1049"/>
      <c r="AE4" s="1049"/>
      <c r="AF4" s="1049"/>
      <c r="AG4" s="1049"/>
      <c r="AH4" s="1049"/>
      <c r="AI4" s="1049"/>
      <c r="AJ4" s="1049"/>
      <c r="AK4" s="1049"/>
      <c r="AL4" s="1049"/>
    </row>
    <row r="5" spans="2:39" ht="56.25" customHeight="1" thickBot="1">
      <c r="B5" s="512" t="s">
        <v>800</v>
      </c>
      <c r="C5" s="488" t="s">
        <v>801</v>
      </c>
      <c r="D5" s="488" t="s">
        <v>802</v>
      </c>
      <c r="E5" s="1268" t="s">
        <v>1735</v>
      </c>
      <c r="F5" s="1268" t="s">
        <v>1736</v>
      </c>
      <c r="G5" s="1268" t="s">
        <v>1737</v>
      </c>
      <c r="H5" s="1268" t="s">
        <v>1738</v>
      </c>
      <c r="I5" s="1268" t="s">
        <v>1739</v>
      </c>
      <c r="J5" s="1268" t="s">
        <v>1740</v>
      </c>
      <c r="K5" s="1268" t="s">
        <v>1741</v>
      </c>
      <c r="L5" s="1269" t="s">
        <v>1016</v>
      </c>
      <c r="M5" s="157"/>
      <c r="N5" s="1270" t="s">
        <v>806</v>
      </c>
      <c r="O5" s="1848"/>
      <c r="P5" s="514" t="s">
        <v>807</v>
      </c>
      <c r="Q5" s="1848"/>
      <c r="R5" s="1890"/>
      <c r="S5" s="1848"/>
      <c r="T5" s="1894"/>
      <c r="U5" s="327" t="s">
        <v>808</v>
      </c>
      <c r="V5" s="348"/>
      <c r="W5" s="348"/>
      <c r="X5" s="348"/>
      <c r="Y5" s="348"/>
      <c r="Z5" s="348"/>
      <c r="AA5" s="348"/>
      <c r="AB5" s="1894"/>
      <c r="AC5" s="1848"/>
      <c r="AD5" s="512" t="s">
        <v>800</v>
      </c>
      <c r="AE5" s="1268" t="s">
        <v>2175</v>
      </c>
      <c r="AF5" s="1268" t="s">
        <v>1738</v>
      </c>
      <c r="AG5" s="1268" t="s">
        <v>1739</v>
      </c>
      <c r="AH5" s="1268" t="s">
        <v>1740</v>
      </c>
      <c r="AI5" s="1268" t="s">
        <v>1741</v>
      </c>
      <c r="AJ5" s="1268" t="s">
        <v>1735</v>
      </c>
      <c r="AK5" s="1268" t="s">
        <v>2176</v>
      </c>
      <c r="AL5" s="1269" t="s">
        <v>1016</v>
      </c>
      <c r="AM5" s="1848"/>
    </row>
    <row r="6" spans="2:39" ht="14.25" customHeight="1" thickBot="1">
      <c r="B6" s="157"/>
      <c r="C6" s="157"/>
      <c r="D6" s="157"/>
      <c r="E6" s="1271"/>
      <c r="F6" s="1271"/>
      <c r="G6" s="1271"/>
      <c r="H6" s="1271"/>
      <c r="I6" s="1271"/>
      <c r="J6" s="1271"/>
      <c r="K6" s="1271"/>
      <c r="L6" s="1271"/>
      <c r="M6" s="157"/>
      <c r="N6" s="209"/>
      <c r="O6" s="1848"/>
      <c r="P6" s="1848"/>
      <c r="Q6" s="1848"/>
      <c r="R6" s="1890"/>
      <c r="S6" s="1848"/>
      <c r="T6" s="1894"/>
      <c r="U6" s="1848"/>
      <c r="V6" s="1848"/>
      <c r="W6" s="1848"/>
      <c r="X6" s="1848"/>
      <c r="Y6" s="1848"/>
      <c r="Z6" s="1848"/>
      <c r="AA6" s="1848"/>
      <c r="AB6" s="1894"/>
      <c r="AC6" s="1848"/>
      <c r="AD6" s="157"/>
      <c r="AE6" s="1271"/>
      <c r="AF6" s="1271"/>
      <c r="AG6" s="1271"/>
      <c r="AH6" s="1271"/>
      <c r="AI6" s="1271"/>
      <c r="AJ6" s="1271"/>
      <c r="AK6" s="1271"/>
      <c r="AL6" s="1271"/>
      <c r="AM6" s="1848"/>
    </row>
    <row r="7" spans="2:39" ht="21" customHeight="1" thickBot="1">
      <c r="B7" s="390" t="s">
        <v>2177</v>
      </c>
      <c r="C7" s="599"/>
      <c r="D7" s="599"/>
      <c r="E7" s="157"/>
      <c r="F7" s="157"/>
      <c r="G7" s="157"/>
      <c r="H7" s="157"/>
      <c r="I7" s="157"/>
      <c r="J7" s="157"/>
      <c r="K7" s="157"/>
      <c r="L7" s="157"/>
      <c r="M7" s="157"/>
      <c r="N7" s="157"/>
      <c r="O7" s="1848"/>
      <c r="P7" s="1848"/>
      <c r="Q7" s="1848"/>
      <c r="R7" s="1890"/>
      <c r="S7" s="1886"/>
      <c r="T7" s="1894"/>
      <c r="U7" s="1886"/>
      <c r="V7" s="1886"/>
      <c r="W7" s="1886"/>
      <c r="X7" s="1886"/>
      <c r="Y7" s="1886"/>
      <c r="Z7" s="1886"/>
      <c r="AA7" s="1886"/>
      <c r="AB7" s="1894"/>
      <c r="AC7" s="1848"/>
      <c r="AD7" s="378" t="s">
        <v>2177</v>
      </c>
      <c r="AE7" s="157"/>
      <c r="AF7" s="157"/>
      <c r="AG7" s="157"/>
      <c r="AH7" s="157"/>
      <c r="AI7" s="157"/>
      <c r="AJ7" s="157"/>
      <c r="AK7" s="157"/>
      <c r="AL7" s="157"/>
      <c r="AM7" s="1848"/>
    </row>
    <row r="8" spans="2:39" ht="33" customHeight="1">
      <c r="B8" s="394" t="s">
        <v>2178</v>
      </c>
      <c r="C8" s="379" t="s">
        <v>813</v>
      </c>
      <c r="D8" s="379">
        <v>3</v>
      </c>
      <c r="E8" s="924">
        <v>12.962</v>
      </c>
      <c r="F8" s="924">
        <v>0</v>
      </c>
      <c r="G8" s="924">
        <v>20.841999999999999</v>
      </c>
      <c r="H8" s="924">
        <v>972.78</v>
      </c>
      <c r="I8" s="924">
        <v>0</v>
      </c>
      <c r="J8" s="924">
        <v>0</v>
      </c>
      <c r="K8" s="924">
        <v>0</v>
      </c>
      <c r="L8" s="503">
        <f>SUM(E8:K8)</f>
        <v>1006.5839999999999</v>
      </c>
      <c r="M8" s="157"/>
      <c r="N8" s="1272" t="s">
        <v>2179</v>
      </c>
      <c r="O8" s="1848"/>
      <c r="P8" s="1891"/>
      <c r="Q8" s="1848"/>
      <c r="R8" s="1890"/>
      <c r="S8" s="529">
        <f>IF( SUM( U8:AA8 ) = 0, 0, $U$5 )</f>
        <v>0</v>
      </c>
      <c r="T8" s="1894"/>
      <c r="U8" s="530">
        <f t="shared" ref="U8:AA12" si="0" xml:space="preserve"> IF( ISNUMBER( E8 ), 0, 1 )</f>
        <v>0</v>
      </c>
      <c r="V8" s="530">
        <f t="shared" si="0"/>
        <v>0</v>
      </c>
      <c r="W8" s="530">
        <f t="shared" si="0"/>
        <v>0</v>
      </c>
      <c r="X8" s="530">
        <f t="shared" si="0"/>
        <v>0</v>
      </c>
      <c r="Y8" s="530">
        <f t="shared" si="0"/>
        <v>0</v>
      </c>
      <c r="Z8" s="530">
        <f t="shared" si="0"/>
        <v>0</v>
      </c>
      <c r="AA8" s="530">
        <f t="shared" si="0"/>
        <v>0</v>
      </c>
      <c r="AB8" s="1894"/>
      <c r="AC8" s="1848"/>
      <c r="AD8" s="394" t="s">
        <v>2178</v>
      </c>
      <c r="AE8" s="707" t="s">
        <v>2180</v>
      </c>
      <c r="AF8" s="380" t="s">
        <v>2181</v>
      </c>
      <c r="AG8" s="380" t="s">
        <v>2182</v>
      </c>
      <c r="AH8" s="380" t="s">
        <v>2183</v>
      </c>
      <c r="AI8" s="380" t="s">
        <v>2184</v>
      </c>
      <c r="AJ8" s="380" t="s">
        <v>2185</v>
      </c>
      <c r="AK8" s="380" t="s">
        <v>2186</v>
      </c>
      <c r="AL8" s="465" t="s">
        <v>2187</v>
      </c>
      <c r="AM8" s="1848"/>
    </row>
    <row r="9" spans="2:39" ht="33" customHeight="1">
      <c r="B9" s="1805" t="s">
        <v>2188</v>
      </c>
      <c r="C9" s="375" t="s">
        <v>813</v>
      </c>
      <c r="D9" s="375">
        <v>3</v>
      </c>
      <c r="E9" s="926">
        <v>0</v>
      </c>
      <c r="F9" s="926">
        <v>0</v>
      </c>
      <c r="G9" s="926">
        <v>0</v>
      </c>
      <c r="H9" s="926">
        <v>-7.0679999999999996</v>
      </c>
      <c r="I9" s="926">
        <v>0</v>
      </c>
      <c r="J9" s="926">
        <v>0</v>
      </c>
      <c r="K9" s="926">
        <v>0</v>
      </c>
      <c r="L9" s="504">
        <f t="shared" ref="L9:L12" si="1">SUM(E9:K9)</f>
        <v>-7.0679999999999996</v>
      </c>
      <c r="M9" s="157"/>
      <c r="N9" s="1273" t="s">
        <v>2189</v>
      </c>
      <c r="O9" s="1848"/>
      <c r="P9" s="1892"/>
      <c r="Q9" s="1848"/>
      <c r="R9" s="1895"/>
      <c r="S9" s="529">
        <f t="shared" ref="S9:S12" si="2">IF( SUM( U9:AA9 ) = 0, 0, $U$5 )</f>
        <v>0</v>
      </c>
      <c r="T9" s="1894"/>
      <c r="U9" s="530">
        <f t="shared" si="0"/>
        <v>0</v>
      </c>
      <c r="V9" s="530">
        <f t="shared" si="0"/>
        <v>0</v>
      </c>
      <c r="W9" s="530">
        <f t="shared" si="0"/>
        <v>0</v>
      </c>
      <c r="X9" s="530">
        <f t="shared" si="0"/>
        <v>0</v>
      </c>
      <c r="Y9" s="530">
        <f t="shared" si="0"/>
        <v>0</v>
      </c>
      <c r="Z9" s="530">
        <f t="shared" si="0"/>
        <v>0</v>
      </c>
      <c r="AA9" s="530">
        <f t="shared" si="0"/>
        <v>0</v>
      </c>
      <c r="AB9" s="1894"/>
      <c r="AC9" s="1848"/>
      <c r="AD9" s="1805" t="s">
        <v>2188</v>
      </c>
      <c r="AE9" s="376" t="s">
        <v>2190</v>
      </c>
      <c r="AF9" s="376" t="s">
        <v>2191</v>
      </c>
      <c r="AG9" s="376" t="s">
        <v>2192</v>
      </c>
      <c r="AH9" s="376" t="s">
        <v>2193</v>
      </c>
      <c r="AI9" s="376" t="s">
        <v>2194</v>
      </c>
      <c r="AJ9" s="376" t="s">
        <v>2195</v>
      </c>
      <c r="AK9" s="376" t="s">
        <v>2196</v>
      </c>
      <c r="AL9" s="466" t="s">
        <v>2197</v>
      </c>
      <c r="AM9" s="1848"/>
    </row>
    <row r="10" spans="2:39" ht="33" customHeight="1">
      <c r="B10" s="1805" t="s">
        <v>2198</v>
      </c>
      <c r="C10" s="375" t="s">
        <v>813</v>
      </c>
      <c r="D10" s="375">
        <v>3</v>
      </c>
      <c r="E10" s="926">
        <v>0.96</v>
      </c>
      <c r="F10" s="926">
        <v>0</v>
      </c>
      <c r="G10" s="926">
        <v>3.266</v>
      </c>
      <c r="H10" s="926">
        <v>39.966000000000001</v>
      </c>
      <c r="I10" s="926">
        <v>0</v>
      </c>
      <c r="J10" s="926">
        <v>0</v>
      </c>
      <c r="K10" s="926">
        <v>0</v>
      </c>
      <c r="L10" s="504">
        <f t="shared" si="1"/>
        <v>44.192</v>
      </c>
      <c r="M10" s="157"/>
      <c r="N10" s="1274" t="s">
        <v>2199</v>
      </c>
      <c r="O10" s="1848"/>
      <c r="P10" s="1892"/>
      <c r="Q10" s="1848"/>
      <c r="R10" s="1895"/>
      <c r="S10" s="529">
        <f t="shared" si="2"/>
        <v>0</v>
      </c>
      <c r="T10" s="1894"/>
      <c r="U10" s="530">
        <f t="shared" si="0"/>
        <v>0</v>
      </c>
      <c r="V10" s="530">
        <f t="shared" si="0"/>
        <v>0</v>
      </c>
      <c r="W10" s="530">
        <f t="shared" si="0"/>
        <v>0</v>
      </c>
      <c r="X10" s="530">
        <f t="shared" si="0"/>
        <v>0</v>
      </c>
      <c r="Y10" s="530">
        <f t="shared" si="0"/>
        <v>0</v>
      </c>
      <c r="Z10" s="530">
        <f t="shared" si="0"/>
        <v>0</v>
      </c>
      <c r="AA10" s="530">
        <f t="shared" si="0"/>
        <v>0</v>
      </c>
      <c r="AB10" s="1894"/>
      <c r="AC10" s="1848"/>
      <c r="AD10" s="1805" t="s">
        <v>2198</v>
      </c>
      <c r="AE10" s="376" t="s">
        <v>2200</v>
      </c>
      <c r="AF10" s="376" t="s">
        <v>2201</v>
      </c>
      <c r="AG10" s="376" t="s">
        <v>2202</v>
      </c>
      <c r="AH10" s="376" t="s">
        <v>2203</v>
      </c>
      <c r="AI10" s="376" t="s">
        <v>2204</v>
      </c>
      <c r="AJ10" s="376" t="s">
        <v>2205</v>
      </c>
      <c r="AK10" s="376" t="s">
        <v>2206</v>
      </c>
      <c r="AL10" s="466" t="s">
        <v>2207</v>
      </c>
      <c r="AM10" s="1848"/>
    </row>
    <row r="11" spans="2:39" ht="33" customHeight="1">
      <c r="B11" s="1805" t="s">
        <v>804</v>
      </c>
      <c r="C11" s="375" t="s">
        <v>813</v>
      </c>
      <c r="D11" s="375">
        <v>3</v>
      </c>
      <c r="E11" s="926">
        <v>0</v>
      </c>
      <c r="F11" s="926">
        <v>0</v>
      </c>
      <c r="G11" s="926">
        <v>0</v>
      </c>
      <c r="H11" s="926">
        <v>0</v>
      </c>
      <c r="I11" s="926">
        <v>0</v>
      </c>
      <c r="J11" s="926">
        <v>0</v>
      </c>
      <c r="K11" s="926">
        <v>0</v>
      </c>
      <c r="L11" s="504">
        <f t="shared" si="1"/>
        <v>0</v>
      </c>
      <c r="M11" s="157"/>
      <c r="N11" s="1275" t="s">
        <v>2208</v>
      </c>
      <c r="O11" s="1848"/>
      <c r="P11" s="1892"/>
      <c r="Q11" s="1848"/>
      <c r="R11" s="1895"/>
      <c r="S11" s="529">
        <f t="shared" si="2"/>
        <v>0</v>
      </c>
      <c r="T11" s="1894"/>
      <c r="U11" s="530">
        <f t="shared" si="0"/>
        <v>0</v>
      </c>
      <c r="V11" s="530">
        <f t="shared" si="0"/>
        <v>0</v>
      </c>
      <c r="W11" s="530">
        <f t="shared" si="0"/>
        <v>0</v>
      </c>
      <c r="X11" s="530">
        <f t="shared" si="0"/>
        <v>0</v>
      </c>
      <c r="Y11" s="530">
        <f t="shared" si="0"/>
        <v>0</v>
      </c>
      <c r="Z11" s="530">
        <f t="shared" si="0"/>
        <v>0</v>
      </c>
      <c r="AA11" s="530">
        <f t="shared" si="0"/>
        <v>0</v>
      </c>
      <c r="AB11" s="1894"/>
      <c r="AC11" s="1848"/>
      <c r="AD11" s="1805" t="s">
        <v>804</v>
      </c>
      <c r="AE11" s="376" t="s">
        <v>2209</v>
      </c>
      <c r="AF11" s="376" t="s">
        <v>2210</v>
      </c>
      <c r="AG11" s="376" t="s">
        <v>2211</v>
      </c>
      <c r="AH11" s="376" t="s">
        <v>2212</v>
      </c>
      <c r="AI11" s="376" t="s">
        <v>2213</v>
      </c>
      <c r="AJ11" s="376" t="s">
        <v>2214</v>
      </c>
      <c r="AK11" s="376" t="s">
        <v>2215</v>
      </c>
      <c r="AL11" s="466" t="s">
        <v>2216</v>
      </c>
      <c r="AM11" s="1848"/>
    </row>
    <row r="12" spans="2:39" ht="33" customHeight="1">
      <c r="B12" s="1805" t="s">
        <v>2217</v>
      </c>
      <c r="C12" s="375" t="s">
        <v>813</v>
      </c>
      <c r="D12" s="375">
        <v>3</v>
      </c>
      <c r="E12" s="926">
        <v>0</v>
      </c>
      <c r="F12" s="926">
        <v>0</v>
      </c>
      <c r="G12" s="926">
        <v>0</v>
      </c>
      <c r="H12" s="926">
        <v>0</v>
      </c>
      <c r="I12" s="926">
        <v>0</v>
      </c>
      <c r="J12" s="926">
        <v>0</v>
      </c>
      <c r="K12" s="926">
        <v>0</v>
      </c>
      <c r="L12" s="504">
        <f t="shared" si="1"/>
        <v>0</v>
      </c>
      <c r="M12" s="157"/>
      <c r="N12" s="1273" t="s">
        <v>2218</v>
      </c>
      <c r="O12" s="1848"/>
      <c r="P12" s="1892"/>
      <c r="Q12" s="1848"/>
      <c r="R12" s="1895"/>
      <c r="S12" s="529">
        <f t="shared" si="2"/>
        <v>0</v>
      </c>
      <c r="T12" s="1894"/>
      <c r="U12" s="530">
        <f t="shared" si="0"/>
        <v>0</v>
      </c>
      <c r="V12" s="530">
        <f t="shared" si="0"/>
        <v>0</v>
      </c>
      <c r="W12" s="530">
        <f t="shared" si="0"/>
        <v>0</v>
      </c>
      <c r="X12" s="530">
        <f t="shared" si="0"/>
        <v>0</v>
      </c>
      <c r="Y12" s="530">
        <f t="shared" si="0"/>
        <v>0</v>
      </c>
      <c r="Z12" s="530">
        <f t="shared" si="0"/>
        <v>0</v>
      </c>
      <c r="AA12" s="530">
        <f t="shared" si="0"/>
        <v>0</v>
      </c>
      <c r="AB12" s="1894"/>
      <c r="AC12" s="1848"/>
      <c r="AD12" s="1805" t="s">
        <v>2217</v>
      </c>
      <c r="AE12" s="376" t="s">
        <v>2219</v>
      </c>
      <c r="AF12" s="376" t="s">
        <v>2220</v>
      </c>
      <c r="AG12" s="376" t="s">
        <v>2221</v>
      </c>
      <c r="AH12" s="376" t="s">
        <v>2222</v>
      </c>
      <c r="AI12" s="376" t="s">
        <v>2223</v>
      </c>
      <c r="AJ12" s="376" t="s">
        <v>2224</v>
      </c>
      <c r="AK12" s="376" t="s">
        <v>2225</v>
      </c>
      <c r="AL12" s="466" t="s">
        <v>2226</v>
      </c>
      <c r="AM12" s="1848"/>
    </row>
    <row r="13" spans="2:39" ht="33" customHeight="1" thickBot="1">
      <c r="B13" s="1809" t="s">
        <v>2227</v>
      </c>
      <c r="C13" s="382" t="s">
        <v>813</v>
      </c>
      <c r="D13" s="382">
        <v>3</v>
      </c>
      <c r="E13" s="391">
        <f>SUM(E8:E12)</f>
        <v>13.922000000000001</v>
      </c>
      <c r="F13" s="391">
        <f t="shared" ref="F13:K13" si="3">SUM(F8:F12)</f>
        <v>0</v>
      </c>
      <c r="G13" s="391">
        <f t="shared" si="3"/>
        <v>24.107999999999997</v>
      </c>
      <c r="H13" s="391">
        <f t="shared" si="3"/>
        <v>1005.678</v>
      </c>
      <c r="I13" s="391">
        <f t="shared" si="3"/>
        <v>0</v>
      </c>
      <c r="J13" s="391">
        <f t="shared" si="3"/>
        <v>0</v>
      </c>
      <c r="K13" s="391">
        <f t="shared" si="3"/>
        <v>0</v>
      </c>
      <c r="L13" s="392">
        <f>SUM(E13:K13)</f>
        <v>1043.7080000000001</v>
      </c>
      <c r="M13" s="157"/>
      <c r="N13" s="499" t="s">
        <v>2228</v>
      </c>
      <c r="O13" s="1848"/>
      <c r="P13" s="1893"/>
      <c r="Q13" s="1848"/>
      <c r="R13" s="1895"/>
      <c r="S13" s="529"/>
      <c r="T13" s="1894"/>
      <c r="U13" s="348"/>
      <c r="V13" s="348"/>
      <c r="W13" s="348"/>
      <c r="X13" s="348"/>
      <c r="Y13" s="348"/>
      <c r="Z13" s="348"/>
      <c r="AA13" s="348"/>
      <c r="AB13" s="1894"/>
      <c r="AC13" s="1848"/>
      <c r="AD13" s="1809" t="s">
        <v>2227</v>
      </c>
      <c r="AE13" s="383" t="s">
        <v>2229</v>
      </c>
      <c r="AF13" s="383" t="s">
        <v>2230</v>
      </c>
      <c r="AG13" s="383" t="s">
        <v>2231</v>
      </c>
      <c r="AH13" s="383" t="s">
        <v>2232</v>
      </c>
      <c r="AI13" s="383" t="s">
        <v>2233</v>
      </c>
      <c r="AJ13" s="383" t="s">
        <v>2234</v>
      </c>
      <c r="AK13" s="383" t="s">
        <v>2235</v>
      </c>
      <c r="AL13" s="384" t="s">
        <v>2236</v>
      </c>
      <c r="AM13" s="1848"/>
    </row>
    <row r="14" spans="2:39" ht="14.25" customHeight="1" thickBot="1">
      <c r="B14" s="1276"/>
      <c r="C14" s="1276"/>
      <c r="D14" s="1276"/>
      <c r="E14" s="157"/>
      <c r="F14" s="157"/>
      <c r="G14" s="157"/>
      <c r="H14" s="157"/>
      <c r="I14" s="157"/>
      <c r="J14" s="157"/>
      <c r="K14" s="157"/>
      <c r="L14" s="157"/>
      <c r="M14" s="157"/>
      <c r="N14" s="46"/>
      <c r="O14" s="1848"/>
      <c r="P14" s="1848"/>
      <c r="Q14" s="1848"/>
      <c r="R14" s="1895"/>
      <c r="S14" s="529"/>
      <c r="T14" s="1894"/>
      <c r="U14" s="348"/>
      <c r="V14" s="348"/>
      <c r="W14" s="348"/>
      <c r="X14" s="348"/>
      <c r="Y14" s="348"/>
      <c r="Z14" s="348"/>
      <c r="AA14" s="348"/>
      <c r="AB14" s="1894"/>
      <c r="AC14" s="1848"/>
      <c r="AD14" s="1276"/>
      <c r="AE14" s="157"/>
      <c r="AF14" s="157"/>
      <c r="AG14" s="157"/>
      <c r="AH14" s="157"/>
      <c r="AI14" s="157"/>
      <c r="AJ14" s="157"/>
      <c r="AK14" s="157"/>
      <c r="AL14" s="157"/>
      <c r="AM14" s="1848"/>
    </row>
    <row r="15" spans="2:39" ht="21" customHeight="1" thickBot="1">
      <c r="B15" s="390" t="s">
        <v>1215</v>
      </c>
      <c r="C15" s="599"/>
      <c r="D15" s="599"/>
      <c r="E15" s="157"/>
      <c r="F15" s="157"/>
      <c r="G15" s="157"/>
      <c r="H15" s="157"/>
      <c r="I15" s="157"/>
      <c r="J15" s="157"/>
      <c r="K15" s="157"/>
      <c r="L15" s="157"/>
      <c r="M15" s="157"/>
      <c r="N15" s="46"/>
      <c r="O15" s="1848"/>
      <c r="P15" s="1848"/>
      <c r="Q15" s="1848"/>
      <c r="R15" s="1895"/>
      <c r="S15" s="529"/>
      <c r="T15" s="1894"/>
      <c r="U15" s="348"/>
      <c r="V15" s="348"/>
      <c r="W15" s="348"/>
      <c r="X15" s="348"/>
      <c r="Y15" s="348"/>
      <c r="Z15" s="348"/>
      <c r="AA15" s="348"/>
      <c r="AB15" s="1894"/>
      <c r="AC15" s="1848"/>
      <c r="AD15" s="378" t="s">
        <v>1215</v>
      </c>
      <c r="AE15" s="157"/>
      <c r="AF15" s="157"/>
      <c r="AG15" s="157"/>
      <c r="AH15" s="157"/>
      <c r="AI15" s="157"/>
      <c r="AJ15" s="157"/>
      <c r="AK15" s="157"/>
      <c r="AL15" s="157"/>
      <c r="AM15" s="1848"/>
    </row>
    <row r="16" spans="2:39" ht="33" customHeight="1">
      <c r="B16" s="394" t="s">
        <v>2178</v>
      </c>
      <c r="C16" s="379" t="s">
        <v>813</v>
      </c>
      <c r="D16" s="379">
        <v>3</v>
      </c>
      <c r="E16" s="924">
        <v>-10.664999999999999</v>
      </c>
      <c r="F16" s="924">
        <v>0</v>
      </c>
      <c r="G16" s="924">
        <v>-3.4910000000000001</v>
      </c>
      <c r="H16" s="924">
        <v>-442.64699999999999</v>
      </c>
      <c r="I16" s="924">
        <v>0</v>
      </c>
      <c r="J16" s="924">
        <v>0</v>
      </c>
      <c r="K16" s="924">
        <v>0</v>
      </c>
      <c r="L16" s="503">
        <f>SUM(E16:K16)</f>
        <v>-456.803</v>
      </c>
      <c r="M16" s="157"/>
      <c r="N16" s="385" t="s">
        <v>2237</v>
      </c>
      <c r="O16" s="1848"/>
      <c r="P16" s="1891"/>
      <c r="Q16" s="1848"/>
      <c r="R16" s="1895"/>
      <c r="S16" s="529">
        <f>IF( SUM( U16:AA16 ) = 0, 0, $U$5 )</f>
        <v>0</v>
      </c>
      <c r="T16" s="1894"/>
      <c r="U16" s="530">
        <f t="shared" ref="U16:AA19" si="4" xml:space="preserve"> IF( ISNUMBER( E16 ), 0, 1 )</f>
        <v>0</v>
      </c>
      <c r="V16" s="530">
        <f t="shared" si="4"/>
        <v>0</v>
      </c>
      <c r="W16" s="530">
        <f t="shared" si="4"/>
        <v>0</v>
      </c>
      <c r="X16" s="530">
        <f t="shared" si="4"/>
        <v>0</v>
      </c>
      <c r="Y16" s="530">
        <f t="shared" si="4"/>
        <v>0</v>
      </c>
      <c r="Z16" s="530">
        <f t="shared" si="4"/>
        <v>0</v>
      </c>
      <c r="AA16" s="530">
        <f t="shared" si="4"/>
        <v>0</v>
      </c>
      <c r="AB16" s="1894"/>
      <c r="AC16" s="1848"/>
      <c r="AD16" s="394" t="s">
        <v>2178</v>
      </c>
      <c r="AE16" s="707" t="s">
        <v>2238</v>
      </c>
      <c r="AF16" s="380" t="s">
        <v>2239</v>
      </c>
      <c r="AG16" s="380" t="s">
        <v>2240</v>
      </c>
      <c r="AH16" s="380" t="s">
        <v>2241</v>
      </c>
      <c r="AI16" s="380" t="s">
        <v>2242</v>
      </c>
      <c r="AJ16" s="380" t="s">
        <v>2243</v>
      </c>
      <c r="AK16" s="380" t="s">
        <v>2244</v>
      </c>
      <c r="AL16" s="465" t="s">
        <v>2245</v>
      </c>
      <c r="AM16" s="1848"/>
    </row>
    <row r="17" spans="2:39" ht="33" customHeight="1">
      <c r="B17" s="1805" t="s">
        <v>2188</v>
      </c>
      <c r="C17" s="375" t="s">
        <v>813</v>
      </c>
      <c r="D17" s="375">
        <v>3</v>
      </c>
      <c r="E17" s="926">
        <v>0</v>
      </c>
      <c r="F17" s="926">
        <v>0</v>
      </c>
      <c r="G17" s="926">
        <v>0</v>
      </c>
      <c r="H17" s="926">
        <v>7.0279999999999996</v>
      </c>
      <c r="I17" s="926">
        <v>0</v>
      </c>
      <c r="J17" s="926">
        <v>0</v>
      </c>
      <c r="K17" s="926">
        <v>0</v>
      </c>
      <c r="L17" s="504">
        <f>SUM(E17:K17)</f>
        <v>7.0279999999999996</v>
      </c>
      <c r="M17" s="157"/>
      <c r="N17" s="386" t="s">
        <v>2246</v>
      </c>
      <c r="O17" s="1848"/>
      <c r="P17" s="1892"/>
      <c r="Q17" s="1848"/>
      <c r="R17" s="1895"/>
      <c r="S17" s="529">
        <f t="shared" ref="S17:S19" si="5">IF( SUM( U17:AA17 ) = 0, 0, $U$5 )</f>
        <v>0</v>
      </c>
      <c r="T17" s="1894"/>
      <c r="U17" s="530">
        <f t="shared" si="4"/>
        <v>0</v>
      </c>
      <c r="V17" s="530">
        <f t="shared" si="4"/>
        <v>0</v>
      </c>
      <c r="W17" s="530">
        <f t="shared" si="4"/>
        <v>0</v>
      </c>
      <c r="X17" s="530">
        <f t="shared" si="4"/>
        <v>0</v>
      </c>
      <c r="Y17" s="530">
        <f t="shared" si="4"/>
        <v>0</v>
      </c>
      <c r="Z17" s="530">
        <f t="shared" si="4"/>
        <v>0</v>
      </c>
      <c r="AA17" s="530">
        <f t="shared" si="4"/>
        <v>0</v>
      </c>
      <c r="AB17" s="1894"/>
      <c r="AC17" s="1848"/>
      <c r="AD17" s="1805" t="s">
        <v>2188</v>
      </c>
      <c r="AE17" s="483" t="s">
        <v>2247</v>
      </c>
      <c r="AF17" s="376" t="s">
        <v>2248</v>
      </c>
      <c r="AG17" s="376" t="s">
        <v>2249</v>
      </c>
      <c r="AH17" s="376" t="s">
        <v>2250</v>
      </c>
      <c r="AI17" s="376" t="s">
        <v>2251</v>
      </c>
      <c r="AJ17" s="376" t="s">
        <v>2252</v>
      </c>
      <c r="AK17" s="376" t="s">
        <v>2253</v>
      </c>
      <c r="AL17" s="466" t="s">
        <v>2254</v>
      </c>
      <c r="AM17" s="1848"/>
    </row>
    <row r="18" spans="2:39" ht="33" customHeight="1">
      <c r="B18" s="1805" t="s">
        <v>804</v>
      </c>
      <c r="C18" s="375" t="s">
        <v>813</v>
      </c>
      <c r="D18" s="375">
        <v>3</v>
      </c>
      <c r="E18" s="926">
        <v>0</v>
      </c>
      <c r="F18" s="926">
        <v>0</v>
      </c>
      <c r="G18" s="926">
        <v>0</v>
      </c>
      <c r="H18" s="926">
        <v>0</v>
      </c>
      <c r="I18" s="926">
        <v>0</v>
      </c>
      <c r="J18" s="926">
        <v>0</v>
      </c>
      <c r="K18" s="926">
        <v>0</v>
      </c>
      <c r="L18" s="504">
        <f>SUM(E18:K18)</f>
        <v>0</v>
      </c>
      <c r="M18" s="157"/>
      <c r="N18" s="386" t="s">
        <v>2255</v>
      </c>
      <c r="O18" s="1848"/>
      <c r="P18" s="1892"/>
      <c r="Q18" s="1848"/>
      <c r="R18" s="1895"/>
      <c r="S18" s="529">
        <f t="shared" si="5"/>
        <v>0</v>
      </c>
      <c r="T18" s="1894"/>
      <c r="U18" s="530">
        <f t="shared" si="4"/>
        <v>0</v>
      </c>
      <c r="V18" s="530">
        <f t="shared" si="4"/>
        <v>0</v>
      </c>
      <c r="W18" s="530">
        <f t="shared" si="4"/>
        <v>0</v>
      </c>
      <c r="X18" s="530">
        <f t="shared" si="4"/>
        <v>0</v>
      </c>
      <c r="Y18" s="530">
        <f t="shared" si="4"/>
        <v>0</v>
      </c>
      <c r="Z18" s="530">
        <f t="shared" si="4"/>
        <v>0</v>
      </c>
      <c r="AA18" s="530">
        <f t="shared" si="4"/>
        <v>0</v>
      </c>
      <c r="AB18" s="1894"/>
      <c r="AC18" s="1848"/>
      <c r="AD18" s="1805" t="s">
        <v>804</v>
      </c>
      <c r="AE18" s="483" t="s">
        <v>2256</v>
      </c>
      <c r="AF18" s="376" t="s">
        <v>2257</v>
      </c>
      <c r="AG18" s="376" t="s">
        <v>2258</v>
      </c>
      <c r="AH18" s="376" t="s">
        <v>2259</v>
      </c>
      <c r="AI18" s="376" t="s">
        <v>2260</v>
      </c>
      <c r="AJ18" s="376" t="s">
        <v>2261</v>
      </c>
      <c r="AK18" s="376" t="s">
        <v>2262</v>
      </c>
      <c r="AL18" s="466" t="s">
        <v>2263</v>
      </c>
      <c r="AM18" s="1848"/>
    </row>
    <row r="19" spans="2:39" ht="33" customHeight="1">
      <c r="B19" s="1805" t="s">
        <v>2264</v>
      </c>
      <c r="C19" s="375" t="s">
        <v>813</v>
      </c>
      <c r="D19" s="375">
        <v>3</v>
      </c>
      <c r="E19" s="926">
        <v>-0.67100000000000004</v>
      </c>
      <c r="F19" s="926">
        <v>0</v>
      </c>
      <c r="G19" s="926">
        <v>-0.55700000000000005</v>
      </c>
      <c r="H19" s="926">
        <v>-25.222999999999999</v>
      </c>
      <c r="I19" s="926">
        <v>0</v>
      </c>
      <c r="J19" s="926">
        <v>0</v>
      </c>
      <c r="K19" s="926">
        <v>0</v>
      </c>
      <c r="L19" s="504">
        <f>SUM(E19:K19)</f>
        <v>-26.451000000000001</v>
      </c>
      <c r="M19" s="157"/>
      <c r="N19" s="386" t="s">
        <v>2265</v>
      </c>
      <c r="O19" s="1848"/>
      <c r="P19" s="1892"/>
      <c r="Q19" s="1848"/>
      <c r="R19" s="1895"/>
      <c r="S19" s="529">
        <f t="shared" si="5"/>
        <v>0</v>
      </c>
      <c r="T19" s="1894"/>
      <c r="U19" s="530">
        <f t="shared" si="4"/>
        <v>0</v>
      </c>
      <c r="V19" s="530">
        <f t="shared" si="4"/>
        <v>0</v>
      </c>
      <c r="W19" s="530">
        <f t="shared" si="4"/>
        <v>0</v>
      </c>
      <c r="X19" s="530">
        <f t="shared" si="4"/>
        <v>0</v>
      </c>
      <c r="Y19" s="530">
        <f t="shared" si="4"/>
        <v>0</v>
      </c>
      <c r="Z19" s="530">
        <f t="shared" si="4"/>
        <v>0</v>
      </c>
      <c r="AA19" s="530">
        <f t="shared" si="4"/>
        <v>0</v>
      </c>
      <c r="AB19" s="1894"/>
      <c r="AC19" s="1848"/>
      <c r="AD19" s="1805" t="s">
        <v>2264</v>
      </c>
      <c r="AE19" s="483" t="s">
        <v>2266</v>
      </c>
      <c r="AF19" s="376" t="s">
        <v>2267</v>
      </c>
      <c r="AG19" s="376" t="s">
        <v>2268</v>
      </c>
      <c r="AH19" s="376" t="s">
        <v>2269</v>
      </c>
      <c r="AI19" s="376" t="s">
        <v>2270</v>
      </c>
      <c r="AJ19" s="376" t="s">
        <v>2271</v>
      </c>
      <c r="AK19" s="376" t="s">
        <v>2272</v>
      </c>
      <c r="AL19" s="466" t="s">
        <v>2273</v>
      </c>
      <c r="AM19" s="1848"/>
    </row>
    <row r="20" spans="2:39" ht="33" customHeight="1" thickBot="1">
      <c r="B20" s="1809" t="s">
        <v>2227</v>
      </c>
      <c r="C20" s="382" t="s">
        <v>813</v>
      </c>
      <c r="D20" s="382">
        <v>3</v>
      </c>
      <c r="E20" s="391">
        <f>SUM(E16:E19)</f>
        <v>-11.335999999999999</v>
      </c>
      <c r="F20" s="391">
        <f>SUM(F16:F19)</f>
        <v>0</v>
      </c>
      <c r="G20" s="391">
        <f>SUM(G16:G19)</f>
        <v>-4.048</v>
      </c>
      <c r="H20" s="391">
        <f>SUM(H16:H19)</f>
        <v>-460.84199999999998</v>
      </c>
      <c r="I20" s="391">
        <f t="shared" ref="I20" si="6">SUM(I16:I19)</f>
        <v>0</v>
      </c>
      <c r="J20" s="391">
        <f>SUM(J16:J19)</f>
        <v>0</v>
      </c>
      <c r="K20" s="391">
        <f>SUM(K16:K19)</f>
        <v>0</v>
      </c>
      <c r="L20" s="392">
        <f>SUM(E20:K20)</f>
        <v>-476.226</v>
      </c>
      <c r="M20" s="157"/>
      <c r="N20" s="387" t="s">
        <v>2274</v>
      </c>
      <c r="O20" s="1848"/>
      <c r="P20" s="1893"/>
      <c r="Q20" s="1848"/>
      <c r="R20" s="1895"/>
      <c r="S20" s="529"/>
      <c r="T20" s="1894"/>
      <c r="U20" s="348"/>
      <c r="V20" s="348"/>
      <c r="W20" s="348"/>
      <c r="X20" s="348"/>
      <c r="Y20" s="348"/>
      <c r="Z20" s="348"/>
      <c r="AA20" s="348"/>
      <c r="AB20" s="1894"/>
      <c r="AC20" s="1848"/>
      <c r="AD20" s="1809" t="s">
        <v>2227</v>
      </c>
      <c r="AE20" s="391" t="s">
        <v>2275</v>
      </c>
      <c r="AF20" s="383" t="s">
        <v>2276</v>
      </c>
      <c r="AG20" s="383" t="s">
        <v>2277</v>
      </c>
      <c r="AH20" s="383" t="s">
        <v>2278</v>
      </c>
      <c r="AI20" s="383" t="s">
        <v>2279</v>
      </c>
      <c r="AJ20" s="383" t="s">
        <v>2280</v>
      </c>
      <c r="AK20" s="383" t="s">
        <v>2281</v>
      </c>
      <c r="AL20" s="384" t="s">
        <v>2282</v>
      </c>
      <c r="AM20" s="1848"/>
    </row>
    <row r="21" spans="2:39" ht="14.25" customHeight="1" thickBot="1">
      <c r="B21" s="157"/>
      <c r="C21" s="157"/>
      <c r="D21" s="157"/>
      <c r="E21" s="157"/>
      <c r="F21" s="157"/>
      <c r="G21" s="157"/>
      <c r="H21" s="157"/>
      <c r="I21" s="157"/>
      <c r="J21" s="157"/>
      <c r="K21" s="157"/>
      <c r="L21" s="157"/>
      <c r="M21" s="157"/>
      <c r="N21" s="46"/>
      <c r="O21" s="1848"/>
      <c r="P21" s="1848"/>
      <c r="Q21" s="1848"/>
      <c r="R21" s="1895"/>
      <c r="S21" s="529"/>
      <c r="T21" s="1894"/>
      <c r="U21" s="348"/>
      <c r="V21" s="348"/>
      <c r="W21" s="348"/>
      <c r="X21" s="348"/>
      <c r="Y21" s="348"/>
      <c r="Z21" s="348"/>
      <c r="AA21" s="348"/>
      <c r="AB21" s="1894"/>
      <c r="AC21" s="1848"/>
      <c r="AD21" s="157"/>
      <c r="AE21" s="157"/>
      <c r="AF21" s="157"/>
      <c r="AG21" s="157"/>
      <c r="AH21" s="157"/>
      <c r="AI21" s="157"/>
      <c r="AJ21" s="157"/>
      <c r="AK21" s="157"/>
      <c r="AL21" s="157"/>
      <c r="AM21" s="1848"/>
    </row>
    <row r="22" spans="2:39" ht="33" customHeight="1" thickBot="1">
      <c r="B22" s="1277" t="s">
        <v>2283</v>
      </c>
      <c r="C22" s="412" t="s">
        <v>813</v>
      </c>
      <c r="D22" s="412">
        <v>3</v>
      </c>
      <c r="E22" s="1278">
        <f>E13+E20</f>
        <v>2.5860000000000021</v>
      </c>
      <c r="F22" s="1278">
        <f>F13+F20</f>
        <v>0</v>
      </c>
      <c r="G22" s="1278">
        <f t="shared" ref="G22" si="7">G13+G20</f>
        <v>20.059999999999995</v>
      </c>
      <c r="H22" s="1278">
        <f>H13+H20</f>
        <v>544.83600000000001</v>
      </c>
      <c r="I22" s="1278">
        <f>I13+I20</f>
        <v>0</v>
      </c>
      <c r="J22" s="1278">
        <f>J13+J20</f>
        <v>0</v>
      </c>
      <c r="K22" s="1278">
        <f>K13+K20</f>
        <v>0</v>
      </c>
      <c r="L22" s="1279">
        <f>SUM(E22:K22)</f>
        <v>567.48199999999997</v>
      </c>
      <c r="M22" s="157"/>
      <c r="N22" s="583" t="s">
        <v>2284</v>
      </c>
      <c r="O22" s="1848"/>
      <c r="P22" s="1896"/>
      <c r="Q22" s="1848"/>
      <c r="R22" s="1895"/>
      <c r="S22" s="529"/>
      <c r="T22" s="1894"/>
      <c r="U22" s="348"/>
      <c r="V22" s="348"/>
      <c r="W22" s="348"/>
      <c r="X22" s="348"/>
      <c r="Y22" s="348"/>
      <c r="Z22" s="348"/>
      <c r="AA22" s="348"/>
      <c r="AB22" s="1894"/>
      <c r="AC22" s="1848"/>
      <c r="AD22" s="1277" t="s">
        <v>2283</v>
      </c>
      <c r="AE22" s="1278" t="s">
        <v>2285</v>
      </c>
      <c r="AF22" s="1280" t="s">
        <v>2286</v>
      </c>
      <c r="AG22" s="1280" t="s">
        <v>2287</v>
      </c>
      <c r="AH22" s="1280" t="s">
        <v>2288</v>
      </c>
      <c r="AI22" s="1280" t="s">
        <v>2289</v>
      </c>
      <c r="AJ22" s="1280" t="s">
        <v>2290</v>
      </c>
      <c r="AK22" s="1280" t="s">
        <v>2291</v>
      </c>
      <c r="AL22" s="1281" t="s">
        <v>2292</v>
      </c>
      <c r="AM22" s="1848"/>
    </row>
    <row r="23" spans="2:39" ht="14.25" customHeight="1" thickBot="1">
      <c r="B23" s="1282"/>
      <c r="C23" s="1282"/>
      <c r="D23" s="1282"/>
      <c r="E23" s="157"/>
      <c r="F23" s="157"/>
      <c r="G23" s="157"/>
      <c r="H23" s="157"/>
      <c r="I23" s="157"/>
      <c r="J23" s="157"/>
      <c r="K23" s="157"/>
      <c r="L23" s="157"/>
      <c r="M23" s="157"/>
      <c r="N23" s="46"/>
      <c r="O23" s="1848"/>
      <c r="P23" s="1848"/>
      <c r="Q23" s="1848"/>
      <c r="R23" s="1895"/>
      <c r="S23" s="529"/>
      <c r="T23" s="578"/>
      <c r="U23" s="348"/>
      <c r="V23" s="348"/>
      <c r="W23" s="348"/>
      <c r="X23" s="348"/>
      <c r="Y23" s="348"/>
      <c r="Z23" s="348"/>
      <c r="AA23" s="348"/>
      <c r="AB23" s="578"/>
      <c r="AC23" s="1848"/>
      <c r="AD23" s="1282"/>
      <c r="AE23" s="157"/>
      <c r="AF23" s="157"/>
      <c r="AG23" s="157"/>
      <c r="AH23" s="157"/>
      <c r="AI23" s="157"/>
      <c r="AJ23" s="157"/>
      <c r="AK23" s="157"/>
      <c r="AL23" s="157"/>
      <c r="AM23" s="1848"/>
    </row>
    <row r="24" spans="2:39" ht="33" customHeight="1" thickBot="1">
      <c r="B24" s="1277" t="s">
        <v>2293</v>
      </c>
      <c r="C24" s="412" t="s">
        <v>813</v>
      </c>
      <c r="D24" s="412">
        <v>3</v>
      </c>
      <c r="E24" s="1278">
        <f>E8+E16</f>
        <v>2.2970000000000006</v>
      </c>
      <c r="F24" s="1278">
        <f t="shared" ref="F24:K24" si="8">F8+F16</f>
        <v>0</v>
      </c>
      <c r="G24" s="1278">
        <f t="shared" si="8"/>
        <v>17.350999999999999</v>
      </c>
      <c r="H24" s="1278">
        <f t="shared" si="8"/>
        <v>530.13300000000004</v>
      </c>
      <c r="I24" s="1278">
        <f t="shared" si="8"/>
        <v>0</v>
      </c>
      <c r="J24" s="1278">
        <f t="shared" si="8"/>
        <v>0</v>
      </c>
      <c r="K24" s="1278">
        <f t="shared" si="8"/>
        <v>0</v>
      </c>
      <c r="L24" s="1279">
        <f>SUM(E24:K24)</f>
        <v>549.78100000000006</v>
      </c>
      <c r="M24" s="157"/>
      <c r="N24" s="583" t="s">
        <v>2294</v>
      </c>
      <c r="O24" s="1848"/>
      <c r="P24" s="1896"/>
      <c r="Q24" s="1848"/>
      <c r="R24" s="1895"/>
      <c r="S24" s="529"/>
      <c r="T24" s="578"/>
      <c r="U24" s="348"/>
      <c r="V24" s="348"/>
      <c r="W24" s="348"/>
      <c r="X24" s="348"/>
      <c r="Y24" s="348"/>
      <c r="Z24" s="348"/>
      <c r="AA24" s="348"/>
      <c r="AB24" s="578"/>
      <c r="AC24" s="1848"/>
      <c r="AD24" s="1277" t="s">
        <v>2293</v>
      </c>
      <c r="AE24" s="1278" t="s">
        <v>2295</v>
      </c>
      <c r="AF24" s="1280" t="s">
        <v>2296</v>
      </c>
      <c r="AG24" s="1280" t="s">
        <v>2297</v>
      </c>
      <c r="AH24" s="1280" t="s">
        <v>2298</v>
      </c>
      <c r="AI24" s="1280" t="s">
        <v>2299</v>
      </c>
      <c r="AJ24" s="1280" t="s">
        <v>2300</v>
      </c>
      <c r="AK24" s="1280" t="s">
        <v>2301</v>
      </c>
      <c r="AL24" s="1281" t="s">
        <v>2302</v>
      </c>
      <c r="AM24" s="1848"/>
    </row>
    <row r="25" spans="2:39" ht="14.25" customHeight="1" thickBot="1">
      <c r="B25" s="157"/>
      <c r="C25" s="157"/>
      <c r="D25" s="157"/>
      <c r="E25" s="157"/>
      <c r="F25" s="157"/>
      <c r="G25" s="157"/>
      <c r="H25" s="157"/>
      <c r="I25" s="157"/>
      <c r="J25" s="157"/>
      <c r="K25" s="157"/>
      <c r="L25" s="157"/>
      <c r="M25" s="157"/>
      <c r="O25" s="16"/>
      <c r="P25" s="16"/>
      <c r="Q25" s="1848"/>
      <c r="R25" s="1895"/>
      <c r="S25" s="529"/>
      <c r="T25" s="578"/>
      <c r="U25" s="348"/>
      <c r="V25" s="348"/>
      <c r="W25" s="348"/>
      <c r="X25" s="348"/>
      <c r="Y25" s="348"/>
      <c r="Z25" s="348"/>
      <c r="AA25" s="348"/>
      <c r="AB25" s="578"/>
      <c r="AC25" s="1848"/>
      <c r="AD25" s="157"/>
      <c r="AE25" s="157"/>
      <c r="AF25" s="157"/>
      <c r="AG25" s="157"/>
      <c r="AH25" s="157"/>
      <c r="AI25" s="157"/>
      <c r="AJ25" s="157"/>
      <c r="AK25" s="157"/>
      <c r="AL25" s="157"/>
      <c r="AM25" s="1848"/>
    </row>
    <row r="26" spans="2:39" ht="21" customHeight="1" thickBot="1">
      <c r="B26" s="390" t="s">
        <v>2303</v>
      </c>
      <c r="C26" s="599"/>
      <c r="D26" s="599"/>
      <c r="E26" s="157"/>
      <c r="F26" s="157"/>
      <c r="G26" s="157"/>
      <c r="H26" s="157"/>
      <c r="I26" s="157"/>
      <c r="J26" s="157"/>
      <c r="K26" s="157"/>
      <c r="L26" s="157"/>
      <c r="M26" s="157"/>
      <c r="O26" s="16"/>
      <c r="P26" s="16"/>
      <c r="Q26" s="1848"/>
      <c r="R26" s="1895"/>
      <c r="S26" s="529"/>
      <c r="T26" s="578"/>
      <c r="U26" s="348"/>
      <c r="V26" s="348"/>
      <c r="W26" s="348"/>
      <c r="X26" s="348"/>
      <c r="Y26" s="348"/>
      <c r="Z26" s="348"/>
      <c r="AA26" s="348"/>
      <c r="AB26" s="578"/>
      <c r="AC26" s="1848"/>
      <c r="AD26" s="378" t="s">
        <v>2303</v>
      </c>
      <c r="AE26" s="157"/>
      <c r="AF26" s="157"/>
      <c r="AG26" s="157"/>
      <c r="AH26" s="157"/>
      <c r="AI26" s="157"/>
      <c r="AJ26" s="157"/>
      <c r="AK26" s="157"/>
      <c r="AL26" s="157"/>
      <c r="AM26" s="1848"/>
    </row>
    <row r="27" spans="2:39" ht="22.5" customHeight="1">
      <c r="B27" s="394" t="s">
        <v>2304</v>
      </c>
      <c r="C27" s="379" t="s">
        <v>813</v>
      </c>
      <c r="D27" s="379">
        <v>3</v>
      </c>
      <c r="E27" s="924">
        <f>E19</f>
        <v>-0.67100000000000004</v>
      </c>
      <c r="F27" s="924">
        <f t="shared" ref="F27:H27" si="9">F19</f>
        <v>0</v>
      </c>
      <c r="G27" s="924">
        <f t="shared" si="9"/>
        <v>-0.55700000000000005</v>
      </c>
      <c r="H27" s="924">
        <f t="shared" si="9"/>
        <v>-25.222999999999999</v>
      </c>
      <c r="I27" s="924">
        <v>0</v>
      </c>
      <c r="J27" s="924">
        <v>0</v>
      </c>
      <c r="K27" s="924">
        <v>0</v>
      </c>
      <c r="L27" s="503">
        <f>SUM(E27:K27)</f>
        <v>-26.451000000000001</v>
      </c>
      <c r="M27" s="157"/>
      <c r="N27" s="385" t="s">
        <v>2305</v>
      </c>
      <c r="O27" s="16"/>
      <c r="P27" s="1283"/>
      <c r="Q27" s="1848"/>
      <c r="R27" s="1895"/>
      <c r="S27" s="529">
        <f t="shared" ref="S27:S28" si="10">IF( SUM( U27:AA27 ) = 0, 0, $U$5 )</f>
        <v>0</v>
      </c>
      <c r="T27" s="1894"/>
      <c r="U27" s="530">
        <f t="shared" ref="U27:W28" si="11" xml:space="preserve"> IF( ISNUMBER( E27 ), 0, 1 )</f>
        <v>0</v>
      </c>
      <c r="V27" s="530">
        <f t="shared" si="11"/>
        <v>0</v>
      </c>
      <c r="W27" s="530">
        <f t="shared" si="11"/>
        <v>0</v>
      </c>
      <c r="X27" s="530">
        <f xml:space="preserve"> IF( ISNUMBER( H27 ), 0, 1 )</f>
        <v>0</v>
      </c>
      <c r="Y27" s="530">
        <f xml:space="preserve"> IF( ISNUMBER( I27 ), 0, 1 )</f>
        <v>0</v>
      </c>
      <c r="Z27" s="530">
        <f t="shared" ref="Z27:AA28" si="12" xml:space="preserve"> IF( ISNUMBER( J27 ), 0, 1 )</f>
        <v>0</v>
      </c>
      <c r="AA27" s="530">
        <f t="shared" si="12"/>
        <v>0</v>
      </c>
      <c r="AB27" s="578"/>
      <c r="AC27" s="1848"/>
      <c r="AD27" s="394" t="s">
        <v>2304</v>
      </c>
      <c r="AE27" s="707" t="s">
        <v>2306</v>
      </c>
      <c r="AF27" s="380" t="s">
        <v>2307</v>
      </c>
      <c r="AG27" s="380" t="s">
        <v>2308</v>
      </c>
      <c r="AH27" s="380" t="s">
        <v>2309</v>
      </c>
      <c r="AI27" s="380" t="s">
        <v>2310</v>
      </c>
      <c r="AJ27" s="380" t="s">
        <v>2311</v>
      </c>
      <c r="AK27" s="380" t="s">
        <v>2312</v>
      </c>
      <c r="AL27" s="465" t="s">
        <v>2313</v>
      </c>
      <c r="AM27" s="1848"/>
    </row>
    <row r="28" spans="2:39" ht="22.5" customHeight="1">
      <c r="B28" s="1805" t="s">
        <v>1936</v>
      </c>
      <c r="C28" s="375" t="s">
        <v>813</v>
      </c>
      <c r="D28" s="375">
        <v>3</v>
      </c>
      <c r="E28" s="926">
        <v>0</v>
      </c>
      <c r="F28" s="926">
        <v>0</v>
      </c>
      <c r="G28" s="926">
        <v>0</v>
      </c>
      <c r="H28" s="926">
        <v>0</v>
      </c>
      <c r="I28" s="926">
        <v>0</v>
      </c>
      <c r="J28" s="926">
        <v>0</v>
      </c>
      <c r="K28" s="926">
        <v>0</v>
      </c>
      <c r="L28" s="504">
        <f>SUM(E28:K28)</f>
        <v>0</v>
      </c>
      <c r="M28" s="157"/>
      <c r="N28" s="386" t="s">
        <v>2314</v>
      </c>
      <c r="O28" s="16"/>
      <c r="P28" s="1284"/>
      <c r="Q28" s="1848"/>
      <c r="R28" s="1895"/>
      <c r="S28" s="529">
        <f t="shared" si="10"/>
        <v>0</v>
      </c>
      <c r="T28" s="1894"/>
      <c r="U28" s="530">
        <f t="shared" si="11"/>
        <v>0</v>
      </c>
      <c r="V28" s="530">
        <f t="shared" si="11"/>
        <v>0</v>
      </c>
      <c r="W28" s="530">
        <f t="shared" si="11"/>
        <v>0</v>
      </c>
      <c r="X28" s="530">
        <f xml:space="preserve"> IF( ISNUMBER( H28 ), 0, 1 )</f>
        <v>0</v>
      </c>
      <c r="Y28" s="530">
        <f xml:space="preserve"> IF( ISNUMBER( I28 ), 0, 1 )</f>
        <v>0</v>
      </c>
      <c r="Z28" s="530">
        <f t="shared" si="12"/>
        <v>0</v>
      </c>
      <c r="AA28" s="530">
        <f t="shared" si="12"/>
        <v>0</v>
      </c>
      <c r="AB28" s="578"/>
      <c r="AC28" s="1848"/>
      <c r="AD28" s="1805" t="s">
        <v>1936</v>
      </c>
      <c r="AE28" s="483" t="s">
        <v>2315</v>
      </c>
      <c r="AF28" s="376" t="s">
        <v>2316</v>
      </c>
      <c r="AG28" s="376" t="s">
        <v>2317</v>
      </c>
      <c r="AH28" s="376" t="s">
        <v>2318</v>
      </c>
      <c r="AI28" s="376" t="s">
        <v>2319</v>
      </c>
      <c r="AJ28" s="376" t="s">
        <v>2320</v>
      </c>
      <c r="AK28" s="376" t="s">
        <v>2321</v>
      </c>
      <c r="AL28" s="466" t="s">
        <v>2322</v>
      </c>
      <c r="AM28" s="1848"/>
    </row>
    <row r="29" spans="2:39" ht="22.5" customHeight="1" thickBot="1">
      <c r="B29" s="1809" t="s">
        <v>1016</v>
      </c>
      <c r="C29" s="382" t="s">
        <v>813</v>
      </c>
      <c r="D29" s="382">
        <v>3</v>
      </c>
      <c r="E29" s="391">
        <f>E27+E28</f>
        <v>-0.67100000000000004</v>
      </c>
      <c r="F29" s="391">
        <f>F27+F28</f>
        <v>0</v>
      </c>
      <c r="G29" s="391">
        <f t="shared" ref="G29:K29" si="13">G27+G28</f>
        <v>-0.55700000000000005</v>
      </c>
      <c r="H29" s="391">
        <f t="shared" si="13"/>
        <v>-25.222999999999999</v>
      </c>
      <c r="I29" s="391">
        <f t="shared" si="13"/>
        <v>0</v>
      </c>
      <c r="J29" s="391">
        <f t="shared" si="13"/>
        <v>0</v>
      </c>
      <c r="K29" s="391">
        <f t="shared" si="13"/>
        <v>0</v>
      </c>
      <c r="L29" s="392">
        <f>SUM(E29:K29)</f>
        <v>-26.451000000000001</v>
      </c>
      <c r="M29" s="157"/>
      <c r="N29" s="387" t="s">
        <v>2323</v>
      </c>
      <c r="O29" s="16"/>
      <c r="P29" s="1285"/>
      <c r="Q29" s="1848"/>
      <c r="R29" s="1895"/>
      <c r="S29" s="529">
        <f>IF( SUM( U29:AA29 ) = 0, 0, "2D.16 should equal 2D.10" )</f>
        <v>0</v>
      </c>
      <c r="T29" s="578"/>
      <c r="U29" s="530">
        <f t="shared" ref="U29:AA29" si="14">IF(E29=E19,0,1)</f>
        <v>0</v>
      </c>
      <c r="V29" s="530">
        <f t="shared" si="14"/>
        <v>0</v>
      </c>
      <c r="W29" s="530">
        <f t="shared" si="14"/>
        <v>0</v>
      </c>
      <c r="X29" s="530">
        <f t="shared" si="14"/>
        <v>0</v>
      </c>
      <c r="Y29" s="530">
        <f t="shared" si="14"/>
        <v>0</v>
      </c>
      <c r="Z29" s="530">
        <f t="shared" si="14"/>
        <v>0</v>
      </c>
      <c r="AA29" s="530">
        <f t="shared" si="14"/>
        <v>0</v>
      </c>
      <c r="AB29" s="578"/>
      <c r="AC29" s="1848"/>
      <c r="AD29" s="1809" t="s">
        <v>1016</v>
      </c>
      <c r="AE29" s="391" t="s">
        <v>2324</v>
      </c>
      <c r="AF29" s="383" t="s">
        <v>2325</v>
      </c>
      <c r="AG29" s="383" t="s">
        <v>2326</v>
      </c>
      <c r="AH29" s="383" t="s">
        <v>2327</v>
      </c>
      <c r="AI29" s="383" t="s">
        <v>2328</v>
      </c>
      <c r="AJ29" s="383" t="s">
        <v>2329</v>
      </c>
      <c r="AK29" s="383" t="s">
        <v>2330</v>
      </c>
      <c r="AL29" s="384" t="s">
        <v>2331</v>
      </c>
      <c r="AM29" s="1848"/>
    </row>
    <row r="30" spans="2:39" ht="12" customHeight="1">
      <c r="B30" s="157"/>
      <c r="C30" s="157"/>
      <c r="D30" s="157"/>
      <c r="E30" s="157"/>
      <c r="F30" s="157"/>
      <c r="G30" s="157"/>
      <c r="H30" s="157"/>
      <c r="I30" s="157"/>
      <c r="J30" s="157"/>
      <c r="K30" s="157"/>
      <c r="L30" s="157"/>
      <c r="M30" s="57"/>
      <c r="O30" s="1848"/>
      <c r="P30" s="1848"/>
      <c r="Q30" s="1848"/>
      <c r="R30" s="1848"/>
      <c r="S30" s="596">
        <f t="shared" ref="S30:S38" si="15">IF( SUM( U30:W30 ) = 0, 0, $S$5 )</f>
        <v>0</v>
      </c>
      <c r="T30" s="1885"/>
      <c r="U30" s="348"/>
      <c r="V30" s="348"/>
      <c r="W30" s="348"/>
      <c r="X30" s="348"/>
      <c r="Y30" s="348"/>
      <c r="Z30" s="348"/>
      <c r="AA30" s="348"/>
      <c r="AB30" s="1885"/>
      <c r="AC30" s="1848"/>
      <c r="AD30" s="1848"/>
      <c r="AE30" s="1848"/>
      <c r="AF30" s="1848"/>
      <c r="AG30" s="1848"/>
      <c r="AH30" s="1848"/>
      <c r="AI30" s="1848"/>
      <c r="AJ30" s="1848"/>
      <c r="AK30" s="1848"/>
      <c r="AL30" s="1848"/>
      <c r="AM30" s="1848"/>
    </row>
    <row r="31" spans="2:39" ht="15.75" customHeight="1">
      <c r="B31" s="2171" t="s">
        <v>27605</v>
      </c>
      <c r="C31" s="2171"/>
      <c r="D31" s="2171"/>
      <c r="E31" s="2171"/>
      <c r="F31" s="2171"/>
      <c r="G31" s="2171"/>
      <c r="H31" s="2171"/>
      <c r="I31" s="2171"/>
      <c r="J31" s="2171"/>
      <c r="K31" s="2171"/>
      <c r="L31" s="1848"/>
      <c r="O31" s="1848"/>
      <c r="P31" s="1848"/>
      <c r="Q31" s="1848"/>
      <c r="R31" s="1848"/>
      <c r="S31" s="596">
        <f t="shared" si="15"/>
        <v>0</v>
      </c>
      <c r="T31" s="354"/>
      <c r="U31" s="348"/>
      <c r="V31" s="348"/>
      <c r="W31" s="348"/>
      <c r="X31" s="348"/>
      <c r="Y31" s="348"/>
      <c r="Z31" s="348"/>
      <c r="AA31" s="348"/>
      <c r="AB31" s="354"/>
      <c r="AC31" s="1848"/>
      <c r="AD31" s="1848"/>
      <c r="AE31" s="1848"/>
      <c r="AF31" s="1848"/>
      <c r="AG31" s="1848"/>
      <c r="AH31" s="1848"/>
      <c r="AI31" s="1848"/>
      <c r="AJ31" s="1848"/>
      <c r="AK31" s="1848"/>
      <c r="AL31" s="1848"/>
      <c r="AM31" s="1848"/>
    </row>
    <row r="32" spans="2:39">
      <c r="B32" s="1848"/>
      <c r="C32" s="1848"/>
      <c r="D32" s="1848"/>
      <c r="E32" s="1848"/>
      <c r="F32" s="1848"/>
      <c r="G32" s="1848"/>
      <c r="H32" s="1848"/>
      <c r="I32" s="1848"/>
      <c r="J32" s="1848"/>
      <c r="K32" s="1848"/>
      <c r="L32" s="1848"/>
      <c r="O32" s="1848"/>
      <c r="P32" s="1848"/>
      <c r="Q32" s="1848"/>
      <c r="R32" s="1848"/>
      <c r="S32" s="596">
        <f t="shared" si="15"/>
        <v>0</v>
      </c>
      <c r="T32" s="1885"/>
      <c r="U32" s="348"/>
      <c r="V32" s="348"/>
      <c r="W32" s="348"/>
      <c r="X32" s="348"/>
      <c r="Y32" s="348"/>
      <c r="Z32" s="348"/>
      <c r="AA32" s="348"/>
      <c r="AB32" s="1885"/>
      <c r="AC32" s="1848"/>
      <c r="AD32" s="1848"/>
      <c r="AE32" s="1848"/>
      <c r="AF32" s="1848"/>
      <c r="AG32" s="1848"/>
      <c r="AH32" s="1848"/>
      <c r="AI32" s="1848"/>
      <c r="AJ32" s="1848"/>
      <c r="AK32" s="1848"/>
      <c r="AL32" s="1848"/>
      <c r="AM32" s="1848"/>
    </row>
    <row r="33" spans="19:27">
      <c r="S33" s="596">
        <f t="shared" si="15"/>
        <v>0</v>
      </c>
      <c r="T33" s="1885"/>
      <c r="U33" s="348"/>
      <c r="V33" s="348"/>
      <c r="W33" s="348"/>
      <c r="X33" s="348"/>
      <c r="Y33" s="348"/>
      <c r="Z33" s="348"/>
      <c r="AA33" s="348"/>
    </row>
    <row r="34" spans="19:27">
      <c r="S34" s="596">
        <f t="shared" si="15"/>
        <v>0</v>
      </c>
      <c r="T34" s="1885"/>
      <c r="U34" s="348"/>
      <c r="V34" s="348"/>
      <c r="W34" s="348"/>
      <c r="X34" s="348"/>
      <c r="Y34" s="348"/>
      <c r="Z34" s="348"/>
      <c r="AA34" s="348"/>
    </row>
    <row r="35" spans="19:27">
      <c r="S35" s="596">
        <f t="shared" si="15"/>
        <v>0</v>
      </c>
      <c r="T35" s="1885"/>
      <c r="U35" s="348"/>
      <c r="V35" s="348"/>
      <c r="W35" s="348"/>
      <c r="X35" s="348"/>
      <c r="Y35" s="348"/>
      <c r="Z35" s="348"/>
      <c r="AA35" s="348"/>
    </row>
    <row r="36" spans="19:27">
      <c r="S36" s="596">
        <f t="shared" si="15"/>
        <v>0</v>
      </c>
      <c r="T36" s="1885"/>
      <c r="U36" s="348"/>
      <c r="V36" s="348"/>
      <c r="W36" s="348"/>
      <c r="X36" s="348"/>
      <c r="Y36" s="348"/>
      <c r="Z36" s="348"/>
      <c r="AA36" s="348"/>
    </row>
    <row r="37" spans="19:27">
      <c r="S37" s="596">
        <f t="shared" si="15"/>
        <v>0</v>
      </c>
      <c r="T37" s="1885"/>
      <c r="U37" s="348"/>
      <c r="V37" s="348"/>
      <c r="W37" s="348"/>
      <c r="X37" s="348"/>
      <c r="Y37" s="348"/>
      <c r="Z37" s="348"/>
      <c r="AA37" s="348"/>
    </row>
    <row r="38" spans="19:27">
      <c r="S38" s="596">
        <f t="shared" si="15"/>
        <v>0</v>
      </c>
      <c r="T38" s="1885"/>
      <c r="U38" s="348"/>
      <c r="V38" s="348"/>
      <c r="W38" s="348"/>
      <c r="X38" s="348"/>
      <c r="Y38" s="348"/>
      <c r="Z38" s="348"/>
      <c r="AA38" s="348"/>
    </row>
    <row r="44" spans="19:27">
      <c r="S44" s="596">
        <f t="shared" ref="S44:S45" si="16">IF( SUM( U44:W44 ) = 0, 0, $S$5 )</f>
        <v>0</v>
      </c>
      <c r="T44" s="1885"/>
      <c r="U44" s="348"/>
      <c r="V44" s="348"/>
      <c r="W44" s="348"/>
      <c r="X44" s="348"/>
      <c r="Y44" s="348"/>
      <c r="Z44" s="348"/>
      <c r="AA44" s="348"/>
    </row>
    <row r="45" spans="19:27">
      <c r="S45" s="596">
        <f t="shared" si="16"/>
        <v>0</v>
      </c>
      <c r="T45" s="1885"/>
      <c r="U45" s="348"/>
      <c r="V45" s="348"/>
      <c r="W45" s="348"/>
      <c r="X45" s="348"/>
      <c r="Y45" s="348"/>
      <c r="Z45" s="348"/>
      <c r="AA45" s="348"/>
    </row>
  </sheetData>
  <sheetProtection algorithmName="SHA-512" hashValue="lDriphIBzi7Y9e9JZgMqHF/uR9Q0UOztGRk2WYoWsHJu20Ht1t5Dng1Ru2dtzjwC7uesc9fO3rO1Q6HI2kmp/A==" saltValue="bpWOYMB+XgGdED05ovtZPQ==" spinCount="100000" sheet="1" objects="1" scenarios="1"/>
  <mergeCells count="6">
    <mergeCell ref="K1:N1"/>
    <mergeCell ref="AD3:AL3"/>
    <mergeCell ref="B3:P3"/>
    <mergeCell ref="B2:J2"/>
    <mergeCell ref="B31:K31"/>
    <mergeCell ref="U4:AA4"/>
  </mergeCells>
  <conditionalFormatting sqref="S8:S19">
    <cfRule type="cellIs" dxfId="331" priority="8" operator="equal">
      <formula>0</formula>
    </cfRule>
  </conditionalFormatting>
  <conditionalFormatting sqref="S30:S38">
    <cfRule type="cellIs" dxfId="330" priority="6" operator="equal">
      <formula>0</formula>
    </cfRule>
  </conditionalFormatting>
  <conditionalFormatting sqref="S20">
    <cfRule type="cellIs" dxfId="329" priority="7" operator="equal">
      <formula>0</formula>
    </cfRule>
  </conditionalFormatting>
  <conditionalFormatting sqref="S44:S45">
    <cfRule type="cellIs" dxfId="328" priority="5" operator="equal">
      <formula>0</formula>
    </cfRule>
  </conditionalFormatting>
  <conditionalFormatting sqref="S23:S26">
    <cfRule type="cellIs" dxfId="327" priority="4" operator="equal">
      <formula>0</formula>
    </cfRule>
  </conditionalFormatting>
  <conditionalFormatting sqref="S21:S22">
    <cfRule type="cellIs" dxfId="326" priority="3" operator="equal">
      <formula>0</formula>
    </cfRule>
  </conditionalFormatting>
  <conditionalFormatting sqref="S27:S28">
    <cfRule type="cellIs" dxfId="325" priority="2" operator="equal">
      <formula>0</formula>
    </cfRule>
  </conditionalFormatting>
  <conditionalFormatting sqref="S29">
    <cfRule type="cellIs" dxfId="324" priority="1" operator="equal">
      <formula>0</formula>
    </cfRule>
  </conditionalFormatting>
  <dataValidations count="1">
    <dataValidation type="custom" allowBlank="1" showErrorMessage="1" errorTitle="Input Error" error="Please input a numeric value." sqref="E8:K12 E16:K19 E27:K28">
      <formula1>ISNUMBER(E8)</formula1>
    </dataValidation>
  </dataValidations>
  <pageMargins left="0.7" right="0.7" top="0.75" bottom="0.75" header="0.3" footer="0.3"/>
  <pageSetup paperSize="8" scale="75" fitToHeight="0" orientation="portrait"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1:AA56"/>
  <sheetViews>
    <sheetView showGridLines="0" topLeftCell="A25" zoomScaleNormal="100" zoomScaleSheetLayoutView="100" workbookViewId="0">
      <selection activeCell="F52" sqref="F52"/>
    </sheetView>
  </sheetViews>
  <sheetFormatPr defaultColWidth="8.625" defaultRowHeight="15"/>
  <cols>
    <col min="1" max="1" width="1.625" style="312" customWidth="1"/>
    <col min="2" max="2" width="36.125" style="312" customWidth="1"/>
    <col min="3" max="3" width="7" style="312" customWidth="1"/>
    <col min="4" max="4" width="5.375" style="312" customWidth="1"/>
    <col min="5" max="8" width="12.5" style="312" customWidth="1"/>
    <col min="9" max="9" width="1.625" style="312" customWidth="1"/>
    <col min="10" max="10" width="12.5" style="189" customWidth="1"/>
    <col min="11" max="11" width="1.625" style="312" customWidth="1"/>
    <col min="12" max="12" width="33.625" style="312" customWidth="1"/>
    <col min="13" max="14" width="1.625" style="312" customWidth="1"/>
    <col min="15" max="15" width="25" style="312" customWidth="1"/>
    <col min="16" max="16" width="1.625" style="326" customWidth="1"/>
    <col min="17" max="19" width="8.125" style="326" hidden="1" customWidth="1"/>
    <col min="20" max="20" width="1.625" style="326" hidden="1" customWidth="1"/>
    <col min="21" max="21" width="1.625" style="312" customWidth="1"/>
    <col min="22" max="22" width="36.125" style="312" customWidth="1"/>
    <col min="23" max="26" width="15" style="312" customWidth="1"/>
    <col min="27" max="27" width="1.625" style="312" customWidth="1"/>
    <col min="28" max="16384" width="8.625" style="312"/>
  </cols>
  <sheetData>
    <row r="1" spans="2:27" s="135" customFormat="1" ht="30" customHeight="1">
      <c r="B1" s="333" t="s">
        <v>673</v>
      </c>
      <c r="C1" s="333"/>
      <c r="D1" s="333"/>
      <c r="E1" s="333"/>
      <c r="F1" s="333"/>
      <c r="G1" s="333"/>
      <c r="H1" s="333"/>
      <c r="J1" s="1286"/>
      <c r="N1" s="358"/>
      <c r="O1" s="214"/>
      <c r="P1" s="1894"/>
      <c r="Q1" s="1885"/>
      <c r="R1" s="1885"/>
      <c r="S1" s="1885"/>
      <c r="T1" s="1894"/>
      <c r="V1" s="333" t="s">
        <v>673</v>
      </c>
    </row>
    <row r="2" spans="2:27" s="135" customFormat="1" ht="30" customHeight="1">
      <c r="B2" s="333" t="str">
        <f>Validation!B4</f>
        <v>South Staffordshire / Cambridge Water</v>
      </c>
      <c r="C2" s="1030"/>
      <c r="D2" s="1030"/>
      <c r="E2" s="1030"/>
      <c r="F2" s="1030"/>
      <c r="G2" s="1030"/>
      <c r="H2" s="1030"/>
      <c r="J2" s="1286"/>
      <c r="N2" s="358"/>
      <c r="O2" s="214"/>
      <c r="P2" s="1894"/>
      <c r="Q2" s="1885"/>
      <c r="R2" s="1885"/>
      <c r="S2" s="1885"/>
      <c r="T2" s="1894"/>
      <c r="V2" s="333" t="str">
        <f>Validation!B4</f>
        <v>South Staffordshire / Cambridge Water</v>
      </c>
    </row>
    <row r="3" spans="2:27" ht="45" customHeight="1">
      <c r="B3" s="2117" t="s">
        <v>674</v>
      </c>
      <c r="C3" s="2118"/>
      <c r="D3" s="2118"/>
      <c r="E3" s="2118"/>
      <c r="F3" s="2118"/>
      <c r="G3" s="2118"/>
      <c r="H3" s="2118"/>
      <c r="I3" s="2118"/>
      <c r="J3" s="2118"/>
      <c r="K3" s="2118"/>
      <c r="L3" s="2118"/>
      <c r="M3" s="1848"/>
      <c r="N3" s="275"/>
      <c r="O3" s="430" t="s">
        <v>798</v>
      </c>
      <c r="P3" s="1894"/>
      <c r="Q3" s="1885"/>
      <c r="R3" s="1885"/>
      <c r="S3" s="1885"/>
      <c r="T3" s="1894"/>
      <c r="U3" s="1848"/>
      <c r="V3" s="2119" t="s">
        <v>674</v>
      </c>
      <c r="W3" s="2120"/>
      <c r="X3" s="2120"/>
      <c r="Y3" s="2120"/>
      <c r="Z3" s="2120"/>
      <c r="AA3" s="1848"/>
    </row>
    <row r="4" spans="2:27" ht="15" customHeight="1" thickBot="1">
      <c r="B4" s="183"/>
      <c r="C4" s="183"/>
      <c r="D4" s="183"/>
      <c r="E4" s="183"/>
      <c r="F4" s="183"/>
      <c r="G4" s="183"/>
      <c r="H4" s="183"/>
      <c r="I4" s="157"/>
      <c r="J4" s="208"/>
      <c r="K4" s="1848"/>
      <c r="L4" s="1848"/>
      <c r="M4" s="1848"/>
      <c r="N4" s="1890"/>
      <c r="O4" s="1848"/>
      <c r="P4" s="1894"/>
      <c r="Q4" s="2085" t="s">
        <v>799</v>
      </c>
      <c r="R4" s="2085"/>
      <c r="S4" s="2085"/>
      <c r="T4" s="1894"/>
      <c r="U4" s="1848"/>
      <c r="V4" s="183"/>
      <c r="W4" s="183"/>
      <c r="X4" s="183"/>
      <c r="Y4" s="183"/>
      <c r="Z4" s="183"/>
      <c r="AA4" s="1848"/>
    </row>
    <row r="5" spans="2:27" s="54" customFormat="1" ht="55.5" customHeight="1" thickBot="1">
      <c r="B5" s="512" t="s">
        <v>800</v>
      </c>
      <c r="C5" s="488" t="s">
        <v>801</v>
      </c>
      <c r="D5" s="488" t="s">
        <v>802</v>
      </c>
      <c r="E5" s="488" t="s">
        <v>2332</v>
      </c>
      <c r="F5" s="488" t="s">
        <v>2333</v>
      </c>
      <c r="G5" s="488" t="s">
        <v>2334</v>
      </c>
      <c r="H5" s="513" t="s">
        <v>1016</v>
      </c>
      <c r="I5" s="77"/>
      <c r="J5" s="514" t="s">
        <v>806</v>
      </c>
      <c r="L5" s="514" t="s">
        <v>807</v>
      </c>
      <c r="N5" s="1890"/>
      <c r="O5" s="1848"/>
      <c r="P5" s="1894"/>
      <c r="Q5" s="327" t="s">
        <v>808</v>
      </c>
      <c r="R5" s="348"/>
      <c r="S5" s="348"/>
      <c r="T5" s="1894"/>
      <c r="V5" s="512" t="s">
        <v>800</v>
      </c>
      <c r="W5" s="488" t="s">
        <v>2332</v>
      </c>
      <c r="X5" s="488" t="s">
        <v>2333</v>
      </c>
      <c r="Y5" s="488" t="s">
        <v>2334</v>
      </c>
      <c r="Z5" s="513" t="s">
        <v>1016</v>
      </c>
    </row>
    <row r="6" spans="2:27" s="54" customFormat="1" ht="15" customHeight="1" thickBot="1">
      <c r="B6" s="558"/>
      <c r="C6" s="558"/>
      <c r="D6" s="558"/>
      <c r="E6" s="558"/>
      <c r="F6" s="558"/>
      <c r="G6" s="558"/>
      <c r="H6" s="558"/>
      <c r="I6" s="77"/>
      <c r="J6" s="558"/>
      <c r="N6" s="1890"/>
      <c r="O6" s="1848"/>
      <c r="P6" s="1894"/>
      <c r="Q6" s="1848"/>
      <c r="R6" s="1848"/>
      <c r="S6" s="1848"/>
      <c r="T6" s="1894"/>
      <c r="V6" s="558"/>
      <c r="W6" s="558"/>
      <c r="X6" s="558"/>
      <c r="Y6" s="558"/>
      <c r="Z6" s="558"/>
    </row>
    <row r="7" spans="2:27" s="104" customFormat="1" ht="20.25" customHeight="1" thickBot="1">
      <c r="B7" s="378" t="s">
        <v>2335</v>
      </c>
      <c r="C7" s="599"/>
      <c r="D7" s="599"/>
      <c r="E7" s="558"/>
      <c r="F7" s="558"/>
      <c r="G7" s="558"/>
      <c r="H7" s="558"/>
      <c r="J7" s="77"/>
      <c r="N7" s="1890"/>
      <c r="O7" s="1886"/>
      <c r="P7" s="1894"/>
      <c r="Q7" s="1886"/>
      <c r="R7" s="1886"/>
      <c r="S7" s="1886"/>
      <c r="T7" s="1894"/>
      <c r="V7" s="378" t="s">
        <v>2335</v>
      </c>
      <c r="W7" s="558"/>
      <c r="X7" s="558"/>
      <c r="Y7" s="558"/>
      <c r="Z7" s="558"/>
    </row>
    <row r="8" spans="2:27" s="104" customFormat="1" ht="33" customHeight="1">
      <c r="B8" s="394" t="s">
        <v>2336</v>
      </c>
      <c r="C8" s="379" t="s">
        <v>813</v>
      </c>
      <c r="D8" s="379">
        <v>3</v>
      </c>
      <c r="E8" s="924">
        <v>0</v>
      </c>
      <c r="F8" s="924">
        <v>0</v>
      </c>
      <c r="G8" s="924">
        <v>0</v>
      </c>
      <c r="H8" s="503">
        <f>SUM(E8:G8)</f>
        <v>0</v>
      </c>
      <c r="J8" s="385" t="s">
        <v>2337</v>
      </c>
      <c r="L8" s="1287"/>
      <c r="N8" s="1890"/>
      <c r="O8" s="529">
        <f>IF( SUM( Q8:S8 ) = 0, 0, $Q$5 )</f>
        <v>0</v>
      </c>
      <c r="P8" s="1894"/>
      <c r="Q8" s="530">
        <f xml:space="preserve"> IF( ISNUMBER( E8 ), 0, 1 )</f>
        <v>0</v>
      </c>
      <c r="R8" s="530">
        <f t="shared" ref="Q8:S9" si="0" xml:space="preserve"> IF( ISNUMBER( F8 ), 0, 1 )</f>
        <v>0</v>
      </c>
      <c r="S8" s="530">
        <f t="shared" si="0"/>
        <v>0</v>
      </c>
      <c r="T8" s="1894"/>
      <c r="V8" s="394" t="s">
        <v>2336</v>
      </c>
      <c r="W8" s="395" t="s">
        <v>2338</v>
      </c>
      <c r="X8" s="395" t="s">
        <v>2339</v>
      </c>
      <c r="Y8" s="395" t="s">
        <v>2340</v>
      </c>
      <c r="Z8" s="396" t="s">
        <v>2341</v>
      </c>
    </row>
    <row r="9" spans="2:27" s="104" customFormat="1" ht="33" customHeight="1">
      <c r="B9" s="1805" t="s">
        <v>2342</v>
      </c>
      <c r="C9" s="375" t="s">
        <v>813</v>
      </c>
      <c r="D9" s="375">
        <v>3</v>
      </c>
      <c r="E9" s="926">
        <v>0</v>
      </c>
      <c r="F9" s="926">
        <v>0</v>
      </c>
      <c r="G9" s="926">
        <v>0</v>
      </c>
      <c r="H9" s="504">
        <f t="shared" ref="H9:H14" si="1">SUM(E9:G9)</f>
        <v>0</v>
      </c>
      <c r="J9" s="386" t="s">
        <v>2343</v>
      </c>
      <c r="L9" s="1288"/>
      <c r="N9" s="1895"/>
      <c r="O9" s="529">
        <f>IF( SUM( Q9:S9 ) = 0, 0, $Q$5 )</f>
        <v>0</v>
      </c>
      <c r="P9" s="1894"/>
      <c r="Q9" s="530">
        <f t="shared" si="0"/>
        <v>0</v>
      </c>
      <c r="R9" s="530">
        <f t="shared" si="0"/>
        <v>0</v>
      </c>
      <c r="S9" s="530">
        <f t="shared" si="0"/>
        <v>0</v>
      </c>
      <c r="T9" s="1894"/>
      <c r="V9" s="1805" t="s">
        <v>2342</v>
      </c>
      <c r="W9" s="393" t="s">
        <v>2344</v>
      </c>
      <c r="X9" s="393" t="s">
        <v>2345</v>
      </c>
      <c r="Y9" s="393" t="s">
        <v>2346</v>
      </c>
      <c r="Z9" s="397" t="s">
        <v>2347</v>
      </c>
    </row>
    <row r="10" spans="2:27" s="104" customFormat="1" ht="33" customHeight="1">
      <c r="B10" s="1805" t="s">
        <v>2348</v>
      </c>
      <c r="C10" s="375" t="s">
        <v>813</v>
      </c>
      <c r="D10" s="375">
        <v>3</v>
      </c>
      <c r="E10" s="501">
        <f>SUM(E8:E9)</f>
        <v>0</v>
      </c>
      <c r="F10" s="501">
        <f>SUM(F8:F9)</f>
        <v>0</v>
      </c>
      <c r="G10" s="501">
        <f>SUM(G8:G9)</f>
        <v>0</v>
      </c>
      <c r="H10" s="504">
        <f t="shared" si="1"/>
        <v>0</v>
      </c>
      <c r="J10" s="386" t="s">
        <v>2349</v>
      </c>
      <c r="L10" s="1288"/>
      <c r="N10" s="1895"/>
      <c r="O10" s="529"/>
      <c r="P10" s="1894"/>
      <c r="Q10" s="348"/>
      <c r="R10" s="348"/>
      <c r="S10" s="348"/>
      <c r="T10" s="1894"/>
      <c r="V10" s="1805" t="s">
        <v>2348</v>
      </c>
      <c r="W10" s="393" t="s">
        <v>2350</v>
      </c>
      <c r="X10" s="393" t="s">
        <v>2351</v>
      </c>
      <c r="Y10" s="393" t="s">
        <v>2352</v>
      </c>
      <c r="Z10" s="397" t="s">
        <v>2353</v>
      </c>
    </row>
    <row r="11" spans="2:27" s="104" customFormat="1" ht="33" customHeight="1">
      <c r="B11" s="1805" t="s">
        <v>2354</v>
      </c>
      <c r="C11" s="375" t="s">
        <v>813</v>
      </c>
      <c r="D11" s="375">
        <v>3</v>
      </c>
      <c r="E11" s="926">
        <v>0</v>
      </c>
      <c r="F11" s="926">
        <v>0</v>
      </c>
      <c r="G11" s="926">
        <v>0</v>
      </c>
      <c r="H11" s="504">
        <f t="shared" si="1"/>
        <v>0</v>
      </c>
      <c r="J11" s="386" t="s">
        <v>2355</v>
      </c>
      <c r="L11" s="1288"/>
      <c r="N11" s="1895"/>
      <c r="O11" s="529">
        <f>IF( SUM( Q11:S11 ) = 0, 0, $Q$5 )</f>
        <v>0</v>
      </c>
      <c r="P11" s="1894"/>
      <c r="Q11" s="530">
        <f t="shared" ref="Q11:S13" si="2" xml:space="preserve"> IF( ISNUMBER( E11 ), 0, 1 )</f>
        <v>0</v>
      </c>
      <c r="R11" s="530">
        <f t="shared" si="2"/>
        <v>0</v>
      </c>
      <c r="S11" s="530">
        <f t="shared" si="2"/>
        <v>0</v>
      </c>
      <c r="T11" s="1894"/>
      <c r="V11" s="1805" t="s">
        <v>2354</v>
      </c>
      <c r="W11" s="393" t="s">
        <v>2356</v>
      </c>
      <c r="X11" s="393" t="s">
        <v>2357</v>
      </c>
      <c r="Y11" s="393" t="s">
        <v>2358</v>
      </c>
      <c r="Z11" s="397" t="s">
        <v>2359</v>
      </c>
    </row>
    <row r="12" spans="2:27" s="104" customFormat="1" ht="33" customHeight="1">
      <c r="B12" s="1805" t="s">
        <v>2360</v>
      </c>
      <c r="C12" s="375" t="s">
        <v>813</v>
      </c>
      <c r="D12" s="375">
        <v>3</v>
      </c>
      <c r="E12" s="926">
        <v>0</v>
      </c>
      <c r="F12" s="926">
        <v>0</v>
      </c>
      <c r="G12" s="926">
        <v>0</v>
      </c>
      <c r="H12" s="504">
        <f t="shared" si="1"/>
        <v>0</v>
      </c>
      <c r="J12" s="386" t="s">
        <v>2361</v>
      </c>
      <c r="L12" s="1288"/>
      <c r="N12" s="1895"/>
      <c r="O12" s="529">
        <f t="shared" ref="O12:O13" si="3">IF( SUM( Q12:S12 ) = 0, 0, $Q$5 )</f>
        <v>0</v>
      </c>
      <c r="P12" s="1894"/>
      <c r="Q12" s="530">
        <f t="shared" si="2"/>
        <v>0</v>
      </c>
      <c r="R12" s="530">
        <f t="shared" si="2"/>
        <v>0</v>
      </c>
      <c r="S12" s="530">
        <f t="shared" si="2"/>
        <v>0</v>
      </c>
      <c r="T12" s="1894"/>
      <c r="V12" s="1805" t="s">
        <v>2360</v>
      </c>
      <c r="W12" s="393" t="s">
        <v>2362</v>
      </c>
      <c r="X12" s="393" t="s">
        <v>2363</v>
      </c>
      <c r="Y12" s="393" t="s">
        <v>2364</v>
      </c>
      <c r="Z12" s="397" t="s">
        <v>2365</v>
      </c>
    </row>
    <row r="13" spans="2:27" s="104" customFormat="1" ht="33" customHeight="1">
      <c r="B13" s="1805" t="s">
        <v>2366</v>
      </c>
      <c r="C13" s="375" t="s">
        <v>813</v>
      </c>
      <c r="D13" s="375">
        <v>3</v>
      </c>
      <c r="E13" s="926">
        <v>0</v>
      </c>
      <c r="F13" s="926">
        <v>0</v>
      </c>
      <c r="G13" s="926">
        <v>0</v>
      </c>
      <c r="H13" s="504">
        <f t="shared" si="1"/>
        <v>0</v>
      </c>
      <c r="J13" s="386" t="s">
        <v>2367</v>
      </c>
      <c r="L13" s="1288"/>
      <c r="N13" s="1895"/>
      <c r="O13" s="529">
        <f t="shared" si="3"/>
        <v>0</v>
      </c>
      <c r="P13" s="1894"/>
      <c r="Q13" s="530">
        <f t="shared" si="2"/>
        <v>0</v>
      </c>
      <c r="R13" s="530">
        <f t="shared" si="2"/>
        <v>0</v>
      </c>
      <c r="S13" s="530">
        <f t="shared" si="2"/>
        <v>0</v>
      </c>
      <c r="T13" s="1894"/>
      <c r="V13" s="1805" t="s">
        <v>2366</v>
      </c>
      <c r="W13" s="393" t="s">
        <v>2368</v>
      </c>
      <c r="X13" s="393" t="s">
        <v>2369</v>
      </c>
      <c r="Y13" s="393" t="s">
        <v>2370</v>
      </c>
      <c r="Z13" s="397" t="s">
        <v>2371</v>
      </c>
    </row>
    <row r="14" spans="2:27" s="104" customFormat="1" ht="33" customHeight="1" thickBot="1">
      <c r="B14" s="1809" t="s">
        <v>1016</v>
      </c>
      <c r="C14" s="382" t="s">
        <v>813</v>
      </c>
      <c r="D14" s="382">
        <v>3</v>
      </c>
      <c r="E14" s="391">
        <f>SUM(E10:E13)</f>
        <v>0</v>
      </c>
      <c r="F14" s="391">
        <f>SUM(F10:F13)</f>
        <v>0</v>
      </c>
      <c r="G14" s="391">
        <f>SUM(G10:G13)</f>
        <v>0</v>
      </c>
      <c r="H14" s="392">
        <f t="shared" si="1"/>
        <v>0</v>
      </c>
      <c r="J14" s="387" t="s">
        <v>2372</v>
      </c>
      <c r="L14" s="1289"/>
      <c r="N14" s="1895"/>
      <c r="O14" s="529">
        <f>IF( SUM( Q14:S14 ) = 0, 0, $U$5 )</f>
        <v>0</v>
      </c>
      <c r="P14" s="1894"/>
      <c r="Q14" s="348"/>
      <c r="R14" s="348"/>
      <c r="S14" s="348"/>
      <c r="T14" s="1894"/>
      <c r="V14" s="1809" t="s">
        <v>1016</v>
      </c>
      <c r="W14" s="505" t="s">
        <v>2373</v>
      </c>
      <c r="X14" s="505" t="s">
        <v>2374</v>
      </c>
      <c r="Y14" s="505" t="s">
        <v>2375</v>
      </c>
      <c r="Z14" s="506" t="s">
        <v>2376</v>
      </c>
    </row>
    <row r="15" spans="2:27" s="104" customFormat="1" ht="15" customHeight="1" thickBot="1">
      <c r="B15" s="1290"/>
      <c r="C15" s="1290"/>
      <c r="D15" s="1290"/>
      <c r="E15" s="201"/>
      <c r="F15" s="201"/>
      <c r="G15" s="201"/>
      <c r="H15" s="201"/>
      <c r="J15" s="46"/>
      <c r="N15" s="1895"/>
      <c r="O15" s="529"/>
      <c r="P15" s="1894"/>
      <c r="Q15" s="348"/>
      <c r="R15" s="348"/>
      <c r="S15" s="348"/>
      <c r="T15" s="1894"/>
      <c r="V15" s="1290"/>
      <c r="W15" s="201"/>
      <c r="X15" s="201"/>
      <c r="Y15" s="201"/>
      <c r="Z15" s="201"/>
    </row>
    <row r="16" spans="2:27" s="104" customFormat="1" ht="33" customHeight="1" thickBot="1">
      <c r="B16" s="1811" t="s">
        <v>2377</v>
      </c>
      <c r="C16" s="458" t="s">
        <v>813</v>
      </c>
      <c r="D16" s="458">
        <v>3</v>
      </c>
      <c r="E16" s="933">
        <v>0</v>
      </c>
      <c r="F16" s="933">
        <v>0</v>
      </c>
      <c r="G16" s="1291"/>
      <c r="H16" s="474">
        <f>SUM(E16:F16)</f>
        <v>0</v>
      </c>
      <c r="J16" s="1292" t="s">
        <v>2378</v>
      </c>
      <c r="L16" s="1293"/>
      <c r="N16" s="1895"/>
      <c r="O16" s="529">
        <f t="shared" ref="O16" si="4">IF( SUM( Q16:S16 ) = 0, 0, $Q$5 )</f>
        <v>0</v>
      </c>
      <c r="P16" s="1894"/>
      <c r="Q16" s="530">
        <f xml:space="preserve"> IF( ISNUMBER( E16 ), 0, 1 )</f>
        <v>0</v>
      </c>
      <c r="R16" s="530">
        <f xml:space="preserve"> IF( ISNUMBER( F16 ), 0, 1 )</f>
        <v>0</v>
      </c>
      <c r="S16" s="348"/>
      <c r="T16" s="1894"/>
      <c r="V16" s="1811" t="s">
        <v>2377</v>
      </c>
      <c r="W16" s="485" t="s">
        <v>2379</v>
      </c>
      <c r="X16" s="485" t="s">
        <v>2380</v>
      </c>
      <c r="Y16" s="485" t="s">
        <v>2381</v>
      </c>
      <c r="Z16" s="881" t="s">
        <v>2382</v>
      </c>
    </row>
    <row r="17" spans="2:27" s="104" customFormat="1" ht="15" customHeight="1" thickBot="1">
      <c r="B17" s="1294"/>
      <c r="C17" s="1294"/>
      <c r="D17" s="1294"/>
      <c r="E17" s="201"/>
      <c r="F17" s="201"/>
      <c r="G17" s="201"/>
      <c r="H17" s="201"/>
      <c r="J17" s="46"/>
      <c r="N17" s="1895"/>
      <c r="O17" s="529">
        <f xml:space="preserve"> IF( SUM( Q17:S17 ) = 0, 0,#REF! )</f>
        <v>0</v>
      </c>
      <c r="P17" s="1894"/>
      <c r="Q17" s="348"/>
      <c r="R17" s="348"/>
      <c r="S17" s="348"/>
      <c r="T17" s="1894"/>
      <c r="V17" s="1294"/>
      <c r="W17" s="201"/>
      <c r="X17" s="201"/>
      <c r="Y17" s="201"/>
      <c r="Z17" s="201"/>
    </row>
    <row r="18" spans="2:27" ht="20.25" customHeight="1" thickBot="1">
      <c r="B18" s="378" t="s">
        <v>2383</v>
      </c>
      <c r="C18" s="599"/>
      <c r="D18" s="599"/>
      <c r="E18" s="558"/>
      <c r="F18" s="558"/>
      <c r="G18" s="558"/>
      <c r="H18" s="558"/>
      <c r="I18" s="104"/>
      <c r="J18" s="77"/>
      <c r="K18" s="1848"/>
      <c r="L18" s="1848"/>
      <c r="M18" s="1848"/>
      <c r="N18" s="1895"/>
      <c r="O18" s="529"/>
      <c r="P18" s="1894"/>
      <c r="Q18" s="348"/>
      <c r="R18" s="348"/>
      <c r="S18" s="348"/>
      <c r="T18" s="1894"/>
      <c r="U18" s="1848"/>
      <c r="V18" s="378" t="s">
        <v>2383</v>
      </c>
      <c r="W18" s="558"/>
      <c r="X18" s="558"/>
      <c r="Y18" s="558"/>
      <c r="Z18" s="558"/>
      <c r="AA18" s="1848"/>
    </row>
    <row r="19" spans="2:27" ht="33" customHeight="1">
      <c r="B19" s="394" t="s">
        <v>2384</v>
      </c>
      <c r="C19" s="379" t="s">
        <v>813</v>
      </c>
      <c r="D19" s="379">
        <v>3</v>
      </c>
      <c r="E19" s="924">
        <v>0</v>
      </c>
      <c r="F19" s="1998">
        <v>3.3650000000000002</v>
      </c>
      <c r="G19" s="924">
        <v>0</v>
      </c>
      <c r="H19" s="503">
        <f t="shared" ref="H19:H30" si="5">SUM(E19:G19)</f>
        <v>3.3650000000000002</v>
      </c>
      <c r="I19" s="104"/>
      <c r="J19" s="385" t="s">
        <v>2385</v>
      </c>
      <c r="K19" s="1848"/>
      <c r="L19" s="1891"/>
      <c r="M19" s="1848"/>
      <c r="N19" s="1895"/>
      <c r="O19" s="529">
        <f t="shared" ref="O19" si="6">IF( SUM( Q19:S19 ) = 0, 0, $Q$5 )</f>
        <v>0</v>
      </c>
      <c r="P19" s="1894"/>
      <c r="Q19" s="530">
        <f t="shared" ref="Q19:S23" si="7" xml:space="preserve"> IF( ISNUMBER( E19 ), 0, 1 )</f>
        <v>0</v>
      </c>
      <c r="R19" s="530">
        <f t="shared" si="7"/>
        <v>0</v>
      </c>
      <c r="S19" s="530">
        <f t="shared" si="7"/>
        <v>0</v>
      </c>
      <c r="T19" s="1894"/>
      <c r="U19" s="1848"/>
      <c r="V19" s="394" t="s">
        <v>2384</v>
      </c>
      <c r="W19" s="395" t="s">
        <v>2386</v>
      </c>
      <c r="X19" s="395" t="s">
        <v>2387</v>
      </c>
      <c r="Y19" s="395" t="s">
        <v>2388</v>
      </c>
      <c r="Z19" s="396" t="s">
        <v>2389</v>
      </c>
      <c r="AA19" s="1848"/>
    </row>
    <row r="20" spans="2:27" ht="33" customHeight="1">
      <c r="B20" s="1805" t="s">
        <v>2390</v>
      </c>
      <c r="C20" s="375" t="s">
        <v>813</v>
      </c>
      <c r="D20" s="375">
        <v>3</v>
      </c>
      <c r="E20" s="926">
        <v>0</v>
      </c>
      <c r="F20" s="1984">
        <v>1.5009999999999999</v>
      </c>
      <c r="G20" s="926">
        <v>0</v>
      </c>
      <c r="H20" s="504">
        <f t="shared" si="5"/>
        <v>1.5009999999999999</v>
      </c>
      <c r="I20" s="104"/>
      <c r="J20" s="386" t="s">
        <v>2391</v>
      </c>
      <c r="K20" s="1848"/>
      <c r="L20" s="1892"/>
      <c r="M20" s="1848"/>
      <c r="N20" s="1895"/>
      <c r="O20" s="529">
        <f t="shared" ref="O20:O23" si="8">IF( SUM( Q20:S20 ) = 0, 0, $Q$5 )</f>
        <v>0</v>
      </c>
      <c r="P20" s="1894"/>
      <c r="Q20" s="530">
        <f t="shared" si="7"/>
        <v>0</v>
      </c>
      <c r="R20" s="530">
        <f t="shared" si="7"/>
        <v>0</v>
      </c>
      <c r="S20" s="530">
        <f t="shared" si="7"/>
        <v>0</v>
      </c>
      <c r="T20" s="1894"/>
      <c r="U20" s="1848"/>
      <c r="V20" s="1805" t="s">
        <v>2390</v>
      </c>
      <c r="W20" s="393" t="s">
        <v>2392</v>
      </c>
      <c r="X20" s="393" t="s">
        <v>2393</v>
      </c>
      <c r="Y20" s="393" t="s">
        <v>2394</v>
      </c>
      <c r="Z20" s="397" t="s">
        <v>2395</v>
      </c>
      <c r="AA20" s="1848"/>
    </row>
    <row r="21" spans="2:27" ht="33" customHeight="1">
      <c r="B21" s="1805" t="s">
        <v>2396</v>
      </c>
      <c r="C21" s="375" t="s">
        <v>813</v>
      </c>
      <c r="D21" s="375">
        <v>3</v>
      </c>
      <c r="E21" s="926">
        <v>0</v>
      </c>
      <c r="F21" s="926">
        <v>0.94299999999999995</v>
      </c>
      <c r="G21" s="926">
        <v>0</v>
      </c>
      <c r="H21" s="504">
        <f t="shared" si="5"/>
        <v>0.94299999999999995</v>
      </c>
      <c r="I21" s="104"/>
      <c r="J21" s="386" t="s">
        <v>2397</v>
      </c>
      <c r="K21" s="1848"/>
      <c r="L21" s="1892"/>
      <c r="M21" s="1848"/>
      <c r="N21" s="1895"/>
      <c r="O21" s="529">
        <f t="shared" si="8"/>
        <v>0</v>
      </c>
      <c r="P21" s="1894"/>
      <c r="Q21" s="530">
        <f t="shared" si="7"/>
        <v>0</v>
      </c>
      <c r="R21" s="530">
        <f t="shared" si="7"/>
        <v>0</v>
      </c>
      <c r="S21" s="530">
        <f t="shared" si="7"/>
        <v>0</v>
      </c>
      <c r="T21" s="1894"/>
      <c r="U21" s="1848"/>
      <c r="V21" s="1805" t="s">
        <v>2396</v>
      </c>
      <c r="W21" s="393" t="s">
        <v>2398</v>
      </c>
      <c r="X21" s="393" t="s">
        <v>2399</v>
      </c>
      <c r="Y21" s="393" t="s">
        <v>2400</v>
      </c>
      <c r="Z21" s="397" t="s">
        <v>2401</v>
      </c>
      <c r="AA21" s="1848"/>
    </row>
    <row r="22" spans="2:27" ht="33" customHeight="1">
      <c r="B22" s="1805" t="s">
        <v>2336</v>
      </c>
      <c r="C22" s="375" t="s">
        <v>813</v>
      </c>
      <c r="D22" s="375">
        <v>3</v>
      </c>
      <c r="E22" s="926">
        <v>5.8999999999999997E-2</v>
      </c>
      <c r="F22" s="926">
        <v>0</v>
      </c>
      <c r="G22" s="926">
        <v>0</v>
      </c>
      <c r="H22" s="504">
        <f t="shared" si="5"/>
        <v>5.8999999999999997E-2</v>
      </c>
      <c r="I22" s="104"/>
      <c r="J22" s="386" t="s">
        <v>2402</v>
      </c>
      <c r="K22" s="1848"/>
      <c r="L22" s="1892"/>
      <c r="M22" s="1848"/>
      <c r="N22" s="1895"/>
      <c r="O22" s="529">
        <f t="shared" si="8"/>
        <v>0</v>
      </c>
      <c r="P22" s="1894"/>
      <c r="Q22" s="530">
        <f t="shared" si="7"/>
        <v>0</v>
      </c>
      <c r="R22" s="530">
        <f t="shared" si="7"/>
        <v>0</v>
      </c>
      <c r="S22" s="530">
        <f t="shared" si="7"/>
        <v>0</v>
      </c>
      <c r="T22" s="1894"/>
      <c r="U22" s="1848"/>
      <c r="V22" s="1805" t="s">
        <v>2336</v>
      </c>
      <c r="W22" s="393" t="s">
        <v>2403</v>
      </c>
      <c r="X22" s="393" t="s">
        <v>2404</v>
      </c>
      <c r="Y22" s="393" t="s">
        <v>2405</v>
      </c>
      <c r="Z22" s="397" t="s">
        <v>2406</v>
      </c>
      <c r="AA22" s="1848"/>
    </row>
    <row r="23" spans="2:27" ht="33" customHeight="1">
      <c r="B23" s="1805" t="s">
        <v>2342</v>
      </c>
      <c r="C23" s="375" t="s">
        <v>813</v>
      </c>
      <c r="D23" s="375">
        <v>3</v>
      </c>
      <c r="E23" s="926">
        <v>0</v>
      </c>
      <c r="F23" s="926">
        <v>0.94699999999999995</v>
      </c>
      <c r="G23" s="926">
        <v>0</v>
      </c>
      <c r="H23" s="504">
        <f t="shared" si="5"/>
        <v>0.94699999999999995</v>
      </c>
      <c r="I23" s="104"/>
      <c r="J23" s="386" t="s">
        <v>2407</v>
      </c>
      <c r="K23" s="1848"/>
      <c r="L23" s="1892"/>
      <c r="M23" s="1848"/>
      <c r="N23" s="1895"/>
      <c r="O23" s="529">
        <f t="shared" si="8"/>
        <v>0</v>
      </c>
      <c r="P23" s="1894"/>
      <c r="Q23" s="530">
        <f t="shared" si="7"/>
        <v>0</v>
      </c>
      <c r="R23" s="530">
        <f t="shared" si="7"/>
        <v>0</v>
      </c>
      <c r="S23" s="530">
        <f t="shared" si="7"/>
        <v>0</v>
      </c>
      <c r="T23" s="578"/>
      <c r="U23" s="1848"/>
      <c r="V23" s="1805" t="s">
        <v>2342</v>
      </c>
      <c r="W23" s="393" t="s">
        <v>2408</v>
      </c>
      <c r="X23" s="393" t="s">
        <v>2409</v>
      </c>
      <c r="Y23" s="393" t="s">
        <v>2410</v>
      </c>
      <c r="Z23" s="397" t="s">
        <v>2411</v>
      </c>
      <c r="AA23" s="1848"/>
    </row>
    <row r="24" spans="2:27" ht="33" customHeight="1">
      <c r="B24" s="1805" t="s">
        <v>2412</v>
      </c>
      <c r="C24" s="375" t="s">
        <v>813</v>
      </c>
      <c r="D24" s="375">
        <v>3</v>
      </c>
      <c r="E24" s="501">
        <f>SUM(E19:E23)</f>
        <v>5.8999999999999997E-2</v>
      </c>
      <c r="F24" s="501">
        <f>SUM(F19:F23)</f>
        <v>6.7559999999999993</v>
      </c>
      <c r="G24" s="501">
        <f>SUM(G19:G23)</f>
        <v>0</v>
      </c>
      <c r="H24" s="504">
        <f t="shared" si="5"/>
        <v>6.8149999999999995</v>
      </c>
      <c r="I24" s="157"/>
      <c r="J24" s="386" t="s">
        <v>2413</v>
      </c>
      <c r="K24" s="1848"/>
      <c r="L24" s="1892"/>
      <c r="M24" s="1848"/>
      <c r="N24" s="1895"/>
      <c r="O24" s="529"/>
      <c r="P24" s="578"/>
      <c r="Q24" s="348"/>
      <c r="R24" s="348"/>
      <c r="S24" s="348"/>
      <c r="T24" s="578"/>
      <c r="U24" s="1848"/>
      <c r="V24" s="1805" t="s">
        <v>2412</v>
      </c>
      <c r="W24" s="393" t="s">
        <v>2414</v>
      </c>
      <c r="X24" s="393" t="s">
        <v>2415</v>
      </c>
      <c r="Y24" s="393" t="s">
        <v>2416</v>
      </c>
      <c r="Z24" s="397" t="s">
        <v>2417</v>
      </c>
      <c r="AA24" s="1848"/>
    </row>
    <row r="25" spans="2:27" ht="33" customHeight="1">
      <c r="B25" s="1805" t="s">
        <v>2418</v>
      </c>
      <c r="C25" s="375" t="s">
        <v>813</v>
      </c>
      <c r="D25" s="375">
        <v>3</v>
      </c>
      <c r="E25" s="926">
        <v>0</v>
      </c>
      <c r="F25" s="926">
        <v>0.61699999999999999</v>
      </c>
      <c r="G25" s="926">
        <v>0</v>
      </c>
      <c r="H25" s="504">
        <f t="shared" si="5"/>
        <v>0.61699999999999999</v>
      </c>
      <c r="I25" s="157"/>
      <c r="J25" s="386" t="s">
        <v>2419</v>
      </c>
      <c r="K25" s="1848"/>
      <c r="L25" s="1892"/>
      <c r="M25" s="1848"/>
      <c r="N25" s="1895"/>
      <c r="O25" s="529">
        <f t="shared" ref="O25" si="9">IF( SUM( Q25:S25 ) = 0, 0, $Q$5 )</f>
        <v>0</v>
      </c>
      <c r="P25" s="1894"/>
      <c r="Q25" s="530">
        <f xml:space="preserve"> IF( ISNUMBER( E25 ), 0, 1 )</f>
        <v>0</v>
      </c>
      <c r="R25" s="530">
        <f xml:space="preserve"> IF( ISNUMBER( F25 ), 0, 1 )</f>
        <v>0</v>
      </c>
      <c r="S25" s="530">
        <f xml:space="preserve"> IF( ISNUMBER( G25 ), 0, 1 )</f>
        <v>0</v>
      </c>
      <c r="T25" s="578"/>
      <c r="U25" s="1848"/>
      <c r="V25" s="1805" t="s">
        <v>2418</v>
      </c>
      <c r="W25" s="393" t="s">
        <v>2420</v>
      </c>
      <c r="X25" s="393" t="s">
        <v>2421</v>
      </c>
      <c r="Y25" s="393" t="s">
        <v>2422</v>
      </c>
      <c r="Z25" s="397" t="s">
        <v>2423</v>
      </c>
      <c r="AA25" s="1848"/>
    </row>
    <row r="26" spans="2:27" ht="33" customHeight="1">
      <c r="B26" s="1805" t="s">
        <v>2424</v>
      </c>
      <c r="C26" s="375" t="s">
        <v>813</v>
      </c>
      <c r="D26" s="375">
        <v>3</v>
      </c>
      <c r="E26" s="501">
        <f>E24-E25</f>
        <v>5.8999999999999997E-2</v>
      </c>
      <c r="F26" s="501">
        <f>F24-F25</f>
        <v>6.1389999999999993</v>
      </c>
      <c r="G26" s="501">
        <f>G24-G25</f>
        <v>0</v>
      </c>
      <c r="H26" s="504">
        <f t="shared" si="5"/>
        <v>6.1979999999999995</v>
      </c>
      <c r="I26" s="157"/>
      <c r="J26" s="386" t="s">
        <v>2425</v>
      </c>
      <c r="K26" s="1848"/>
      <c r="L26" s="1892"/>
      <c r="M26" s="1848"/>
      <c r="N26" s="1895"/>
      <c r="O26" s="529"/>
      <c r="P26" s="1894"/>
      <c r="Q26" s="348"/>
      <c r="R26" s="348"/>
      <c r="S26" s="348"/>
      <c r="T26" s="1894"/>
      <c r="U26" s="1848"/>
      <c r="V26" s="1805" t="s">
        <v>2424</v>
      </c>
      <c r="W26" s="393" t="s">
        <v>2426</v>
      </c>
      <c r="X26" s="393" t="s">
        <v>2427</v>
      </c>
      <c r="Y26" s="393" t="s">
        <v>2428</v>
      </c>
      <c r="Z26" s="397" t="s">
        <v>2429</v>
      </c>
      <c r="AA26" s="1848"/>
    </row>
    <row r="27" spans="2:27" ht="33" customHeight="1">
      <c r="B27" s="1805" t="s">
        <v>2354</v>
      </c>
      <c r="C27" s="375" t="s">
        <v>813</v>
      </c>
      <c r="D27" s="375">
        <v>3</v>
      </c>
      <c r="E27" s="926">
        <v>1.8129999999999999</v>
      </c>
      <c r="F27" s="926">
        <v>0</v>
      </c>
      <c r="G27" s="926">
        <v>0</v>
      </c>
      <c r="H27" s="504">
        <f t="shared" si="5"/>
        <v>1.8129999999999999</v>
      </c>
      <c r="I27" s="157"/>
      <c r="J27" s="386" t="s">
        <v>2430</v>
      </c>
      <c r="K27" s="1848"/>
      <c r="L27" s="1892"/>
      <c r="M27" s="1848"/>
      <c r="N27" s="1895"/>
      <c r="O27" s="529">
        <f t="shared" ref="O27:O29" si="10">IF( SUM( Q27:S27 ) = 0, 0, $Q$5 )</f>
        <v>0</v>
      </c>
      <c r="P27" s="1894"/>
      <c r="Q27" s="530">
        <f xml:space="preserve"> IF( ISNUMBER( E27 ), 0, 1 )</f>
        <v>0</v>
      </c>
      <c r="R27" s="530">
        <f t="shared" ref="R27:S29" si="11" xml:space="preserve"> IF( ISNUMBER( F27 ), 0, 1 )</f>
        <v>0</v>
      </c>
      <c r="S27" s="530">
        <f t="shared" si="11"/>
        <v>0</v>
      </c>
      <c r="T27" s="1894"/>
      <c r="U27" s="1848"/>
      <c r="V27" s="1805" t="s">
        <v>2354</v>
      </c>
      <c r="W27" s="393" t="s">
        <v>2431</v>
      </c>
      <c r="X27" s="393" t="s">
        <v>2432</v>
      </c>
      <c r="Y27" s="393" t="s">
        <v>2433</v>
      </c>
      <c r="Z27" s="397" t="s">
        <v>2434</v>
      </c>
      <c r="AA27" s="1848"/>
    </row>
    <row r="28" spans="2:27" ht="33" customHeight="1">
      <c r="B28" s="1805" t="s">
        <v>2360</v>
      </c>
      <c r="C28" s="375" t="s">
        <v>813</v>
      </c>
      <c r="D28" s="375">
        <v>3</v>
      </c>
      <c r="E28" s="926">
        <v>0.432</v>
      </c>
      <c r="F28" s="926">
        <v>0</v>
      </c>
      <c r="G28" s="926">
        <v>0</v>
      </c>
      <c r="H28" s="504">
        <f t="shared" si="5"/>
        <v>0.432</v>
      </c>
      <c r="I28" s="157"/>
      <c r="J28" s="386" t="s">
        <v>2435</v>
      </c>
      <c r="K28" s="1848"/>
      <c r="L28" s="1892"/>
      <c r="M28" s="1848"/>
      <c r="N28" s="1895"/>
      <c r="O28" s="529">
        <f t="shared" si="10"/>
        <v>0</v>
      </c>
      <c r="P28" s="1894"/>
      <c r="Q28" s="530">
        <f xml:space="preserve"> IF( ISNUMBER( E28 ), 0, 1 )</f>
        <v>0</v>
      </c>
      <c r="R28" s="530">
        <f t="shared" si="11"/>
        <v>0</v>
      </c>
      <c r="S28" s="530">
        <f t="shared" si="11"/>
        <v>0</v>
      </c>
      <c r="T28" s="1894"/>
      <c r="U28" s="1848"/>
      <c r="V28" s="1805" t="s">
        <v>2360</v>
      </c>
      <c r="W28" s="393" t="s">
        <v>2436</v>
      </c>
      <c r="X28" s="393" t="s">
        <v>2437</v>
      </c>
      <c r="Y28" s="393" t="s">
        <v>2438</v>
      </c>
      <c r="Z28" s="397" t="s">
        <v>2439</v>
      </c>
      <c r="AA28" s="1848"/>
    </row>
    <row r="29" spans="2:27" ht="33" customHeight="1">
      <c r="B29" s="1805" t="s">
        <v>2366</v>
      </c>
      <c r="C29" s="375" t="s">
        <v>813</v>
      </c>
      <c r="D29" s="375">
        <v>3</v>
      </c>
      <c r="E29" s="926">
        <v>0</v>
      </c>
      <c r="F29" s="926">
        <v>1.093</v>
      </c>
      <c r="G29" s="926">
        <v>0</v>
      </c>
      <c r="H29" s="504">
        <f t="shared" si="5"/>
        <v>1.093</v>
      </c>
      <c r="I29" s="157"/>
      <c r="J29" s="386" t="s">
        <v>2440</v>
      </c>
      <c r="K29" s="1848"/>
      <c r="L29" s="1892"/>
      <c r="M29" s="1848"/>
      <c r="N29" s="1894"/>
      <c r="O29" s="529">
        <f t="shared" si="10"/>
        <v>0</v>
      </c>
      <c r="P29" s="1894"/>
      <c r="Q29" s="530">
        <f xml:space="preserve"> IF( ISNUMBER( E29 ), 0, 1 )</f>
        <v>0</v>
      </c>
      <c r="R29" s="530">
        <f t="shared" si="11"/>
        <v>0</v>
      </c>
      <c r="S29" s="530">
        <f t="shared" si="11"/>
        <v>0</v>
      </c>
      <c r="T29" s="1894"/>
      <c r="U29" s="1848"/>
      <c r="V29" s="1805" t="s">
        <v>2366</v>
      </c>
      <c r="W29" s="393" t="s">
        <v>2441</v>
      </c>
      <c r="X29" s="393" t="s">
        <v>2442</v>
      </c>
      <c r="Y29" s="393" t="s">
        <v>2443</v>
      </c>
      <c r="Z29" s="397" t="s">
        <v>2444</v>
      </c>
      <c r="AA29" s="1848"/>
    </row>
    <row r="30" spans="2:27" ht="33" customHeight="1" thickBot="1">
      <c r="B30" s="1809" t="s">
        <v>1016</v>
      </c>
      <c r="C30" s="382" t="s">
        <v>813</v>
      </c>
      <c r="D30" s="382">
        <v>3</v>
      </c>
      <c r="E30" s="391">
        <f>SUM(E26:E29)</f>
        <v>2.3039999999999998</v>
      </c>
      <c r="F30" s="391">
        <f>SUM(F26:F29)</f>
        <v>7.2319999999999993</v>
      </c>
      <c r="G30" s="391">
        <f>SUM(G26:G29)</f>
        <v>0</v>
      </c>
      <c r="H30" s="392">
        <f t="shared" si="5"/>
        <v>9.5359999999999996</v>
      </c>
      <c r="I30" s="104"/>
      <c r="J30" s="387" t="s">
        <v>2445</v>
      </c>
      <c r="K30" s="1848"/>
      <c r="L30" s="1893"/>
      <c r="M30" s="1848"/>
      <c r="N30" s="1894"/>
      <c r="O30" s="529"/>
      <c r="P30" s="1894"/>
      <c r="Q30" s="348"/>
      <c r="R30" s="348"/>
      <c r="S30" s="348"/>
      <c r="T30" s="1894"/>
      <c r="U30" s="1848"/>
      <c r="V30" s="1809" t="s">
        <v>1016</v>
      </c>
      <c r="W30" s="505" t="s">
        <v>2446</v>
      </c>
      <c r="X30" s="505" t="s">
        <v>2447</v>
      </c>
      <c r="Y30" s="505" t="s">
        <v>2448</v>
      </c>
      <c r="Z30" s="506" t="s">
        <v>2449</v>
      </c>
      <c r="AA30" s="1848"/>
    </row>
    <row r="31" spans="2:27" ht="15" customHeight="1" thickBot="1">
      <c r="B31" s="1290"/>
      <c r="C31" s="1290"/>
      <c r="D31" s="1290"/>
      <c r="E31" s="201"/>
      <c r="F31" s="201"/>
      <c r="G31" s="201"/>
      <c r="H31" s="201"/>
      <c r="I31" s="157"/>
      <c r="J31" s="46"/>
      <c r="K31" s="1848"/>
      <c r="L31" s="1848"/>
      <c r="M31" s="1848"/>
      <c r="N31" s="1894"/>
      <c r="O31" s="529"/>
      <c r="P31" s="1894"/>
      <c r="Q31" s="1887"/>
      <c r="R31" s="1888"/>
      <c r="S31" s="1888"/>
      <c r="T31" s="1894"/>
      <c r="U31" s="1848"/>
      <c r="V31" s="1290"/>
      <c r="W31" s="201"/>
      <c r="X31" s="201"/>
      <c r="Y31" s="201"/>
      <c r="Z31" s="201"/>
      <c r="AA31" s="1848"/>
    </row>
    <row r="32" spans="2:27" ht="33" customHeight="1" thickBot="1">
      <c r="B32" s="1811" t="s">
        <v>2377</v>
      </c>
      <c r="C32" s="458" t="s">
        <v>813</v>
      </c>
      <c r="D32" s="458">
        <v>3</v>
      </c>
      <c r="E32" s="933">
        <v>0</v>
      </c>
      <c r="F32" s="933">
        <v>0</v>
      </c>
      <c r="G32" s="1291"/>
      <c r="H32" s="474">
        <f>SUM(E32:F32)</f>
        <v>0</v>
      </c>
      <c r="I32" s="1848"/>
      <c r="J32" s="1292" t="s">
        <v>2450</v>
      </c>
      <c r="K32" s="1848"/>
      <c r="L32" s="1896"/>
      <c r="M32" s="1848"/>
      <c r="N32" s="1894"/>
      <c r="O32" s="529">
        <f t="shared" ref="O32" si="12">IF( SUM( Q32:S32 ) = 0, 0, $Q$5 )</f>
        <v>0</v>
      </c>
      <c r="P32" s="1894"/>
      <c r="Q32" s="530">
        <f xml:space="preserve"> IF( ISNUMBER( E32 ), 0, 1 )</f>
        <v>0</v>
      </c>
      <c r="R32" s="530">
        <f xml:space="preserve"> IF( ISNUMBER( F32 ), 0, 1 )</f>
        <v>0</v>
      </c>
      <c r="S32" s="1888"/>
      <c r="T32" s="1894"/>
      <c r="U32" s="1848"/>
      <c r="V32" s="1848"/>
      <c r="W32" s="1848"/>
      <c r="X32" s="1848"/>
      <c r="Y32" s="1848"/>
      <c r="Z32" s="1848"/>
      <c r="AA32" s="1848"/>
    </row>
    <row r="33" spans="2:27" ht="15" customHeight="1" thickBot="1">
      <c r="B33" s="1848"/>
      <c r="C33" s="1848"/>
      <c r="D33" s="1848"/>
      <c r="E33" s="1848"/>
      <c r="F33" s="1848"/>
      <c r="G33" s="1848"/>
      <c r="H33" s="1848"/>
      <c r="I33" s="1848"/>
      <c r="J33" s="1848"/>
      <c r="K33" s="1848"/>
      <c r="L33" s="1848"/>
      <c r="M33" s="1848"/>
      <c r="N33" s="1894"/>
      <c r="O33" s="529"/>
      <c r="P33" s="1894"/>
      <c r="Q33" s="1887"/>
      <c r="R33" s="1888"/>
      <c r="S33" s="1888"/>
      <c r="T33" s="1894"/>
      <c r="U33" s="1848"/>
      <c r="V33" s="1848"/>
      <c r="W33" s="1848"/>
      <c r="X33" s="1848"/>
      <c r="Y33" s="1848"/>
      <c r="Z33" s="1848"/>
      <c r="AA33" s="1848"/>
    </row>
    <row r="34" spans="2:27" ht="30" customHeight="1" thickBot="1">
      <c r="B34" s="378" t="s">
        <v>2451</v>
      </c>
      <c r="C34" s="599"/>
      <c r="D34" s="599"/>
      <c r="E34" s="558"/>
      <c r="F34" s="558"/>
      <c r="G34" s="558"/>
      <c r="H34" s="558"/>
      <c r="I34" s="104"/>
      <c r="J34" s="77"/>
      <c r="K34" s="1848"/>
      <c r="L34" s="1848"/>
      <c r="M34" s="1848"/>
      <c r="N34" s="1894"/>
      <c r="O34" s="529"/>
      <c r="P34" s="1894"/>
      <c r="Q34" s="1848"/>
      <c r="R34" s="1848"/>
      <c r="S34" s="1848"/>
      <c r="T34" s="1894"/>
      <c r="U34" s="1848"/>
      <c r="V34" s="378" t="s">
        <v>2451</v>
      </c>
      <c r="W34" s="558"/>
      <c r="X34" s="558"/>
      <c r="Y34" s="558"/>
      <c r="Z34" s="558"/>
      <c r="AA34" s="1848"/>
    </row>
    <row r="35" spans="2:27" ht="33" customHeight="1">
      <c r="B35" s="394" t="s">
        <v>2452</v>
      </c>
      <c r="C35" s="379" t="s">
        <v>813</v>
      </c>
      <c r="D35" s="379">
        <v>3</v>
      </c>
      <c r="E35" s="924">
        <v>0</v>
      </c>
      <c r="F35" s="924">
        <v>0</v>
      </c>
      <c r="G35" s="924">
        <v>0</v>
      </c>
      <c r="H35" s="503">
        <f t="shared" ref="H35:H45" si="13">SUM(E35:G35)</f>
        <v>0</v>
      </c>
      <c r="I35" s="104"/>
      <c r="J35" s="385" t="s">
        <v>2453</v>
      </c>
      <c r="K35" s="1848"/>
      <c r="L35" s="1891"/>
      <c r="M35" s="1848"/>
      <c r="N35" s="1894"/>
      <c r="O35" s="529">
        <f t="shared" ref="O35:O36" si="14">IF( SUM( Q35:S35 ) = 0, 0, $Q$5 )</f>
        <v>0</v>
      </c>
      <c r="P35" s="1894"/>
      <c r="Q35" s="530">
        <f t="shared" ref="Q35:S38" si="15" xml:space="preserve"> IF( ISNUMBER( E35 ), 0, 1 )</f>
        <v>0</v>
      </c>
      <c r="R35" s="530">
        <f t="shared" si="15"/>
        <v>0</v>
      </c>
      <c r="S35" s="530">
        <f t="shared" si="15"/>
        <v>0</v>
      </c>
      <c r="T35" s="1894"/>
      <c r="U35" s="1848"/>
      <c r="V35" s="394" t="s">
        <v>2452</v>
      </c>
      <c r="W35" s="395" t="s">
        <v>2454</v>
      </c>
      <c r="X35" s="395" t="s">
        <v>2455</v>
      </c>
      <c r="Y35" s="395" t="s">
        <v>2456</v>
      </c>
      <c r="Z35" s="396" t="s">
        <v>2457</v>
      </c>
      <c r="AA35" s="1848"/>
    </row>
    <row r="36" spans="2:27" ht="33" customHeight="1">
      <c r="B36" s="1805" t="s">
        <v>2390</v>
      </c>
      <c r="C36" s="375" t="s">
        <v>813</v>
      </c>
      <c r="D36" s="375">
        <v>3</v>
      </c>
      <c r="E36" s="926">
        <v>0</v>
      </c>
      <c r="F36" s="926">
        <v>0</v>
      </c>
      <c r="G36" s="926">
        <v>0</v>
      </c>
      <c r="H36" s="504">
        <f t="shared" si="13"/>
        <v>0</v>
      </c>
      <c r="I36" s="104"/>
      <c r="J36" s="386" t="s">
        <v>2458</v>
      </c>
      <c r="K36" s="1848"/>
      <c r="L36" s="1892"/>
      <c r="M36" s="1848"/>
      <c r="N36" s="1894"/>
      <c r="O36" s="529">
        <f t="shared" si="14"/>
        <v>0</v>
      </c>
      <c r="P36" s="1894"/>
      <c r="Q36" s="530">
        <f t="shared" si="15"/>
        <v>0</v>
      </c>
      <c r="R36" s="530">
        <f t="shared" si="15"/>
        <v>0</v>
      </c>
      <c r="S36" s="530">
        <f t="shared" si="15"/>
        <v>0</v>
      </c>
      <c r="T36" s="1894"/>
      <c r="U36" s="1848"/>
      <c r="V36" s="1805" t="s">
        <v>2390</v>
      </c>
      <c r="W36" s="483" t="s">
        <v>2459</v>
      </c>
      <c r="X36" s="376" t="s">
        <v>2460</v>
      </c>
      <c r="Y36" s="376" t="s">
        <v>2461</v>
      </c>
      <c r="Z36" s="466" t="s">
        <v>2462</v>
      </c>
      <c r="AA36" s="1848"/>
    </row>
    <row r="37" spans="2:27" ht="33" customHeight="1">
      <c r="B37" s="1805" t="s">
        <v>2336</v>
      </c>
      <c r="C37" s="375" t="s">
        <v>813</v>
      </c>
      <c r="D37" s="375">
        <v>3</v>
      </c>
      <c r="E37" s="926">
        <v>0</v>
      </c>
      <c r="F37" s="926">
        <v>0</v>
      </c>
      <c r="G37" s="926">
        <v>0</v>
      </c>
      <c r="H37" s="504">
        <f t="shared" si="13"/>
        <v>0</v>
      </c>
      <c r="I37" s="104"/>
      <c r="J37" s="386" t="s">
        <v>2463</v>
      </c>
      <c r="K37" s="1848"/>
      <c r="L37" s="1892"/>
      <c r="M37" s="1848"/>
      <c r="N37" s="1894"/>
      <c r="O37" s="529">
        <f t="shared" ref="O37:O38" si="16">IF( SUM( Q37:S37 ) = 0, 0, $Q$5 )</f>
        <v>0</v>
      </c>
      <c r="P37" s="1894"/>
      <c r="Q37" s="530">
        <f t="shared" si="15"/>
        <v>0</v>
      </c>
      <c r="R37" s="530">
        <f t="shared" si="15"/>
        <v>0</v>
      </c>
      <c r="S37" s="530">
        <f t="shared" si="15"/>
        <v>0</v>
      </c>
      <c r="T37" s="1894"/>
      <c r="U37" s="1848"/>
      <c r="V37" s="1805" t="s">
        <v>2336</v>
      </c>
      <c r="W37" s="1295" t="s">
        <v>2464</v>
      </c>
      <c r="X37" s="393" t="s">
        <v>2465</v>
      </c>
      <c r="Y37" s="393" t="s">
        <v>2466</v>
      </c>
      <c r="Z37" s="397" t="s">
        <v>2467</v>
      </c>
      <c r="AA37" s="1848"/>
    </row>
    <row r="38" spans="2:27" ht="33" customHeight="1">
      <c r="B38" s="1805" t="s">
        <v>2342</v>
      </c>
      <c r="C38" s="375" t="s">
        <v>813</v>
      </c>
      <c r="D38" s="375">
        <v>3</v>
      </c>
      <c r="E38" s="926">
        <v>0</v>
      </c>
      <c r="F38" s="926">
        <v>0</v>
      </c>
      <c r="G38" s="926">
        <v>0</v>
      </c>
      <c r="H38" s="504">
        <f t="shared" si="13"/>
        <v>0</v>
      </c>
      <c r="I38" s="104"/>
      <c r="J38" s="386" t="s">
        <v>2468</v>
      </c>
      <c r="K38" s="1848"/>
      <c r="L38" s="1892"/>
      <c r="M38" s="1848"/>
      <c r="N38" s="1894"/>
      <c r="O38" s="529">
        <f t="shared" si="16"/>
        <v>0</v>
      </c>
      <c r="P38" s="1894"/>
      <c r="Q38" s="530">
        <f t="shared" si="15"/>
        <v>0</v>
      </c>
      <c r="R38" s="530">
        <f t="shared" si="15"/>
        <v>0</v>
      </c>
      <c r="S38" s="530">
        <f t="shared" si="15"/>
        <v>0</v>
      </c>
      <c r="T38" s="1894"/>
      <c r="U38" s="1848"/>
      <c r="V38" s="1805" t="s">
        <v>2342</v>
      </c>
      <c r="W38" s="1295" t="s">
        <v>2469</v>
      </c>
      <c r="X38" s="393" t="s">
        <v>2470</v>
      </c>
      <c r="Y38" s="393" t="s">
        <v>2471</v>
      </c>
      <c r="Z38" s="397" t="s">
        <v>2472</v>
      </c>
      <c r="AA38" s="1848"/>
    </row>
    <row r="39" spans="2:27" ht="33" customHeight="1">
      <c r="B39" s="1805" t="s">
        <v>2412</v>
      </c>
      <c r="C39" s="375" t="s">
        <v>813</v>
      </c>
      <c r="D39" s="375">
        <v>3</v>
      </c>
      <c r="E39" s="501">
        <f>SUM(E35:E38)</f>
        <v>0</v>
      </c>
      <c r="F39" s="501">
        <f>SUM(F35:F38)</f>
        <v>0</v>
      </c>
      <c r="G39" s="501">
        <f>SUM(G35:G38)</f>
        <v>0</v>
      </c>
      <c r="H39" s="504">
        <f t="shared" si="13"/>
        <v>0</v>
      </c>
      <c r="I39" s="104"/>
      <c r="J39" s="386" t="s">
        <v>2473</v>
      </c>
      <c r="K39" s="1848"/>
      <c r="L39" s="1892"/>
      <c r="M39" s="1848"/>
      <c r="N39" s="1894"/>
      <c r="O39" s="529"/>
      <c r="P39" s="1894"/>
      <c r="Q39" s="348"/>
      <c r="R39" s="348"/>
      <c r="S39" s="348"/>
      <c r="T39" s="1894"/>
      <c r="U39" s="1848"/>
      <c r="V39" s="1805" t="s">
        <v>2412</v>
      </c>
      <c r="W39" s="393" t="s">
        <v>2474</v>
      </c>
      <c r="X39" s="393" t="s">
        <v>2475</v>
      </c>
      <c r="Y39" s="393" t="s">
        <v>2476</v>
      </c>
      <c r="Z39" s="397" t="s">
        <v>2477</v>
      </c>
      <c r="AA39" s="1848"/>
    </row>
    <row r="40" spans="2:27" ht="33" customHeight="1">
      <c r="B40" s="1805" t="s">
        <v>2418</v>
      </c>
      <c r="C40" s="375" t="s">
        <v>813</v>
      </c>
      <c r="D40" s="375">
        <v>3</v>
      </c>
      <c r="E40" s="926">
        <v>0</v>
      </c>
      <c r="F40" s="926">
        <v>0</v>
      </c>
      <c r="G40" s="926">
        <v>0</v>
      </c>
      <c r="H40" s="504">
        <f t="shared" si="13"/>
        <v>0</v>
      </c>
      <c r="I40" s="104"/>
      <c r="J40" s="386" t="s">
        <v>2478</v>
      </c>
      <c r="K40" s="1848"/>
      <c r="L40" s="1892"/>
      <c r="M40" s="1848"/>
      <c r="N40" s="1894"/>
      <c r="O40" s="529">
        <f t="shared" ref="O40" si="17">IF( SUM( Q40:S40 ) = 0, 0, $Q$5 )</f>
        <v>0</v>
      </c>
      <c r="P40" s="1894"/>
      <c r="Q40" s="530">
        <f t="shared" ref="Q40:S40" si="18" xml:space="preserve"> IF( ISNUMBER( E40 ), 0, 1 )</f>
        <v>0</v>
      </c>
      <c r="R40" s="530">
        <f t="shared" si="18"/>
        <v>0</v>
      </c>
      <c r="S40" s="530">
        <f t="shared" si="18"/>
        <v>0</v>
      </c>
      <c r="T40" s="1894"/>
      <c r="U40" s="1848"/>
      <c r="V40" s="1805" t="s">
        <v>2418</v>
      </c>
      <c r="W40" s="393" t="s">
        <v>2479</v>
      </c>
      <c r="X40" s="393" t="s">
        <v>2480</v>
      </c>
      <c r="Y40" s="393" t="s">
        <v>2481</v>
      </c>
      <c r="Z40" s="397" t="s">
        <v>2482</v>
      </c>
      <c r="AA40" s="1848"/>
    </row>
    <row r="41" spans="2:27" ht="33" customHeight="1">
      <c r="B41" s="1805" t="s">
        <v>2424</v>
      </c>
      <c r="C41" s="375" t="s">
        <v>813</v>
      </c>
      <c r="D41" s="375">
        <v>3</v>
      </c>
      <c r="E41" s="501">
        <f>E39-E40</f>
        <v>0</v>
      </c>
      <c r="F41" s="501">
        <f>F39-F40</f>
        <v>0</v>
      </c>
      <c r="G41" s="501">
        <f>G39-G40</f>
        <v>0</v>
      </c>
      <c r="H41" s="504">
        <f t="shared" si="13"/>
        <v>0</v>
      </c>
      <c r="I41" s="104"/>
      <c r="J41" s="386" t="s">
        <v>2483</v>
      </c>
      <c r="K41" s="1848"/>
      <c r="L41" s="1892"/>
      <c r="M41" s="1848"/>
      <c r="N41" s="1894"/>
      <c r="O41" s="529"/>
      <c r="P41" s="1894"/>
      <c r="Q41" s="348"/>
      <c r="R41" s="348"/>
      <c r="S41" s="348"/>
      <c r="T41" s="1894"/>
      <c r="U41" s="1848"/>
      <c r="V41" s="1805" t="s">
        <v>2424</v>
      </c>
      <c r="W41" s="393" t="s">
        <v>2484</v>
      </c>
      <c r="X41" s="393" t="s">
        <v>2485</v>
      </c>
      <c r="Y41" s="393" t="s">
        <v>2486</v>
      </c>
      <c r="Z41" s="397" t="s">
        <v>2487</v>
      </c>
      <c r="AA41" s="1848"/>
    </row>
    <row r="42" spans="2:27" ht="33" customHeight="1">
      <c r="B42" s="1805" t="s">
        <v>2354</v>
      </c>
      <c r="C42" s="375" t="s">
        <v>813</v>
      </c>
      <c r="D42" s="375">
        <v>3</v>
      </c>
      <c r="E42" s="926">
        <v>0</v>
      </c>
      <c r="F42" s="926">
        <v>0</v>
      </c>
      <c r="G42" s="926">
        <v>0</v>
      </c>
      <c r="H42" s="504">
        <f t="shared" si="13"/>
        <v>0</v>
      </c>
      <c r="I42" s="104"/>
      <c r="J42" s="386" t="s">
        <v>2488</v>
      </c>
      <c r="K42" s="1848"/>
      <c r="L42" s="1892"/>
      <c r="M42" s="1848"/>
      <c r="N42" s="1894"/>
      <c r="O42" s="529">
        <f t="shared" ref="O42:O43" si="19">IF( SUM( Q42:S42 ) = 0, 0, $Q$5 )</f>
        <v>0</v>
      </c>
      <c r="P42" s="1894"/>
      <c r="Q42" s="530">
        <f t="shared" ref="Q42:S44" si="20" xml:space="preserve"> IF( ISNUMBER( E42 ), 0, 1 )</f>
        <v>0</v>
      </c>
      <c r="R42" s="530">
        <f t="shared" si="20"/>
        <v>0</v>
      </c>
      <c r="S42" s="530">
        <f t="shared" si="20"/>
        <v>0</v>
      </c>
      <c r="T42" s="1894"/>
      <c r="U42" s="1848"/>
      <c r="V42" s="1805" t="s">
        <v>2354</v>
      </c>
      <c r="W42" s="393" t="s">
        <v>2489</v>
      </c>
      <c r="X42" s="393" t="s">
        <v>2490</v>
      </c>
      <c r="Y42" s="393" t="s">
        <v>2491</v>
      </c>
      <c r="Z42" s="397" t="s">
        <v>2492</v>
      </c>
      <c r="AA42" s="1848"/>
    </row>
    <row r="43" spans="2:27" ht="33" customHeight="1">
      <c r="B43" s="1805" t="s">
        <v>2360</v>
      </c>
      <c r="C43" s="375" t="s">
        <v>813</v>
      </c>
      <c r="D43" s="375">
        <v>3</v>
      </c>
      <c r="E43" s="926">
        <v>0</v>
      </c>
      <c r="F43" s="926">
        <v>0</v>
      </c>
      <c r="G43" s="926">
        <v>0</v>
      </c>
      <c r="H43" s="504">
        <f t="shared" si="13"/>
        <v>0</v>
      </c>
      <c r="I43" s="104"/>
      <c r="J43" s="386" t="s">
        <v>2493</v>
      </c>
      <c r="K43" s="1848"/>
      <c r="L43" s="1892"/>
      <c r="M43" s="1848"/>
      <c r="N43" s="1894"/>
      <c r="O43" s="529">
        <f t="shared" si="19"/>
        <v>0</v>
      </c>
      <c r="P43" s="1894"/>
      <c r="Q43" s="530">
        <f t="shared" si="20"/>
        <v>0</v>
      </c>
      <c r="R43" s="530">
        <f t="shared" si="20"/>
        <v>0</v>
      </c>
      <c r="S43" s="530">
        <f t="shared" si="20"/>
        <v>0</v>
      </c>
      <c r="T43" s="1894"/>
      <c r="U43" s="1848"/>
      <c r="V43" s="1805" t="s">
        <v>2360</v>
      </c>
      <c r="W43" s="393" t="s">
        <v>2494</v>
      </c>
      <c r="X43" s="393" t="s">
        <v>2495</v>
      </c>
      <c r="Y43" s="393" t="s">
        <v>2496</v>
      </c>
      <c r="Z43" s="397" t="s">
        <v>2497</v>
      </c>
      <c r="AA43" s="1848"/>
    </row>
    <row r="44" spans="2:27" ht="33" customHeight="1">
      <c r="B44" s="1805" t="s">
        <v>2498</v>
      </c>
      <c r="C44" s="375" t="s">
        <v>813</v>
      </c>
      <c r="D44" s="375">
        <v>3</v>
      </c>
      <c r="E44" s="926">
        <v>0</v>
      </c>
      <c r="F44" s="926">
        <v>0</v>
      </c>
      <c r="G44" s="926">
        <v>0</v>
      </c>
      <c r="H44" s="504">
        <f t="shared" si="13"/>
        <v>0</v>
      </c>
      <c r="I44" s="104"/>
      <c r="J44" s="386" t="s">
        <v>2499</v>
      </c>
      <c r="K44" s="1848"/>
      <c r="L44" s="1892"/>
      <c r="M44" s="1848"/>
      <c r="N44" s="1894"/>
      <c r="O44" s="529">
        <f t="shared" ref="O44" si="21">IF( SUM( Q44:S44 ) = 0, 0, $Q$5 )</f>
        <v>0</v>
      </c>
      <c r="P44" s="1894"/>
      <c r="Q44" s="530">
        <f t="shared" si="20"/>
        <v>0</v>
      </c>
      <c r="R44" s="530">
        <f t="shared" si="20"/>
        <v>0</v>
      </c>
      <c r="S44" s="530">
        <f t="shared" si="20"/>
        <v>0</v>
      </c>
      <c r="T44" s="1894"/>
      <c r="U44" s="1848"/>
      <c r="V44" s="1805" t="s">
        <v>2498</v>
      </c>
      <c r="W44" s="1295" t="s">
        <v>2500</v>
      </c>
      <c r="X44" s="393" t="s">
        <v>2501</v>
      </c>
      <c r="Y44" s="393" t="s">
        <v>2502</v>
      </c>
      <c r="Z44" s="397" t="s">
        <v>2503</v>
      </c>
      <c r="AA44" s="1848"/>
    </row>
    <row r="45" spans="2:27" ht="33" customHeight="1" thickBot="1">
      <c r="B45" s="1809" t="s">
        <v>1016</v>
      </c>
      <c r="C45" s="382" t="s">
        <v>813</v>
      </c>
      <c r="D45" s="382">
        <v>3</v>
      </c>
      <c r="E45" s="391">
        <f>SUM(E41:E44)</f>
        <v>0</v>
      </c>
      <c r="F45" s="391">
        <f>SUM(F41:F44)</f>
        <v>0</v>
      </c>
      <c r="G45" s="391">
        <f>SUM(G41:G44)</f>
        <v>0</v>
      </c>
      <c r="H45" s="392">
        <f t="shared" si="13"/>
        <v>0</v>
      </c>
      <c r="I45" s="104"/>
      <c r="J45" s="387" t="s">
        <v>2504</v>
      </c>
      <c r="K45" s="1848"/>
      <c r="L45" s="1893"/>
      <c r="M45" s="1848"/>
      <c r="N45" s="1894"/>
      <c r="O45" s="529"/>
      <c r="P45" s="1894"/>
      <c r="Q45" s="348"/>
      <c r="R45" s="348"/>
      <c r="S45" s="348"/>
      <c r="T45" s="1894"/>
      <c r="U45" s="1848"/>
      <c r="V45" s="1809" t="s">
        <v>1016</v>
      </c>
      <c r="W45" s="391" t="s">
        <v>2505</v>
      </c>
      <c r="X45" s="391" t="s">
        <v>2506</v>
      </c>
      <c r="Y45" s="391" t="s">
        <v>2507</v>
      </c>
      <c r="Z45" s="392" t="s">
        <v>2508</v>
      </c>
      <c r="AA45" s="1848"/>
    </row>
    <row r="46" spans="2:27" ht="15" customHeight="1" thickBot="1">
      <c r="B46" s="1290"/>
      <c r="C46" s="1290"/>
      <c r="D46" s="1290"/>
      <c r="E46" s="1848"/>
      <c r="F46" s="1848"/>
      <c r="G46" s="1848"/>
      <c r="H46" s="1848"/>
      <c r="I46" s="157"/>
      <c r="J46" s="46"/>
      <c r="K46" s="1848"/>
      <c r="L46" s="1848"/>
      <c r="M46" s="1848"/>
      <c r="N46" s="1894"/>
      <c r="O46" s="529"/>
      <c r="P46" s="1894"/>
      <c r="Q46" s="348"/>
      <c r="R46" s="348"/>
      <c r="S46" s="348"/>
      <c r="T46" s="1894"/>
      <c r="U46" s="1848"/>
      <c r="V46" s="1290"/>
      <c r="W46" s="201"/>
      <c r="X46" s="201"/>
      <c r="Y46" s="201"/>
      <c r="Z46" s="201"/>
      <c r="AA46" s="1848"/>
    </row>
    <row r="47" spans="2:27" ht="33" customHeight="1" thickBot="1">
      <c r="B47" s="1811" t="s">
        <v>2377</v>
      </c>
      <c r="C47" s="458" t="s">
        <v>813</v>
      </c>
      <c r="D47" s="458">
        <v>3</v>
      </c>
      <c r="E47" s="933">
        <v>0</v>
      </c>
      <c r="F47" s="933">
        <v>0</v>
      </c>
      <c r="G47" s="1291"/>
      <c r="H47" s="474">
        <f>SUM(E47:F47)</f>
        <v>0</v>
      </c>
      <c r="I47" s="104"/>
      <c r="J47" s="1292" t="s">
        <v>2509</v>
      </c>
      <c r="K47" s="1848"/>
      <c r="L47" s="1896"/>
      <c r="M47" s="1848"/>
      <c r="N47" s="1894"/>
      <c r="O47" s="529">
        <f t="shared" ref="O47" si="22">IF( SUM( Q47:S47 ) = 0, 0, $Q$5 )</f>
        <v>0</v>
      </c>
      <c r="P47" s="1894"/>
      <c r="Q47" s="530">
        <f t="shared" ref="Q47:R47" si="23" xml:space="preserve"> IF( ISNUMBER( E47 ), 0, 1 )</f>
        <v>0</v>
      </c>
      <c r="R47" s="530">
        <f t="shared" si="23"/>
        <v>0</v>
      </c>
      <c r="S47" s="1885"/>
      <c r="T47" s="1894"/>
      <c r="U47" s="1848"/>
      <c r="V47" s="1811" t="s">
        <v>2377</v>
      </c>
      <c r="W47" s="487" t="s">
        <v>2510</v>
      </c>
      <c r="X47" s="487" t="s">
        <v>2511</v>
      </c>
      <c r="Y47" s="1291"/>
      <c r="Z47" s="474" t="s">
        <v>2512</v>
      </c>
      <c r="AA47" s="1848"/>
    </row>
    <row r="48" spans="2:27" ht="15" customHeight="1" thickBot="1">
      <c r="B48" s="1290"/>
      <c r="C48" s="1290"/>
      <c r="D48" s="1290"/>
      <c r="E48" s="77"/>
      <c r="F48" s="77"/>
      <c r="G48" s="77"/>
      <c r="H48" s="77"/>
      <c r="I48" s="157"/>
      <c r="J48" s="46"/>
      <c r="K48" s="1848"/>
      <c r="L48" s="1848"/>
      <c r="M48" s="1848"/>
      <c r="N48" s="1894"/>
      <c r="O48" s="529"/>
      <c r="P48" s="1894"/>
      <c r="Q48" s="348"/>
      <c r="R48" s="348"/>
      <c r="S48" s="1885"/>
      <c r="T48" s="1894"/>
      <c r="U48" s="1848"/>
      <c r="V48" s="1290"/>
      <c r="W48" s="77"/>
      <c r="X48" s="77"/>
      <c r="Y48" s="77"/>
      <c r="Z48" s="77"/>
      <c r="AA48" s="1848"/>
    </row>
    <row r="49" spans="2:27" ht="56.25" customHeight="1" thickBot="1">
      <c r="B49" s="512" t="s">
        <v>800</v>
      </c>
      <c r="C49" s="488" t="s">
        <v>801</v>
      </c>
      <c r="D49" s="488" t="s">
        <v>802</v>
      </c>
      <c r="E49" s="488" t="s">
        <v>2513</v>
      </c>
      <c r="F49" s="488" t="s">
        <v>2514</v>
      </c>
      <c r="G49" s="488" t="s">
        <v>2515</v>
      </c>
      <c r="H49" s="513" t="s">
        <v>1016</v>
      </c>
      <c r="I49" s="558"/>
      <c r="J49" s="157"/>
      <c r="K49" s="1848"/>
      <c r="L49" s="1848"/>
      <c r="M49" s="1848"/>
      <c r="N49" s="1894"/>
      <c r="O49" s="529"/>
      <c r="P49" s="1894"/>
      <c r="Q49" s="1885"/>
      <c r="R49" s="1885"/>
      <c r="S49" s="1885"/>
      <c r="T49" s="1894"/>
      <c r="U49" s="1848"/>
      <c r="V49" s="512"/>
      <c r="W49" s="488" t="s">
        <v>2513</v>
      </c>
      <c r="X49" s="488" t="s">
        <v>2514</v>
      </c>
      <c r="Y49" s="488" t="s">
        <v>2515</v>
      </c>
      <c r="Z49" s="513" t="s">
        <v>1016</v>
      </c>
      <c r="AA49" s="1848"/>
    </row>
    <row r="50" spans="2:27" ht="15" customHeight="1" thickBot="1">
      <c r="B50" s="558"/>
      <c r="C50" s="558"/>
      <c r="D50" s="558"/>
      <c r="E50" s="558"/>
      <c r="F50" s="558"/>
      <c r="G50" s="558"/>
      <c r="H50" s="558"/>
      <c r="I50" s="558"/>
      <c r="J50" s="157"/>
      <c r="K50" s="1848"/>
      <c r="L50" s="1848"/>
      <c r="M50" s="1848"/>
      <c r="N50" s="1894"/>
      <c r="O50" s="529"/>
      <c r="P50" s="1894"/>
      <c r="Q50" s="1885"/>
      <c r="R50" s="1885"/>
      <c r="S50" s="1885"/>
      <c r="T50" s="1894"/>
      <c r="U50" s="1848"/>
      <c r="V50" s="558"/>
      <c r="W50" s="558"/>
      <c r="X50" s="558"/>
      <c r="Y50" s="558"/>
      <c r="Z50" s="558"/>
      <c r="AA50" s="1848"/>
    </row>
    <row r="51" spans="2:27" ht="30" customHeight="1" thickBot="1">
      <c r="B51" s="514" t="s">
        <v>2516</v>
      </c>
      <c r="C51" s="558"/>
      <c r="D51" s="558"/>
      <c r="E51" s="558"/>
      <c r="F51" s="558"/>
      <c r="G51" s="558"/>
      <c r="H51" s="558"/>
      <c r="I51" s="558"/>
      <c r="J51" s="157"/>
      <c r="K51" s="1848"/>
      <c r="L51" s="1848"/>
      <c r="M51" s="1848"/>
      <c r="N51" s="1894"/>
      <c r="O51" s="529"/>
      <c r="P51" s="1894"/>
      <c r="Q51" s="1885"/>
      <c r="R51" s="1885"/>
      <c r="S51" s="1885"/>
      <c r="T51" s="1894"/>
      <c r="U51" s="1848"/>
      <c r="V51" s="514" t="s">
        <v>2516</v>
      </c>
      <c r="W51" s="558"/>
      <c r="X51" s="558"/>
      <c r="Y51" s="558"/>
      <c r="Z51" s="558"/>
      <c r="AA51" s="1848"/>
    </row>
    <row r="52" spans="2:27" ht="33" customHeight="1">
      <c r="B52" s="394" t="s">
        <v>2517</v>
      </c>
      <c r="C52" s="379" t="s">
        <v>813</v>
      </c>
      <c r="D52" s="379">
        <v>3</v>
      </c>
      <c r="E52" s="924">
        <v>0</v>
      </c>
      <c r="F52" s="924">
        <v>159.328</v>
      </c>
      <c r="G52" s="924">
        <v>0</v>
      </c>
      <c r="H52" s="503">
        <f>SUM(E52:G52)</f>
        <v>159.328</v>
      </c>
      <c r="I52" s="594"/>
      <c r="J52" s="385" t="s">
        <v>2518</v>
      </c>
      <c r="K52" s="1848"/>
      <c r="L52" s="1848"/>
      <c r="M52" s="1848"/>
      <c r="N52" s="1894"/>
      <c r="O52" s="529">
        <f t="shared" ref="O52:O54" si="24">IF( SUM( Q52:S52 ) = 0, 0, $Q$5 )</f>
        <v>0</v>
      </c>
      <c r="P52" s="1894"/>
      <c r="Q52" s="530">
        <f xml:space="preserve"> IF( ISNUMBER( E52 ), 0, 1 )</f>
        <v>0</v>
      </c>
      <c r="R52" s="530">
        <f xml:space="preserve"> IF( ISNUMBER( F52 ), 0, 1 )</f>
        <v>0</v>
      </c>
      <c r="S52" s="530">
        <f xml:space="preserve"> IF( ISNUMBER( G52 ), 0, 1 )</f>
        <v>0</v>
      </c>
      <c r="T52" s="1894"/>
      <c r="U52" s="1848"/>
      <c r="V52" s="394" t="s">
        <v>2517</v>
      </c>
      <c r="W52" s="707" t="s">
        <v>2519</v>
      </c>
      <c r="X52" s="707" t="s">
        <v>2520</v>
      </c>
      <c r="Y52" s="380" t="s">
        <v>2521</v>
      </c>
      <c r="Z52" s="465" t="s">
        <v>2522</v>
      </c>
      <c r="AA52" s="1848"/>
    </row>
    <row r="53" spans="2:27" ht="33" customHeight="1">
      <c r="B53" s="1805" t="s">
        <v>2523</v>
      </c>
      <c r="C53" s="375" t="s">
        <v>813</v>
      </c>
      <c r="D53" s="375">
        <v>3</v>
      </c>
      <c r="E53" s="501">
        <f>F14</f>
        <v>0</v>
      </c>
      <c r="F53" s="501">
        <f>F30</f>
        <v>7.2319999999999993</v>
      </c>
      <c r="G53" s="501">
        <f>F45</f>
        <v>0</v>
      </c>
      <c r="H53" s="504">
        <f>SUM(E53:G53)</f>
        <v>7.2319999999999993</v>
      </c>
      <c r="I53" s="594"/>
      <c r="J53" s="386" t="s">
        <v>2524</v>
      </c>
      <c r="K53" s="1848"/>
      <c r="L53" s="1848"/>
      <c r="M53" s="1848"/>
      <c r="N53" s="1894"/>
      <c r="O53" s="529"/>
      <c r="P53" s="1894"/>
      <c r="Q53" s="348"/>
      <c r="R53" s="348"/>
      <c r="S53" s="348"/>
      <c r="T53" s="1894"/>
      <c r="U53" s="1848"/>
      <c r="V53" s="1805" t="s">
        <v>2523</v>
      </c>
      <c r="W53" s="501" t="s">
        <v>2525</v>
      </c>
      <c r="X53" s="377" t="s">
        <v>2506</v>
      </c>
      <c r="Y53" s="377" t="s">
        <v>2526</v>
      </c>
      <c r="Z53" s="466" t="s">
        <v>2527</v>
      </c>
      <c r="AA53" s="1848"/>
    </row>
    <row r="54" spans="2:27" ht="33" customHeight="1">
      <c r="B54" s="1805" t="s">
        <v>2528</v>
      </c>
      <c r="C54" s="375" t="s">
        <v>813</v>
      </c>
      <c r="D54" s="375">
        <v>3</v>
      </c>
      <c r="E54" s="926">
        <v>0</v>
      </c>
      <c r="F54" s="926">
        <v>-3.2280000000000002</v>
      </c>
      <c r="G54" s="926">
        <v>0</v>
      </c>
      <c r="H54" s="504">
        <f>SUM(E54:G54)</f>
        <v>-3.2280000000000002</v>
      </c>
      <c r="I54" s="594"/>
      <c r="J54" s="386" t="s">
        <v>2529</v>
      </c>
      <c r="K54" s="1848"/>
      <c r="L54" s="1848"/>
      <c r="M54" s="1848"/>
      <c r="N54" s="1894"/>
      <c r="O54" s="529">
        <f t="shared" si="24"/>
        <v>0</v>
      </c>
      <c r="P54" s="1894"/>
      <c r="Q54" s="530">
        <f xml:space="preserve"> IF( ISNUMBER( E54 ), 0, 1 )</f>
        <v>0</v>
      </c>
      <c r="R54" s="530">
        <f xml:space="preserve"> IF( ISNUMBER( F54 ), 0, 1 )</f>
        <v>0</v>
      </c>
      <c r="S54" s="530">
        <f xml:space="preserve"> IF( ISNUMBER( G54 ), 0, 1 )</f>
        <v>0</v>
      </c>
      <c r="T54" s="1894"/>
      <c r="U54" s="1848"/>
      <c r="V54" s="1805" t="s">
        <v>2528</v>
      </c>
      <c r="W54" s="483" t="s">
        <v>2530</v>
      </c>
      <c r="X54" s="376" t="s">
        <v>2531</v>
      </c>
      <c r="Y54" s="376" t="s">
        <v>2532</v>
      </c>
      <c r="Z54" s="466" t="s">
        <v>2533</v>
      </c>
      <c r="AA54" s="1848"/>
    </row>
    <row r="55" spans="2:27" ht="33" customHeight="1" thickBot="1">
      <c r="B55" s="1809" t="s">
        <v>2534</v>
      </c>
      <c r="C55" s="382" t="s">
        <v>813</v>
      </c>
      <c r="D55" s="382">
        <v>3</v>
      </c>
      <c r="E55" s="391">
        <f>SUM(E52:E54)</f>
        <v>0</v>
      </c>
      <c r="F55" s="391">
        <f>SUM(F52:F54)</f>
        <v>163.33199999999999</v>
      </c>
      <c r="G55" s="391">
        <f>SUM(G52:G54)</f>
        <v>0</v>
      </c>
      <c r="H55" s="392">
        <f>SUM(E55:G55)</f>
        <v>163.33199999999999</v>
      </c>
      <c r="I55" s="594"/>
      <c r="J55" s="387" t="s">
        <v>2535</v>
      </c>
      <c r="K55" s="1848"/>
      <c r="L55" s="1848"/>
      <c r="M55" s="1848"/>
      <c r="N55" s="1894"/>
      <c r="O55" s="529"/>
      <c r="P55" s="1894"/>
      <c r="Q55" s="1848"/>
      <c r="R55" s="1848"/>
      <c r="S55" s="1848"/>
      <c r="T55" s="1894"/>
      <c r="U55" s="1848"/>
      <c r="V55" s="1809" t="s">
        <v>2534</v>
      </c>
      <c r="W55" s="391" t="s">
        <v>2536</v>
      </c>
      <c r="X55" s="383" t="s">
        <v>2537</v>
      </c>
      <c r="Y55" s="383" t="s">
        <v>2538</v>
      </c>
      <c r="Z55" s="384" t="s">
        <v>2539</v>
      </c>
      <c r="AA55" s="1848"/>
    </row>
    <row r="56" spans="2:27" ht="25.5" customHeight="1">
      <c r="B56" s="1848"/>
      <c r="C56" s="1848"/>
      <c r="D56" s="1848"/>
      <c r="E56" s="1848"/>
      <c r="F56" s="1848"/>
      <c r="G56" s="1848"/>
      <c r="H56" s="1848"/>
      <c r="I56" s="1848"/>
      <c r="J56" s="1848"/>
      <c r="K56" s="1848"/>
      <c r="L56" s="1848"/>
      <c r="M56" s="1848"/>
      <c r="N56" s="1889"/>
      <c r="O56" s="529"/>
      <c r="P56" s="1848"/>
      <c r="Q56" s="1848"/>
      <c r="R56" s="1848"/>
      <c r="S56" s="1848"/>
      <c r="T56" s="1894"/>
      <c r="U56" s="1848"/>
      <c r="V56" s="1848"/>
      <c r="W56" s="1848"/>
      <c r="X56" s="1848"/>
      <c r="Y56" s="1848"/>
      <c r="Z56" s="1902"/>
      <c r="AA56" s="1902"/>
    </row>
  </sheetData>
  <sheetProtection algorithmName="SHA-512" hashValue="tD+vkuVT9UsLty6xWKiTYB4WYA7MIwO5nXmKW9qzmE3c38K3WZNao/lif1tgdh/SdkPAbK0kxc4a791hFusU2Q==" saltValue="z9qVnHWNJF1N/BTYAUuCPg==" spinCount="100000" sheet="1" objects="1" scenarios="1"/>
  <mergeCells count="3">
    <mergeCell ref="B3:L3"/>
    <mergeCell ref="V3:Z3"/>
    <mergeCell ref="Q4:S4"/>
  </mergeCells>
  <conditionalFormatting sqref="O10 O14:O15">
    <cfRule type="cellIs" dxfId="323" priority="32" operator="equal">
      <formula>0</formula>
    </cfRule>
  </conditionalFormatting>
  <conditionalFormatting sqref="O17">
    <cfRule type="cellIs" dxfId="322" priority="31" operator="equal">
      <formula>0</formula>
    </cfRule>
  </conditionalFormatting>
  <conditionalFormatting sqref="O16">
    <cfRule type="cellIs" dxfId="321" priority="26" operator="equal">
      <formula>0</formula>
    </cfRule>
  </conditionalFormatting>
  <conditionalFormatting sqref="O18">
    <cfRule type="cellIs" dxfId="320" priority="30" operator="equal">
      <formula>0</formula>
    </cfRule>
  </conditionalFormatting>
  <conditionalFormatting sqref="O26 O30:O31">
    <cfRule type="cellIs" dxfId="319" priority="29" operator="equal">
      <formula>0</formula>
    </cfRule>
  </conditionalFormatting>
  <conditionalFormatting sqref="O8:O9">
    <cfRule type="cellIs" dxfId="318" priority="28" operator="equal">
      <formula>0</formula>
    </cfRule>
  </conditionalFormatting>
  <conditionalFormatting sqref="O11:O13">
    <cfRule type="cellIs" dxfId="317" priority="27" operator="equal">
      <formula>0</formula>
    </cfRule>
  </conditionalFormatting>
  <conditionalFormatting sqref="O19:O23">
    <cfRule type="cellIs" dxfId="316" priority="25" operator="equal">
      <formula>0</formula>
    </cfRule>
  </conditionalFormatting>
  <conditionalFormatting sqref="O25">
    <cfRule type="cellIs" dxfId="315" priority="24" operator="equal">
      <formula>0</formula>
    </cfRule>
  </conditionalFormatting>
  <conditionalFormatting sqref="O27:O29">
    <cfRule type="cellIs" dxfId="314" priority="23" operator="equal">
      <formula>0</formula>
    </cfRule>
  </conditionalFormatting>
  <conditionalFormatting sqref="O36:O39">
    <cfRule type="cellIs" dxfId="313" priority="22" operator="equal">
      <formula>0</formula>
    </cfRule>
  </conditionalFormatting>
  <conditionalFormatting sqref="O48">
    <cfRule type="cellIs" dxfId="312" priority="18" operator="equal">
      <formula>0</formula>
    </cfRule>
  </conditionalFormatting>
  <conditionalFormatting sqref="O46">
    <cfRule type="cellIs" dxfId="311" priority="21" operator="equal">
      <formula>0</formula>
    </cfRule>
  </conditionalFormatting>
  <conditionalFormatting sqref="O41">
    <cfRule type="cellIs" dxfId="310" priority="20" operator="equal">
      <formula>0</formula>
    </cfRule>
  </conditionalFormatting>
  <conditionalFormatting sqref="O43:O45">
    <cfRule type="cellIs" dxfId="309" priority="19" operator="equal">
      <formula>0</formula>
    </cfRule>
  </conditionalFormatting>
  <conditionalFormatting sqref="O42">
    <cfRule type="cellIs" dxfId="308" priority="13" operator="equal">
      <formula>0</formula>
    </cfRule>
  </conditionalFormatting>
  <conditionalFormatting sqref="O54">
    <cfRule type="cellIs" dxfId="307" priority="16" operator="equal">
      <formula>0</formula>
    </cfRule>
  </conditionalFormatting>
  <conditionalFormatting sqref="O35">
    <cfRule type="cellIs" dxfId="306" priority="15" operator="equal">
      <formula>0</formula>
    </cfRule>
  </conditionalFormatting>
  <conditionalFormatting sqref="O40">
    <cfRule type="cellIs" dxfId="305" priority="14" operator="equal">
      <formula>0</formula>
    </cfRule>
  </conditionalFormatting>
  <conditionalFormatting sqref="O32">
    <cfRule type="cellIs" dxfId="304" priority="12" operator="equal">
      <formula>0</formula>
    </cfRule>
  </conditionalFormatting>
  <conditionalFormatting sqref="O47">
    <cfRule type="cellIs" dxfId="303" priority="11" operator="equal">
      <formula>0</formula>
    </cfRule>
  </conditionalFormatting>
  <conditionalFormatting sqref="O52">
    <cfRule type="cellIs" dxfId="302" priority="10" operator="equal">
      <formula>0</formula>
    </cfRule>
  </conditionalFormatting>
  <conditionalFormatting sqref="O24">
    <cfRule type="cellIs" dxfId="301" priority="9" operator="equal">
      <formula>0</formula>
    </cfRule>
  </conditionalFormatting>
  <conditionalFormatting sqref="O34">
    <cfRule type="cellIs" dxfId="300" priority="8" operator="equal">
      <formula>0</formula>
    </cfRule>
  </conditionalFormatting>
  <conditionalFormatting sqref="O33">
    <cfRule type="cellIs" dxfId="299" priority="7" operator="equal">
      <formula>0</formula>
    </cfRule>
  </conditionalFormatting>
  <conditionalFormatting sqref="O49">
    <cfRule type="cellIs" dxfId="298" priority="6" operator="equal">
      <formula>0</formula>
    </cfRule>
  </conditionalFormatting>
  <conditionalFormatting sqref="O50">
    <cfRule type="cellIs" dxfId="297" priority="5" operator="equal">
      <formula>0</formula>
    </cfRule>
  </conditionalFormatting>
  <conditionalFormatting sqref="O53">
    <cfRule type="cellIs" dxfId="296" priority="4" operator="equal">
      <formula>0</formula>
    </cfRule>
  </conditionalFormatting>
  <conditionalFormatting sqref="O55">
    <cfRule type="cellIs" dxfId="295" priority="3" operator="equal">
      <formula>0</formula>
    </cfRule>
  </conditionalFormatting>
  <conditionalFormatting sqref="O56">
    <cfRule type="cellIs" dxfId="294" priority="2" operator="equal">
      <formula>0</formula>
    </cfRule>
  </conditionalFormatting>
  <conditionalFormatting sqref="O51">
    <cfRule type="cellIs" dxfId="293" priority="1" operator="equal">
      <formula>0</formula>
    </cfRule>
  </conditionalFormatting>
  <dataValidations count="1">
    <dataValidation type="custom" allowBlank="1" showErrorMessage="1" errorTitle="Input Error" error="Please input a numeric value." sqref="E54:G54 E52:G52 E47:F47 E42:G44 E40:G40 E35:G38 E32:F32 E27:G29 E25:G25 E19:G23 E16:F16 E11:G13 E8:G9">
      <formula1>ISNUMBER(E8)</formula1>
    </dataValidation>
  </dataValidations>
  <pageMargins left="0.7" right="0.7" top="0.75" bottom="0.75" header="0.3" footer="0.3"/>
  <pageSetup paperSize="8" scale="67" orientation="portrait"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B1:V70"/>
  <sheetViews>
    <sheetView showGridLines="0" topLeftCell="A19" zoomScale="80" zoomScaleNormal="80" zoomScaleSheetLayoutView="100" workbookViewId="0">
      <selection activeCell="I24" sqref="I24"/>
    </sheetView>
  </sheetViews>
  <sheetFormatPr defaultColWidth="8.625" defaultRowHeight="15"/>
  <cols>
    <col min="1" max="1" width="1.625" style="312" customWidth="1"/>
    <col min="2" max="2" width="40" style="312" customWidth="1"/>
    <col min="3" max="5" width="12.625" style="312" customWidth="1"/>
    <col min="6" max="6" width="1.625" style="312" customWidth="1"/>
    <col min="7" max="7" width="12.625" style="312" customWidth="1"/>
    <col min="8" max="8" width="1.625" style="312" customWidth="1"/>
    <col min="9" max="9" width="33.875" style="312" customWidth="1"/>
    <col min="10" max="11" width="1.625" style="312" customWidth="1"/>
    <col min="12" max="12" width="25.125" style="312" customWidth="1"/>
    <col min="13" max="13" width="1.625" style="326" customWidth="1"/>
    <col min="14" max="15" width="12.5" style="326" hidden="1" customWidth="1"/>
    <col min="16" max="16" width="1.625" style="326" hidden="1" customWidth="1"/>
    <col min="17" max="17" width="1.625" style="312" customWidth="1"/>
    <col min="18" max="18" width="40.125" style="312" customWidth="1"/>
    <col min="19" max="21" width="12.5" style="312" customWidth="1"/>
    <col min="22" max="22" width="1.625" style="312" customWidth="1"/>
    <col min="23" max="16384" width="8.625" style="312"/>
  </cols>
  <sheetData>
    <row r="1" spans="2:22" s="135" customFormat="1" ht="30" customHeight="1">
      <c r="B1" s="2086" t="s">
        <v>675</v>
      </c>
      <c r="C1" s="2086"/>
      <c r="D1" s="2086"/>
      <c r="E1" s="2086"/>
      <c r="K1" s="358"/>
      <c r="L1" s="529"/>
      <c r="M1" s="1884"/>
      <c r="N1" s="1885"/>
      <c r="O1" s="1885"/>
      <c r="P1" s="1884"/>
      <c r="Q1" s="349"/>
      <c r="R1" s="2086" t="s">
        <v>675</v>
      </c>
      <c r="S1" s="2086"/>
      <c r="T1" s="2086"/>
      <c r="U1" s="2086"/>
    </row>
    <row r="2" spans="2:22" s="135" customFormat="1" ht="30" customHeight="1">
      <c r="B2" s="2086" t="str">
        <f>Validation!B4</f>
        <v>South Staffordshire / Cambridge Water</v>
      </c>
      <c r="C2" s="2086"/>
      <c r="D2" s="1030"/>
      <c r="E2" s="1030"/>
      <c r="K2" s="358"/>
      <c r="L2" s="529"/>
      <c r="M2" s="1884"/>
      <c r="N2" s="1885"/>
      <c r="O2" s="1885"/>
      <c r="P2" s="1884"/>
      <c r="Q2" s="349"/>
      <c r="R2" s="2086" t="str">
        <f>Validation!B4</f>
        <v>South Staffordshire / Cambridge Water</v>
      </c>
      <c r="S2" s="2086"/>
      <c r="T2" s="1030"/>
      <c r="U2" s="1030"/>
    </row>
    <row r="3" spans="2:22" ht="45" customHeight="1">
      <c r="B3" s="2117" t="s">
        <v>676</v>
      </c>
      <c r="C3" s="2118"/>
      <c r="D3" s="2118"/>
      <c r="E3" s="2118"/>
      <c r="F3" s="2118"/>
      <c r="G3" s="2118"/>
      <c r="H3" s="2118"/>
      <c r="I3" s="2118"/>
      <c r="J3" s="1848"/>
      <c r="K3" s="275"/>
      <c r="L3" s="1296" t="s">
        <v>798</v>
      </c>
      <c r="M3" s="1884"/>
      <c r="N3" s="1885"/>
      <c r="O3" s="1885"/>
      <c r="P3" s="1884"/>
      <c r="Q3" s="126"/>
      <c r="R3" s="2172" t="s">
        <v>2540</v>
      </c>
      <c r="S3" s="2173"/>
      <c r="T3" s="2173"/>
      <c r="U3" s="2173"/>
      <c r="V3" s="1848"/>
    </row>
    <row r="4" spans="2:22" ht="9.75" customHeight="1" thickBot="1">
      <c r="B4" s="183"/>
      <c r="C4" s="183"/>
      <c r="D4" s="183"/>
      <c r="E4" s="183"/>
      <c r="F4" s="1848"/>
      <c r="G4" s="31"/>
      <c r="H4" s="1848"/>
      <c r="I4" s="1848"/>
      <c r="J4" s="1848"/>
      <c r="K4" s="1890"/>
      <c r="L4" s="529"/>
      <c r="M4" s="1884"/>
      <c r="N4" s="2085" t="s">
        <v>799</v>
      </c>
      <c r="O4" s="2085"/>
      <c r="P4" s="1884"/>
      <c r="Q4" s="1848"/>
      <c r="R4" s="183"/>
      <c r="S4" s="183"/>
      <c r="T4" s="183"/>
      <c r="U4" s="183"/>
      <c r="V4" s="1848"/>
    </row>
    <row r="5" spans="2:22" ht="52.5" customHeight="1">
      <c r="B5" s="1800" t="s">
        <v>800</v>
      </c>
      <c r="C5" s="1801" t="s">
        <v>812</v>
      </c>
      <c r="D5" s="1801" t="s">
        <v>2541</v>
      </c>
      <c r="E5" s="1795" t="s">
        <v>2542</v>
      </c>
      <c r="F5" s="1848"/>
      <c r="G5" s="2174" t="s">
        <v>806</v>
      </c>
      <c r="H5" s="1848"/>
      <c r="I5" s="2174" t="s">
        <v>807</v>
      </c>
      <c r="J5" s="1848"/>
      <c r="K5" s="1890"/>
      <c r="L5" s="529"/>
      <c r="M5" s="1884"/>
      <c r="N5" s="327" t="s">
        <v>808</v>
      </c>
      <c r="O5" s="348"/>
      <c r="P5" s="1884"/>
      <c r="Q5" s="1848"/>
      <c r="R5" s="1800" t="s">
        <v>800</v>
      </c>
      <c r="S5" s="1801" t="s">
        <v>812</v>
      </c>
      <c r="T5" s="1801" t="s">
        <v>2541</v>
      </c>
      <c r="U5" s="1795" t="s">
        <v>2542</v>
      </c>
      <c r="V5" s="1848"/>
    </row>
    <row r="6" spans="2:22" ht="15" customHeight="1">
      <c r="B6" s="1818" t="s">
        <v>801</v>
      </c>
      <c r="C6" s="1816" t="s">
        <v>813</v>
      </c>
      <c r="D6" s="1816" t="s">
        <v>2543</v>
      </c>
      <c r="E6" s="1817" t="s">
        <v>2544</v>
      </c>
      <c r="F6" s="1848"/>
      <c r="G6" s="2175"/>
      <c r="H6" s="1848"/>
      <c r="I6" s="2175"/>
      <c r="J6" s="1848"/>
      <c r="K6" s="1890"/>
      <c r="L6" s="529"/>
      <c r="M6" s="1884"/>
      <c r="N6" s="327"/>
      <c r="O6" s="348"/>
      <c r="P6" s="1884"/>
      <c r="Q6" s="1848"/>
      <c r="R6" s="1818" t="s">
        <v>801</v>
      </c>
      <c r="S6" s="1816" t="s">
        <v>813</v>
      </c>
      <c r="T6" s="1816" t="s">
        <v>2543</v>
      </c>
      <c r="U6" s="1817" t="s">
        <v>2544</v>
      </c>
      <c r="V6" s="1848"/>
    </row>
    <row r="7" spans="2:22" ht="15" customHeight="1" thickBot="1">
      <c r="B7" s="1297" t="s">
        <v>802</v>
      </c>
      <c r="C7" s="1824">
        <v>3</v>
      </c>
      <c r="D7" s="1824">
        <v>3</v>
      </c>
      <c r="E7" s="1822">
        <v>3</v>
      </c>
      <c r="F7" s="1848"/>
      <c r="G7" s="2176"/>
      <c r="H7" s="1848"/>
      <c r="I7" s="2176"/>
      <c r="J7" s="1848"/>
      <c r="K7" s="1890"/>
      <c r="L7" s="529"/>
      <c r="M7" s="1884"/>
      <c r="N7" s="1848"/>
      <c r="O7" s="1848"/>
      <c r="P7" s="1884"/>
      <c r="Q7" s="1848"/>
      <c r="R7" s="1802" t="s">
        <v>802</v>
      </c>
      <c r="S7" s="1803" t="s">
        <v>813</v>
      </c>
      <c r="T7" s="1803" t="s">
        <v>2543</v>
      </c>
      <c r="U7" s="1796" t="s">
        <v>2544</v>
      </c>
      <c r="V7" s="1848"/>
    </row>
    <row r="8" spans="2:22" ht="9" customHeight="1" thickBot="1">
      <c r="B8" s="202"/>
      <c r="C8" s="54"/>
      <c r="D8" s="77"/>
      <c r="E8" s="54"/>
      <c r="F8" s="1848"/>
      <c r="G8" s="16"/>
      <c r="H8" s="1848"/>
      <c r="I8" s="1848"/>
      <c r="J8" s="1848"/>
      <c r="K8" s="1890"/>
      <c r="L8" s="529"/>
      <c r="M8" s="1884"/>
      <c r="N8" s="1848"/>
      <c r="O8" s="1848"/>
      <c r="P8" s="1884"/>
      <c r="Q8" s="1848"/>
      <c r="R8" s="202"/>
      <c r="S8" s="54"/>
      <c r="T8" s="77"/>
      <c r="U8" s="54"/>
      <c r="V8" s="1848"/>
    </row>
    <row r="9" spans="2:22" ht="16.5" customHeight="1" thickBot="1">
      <c r="B9" s="390" t="s">
        <v>2545</v>
      </c>
      <c r="C9" s="157"/>
      <c r="D9" s="1298"/>
      <c r="E9" s="1298"/>
      <c r="F9" s="1848"/>
      <c r="G9" s="16"/>
      <c r="H9" s="1848"/>
      <c r="I9" s="1848"/>
      <c r="J9" s="1848"/>
      <c r="K9" s="1890"/>
      <c r="L9" s="529"/>
      <c r="M9" s="1884"/>
      <c r="N9" s="348"/>
      <c r="O9" s="348"/>
      <c r="P9" s="1884"/>
      <c r="Q9" s="1848"/>
      <c r="R9" s="378" t="s">
        <v>2545</v>
      </c>
      <c r="S9" s="157"/>
      <c r="T9" s="1298"/>
      <c r="U9" s="1298"/>
      <c r="V9" s="1848"/>
    </row>
    <row r="10" spans="2:22" ht="32.25" customHeight="1">
      <c r="B10" s="394" t="s">
        <v>2546</v>
      </c>
      <c r="C10" s="947">
        <f>'2I'!E30</f>
        <v>89.070999999999998</v>
      </c>
      <c r="D10" s="915"/>
      <c r="E10" s="689"/>
      <c r="F10" s="1848"/>
      <c r="G10" s="385" t="s">
        <v>2547</v>
      </c>
      <c r="H10" s="1848"/>
      <c r="I10" s="1891"/>
      <c r="J10" s="1848"/>
      <c r="K10" s="1895"/>
      <c r="L10" s="529"/>
      <c r="M10" s="1884"/>
      <c r="N10" s="348"/>
      <c r="O10" s="348"/>
      <c r="P10" s="1884"/>
      <c r="Q10" s="1848"/>
      <c r="R10" s="394" t="s">
        <v>2546</v>
      </c>
      <c r="S10" s="396" t="s">
        <v>2548</v>
      </c>
      <c r="T10" s="594"/>
      <c r="U10" s="594"/>
      <c r="V10" s="1848"/>
    </row>
    <row r="11" spans="2:22" ht="32.25" customHeight="1">
      <c r="B11" s="1805" t="s">
        <v>2549</v>
      </c>
      <c r="C11" s="982">
        <f>'2I'!E36</f>
        <v>12.966000000000001</v>
      </c>
      <c r="D11" s="1299"/>
      <c r="E11" s="691"/>
      <c r="F11" s="1848"/>
      <c r="G11" s="386" t="s">
        <v>2550</v>
      </c>
      <c r="H11" s="1848"/>
      <c r="I11" s="1892"/>
      <c r="J11" s="1848"/>
      <c r="K11" s="1895"/>
      <c r="L11" s="529"/>
      <c r="M11" s="1884"/>
      <c r="N11" s="348"/>
      <c r="O11" s="348"/>
      <c r="P11" s="1884"/>
      <c r="Q11" s="1848"/>
      <c r="R11" s="1805" t="s">
        <v>2549</v>
      </c>
      <c r="S11" s="397" t="s">
        <v>2551</v>
      </c>
      <c r="T11" s="1300"/>
      <c r="U11" s="594"/>
      <c r="V11" s="1848"/>
    </row>
    <row r="12" spans="2:22" ht="32.25" customHeight="1" thickBot="1">
      <c r="B12" s="1809" t="s">
        <v>2552</v>
      </c>
      <c r="C12" s="391">
        <f>C10 + C11</f>
        <v>102.03700000000001</v>
      </c>
      <c r="D12" s="608"/>
      <c r="E12" s="690"/>
      <c r="F12" s="1848"/>
      <c r="G12" s="387" t="s">
        <v>2553</v>
      </c>
      <c r="H12" s="1848"/>
      <c r="I12" s="1893"/>
      <c r="J12" s="1848"/>
      <c r="K12" s="1895"/>
      <c r="L12" s="529"/>
      <c r="M12" s="1884"/>
      <c r="N12" s="348"/>
      <c r="O12" s="348"/>
      <c r="P12" s="1884"/>
      <c r="Q12" s="1848"/>
      <c r="R12" s="1809" t="s">
        <v>2552</v>
      </c>
      <c r="S12" s="506" t="s">
        <v>2554</v>
      </c>
      <c r="T12" s="594"/>
      <c r="U12" s="594"/>
      <c r="V12" s="1848"/>
    </row>
    <row r="13" spans="2:22" ht="16.5" customHeight="1" thickBot="1">
      <c r="B13" s="202"/>
      <c r="C13" s="54"/>
      <c r="D13" s="54"/>
      <c r="E13" s="54"/>
      <c r="F13" s="1848"/>
      <c r="G13" s="16"/>
      <c r="H13" s="1848"/>
      <c r="I13" s="1848"/>
      <c r="J13" s="1848"/>
      <c r="K13" s="1895"/>
      <c r="L13" s="529"/>
      <c r="M13" s="1884"/>
      <c r="N13" s="348"/>
      <c r="O13" s="348"/>
      <c r="P13" s="1884"/>
      <c r="Q13" s="1848"/>
      <c r="R13" s="202"/>
      <c r="S13" s="54"/>
      <c r="T13" s="54"/>
      <c r="U13" s="54"/>
      <c r="V13" s="1848"/>
    </row>
    <row r="14" spans="2:22" ht="16.5" customHeight="1" thickBot="1">
      <c r="B14" s="378" t="s">
        <v>2549</v>
      </c>
      <c r="C14" s="157"/>
      <c r="D14" s="157"/>
      <c r="E14" s="1298"/>
      <c r="F14" s="1848"/>
      <c r="G14" s="16"/>
      <c r="H14" s="1848"/>
      <c r="I14" s="1848"/>
      <c r="J14" s="1848"/>
      <c r="K14" s="1895"/>
      <c r="L14" s="529"/>
      <c r="M14" s="1884"/>
      <c r="N14" s="348"/>
      <c r="O14" s="348"/>
      <c r="P14" s="1884"/>
      <c r="Q14" s="1848"/>
      <c r="R14" s="378" t="s">
        <v>2549</v>
      </c>
      <c r="S14" s="157"/>
      <c r="T14" s="157"/>
      <c r="U14" s="1298"/>
      <c r="V14" s="1848"/>
    </row>
    <row r="15" spans="2:22" ht="32.25" customHeight="1">
      <c r="B15" s="394" t="s">
        <v>2555</v>
      </c>
      <c r="C15" s="1303">
        <f>C11</f>
        <v>12.966000000000001</v>
      </c>
      <c r="D15" s="915"/>
      <c r="E15" s="689"/>
      <c r="F15" s="1848"/>
      <c r="G15" s="385" t="s">
        <v>2556</v>
      </c>
      <c r="H15" s="1848"/>
      <c r="I15" s="1891"/>
      <c r="J15" s="1848"/>
      <c r="K15" s="1895"/>
      <c r="L15" s="529">
        <f t="shared" ref="L15:L16" si="0">IF( SUM( N15:O15 ) = 0, 0, $N$5 )</f>
        <v>0</v>
      </c>
      <c r="M15" s="1884"/>
      <c r="N15" s="530">
        <f t="shared" ref="N15:N16" si="1" xml:space="preserve"> IF( ISNUMBER(C15 ), 0, 1 )</f>
        <v>0</v>
      </c>
      <c r="O15" s="348"/>
      <c r="P15" s="1884"/>
      <c r="Q15" s="1848"/>
      <c r="R15" s="394" t="s">
        <v>2555</v>
      </c>
      <c r="S15" s="396" t="s">
        <v>2557</v>
      </c>
      <c r="T15" s="594"/>
      <c r="U15" s="594"/>
      <c r="V15" s="1848"/>
    </row>
    <row r="16" spans="2:22" ht="32.25" customHeight="1">
      <c r="B16" s="1805" t="s">
        <v>2558</v>
      </c>
      <c r="C16" s="927">
        <v>0</v>
      </c>
      <c r="D16" s="1299"/>
      <c r="E16" s="691"/>
      <c r="F16" s="1848"/>
      <c r="G16" s="386" t="s">
        <v>2559</v>
      </c>
      <c r="H16" s="1848"/>
      <c r="I16" s="1892"/>
      <c r="J16" s="1848"/>
      <c r="K16" s="1895"/>
      <c r="L16" s="529">
        <f t="shared" si="0"/>
        <v>0</v>
      </c>
      <c r="M16" s="1884"/>
      <c r="N16" s="530">
        <f t="shared" si="1"/>
        <v>0</v>
      </c>
      <c r="O16" s="348"/>
      <c r="P16" s="1884"/>
      <c r="Q16" s="1848"/>
      <c r="R16" s="1805" t="s">
        <v>2558</v>
      </c>
      <c r="S16" s="397" t="s">
        <v>2560</v>
      </c>
      <c r="T16" s="594"/>
      <c r="U16" s="594"/>
      <c r="V16" s="1848"/>
    </row>
    <row r="17" spans="2:22" ht="32.25" customHeight="1" thickBot="1">
      <c r="B17" s="1809" t="s">
        <v>2561</v>
      </c>
      <c r="C17" s="392">
        <f>C15+C16</f>
        <v>12.966000000000001</v>
      </c>
      <c r="D17" s="608"/>
      <c r="E17" s="690"/>
      <c r="F17" s="1848"/>
      <c r="G17" s="387" t="s">
        <v>2562</v>
      </c>
      <c r="H17" s="1848"/>
      <c r="I17" s="1893"/>
      <c r="J17" s="1848"/>
      <c r="K17" s="1895"/>
      <c r="L17" s="529"/>
      <c r="M17" s="1884"/>
      <c r="N17" s="348"/>
      <c r="O17" s="348"/>
      <c r="P17" s="1884"/>
      <c r="Q17" s="1848"/>
      <c r="R17" s="1809" t="s">
        <v>2561</v>
      </c>
      <c r="S17" s="506" t="s">
        <v>2563</v>
      </c>
      <c r="T17" s="594"/>
      <c r="U17" s="594"/>
      <c r="V17" s="1848"/>
    </row>
    <row r="18" spans="2:22" ht="16.5" customHeight="1" thickBot="1">
      <c r="B18" s="1077"/>
      <c r="C18" s="594"/>
      <c r="D18" s="594"/>
      <c r="E18" s="594"/>
      <c r="F18" s="1848"/>
      <c r="G18" s="9"/>
      <c r="H18" s="1848"/>
      <c r="I18" s="1848"/>
      <c r="J18" s="1848"/>
      <c r="K18" s="1895"/>
      <c r="L18" s="529"/>
      <c r="M18" s="1884"/>
      <c r="N18" s="348"/>
      <c r="O18" s="348"/>
      <c r="P18" s="1884"/>
      <c r="Q18" s="1848"/>
      <c r="R18" s="1077"/>
      <c r="S18" s="594"/>
      <c r="T18" s="594"/>
      <c r="U18" s="594"/>
      <c r="V18" s="1848"/>
    </row>
    <row r="19" spans="2:22" ht="16.5" customHeight="1" thickBot="1">
      <c r="B19" s="378" t="s">
        <v>2564</v>
      </c>
      <c r="C19" s="594"/>
      <c r="D19" s="594"/>
      <c r="E19" s="594"/>
      <c r="F19" s="1848"/>
      <c r="G19" s="9"/>
      <c r="H19" s="1848"/>
      <c r="I19" s="1848"/>
      <c r="J19" s="1848"/>
      <c r="K19" s="1895"/>
      <c r="L19" s="529"/>
      <c r="M19" s="1884"/>
      <c r="N19" s="348"/>
      <c r="O19" s="348"/>
      <c r="P19" s="1884"/>
      <c r="Q19" s="1848"/>
      <c r="R19" s="378" t="s">
        <v>2564</v>
      </c>
      <c r="S19" s="594"/>
      <c r="T19" s="594"/>
      <c r="U19" s="594"/>
      <c r="V19" s="1848"/>
    </row>
    <row r="20" spans="2:22" ht="32.25" customHeight="1">
      <c r="B20" s="394" t="s">
        <v>2565</v>
      </c>
      <c r="C20" s="1177"/>
      <c r="D20" s="925">
        <f>'4R'!G11</f>
        <v>674.428</v>
      </c>
      <c r="E20" s="689"/>
      <c r="F20" s="1848"/>
      <c r="G20" s="385" t="s">
        <v>2566</v>
      </c>
      <c r="H20" s="1848"/>
      <c r="I20" s="1891"/>
      <c r="J20" s="1848"/>
      <c r="K20" s="1895"/>
      <c r="L20" s="529">
        <f t="shared" ref="L20:L21" si="2">IF( SUM( N20:O20 ) = 0, 0, $N$5 )</f>
        <v>0</v>
      </c>
      <c r="M20" s="1884"/>
      <c r="N20" s="348"/>
      <c r="O20" s="530">
        <f t="shared" ref="O20:O21" si="3" xml:space="preserve"> IF( ISNUMBER(D20 ), 0, 1 )</f>
        <v>0</v>
      </c>
      <c r="P20" s="1884"/>
      <c r="Q20" s="1848"/>
      <c r="R20" s="394" t="s">
        <v>2565</v>
      </c>
      <c r="S20" s="1177"/>
      <c r="T20" s="396" t="s">
        <v>2567</v>
      </c>
      <c r="U20" s="1300"/>
      <c r="V20" s="1848"/>
    </row>
    <row r="21" spans="2:22" ht="32.25" customHeight="1" thickBot="1">
      <c r="B21" s="1809" t="s">
        <v>2568</v>
      </c>
      <c r="C21" s="1301"/>
      <c r="D21" s="1134">
        <v>678.08000000000015</v>
      </c>
      <c r="E21" s="690"/>
      <c r="F21" s="1848"/>
      <c r="G21" s="387" t="s">
        <v>2569</v>
      </c>
      <c r="H21" s="1848"/>
      <c r="I21" s="1893"/>
      <c r="J21" s="1848"/>
      <c r="K21" s="1895"/>
      <c r="L21" s="529">
        <f t="shared" si="2"/>
        <v>0</v>
      </c>
      <c r="M21" s="1884"/>
      <c r="N21" s="348"/>
      <c r="O21" s="530">
        <f t="shared" si="3"/>
        <v>0</v>
      </c>
      <c r="P21" s="1884"/>
      <c r="Q21" s="1848"/>
      <c r="R21" s="1809" t="s">
        <v>2568</v>
      </c>
      <c r="S21" s="1301"/>
      <c r="T21" s="506" t="s">
        <v>2570</v>
      </c>
      <c r="U21" s="1848"/>
      <c r="V21" s="1848"/>
    </row>
    <row r="22" spans="2:22" ht="16.5" customHeight="1" thickBot="1">
      <c r="B22" s="1848"/>
      <c r="C22" s="1848"/>
      <c r="D22" s="1848"/>
      <c r="E22" s="1848"/>
      <c r="F22" s="1848"/>
      <c r="G22" s="1848"/>
      <c r="H22" s="1848"/>
      <c r="I22" s="1848"/>
      <c r="J22" s="1848"/>
      <c r="K22" s="1895"/>
      <c r="L22" s="529"/>
      <c r="M22" s="1884"/>
      <c r="N22" s="348"/>
      <c r="O22" s="348"/>
      <c r="P22" s="1884"/>
      <c r="Q22" s="1848"/>
      <c r="R22" s="1848"/>
      <c r="S22" s="1848"/>
      <c r="T22" s="1848"/>
      <c r="U22" s="1848"/>
      <c r="V22" s="1848"/>
    </row>
    <row r="23" spans="2:22" ht="16.5" customHeight="1" thickBot="1">
      <c r="B23" s="378" t="s">
        <v>2571</v>
      </c>
      <c r="C23" s="157"/>
      <c r="D23" s="157"/>
      <c r="E23" s="1298"/>
      <c r="F23" s="1848"/>
      <c r="G23" s="16"/>
      <c r="H23" s="1848"/>
      <c r="I23" s="1848"/>
      <c r="J23" s="1848"/>
      <c r="K23" s="1895"/>
      <c r="L23" s="529"/>
      <c r="M23" s="1884"/>
      <c r="N23" s="348"/>
      <c r="O23" s="348"/>
      <c r="P23" s="1884"/>
      <c r="Q23" s="1848"/>
      <c r="R23" s="378" t="s">
        <v>2571</v>
      </c>
      <c r="S23" s="157"/>
      <c r="T23" s="157"/>
      <c r="U23" s="1298"/>
      <c r="V23" s="1848"/>
    </row>
    <row r="24" spans="2:22" ht="32.25" customHeight="1">
      <c r="B24" s="394" t="s">
        <v>2572</v>
      </c>
      <c r="C24" s="925">
        <v>13.372999999999999</v>
      </c>
      <c r="D24" s="915"/>
      <c r="E24" s="689"/>
      <c r="F24" s="1848"/>
      <c r="G24" s="385" t="s">
        <v>2573</v>
      </c>
      <c r="H24" s="1848"/>
      <c r="I24" s="1891"/>
      <c r="J24" s="1848"/>
      <c r="K24" s="1895"/>
      <c r="L24" s="529">
        <f t="shared" ref="L24" si="4">IF( SUM( N24:O24 ) = 0, 0, $N$5 )</f>
        <v>0</v>
      </c>
      <c r="M24" s="1884"/>
      <c r="N24" s="530">
        <f t="shared" ref="N24" si="5" xml:space="preserve"> IF( ISNUMBER(C24 ), 0, 1 )</f>
        <v>0</v>
      </c>
      <c r="O24" s="348"/>
      <c r="P24" s="1884"/>
      <c r="Q24" s="1848"/>
      <c r="R24" s="394" t="s">
        <v>2572</v>
      </c>
      <c r="S24" s="396" t="s">
        <v>2574</v>
      </c>
      <c r="T24" s="157"/>
      <c r="U24" s="594"/>
      <c r="V24" s="1848"/>
    </row>
    <row r="25" spans="2:22" ht="32.25" customHeight="1" thickBot="1">
      <c r="B25" s="1809" t="s">
        <v>2575</v>
      </c>
      <c r="C25" s="392">
        <f>C24-C17</f>
        <v>0.40699999999999825</v>
      </c>
      <c r="D25" s="608"/>
      <c r="E25" s="690"/>
      <c r="F25" s="1848"/>
      <c r="G25" s="387" t="s">
        <v>2576</v>
      </c>
      <c r="H25" s="1848"/>
      <c r="I25" s="1893"/>
      <c r="J25" s="1848"/>
      <c r="K25" s="1895"/>
      <c r="L25" s="529"/>
      <c r="M25" s="1884"/>
      <c r="N25" s="348"/>
      <c r="O25" s="348"/>
      <c r="P25" s="1884"/>
      <c r="Q25" s="1848"/>
      <c r="R25" s="1809" t="s">
        <v>2575</v>
      </c>
      <c r="S25" s="506" t="s">
        <v>2577</v>
      </c>
      <c r="T25" s="157"/>
      <c r="U25" s="594"/>
      <c r="V25" s="1848"/>
    </row>
    <row r="26" spans="2:22" ht="16.5" customHeight="1" thickBot="1">
      <c r="B26" s="1077"/>
      <c r="C26" s="594"/>
      <c r="D26" s="594"/>
      <c r="E26" s="594"/>
      <c r="F26" s="1848"/>
      <c r="G26" s="9"/>
      <c r="H26" s="1848"/>
      <c r="I26" s="1848"/>
      <c r="J26" s="1848"/>
      <c r="K26" s="1895"/>
      <c r="L26" s="529"/>
      <c r="M26" s="1884"/>
      <c r="N26" s="348"/>
      <c r="O26" s="348"/>
      <c r="P26" s="1884"/>
      <c r="Q26" s="1848"/>
      <c r="R26" s="1077"/>
      <c r="S26" s="594"/>
      <c r="T26" s="594"/>
      <c r="U26" s="594"/>
      <c r="V26" s="1848"/>
    </row>
    <row r="27" spans="2:22" ht="16.5" customHeight="1" thickBot="1">
      <c r="B27" s="378" t="s">
        <v>2578</v>
      </c>
      <c r="C27" s="157"/>
      <c r="D27" s="157"/>
      <c r="E27" s="1298"/>
      <c r="F27" s="1848"/>
      <c r="G27" s="16"/>
      <c r="H27" s="1848"/>
      <c r="I27" s="1848"/>
      <c r="J27" s="1848"/>
      <c r="K27" s="1895"/>
      <c r="L27" s="529"/>
      <c r="M27" s="1884"/>
      <c r="N27" s="348"/>
      <c r="O27" s="348"/>
      <c r="P27" s="1884"/>
      <c r="Q27" s="1848"/>
      <c r="R27" s="378" t="s">
        <v>2578</v>
      </c>
      <c r="S27" s="157"/>
      <c r="T27" s="157"/>
      <c r="U27" s="1298"/>
      <c r="V27" s="1848"/>
    </row>
    <row r="28" spans="2:22" ht="32.25" customHeight="1" thickBot="1">
      <c r="B28" s="1825" t="s">
        <v>2579</v>
      </c>
      <c r="C28" s="1184"/>
      <c r="D28" s="1184"/>
      <c r="E28" s="474">
        <f>IF(OR(C17=0, D20=0), 0, C17/(D20/1000))</f>
        <v>19.225180449210296</v>
      </c>
      <c r="F28" s="1848"/>
      <c r="G28" s="583" t="s">
        <v>2580</v>
      </c>
      <c r="H28" s="1848"/>
      <c r="I28" s="1896"/>
      <c r="J28" s="1848"/>
      <c r="K28" s="1895"/>
      <c r="L28" s="529"/>
      <c r="M28" s="1884"/>
      <c r="N28" s="348"/>
      <c r="O28" s="348"/>
      <c r="P28" s="1884"/>
      <c r="Q28" s="1848"/>
      <c r="R28" s="1825" t="s">
        <v>2579</v>
      </c>
      <c r="S28" s="1184"/>
      <c r="T28" s="1184"/>
      <c r="U28" s="881" t="s">
        <v>2581</v>
      </c>
      <c r="V28" s="1848"/>
    </row>
    <row r="29" spans="2:22">
      <c r="B29" s="1077"/>
      <c r="C29" s="594"/>
      <c r="D29" s="594"/>
      <c r="E29" s="594"/>
      <c r="F29" s="1848"/>
      <c r="G29" s="9"/>
      <c r="H29" s="1848"/>
      <c r="I29" s="1848"/>
      <c r="J29" s="1848"/>
      <c r="K29" s="1848"/>
      <c r="L29" s="1848"/>
      <c r="M29" s="1885"/>
      <c r="N29" s="348"/>
      <c r="O29" s="348"/>
      <c r="P29" s="1885"/>
      <c r="Q29" s="1848"/>
      <c r="R29" s="1848"/>
      <c r="S29" s="1848"/>
      <c r="T29" s="1848"/>
      <c r="U29" s="1848"/>
      <c r="V29" s="1848"/>
    </row>
    <row r="30" spans="2:22">
      <c r="B30" s="1848"/>
      <c r="C30" s="1848"/>
      <c r="D30" s="1848"/>
      <c r="E30" s="1848"/>
      <c r="F30" s="1848"/>
      <c r="G30" s="1848"/>
      <c r="H30" s="1848"/>
      <c r="I30" s="1848"/>
      <c r="J30" s="1848"/>
      <c r="K30" s="1885"/>
      <c r="L30" s="1848"/>
      <c r="M30" s="1885"/>
      <c r="N30" s="1885"/>
      <c r="O30" s="1885"/>
      <c r="P30" s="1885"/>
      <c r="Q30" s="1885"/>
      <c r="R30" s="1848"/>
      <c r="S30" s="1848"/>
      <c r="T30" s="1848"/>
      <c r="U30" s="1848"/>
      <c r="V30" s="1848"/>
    </row>
    <row r="31" spans="2:22">
      <c r="B31" s="1848"/>
      <c r="C31" s="1848"/>
      <c r="D31" s="1848"/>
      <c r="E31" s="1848"/>
      <c r="F31" s="1848"/>
      <c r="G31" s="1848"/>
      <c r="H31" s="1848"/>
      <c r="I31" s="1848"/>
      <c r="J31" s="1848"/>
      <c r="K31" s="1885"/>
      <c r="L31" s="1848"/>
      <c r="M31" s="352"/>
      <c r="N31" s="1887"/>
      <c r="O31" s="1888"/>
      <c r="P31" s="352"/>
      <c r="Q31" s="1885"/>
      <c r="R31" s="1848"/>
      <c r="S31" s="1848"/>
      <c r="T31" s="1848"/>
      <c r="U31" s="1848"/>
      <c r="V31" s="1848"/>
    </row>
    <row r="32" spans="2:22">
      <c r="B32" s="1848"/>
      <c r="C32" s="1848"/>
      <c r="D32" s="1848"/>
      <c r="E32" s="1848"/>
      <c r="F32" s="1848"/>
      <c r="G32" s="1848"/>
      <c r="H32" s="1848"/>
      <c r="I32" s="1848"/>
      <c r="J32" s="1848"/>
      <c r="K32" s="1885"/>
      <c r="L32" s="1848"/>
      <c r="M32" s="352"/>
      <c r="N32" s="1887"/>
      <c r="O32" s="1888"/>
      <c r="P32" s="352"/>
      <c r="Q32" s="1885"/>
      <c r="R32" s="1848"/>
      <c r="S32" s="1848"/>
      <c r="T32" s="1848"/>
      <c r="U32" s="1848"/>
      <c r="V32" s="1848"/>
    </row>
    <row r="33" spans="11:22">
      <c r="K33" s="1848"/>
      <c r="L33" s="529">
        <f xml:space="preserve"> IF( N33 = 0, 0,#REF! )</f>
        <v>0</v>
      </c>
      <c r="M33" s="1885"/>
      <c r="N33" s="348"/>
      <c r="O33" s="1885"/>
      <c r="P33" s="1885"/>
      <c r="Q33" s="1848"/>
      <c r="R33" s="1848"/>
      <c r="S33" s="1848"/>
      <c r="T33" s="1848"/>
      <c r="U33" s="1848"/>
      <c r="V33" s="1848"/>
    </row>
    <row r="34" spans="11:22">
      <c r="K34" s="1848"/>
      <c r="L34" s="529">
        <f xml:space="preserve"> IF( N34 = 0, 0,#REF! )</f>
        <v>0</v>
      </c>
      <c r="M34" s="1885"/>
      <c r="N34" s="348"/>
      <c r="O34" s="348"/>
      <c r="P34" s="1885"/>
      <c r="Q34" s="1848"/>
      <c r="R34" s="1848"/>
      <c r="S34" s="1848"/>
      <c r="T34" s="1848"/>
      <c r="U34" s="1848"/>
      <c r="V34" s="1848"/>
    </row>
    <row r="35" spans="11:22">
      <c r="K35" s="1885"/>
      <c r="L35" s="529">
        <f xml:space="preserve"> IF( N35 = 0, 0,#REF! )</f>
        <v>0</v>
      </c>
      <c r="M35" s="1885"/>
      <c r="N35" s="348"/>
      <c r="O35" s="348"/>
      <c r="P35" s="1885"/>
      <c r="Q35" s="1885"/>
      <c r="R35" s="1848"/>
      <c r="S35" s="1848"/>
      <c r="T35" s="1848"/>
      <c r="U35" s="1848"/>
      <c r="V35" s="1848"/>
    </row>
    <row r="36" spans="11:22">
      <c r="K36" s="1885"/>
      <c r="L36" s="1848"/>
      <c r="M36" s="1885"/>
      <c r="N36" s="348"/>
      <c r="O36" s="348"/>
      <c r="P36" s="1885"/>
      <c r="Q36" s="1885"/>
      <c r="R36" s="1848"/>
      <c r="S36" s="1848"/>
      <c r="T36" s="1848"/>
      <c r="U36" s="1848"/>
      <c r="V36" s="1848"/>
    </row>
    <row r="37" spans="11:22">
      <c r="K37" s="1885"/>
      <c r="L37" s="1848"/>
      <c r="M37" s="1885"/>
      <c r="N37" s="1885"/>
      <c r="O37" s="1885"/>
      <c r="P37" s="1885"/>
      <c r="Q37" s="1885"/>
      <c r="R37" s="1848"/>
      <c r="S37" s="1848"/>
      <c r="T37" s="1848"/>
      <c r="U37" s="1848"/>
      <c r="V37" s="1848"/>
    </row>
    <row r="38" spans="11:22">
      <c r="K38" s="1885"/>
      <c r="L38" s="1848"/>
      <c r="M38" s="354"/>
      <c r="N38" s="562"/>
      <c r="O38" s="325"/>
      <c r="P38" s="354"/>
      <c r="Q38" s="1885"/>
      <c r="R38" s="1848"/>
      <c r="S38" s="1848"/>
      <c r="T38" s="1848"/>
      <c r="U38" s="1848"/>
      <c r="V38" s="1848"/>
    </row>
    <row r="39" spans="11:22">
      <c r="K39" s="1885"/>
      <c r="L39" s="1848"/>
      <c r="M39" s="1885"/>
      <c r="N39" s="1885"/>
      <c r="O39" s="1885"/>
      <c r="P39" s="1885"/>
      <c r="Q39" s="1885"/>
      <c r="R39" s="1848"/>
      <c r="S39" s="1848"/>
      <c r="T39" s="1848"/>
      <c r="U39" s="1848"/>
      <c r="V39" s="1848"/>
    </row>
    <row r="40" spans="11:22">
      <c r="K40" s="1885"/>
      <c r="L40" s="1848"/>
      <c r="M40" s="1885"/>
      <c r="N40" s="1885"/>
      <c r="O40" s="1885"/>
      <c r="P40" s="1885"/>
      <c r="Q40" s="1885"/>
      <c r="R40" s="1848"/>
      <c r="S40" s="1848"/>
      <c r="T40" s="1848"/>
      <c r="U40" s="1848"/>
      <c r="V40" s="1848"/>
    </row>
    <row r="41" spans="11:22">
      <c r="K41" s="1885"/>
      <c r="L41" s="1848"/>
      <c r="M41" s="1885"/>
      <c r="N41" s="1885"/>
      <c r="O41" s="1885"/>
      <c r="P41" s="1885"/>
      <c r="Q41" s="1885"/>
      <c r="R41" s="1848"/>
      <c r="S41" s="1848"/>
      <c r="T41" s="1848"/>
      <c r="U41" s="1848"/>
      <c r="V41" s="1848"/>
    </row>
    <row r="42" spans="11:22">
      <c r="K42" s="1885"/>
      <c r="L42" s="1848"/>
      <c r="M42" s="1885"/>
      <c r="N42" s="1885"/>
      <c r="O42" s="1885"/>
      <c r="P42" s="1885"/>
      <c r="Q42" s="1885"/>
      <c r="R42" s="1848"/>
      <c r="S42" s="1848"/>
      <c r="T42" s="1848"/>
      <c r="U42" s="1848"/>
      <c r="V42" s="1848"/>
    </row>
    <row r="43" spans="11:22">
      <c r="K43" s="1885"/>
      <c r="L43" s="1848"/>
      <c r="M43" s="1885"/>
      <c r="N43" s="1885"/>
      <c r="O43" s="1885"/>
      <c r="P43" s="1885"/>
      <c r="Q43" s="1885"/>
      <c r="R43" s="1848"/>
      <c r="S43" s="1848"/>
      <c r="T43" s="1848"/>
      <c r="U43" s="1848"/>
      <c r="V43" s="1848"/>
    </row>
    <row r="44" spans="11:22">
      <c r="K44" s="1885"/>
      <c r="L44" s="1848"/>
      <c r="M44" s="1885"/>
      <c r="N44" s="1885"/>
      <c r="O44" s="1885"/>
      <c r="P44" s="1885"/>
      <c r="Q44" s="1885"/>
      <c r="R44" s="1848"/>
      <c r="S44" s="1848"/>
      <c r="T44" s="1848"/>
      <c r="U44" s="1848"/>
      <c r="V44" s="1848"/>
    </row>
    <row r="45" spans="11:22">
      <c r="K45" s="1885"/>
      <c r="L45" s="1848"/>
      <c r="M45" s="1885"/>
      <c r="N45" s="1885"/>
      <c r="O45" s="1885"/>
      <c r="P45" s="1885"/>
      <c r="Q45" s="1885"/>
      <c r="R45" s="1848"/>
      <c r="S45" s="1848"/>
      <c r="T45" s="1848"/>
      <c r="U45" s="1848"/>
      <c r="V45" s="1848"/>
    </row>
    <row r="46" spans="11:22">
      <c r="K46" s="1885"/>
      <c r="L46" s="1848"/>
      <c r="M46" s="1885"/>
      <c r="N46" s="1885"/>
      <c r="O46" s="1885"/>
      <c r="P46" s="1885"/>
      <c r="Q46" s="1885"/>
      <c r="R46" s="1848"/>
      <c r="S46" s="1848"/>
      <c r="T46" s="1848"/>
      <c r="U46" s="1848"/>
      <c r="V46" s="1848"/>
    </row>
    <row r="47" spans="11:22">
      <c r="K47" s="1885"/>
      <c r="L47" s="1848"/>
      <c r="M47" s="1885"/>
      <c r="N47" s="1885"/>
      <c r="O47" s="1885"/>
      <c r="P47" s="1885"/>
      <c r="Q47" s="1885"/>
      <c r="R47" s="1848"/>
      <c r="S47" s="1848"/>
      <c r="T47" s="1848"/>
      <c r="U47" s="1848"/>
      <c r="V47" s="1848"/>
    </row>
    <row r="48" spans="11:22">
      <c r="K48" s="1885"/>
      <c r="L48" s="1848"/>
      <c r="M48" s="1885"/>
      <c r="N48" s="1885"/>
      <c r="O48" s="1885"/>
      <c r="P48" s="1885"/>
      <c r="Q48" s="1885"/>
      <c r="R48" s="1848"/>
      <c r="S48" s="1848"/>
      <c r="T48" s="1848"/>
      <c r="U48" s="1848"/>
      <c r="V48" s="1848"/>
    </row>
    <row r="49" spans="11:22">
      <c r="K49" s="1885"/>
      <c r="L49" s="1848"/>
      <c r="M49" s="1885"/>
      <c r="N49" s="1885"/>
      <c r="O49" s="1885"/>
      <c r="P49" s="1885"/>
      <c r="Q49" s="1885"/>
      <c r="R49" s="1848"/>
      <c r="S49" s="1848"/>
      <c r="T49" s="1848"/>
      <c r="U49" s="1848"/>
      <c r="V49" s="1848"/>
    </row>
    <row r="50" spans="11:22">
      <c r="K50" s="1885"/>
      <c r="L50" s="1848"/>
      <c r="M50" s="1885"/>
      <c r="N50" s="1885"/>
      <c r="O50" s="1885"/>
      <c r="P50" s="1885"/>
      <c r="Q50" s="1885"/>
      <c r="R50" s="1848"/>
      <c r="S50" s="1848"/>
      <c r="T50" s="1848"/>
      <c r="U50" s="1848"/>
      <c r="V50" s="1848"/>
    </row>
    <row r="51" spans="11:22">
      <c r="K51" s="1885"/>
      <c r="L51" s="1848"/>
      <c r="M51" s="1885"/>
      <c r="N51" s="1885"/>
      <c r="O51" s="1885"/>
      <c r="P51" s="1885"/>
      <c r="Q51" s="1885"/>
      <c r="R51" s="1848"/>
      <c r="S51" s="1848"/>
      <c r="T51" s="1848"/>
      <c r="U51" s="1848"/>
      <c r="V51" s="1848"/>
    </row>
    <row r="52" spans="11:22">
      <c r="K52" s="1885"/>
      <c r="L52" s="1848"/>
      <c r="M52" s="1885"/>
      <c r="N52" s="1885"/>
      <c r="O52" s="1885"/>
      <c r="P52" s="1885"/>
      <c r="Q52" s="1885"/>
      <c r="R52" s="1848"/>
      <c r="S52" s="1848"/>
      <c r="T52" s="1848"/>
      <c r="U52" s="1848"/>
      <c r="V52" s="1848"/>
    </row>
    <row r="53" spans="11:22">
      <c r="K53" s="1885"/>
      <c r="L53" s="1848"/>
      <c r="M53" s="1885"/>
      <c r="N53" s="1885"/>
      <c r="O53" s="1885"/>
      <c r="P53" s="1885"/>
      <c r="Q53" s="1885"/>
      <c r="R53" s="1848"/>
      <c r="S53" s="1848"/>
      <c r="T53" s="1848"/>
      <c r="U53" s="1848"/>
      <c r="V53" s="1848"/>
    </row>
    <row r="54" spans="11:22">
      <c r="K54" s="1885"/>
      <c r="L54" s="1848"/>
      <c r="M54" s="1885"/>
      <c r="N54" s="1885"/>
      <c r="O54" s="1885"/>
      <c r="P54" s="1885"/>
      <c r="Q54" s="1885"/>
      <c r="R54" s="1848"/>
      <c r="S54" s="1848"/>
      <c r="T54" s="1848"/>
      <c r="U54" s="1848"/>
      <c r="V54" s="1848"/>
    </row>
    <row r="55" spans="11:22">
      <c r="K55" s="1885"/>
      <c r="L55" s="1848"/>
      <c r="M55" s="1885"/>
      <c r="N55" s="1885"/>
      <c r="O55" s="1885"/>
      <c r="P55" s="1885"/>
      <c r="Q55" s="1885"/>
      <c r="R55" s="1848"/>
      <c r="S55" s="1848"/>
      <c r="T55" s="1848"/>
      <c r="U55" s="1848"/>
      <c r="V55" s="1848"/>
    </row>
    <row r="56" spans="11:22">
      <c r="K56" s="1885"/>
      <c r="L56" s="1848"/>
      <c r="M56" s="1885"/>
      <c r="N56" s="1885"/>
      <c r="O56" s="1885"/>
      <c r="P56" s="1885"/>
      <c r="Q56" s="1885"/>
      <c r="R56" s="1848"/>
      <c r="S56" s="1848"/>
      <c r="T56" s="1848"/>
      <c r="U56" s="1848"/>
      <c r="V56" s="1848"/>
    </row>
    <row r="57" spans="11:22">
      <c r="K57" s="1885"/>
      <c r="L57" s="1848"/>
      <c r="M57" s="1885"/>
      <c r="N57" s="1885"/>
      <c r="O57" s="1885"/>
      <c r="P57" s="1885"/>
      <c r="Q57" s="1885"/>
      <c r="R57" s="1848"/>
      <c r="S57" s="1848"/>
      <c r="T57" s="1848"/>
      <c r="U57" s="1848"/>
      <c r="V57" s="1848"/>
    </row>
    <row r="58" spans="11:22">
      <c r="K58" s="1885"/>
      <c r="L58" s="1848"/>
      <c r="M58" s="1885"/>
      <c r="N58" s="1885"/>
      <c r="O58" s="1885"/>
      <c r="P58" s="1885"/>
      <c r="Q58" s="1885"/>
      <c r="R58" s="1848"/>
      <c r="S58" s="1848"/>
      <c r="T58" s="1848"/>
      <c r="U58" s="1848"/>
      <c r="V58" s="1848"/>
    </row>
    <row r="59" spans="11:22">
      <c r="K59" s="1885"/>
      <c r="L59" s="1848"/>
      <c r="M59" s="1885"/>
      <c r="N59" s="1885"/>
      <c r="O59" s="1885"/>
      <c r="P59" s="1885"/>
      <c r="Q59" s="1885"/>
      <c r="R59" s="1848"/>
      <c r="S59" s="1848"/>
      <c r="T59" s="1848"/>
      <c r="U59" s="1848"/>
      <c r="V59" s="1848"/>
    </row>
    <row r="60" spans="11:22">
      <c r="K60" s="1885"/>
      <c r="L60" s="1848"/>
      <c r="M60" s="1885"/>
      <c r="N60" s="1885"/>
      <c r="O60" s="1885"/>
      <c r="P60" s="1885"/>
      <c r="Q60" s="1885"/>
      <c r="R60" s="1848"/>
      <c r="S60" s="1848"/>
      <c r="T60" s="1848"/>
      <c r="U60" s="1848"/>
      <c r="V60" s="1848"/>
    </row>
    <row r="61" spans="11:22">
      <c r="K61" s="1885"/>
      <c r="L61" s="1848"/>
      <c r="M61" s="1885"/>
      <c r="N61" s="1885"/>
      <c r="O61" s="1885"/>
      <c r="P61" s="1885"/>
      <c r="Q61" s="1885"/>
      <c r="R61" s="1848"/>
      <c r="S61" s="1848"/>
      <c r="T61" s="1848"/>
      <c r="U61" s="1848"/>
      <c r="V61" s="1848"/>
    </row>
    <row r="62" spans="11:22">
      <c r="K62" s="1885"/>
      <c r="L62" s="1848"/>
      <c r="M62" s="1885"/>
      <c r="N62" s="1885"/>
      <c r="O62" s="1885"/>
      <c r="P62" s="1885"/>
      <c r="Q62" s="1885"/>
      <c r="R62" s="1848"/>
      <c r="S62" s="1848"/>
      <c r="T62" s="1848"/>
      <c r="U62" s="1848"/>
      <c r="V62" s="1848"/>
    </row>
    <row r="63" spans="11:22">
      <c r="K63" s="1885"/>
      <c r="L63" s="1848"/>
      <c r="M63" s="1885"/>
      <c r="N63" s="1885"/>
      <c r="O63" s="1885"/>
      <c r="P63" s="1885"/>
      <c r="Q63" s="1885"/>
      <c r="R63" s="1848"/>
      <c r="S63" s="1848"/>
      <c r="T63" s="1848"/>
      <c r="U63" s="1848"/>
      <c r="V63" s="1848"/>
    </row>
    <row r="64" spans="11:22">
      <c r="K64" s="1885"/>
      <c r="L64" s="1848"/>
      <c r="M64" s="1885"/>
      <c r="N64" s="1885"/>
      <c r="O64" s="1885"/>
      <c r="P64" s="1885"/>
      <c r="Q64" s="1885"/>
      <c r="R64" s="1848"/>
      <c r="S64" s="1848"/>
      <c r="T64" s="1848"/>
      <c r="U64" s="1848"/>
      <c r="V64" s="1848"/>
    </row>
    <row r="65" spans="11:22">
      <c r="K65" s="1885"/>
      <c r="L65" s="1848"/>
      <c r="M65" s="1885"/>
      <c r="N65" s="1885"/>
      <c r="O65" s="1885"/>
      <c r="P65" s="1885"/>
      <c r="Q65" s="1885"/>
      <c r="R65" s="1848"/>
      <c r="S65" s="1848"/>
      <c r="T65" s="1848"/>
      <c r="U65" s="1848"/>
      <c r="V65" s="1848"/>
    </row>
    <row r="66" spans="11:22">
      <c r="K66" s="1885"/>
      <c r="L66" s="1848"/>
      <c r="M66" s="1885"/>
      <c r="N66" s="1885"/>
      <c r="O66" s="1885"/>
      <c r="P66" s="1885"/>
      <c r="Q66" s="1885"/>
      <c r="R66" s="1848"/>
      <c r="S66" s="1848"/>
      <c r="T66" s="1848"/>
      <c r="U66" s="1848"/>
      <c r="V66" s="1848"/>
    </row>
    <row r="67" spans="11:22">
      <c r="K67" s="1885"/>
      <c r="L67" s="1848"/>
      <c r="M67" s="1885"/>
      <c r="N67" s="1885"/>
      <c r="O67" s="1885"/>
      <c r="P67" s="1885"/>
      <c r="Q67" s="1885"/>
      <c r="R67" s="1848"/>
      <c r="S67" s="1848"/>
      <c r="T67" s="1848"/>
      <c r="U67" s="1848"/>
      <c r="V67" s="1848"/>
    </row>
    <row r="68" spans="11:22">
      <c r="K68" s="1885"/>
      <c r="L68" s="1848"/>
      <c r="M68" s="1885"/>
      <c r="N68" s="1885"/>
      <c r="O68" s="1885"/>
      <c r="P68" s="1885"/>
      <c r="Q68" s="1885"/>
      <c r="R68" s="1848"/>
      <c r="S68" s="1848"/>
      <c r="T68" s="1848"/>
      <c r="U68" s="1848"/>
      <c r="V68" s="1848"/>
    </row>
    <row r="69" spans="11:22">
      <c r="K69" s="1885"/>
      <c r="L69" s="1848"/>
      <c r="M69" s="1885"/>
      <c r="N69" s="1885"/>
      <c r="O69" s="1885"/>
      <c r="P69" s="1885"/>
      <c r="Q69" s="1885"/>
      <c r="R69" s="1848"/>
      <c r="S69" s="1848"/>
      <c r="T69" s="1848"/>
      <c r="U69" s="1848"/>
      <c r="V69" s="1848"/>
    </row>
    <row r="70" spans="11:22">
      <c r="K70" s="1885"/>
      <c r="L70" s="1848"/>
      <c r="M70" s="1885"/>
      <c r="N70" s="1885"/>
      <c r="O70" s="1885"/>
      <c r="P70" s="1885"/>
      <c r="Q70" s="1885"/>
      <c r="R70" s="1848"/>
      <c r="S70" s="1848"/>
      <c r="T70" s="1848"/>
      <c r="U70" s="1848"/>
      <c r="V70" s="1848"/>
    </row>
  </sheetData>
  <sheetProtection algorithmName="SHA-512" hashValue="qs2W+bfaogVIFN5lH8r53+oxKOtEu4iPTn9f6vEa6o0n4p8lg3W5YPVvJS+WyIc5hi+IYINP/lRpg7EyETH63w==" saltValue="/FyrnUR2smzcbDcX00EKPg==" spinCount="100000" sheet="1" objects="1" scenarios="1"/>
  <mergeCells count="11">
    <mergeCell ref="T1:U1"/>
    <mergeCell ref="B3:I3"/>
    <mergeCell ref="R3:U3"/>
    <mergeCell ref="N4:O4"/>
    <mergeCell ref="G5:G7"/>
    <mergeCell ref="I5:I7"/>
    <mergeCell ref="B1:C1"/>
    <mergeCell ref="D1:E1"/>
    <mergeCell ref="R1:S1"/>
    <mergeCell ref="B2:C2"/>
    <mergeCell ref="R2:S2"/>
  </mergeCells>
  <conditionalFormatting sqref="L35">
    <cfRule type="cellIs" dxfId="292" priority="9" operator="equal">
      <formula>0</formula>
    </cfRule>
  </conditionalFormatting>
  <conditionalFormatting sqref="L19 L4:L14">
    <cfRule type="cellIs" dxfId="291" priority="15" operator="equal">
      <formula>0</formula>
    </cfRule>
  </conditionalFormatting>
  <conditionalFormatting sqref="L23">
    <cfRule type="cellIs" dxfId="290" priority="14" operator="equal">
      <formula>0</formula>
    </cfRule>
  </conditionalFormatting>
  <conditionalFormatting sqref="L26">
    <cfRule type="cellIs" dxfId="289" priority="13" operator="equal">
      <formula>0</formula>
    </cfRule>
  </conditionalFormatting>
  <conditionalFormatting sqref="L33">
    <cfRule type="cellIs" dxfId="288" priority="11" operator="equal">
      <formula>0</formula>
    </cfRule>
  </conditionalFormatting>
  <conditionalFormatting sqref="L34">
    <cfRule type="cellIs" dxfId="287" priority="10" operator="equal">
      <formula>0</formula>
    </cfRule>
  </conditionalFormatting>
  <conditionalFormatting sqref="L17:L18">
    <cfRule type="cellIs" dxfId="286" priority="8" operator="equal">
      <formula>0</formula>
    </cfRule>
  </conditionalFormatting>
  <conditionalFormatting sqref="L15:L16">
    <cfRule type="cellIs" dxfId="285" priority="7" operator="equal">
      <formula>0</formula>
    </cfRule>
  </conditionalFormatting>
  <conditionalFormatting sqref="L20:L21">
    <cfRule type="cellIs" dxfId="284" priority="6" operator="equal">
      <formula>0</formula>
    </cfRule>
  </conditionalFormatting>
  <conditionalFormatting sqref="L24:L25">
    <cfRule type="cellIs" dxfId="283" priority="5" operator="equal">
      <formula>0</formula>
    </cfRule>
  </conditionalFormatting>
  <conditionalFormatting sqref="L22">
    <cfRule type="cellIs" dxfId="282" priority="4" operator="equal">
      <formula>0</formula>
    </cfRule>
  </conditionalFormatting>
  <conditionalFormatting sqref="L27:L28">
    <cfRule type="cellIs" dxfId="281" priority="3" operator="equal">
      <formula>0</formula>
    </cfRule>
  </conditionalFormatting>
  <conditionalFormatting sqref="L2">
    <cfRule type="cellIs" dxfId="280" priority="2" operator="equal">
      <formula>0</formula>
    </cfRule>
  </conditionalFormatting>
  <conditionalFormatting sqref="L1">
    <cfRule type="cellIs" dxfId="279" priority="1" operator="equal">
      <formula>0</formula>
    </cfRule>
  </conditionalFormatting>
  <dataValidations count="1">
    <dataValidation type="custom" allowBlank="1" showErrorMessage="1" errorTitle="Input Error" error="Please enter a numeric value." sqref="C15:C16 D20:D21 C24">
      <formula1>ISNUMBER(C15)</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R70"/>
  <sheetViews>
    <sheetView showGridLines="0" topLeftCell="A10" zoomScale="80" zoomScaleNormal="80" zoomScaleSheetLayoutView="100" workbookViewId="0"/>
  </sheetViews>
  <sheetFormatPr defaultColWidth="8.625" defaultRowHeight="15"/>
  <cols>
    <col min="1" max="1" width="1.625" style="312" customWidth="1"/>
    <col min="2" max="2" width="36.125" style="312" customWidth="1"/>
    <col min="3" max="12" width="12.5" style="312" customWidth="1"/>
    <col min="13" max="13" width="1.625" style="312" customWidth="1"/>
    <col min="14" max="14" width="12.5" style="312" customWidth="1"/>
    <col min="15" max="15" width="1.625" style="312" customWidth="1"/>
    <col min="16" max="16" width="33.625" style="312" customWidth="1"/>
    <col min="17" max="18" width="1.625" style="312" customWidth="1"/>
    <col min="19" max="19" width="25" style="312" customWidth="1"/>
    <col min="20" max="20" width="1.625" style="326" customWidth="1"/>
    <col min="21" max="30" width="5.875" style="326" hidden="1" customWidth="1"/>
    <col min="31" max="31" width="1.625" style="326" hidden="1" customWidth="1"/>
    <col min="32" max="32" width="1.625" style="312" customWidth="1"/>
    <col min="33" max="33" width="36.125" style="312" customWidth="1"/>
    <col min="34" max="43" width="12.5" style="312" customWidth="1"/>
    <col min="44" max="44" width="1.625" style="312" customWidth="1"/>
    <col min="45" max="16384" width="8.625" style="312"/>
  </cols>
  <sheetData>
    <row r="1" spans="1:44" s="135" customFormat="1" ht="30" customHeight="1">
      <c r="A1" s="135" t="s">
        <v>2125</v>
      </c>
      <c r="B1" s="2086" t="s">
        <v>2582</v>
      </c>
      <c r="C1" s="2086"/>
      <c r="D1" s="2086"/>
      <c r="E1" s="2086"/>
      <c r="F1" s="2086"/>
      <c r="G1" s="2086"/>
      <c r="H1" s="2086"/>
      <c r="I1" s="2086"/>
      <c r="J1" s="2086"/>
      <c r="K1" s="2086"/>
      <c r="L1" s="2086"/>
      <c r="M1" s="2086"/>
      <c r="R1" s="358"/>
      <c r="S1" s="529"/>
      <c r="T1" s="1894"/>
      <c r="U1" s="1885"/>
      <c r="V1" s="1885"/>
      <c r="W1" s="1885"/>
      <c r="X1" s="1885"/>
      <c r="Y1" s="1885"/>
      <c r="Z1" s="1885"/>
      <c r="AA1" s="1885"/>
      <c r="AB1" s="1885"/>
      <c r="AC1" s="1885"/>
      <c r="AD1" s="1885"/>
      <c r="AE1" s="1894"/>
      <c r="AG1" s="2086" t="s">
        <v>2582</v>
      </c>
      <c r="AH1" s="2086"/>
      <c r="AI1" s="2086"/>
      <c r="AJ1" s="2086"/>
      <c r="AK1" s="2086"/>
      <c r="AL1" s="2086"/>
      <c r="AM1" s="2086"/>
      <c r="AN1" s="2086"/>
      <c r="AO1" s="2086"/>
      <c r="AP1" s="2086"/>
      <c r="AQ1" s="2086"/>
    </row>
    <row r="2" spans="1:44" s="135" customFormat="1" ht="30" customHeight="1">
      <c r="B2" s="2086" t="str">
        <f>Validation!B4</f>
        <v>South Staffordshire / Cambridge Water</v>
      </c>
      <c r="C2" s="2086"/>
      <c r="D2" s="2086"/>
      <c r="E2" s="2086"/>
      <c r="F2" s="2086"/>
      <c r="G2" s="1030"/>
      <c r="H2" s="1030"/>
      <c r="I2" s="1030"/>
      <c r="J2" s="1030"/>
      <c r="K2" s="1030"/>
      <c r="L2" s="1030"/>
      <c r="M2" s="1030"/>
      <c r="R2" s="358"/>
      <c r="S2" s="529"/>
      <c r="T2" s="1894"/>
      <c r="U2" s="1885"/>
      <c r="V2" s="1885"/>
      <c r="W2" s="1885"/>
      <c r="X2" s="1885"/>
      <c r="Y2" s="1885"/>
      <c r="Z2" s="1885"/>
      <c r="AA2" s="1885"/>
      <c r="AB2" s="1885"/>
      <c r="AC2" s="1885"/>
      <c r="AD2" s="1885"/>
      <c r="AE2" s="1894"/>
      <c r="AG2" s="2086" t="str">
        <f>Validation!B4</f>
        <v>South Staffordshire / Cambridge Water</v>
      </c>
      <c r="AH2" s="2086"/>
      <c r="AI2" s="2086"/>
      <c r="AJ2" s="2086"/>
      <c r="AK2" s="2086"/>
      <c r="AL2" s="1030"/>
      <c r="AM2" s="1030"/>
      <c r="AN2" s="1030"/>
      <c r="AO2" s="1030"/>
      <c r="AP2" s="1030"/>
      <c r="AQ2" s="1030"/>
    </row>
    <row r="3" spans="1:44" ht="47.25" customHeight="1">
      <c r="A3" s="1848"/>
      <c r="B3" s="2117" t="s">
        <v>678</v>
      </c>
      <c r="C3" s="2118"/>
      <c r="D3" s="2118"/>
      <c r="E3" s="2118"/>
      <c r="F3" s="2118"/>
      <c r="G3" s="2118"/>
      <c r="H3" s="2118"/>
      <c r="I3" s="2118"/>
      <c r="J3" s="2118"/>
      <c r="K3" s="2118"/>
      <c r="L3" s="2118"/>
      <c r="M3" s="2118"/>
      <c r="N3" s="2118"/>
      <c r="O3" s="2118"/>
      <c r="P3" s="2118"/>
      <c r="Q3" s="1848"/>
      <c r="R3" s="275"/>
      <c r="S3" s="267" t="s">
        <v>798</v>
      </c>
      <c r="T3" s="1894"/>
      <c r="U3" s="2085" t="s">
        <v>799</v>
      </c>
      <c r="V3" s="2085"/>
      <c r="W3" s="2085"/>
      <c r="X3" s="2085"/>
      <c r="Y3" s="2085"/>
      <c r="Z3" s="2085"/>
      <c r="AA3" s="2085"/>
      <c r="AB3" s="2085"/>
      <c r="AC3" s="2085"/>
      <c r="AD3" s="2085"/>
      <c r="AE3" s="1894"/>
      <c r="AF3" s="1848"/>
      <c r="AG3" s="2119" t="s">
        <v>678</v>
      </c>
      <c r="AH3" s="2120"/>
      <c r="AI3" s="2120"/>
      <c r="AJ3" s="2120"/>
      <c r="AK3" s="2120"/>
      <c r="AL3" s="2120"/>
      <c r="AM3" s="2120"/>
      <c r="AN3" s="2120"/>
      <c r="AO3" s="2120"/>
      <c r="AP3" s="2120"/>
      <c r="AQ3" s="2120"/>
      <c r="AR3" s="16"/>
    </row>
    <row r="4" spans="1:44" ht="14.25" customHeight="1" thickBot="1">
      <c r="A4" s="1848"/>
      <c r="B4" s="135"/>
      <c r="C4" s="135"/>
      <c r="D4" s="135"/>
      <c r="E4" s="135"/>
      <c r="F4" s="135"/>
      <c r="G4" s="135"/>
      <c r="H4" s="135"/>
      <c r="I4" s="135"/>
      <c r="J4" s="135"/>
      <c r="K4" s="135"/>
      <c r="L4" s="135"/>
      <c r="M4" s="135"/>
      <c r="N4" s="135"/>
      <c r="O4" s="1848"/>
      <c r="P4" s="1848"/>
      <c r="Q4" s="1848"/>
      <c r="R4" s="1890"/>
      <c r="S4" s="529"/>
      <c r="T4" s="1894"/>
      <c r="U4" s="327" t="s">
        <v>808</v>
      </c>
      <c r="V4" s="1885"/>
      <c r="W4" s="1885"/>
      <c r="X4" s="1885"/>
      <c r="Y4" s="1885"/>
      <c r="Z4" s="1848"/>
      <c r="AA4" s="327"/>
      <c r="AB4" s="327"/>
      <c r="AC4" s="348"/>
      <c r="AD4" s="348"/>
      <c r="AE4" s="1894"/>
      <c r="AF4" s="1848"/>
      <c r="AG4" s="135"/>
      <c r="AH4" s="135"/>
      <c r="AI4" s="135"/>
      <c r="AJ4" s="135"/>
      <c r="AK4" s="135"/>
      <c r="AL4" s="135"/>
      <c r="AM4" s="135"/>
      <c r="AN4" s="135"/>
      <c r="AO4" s="135"/>
      <c r="AP4" s="135"/>
      <c r="AQ4" s="135"/>
      <c r="AR4" s="16"/>
    </row>
    <row r="5" spans="1:44" ht="75" customHeight="1">
      <c r="A5" s="1848"/>
      <c r="B5" s="1800" t="s">
        <v>800</v>
      </c>
      <c r="C5" s="1801" t="s">
        <v>2583</v>
      </c>
      <c r="D5" s="1801" t="s">
        <v>2549</v>
      </c>
      <c r="E5" s="1801" t="s">
        <v>2584</v>
      </c>
      <c r="F5" s="1801" t="s">
        <v>2585</v>
      </c>
      <c r="G5" s="1801" t="s">
        <v>2586</v>
      </c>
      <c r="H5" s="1801" t="s">
        <v>2587</v>
      </c>
      <c r="I5" s="1801" t="s">
        <v>2588</v>
      </c>
      <c r="J5" s="1801" t="s">
        <v>2589</v>
      </c>
      <c r="K5" s="1801" t="s">
        <v>2590</v>
      </c>
      <c r="L5" s="1795" t="s">
        <v>2591</v>
      </c>
      <c r="M5" s="1848"/>
      <c r="N5" s="2174" t="s">
        <v>806</v>
      </c>
      <c r="O5" s="1848"/>
      <c r="P5" s="2174" t="s">
        <v>807</v>
      </c>
      <c r="Q5" s="1848"/>
      <c r="R5" s="1890"/>
      <c r="S5" s="529"/>
      <c r="T5" s="1894"/>
      <c r="U5" s="1885"/>
      <c r="V5" s="1885"/>
      <c r="W5" s="1885"/>
      <c r="X5" s="1885"/>
      <c r="Y5" s="1885"/>
      <c r="Z5" s="1848"/>
      <c r="AA5" s="1848"/>
      <c r="AB5" s="1848"/>
      <c r="AC5" s="1848"/>
      <c r="AD5" s="1848"/>
      <c r="AE5" s="1894"/>
      <c r="AF5" s="1848"/>
      <c r="AG5" s="2101" t="s">
        <v>800</v>
      </c>
      <c r="AH5" s="1801" t="s">
        <v>2583</v>
      </c>
      <c r="AI5" s="1801" t="s">
        <v>2549</v>
      </c>
      <c r="AJ5" s="1801" t="s">
        <v>2584</v>
      </c>
      <c r="AK5" s="1801" t="s">
        <v>2541</v>
      </c>
      <c r="AL5" s="1801" t="s">
        <v>2586</v>
      </c>
      <c r="AM5" s="1801" t="s">
        <v>2587</v>
      </c>
      <c r="AN5" s="1801" t="s">
        <v>2588</v>
      </c>
      <c r="AO5" s="1801" t="s">
        <v>2589</v>
      </c>
      <c r="AP5" s="1801" t="s">
        <v>2590</v>
      </c>
      <c r="AQ5" s="1795" t="s">
        <v>2591</v>
      </c>
      <c r="AR5" s="1848"/>
    </row>
    <row r="6" spans="1:44" ht="15" customHeight="1">
      <c r="A6" s="1848"/>
      <c r="B6" s="1818" t="s">
        <v>801</v>
      </c>
      <c r="C6" s="1816" t="s">
        <v>813</v>
      </c>
      <c r="D6" s="1816" t="s">
        <v>813</v>
      </c>
      <c r="E6" s="1816" t="s">
        <v>813</v>
      </c>
      <c r="F6" s="1816" t="s">
        <v>2543</v>
      </c>
      <c r="G6" s="1816" t="s">
        <v>2544</v>
      </c>
      <c r="H6" s="1816" t="s">
        <v>2544</v>
      </c>
      <c r="I6" s="1816" t="s">
        <v>2544</v>
      </c>
      <c r="J6" s="1816" t="s">
        <v>2544</v>
      </c>
      <c r="K6" s="1816" t="s">
        <v>1392</v>
      </c>
      <c r="L6" s="1817" t="s">
        <v>2544</v>
      </c>
      <c r="M6" s="1848"/>
      <c r="N6" s="2177"/>
      <c r="O6" s="1848"/>
      <c r="P6" s="2175"/>
      <c r="Q6" s="1848"/>
      <c r="R6" s="1890"/>
      <c r="S6" s="529"/>
      <c r="T6" s="1894"/>
      <c r="U6" s="1885"/>
      <c r="V6" s="1885"/>
      <c r="W6" s="1885"/>
      <c r="X6" s="1885"/>
      <c r="Y6" s="1885"/>
      <c r="Z6" s="1848"/>
      <c r="AA6" s="1848"/>
      <c r="AB6" s="1848"/>
      <c r="AC6" s="1848"/>
      <c r="AD6" s="1848"/>
      <c r="AE6" s="1894"/>
      <c r="AF6" s="1848"/>
      <c r="AG6" s="2166"/>
      <c r="AH6" s="2164" t="s">
        <v>813</v>
      </c>
      <c r="AI6" s="2164" t="s">
        <v>813</v>
      </c>
      <c r="AJ6" s="2164" t="s">
        <v>813</v>
      </c>
      <c r="AK6" s="2164" t="s">
        <v>2543</v>
      </c>
      <c r="AL6" s="2164" t="s">
        <v>2544</v>
      </c>
      <c r="AM6" s="2164" t="s">
        <v>2544</v>
      </c>
      <c r="AN6" s="2164" t="s">
        <v>2544</v>
      </c>
      <c r="AO6" s="2164" t="s">
        <v>2544</v>
      </c>
      <c r="AP6" s="2164" t="s">
        <v>1392</v>
      </c>
      <c r="AQ6" s="2165" t="s">
        <v>2544</v>
      </c>
      <c r="AR6" s="1848"/>
    </row>
    <row r="7" spans="1:44" ht="15" customHeight="1" thickBot="1">
      <c r="A7" s="1848"/>
      <c r="B7" s="1802" t="s">
        <v>802</v>
      </c>
      <c r="C7" s="1803">
        <v>3</v>
      </c>
      <c r="D7" s="1803">
        <v>3</v>
      </c>
      <c r="E7" s="1803">
        <v>3</v>
      </c>
      <c r="F7" s="1803">
        <v>3</v>
      </c>
      <c r="G7" s="1803">
        <v>3</v>
      </c>
      <c r="H7" s="1803">
        <v>3</v>
      </c>
      <c r="I7" s="1803">
        <v>3</v>
      </c>
      <c r="J7" s="1803">
        <v>3</v>
      </c>
      <c r="K7" s="1803">
        <v>3</v>
      </c>
      <c r="L7" s="1796">
        <v>3</v>
      </c>
      <c r="M7" s="1848"/>
      <c r="N7" s="2176"/>
      <c r="O7" s="1848"/>
      <c r="P7" s="2176"/>
      <c r="Q7" s="1848"/>
      <c r="R7" s="1890"/>
      <c r="S7" s="529"/>
      <c r="T7" s="1894"/>
      <c r="U7" s="1885"/>
      <c r="V7" s="1885"/>
      <c r="W7" s="1885"/>
      <c r="X7" s="1885"/>
      <c r="Y7" s="1885"/>
      <c r="Z7" s="1886"/>
      <c r="AA7" s="1886"/>
      <c r="AB7" s="1886"/>
      <c r="AC7" s="1886"/>
      <c r="AD7" s="1886"/>
      <c r="AE7" s="1894"/>
      <c r="AF7" s="1848"/>
      <c r="AG7" s="2103"/>
      <c r="AH7" s="2104"/>
      <c r="AI7" s="2104" t="s">
        <v>813</v>
      </c>
      <c r="AJ7" s="2104" t="s">
        <v>813</v>
      </c>
      <c r="AK7" s="2104" t="s">
        <v>2543</v>
      </c>
      <c r="AL7" s="2104" t="s">
        <v>2544</v>
      </c>
      <c r="AM7" s="2104" t="s">
        <v>2544</v>
      </c>
      <c r="AN7" s="2104" t="s">
        <v>2544</v>
      </c>
      <c r="AO7" s="2104" t="s">
        <v>2544</v>
      </c>
      <c r="AP7" s="2104" t="s">
        <v>1392</v>
      </c>
      <c r="AQ7" s="2093" t="s">
        <v>2544</v>
      </c>
      <c r="AR7" s="1848"/>
    </row>
    <row r="8" spans="1:44" ht="23.25" customHeight="1" thickBot="1">
      <c r="A8" s="1848"/>
      <c r="B8" s="1848"/>
      <c r="C8" s="1848"/>
      <c r="D8" s="1848"/>
      <c r="E8" s="1848"/>
      <c r="F8" s="1848"/>
      <c r="G8" s="1848"/>
      <c r="H8" s="1848"/>
      <c r="I8" s="1848"/>
      <c r="J8" s="1848"/>
      <c r="K8" s="1848"/>
      <c r="L8" s="1848"/>
      <c r="M8" s="1848"/>
      <c r="N8" s="1848"/>
      <c r="O8" s="1848"/>
      <c r="P8" s="1848"/>
      <c r="Q8" s="1848"/>
      <c r="R8" s="1890"/>
      <c r="S8" s="529"/>
      <c r="T8" s="1894"/>
      <c r="U8" s="1885"/>
      <c r="V8" s="1885"/>
      <c r="W8" s="1885"/>
      <c r="X8" s="1885"/>
      <c r="Y8" s="1885"/>
      <c r="Z8" s="348"/>
      <c r="AA8" s="348"/>
      <c r="AB8" s="348"/>
      <c r="AC8" s="348"/>
      <c r="AD8" s="348"/>
      <c r="AE8" s="1894"/>
      <c r="AF8" s="1848"/>
      <c r="AG8" s="1848"/>
      <c r="AH8" s="1848"/>
      <c r="AI8" s="1848"/>
      <c r="AJ8" s="1848"/>
      <c r="AK8" s="1848"/>
      <c r="AL8" s="1848"/>
      <c r="AM8" s="1848"/>
      <c r="AN8" s="1848"/>
      <c r="AO8" s="1848"/>
      <c r="AP8" s="1848"/>
      <c r="AQ8" s="1848"/>
      <c r="AR8" s="1848"/>
    </row>
    <row r="9" spans="1:44" ht="32.25" customHeight="1" thickBot="1">
      <c r="A9" s="1848"/>
      <c r="B9" s="390" t="s">
        <v>2592</v>
      </c>
      <c r="C9" s="558"/>
      <c r="D9" s="558"/>
      <c r="E9" s="199"/>
      <c r="F9" s="77"/>
      <c r="G9" s="77"/>
      <c r="H9" s="203"/>
      <c r="I9" s="203"/>
      <c r="J9" s="203"/>
      <c r="K9" s="203"/>
      <c r="L9" s="203"/>
      <c r="M9" s="1848"/>
      <c r="N9" s="16"/>
      <c r="O9" s="1848"/>
      <c r="P9" s="1848"/>
      <c r="Q9" s="1848"/>
      <c r="R9" s="1895"/>
      <c r="S9" s="529"/>
      <c r="T9" s="1894"/>
      <c r="U9" s="1885"/>
      <c r="V9" s="1885"/>
      <c r="W9" s="1885"/>
      <c r="X9" s="1885"/>
      <c r="Y9" s="1885"/>
      <c r="Z9" s="348"/>
      <c r="AA9" s="348"/>
      <c r="AB9" s="348"/>
      <c r="AC9" s="348"/>
      <c r="AD9" s="348"/>
      <c r="AE9" s="1894"/>
      <c r="AF9" s="1848"/>
      <c r="AG9" s="390" t="s">
        <v>2592</v>
      </c>
      <c r="AH9" s="558"/>
      <c r="AI9" s="558"/>
      <c r="AJ9" s="199"/>
      <c r="AK9" s="77"/>
      <c r="AL9" s="77"/>
      <c r="AM9" s="203"/>
      <c r="AN9" s="203"/>
      <c r="AO9" s="203"/>
      <c r="AP9" s="203"/>
      <c r="AQ9" s="203"/>
      <c r="AR9" s="1848"/>
    </row>
    <row r="10" spans="1:44" ht="33" customHeight="1">
      <c r="A10" s="1848"/>
      <c r="B10" s="394" t="s">
        <v>2593</v>
      </c>
      <c r="C10" s="924"/>
      <c r="D10" s="924"/>
      <c r="E10" s="502">
        <f>SUM(C10:D10)</f>
        <v>0</v>
      </c>
      <c r="F10" s="924"/>
      <c r="G10" s="502">
        <f>IF(OR(E10=0,F10=0),0,E10/(F10/1000))</f>
        <v>0</v>
      </c>
      <c r="H10" s="924"/>
      <c r="I10" s="924"/>
      <c r="J10" s="502">
        <f>H10 + I10</f>
        <v>0</v>
      </c>
      <c r="K10" s="1302"/>
      <c r="L10" s="1303"/>
      <c r="M10" s="1848"/>
      <c r="N10" s="385" t="s">
        <v>2594</v>
      </c>
      <c r="O10" s="1848"/>
      <c r="P10" s="1891"/>
      <c r="Q10" s="1848"/>
      <c r="R10" s="1895"/>
      <c r="S10" s="529" t="str">
        <f xml:space="preserve"> IF( SUM( U10:AD10 ) = 0, 0,U4 )</f>
        <v>Please complete all cells in row</v>
      </c>
      <c r="T10" s="1894"/>
      <c r="U10" s="530">
        <f xml:space="preserve"> IF( ISNUMBER( C10 ), 0, 1 )</f>
        <v>1</v>
      </c>
      <c r="V10" s="530">
        <f xml:space="preserve"> IF( ISNUMBER( D10 ), 0, 1 )</f>
        <v>1</v>
      </c>
      <c r="W10" s="348"/>
      <c r="X10" s="530">
        <f xml:space="preserve"> IF( ISNUMBER( F10 ), 0, 1 )</f>
        <v>1</v>
      </c>
      <c r="Y10" s="348"/>
      <c r="Z10" s="530">
        <f xml:space="preserve"> IF( ISNUMBER( H10 ), 0, 1 )</f>
        <v>1</v>
      </c>
      <c r="AA10" s="530">
        <f xml:space="preserve"> IF( ISNUMBER( I10 ), 0, 1 )</f>
        <v>1</v>
      </c>
      <c r="AB10" s="348"/>
      <c r="AC10" s="530">
        <f xml:space="preserve"> IF( ISNUMBER( K10 ), 0, 1 )</f>
        <v>1</v>
      </c>
      <c r="AD10" s="530">
        <f xml:space="preserve"> IF( ISNUMBER( L10 ), 0, 1 )</f>
        <v>1</v>
      </c>
      <c r="AE10" s="1894"/>
      <c r="AF10" s="1848"/>
      <c r="AG10" s="394" t="s">
        <v>2593</v>
      </c>
      <c r="AH10" s="707" t="s">
        <v>2595</v>
      </c>
      <c r="AI10" s="380" t="s">
        <v>2596</v>
      </c>
      <c r="AJ10" s="498" t="s">
        <v>2597</v>
      </c>
      <c r="AK10" s="380" t="s">
        <v>2598</v>
      </c>
      <c r="AL10" s="498" t="s">
        <v>2599</v>
      </c>
      <c r="AM10" s="395" t="s">
        <v>2600</v>
      </c>
      <c r="AN10" s="395" t="s">
        <v>2601</v>
      </c>
      <c r="AO10" s="395" t="s">
        <v>2602</v>
      </c>
      <c r="AP10" s="395" t="s">
        <v>2603</v>
      </c>
      <c r="AQ10" s="396" t="s">
        <v>2604</v>
      </c>
      <c r="AR10" s="1848"/>
    </row>
    <row r="11" spans="1:44" ht="33" customHeight="1">
      <c r="A11" s="1848"/>
      <c r="B11" s="1805" t="s">
        <v>2605</v>
      </c>
      <c r="C11" s="926"/>
      <c r="D11" s="926"/>
      <c r="E11" s="501">
        <f>SUM(C11:D11)</f>
        <v>0</v>
      </c>
      <c r="F11" s="926"/>
      <c r="G11" s="501">
        <f>IF(OR(E11=0,F11=0),0,E11/(F11/1000))</f>
        <v>0</v>
      </c>
      <c r="H11" s="926"/>
      <c r="I11" s="926"/>
      <c r="J11" s="501">
        <f>H11 + I11</f>
        <v>0</v>
      </c>
      <c r="K11" s="1304"/>
      <c r="L11" s="1305"/>
      <c r="M11" s="1848"/>
      <c r="N11" s="386" t="s">
        <v>2606</v>
      </c>
      <c r="O11" s="1848"/>
      <c r="P11" s="1892"/>
      <c r="Q11" s="1848"/>
      <c r="R11" s="1895"/>
      <c r="S11" s="529" t="str">
        <f xml:space="preserve"> IF( SUM( U11:AD11 ) = 0, 0,U4)</f>
        <v>Please complete all cells in row</v>
      </c>
      <c r="T11" s="1894"/>
      <c r="U11" s="530">
        <f xml:space="preserve"> IF( ISNUMBER( C11 ), 0, 1 )</f>
        <v>1</v>
      </c>
      <c r="V11" s="530">
        <f t="shared" ref="V11" si="0" xml:space="preserve"> IF( ISNUMBER( D11 ), 0, 1 )</f>
        <v>1</v>
      </c>
      <c r="W11" s="348"/>
      <c r="X11" s="530">
        <f t="shared" ref="X11" si="1" xml:space="preserve"> IF( ISNUMBER( F11 ), 0, 1 )</f>
        <v>1</v>
      </c>
      <c r="Y11" s="348"/>
      <c r="Z11" s="530">
        <f t="shared" ref="Z11:AA11" si="2" xml:space="preserve"> IF( ISNUMBER( H11 ), 0, 1 )</f>
        <v>1</v>
      </c>
      <c r="AA11" s="530">
        <f t="shared" si="2"/>
        <v>1</v>
      </c>
      <c r="AB11" s="348"/>
      <c r="AC11" s="530">
        <f t="shared" ref="AC11:AD12" si="3" xml:space="preserve"> IF( ISNUMBER( K11 ), 0, 1 )</f>
        <v>1</v>
      </c>
      <c r="AD11" s="530">
        <f t="shared" si="3"/>
        <v>1</v>
      </c>
      <c r="AE11" s="1894"/>
      <c r="AF11" s="1848"/>
      <c r="AG11" s="1805" t="s">
        <v>2605</v>
      </c>
      <c r="AH11" s="483" t="s">
        <v>2607</v>
      </c>
      <c r="AI11" s="376" t="s">
        <v>2608</v>
      </c>
      <c r="AJ11" s="377" t="s">
        <v>2609</v>
      </c>
      <c r="AK11" s="376" t="s">
        <v>2610</v>
      </c>
      <c r="AL11" s="377" t="s">
        <v>2611</v>
      </c>
      <c r="AM11" s="393" t="s">
        <v>2612</v>
      </c>
      <c r="AN11" s="393" t="s">
        <v>2613</v>
      </c>
      <c r="AO11" s="393" t="s">
        <v>2614</v>
      </c>
      <c r="AP11" s="393" t="s">
        <v>2615</v>
      </c>
      <c r="AQ11" s="397" t="s">
        <v>2616</v>
      </c>
      <c r="AR11" s="1848"/>
    </row>
    <row r="12" spans="1:44" ht="33" customHeight="1" thickBot="1">
      <c r="A12" s="1848"/>
      <c r="B12" s="1809" t="s">
        <v>2617</v>
      </c>
      <c r="C12" s="391">
        <f t="shared" ref="C12:L12" si="4">SUM(C10:C11)</f>
        <v>0</v>
      </c>
      <c r="D12" s="391">
        <f t="shared" si="4"/>
        <v>0</v>
      </c>
      <c r="E12" s="391">
        <f t="shared" si="4"/>
        <v>0</v>
      </c>
      <c r="F12" s="391">
        <f t="shared" si="4"/>
        <v>0</v>
      </c>
      <c r="G12" s="391">
        <f t="shared" si="4"/>
        <v>0</v>
      </c>
      <c r="H12" s="391">
        <f t="shared" si="4"/>
        <v>0</v>
      </c>
      <c r="I12" s="391">
        <f t="shared" si="4"/>
        <v>0</v>
      </c>
      <c r="J12" s="391">
        <f t="shared" si="4"/>
        <v>0</v>
      </c>
      <c r="K12" s="1306">
        <f t="shared" si="4"/>
        <v>0</v>
      </c>
      <c r="L12" s="392">
        <f t="shared" si="4"/>
        <v>0</v>
      </c>
      <c r="M12" s="1848"/>
      <c r="N12" s="387" t="s">
        <v>2618</v>
      </c>
      <c r="O12" s="1848"/>
      <c r="P12" s="1893"/>
      <c r="Q12" s="1848"/>
      <c r="R12" s="1895"/>
      <c r="S12" s="529">
        <f xml:space="preserve"> IF( SUM( U12:AD12 ) = 0, 0,U4)</f>
        <v>0</v>
      </c>
      <c r="T12" s="1894"/>
      <c r="U12" s="1885"/>
      <c r="V12" s="1885"/>
      <c r="W12" s="1885"/>
      <c r="X12" s="1885"/>
      <c r="Y12" s="1885"/>
      <c r="Z12" s="348"/>
      <c r="AA12" s="348"/>
      <c r="AB12" s="348"/>
      <c r="AC12" s="348"/>
      <c r="AD12" s="530">
        <f t="shared" si="3"/>
        <v>0</v>
      </c>
      <c r="AE12" s="1894"/>
      <c r="AF12" s="1848"/>
      <c r="AG12" s="1809" t="s">
        <v>2617</v>
      </c>
      <c r="AH12" s="505" t="s">
        <v>2619</v>
      </c>
      <c r="AI12" s="505" t="s">
        <v>2620</v>
      </c>
      <c r="AJ12" s="505" t="s">
        <v>2621</v>
      </c>
      <c r="AK12" s="505" t="s">
        <v>2622</v>
      </c>
      <c r="AL12" s="505" t="s">
        <v>2623</v>
      </c>
      <c r="AM12" s="505" t="s">
        <v>2624</v>
      </c>
      <c r="AN12" s="505" t="s">
        <v>2625</v>
      </c>
      <c r="AO12" s="505" t="s">
        <v>2624</v>
      </c>
      <c r="AP12" s="505" t="s">
        <v>2626</v>
      </c>
      <c r="AQ12" s="506" t="s">
        <v>2627</v>
      </c>
      <c r="AR12" s="1848"/>
    </row>
    <row r="13" spans="1:44" ht="24" customHeight="1" thickBot="1">
      <c r="A13" s="1848"/>
      <c r="B13" s="204"/>
      <c r="C13" s="201"/>
      <c r="D13" s="201"/>
      <c r="E13" s="201"/>
      <c r="F13" s="201"/>
      <c r="G13" s="201"/>
      <c r="H13" s="204"/>
      <c r="I13" s="204"/>
      <c r="J13" s="204"/>
      <c r="K13" s="204"/>
      <c r="L13" s="204"/>
      <c r="M13" s="1848"/>
      <c r="N13" s="16"/>
      <c r="O13" s="1848"/>
      <c r="P13" s="1848"/>
      <c r="Q13" s="1848"/>
      <c r="R13" s="1895"/>
      <c r="S13" s="529">
        <f xml:space="preserve"> IF( SUM( Z13:AD13 ) = 0, 0,#REF! )</f>
        <v>0</v>
      </c>
      <c r="T13" s="1894"/>
      <c r="U13" s="1885"/>
      <c r="V13" s="1885"/>
      <c r="W13" s="1885"/>
      <c r="X13" s="1885"/>
      <c r="Y13" s="1885"/>
      <c r="Z13" s="348"/>
      <c r="AA13" s="348"/>
      <c r="AB13" s="348"/>
      <c r="AC13" s="348"/>
      <c r="AD13" s="348"/>
      <c r="AE13" s="1894"/>
      <c r="AF13" s="1848"/>
      <c r="AG13" s="204"/>
      <c r="AH13" s="201"/>
      <c r="AI13" s="201"/>
      <c r="AJ13" s="201"/>
      <c r="AK13" s="201"/>
      <c r="AL13" s="201"/>
      <c r="AM13" s="204"/>
      <c r="AN13" s="204"/>
      <c r="AO13" s="204"/>
      <c r="AP13" s="204"/>
      <c r="AQ13" s="204"/>
      <c r="AR13" s="1848"/>
    </row>
    <row r="14" spans="1:44" ht="33" customHeight="1" thickBot="1">
      <c r="A14" s="1848"/>
      <c r="B14" s="378" t="s">
        <v>2628</v>
      </c>
      <c r="C14" s="157"/>
      <c r="D14" s="157"/>
      <c r="E14" s="157"/>
      <c r="F14" s="157"/>
      <c r="G14" s="157"/>
      <c r="H14" s="157"/>
      <c r="I14" s="157"/>
      <c r="J14" s="157"/>
      <c r="K14" s="157"/>
      <c r="L14" s="157"/>
      <c r="M14" s="1848"/>
      <c r="N14" s="16"/>
      <c r="O14" s="1848"/>
      <c r="P14" s="1848"/>
      <c r="Q14" s="1848"/>
      <c r="R14" s="1895"/>
      <c r="S14" s="529"/>
      <c r="T14" s="1894"/>
      <c r="U14" s="1885"/>
      <c r="V14" s="1885"/>
      <c r="W14" s="1885"/>
      <c r="X14" s="1885"/>
      <c r="Y14" s="1885"/>
      <c r="Z14" s="348"/>
      <c r="AA14" s="348"/>
      <c r="AB14" s="348"/>
      <c r="AC14" s="348"/>
      <c r="AD14" s="348"/>
      <c r="AE14" s="1894"/>
      <c r="AF14" s="1848"/>
      <c r="AG14" s="390" t="s">
        <v>2628</v>
      </c>
      <c r="AH14" s="157"/>
      <c r="AI14" s="157"/>
      <c r="AJ14" s="157"/>
      <c r="AK14" s="157"/>
      <c r="AL14" s="157"/>
      <c r="AM14" s="157"/>
      <c r="AN14" s="157"/>
      <c r="AO14" s="157"/>
      <c r="AP14" s="157"/>
      <c r="AQ14" s="157"/>
      <c r="AR14" s="1848"/>
    </row>
    <row r="15" spans="1:44" ht="33" customHeight="1" thickBot="1">
      <c r="A15" s="1848"/>
      <c r="B15" s="1811" t="s">
        <v>2593</v>
      </c>
      <c r="C15" s="933"/>
      <c r="D15" s="933"/>
      <c r="E15" s="478">
        <f>SUM(C15:D15)</f>
        <v>0</v>
      </c>
      <c r="F15" s="933"/>
      <c r="G15" s="478">
        <f>IF(OR(E15=0,F15=0),0,E15/(F15/1000))</f>
        <v>0</v>
      </c>
      <c r="H15" s="933"/>
      <c r="I15" s="933"/>
      <c r="J15" s="478">
        <f>H15-I15</f>
        <v>0</v>
      </c>
      <c r="K15" s="1307"/>
      <c r="L15" s="1308"/>
      <c r="M15" s="1848"/>
      <c r="N15" s="583" t="s">
        <v>2629</v>
      </c>
      <c r="O15" s="1848"/>
      <c r="P15" s="1896"/>
      <c r="Q15" s="1848"/>
      <c r="R15" s="1895"/>
      <c r="S15" s="529" t="str">
        <f xml:space="preserve"> IF( SUM( U15:AD15 ) = 0, 0,U4)</f>
        <v>Please complete all cells in row</v>
      </c>
      <c r="T15" s="1894"/>
      <c r="U15" s="530">
        <f xml:space="preserve"> IF( ISNUMBER( C15 ), 0, 1 )</f>
        <v>1</v>
      </c>
      <c r="V15" s="530">
        <f t="shared" ref="V15" si="5" xml:space="preserve"> IF( ISNUMBER( D15 ), 0, 1 )</f>
        <v>1</v>
      </c>
      <c r="W15" s="348"/>
      <c r="X15" s="530">
        <f t="shared" ref="X15:AA15" si="6" xml:space="preserve"> IF( ISNUMBER( F15 ), 0, 1 )</f>
        <v>1</v>
      </c>
      <c r="Y15" s="348"/>
      <c r="Z15" s="530">
        <f t="shared" si="6"/>
        <v>1</v>
      </c>
      <c r="AA15" s="530">
        <f t="shared" si="6"/>
        <v>1</v>
      </c>
      <c r="AB15" s="348"/>
      <c r="AC15" s="530">
        <f t="shared" ref="AC15:AD15" si="7" xml:space="preserve"> IF( ISNUMBER( K15 ), 0, 1 )</f>
        <v>1</v>
      </c>
      <c r="AD15" s="530">
        <f t="shared" si="7"/>
        <v>1</v>
      </c>
      <c r="AE15" s="1894"/>
      <c r="AF15" s="1848"/>
      <c r="AG15" s="1811" t="s">
        <v>2593</v>
      </c>
      <c r="AH15" s="487" t="s">
        <v>2630</v>
      </c>
      <c r="AI15" s="459" t="s">
        <v>2631</v>
      </c>
      <c r="AJ15" s="463" t="s">
        <v>2632</v>
      </c>
      <c r="AK15" s="459" t="s">
        <v>2633</v>
      </c>
      <c r="AL15" s="463" t="s">
        <v>2634</v>
      </c>
      <c r="AM15" s="1545" t="s">
        <v>2635</v>
      </c>
      <c r="AN15" s="1545" t="s">
        <v>2636</v>
      </c>
      <c r="AO15" s="1545" t="s">
        <v>2637</v>
      </c>
      <c r="AP15" s="485" t="s">
        <v>2638</v>
      </c>
      <c r="AQ15" s="881" t="s">
        <v>2639</v>
      </c>
      <c r="AR15" s="1848"/>
    </row>
    <row r="16" spans="1:44" ht="17.25" customHeight="1" thickBot="1">
      <c r="A16" s="1848"/>
      <c r="B16" s="204"/>
      <c r="C16" s="201"/>
      <c r="D16" s="201"/>
      <c r="E16" s="201"/>
      <c r="F16" s="201"/>
      <c r="G16" s="201"/>
      <c r="H16" s="201"/>
      <c r="I16" s="201"/>
      <c r="J16" s="201"/>
      <c r="K16" s="201"/>
      <c r="L16" s="201"/>
      <c r="M16" s="1848"/>
      <c r="N16" s="16"/>
      <c r="O16" s="1848"/>
      <c r="P16" s="1848"/>
      <c r="Q16" s="1848"/>
      <c r="R16" s="1895"/>
      <c r="S16" s="529"/>
      <c r="T16" s="1894"/>
      <c r="U16" s="1885"/>
      <c r="V16" s="1885"/>
      <c r="W16" s="1885"/>
      <c r="X16" s="1885"/>
      <c r="Y16" s="1885"/>
      <c r="Z16" s="348"/>
      <c r="AA16" s="348"/>
      <c r="AB16" s="348"/>
      <c r="AC16" s="348"/>
      <c r="AD16" s="348"/>
      <c r="AE16" s="1894"/>
      <c r="AF16" s="1848"/>
      <c r="AG16" s="204"/>
      <c r="AH16" s="201"/>
      <c r="AI16" s="201"/>
      <c r="AJ16" s="201"/>
      <c r="AK16" s="201"/>
      <c r="AL16" s="201"/>
      <c r="AM16" s="201"/>
      <c r="AN16" s="201"/>
      <c r="AO16" s="201"/>
      <c r="AP16" s="201"/>
      <c r="AQ16" s="201"/>
      <c r="AR16" s="1848"/>
    </row>
    <row r="17" spans="2:44" ht="33" customHeight="1" thickBot="1">
      <c r="B17" s="1811" t="s">
        <v>2640</v>
      </c>
      <c r="C17" s="478">
        <f>C12+C15</f>
        <v>0</v>
      </c>
      <c r="D17" s="478">
        <f>D12+D15</f>
        <v>0</v>
      </c>
      <c r="E17" s="478">
        <f>E12+E15</f>
        <v>0</v>
      </c>
      <c r="F17" s="478">
        <f>F12+F15</f>
        <v>0</v>
      </c>
      <c r="G17" s="478">
        <f>IF(OR(E17=0,F17=0),0,E17/(F17/1000))</f>
        <v>0</v>
      </c>
      <c r="H17" s="478">
        <f>H12+H15</f>
        <v>0</v>
      </c>
      <c r="I17" s="478">
        <f>I12+I15</f>
        <v>0</v>
      </c>
      <c r="J17" s="478">
        <f>H17-I17</f>
        <v>0</v>
      </c>
      <c r="K17" s="1309">
        <f>K12+K15</f>
        <v>0</v>
      </c>
      <c r="L17" s="1310">
        <f>L12 + L15</f>
        <v>0</v>
      </c>
      <c r="M17" s="1848"/>
      <c r="N17" s="583" t="s">
        <v>2641</v>
      </c>
      <c r="O17" s="1848"/>
      <c r="P17" s="1896"/>
      <c r="Q17" s="1848"/>
      <c r="R17" s="1895"/>
      <c r="S17" s="529">
        <f xml:space="preserve"> IF( SUM( U17:AD17 ) = 0, 0,U4)</f>
        <v>0</v>
      </c>
      <c r="T17" s="1894"/>
      <c r="U17" s="1885"/>
      <c r="V17" s="1885"/>
      <c r="W17" s="1885"/>
      <c r="X17" s="1885"/>
      <c r="Y17" s="1885"/>
      <c r="Z17" s="348"/>
      <c r="AA17" s="348"/>
      <c r="AB17" s="348"/>
      <c r="AC17" s="348"/>
      <c r="AD17" s="530">
        <f xml:space="preserve"> IF( ISNUMBER( L17 ), 0, 1 )</f>
        <v>0</v>
      </c>
      <c r="AE17" s="1894"/>
      <c r="AF17" s="1848"/>
      <c r="AG17" s="1811" t="s">
        <v>2640</v>
      </c>
      <c r="AH17" s="485" t="s">
        <v>2642</v>
      </c>
      <c r="AI17" s="485" t="s">
        <v>2643</v>
      </c>
      <c r="AJ17" s="485" t="s">
        <v>2644</v>
      </c>
      <c r="AK17" s="485" t="s">
        <v>2645</v>
      </c>
      <c r="AL17" s="485" t="s">
        <v>2646</v>
      </c>
      <c r="AM17" s="485" t="s">
        <v>2647</v>
      </c>
      <c r="AN17" s="485" t="s">
        <v>2648</v>
      </c>
      <c r="AO17" s="485" t="s">
        <v>2649</v>
      </c>
      <c r="AP17" s="485" t="s">
        <v>2650</v>
      </c>
      <c r="AQ17" s="881" t="s">
        <v>2651</v>
      </c>
      <c r="AR17" s="1848"/>
    </row>
    <row r="18" spans="2:44" ht="24" customHeight="1" thickBot="1">
      <c r="B18" s="205"/>
      <c r="C18" s="207"/>
      <c r="D18" s="207"/>
      <c r="E18" s="207"/>
      <c r="F18" s="207"/>
      <c r="G18" s="207"/>
      <c r="H18" s="205"/>
      <c r="I18" s="205"/>
      <c r="J18" s="205"/>
      <c r="K18" s="205"/>
      <c r="L18" s="205"/>
      <c r="M18" s="1848"/>
      <c r="N18" s="16"/>
      <c r="O18" s="1848"/>
      <c r="P18" s="1848"/>
      <c r="Q18" s="1848"/>
      <c r="R18" s="1895"/>
      <c r="S18" s="529"/>
      <c r="T18" s="1894"/>
      <c r="U18" s="1885"/>
      <c r="V18" s="1885"/>
      <c r="W18" s="1885"/>
      <c r="X18" s="1885"/>
      <c r="Y18" s="1885"/>
      <c r="Z18" s="348"/>
      <c r="AA18" s="348"/>
      <c r="AB18" s="348"/>
      <c r="AC18" s="348"/>
      <c r="AD18" s="348"/>
      <c r="AE18" s="1894"/>
      <c r="AF18" s="1848"/>
      <c r="AG18" s="205"/>
      <c r="AH18" s="207"/>
      <c r="AI18" s="207"/>
      <c r="AJ18" s="207"/>
      <c r="AK18" s="207"/>
      <c r="AL18" s="207"/>
      <c r="AM18" s="205"/>
      <c r="AN18" s="205"/>
      <c r="AO18" s="205"/>
      <c r="AP18" s="205"/>
      <c r="AQ18" s="205"/>
      <c r="AR18" s="1848"/>
    </row>
    <row r="19" spans="2:44" ht="33" customHeight="1" thickBot="1">
      <c r="B19" s="378" t="s">
        <v>2652</v>
      </c>
      <c r="C19" s="157"/>
      <c r="D19" s="157"/>
      <c r="E19" s="157"/>
      <c r="F19" s="157"/>
      <c r="G19" s="157"/>
      <c r="H19" s="157"/>
      <c r="I19" s="157"/>
      <c r="J19" s="157"/>
      <c r="K19" s="157"/>
      <c r="L19" s="157"/>
      <c r="M19" s="1848"/>
      <c r="N19" s="16"/>
      <c r="O19" s="1848"/>
      <c r="P19" s="1848"/>
      <c r="Q19" s="1848"/>
      <c r="R19" s="1895"/>
      <c r="S19" s="529"/>
      <c r="T19" s="1894"/>
      <c r="U19" s="1885"/>
      <c r="V19" s="1885"/>
      <c r="W19" s="1885"/>
      <c r="X19" s="1885"/>
      <c r="Y19" s="1885"/>
      <c r="Z19" s="348"/>
      <c r="AA19" s="348"/>
      <c r="AB19" s="348"/>
      <c r="AC19" s="348"/>
      <c r="AD19" s="348"/>
      <c r="AE19" s="1894"/>
      <c r="AF19" s="1848"/>
      <c r="AG19" s="390" t="s">
        <v>2652</v>
      </c>
      <c r="AH19" s="157"/>
      <c r="AI19" s="157"/>
      <c r="AJ19" s="157"/>
      <c r="AK19" s="157"/>
      <c r="AL19" s="157"/>
      <c r="AM19" s="157"/>
      <c r="AN19" s="157"/>
      <c r="AO19" s="157"/>
      <c r="AP19" s="157"/>
      <c r="AQ19" s="157"/>
      <c r="AR19" s="1848"/>
    </row>
    <row r="20" spans="2:44" ht="33" customHeight="1" thickBot="1">
      <c r="B20" s="1811" t="s">
        <v>2653</v>
      </c>
      <c r="C20" s="933"/>
      <c r="D20" s="933"/>
      <c r="E20" s="478">
        <f>SUM(C20:D20)</f>
        <v>0</v>
      </c>
      <c r="F20" s="933"/>
      <c r="G20" s="474">
        <f>IF(OR(E20=0,F20=0),0,E20/(F20/1000))</f>
        <v>0</v>
      </c>
      <c r="H20" s="1848"/>
      <c r="I20" s="1848"/>
      <c r="J20" s="1848"/>
      <c r="K20" s="1848"/>
      <c r="L20" s="1848"/>
      <c r="M20" s="1848"/>
      <c r="N20" s="583" t="s">
        <v>2654</v>
      </c>
      <c r="O20" s="1848"/>
      <c r="P20" s="1896"/>
      <c r="Q20" s="1848"/>
      <c r="R20" s="1895"/>
      <c r="S20" s="529" t="str">
        <f xml:space="preserve"> IF( SUM( U20:AD20 ) = 0, 0,U4)</f>
        <v>Please complete all cells in row</v>
      </c>
      <c r="T20" s="1894"/>
      <c r="U20" s="530">
        <f xml:space="preserve"> IF( ISNUMBER( C20 ), 0, 1 )</f>
        <v>1</v>
      </c>
      <c r="V20" s="530">
        <f t="shared" ref="V20" si="8" xml:space="preserve"> IF( ISNUMBER( D20 ), 0, 1 )</f>
        <v>1</v>
      </c>
      <c r="W20" s="348"/>
      <c r="X20" s="530">
        <f t="shared" ref="X20" si="9" xml:space="preserve"> IF( ISNUMBER( F20 ), 0, 1 )</f>
        <v>1</v>
      </c>
      <c r="Y20" s="1885"/>
      <c r="Z20" s="348"/>
      <c r="AA20" s="348"/>
      <c r="AB20" s="348"/>
      <c r="AC20" s="348"/>
      <c r="AD20" s="348"/>
      <c r="AE20" s="1894"/>
      <c r="AF20" s="1848"/>
      <c r="AG20" s="1811" t="s">
        <v>2653</v>
      </c>
      <c r="AH20" s="1667" t="s">
        <v>2655</v>
      </c>
      <c r="AI20" s="1667" t="s">
        <v>2656</v>
      </c>
      <c r="AJ20" s="1667" t="s">
        <v>2657</v>
      </c>
      <c r="AK20" s="1667" t="s">
        <v>2658</v>
      </c>
      <c r="AL20" s="1637" t="s">
        <v>2659</v>
      </c>
      <c r="AM20" s="1848"/>
      <c r="AN20" s="1848"/>
      <c r="AO20" s="1848"/>
      <c r="AP20" s="1848"/>
      <c r="AQ20" s="1848"/>
      <c r="AR20" s="1848"/>
    </row>
    <row r="21" spans="2:44" ht="24" customHeight="1" thickBot="1">
      <c r="B21" s="205"/>
      <c r="C21" s="1848"/>
      <c r="D21" s="1848"/>
      <c r="E21" s="1848"/>
      <c r="F21" s="1848"/>
      <c r="G21" s="1848"/>
      <c r="H21" s="205"/>
      <c r="I21" s="205"/>
      <c r="J21" s="205"/>
      <c r="K21" s="205"/>
      <c r="L21" s="205"/>
      <c r="M21" s="1848"/>
      <c r="N21" s="16"/>
      <c r="O21" s="1848"/>
      <c r="P21" s="1848"/>
      <c r="Q21" s="1848"/>
      <c r="R21" s="1895"/>
      <c r="S21" s="529"/>
      <c r="T21" s="1894"/>
      <c r="U21" s="1885"/>
      <c r="V21" s="1885"/>
      <c r="W21" s="1885"/>
      <c r="X21" s="1885"/>
      <c r="Y21" s="1885"/>
      <c r="Z21" s="348"/>
      <c r="AA21" s="348"/>
      <c r="AB21" s="348"/>
      <c r="AC21" s="348"/>
      <c r="AD21" s="348"/>
      <c r="AE21" s="1894"/>
      <c r="AF21" s="1848"/>
      <c r="AG21" s="205"/>
      <c r="AH21" s="1848"/>
      <c r="AI21" s="1848"/>
      <c r="AJ21" s="1848"/>
      <c r="AK21" s="1848"/>
      <c r="AL21" s="1848"/>
      <c r="AM21" s="205"/>
      <c r="AN21" s="205"/>
      <c r="AO21" s="205"/>
      <c r="AP21" s="205"/>
      <c r="AQ21" s="205"/>
      <c r="AR21" s="1848"/>
    </row>
    <row r="22" spans="2:44" ht="33" customHeight="1" thickBot="1">
      <c r="B22" s="1804" t="s">
        <v>1016</v>
      </c>
      <c r="C22" s="581">
        <f>C17+C20</f>
        <v>0</v>
      </c>
      <c r="D22" s="581">
        <f>D17+D20</f>
        <v>0</v>
      </c>
      <c r="E22" s="581">
        <f>E17+E20</f>
        <v>0</v>
      </c>
      <c r="F22" s="581">
        <f>F17+F20</f>
        <v>0</v>
      </c>
      <c r="G22" s="620">
        <f>IF(OR(E22=0,F22=0),0,E22/(F22/1000))</f>
        <v>0</v>
      </c>
      <c r="H22" s="1848"/>
      <c r="I22" s="1848"/>
      <c r="J22" s="1848"/>
      <c r="K22" s="1848"/>
      <c r="L22" s="1848"/>
      <c r="M22" s="1848"/>
      <c r="N22" s="583" t="s">
        <v>2660</v>
      </c>
      <c r="O22" s="1848"/>
      <c r="P22" s="1896"/>
      <c r="Q22" s="1848"/>
      <c r="R22" s="1895"/>
      <c r="S22" s="529"/>
      <c r="T22" s="1894"/>
      <c r="U22" s="1885"/>
      <c r="V22" s="1885"/>
      <c r="W22" s="1885"/>
      <c r="X22" s="1885"/>
      <c r="Y22" s="1885"/>
      <c r="Z22" s="348"/>
      <c r="AA22" s="348"/>
      <c r="AB22" s="348"/>
      <c r="AC22" s="348"/>
      <c r="AD22" s="348"/>
      <c r="AE22" s="1894"/>
      <c r="AF22" s="1848"/>
      <c r="AG22" s="1811" t="s">
        <v>1016</v>
      </c>
      <c r="AH22" s="1667" t="s">
        <v>2661</v>
      </c>
      <c r="AI22" s="1667" t="s">
        <v>2662</v>
      </c>
      <c r="AJ22" s="1667" t="s">
        <v>2663</v>
      </c>
      <c r="AK22" s="1667" t="s">
        <v>2664</v>
      </c>
      <c r="AL22" s="1637" t="s">
        <v>2665</v>
      </c>
      <c r="AM22" s="1848"/>
      <c r="AN22" s="1848"/>
      <c r="AO22" s="1848"/>
      <c r="AP22" s="1848"/>
      <c r="AQ22" s="1848"/>
      <c r="AR22" s="1848"/>
    </row>
    <row r="23" spans="2:44" ht="16.5" thickBot="1">
      <c r="B23" s="1848"/>
      <c r="C23" s="1848"/>
      <c r="D23" s="1848"/>
      <c r="E23" s="1848"/>
      <c r="F23" s="1848"/>
      <c r="G23" s="1848"/>
      <c r="H23" s="1848"/>
      <c r="I23" s="1848"/>
      <c r="J23" s="1848"/>
      <c r="K23" s="1848"/>
      <c r="L23" s="1848"/>
      <c r="M23" s="1848"/>
      <c r="N23" s="16"/>
      <c r="O23" s="1848"/>
      <c r="P23" s="1848"/>
      <c r="Q23" s="1848"/>
      <c r="R23" s="1895"/>
      <c r="S23" s="529"/>
      <c r="T23" s="1894"/>
      <c r="U23" s="1885"/>
      <c r="V23" s="1885"/>
      <c r="W23" s="1885"/>
      <c r="X23" s="1885"/>
      <c r="Y23" s="1885"/>
      <c r="Z23" s="348"/>
      <c r="AA23" s="348"/>
      <c r="AB23" s="348"/>
      <c r="AC23" s="348"/>
      <c r="AD23" s="348"/>
      <c r="AE23" s="1894"/>
      <c r="AF23" s="1848"/>
      <c r="AG23" s="1848"/>
      <c r="AH23" s="1848"/>
      <c r="AI23" s="1848"/>
      <c r="AJ23" s="1848"/>
      <c r="AK23" s="1848"/>
      <c r="AL23" s="1848"/>
      <c r="AM23" s="1848"/>
      <c r="AN23" s="1848"/>
      <c r="AO23" s="1848"/>
      <c r="AP23" s="1848"/>
      <c r="AQ23" s="1848"/>
      <c r="AR23" s="1848"/>
    </row>
    <row r="24" spans="2:44" ht="75" customHeight="1">
      <c r="B24" s="1800" t="s">
        <v>800</v>
      </c>
      <c r="C24" s="1801" t="s">
        <v>2541</v>
      </c>
      <c r="D24" s="1795" t="s">
        <v>2666</v>
      </c>
      <c r="E24" s="558"/>
      <c r="F24" s="558"/>
      <c r="G24" s="558"/>
      <c r="H24" s="1848"/>
      <c r="I24" s="1848"/>
      <c r="J24" s="1848"/>
      <c r="K24" s="1848"/>
      <c r="L24" s="1848"/>
      <c r="M24" s="1848"/>
      <c r="N24" s="16"/>
      <c r="O24" s="1848"/>
      <c r="P24" s="1848"/>
      <c r="Q24" s="1848"/>
      <c r="R24" s="1895"/>
      <c r="S24" s="529"/>
      <c r="T24" s="578"/>
      <c r="U24" s="352"/>
      <c r="V24" s="352"/>
      <c r="W24" s="352"/>
      <c r="X24" s="352"/>
      <c r="Y24" s="352"/>
      <c r="Z24" s="348"/>
      <c r="AA24" s="348"/>
      <c r="AB24" s="348"/>
      <c r="AC24" s="348"/>
      <c r="AD24" s="348"/>
      <c r="AE24" s="578"/>
      <c r="AF24" s="1848"/>
      <c r="AG24" s="1800" t="s">
        <v>800</v>
      </c>
      <c r="AH24" s="1801" t="s">
        <v>2541</v>
      </c>
      <c r="AI24" s="1795" t="s">
        <v>2666</v>
      </c>
      <c r="AJ24" s="600"/>
      <c r="AK24" s="558"/>
      <c r="AL24" s="558"/>
      <c r="AM24" s="1848"/>
      <c r="AN24" s="1848"/>
      <c r="AO24" s="1848"/>
      <c r="AP24" s="1848"/>
      <c r="AQ24" s="1848"/>
      <c r="AR24" s="1848"/>
    </row>
    <row r="25" spans="2:44" ht="15.75">
      <c r="B25" s="1818" t="s">
        <v>801</v>
      </c>
      <c r="C25" s="1816" t="s">
        <v>2543</v>
      </c>
      <c r="D25" s="1817" t="s">
        <v>2544</v>
      </c>
      <c r="E25" s="558"/>
      <c r="F25" s="558"/>
      <c r="G25" s="558"/>
      <c r="H25" s="1848"/>
      <c r="I25" s="1848"/>
      <c r="J25" s="1848"/>
      <c r="K25" s="1848"/>
      <c r="L25" s="1848"/>
      <c r="M25" s="1848"/>
      <c r="N25" s="16"/>
      <c r="O25" s="1848"/>
      <c r="P25" s="1848"/>
      <c r="Q25" s="1848"/>
      <c r="R25" s="1895"/>
      <c r="S25" s="529"/>
      <c r="T25" s="578"/>
      <c r="U25" s="352"/>
      <c r="V25" s="352"/>
      <c r="W25" s="352"/>
      <c r="X25" s="352"/>
      <c r="Y25" s="352"/>
      <c r="Z25" s="348"/>
      <c r="AA25" s="348"/>
      <c r="AB25" s="348"/>
      <c r="AC25" s="348"/>
      <c r="AD25" s="348"/>
      <c r="AE25" s="578"/>
      <c r="AF25" s="1848"/>
      <c r="AG25" s="1818" t="s">
        <v>801</v>
      </c>
      <c r="AH25" s="1816" t="s">
        <v>2543</v>
      </c>
      <c r="AI25" s="1817" t="s">
        <v>2544</v>
      </c>
      <c r="AJ25" s="600"/>
      <c r="AK25" s="558"/>
      <c r="AL25" s="558"/>
      <c r="AM25" s="1848"/>
      <c r="AN25" s="1848"/>
      <c r="AO25" s="1848"/>
      <c r="AP25" s="1848"/>
      <c r="AQ25" s="1848"/>
      <c r="AR25" s="1848"/>
    </row>
    <row r="26" spans="2:44" ht="16.5" thickBot="1">
      <c r="B26" s="1802" t="s">
        <v>802</v>
      </c>
      <c r="C26" s="1803">
        <v>3</v>
      </c>
      <c r="D26" s="1796">
        <v>3</v>
      </c>
      <c r="E26" s="558"/>
      <c r="F26" s="558"/>
      <c r="G26" s="558"/>
      <c r="H26" s="1848"/>
      <c r="I26" s="1848"/>
      <c r="J26" s="1848"/>
      <c r="K26" s="1848"/>
      <c r="L26" s="1848"/>
      <c r="M26" s="1848"/>
      <c r="N26" s="16"/>
      <c r="O26" s="1848"/>
      <c r="P26" s="1848"/>
      <c r="Q26" s="1848"/>
      <c r="R26" s="1895"/>
      <c r="S26" s="529"/>
      <c r="T26" s="1894"/>
      <c r="U26" s="1885"/>
      <c r="V26" s="1885"/>
      <c r="W26" s="1885"/>
      <c r="X26" s="1885"/>
      <c r="Y26" s="1885"/>
      <c r="Z26" s="348"/>
      <c r="AA26" s="348"/>
      <c r="AB26" s="348"/>
      <c r="AC26" s="348"/>
      <c r="AD26" s="348"/>
      <c r="AE26" s="1894"/>
      <c r="AF26" s="1848"/>
      <c r="AG26" s="1802" t="s">
        <v>802</v>
      </c>
      <c r="AH26" s="1803">
        <v>3</v>
      </c>
      <c r="AI26" s="1796">
        <v>3</v>
      </c>
      <c r="AJ26" s="600"/>
      <c r="AK26" s="558"/>
      <c r="AL26" s="558"/>
      <c r="AM26" s="1848"/>
      <c r="AN26" s="1848"/>
      <c r="AO26" s="1848"/>
      <c r="AP26" s="1848"/>
      <c r="AQ26" s="1848"/>
      <c r="AR26" s="1848"/>
    </row>
    <row r="27" spans="2:44" ht="13.5" customHeight="1" thickBot="1">
      <c r="B27" s="1848"/>
      <c r="C27" s="1848"/>
      <c r="D27" s="1848"/>
      <c r="E27" s="1848"/>
      <c r="F27" s="1848"/>
      <c r="G27" s="1848"/>
      <c r="H27" s="1848"/>
      <c r="I27" s="1848"/>
      <c r="J27" s="1848"/>
      <c r="K27" s="1848"/>
      <c r="L27" s="1848"/>
      <c r="M27" s="1848"/>
      <c r="N27" s="16"/>
      <c r="O27" s="1848"/>
      <c r="P27" s="1848"/>
      <c r="Q27" s="1848"/>
      <c r="R27" s="1895"/>
      <c r="S27" s="529"/>
      <c r="T27" s="1894"/>
      <c r="U27" s="1885"/>
      <c r="V27" s="1885"/>
      <c r="W27" s="1885"/>
      <c r="X27" s="1885"/>
      <c r="Y27" s="1885"/>
      <c r="Z27" s="348"/>
      <c r="AA27" s="348"/>
      <c r="AB27" s="348"/>
      <c r="AC27" s="348"/>
      <c r="AD27" s="348"/>
      <c r="AE27" s="1894"/>
      <c r="AF27" s="1848"/>
      <c r="AG27" s="1848"/>
      <c r="AH27" s="1848"/>
      <c r="AI27" s="1848"/>
      <c r="AJ27" s="1848"/>
      <c r="AK27" s="1848"/>
      <c r="AL27" s="1848"/>
      <c r="AM27" s="1848"/>
      <c r="AN27" s="1848"/>
      <c r="AO27" s="1848"/>
      <c r="AP27" s="1848"/>
      <c r="AQ27" s="1848"/>
      <c r="AR27" s="1848"/>
    </row>
    <row r="28" spans="2:44" ht="22.5" customHeight="1" thickBot="1">
      <c r="B28" s="378" t="s">
        <v>2667</v>
      </c>
      <c r="C28" s="157"/>
      <c r="D28" s="157"/>
      <c r="E28" s="157"/>
      <c r="F28" s="157"/>
      <c r="G28" s="157"/>
      <c r="H28" s="206"/>
      <c r="I28" s="206"/>
      <c r="J28" s="206"/>
      <c r="K28" s="206"/>
      <c r="L28" s="206"/>
      <c r="M28" s="1848"/>
      <c r="N28" s="16"/>
      <c r="O28" s="1848"/>
      <c r="P28" s="1848"/>
      <c r="Q28" s="1848"/>
      <c r="R28" s="1895"/>
      <c r="S28" s="529"/>
      <c r="T28" s="1894"/>
      <c r="U28" s="1885"/>
      <c r="V28" s="1885"/>
      <c r="W28" s="1885"/>
      <c r="X28" s="1885"/>
      <c r="Y28" s="1885"/>
      <c r="Z28" s="348"/>
      <c r="AA28" s="348"/>
      <c r="AB28" s="348"/>
      <c r="AC28" s="348"/>
      <c r="AD28" s="348"/>
      <c r="AE28" s="1894"/>
      <c r="AF28" s="1848"/>
      <c r="AG28" s="390" t="s">
        <v>2667</v>
      </c>
      <c r="AH28" s="157"/>
      <c r="AI28" s="157"/>
      <c r="AJ28" s="157"/>
      <c r="AK28" s="157"/>
      <c r="AL28" s="157"/>
      <c r="AM28" s="206"/>
      <c r="AN28" s="206"/>
      <c r="AO28" s="206"/>
      <c r="AP28" s="206"/>
      <c r="AQ28" s="206"/>
      <c r="AR28" s="1848"/>
    </row>
    <row r="29" spans="2:44" ht="29.25" customHeight="1" thickBot="1">
      <c r="B29" s="1811" t="s">
        <v>1016</v>
      </c>
      <c r="C29" s="933"/>
      <c r="D29" s="474">
        <f>IF(OR(E22=0,C29=0),0,E22/(C29/1000))</f>
        <v>0</v>
      </c>
      <c r="E29" s="593"/>
      <c r="F29" s="594"/>
      <c r="G29" s="594"/>
      <c r="H29" s="1311"/>
      <c r="I29" s="1311"/>
      <c r="J29" s="1311"/>
      <c r="K29" s="1311"/>
      <c r="L29" s="1311"/>
      <c r="M29" s="1848"/>
      <c r="N29" s="583" t="s">
        <v>2668</v>
      </c>
      <c r="O29" s="1848"/>
      <c r="P29" s="1896"/>
      <c r="Q29" s="1848"/>
      <c r="R29" s="1895"/>
      <c r="S29" s="529" t="str">
        <f xml:space="preserve"> IF( SUM( U29:AD29 ) = 0, 0,U4)</f>
        <v>Please complete all cells in row</v>
      </c>
      <c r="T29" s="1894"/>
      <c r="U29" s="530">
        <f t="shared" ref="U29" si="10" xml:space="preserve"> IF( ISNUMBER( C29 ), 0, 1 )</f>
        <v>1</v>
      </c>
      <c r="V29" s="348"/>
      <c r="W29" s="348"/>
      <c r="X29" s="348"/>
      <c r="Y29" s="1885"/>
      <c r="Z29" s="348"/>
      <c r="AA29" s="348"/>
      <c r="AB29" s="348"/>
      <c r="AC29" s="348"/>
      <c r="AD29" s="348"/>
      <c r="AE29" s="1894"/>
      <c r="AF29" s="1848"/>
      <c r="AG29" s="1811" t="s">
        <v>1016</v>
      </c>
      <c r="AH29" s="1667" t="s">
        <v>2669</v>
      </c>
      <c r="AI29" s="1668" t="s">
        <v>2670</v>
      </c>
      <c r="AJ29" s="593"/>
      <c r="AK29" s="1212"/>
      <c r="AL29" s="1312"/>
      <c r="AM29" s="1311"/>
      <c r="AN29" s="1311"/>
      <c r="AO29" s="1311"/>
      <c r="AP29" s="1311"/>
      <c r="AQ29" s="1311"/>
      <c r="AR29" s="1848"/>
    </row>
    <row r="30" spans="2:44">
      <c r="B30" s="1848"/>
      <c r="C30" s="1848"/>
      <c r="D30" s="1848"/>
      <c r="E30" s="1848"/>
      <c r="F30" s="1848"/>
      <c r="G30" s="1848"/>
      <c r="H30" s="1848"/>
      <c r="I30" s="1848"/>
      <c r="J30" s="1848"/>
      <c r="K30" s="1848"/>
      <c r="L30" s="1848"/>
      <c r="M30" s="1848"/>
      <c r="N30" s="1848"/>
      <c r="O30" s="1848"/>
      <c r="P30" s="1902"/>
      <c r="Q30" s="1902"/>
      <c r="R30" s="1902"/>
      <c r="S30" s="596"/>
      <c r="T30" s="1889"/>
      <c r="U30" s="1889"/>
      <c r="V30" s="1889"/>
      <c r="W30" s="1889"/>
      <c r="X30" s="1889"/>
      <c r="Y30" s="1889"/>
      <c r="Z30" s="1568"/>
      <c r="AA30" s="1568"/>
      <c r="AB30" s="1568"/>
      <c r="AC30" s="1568"/>
      <c r="AD30" s="1568"/>
      <c r="AE30" s="1889"/>
      <c r="AF30" s="1902"/>
      <c r="AG30" s="1902"/>
      <c r="AH30" s="1848"/>
      <c r="AI30" s="1848"/>
      <c r="AJ30" s="1848"/>
      <c r="AK30" s="1848"/>
      <c r="AL30" s="1848"/>
      <c r="AM30" s="1848"/>
      <c r="AN30" s="1848"/>
      <c r="AO30" s="1848"/>
      <c r="AP30" s="1848"/>
      <c r="AQ30" s="1848"/>
      <c r="AR30" s="1848"/>
    </row>
    <row r="31" spans="2:44">
      <c r="B31" s="1848"/>
      <c r="C31" s="1848"/>
      <c r="D31" s="1848"/>
      <c r="E31" s="1848"/>
      <c r="F31" s="1848"/>
      <c r="G31" s="1848"/>
      <c r="H31" s="1848"/>
      <c r="I31" s="1848"/>
      <c r="J31" s="1848"/>
      <c r="K31" s="1848"/>
      <c r="L31" s="1848"/>
      <c r="M31" s="1848"/>
      <c r="N31" s="1848"/>
      <c r="O31" s="1848"/>
      <c r="P31" s="1902"/>
      <c r="Q31" s="1902"/>
      <c r="R31" s="1902"/>
      <c r="S31" s="596"/>
      <c r="T31" s="1889"/>
      <c r="U31" s="1889"/>
      <c r="V31" s="1889"/>
      <c r="W31" s="1889"/>
      <c r="X31" s="1889"/>
      <c r="Y31" s="1889"/>
      <c r="Z31" s="1568"/>
      <c r="AA31" s="1568"/>
      <c r="AB31" s="1568"/>
      <c r="AC31" s="1568"/>
      <c r="AD31" s="1568"/>
      <c r="AE31" s="1889"/>
      <c r="AF31" s="1902"/>
      <c r="AG31" s="1902"/>
      <c r="AH31" s="1848"/>
      <c r="AI31" s="1848"/>
      <c r="AJ31" s="1848"/>
      <c r="AK31" s="1848"/>
      <c r="AL31" s="1848"/>
      <c r="AM31" s="1848"/>
      <c r="AN31" s="1848"/>
      <c r="AO31" s="1848"/>
      <c r="AP31" s="1848"/>
      <c r="AQ31" s="1848"/>
      <c r="AR31" s="1848"/>
    </row>
    <row r="32" spans="2:44">
      <c r="B32" s="1848"/>
      <c r="C32" s="1848"/>
      <c r="D32" s="1848"/>
      <c r="E32" s="1848"/>
      <c r="F32" s="1848"/>
      <c r="G32" s="1848"/>
      <c r="H32" s="1848"/>
      <c r="I32" s="1848"/>
      <c r="J32" s="1848"/>
      <c r="K32" s="1848"/>
      <c r="L32" s="1848"/>
      <c r="M32" s="1848"/>
      <c r="N32" s="1848"/>
      <c r="O32" s="1848"/>
      <c r="P32" s="1902"/>
      <c r="Q32" s="1902"/>
      <c r="R32" s="1902"/>
      <c r="S32" s="1902"/>
      <c r="T32" s="1889"/>
      <c r="U32" s="1889"/>
      <c r="V32" s="1889"/>
      <c r="W32" s="1889"/>
      <c r="X32" s="1889"/>
      <c r="Y32" s="1889"/>
      <c r="Z32" s="1903"/>
      <c r="AA32" s="1903"/>
      <c r="AB32" s="1903"/>
      <c r="AC32" s="1904"/>
      <c r="AD32" s="1904"/>
      <c r="AE32" s="1889"/>
      <c r="AF32" s="1902"/>
      <c r="AG32" s="1902"/>
      <c r="AH32" s="1848"/>
      <c r="AI32" s="1848"/>
      <c r="AJ32" s="1848"/>
      <c r="AK32" s="1848"/>
      <c r="AL32" s="1848"/>
      <c r="AM32" s="1848"/>
      <c r="AN32" s="1848"/>
      <c r="AO32" s="1848"/>
      <c r="AP32" s="1848"/>
      <c r="AQ32" s="1848"/>
      <c r="AR32" s="1848"/>
    </row>
    <row r="33" spans="16:44">
      <c r="P33" s="1902"/>
      <c r="Q33" s="1902"/>
      <c r="R33" s="1902"/>
      <c r="S33" s="1902"/>
      <c r="T33" s="1889"/>
      <c r="U33" s="1902"/>
      <c r="V33" s="1902"/>
      <c r="W33" s="1902"/>
      <c r="X33" s="1902"/>
      <c r="Y33" s="1902"/>
      <c r="Z33" s="1902"/>
      <c r="AA33" s="1902"/>
      <c r="AB33" s="1902"/>
      <c r="AC33" s="1902"/>
      <c r="AD33" s="1902"/>
      <c r="AE33" s="1889"/>
      <c r="AF33" s="1902"/>
      <c r="AG33" s="1902"/>
      <c r="AH33" s="1848"/>
      <c r="AI33" s="1848"/>
      <c r="AJ33" s="1848"/>
      <c r="AK33" s="1848"/>
      <c r="AL33" s="1848"/>
      <c r="AM33" s="1848"/>
      <c r="AN33" s="1848"/>
      <c r="AO33" s="1848"/>
      <c r="AP33" s="1848"/>
      <c r="AQ33" s="1848"/>
      <c r="AR33" s="1848"/>
    </row>
    <row r="34" spans="16:44">
      <c r="P34" s="1902"/>
      <c r="Q34" s="1902"/>
      <c r="R34" s="1902"/>
      <c r="S34" s="1902"/>
      <c r="T34" s="1889"/>
      <c r="U34" s="1902"/>
      <c r="V34" s="1902"/>
      <c r="W34" s="1902"/>
      <c r="X34" s="1902"/>
      <c r="Y34" s="1902"/>
      <c r="Z34" s="1902"/>
      <c r="AA34" s="1902"/>
      <c r="AB34" s="1902"/>
      <c r="AC34" s="1902"/>
      <c r="AD34" s="1902"/>
      <c r="AE34" s="1889"/>
      <c r="AF34" s="1902"/>
      <c r="AG34" s="1902"/>
      <c r="AH34" s="1848"/>
      <c r="AI34" s="1848"/>
      <c r="AJ34" s="1848"/>
      <c r="AK34" s="1848"/>
      <c r="AL34" s="1848"/>
      <c r="AM34" s="1848"/>
      <c r="AN34" s="1848"/>
      <c r="AO34" s="1848"/>
      <c r="AP34" s="1848"/>
      <c r="AQ34" s="1848"/>
      <c r="AR34" s="1848"/>
    </row>
    <row r="35" spans="16:44">
      <c r="P35" s="1902"/>
      <c r="Q35" s="1902"/>
      <c r="R35" s="1902"/>
      <c r="S35" s="1902"/>
      <c r="T35" s="1889"/>
      <c r="U35" s="1889"/>
      <c r="V35" s="1889"/>
      <c r="W35" s="1889"/>
      <c r="X35" s="1889"/>
      <c r="Y35" s="1889"/>
      <c r="Z35" s="1902"/>
      <c r="AA35" s="1902"/>
      <c r="AB35" s="1902"/>
      <c r="AC35" s="1902"/>
      <c r="AD35" s="1902"/>
      <c r="AE35" s="1889"/>
      <c r="AF35" s="1902"/>
      <c r="AG35" s="1902"/>
      <c r="AH35" s="1848"/>
      <c r="AI35" s="1848"/>
      <c r="AJ35" s="1848"/>
      <c r="AK35" s="1848"/>
      <c r="AL35" s="1848"/>
      <c r="AM35" s="1848"/>
      <c r="AN35" s="1848"/>
      <c r="AO35" s="1848"/>
      <c r="AP35" s="1848"/>
      <c r="AQ35" s="1848"/>
      <c r="AR35" s="1848"/>
    </row>
    <row r="36" spans="16:44">
      <c r="P36" s="1902"/>
      <c r="Q36" s="1902"/>
      <c r="R36" s="1902"/>
      <c r="S36" s="596"/>
      <c r="T36" s="1889"/>
      <c r="U36" s="1889"/>
      <c r="V36" s="1889"/>
      <c r="W36" s="1889"/>
      <c r="X36" s="1889"/>
      <c r="Y36" s="1889"/>
      <c r="Z36" s="1568"/>
      <c r="AA36" s="1568"/>
      <c r="AB36" s="1568"/>
      <c r="AC36" s="1568"/>
      <c r="AD36" s="1568"/>
      <c r="AE36" s="1889"/>
      <c r="AF36" s="1902"/>
      <c r="AG36" s="1902"/>
      <c r="AH36" s="1848"/>
      <c r="AI36" s="1848"/>
      <c r="AJ36" s="1848"/>
      <c r="AK36" s="1848"/>
      <c r="AL36" s="1848"/>
      <c r="AM36" s="1848"/>
      <c r="AN36" s="1848"/>
      <c r="AO36" s="1848"/>
      <c r="AP36" s="1848"/>
      <c r="AQ36" s="1848"/>
      <c r="AR36" s="1848"/>
    </row>
    <row r="37" spans="16:44">
      <c r="P37" s="1902"/>
      <c r="Q37" s="1902"/>
      <c r="R37" s="1902"/>
      <c r="S37" s="596"/>
      <c r="T37" s="1889"/>
      <c r="U37" s="1889"/>
      <c r="V37" s="1889"/>
      <c r="W37" s="1889"/>
      <c r="X37" s="1889"/>
      <c r="Y37" s="1889"/>
      <c r="Z37" s="1568"/>
      <c r="AA37" s="1568"/>
      <c r="AB37" s="1568"/>
      <c r="AC37" s="1568"/>
      <c r="AD37" s="1568"/>
      <c r="AE37" s="1889"/>
      <c r="AF37" s="1902"/>
      <c r="AG37" s="1902"/>
      <c r="AH37" s="1848"/>
      <c r="AI37" s="1848"/>
      <c r="AJ37" s="1848"/>
      <c r="AK37" s="1848"/>
      <c r="AL37" s="1848"/>
      <c r="AM37" s="1848"/>
      <c r="AN37" s="1848"/>
      <c r="AO37" s="1848"/>
      <c r="AP37" s="1848"/>
      <c r="AQ37" s="1848"/>
      <c r="AR37" s="1848"/>
    </row>
    <row r="38" spans="16:44">
      <c r="P38" s="1902"/>
      <c r="Q38" s="1902"/>
      <c r="R38" s="1902"/>
      <c r="S38" s="596"/>
      <c r="T38" s="1889"/>
      <c r="U38" s="1889"/>
      <c r="V38" s="1889"/>
      <c r="W38" s="1889"/>
      <c r="X38" s="1889"/>
      <c r="Y38" s="1889"/>
      <c r="Z38" s="1568"/>
      <c r="AA38" s="1568"/>
      <c r="AB38" s="1568"/>
      <c r="AC38" s="1568"/>
      <c r="AD38" s="1568"/>
      <c r="AE38" s="1889"/>
      <c r="AF38" s="1902"/>
      <c r="AG38" s="1902"/>
      <c r="AH38" s="1848"/>
      <c r="AI38" s="1848"/>
      <c r="AJ38" s="1848"/>
      <c r="AK38" s="1848"/>
      <c r="AL38" s="1848"/>
      <c r="AM38" s="1848"/>
      <c r="AN38" s="1848"/>
      <c r="AO38" s="1848"/>
      <c r="AP38" s="1848"/>
      <c r="AQ38" s="1848"/>
      <c r="AR38" s="1848"/>
    </row>
    <row r="39" spans="16:44">
      <c r="P39" s="1902"/>
      <c r="Q39" s="1902"/>
      <c r="R39" s="1902"/>
      <c r="S39" s="596"/>
      <c r="T39" s="1889"/>
      <c r="U39" s="1889"/>
      <c r="V39" s="1889"/>
      <c r="W39" s="1889"/>
      <c r="X39" s="1889"/>
      <c r="Y39" s="1889"/>
      <c r="Z39" s="1568"/>
      <c r="AA39" s="1568"/>
      <c r="AB39" s="1568"/>
      <c r="AC39" s="1568"/>
      <c r="AD39" s="1568"/>
      <c r="AE39" s="1889"/>
      <c r="AF39" s="1902"/>
      <c r="AG39" s="1902"/>
      <c r="AH39" s="1848"/>
      <c r="AI39" s="1848"/>
      <c r="AJ39" s="1848"/>
      <c r="AK39" s="1848"/>
      <c r="AL39" s="1848"/>
      <c r="AM39" s="1848"/>
      <c r="AN39" s="1848"/>
      <c r="AO39" s="1848"/>
      <c r="AP39" s="1848"/>
      <c r="AQ39" s="1848"/>
      <c r="AR39" s="1848"/>
    </row>
    <row r="40" spans="16:44">
      <c r="P40" s="1902"/>
      <c r="Q40" s="1902"/>
      <c r="R40" s="1902"/>
      <c r="S40" s="596"/>
      <c r="T40" s="1889"/>
      <c r="U40" s="1889"/>
      <c r="V40" s="1889"/>
      <c r="W40" s="1889"/>
      <c r="X40" s="1889"/>
      <c r="Y40" s="1889"/>
      <c r="Z40" s="1568"/>
      <c r="AA40" s="1568"/>
      <c r="AB40" s="1568"/>
      <c r="AC40" s="1568"/>
      <c r="AD40" s="1568"/>
      <c r="AE40" s="1889"/>
      <c r="AF40" s="1902"/>
      <c r="AG40" s="1902"/>
      <c r="AH40" s="1848"/>
      <c r="AI40" s="1848"/>
      <c r="AJ40" s="1848"/>
      <c r="AK40" s="1848"/>
      <c r="AL40" s="1848"/>
      <c r="AM40" s="1848"/>
      <c r="AN40" s="1848"/>
      <c r="AO40" s="1848"/>
      <c r="AP40" s="1848"/>
      <c r="AQ40" s="1848"/>
      <c r="AR40" s="1848"/>
    </row>
    <row r="41" spans="16:44">
      <c r="P41" s="1902"/>
      <c r="Q41" s="1902"/>
      <c r="R41" s="1889"/>
      <c r="S41" s="596"/>
      <c r="T41" s="1889"/>
      <c r="U41" s="1889"/>
      <c r="V41" s="1889"/>
      <c r="W41" s="1889"/>
      <c r="X41" s="1889"/>
      <c r="Y41" s="1889"/>
      <c r="Z41" s="1568"/>
      <c r="AA41" s="1568"/>
      <c r="AB41" s="1568"/>
      <c r="AC41" s="1568"/>
      <c r="AD41" s="1568"/>
      <c r="AE41" s="1889"/>
      <c r="AF41" s="1902"/>
      <c r="AG41" s="1902"/>
      <c r="AH41" s="1848"/>
      <c r="AI41" s="1848"/>
      <c r="AJ41" s="1848"/>
      <c r="AK41" s="1848"/>
      <c r="AL41" s="1848"/>
      <c r="AM41" s="1848"/>
      <c r="AN41" s="1848"/>
      <c r="AO41" s="1848"/>
      <c r="AP41" s="1848"/>
      <c r="AQ41" s="1848"/>
      <c r="AR41" s="1848"/>
    </row>
    <row r="42" spans="16:44">
      <c r="P42" s="1848"/>
      <c r="Q42" s="1848"/>
      <c r="R42" s="1885"/>
      <c r="S42" s="596"/>
      <c r="T42" s="1885"/>
      <c r="U42" s="1885"/>
      <c r="V42" s="1885"/>
      <c r="W42" s="1885"/>
      <c r="X42" s="1885"/>
      <c r="Y42" s="1885"/>
      <c r="Z42" s="348"/>
      <c r="AA42" s="348"/>
      <c r="AB42" s="348"/>
      <c r="AC42" s="348"/>
      <c r="AD42" s="348"/>
      <c r="AE42" s="1885"/>
      <c r="AF42" s="1848"/>
      <c r="AG42" s="1848"/>
      <c r="AH42" s="1848"/>
      <c r="AI42" s="1848"/>
      <c r="AJ42" s="1848"/>
      <c r="AK42" s="1848"/>
      <c r="AL42" s="1848"/>
      <c r="AM42" s="1848"/>
      <c r="AN42" s="1848"/>
      <c r="AO42" s="1848"/>
      <c r="AP42" s="1848"/>
      <c r="AQ42" s="1848"/>
      <c r="AR42" s="1848"/>
    </row>
    <row r="43" spans="16:44">
      <c r="P43" s="1848"/>
      <c r="Q43" s="1848"/>
      <c r="R43" s="1885"/>
      <c r="S43" s="596"/>
      <c r="T43" s="1885"/>
      <c r="U43" s="1885"/>
      <c r="V43" s="1885"/>
      <c r="W43" s="1885"/>
      <c r="X43" s="1885"/>
      <c r="Y43" s="1885"/>
      <c r="Z43" s="348"/>
      <c r="AA43" s="348"/>
      <c r="AB43" s="348"/>
      <c r="AC43" s="348"/>
      <c r="AD43" s="348"/>
      <c r="AE43" s="1885"/>
      <c r="AF43" s="1848"/>
      <c r="AG43" s="1848"/>
      <c r="AH43" s="1848"/>
      <c r="AI43" s="1848"/>
      <c r="AJ43" s="1848"/>
      <c r="AK43" s="1848"/>
      <c r="AL43" s="1848"/>
      <c r="AM43" s="1848"/>
      <c r="AN43" s="1848"/>
      <c r="AO43" s="1848"/>
      <c r="AP43" s="1848"/>
      <c r="AQ43" s="1848"/>
      <c r="AR43" s="1848"/>
    </row>
    <row r="44" spans="16:44">
      <c r="P44" s="1848"/>
      <c r="Q44" s="1848"/>
      <c r="R44" s="1885"/>
      <c r="S44" s="596"/>
      <c r="T44" s="1885"/>
      <c r="U44" s="1885"/>
      <c r="V44" s="1885"/>
      <c r="W44" s="1885"/>
      <c r="X44" s="1885"/>
      <c r="Y44" s="1885"/>
      <c r="Z44" s="348"/>
      <c r="AA44" s="348"/>
      <c r="AB44" s="348"/>
      <c r="AC44" s="348"/>
      <c r="AD44" s="348"/>
      <c r="AE44" s="1885"/>
      <c r="AF44" s="1848"/>
      <c r="AG44" s="1848"/>
      <c r="AH44" s="1848"/>
      <c r="AI44" s="1848"/>
      <c r="AJ44" s="1848"/>
      <c r="AK44" s="1848"/>
      <c r="AL44" s="1848"/>
      <c r="AM44" s="1848"/>
      <c r="AN44" s="1848"/>
      <c r="AO44" s="1848"/>
      <c r="AP44" s="1848"/>
      <c r="AQ44" s="1848"/>
      <c r="AR44" s="1848"/>
    </row>
    <row r="45" spans="16:44">
      <c r="P45" s="1848"/>
      <c r="Q45" s="1848"/>
      <c r="R45" s="1885"/>
      <c r="S45" s="596"/>
      <c r="T45" s="1885"/>
      <c r="U45" s="1885"/>
      <c r="V45" s="1885"/>
      <c r="W45" s="1885"/>
      <c r="X45" s="1885"/>
      <c r="Y45" s="1885"/>
      <c r="Z45" s="348"/>
      <c r="AA45" s="348"/>
      <c r="AB45" s="348"/>
      <c r="AC45" s="348"/>
      <c r="AD45" s="348"/>
      <c r="AE45" s="1885"/>
      <c r="AF45" s="1848"/>
      <c r="AG45" s="1848"/>
      <c r="AH45" s="1848"/>
      <c r="AI45" s="1848"/>
      <c r="AJ45" s="1848"/>
      <c r="AK45" s="1848"/>
      <c r="AL45" s="1848"/>
      <c r="AM45" s="1848"/>
      <c r="AN45" s="1848"/>
      <c r="AO45" s="1848"/>
      <c r="AP45" s="1848"/>
      <c r="AQ45" s="1848"/>
      <c r="AR45" s="1848"/>
    </row>
    <row r="46" spans="16:44">
      <c r="P46" s="1848"/>
      <c r="Q46" s="1848"/>
      <c r="R46" s="1885"/>
      <c r="S46" s="596"/>
      <c r="T46" s="1885"/>
      <c r="U46" s="1885"/>
      <c r="V46" s="1885"/>
      <c r="W46" s="1885"/>
      <c r="X46" s="1885"/>
      <c r="Y46" s="1885"/>
      <c r="Z46" s="348"/>
      <c r="AA46" s="348"/>
      <c r="AB46" s="348"/>
      <c r="AC46" s="348"/>
      <c r="AD46" s="348"/>
      <c r="AE46" s="1885"/>
      <c r="AF46" s="1848"/>
      <c r="AG46" s="1848"/>
      <c r="AH46" s="1848"/>
      <c r="AI46" s="1848"/>
      <c r="AJ46" s="1848"/>
      <c r="AK46" s="1848"/>
      <c r="AL46" s="1848"/>
      <c r="AM46" s="1848"/>
      <c r="AN46" s="1848"/>
      <c r="AO46" s="1848"/>
      <c r="AP46" s="1848"/>
      <c r="AQ46" s="1848"/>
      <c r="AR46" s="1848"/>
    </row>
    <row r="47" spans="16:44">
      <c r="P47" s="1848"/>
      <c r="Q47" s="1848"/>
      <c r="R47" s="1885"/>
      <c r="S47" s="596"/>
      <c r="T47" s="1885"/>
      <c r="U47" s="1885"/>
      <c r="V47" s="1885"/>
      <c r="W47" s="1885"/>
      <c r="X47" s="1885"/>
      <c r="Y47" s="1885"/>
      <c r="Z47" s="348"/>
      <c r="AA47" s="348"/>
      <c r="AB47" s="348"/>
      <c r="AC47" s="348"/>
      <c r="AD47" s="348"/>
      <c r="AE47" s="1885"/>
      <c r="AF47" s="1848"/>
      <c r="AG47" s="1848"/>
      <c r="AH47" s="1848"/>
      <c r="AI47" s="1848"/>
      <c r="AJ47" s="1848"/>
      <c r="AK47" s="1848"/>
      <c r="AL47" s="1848"/>
      <c r="AM47" s="1848"/>
      <c r="AN47" s="1848"/>
      <c r="AO47" s="1848"/>
      <c r="AP47" s="1848"/>
      <c r="AQ47" s="1848"/>
      <c r="AR47" s="1848"/>
    </row>
    <row r="48" spans="16:44">
      <c r="P48" s="1848"/>
      <c r="Q48" s="1848"/>
      <c r="R48" s="1885"/>
      <c r="S48" s="1848"/>
      <c r="T48" s="1885"/>
      <c r="U48" s="1885"/>
      <c r="V48" s="1885"/>
      <c r="W48" s="1885"/>
      <c r="X48" s="1885"/>
      <c r="Y48" s="1885"/>
      <c r="Z48" s="1885"/>
      <c r="AA48" s="1885"/>
      <c r="AB48" s="1885"/>
      <c r="AC48" s="1885"/>
      <c r="AD48" s="1885"/>
      <c r="AE48" s="1885"/>
      <c r="AF48" s="1848"/>
      <c r="AG48" s="1848"/>
      <c r="AH48" s="1848"/>
      <c r="AI48" s="1848"/>
      <c r="AJ48" s="1848"/>
      <c r="AK48" s="1848"/>
      <c r="AL48" s="1848"/>
      <c r="AM48" s="1848"/>
      <c r="AN48" s="1848"/>
      <c r="AO48" s="1848"/>
      <c r="AP48" s="1848"/>
      <c r="AQ48" s="1848"/>
      <c r="AR48" s="1848"/>
    </row>
    <row r="49" spans="18:44">
      <c r="R49" s="1885"/>
      <c r="S49" s="596"/>
      <c r="T49" s="1885"/>
      <c r="U49" s="1885"/>
      <c r="V49" s="1885"/>
      <c r="W49" s="1885"/>
      <c r="X49" s="1885"/>
      <c r="Y49" s="1885"/>
      <c r="Z49" s="348"/>
      <c r="AA49" s="348"/>
      <c r="AB49" s="348"/>
      <c r="AC49" s="348"/>
      <c r="AD49" s="1885"/>
      <c r="AE49" s="1885"/>
      <c r="AF49" s="1848"/>
      <c r="AG49" s="1848"/>
      <c r="AH49" s="1848"/>
      <c r="AI49" s="1848"/>
      <c r="AJ49" s="1848"/>
      <c r="AK49" s="1848"/>
      <c r="AL49" s="1848"/>
      <c r="AM49" s="1848"/>
      <c r="AN49" s="1848"/>
      <c r="AO49" s="1848"/>
      <c r="AP49" s="1848"/>
      <c r="AQ49" s="1848"/>
      <c r="AR49" s="1848"/>
    </row>
    <row r="50" spans="18:44">
      <c r="R50" s="1885"/>
      <c r="S50" s="1848"/>
      <c r="T50" s="1885"/>
      <c r="U50" s="1885"/>
      <c r="V50" s="1885"/>
      <c r="W50" s="1885"/>
      <c r="X50" s="1885"/>
      <c r="Y50" s="1885"/>
      <c r="Z50" s="1885"/>
      <c r="AA50" s="1885"/>
      <c r="AB50" s="1885"/>
      <c r="AC50" s="1885"/>
      <c r="AD50" s="1885"/>
      <c r="AE50" s="1885"/>
      <c r="AF50" s="1848"/>
      <c r="AG50" s="1848"/>
      <c r="AH50" s="1848"/>
      <c r="AI50" s="1848"/>
      <c r="AJ50" s="1848"/>
      <c r="AK50" s="1848"/>
      <c r="AL50" s="1848"/>
      <c r="AM50" s="1848"/>
      <c r="AN50" s="1848"/>
      <c r="AO50" s="1848"/>
      <c r="AP50" s="1848"/>
      <c r="AQ50" s="1848"/>
      <c r="AR50" s="1848"/>
    </row>
    <row r="51" spans="18:44">
      <c r="R51" s="1885"/>
      <c r="S51" s="1848"/>
      <c r="T51" s="1885"/>
      <c r="U51" s="1885"/>
      <c r="V51" s="1885"/>
      <c r="W51" s="1885"/>
      <c r="X51" s="1885"/>
      <c r="Y51" s="1885"/>
      <c r="Z51" s="1885"/>
      <c r="AA51" s="1885"/>
      <c r="AB51" s="1885"/>
      <c r="AC51" s="1885"/>
      <c r="AD51" s="1885"/>
      <c r="AE51" s="1885"/>
      <c r="AF51" s="1848"/>
      <c r="AG51" s="1848"/>
      <c r="AH51" s="1848"/>
      <c r="AI51" s="1848"/>
      <c r="AJ51" s="1848"/>
      <c r="AK51" s="1848"/>
      <c r="AL51" s="1848"/>
      <c r="AM51" s="1848"/>
      <c r="AN51" s="1848"/>
      <c r="AO51" s="1848"/>
      <c r="AP51" s="1848"/>
      <c r="AQ51" s="1848"/>
      <c r="AR51" s="1848"/>
    </row>
    <row r="52" spans="18:44">
      <c r="R52" s="1885"/>
      <c r="S52" s="1848"/>
      <c r="T52" s="1885"/>
      <c r="U52" s="1885"/>
      <c r="V52" s="1885"/>
      <c r="W52" s="1885"/>
      <c r="X52" s="1885"/>
      <c r="Y52" s="1885"/>
      <c r="Z52" s="1885"/>
      <c r="AA52" s="1885"/>
      <c r="AB52" s="1885"/>
      <c r="AC52" s="1885"/>
      <c r="AD52" s="1885"/>
      <c r="AE52" s="1885"/>
      <c r="AF52" s="1848"/>
      <c r="AG52" s="1848"/>
      <c r="AH52" s="1848"/>
      <c r="AI52" s="1848"/>
      <c r="AJ52" s="1848"/>
      <c r="AK52" s="1848"/>
      <c r="AL52" s="1848"/>
      <c r="AM52" s="1848"/>
      <c r="AN52" s="1848"/>
      <c r="AO52" s="1848"/>
      <c r="AP52" s="1848"/>
      <c r="AQ52" s="1848"/>
      <c r="AR52" s="1848"/>
    </row>
    <row r="53" spans="18:44">
      <c r="R53" s="1885"/>
      <c r="S53" s="1848"/>
      <c r="T53" s="1885"/>
      <c r="U53" s="1885"/>
      <c r="V53" s="1885"/>
      <c r="W53" s="1885"/>
      <c r="X53" s="1885"/>
      <c r="Y53" s="1885"/>
      <c r="Z53" s="1885"/>
      <c r="AA53" s="1885"/>
      <c r="AB53" s="1885"/>
      <c r="AC53" s="1885"/>
      <c r="AD53" s="1885"/>
      <c r="AE53" s="1885"/>
      <c r="AF53" s="1848"/>
      <c r="AG53" s="1848"/>
      <c r="AH53" s="1848"/>
      <c r="AI53" s="1848"/>
      <c r="AJ53" s="1848"/>
      <c r="AK53" s="1848"/>
      <c r="AL53" s="1848"/>
      <c r="AM53" s="1848"/>
      <c r="AN53" s="1848"/>
      <c r="AO53" s="1848"/>
      <c r="AP53" s="1848"/>
      <c r="AQ53" s="1848"/>
      <c r="AR53" s="1848"/>
    </row>
    <row r="54" spans="18:44">
      <c r="R54" s="1885"/>
      <c r="S54" s="596"/>
      <c r="T54" s="1885"/>
      <c r="U54" s="1885"/>
      <c r="V54" s="1885"/>
      <c r="W54" s="1885"/>
      <c r="X54" s="1885"/>
      <c r="Y54" s="1885"/>
      <c r="Z54" s="348"/>
      <c r="AA54" s="348"/>
      <c r="AB54" s="348"/>
      <c r="AC54" s="348"/>
      <c r="AD54" s="348"/>
      <c r="AE54" s="1885"/>
      <c r="AF54" s="1848"/>
      <c r="AG54" s="1848"/>
      <c r="AH54" s="1848"/>
      <c r="AI54" s="1848"/>
      <c r="AJ54" s="1848"/>
      <c r="AK54" s="1848"/>
      <c r="AL54" s="1848"/>
      <c r="AM54" s="1848"/>
      <c r="AN54" s="1848"/>
      <c r="AO54" s="1848"/>
      <c r="AP54" s="1848"/>
      <c r="AQ54" s="1848"/>
      <c r="AR54" s="1848"/>
    </row>
    <row r="55" spans="18:44">
      <c r="R55" s="1885"/>
      <c r="S55" s="596"/>
      <c r="T55" s="1885"/>
      <c r="U55" s="1885"/>
      <c r="V55" s="1885"/>
      <c r="W55" s="1885"/>
      <c r="X55" s="1885"/>
      <c r="Y55" s="1885"/>
      <c r="Z55" s="348"/>
      <c r="AA55" s="348"/>
      <c r="AB55" s="348"/>
      <c r="AC55" s="348"/>
      <c r="AD55" s="348"/>
      <c r="AE55" s="1885"/>
      <c r="AF55" s="1848"/>
      <c r="AG55" s="1848"/>
      <c r="AH55" s="1848"/>
      <c r="AI55" s="1848"/>
      <c r="AJ55" s="1848"/>
      <c r="AK55" s="1848"/>
      <c r="AL55" s="1848"/>
      <c r="AM55" s="1848"/>
      <c r="AN55" s="1848"/>
      <c r="AO55" s="1848"/>
      <c r="AP55" s="1848"/>
      <c r="AQ55" s="1848"/>
      <c r="AR55" s="1848"/>
    </row>
    <row r="56" spans="18:44">
      <c r="R56" s="1885"/>
      <c r="S56" s="1848"/>
      <c r="T56" s="1848"/>
      <c r="U56" s="1848"/>
      <c r="V56" s="1848"/>
      <c r="W56" s="1848"/>
      <c r="X56" s="1848"/>
      <c r="Y56" s="1848"/>
      <c r="Z56" s="1848"/>
      <c r="AA56" s="1848"/>
      <c r="AB56" s="1848"/>
      <c r="AC56" s="1848"/>
      <c r="AD56" s="1848"/>
      <c r="AE56" s="1848"/>
      <c r="AF56" s="1848"/>
      <c r="AG56" s="1848"/>
      <c r="AH56" s="1848"/>
      <c r="AI56" s="1848"/>
      <c r="AJ56" s="1848"/>
      <c r="AK56" s="1848"/>
      <c r="AL56" s="1848"/>
      <c r="AM56" s="1848"/>
      <c r="AN56" s="1848"/>
      <c r="AO56" s="1848"/>
      <c r="AP56" s="1848"/>
      <c r="AQ56" s="1848"/>
      <c r="AR56" s="1848"/>
    </row>
    <row r="57" spans="18:44">
      <c r="R57" s="1885"/>
      <c r="S57" s="1848"/>
      <c r="T57" s="1848"/>
      <c r="U57" s="1848"/>
      <c r="V57" s="1848"/>
      <c r="W57" s="1848"/>
      <c r="X57" s="1848"/>
      <c r="Y57" s="1848"/>
      <c r="Z57" s="1848"/>
      <c r="AA57" s="1848"/>
      <c r="AB57" s="1848"/>
      <c r="AC57" s="1848"/>
      <c r="AD57" s="1848"/>
      <c r="AE57" s="1848"/>
      <c r="AF57" s="1848"/>
      <c r="AG57" s="1848"/>
      <c r="AH57" s="1848"/>
      <c r="AI57" s="1848"/>
      <c r="AJ57" s="1848"/>
      <c r="AK57" s="1848"/>
      <c r="AL57" s="1848"/>
      <c r="AM57" s="1848"/>
      <c r="AN57" s="1848"/>
      <c r="AO57" s="1848"/>
      <c r="AP57" s="1848"/>
      <c r="AQ57" s="1848"/>
      <c r="AR57" s="1848"/>
    </row>
    <row r="58" spans="18:44">
      <c r="R58" s="1885"/>
      <c r="S58" s="1848"/>
      <c r="T58" s="1848"/>
      <c r="U58" s="1848"/>
      <c r="V58" s="1848"/>
      <c r="W58" s="1848"/>
      <c r="X58" s="1848"/>
      <c r="Y58" s="1848"/>
      <c r="Z58" s="1848"/>
      <c r="AA58" s="1848"/>
      <c r="AB58" s="1848"/>
      <c r="AC58" s="1848"/>
      <c r="AD58" s="1848"/>
      <c r="AE58" s="1848"/>
      <c r="AF58" s="1848"/>
      <c r="AG58" s="1848"/>
      <c r="AH58" s="1848"/>
      <c r="AI58" s="1848"/>
      <c r="AJ58" s="1848"/>
      <c r="AK58" s="1848"/>
      <c r="AL58" s="1848"/>
      <c r="AM58" s="1848"/>
      <c r="AN58" s="1848"/>
      <c r="AO58" s="1848"/>
      <c r="AP58" s="1848"/>
      <c r="AQ58" s="1848"/>
      <c r="AR58" s="1848"/>
    </row>
    <row r="59" spans="18:44">
      <c r="R59" s="1885"/>
      <c r="S59" s="1848"/>
      <c r="T59" s="1885"/>
      <c r="U59" s="1885"/>
      <c r="V59" s="1885"/>
      <c r="W59" s="1885"/>
      <c r="X59" s="1885"/>
      <c r="Y59" s="1885"/>
      <c r="Z59" s="1885"/>
      <c r="AA59" s="1885"/>
      <c r="AB59" s="1885"/>
      <c r="AC59" s="1885"/>
      <c r="AD59" s="1885"/>
      <c r="AE59" s="1885"/>
      <c r="AF59" s="1848"/>
      <c r="AG59" s="1848"/>
      <c r="AH59" s="1848"/>
      <c r="AI59" s="1848"/>
      <c r="AJ59" s="1848"/>
      <c r="AK59" s="1848"/>
      <c r="AL59" s="1848"/>
      <c r="AM59" s="1848"/>
      <c r="AN59" s="1848"/>
      <c r="AO59" s="1848"/>
      <c r="AP59" s="1848"/>
      <c r="AQ59" s="1848"/>
      <c r="AR59" s="1848"/>
    </row>
    <row r="60" spans="18:44">
      <c r="R60" s="1885"/>
      <c r="S60" s="1848"/>
      <c r="T60" s="1885"/>
      <c r="U60" s="1885"/>
      <c r="V60" s="1885"/>
      <c r="W60" s="1885"/>
      <c r="X60" s="1885"/>
      <c r="Y60" s="1885"/>
      <c r="Z60" s="1885"/>
      <c r="AA60" s="1885"/>
      <c r="AB60" s="1885"/>
      <c r="AC60" s="1885"/>
      <c r="AD60" s="1885"/>
      <c r="AE60" s="1885"/>
      <c r="AF60" s="1848"/>
      <c r="AG60" s="1848"/>
      <c r="AH60" s="1848"/>
      <c r="AI60" s="1848"/>
      <c r="AJ60" s="1848"/>
      <c r="AK60" s="1848"/>
      <c r="AL60" s="1848"/>
      <c r="AM60" s="1848"/>
      <c r="AN60" s="1848"/>
      <c r="AO60" s="1848"/>
      <c r="AP60" s="1848"/>
      <c r="AQ60" s="1848"/>
      <c r="AR60" s="1848"/>
    </row>
    <row r="61" spans="18:44">
      <c r="R61" s="1885"/>
      <c r="S61" s="1848"/>
      <c r="T61" s="1885"/>
      <c r="U61" s="1885"/>
      <c r="V61" s="1885"/>
      <c r="W61" s="1885"/>
      <c r="X61" s="1885"/>
      <c r="Y61" s="1885"/>
      <c r="Z61" s="1885"/>
      <c r="AA61" s="1885"/>
      <c r="AB61" s="1885"/>
      <c r="AC61" s="1885"/>
      <c r="AD61" s="1885"/>
      <c r="AE61" s="1885"/>
      <c r="AF61" s="1848"/>
      <c r="AG61" s="1848"/>
      <c r="AH61" s="1848"/>
      <c r="AI61" s="1848"/>
      <c r="AJ61" s="1848"/>
      <c r="AK61" s="1848"/>
      <c r="AL61" s="1848"/>
      <c r="AM61" s="1848"/>
      <c r="AN61" s="1848"/>
      <c r="AO61" s="1848"/>
      <c r="AP61" s="1848"/>
      <c r="AQ61" s="1848"/>
      <c r="AR61" s="1848"/>
    </row>
    <row r="62" spans="18:44">
      <c r="R62" s="1885"/>
      <c r="S62" s="1848"/>
      <c r="T62" s="1885"/>
      <c r="U62" s="1885"/>
      <c r="V62" s="1885"/>
      <c r="W62" s="1885"/>
      <c r="X62" s="1885"/>
      <c r="Y62" s="1885"/>
      <c r="Z62" s="1885"/>
      <c r="AA62" s="1885"/>
      <c r="AB62" s="1885"/>
      <c r="AC62" s="1885"/>
      <c r="AD62" s="1885"/>
      <c r="AE62" s="1885"/>
      <c r="AF62" s="1848"/>
      <c r="AG62" s="1848"/>
      <c r="AH62" s="1848"/>
      <c r="AI62" s="1848"/>
      <c r="AJ62" s="1848"/>
      <c r="AK62" s="1848"/>
      <c r="AL62" s="1848"/>
      <c r="AM62" s="1848"/>
      <c r="AN62" s="1848"/>
      <c r="AO62" s="1848"/>
      <c r="AP62" s="1848"/>
      <c r="AQ62" s="1848"/>
      <c r="AR62" s="1848"/>
    </row>
    <row r="63" spans="18:44">
      <c r="R63" s="1885"/>
      <c r="S63" s="1848"/>
      <c r="T63" s="1885"/>
      <c r="U63" s="1885"/>
      <c r="V63" s="1885"/>
      <c r="W63" s="1885"/>
      <c r="X63" s="1885"/>
      <c r="Y63" s="1885"/>
      <c r="Z63" s="1885"/>
      <c r="AA63" s="1885"/>
      <c r="AB63" s="1885"/>
      <c r="AC63" s="1885"/>
      <c r="AD63" s="1885"/>
      <c r="AE63" s="1885"/>
      <c r="AF63" s="1848"/>
      <c r="AG63" s="1848"/>
      <c r="AH63" s="1848"/>
      <c r="AI63" s="1848"/>
      <c r="AJ63" s="1848"/>
      <c r="AK63" s="1848"/>
      <c r="AL63" s="1848"/>
      <c r="AM63" s="1848"/>
      <c r="AN63" s="1848"/>
      <c r="AO63" s="1848"/>
      <c r="AP63" s="1848"/>
      <c r="AQ63" s="1848"/>
      <c r="AR63" s="1848"/>
    </row>
    <row r="64" spans="18:44">
      <c r="R64" s="1885"/>
      <c r="S64" s="1848"/>
      <c r="T64" s="1885"/>
      <c r="U64" s="1885"/>
      <c r="V64" s="1885"/>
      <c r="W64" s="1885"/>
      <c r="X64" s="1885"/>
      <c r="Y64" s="1885"/>
      <c r="Z64" s="1885"/>
      <c r="AA64" s="1885"/>
      <c r="AB64" s="1885"/>
      <c r="AC64" s="1885"/>
      <c r="AD64" s="1885"/>
      <c r="AE64" s="1885"/>
      <c r="AF64" s="1848"/>
      <c r="AG64" s="1848"/>
      <c r="AH64" s="1848"/>
      <c r="AI64" s="1848"/>
      <c r="AJ64" s="1848"/>
      <c r="AK64" s="1848"/>
      <c r="AL64" s="1848"/>
      <c r="AM64" s="1848"/>
      <c r="AN64" s="1848"/>
      <c r="AO64" s="1848"/>
      <c r="AP64" s="1848"/>
      <c r="AQ64" s="1848"/>
      <c r="AR64" s="1848"/>
    </row>
    <row r="65" spans="18:18">
      <c r="R65" s="1885"/>
    </row>
    <row r="66" spans="18:18">
      <c r="R66" s="1885"/>
    </row>
    <row r="67" spans="18:18">
      <c r="R67" s="1885"/>
    </row>
    <row r="68" spans="18:18">
      <c r="R68" s="1885"/>
    </row>
    <row r="69" spans="18:18">
      <c r="R69" s="1885"/>
    </row>
    <row r="70" spans="18:18">
      <c r="R70" s="1885"/>
    </row>
  </sheetData>
  <sheetProtection algorithmName="SHA-512" hashValue="r4AHENovaCEPIL89vrEVrz8pKFmeXhnA7A523oamUFmy0YtDIgkhF7TztCiphk08bS/7Z9eGPgadsahQE5EHkQ==" saltValue="awqwKbGA1dljmP97263i1Q==" spinCount="100000" sheet="1" objects="1" scenarios="1"/>
  <mergeCells count="24">
    <mergeCell ref="B2:F2"/>
    <mergeCell ref="AG2:AK2"/>
    <mergeCell ref="AO1:AQ1"/>
    <mergeCell ref="B1:F1"/>
    <mergeCell ref="G1:I1"/>
    <mergeCell ref="J1:M1"/>
    <mergeCell ref="AG1:AK1"/>
    <mergeCell ref="AL1:AN1"/>
    <mergeCell ref="B3:P3"/>
    <mergeCell ref="U3:AD3"/>
    <mergeCell ref="AG3:AQ3"/>
    <mergeCell ref="N5:N7"/>
    <mergeCell ref="P5:P7"/>
    <mergeCell ref="AG5:AG7"/>
    <mergeCell ref="AH6:AH7"/>
    <mergeCell ref="AI6:AI7"/>
    <mergeCell ref="AJ6:AJ7"/>
    <mergeCell ref="AP6:AP7"/>
    <mergeCell ref="AQ6:AQ7"/>
    <mergeCell ref="AK6:AK7"/>
    <mergeCell ref="AL6:AL7"/>
    <mergeCell ref="AM6:AM7"/>
    <mergeCell ref="AN6:AN7"/>
    <mergeCell ref="AO6:AO7"/>
  </mergeCells>
  <conditionalFormatting sqref="S14">
    <cfRule type="cellIs" dxfId="278" priority="30" operator="equal">
      <formula>0</formula>
    </cfRule>
  </conditionalFormatting>
  <conditionalFormatting sqref="S27 S31">
    <cfRule type="cellIs" dxfId="277" priority="28" operator="equal">
      <formula>0</formula>
    </cfRule>
  </conditionalFormatting>
  <conditionalFormatting sqref="S16">
    <cfRule type="cellIs" dxfId="276" priority="25" operator="equal">
      <formula>0</formula>
    </cfRule>
  </conditionalFormatting>
  <conditionalFormatting sqref="S18">
    <cfRule type="cellIs" dxfId="275" priority="29" operator="equal">
      <formula>0</formula>
    </cfRule>
  </conditionalFormatting>
  <conditionalFormatting sqref="S5:S9">
    <cfRule type="cellIs" dxfId="274" priority="27" operator="equal">
      <formula>0</formula>
    </cfRule>
  </conditionalFormatting>
  <conditionalFormatting sqref="S13">
    <cfRule type="cellIs" dxfId="273" priority="26" operator="equal">
      <formula>0</formula>
    </cfRule>
  </conditionalFormatting>
  <conditionalFormatting sqref="S19 S21:S23">
    <cfRule type="cellIs" dxfId="272" priority="24" operator="equal">
      <formula>0</formula>
    </cfRule>
  </conditionalFormatting>
  <conditionalFormatting sqref="S26">
    <cfRule type="cellIs" dxfId="271" priority="23" operator="equal">
      <formula>0</formula>
    </cfRule>
  </conditionalFormatting>
  <conditionalFormatting sqref="S28 S30">
    <cfRule type="cellIs" dxfId="270" priority="22" operator="equal">
      <formula>0</formula>
    </cfRule>
  </conditionalFormatting>
  <conditionalFormatting sqref="S37:S40">
    <cfRule type="cellIs" dxfId="269" priority="21" operator="equal">
      <formula>0</formula>
    </cfRule>
  </conditionalFormatting>
  <conditionalFormatting sqref="S49">
    <cfRule type="cellIs" dxfId="268" priority="17" operator="equal">
      <formula>0</formula>
    </cfRule>
  </conditionalFormatting>
  <conditionalFormatting sqref="S47">
    <cfRule type="cellIs" dxfId="267" priority="20" operator="equal">
      <formula>0</formula>
    </cfRule>
  </conditionalFormatting>
  <conditionalFormatting sqref="S42">
    <cfRule type="cellIs" dxfId="266" priority="19" operator="equal">
      <formula>0</formula>
    </cfRule>
  </conditionalFormatting>
  <conditionalFormatting sqref="S44:S46">
    <cfRule type="cellIs" dxfId="265" priority="18" operator="equal">
      <formula>0</formula>
    </cfRule>
  </conditionalFormatting>
  <conditionalFormatting sqref="S54">
    <cfRule type="cellIs" dxfId="264" priority="16" operator="equal">
      <formula>0</formula>
    </cfRule>
  </conditionalFormatting>
  <conditionalFormatting sqref="S55">
    <cfRule type="cellIs" dxfId="263" priority="15" operator="equal">
      <formula>0</formula>
    </cfRule>
  </conditionalFormatting>
  <conditionalFormatting sqref="S36">
    <cfRule type="cellIs" dxfId="262" priority="14" operator="equal">
      <formula>0</formula>
    </cfRule>
  </conditionalFormatting>
  <conditionalFormatting sqref="S41">
    <cfRule type="cellIs" dxfId="261" priority="13" operator="equal">
      <formula>0</formula>
    </cfRule>
  </conditionalFormatting>
  <conditionalFormatting sqref="S43">
    <cfRule type="cellIs" dxfId="260" priority="12" operator="equal">
      <formula>0</formula>
    </cfRule>
  </conditionalFormatting>
  <conditionalFormatting sqref="S10:S11">
    <cfRule type="cellIs" dxfId="259" priority="11" operator="equal">
      <formula>0</formula>
    </cfRule>
  </conditionalFormatting>
  <conditionalFormatting sqref="S15">
    <cfRule type="cellIs" dxfId="258" priority="10" operator="equal">
      <formula>0</formula>
    </cfRule>
  </conditionalFormatting>
  <conditionalFormatting sqref="S20">
    <cfRule type="cellIs" dxfId="257" priority="9" operator="equal">
      <formula>0</formula>
    </cfRule>
  </conditionalFormatting>
  <conditionalFormatting sqref="S12">
    <cfRule type="cellIs" dxfId="256" priority="8" operator="equal">
      <formula>0</formula>
    </cfRule>
  </conditionalFormatting>
  <conditionalFormatting sqref="S17">
    <cfRule type="cellIs" dxfId="255" priority="7" operator="equal">
      <formula>0</formula>
    </cfRule>
  </conditionalFormatting>
  <conditionalFormatting sqref="S29">
    <cfRule type="cellIs" dxfId="254" priority="6" operator="equal">
      <formula>0</formula>
    </cfRule>
  </conditionalFormatting>
  <conditionalFormatting sqref="S4">
    <cfRule type="cellIs" dxfId="253" priority="5" operator="equal">
      <formula>0</formula>
    </cfRule>
  </conditionalFormatting>
  <conditionalFormatting sqref="S1">
    <cfRule type="cellIs" dxfId="252" priority="4" operator="equal">
      <formula>0</formula>
    </cfRule>
  </conditionalFormatting>
  <conditionalFormatting sqref="S2">
    <cfRule type="cellIs" dxfId="251" priority="3" operator="equal">
      <formula>0</formula>
    </cfRule>
  </conditionalFormatting>
  <conditionalFormatting sqref="S24">
    <cfRule type="cellIs" dxfId="250" priority="2" operator="equal">
      <formula>0</formula>
    </cfRule>
  </conditionalFormatting>
  <conditionalFormatting sqref="S25">
    <cfRule type="cellIs" dxfId="249" priority="1" operator="equal">
      <formula>0</formula>
    </cfRule>
  </conditionalFormatting>
  <dataValidations count="1">
    <dataValidation type="custom" allowBlank="1" showErrorMessage="1" errorTitle="Input Error" error="Please enter a numeric value." sqref="C10:D11 F10:F11 H10:I11 K10:L11 C29 K15:L15 H15:I15 F15 C15:D15 L17 C20:D20 F20">
      <formula1>ISNUMBER(C10)</formula1>
    </dataValidation>
  </dataValidations>
  <pageMargins left="0.7" right="0.7" top="0.75" bottom="0.75" header="0.3" footer="0.3"/>
  <pageSetup paperSize="8" scale="74" fitToHeight="0" orientation="portrait"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0"/>
  <sheetViews>
    <sheetView showGridLines="0" topLeftCell="A39" zoomScale="80" zoomScaleNormal="80" zoomScaleSheetLayoutView="100" workbookViewId="0">
      <selection activeCell="A74" sqref="A74"/>
    </sheetView>
  </sheetViews>
  <sheetFormatPr defaultColWidth="9" defaultRowHeight="15"/>
  <cols>
    <col min="1" max="1" width="1.625" style="308" customWidth="1"/>
    <col min="2" max="16384" width="9" style="308"/>
  </cols>
  <sheetData>
    <row r="1" spans="2:13" ht="30" customHeight="1">
      <c r="B1" s="1847"/>
      <c r="C1" s="1847"/>
      <c r="D1" s="1847"/>
      <c r="E1" s="1847"/>
      <c r="F1" s="1847"/>
      <c r="G1" s="1847"/>
      <c r="H1" s="1847"/>
      <c r="I1" s="1847"/>
      <c r="J1" s="1847"/>
      <c r="K1" s="1847"/>
      <c r="L1" s="1847"/>
      <c r="M1" s="1847"/>
    </row>
    <row r="2" spans="2:13" ht="45" customHeight="1">
      <c r="B2" s="2012" t="s">
        <v>637</v>
      </c>
      <c r="C2" s="2012"/>
      <c r="D2" s="2012"/>
      <c r="E2" s="2012"/>
      <c r="F2" s="2012"/>
      <c r="G2" s="2012"/>
      <c r="H2" s="2012"/>
      <c r="I2" s="2012"/>
      <c r="J2" s="2012"/>
      <c r="K2" s="2012"/>
      <c r="L2" s="2012"/>
      <c r="M2" s="2012"/>
    </row>
    <row r="3" spans="2:13" ht="15.75" thickBot="1">
      <c r="B3" s="1847"/>
      <c r="C3" s="1847"/>
      <c r="D3" s="1847"/>
      <c r="E3" s="1847"/>
      <c r="F3" s="1847"/>
      <c r="G3" s="1847"/>
      <c r="H3" s="1847"/>
      <c r="I3" s="1847"/>
      <c r="J3" s="1847"/>
      <c r="K3" s="1847"/>
      <c r="L3" s="1847"/>
      <c r="M3" s="1847"/>
    </row>
    <row r="4" spans="2:13" ht="22.5" customHeight="1" thickBot="1">
      <c r="B4" s="2013" t="s">
        <v>638</v>
      </c>
      <c r="C4" s="2014"/>
      <c r="D4" s="2014"/>
      <c r="E4" s="2014"/>
      <c r="F4" s="2014"/>
      <c r="G4" s="2014"/>
      <c r="H4" s="2014"/>
      <c r="I4" s="2014"/>
      <c r="J4" s="2014"/>
      <c r="K4" s="2014"/>
      <c r="L4" s="2014"/>
      <c r="M4" s="2015"/>
    </row>
    <row r="5" spans="2:13" ht="15" customHeight="1">
      <c r="B5" s="2016" t="s">
        <v>639</v>
      </c>
      <c r="C5" s="2017"/>
      <c r="D5" s="2017"/>
      <c r="E5" s="2017"/>
      <c r="F5" s="2017"/>
      <c r="G5" s="2017"/>
      <c r="H5" s="2017"/>
      <c r="I5" s="2017"/>
      <c r="J5" s="2017"/>
      <c r="K5" s="2017"/>
      <c r="L5" s="2017"/>
      <c r="M5" s="2018"/>
    </row>
    <row r="6" spans="2:13">
      <c r="B6" s="2016"/>
      <c r="C6" s="2017"/>
      <c r="D6" s="2017"/>
      <c r="E6" s="2017"/>
      <c r="F6" s="2017"/>
      <c r="G6" s="2017"/>
      <c r="H6" s="2017"/>
      <c r="I6" s="2017"/>
      <c r="J6" s="2017"/>
      <c r="K6" s="2017"/>
      <c r="L6" s="2017"/>
      <c r="M6" s="2018"/>
    </row>
    <row r="7" spans="2:13">
      <c r="B7" s="2016"/>
      <c r="C7" s="2017"/>
      <c r="D7" s="2017"/>
      <c r="E7" s="2017"/>
      <c r="F7" s="2017"/>
      <c r="G7" s="2017"/>
      <c r="H7" s="2017"/>
      <c r="I7" s="2017"/>
      <c r="J7" s="2017"/>
      <c r="K7" s="2017"/>
      <c r="L7" s="2017"/>
      <c r="M7" s="2018"/>
    </row>
    <row r="8" spans="2:13">
      <c r="B8" s="2016"/>
      <c r="C8" s="2017"/>
      <c r="D8" s="2017"/>
      <c r="E8" s="2017"/>
      <c r="F8" s="2017"/>
      <c r="G8" s="2017"/>
      <c r="H8" s="2017"/>
      <c r="I8" s="2017"/>
      <c r="J8" s="2017"/>
      <c r="K8" s="2017"/>
      <c r="L8" s="2017"/>
      <c r="M8" s="2018"/>
    </row>
    <row r="9" spans="2:13" ht="15.75" thickBot="1">
      <c r="B9" s="2016"/>
      <c r="C9" s="2017"/>
      <c r="D9" s="2017"/>
      <c r="E9" s="2017"/>
      <c r="F9" s="2017"/>
      <c r="G9" s="2017"/>
      <c r="H9" s="2017"/>
      <c r="I9" s="2017"/>
      <c r="J9" s="2017"/>
      <c r="K9" s="2017"/>
      <c r="L9" s="2017"/>
      <c r="M9" s="2018"/>
    </row>
    <row r="10" spans="2:13" ht="22.5" customHeight="1" thickBot="1">
      <c r="B10" s="2013" t="s">
        <v>640</v>
      </c>
      <c r="C10" s="2014"/>
      <c r="D10" s="2014"/>
      <c r="E10" s="2014"/>
      <c r="F10" s="2014"/>
      <c r="G10" s="2014"/>
      <c r="H10" s="2014"/>
      <c r="I10" s="2014"/>
      <c r="J10" s="2014"/>
      <c r="K10" s="2014"/>
      <c r="L10" s="2014"/>
      <c r="M10" s="2015"/>
    </row>
    <row r="11" spans="2:13" ht="15" customHeight="1">
      <c r="B11" s="2022" t="s">
        <v>641</v>
      </c>
      <c r="C11" s="2023"/>
      <c r="D11" s="2023"/>
      <c r="E11" s="2023"/>
      <c r="F11" s="2023"/>
      <c r="G11" s="2023"/>
      <c r="H11" s="2023"/>
      <c r="I11" s="2023"/>
      <c r="J11" s="2023"/>
      <c r="K11" s="2023"/>
      <c r="L11" s="2023"/>
      <c r="M11" s="2024"/>
    </row>
    <row r="12" spans="2:13">
      <c r="B12" s="2022"/>
      <c r="C12" s="2023"/>
      <c r="D12" s="2023"/>
      <c r="E12" s="2023"/>
      <c r="F12" s="2023"/>
      <c r="G12" s="2023"/>
      <c r="H12" s="2023"/>
      <c r="I12" s="2023"/>
      <c r="J12" s="2023"/>
      <c r="K12" s="2023"/>
      <c r="L12" s="2023"/>
      <c r="M12" s="2024"/>
    </row>
    <row r="13" spans="2:13">
      <c r="B13" s="2022"/>
      <c r="C13" s="2023"/>
      <c r="D13" s="2023"/>
      <c r="E13" s="2023"/>
      <c r="F13" s="2023"/>
      <c r="G13" s="2023"/>
      <c r="H13" s="2023"/>
      <c r="I13" s="2023"/>
      <c r="J13" s="2023"/>
      <c r="K13" s="2023"/>
      <c r="L13" s="2023"/>
      <c r="M13" s="2024"/>
    </row>
    <row r="14" spans="2:13">
      <c r="B14" s="2022"/>
      <c r="C14" s="2023"/>
      <c r="D14" s="2023"/>
      <c r="E14" s="2023"/>
      <c r="F14" s="2023"/>
      <c r="G14" s="2023"/>
      <c r="H14" s="2023"/>
      <c r="I14" s="2023"/>
      <c r="J14" s="2023"/>
      <c r="K14" s="2023"/>
      <c r="L14" s="2023"/>
      <c r="M14" s="2024"/>
    </row>
    <row r="15" spans="2:13">
      <c r="B15" s="2022"/>
      <c r="C15" s="2023"/>
      <c r="D15" s="2023"/>
      <c r="E15" s="2023"/>
      <c r="F15" s="2023"/>
      <c r="G15" s="2023"/>
      <c r="H15" s="2023"/>
      <c r="I15" s="2023"/>
      <c r="J15" s="2023"/>
      <c r="K15" s="2023"/>
      <c r="L15" s="2023"/>
      <c r="M15" s="2024"/>
    </row>
    <row r="16" spans="2:13">
      <c r="B16" s="2022"/>
      <c r="C16" s="2023"/>
      <c r="D16" s="2023"/>
      <c r="E16" s="2023"/>
      <c r="F16" s="2023"/>
      <c r="G16" s="2023"/>
      <c r="H16" s="2023"/>
      <c r="I16" s="2023"/>
      <c r="J16" s="2023"/>
      <c r="K16" s="2023"/>
      <c r="L16" s="2023"/>
      <c r="M16" s="2024"/>
    </row>
    <row r="17" spans="1:13">
      <c r="A17" s="1847"/>
      <c r="B17" s="2022"/>
      <c r="C17" s="2023"/>
      <c r="D17" s="2023"/>
      <c r="E17" s="2023"/>
      <c r="F17" s="2023"/>
      <c r="G17" s="2023"/>
      <c r="H17" s="2023"/>
      <c r="I17" s="2023"/>
      <c r="J17" s="2023"/>
      <c r="K17" s="2023"/>
      <c r="L17" s="2023"/>
      <c r="M17" s="2024"/>
    </row>
    <row r="18" spans="1:13">
      <c r="A18" s="1847"/>
      <c r="B18" s="2022"/>
      <c r="C18" s="2023"/>
      <c r="D18" s="2023"/>
      <c r="E18" s="2023"/>
      <c r="F18" s="2023"/>
      <c r="G18" s="2023"/>
      <c r="H18" s="2023"/>
      <c r="I18" s="2023"/>
      <c r="J18" s="2023"/>
      <c r="K18" s="2023"/>
      <c r="L18" s="2023"/>
      <c r="M18" s="2024"/>
    </row>
    <row r="19" spans="1:13">
      <c r="A19" s="1847"/>
      <c r="B19" s="2022"/>
      <c r="C19" s="2023"/>
      <c r="D19" s="2023"/>
      <c r="E19" s="2023"/>
      <c r="F19" s="2023"/>
      <c r="G19" s="2023"/>
      <c r="H19" s="2023"/>
      <c r="I19" s="2023"/>
      <c r="J19" s="2023"/>
      <c r="K19" s="2023"/>
      <c r="L19" s="2023"/>
      <c r="M19" s="2024"/>
    </row>
    <row r="20" spans="1:13">
      <c r="A20" s="1847"/>
      <c r="B20" s="2022"/>
      <c r="C20" s="2023"/>
      <c r="D20" s="2023"/>
      <c r="E20" s="2023"/>
      <c r="F20" s="2023"/>
      <c r="G20" s="2023"/>
      <c r="H20" s="2023"/>
      <c r="I20" s="2023"/>
      <c r="J20" s="2023"/>
      <c r="K20" s="2023"/>
      <c r="L20" s="2023"/>
      <c r="M20" s="2024"/>
    </row>
    <row r="21" spans="1:13">
      <c r="A21" s="1847"/>
      <c r="B21" s="2022"/>
      <c r="C21" s="2023"/>
      <c r="D21" s="2023"/>
      <c r="E21" s="2023"/>
      <c r="F21" s="2023"/>
      <c r="G21" s="2023"/>
      <c r="H21" s="2023"/>
      <c r="I21" s="2023"/>
      <c r="J21" s="2023"/>
      <c r="K21" s="2023"/>
      <c r="L21" s="2023"/>
      <c r="M21" s="2024"/>
    </row>
    <row r="22" spans="1:13">
      <c r="A22" s="1847"/>
      <c r="B22" s="2022"/>
      <c r="C22" s="2023"/>
      <c r="D22" s="2023"/>
      <c r="E22" s="2023"/>
      <c r="F22" s="2023"/>
      <c r="G22" s="2023"/>
      <c r="H22" s="2023"/>
      <c r="I22" s="2023"/>
      <c r="J22" s="2023"/>
      <c r="K22" s="2023"/>
      <c r="L22" s="2023"/>
      <c r="M22" s="2024"/>
    </row>
    <row r="23" spans="1:13">
      <c r="A23" s="1847"/>
      <c r="B23" s="2022"/>
      <c r="C23" s="2023"/>
      <c r="D23" s="2023"/>
      <c r="E23" s="2023"/>
      <c r="F23" s="2023"/>
      <c r="G23" s="2023"/>
      <c r="H23" s="2023"/>
      <c r="I23" s="2023"/>
      <c r="J23" s="2023"/>
      <c r="K23" s="2023"/>
      <c r="L23" s="2023"/>
      <c r="M23" s="2024"/>
    </row>
    <row r="24" spans="1:13" ht="22.5" customHeight="1" thickBot="1">
      <c r="A24" s="1847"/>
      <c r="B24" s="1782"/>
      <c r="C24" s="1783"/>
      <c r="D24" s="1783"/>
      <c r="E24" s="1783"/>
      <c r="F24" s="1783"/>
      <c r="G24" s="1783"/>
      <c r="H24" s="1783"/>
      <c r="I24" s="1783"/>
      <c r="J24" s="1783"/>
      <c r="K24" s="1783"/>
      <c r="L24" s="1783"/>
      <c r="M24" s="1784"/>
    </row>
    <row r="25" spans="1:13" ht="15" customHeight="1" thickBot="1">
      <c r="A25" s="1847"/>
      <c r="B25" s="2013" t="s">
        <v>642</v>
      </c>
      <c r="C25" s="2014"/>
      <c r="D25" s="2014"/>
      <c r="E25" s="2014"/>
      <c r="F25" s="2014"/>
      <c r="G25" s="2014"/>
      <c r="H25" s="2014"/>
      <c r="I25" s="2014"/>
      <c r="J25" s="2014"/>
      <c r="K25" s="2014"/>
      <c r="L25" s="2014"/>
      <c r="M25" s="2015"/>
    </row>
    <row r="26" spans="1:13">
      <c r="A26" s="1847"/>
      <c r="B26" s="2022" t="s">
        <v>643</v>
      </c>
      <c r="C26" s="2023"/>
      <c r="D26" s="2023"/>
      <c r="E26" s="2023"/>
      <c r="F26" s="2023"/>
      <c r="G26" s="2023"/>
      <c r="H26" s="2023"/>
      <c r="I26" s="2023"/>
      <c r="J26" s="2023"/>
      <c r="K26" s="2023"/>
      <c r="L26" s="2023"/>
      <c r="M26" s="2024"/>
    </row>
    <row r="27" spans="1:13">
      <c r="A27" s="1847"/>
      <c r="B27" s="2022"/>
      <c r="C27" s="2023"/>
      <c r="D27" s="2023"/>
      <c r="E27" s="2023"/>
      <c r="F27" s="2023"/>
      <c r="G27" s="2023"/>
      <c r="H27" s="2023"/>
      <c r="I27" s="2023"/>
      <c r="J27" s="2023"/>
      <c r="K27" s="2023"/>
      <c r="L27" s="2023"/>
      <c r="M27" s="2024"/>
    </row>
    <row r="28" spans="1:13">
      <c r="A28" s="1847"/>
      <c r="B28" s="2022"/>
      <c r="C28" s="2023"/>
      <c r="D28" s="2023"/>
      <c r="E28" s="2023"/>
      <c r="F28" s="2023"/>
      <c r="G28" s="2023"/>
      <c r="H28" s="2023"/>
      <c r="I28" s="2023"/>
      <c r="J28" s="2023"/>
      <c r="K28" s="2023"/>
      <c r="L28" s="2023"/>
      <c r="M28" s="2024"/>
    </row>
    <row r="29" spans="1:13" ht="15.75" thickBot="1">
      <c r="A29" s="1847"/>
      <c r="B29" s="2022"/>
      <c r="C29" s="2023"/>
      <c r="D29" s="2023"/>
      <c r="E29" s="2023"/>
      <c r="F29" s="2023"/>
      <c r="G29" s="2023"/>
      <c r="H29" s="2023"/>
      <c r="I29" s="2023"/>
      <c r="J29" s="2023"/>
      <c r="K29" s="2023"/>
      <c r="L29" s="2023"/>
      <c r="M29" s="2024"/>
    </row>
    <row r="30" spans="1:13" ht="22.5" customHeight="1" thickBot="1">
      <c r="A30" s="1847"/>
      <c r="B30" s="2013" t="s">
        <v>644</v>
      </c>
      <c r="C30" s="2014"/>
      <c r="D30" s="2014"/>
      <c r="E30" s="2014"/>
      <c r="F30" s="2014"/>
      <c r="G30" s="2014"/>
      <c r="H30" s="2014"/>
      <c r="I30" s="2014"/>
      <c r="J30" s="2014"/>
      <c r="K30" s="2014"/>
      <c r="L30" s="2014"/>
      <c r="M30" s="2015"/>
    </row>
    <row r="31" spans="1:13" ht="15" customHeight="1">
      <c r="A31" s="1847"/>
      <c r="B31" s="2022" t="s">
        <v>645</v>
      </c>
      <c r="C31" s="2023"/>
      <c r="D31" s="2023"/>
      <c r="E31" s="2023"/>
      <c r="F31" s="2023"/>
      <c r="G31" s="2023"/>
      <c r="H31" s="2023"/>
      <c r="I31" s="2023"/>
      <c r="J31" s="2023"/>
      <c r="K31" s="2023"/>
      <c r="L31" s="2023"/>
      <c r="M31" s="2024"/>
    </row>
    <row r="32" spans="1:13" ht="15" customHeight="1">
      <c r="A32" s="1847"/>
      <c r="B32" s="2022"/>
      <c r="C32" s="2023"/>
      <c r="D32" s="2023"/>
      <c r="E32" s="2023"/>
      <c r="F32" s="2023"/>
      <c r="G32" s="2023"/>
      <c r="H32" s="2023"/>
      <c r="I32" s="2023"/>
      <c r="J32" s="2023"/>
      <c r="K32" s="2023"/>
      <c r="L32" s="2023"/>
      <c r="M32" s="2024"/>
    </row>
    <row r="33" spans="1:13" ht="15" customHeight="1">
      <c r="A33" s="1847"/>
      <c r="B33" s="2022"/>
      <c r="C33" s="2023"/>
      <c r="D33" s="2023"/>
      <c r="E33" s="2023"/>
      <c r="F33" s="2023"/>
      <c r="G33" s="2023"/>
      <c r="H33" s="2023"/>
      <c r="I33" s="2023"/>
      <c r="J33" s="2023"/>
      <c r="K33" s="2023"/>
      <c r="L33" s="2023"/>
      <c r="M33" s="2024"/>
    </row>
    <row r="34" spans="1:13">
      <c r="A34" s="1847"/>
      <c r="B34" s="2022"/>
      <c r="C34" s="2023"/>
      <c r="D34" s="2023"/>
      <c r="E34" s="2023"/>
      <c r="F34" s="2023"/>
      <c r="G34" s="2023"/>
      <c r="H34" s="2023"/>
      <c r="I34" s="2023"/>
      <c r="J34" s="2023"/>
      <c r="K34" s="2023"/>
      <c r="L34" s="2023"/>
      <c r="M34" s="2024"/>
    </row>
    <row r="35" spans="1:13" ht="15.75" thickBot="1">
      <c r="A35" s="1847"/>
      <c r="B35" s="2022"/>
      <c r="C35" s="2023"/>
      <c r="D35" s="2023"/>
      <c r="E35" s="2023"/>
      <c r="F35" s="2023"/>
      <c r="G35" s="2023"/>
      <c r="H35" s="2023"/>
      <c r="I35" s="2023"/>
      <c r="J35" s="2023"/>
      <c r="K35" s="2023"/>
      <c r="L35" s="2023"/>
      <c r="M35" s="2024"/>
    </row>
    <row r="36" spans="1:13" ht="16.5" thickBot="1">
      <c r="A36" s="1847"/>
      <c r="B36" s="2013" t="s">
        <v>646</v>
      </c>
      <c r="C36" s="2014"/>
      <c r="D36" s="2014"/>
      <c r="E36" s="2014"/>
      <c r="F36" s="2014"/>
      <c r="G36" s="2014"/>
      <c r="H36" s="2014"/>
      <c r="I36" s="2014"/>
      <c r="J36" s="2014"/>
      <c r="K36" s="2014"/>
      <c r="L36" s="2014"/>
      <c r="M36" s="2015"/>
    </row>
    <row r="37" spans="1:13">
      <c r="A37" s="1847"/>
      <c r="B37" s="2019" t="s">
        <v>647</v>
      </c>
      <c r="C37" s="2020"/>
      <c r="D37" s="2020"/>
      <c r="E37" s="2020"/>
      <c r="F37" s="2020"/>
      <c r="G37" s="2020"/>
      <c r="H37" s="2020"/>
      <c r="I37" s="2020"/>
      <c r="J37" s="2020"/>
      <c r="K37" s="2020"/>
      <c r="L37" s="2020"/>
      <c r="M37" s="2021"/>
    </row>
    <row r="38" spans="1:13">
      <c r="A38" s="1847"/>
      <c r="B38" s="2019" t="s">
        <v>648</v>
      </c>
      <c r="C38" s="2020"/>
      <c r="D38" s="2020"/>
      <c r="E38" s="2020"/>
      <c r="F38" s="2020"/>
      <c r="G38" s="2020"/>
      <c r="H38" s="2020"/>
      <c r="I38" s="2020"/>
      <c r="J38" s="2020"/>
      <c r="K38" s="2020"/>
      <c r="L38" s="2020"/>
      <c r="M38" s="2021"/>
    </row>
    <row r="39" spans="1:13">
      <c r="A39" s="1847"/>
      <c r="B39" s="2019" t="s">
        <v>649</v>
      </c>
      <c r="C39" s="2020"/>
      <c r="D39" s="2020"/>
      <c r="E39" s="2020"/>
      <c r="F39" s="2020"/>
      <c r="G39" s="2020"/>
      <c r="H39" s="2020"/>
      <c r="I39" s="2020"/>
      <c r="J39" s="2020"/>
      <c r="K39" s="2020"/>
      <c r="L39" s="2020"/>
      <c r="M39" s="2021"/>
    </row>
    <row r="40" spans="1:13" ht="15.75" thickBot="1">
      <c r="A40" s="1847"/>
      <c r="B40" s="1843"/>
      <c r="C40" s="1844"/>
      <c r="D40" s="1844"/>
      <c r="E40" s="1844"/>
      <c r="F40" s="1844"/>
      <c r="G40" s="1844"/>
      <c r="H40" s="1844"/>
      <c r="I40" s="1844"/>
      <c r="J40" s="1844"/>
      <c r="K40" s="1844"/>
      <c r="L40" s="1844"/>
      <c r="M40" s="1845"/>
    </row>
  </sheetData>
  <sheetProtection algorithmName="SHA-512" hashValue="KCijAmyQVPy97Z7Hb9jh+U38JK1e3+cQp0xyRfcU89NpXM2rzGpo3oexvNi1olXdLlMnJzxgMgRMXkOw+yhACQ==" saltValue="PWKisSgO/KEmnX1+ERch9w==" spinCount="100000" sheet="1" objects="1" scenarios="1"/>
  <mergeCells count="13">
    <mergeCell ref="B37:M37"/>
    <mergeCell ref="B38:M38"/>
    <mergeCell ref="B39:M39"/>
    <mergeCell ref="B10:M10"/>
    <mergeCell ref="B11:M23"/>
    <mergeCell ref="B25:M25"/>
    <mergeCell ref="B26:M29"/>
    <mergeCell ref="B31:M35"/>
    <mergeCell ref="B2:M2"/>
    <mergeCell ref="B4:M4"/>
    <mergeCell ref="B5:M9"/>
    <mergeCell ref="B30:M30"/>
    <mergeCell ref="B36:M36"/>
  </mergeCells>
  <hyperlinks>
    <hyperlink ref="B37:M37" r:id="rId1" display="https://www.ofwat.gov.uk/publication/rag-pro-forma-tables-2020-21/"/>
    <hyperlink ref="B38:M38" r:id="rId2" display="RAG 3.12 – Guideline for the format and disclosures for the annual performance report "/>
    <hyperlink ref="B39:M39" r:id="rId3" display="RAG 4.09 – Guideline for the table definitions in the annual performance report "/>
  </hyperlinks>
  <pageMargins left="0.7" right="0.7" top="0.75" bottom="0.75" header="0.3" footer="0.3"/>
  <pageSetup paperSize="8" fitToHeight="0" orientation="portrait" r:id="rId4"/>
  <headerFooter>
    <oddHeader>&amp;LRAG consultation June 2020&amp;CTable: &amp;A</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AV70"/>
  <sheetViews>
    <sheetView showGridLines="0" zoomScale="80" zoomScaleNormal="80" zoomScaleSheetLayoutView="100" workbookViewId="0"/>
  </sheetViews>
  <sheetFormatPr defaultColWidth="8.625" defaultRowHeight="15"/>
  <cols>
    <col min="1" max="1" width="1.625" style="312" customWidth="1"/>
    <col min="2" max="2" width="36.125" style="312" customWidth="1"/>
    <col min="3" max="12" width="12.5" style="312" customWidth="1"/>
    <col min="13" max="13" width="1.375" style="312" customWidth="1"/>
    <col min="14" max="14" width="12.5" style="312" customWidth="1"/>
    <col min="15" max="15" width="1.625" style="312" customWidth="1"/>
    <col min="16" max="16" width="33.625" style="312" customWidth="1"/>
    <col min="17" max="18" width="1.625" style="312" customWidth="1"/>
    <col min="19" max="19" width="25" style="312" customWidth="1"/>
    <col min="20" max="20" width="1.625" style="326" customWidth="1"/>
    <col min="21" max="30" width="5.875" style="326" hidden="1" customWidth="1"/>
    <col min="31" max="31" width="1.625" style="326" hidden="1" customWidth="1"/>
    <col min="32" max="32" width="1.625" style="312" customWidth="1"/>
    <col min="33" max="33" width="36.125" style="312" customWidth="1"/>
    <col min="34" max="43" width="15.125" style="312" customWidth="1"/>
    <col min="44" max="44" width="1.625" style="312" customWidth="1"/>
    <col min="45" max="16384" width="8.625" style="312"/>
  </cols>
  <sheetData>
    <row r="1" spans="2:48" s="135" customFormat="1" ht="30" customHeight="1">
      <c r="B1" s="2086" t="s">
        <v>2671</v>
      </c>
      <c r="C1" s="2086"/>
      <c r="D1" s="2086"/>
      <c r="E1" s="2086"/>
      <c r="F1" s="2086"/>
      <c r="G1" s="2086"/>
      <c r="H1" s="2086"/>
      <c r="I1" s="2086"/>
      <c r="J1" s="2086"/>
      <c r="K1" s="2086"/>
      <c r="L1" s="2086"/>
      <c r="M1" s="2086"/>
      <c r="N1" s="1030"/>
      <c r="R1" s="358"/>
      <c r="S1" s="214"/>
      <c r="T1" s="1894"/>
      <c r="U1" s="1885"/>
      <c r="V1" s="1885"/>
      <c r="W1" s="1885"/>
      <c r="X1" s="1885"/>
      <c r="Y1" s="1885"/>
      <c r="Z1" s="1885"/>
      <c r="AA1" s="1885"/>
      <c r="AB1" s="1885"/>
      <c r="AC1" s="1885"/>
      <c r="AD1" s="1885"/>
      <c r="AE1" s="1894"/>
      <c r="AG1" s="2086" t="s">
        <v>2671</v>
      </c>
      <c r="AH1" s="2086"/>
      <c r="AI1" s="2086"/>
      <c r="AJ1" s="2086"/>
      <c r="AK1" s="2086"/>
      <c r="AL1" s="2086"/>
      <c r="AM1" s="2086"/>
      <c r="AN1" s="2086"/>
      <c r="AS1" s="1848"/>
    </row>
    <row r="2" spans="2:48" s="135" customFormat="1" ht="30" customHeight="1">
      <c r="B2" s="2086" t="str">
        <f>Validation!B4</f>
        <v>South Staffordshire / Cambridge Water</v>
      </c>
      <c r="C2" s="2086"/>
      <c r="D2" s="2086"/>
      <c r="E2" s="2086"/>
      <c r="F2" s="2086"/>
      <c r="G2" s="1030"/>
      <c r="H2" s="1030"/>
      <c r="I2" s="1030"/>
      <c r="J2" s="1030"/>
      <c r="K2" s="1030"/>
      <c r="L2" s="1030"/>
      <c r="M2" s="1030"/>
      <c r="N2" s="1030"/>
      <c r="R2" s="358"/>
      <c r="S2" s="214"/>
      <c r="T2" s="1894"/>
      <c r="U2" s="1885"/>
      <c r="V2" s="1885"/>
      <c r="W2" s="1885"/>
      <c r="X2" s="1885"/>
      <c r="Y2" s="1885"/>
      <c r="Z2" s="1885"/>
      <c r="AA2" s="1885"/>
      <c r="AB2" s="1885"/>
      <c r="AC2" s="1885"/>
      <c r="AD2" s="1885"/>
      <c r="AE2" s="1894"/>
      <c r="AG2" s="2086" t="str">
        <f>Validation!B4</f>
        <v>South Staffordshire / Cambridge Water</v>
      </c>
      <c r="AH2" s="2086"/>
      <c r="AI2" s="2086"/>
      <c r="AJ2" s="2086"/>
      <c r="AK2" s="2086"/>
      <c r="AL2" s="1030"/>
      <c r="AM2" s="1030"/>
      <c r="AN2" s="1030"/>
      <c r="AO2" s="1030"/>
      <c r="AP2" s="1030"/>
      <c r="AQ2" s="1030"/>
      <c r="AR2" s="331"/>
      <c r="AS2" s="331"/>
      <c r="AT2" s="331"/>
      <c r="AU2" s="331"/>
      <c r="AV2" s="331"/>
    </row>
    <row r="3" spans="2:48" ht="38.25" customHeight="1">
      <c r="B3" s="2117" t="s">
        <v>680</v>
      </c>
      <c r="C3" s="2118"/>
      <c r="D3" s="2118"/>
      <c r="E3" s="2118"/>
      <c r="F3" s="2118"/>
      <c r="G3" s="2118"/>
      <c r="H3" s="2118"/>
      <c r="I3" s="2118"/>
      <c r="J3" s="2118"/>
      <c r="K3" s="2118"/>
      <c r="L3" s="2118"/>
      <c r="M3" s="2118"/>
      <c r="N3" s="2118"/>
      <c r="O3" s="2118"/>
      <c r="P3" s="2118"/>
      <c r="Q3" s="16"/>
      <c r="R3" s="275"/>
      <c r="S3" s="267" t="s">
        <v>798</v>
      </c>
      <c r="T3" s="1894"/>
      <c r="U3" s="2085" t="s">
        <v>799</v>
      </c>
      <c r="V3" s="2085"/>
      <c r="W3" s="2085"/>
      <c r="X3" s="2085"/>
      <c r="Y3" s="2085"/>
      <c r="Z3" s="2085"/>
      <c r="AA3" s="2085"/>
      <c r="AB3" s="2085"/>
      <c r="AC3" s="2085"/>
      <c r="AD3" s="2085"/>
      <c r="AE3" s="1894"/>
      <c r="AF3" s="1848"/>
      <c r="AG3" s="2117" t="s">
        <v>680</v>
      </c>
      <c r="AH3" s="2184"/>
      <c r="AI3" s="2184"/>
      <c r="AJ3" s="2184"/>
      <c r="AK3" s="2184"/>
      <c r="AL3" s="2184"/>
      <c r="AM3" s="2184"/>
      <c r="AN3" s="2184"/>
      <c r="AO3" s="2184"/>
      <c r="AP3" s="2184"/>
      <c r="AQ3" s="2184"/>
      <c r="AR3" s="507"/>
      <c r="AS3" s="507"/>
      <c r="AT3" s="507"/>
      <c r="AU3" s="507"/>
      <c r="AV3" s="1902"/>
    </row>
    <row r="4" spans="2:48" ht="18.75" customHeight="1" thickBot="1">
      <c r="B4" s="196"/>
      <c r="C4" s="1313"/>
      <c r="D4" s="1313"/>
      <c r="E4" s="1313"/>
      <c r="F4" s="1313"/>
      <c r="G4" s="1313"/>
      <c r="H4" s="1313"/>
      <c r="I4" s="1313"/>
      <c r="J4" s="1313"/>
      <c r="K4" s="1313"/>
      <c r="L4" s="1313"/>
      <c r="M4" s="196"/>
      <c r="N4" s="135"/>
      <c r="O4" s="16"/>
      <c r="P4" s="16"/>
      <c r="Q4" s="16"/>
      <c r="R4" s="1890"/>
      <c r="S4" s="529"/>
      <c r="T4" s="1894"/>
      <c r="U4" s="327" t="s">
        <v>808</v>
      </c>
      <c r="V4" s="1885"/>
      <c r="W4" s="1885"/>
      <c r="X4" s="1885"/>
      <c r="Y4" s="1885"/>
      <c r="Z4" s="1848"/>
      <c r="AA4" s="327"/>
      <c r="AB4" s="327"/>
      <c r="AC4" s="348"/>
      <c r="AD4" s="348"/>
      <c r="AE4" s="1894"/>
      <c r="AF4" s="1848"/>
      <c r="AG4" s="196"/>
      <c r="AH4" s="1313"/>
      <c r="AI4" s="1313"/>
      <c r="AJ4" s="1313"/>
      <c r="AK4" s="1313"/>
      <c r="AL4" s="1313"/>
      <c r="AM4" s="1313"/>
      <c r="AN4" s="1313"/>
      <c r="AO4" s="1313"/>
      <c r="AP4" s="1313"/>
      <c r="AQ4" s="1313"/>
      <c r="AR4" s="1902"/>
      <c r="AS4" s="1902"/>
      <c r="AT4" s="1902"/>
      <c r="AU4" s="1902"/>
      <c r="AV4" s="1902"/>
    </row>
    <row r="5" spans="2:48" ht="75" customHeight="1">
      <c r="B5" s="1800" t="s">
        <v>800</v>
      </c>
      <c r="C5" s="1801" t="s">
        <v>2583</v>
      </c>
      <c r="D5" s="1801" t="s">
        <v>2549</v>
      </c>
      <c r="E5" s="1801" t="s">
        <v>2584</v>
      </c>
      <c r="F5" s="1801" t="s">
        <v>2585</v>
      </c>
      <c r="G5" s="1801" t="s">
        <v>2586</v>
      </c>
      <c r="H5" s="1801" t="s">
        <v>2587</v>
      </c>
      <c r="I5" s="1801" t="s">
        <v>2588</v>
      </c>
      <c r="J5" s="1801" t="s">
        <v>2589</v>
      </c>
      <c r="K5" s="1801" t="s">
        <v>2590</v>
      </c>
      <c r="L5" s="1795" t="s">
        <v>2591</v>
      </c>
      <c r="M5" s="197"/>
      <c r="N5" s="2174" t="s">
        <v>806</v>
      </c>
      <c r="O5" s="1848"/>
      <c r="P5" s="2174" t="s">
        <v>807</v>
      </c>
      <c r="Q5" s="1848"/>
      <c r="R5" s="1890"/>
      <c r="S5" s="529"/>
      <c r="T5" s="1894"/>
      <c r="U5" s="1885"/>
      <c r="V5" s="1885"/>
      <c r="W5" s="1885"/>
      <c r="X5" s="1885"/>
      <c r="Y5" s="1885"/>
      <c r="Z5" s="1848"/>
      <c r="AA5" s="1848"/>
      <c r="AB5" s="1848"/>
      <c r="AC5" s="1848"/>
      <c r="AD5" s="1848"/>
      <c r="AE5" s="1894"/>
      <c r="AF5" s="1848"/>
      <c r="AG5" s="2101" t="s">
        <v>800</v>
      </c>
      <c r="AH5" s="1801" t="s">
        <v>2583</v>
      </c>
      <c r="AI5" s="1801" t="s">
        <v>2549</v>
      </c>
      <c r="AJ5" s="1801" t="s">
        <v>2584</v>
      </c>
      <c r="AK5" s="1801" t="s">
        <v>2541</v>
      </c>
      <c r="AL5" s="1801" t="s">
        <v>2586</v>
      </c>
      <c r="AM5" s="1801" t="s">
        <v>2587</v>
      </c>
      <c r="AN5" s="1801" t="s">
        <v>2588</v>
      </c>
      <c r="AO5" s="1801" t="s">
        <v>2589</v>
      </c>
      <c r="AP5" s="1801" t="s">
        <v>2590</v>
      </c>
      <c r="AQ5" s="1795" t="s">
        <v>2591</v>
      </c>
      <c r="AR5" s="1902"/>
      <c r="AS5" s="1902"/>
      <c r="AT5" s="1902"/>
      <c r="AU5" s="1902"/>
      <c r="AV5" s="1902"/>
    </row>
    <row r="6" spans="2:48" ht="15" customHeight="1">
      <c r="B6" s="1818" t="s">
        <v>801</v>
      </c>
      <c r="C6" s="1816" t="s">
        <v>813</v>
      </c>
      <c r="D6" s="1816" t="s">
        <v>813</v>
      </c>
      <c r="E6" s="1816" t="s">
        <v>813</v>
      </c>
      <c r="F6" s="1816" t="s">
        <v>2543</v>
      </c>
      <c r="G6" s="1816" t="s">
        <v>2544</v>
      </c>
      <c r="H6" s="1816" t="s">
        <v>2544</v>
      </c>
      <c r="I6" s="1816" t="s">
        <v>2544</v>
      </c>
      <c r="J6" s="1816" t="s">
        <v>2544</v>
      </c>
      <c r="K6" s="1816" t="s">
        <v>1392</v>
      </c>
      <c r="L6" s="1817" t="s">
        <v>2544</v>
      </c>
      <c r="M6" s="197"/>
      <c r="N6" s="2177"/>
      <c r="O6" s="1848"/>
      <c r="P6" s="2177"/>
      <c r="Q6" s="1848"/>
      <c r="R6" s="1890"/>
      <c r="S6" s="529"/>
      <c r="T6" s="1894"/>
      <c r="U6" s="1885"/>
      <c r="V6" s="1885"/>
      <c r="W6" s="1885"/>
      <c r="X6" s="1885"/>
      <c r="Y6" s="1885"/>
      <c r="Z6" s="1848"/>
      <c r="AA6" s="1848"/>
      <c r="AB6" s="1848"/>
      <c r="AC6" s="1848"/>
      <c r="AD6" s="1848"/>
      <c r="AE6" s="1894"/>
      <c r="AF6" s="1848"/>
      <c r="AG6" s="2166"/>
      <c r="AH6" s="2180" t="s">
        <v>813</v>
      </c>
      <c r="AI6" s="2180" t="s">
        <v>813</v>
      </c>
      <c r="AJ6" s="2180" t="s">
        <v>813</v>
      </c>
      <c r="AK6" s="2180" t="s">
        <v>2543</v>
      </c>
      <c r="AL6" s="2180" t="s">
        <v>2544</v>
      </c>
      <c r="AM6" s="2180" t="s">
        <v>2544</v>
      </c>
      <c r="AN6" s="2180" t="s">
        <v>2544</v>
      </c>
      <c r="AO6" s="2180" t="s">
        <v>2544</v>
      </c>
      <c r="AP6" s="2180" t="s">
        <v>1392</v>
      </c>
      <c r="AQ6" s="2178" t="s">
        <v>2544</v>
      </c>
      <c r="AR6" s="1848"/>
      <c r="AS6" s="1848"/>
      <c r="AT6" s="1848"/>
      <c r="AU6" s="1848"/>
      <c r="AV6" s="1848"/>
    </row>
    <row r="7" spans="2:48" ht="15" customHeight="1" thickBot="1">
      <c r="B7" s="1802" t="s">
        <v>802</v>
      </c>
      <c r="C7" s="1803">
        <v>3</v>
      </c>
      <c r="D7" s="1803">
        <v>3</v>
      </c>
      <c r="E7" s="1803">
        <v>3</v>
      </c>
      <c r="F7" s="1803">
        <v>3</v>
      </c>
      <c r="G7" s="1803">
        <v>3</v>
      </c>
      <c r="H7" s="1803">
        <v>3</v>
      </c>
      <c r="I7" s="1803">
        <v>3</v>
      </c>
      <c r="J7" s="1803">
        <v>3</v>
      </c>
      <c r="K7" s="1803">
        <v>3</v>
      </c>
      <c r="L7" s="1796">
        <v>3</v>
      </c>
      <c r="M7" s="198"/>
      <c r="N7" s="2176"/>
      <c r="O7" s="1848"/>
      <c r="P7" s="2176"/>
      <c r="Q7" s="1848"/>
      <c r="R7" s="1890"/>
      <c r="S7" s="529"/>
      <c r="T7" s="1894"/>
      <c r="U7" s="1885"/>
      <c r="V7" s="1885"/>
      <c r="W7" s="1885"/>
      <c r="X7" s="1885"/>
      <c r="Y7" s="1885"/>
      <c r="Z7" s="1886"/>
      <c r="AA7" s="1886"/>
      <c r="AB7" s="1886"/>
      <c r="AC7" s="1886"/>
      <c r="AD7" s="1886"/>
      <c r="AE7" s="1894"/>
      <c r="AF7" s="1848"/>
      <c r="AG7" s="2103"/>
      <c r="AH7" s="2181"/>
      <c r="AI7" s="2181" t="s">
        <v>813</v>
      </c>
      <c r="AJ7" s="2181" t="s">
        <v>813</v>
      </c>
      <c r="AK7" s="2181" t="s">
        <v>2543</v>
      </c>
      <c r="AL7" s="2181" t="s">
        <v>2544</v>
      </c>
      <c r="AM7" s="2181" t="s">
        <v>2544</v>
      </c>
      <c r="AN7" s="2181" t="s">
        <v>2544</v>
      </c>
      <c r="AO7" s="2181" t="s">
        <v>2544</v>
      </c>
      <c r="AP7" s="2181" t="s">
        <v>1392</v>
      </c>
      <c r="AQ7" s="2179" t="s">
        <v>2544</v>
      </c>
      <c r="AR7" s="1848"/>
      <c r="AS7" s="1848"/>
      <c r="AT7" s="1848"/>
      <c r="AU7" s="1848"/>
      <c r="AV7" s="1848"/>
    </row>
    <row r="8" spans="2:48" ht="15" customHeight="1" thickBot="1">
      <c r="B8" s="199"/>
      <c r="C8" s="200"/>
      <c r="D8" s="200"/>
      <c r="E8" s="200"/>
      <c r="F8" s="201"/>
      <c r="G8" s="201"/>
      <c r="H8" s="200"/>
      <c r="I8" s="200"/>
      <c r="J8" s="200"/>
      <c r="K8" s="200"/>
      <c r="L8" s="199"/>
      <c r="M8" s="202"/>
      <c r="N8" s="16"/>
      <c r="O8" s="1848"/>
      <c r="P8" s="1848"/>
      <c r="Q8" s="1848"/>
      <c r="R8" s="1890"/>
      <c r="S8" s="529"/>
      <c r="T8" s="1894"/>
      <c r="U8" s="1885"/>
      <c r="V8" s="1885"/>
      <c r="W8" s="1885"/>
      <c r="X8" s="1885"/>
      <c r="Y8" s="1885"/>
      <c r="Z8" s="348"/>
      <c r="AA8" s="348"/>
      <c r="AB8" s="348"/>
      <c r="AC8" s="348"/>
      <c r="AD8" s="348"/>
      <c r="AE8" s="1894"/>
      <c r="AF8" s="1848"/>
      <c r="AG8" s="199"/>
      <c r="AH8" s="200"/>
      <c r="AI8" s="200"/>
      <c r="AJ8" s="200"/>
      <c r="AK8" s="201"/>
      <c r="AL8" s="201"/>
      <c r="AM8" s="200"/>
      <c r="AN8" s="200"/>
      <c r="AO8" s="200"/>
      <c r="AP8" s="200"/>
      <c r="AQ8" s="199"/>
      <c r="AR8" s="1848"/>
      <c r="AS8" s="1848"/>
      <c r="AT8" s="1848"/>
      <c r="AU8" s="1848"/>
      <c r="AV8" s="1848"/>
    </row>
    <row r="9" spans="2:48" ht="21" customHeight="1" thickBot="1">
      <c r="B9" s="390" t="s">
        <v>2592</v>
      </c>
      <c r="C9" s="558"/>
      <c r="D9" s="558"/>
      <c r="E9" s="199"/>
      <c r="F9" s="77"/>
      <c r="G9" s="77"/>
      <c r="H9" s="203"/>
      <c r="I9" s="203"/>
      <c r="J9" s="203"/>
      <c r="K9" s="203"/>
      <c r="L9" s="1848"/>
      <c r="M9" s="16"/>
      <c r="N9" s="1848"/>
      <c r="O9" s="1848"/>
      <c r="P9" s="1848"/>
      <c r="Q9" s="1848"/>
      <c r="R9" s="1895"/>
      <c r="S9" s="529"/>
      <c r="T9" s="1894"/>
      <c r="U9" s="1885"/>
      <c r="V9" s="1885"/>
      <c r="W9" s="1885"/>
      <c r="X9" s="1885"/>
      <c r="Y9" s="1885"/>
      <c r="Z9" s="348"/>
      <c r="AA9" s="348"/>
      <c r="AB9" s="348"/>
      <c r="AC9" s="348"/>
      <c r="AD9" s="348"/>
      <c r="AE9" s="1894"/>
      <c r="AF9" s="1848"/>
      <c r="AG9" s="390" t="s">
        <v>2592</v>
      </c>
      <c r="AH9" s="558"/>
      <c r="AI9" s="558"/>
      <c r="AJ9" s="199"/>
      <c r="AK9" s="77"/>
      <c r="AL9" s="77"/>
      <c r="AM9" s="203"/>
      <c r="AN9" s="203"/>
      <c r="AO9" s="203"/>
      <c r="AP9" s="203"/>
      <c r="AQ9" s="1848"/>
      <c r="AR9" s="1848"/>
      <c r="AS9" s="1848"/>
      <c r="AT9" s="1848"/>
      <c r="AU9" s="1848"/>
      <c r="AV9" s="1848"/>
    </row>
    <row r="10" spans="2:48" ht="33" customHeight="1">
      <c r="B10" s="394" t="s">
        <v>2593</v>
      </c>
      <c r="C10" s="924"/>
      <c r="D10" s="924"/>
      <c r="E10" s="502">
        <f>SUM(C10:D10)</f>
        <v>0</v>
      </c>
      <c r="F10" s="924"/>
      <c r="G10" s="502">
        <f>IF(OR(E10=0,F10=0),0,E10/(F10/1000))</f>
        <v>0</v>
      </c>
      <c r="H10" s="924"/>
      <c r="I10" s="924"/>
      <c r="J10" s="502">
        <f>H10 + I10</f>
        <v>0</v>
      </c>
      <c r="K10" s="1302"/>
      <c r="L10" s="1303"/>
      <c r="M10" s="9"/>
      <c r="N10" s="1314" t="s">
        <v>2672</v>
      </c>
      <c r="O10" s="1848"/>
      <c r="P10" s="1891"/>
      <c r="Q10" s="1848"/>
      <c r="R10" s="1895"/>
      <c r="S10" s="529" t="str">
        <f>IF( SUM( U10:AD10 ) = 0, 0, $U$4 )</f>
        <v>Please complete all cells in row</v>
      </c>
      <c r="T10" s="1894"/>
      <c r="U10" s="530">
        <f t="shared" ref="U10:V12" si="0" xml:space="preserve"> IF( ISNUMBER( C10 ), 0, 1 )</f>
        <v>1</v>
      </c>
      <c r="V10" s="530">
        <f t="shared" si="0"/>
        <v>1</v>
      </c>
      <c r="W10" s="348"/>
      <c r="X10" s="530">
        <f xml:space="preserve"> IF( ISNUMBER( F10 ), 0, 1 )</f>
        <v>1</v>
      </c>
      <c r="Y10" s="348"/>
      <c r="Z10" s="530">
        <f t="shared" ref="Z10:AA12" si="1" xml:space="preserve"> IF( ISNUMBER( H10 ), 0, 1 )</f>
        <v>1</v>
      </c>
      <c r="AA10" s="530">
        <f t="shared" si="1"/>
        <v>1</v>
      </c>
      <c r="AB10" s="348"/>
      <c r="AC10" s="530">
        <f t="shared" ref="AC10:AD12" si="2" xml:space="preserve"> IF( ISNUMBER( K10 ), 0, 1 )</f>
        <v>1</v>
      </c>
      <c r="AD10" s="530">
        <f t="shared" si="2"/>
        <v>1</v>
      </c>
      <c r="AE10" s="1894"/>
      <c r="AF10" s="1848"/>
      <c r="AG10" s="394" t="s">
        <v>2593</v>
      </c>
      <c r="AH10" s="707" t="s">
        <v>2673</v>
      </c>
      <c r="AI10" s="380" t="s">
        <v>2674</v>
      </c>
      <c r="AJ10" s="498" t="s">
        <v>2675</v>
      </c>
      <c r="AK10" s="380" t="s">
        <v>2676</v>
      </c>
      <c r="AL10" s="498" t="s">
        <v>2677</v>
      </c>
      <c r="AM10" s="395" t="s">
        <v>2678</v>
      </c>
      <c r="AN10" s="395" t="s">
        <v>2679</v>
      </c>
      <c r="AO10" s="395" t="s">
        <v>2680</v>
      </c>
      <c r="AP10" s="395" t="s">
        <v>2681</v>
      </c>
      <c r="AQ10" s="396" t="s">
        <v>2682</v>
      </c>
      <c r="AR10" s="1848"/>
      <c r="AS10" s="1848"/>
      <c r="AT10" s="1848"/>
      <c r="AU10" s="1848"/>
      <c r="AV10" s="1848"/>
    </row>
    <row r="11" spans="2:48" ht="33" customHeight="1">
      <c r="B11" s="1805" t="s">
        <v>2605</v>
      </c>
      <c r="C11" s="926"/>
      <c r="D11" s="926"/>
      <c r="E11" s="501">
        <f>SUM(C11:D11)</f>
        <v>0</v>
      </c>
      <c r="F11" s="926"/>
      <c r="G11" s="501">
        <f>IF(OR(E11=0,F11=0),0,E11/(F11/1000))</f>
        <v>0</v>
      </c>
      <c r="H11" s="926"/>
      <c r="I11" s="926"/>
      <c r="J11" s="501">
        <f>H11 + I11</f>
        <v>0</v>
      </c>
      <c r="K11" s="1304"/>
      <c r="L11" s="1305"/>
      <c r="M11" s="9"/>
      <c r="N11" s="1315" t="s">
        <v>2683</v>
      </c>
      <c r="O11" s="1848"/>
      <c r="P11" s="1892"/>
      <c r="Q11" s="1848"/>
      <c r="R11" s="1895"/>
      <c r="S11" s="529" t="str">
        <f>IF( SUM( U11:AD11 ) = 0, 0, $U$4 )</f>
        <v>Please complete all cells in row</v>
      </c>
      <c r="T11" s="1894"/>
      <c r="U11" s="530">
        <f t="shared" si="0"/>
        <v>1</v>
      </c>
      <c r="V11" s="530">
        <f t="shared" si="0"/>
        <v>1</v>
      </c>
      <c r="W11" s="348"/>
      <c r="X11" s="530">
        <f xml:space="preserve"> IF( ISNUMBER( F11 ), 0, 1 )</f>
        <v>1</v>
      </c>
      <c r="Y11" s="348"/>
      <c r="Z11" s="530">
        <f t="shared" si="1"/>
        <v>1</v>
      </c>
      <c r="AA11" s="530">
        <f t="shared" si="1"/>
        <v>1</v>
      </c>
      <c r="AB11" s="348"/>
      <c r="AC11" s="530">
        <f t="shared" si="2"/>
        <v>1</v>
      </c>
      <c r="AD11" s="530">
        <f t="shared" si="2"/>
        <v>1</v>
      </c>
      <c r="AE11" s="1894"/>
      <c r="AF11" s="1848"/>
      <c r="AG11" s="1805" t="s">
        <v>2605</v>
      </c>
      <c r="AH11" s="376" t="s">
        <v>2684</v>
      </c>
      <c r="AI11" s="376" t="s">
        <v>2685</v>
      </c>
      <c r="AJ11" s="377" t="s">
        <v>2686</v>
      </c>
      <c r="AK11" s="376" t="s">
        <v>2687</v>
      </c>
      <c r="AL11" s="377" t="s">
        <v>2688</v>
      </c>
      <c r="AM11" s="393" t="s">
        <v>2689</v>
      </c>
      <c r="AN11" s="393" t="s">
        <v>2690</v>
      </c>
      <c r="AO11" s="393" t="s">
        <v>2691</v>
      </c>
      <c r="AP11" s="393" t="s">
        <v>2692</v>
      </c>
      <c r="AQ11" s="397" t="s">
        <v>2693</v>
      </c>
      <c r="AR11" s="1848"/>
      <c r="AS11" s="1848"/>
      <c r="AT11" s="1848"/>
      <c r="AU11" s="1848"/>
      <c r="AV11" s="1848"/>
    </row>
    <row r="12" spans="2:48" ht="33" customHeight="1">
      <c r="B12" s="1805" t="s">
        <v>2694</v>
      </c>
      <c r="C12" s="926"/>
      <c r="D12" s="926"/>
      <c r="E12" s="501">
        <f>SUM(C12:D12)</f>
        <v>0</v>
      </c>
      <c r="F12" s="926"/>
      <c r="G12" s="501">
        <f>IF(OR(E12=0,F12=0),0,E12/(F12/1000))</f>
        <v>0</v>
      </c>
      <c r="H12" s="926"/>
      <c r="I12" s="926"/>
      <c r="J12" s="501">
        <f>H12 + I12</f>
        <v>0</v>
      </c>
      <c r="K12" s="1304"/>
      <c r="L12" s="1305"/>
      <c r="M12" s="16"/>
      <c r="N12" s="1315" t="s">
        <v>2695</v>
      </c>
      <c r="O12" s="1848"/>
      <c r="P12" s="1892"/>
      <c r="Q12" s="1848"/>
      <c r="R12" s="1895"/>
      <c r="S12" s="529" t="str">
        <f>IF( SUM( U12:AD12 ) = 0, 0, $U$4 )</f>
        <v>Please complete all cells in row</v>
      </c>
      <c r="T12" s="1894"/>
      <c r="U12" s="530">
        <f t="shared" si="0"/>
        <v>1</v>
      </c>
      <c r="V12" s="530">
        <f t="shared" si="0"/>
        <v>1</v>
      </c>
      <c r="W12" s="348"/>
      <c r="X12" s="530">
        <f xml:space="preserve"> IF( ISNUMBER( F12 ), 0, 1 )</f>
        <v>1</v>
      </c>
      <c r="Y12" s="348"/>
      <c r="Z12" s="530">
        <f t="shared" si="1"/>
        <v>1</v>
      </c>
      <c r="AA12" s="530">
        <f t="shared" si="1"/>
        <v>1</v>
      </c>
      <c r="AB12" s="348"/>
      <c r="AC12" s="530">
        <f t="shared" si="2"/>
        <v>1</v>
      </c>
      <c r="AD12" s="530">
        <f t="shared" si="2"/>
        <v>1</v>
      </c>
      <c r="AE12" s="1894"/>
      <c r="AF12" s="1848"/>
      <c r="AG12" s="1805" t="s">
        <v>2694</v>
      </c>
      <c r="AH12" s="376" t="s">
        <v>2696</v>
      </c>
      <c r="AI12" s="376" t="s">
        <v>2697</v>
      </c>
      <c r="AJ12" s="377" t="s">
        <v>2698</v>
      </c>
      <c r="AK12" s="376" t="s">
        <v>2699</v>
      </c>
      <c r="AL12" s="377" t="s">
        <v>2700</v>
      </c>
      <c r="AM12" s="393" t="s">
        <v>2701</v>
      </c>
      <c r="AN12" s="393" t="s">
        <v>2702</v>
      </c>
      <c r="AO12" s="393" t="s">
        <v>2701</v>
      </c>
      <c r="AP12" s="393" t="s">
        <v>2703</v>
      </c>
      <c r="AQ12" s="397" t="s">
        <v>2704</v>
      </c>
      <c r="AR12" s="1848"/>
      <c r="AS12" s="1848"/>
      <c r="AT12" s="1848"/>
      <c r="AU12" s="1848"/>
      <c r="AV12" s="1848"/>
    </row>
    <row r="13" spans="2:48" ht="33" customHeight="1" thickBot="1">
      <c r="B13" s="1809" t="s">
        <v>2640</v>
      </c>
      <c r="C13" s="391">
        <f t="shared" ref="C13:L13" si="3">SUM(C10:C12)</f>
        <v>0</v>
      </c>
      <c r="D13" s="391">
        <f t="shared" si="3"/>
        <v>0</v>
      </c>
      <c r="E13" s="391">
        <f t="shared" si="3"/>
        <v>0</v>
      </c>
      <c r="F13" s="391">
        <f t="shared" si="3"/>
        <v>0</v>
      </c>
      <c r="G13" s="391">
        <f t="shared" si="3"/>
        <v>0</v>
      </c>
      <c r="H13" s="391">
        <f t="shared" si="3"/>
        <v>0</v>
      </c>
      <c r="I13" s="391">
        <f t="shared" si="3"/>
        <v>0</v>
      </c>
      <c r="J13" s="391">
        <f t="shared" si="3"/>
        <v>0</v>
      </c>
      <c r="K13" s="1306">
        <f t="shared" si="3"/>
        <v>0</v>
      </c>
      <c r="L13" s="392">
        <f t="shared" si="3"/>
        <v>0</v>
      </c>
      <c r="M13" s="198"/>
      <c r="N13" s="1316" t="s">
        <v>2705</v>
      </c>
      <c r="O13" s="1848"/>
      <c r="P13" s="1893"/>
      <c r="Q13" s="1848"/>
      <c r="R13" s="1895"/>
      <c r="S13" s="529">
        <f t="shared" ref="S13" si="4">IF( SUM( Z13:AD13 ) = 0, 0, $O$4 )</f>
        <v>0</v>
      </c>
      <c r="T13" s="1894"/>
      <c r="U13" s="1885"/>
      <c r="V13" s="1885"/>
      <c r="W13" s="1885"/>
      <c r="X13" s="1885"/>
      <c r="Y13" s="1885"/>
      <c r="Z13" s="348"/>
      <c r="AA13" s="348"/>
      <c r="AB13" s="348"/>
      <c r="AC13" s="348"/>
      <c r="AD13" s="530">
        <f xml:space="preserve"> IF( ISNUMBER( L13 ), 0, 1 )</f>
        <v>0</v>
      </c>
      <c r="AE13" s="1894"/>
      <c r="AF13" s="1848"/>
      <c r="AG13" s="1809" t="s">
        <v>2640</v>
      </c>
      <c r="AH13" s="505" t="s">
        <v>2706</v>
      </c>
      <c r="AI13" s="505" t="s">
        <v>2707</v>
      </c>
      <c r="AJ13" s="505" t="s">
        <v>2708</v>
      </c>
      <c r="AK13" s="505" t="s">
        <v>2709</v>
      </c>
      <c r="AL13" s="505" t="s">
        <v>2710</v>
      </c>
      <c r="AM13" s="505" t="s">
        <v>2711</v>
      </c>
      <c r="AN13" s="505" t="s">
        <v>2712</v>
      </c>
      <c r="AO13" s="505" t="s">
        <v>2711</v>
      </c>
      <c r="AP13" s="505" t="s">
        <v>2713</v>
      </c>
      <c r="AQ13" s="506" t="s">
        <v>2714</v>
      </c>
      <c r="AR13" s="1848"/>
      <c r="AS13" s="1848"/>
      <c r="AT13" s="1848"/>
      <c r="AU13" s="1848"/>
      <c r="AV13" s="1848"/>
    </row>
    <row r="14" spans="2:48" ht="15" customHeight="1" thickBot="1">
      <c r="B14" s="204"/>
      <c r="C14" s="201"/>
      <c r="D14" s="201"/>
      <c r="E14" s="201"/>
      <c r="F14" s="201"/>
      <c r="G14" s="201"/>
      <c r="H14" s="204"/>
      <c r="I14" s="204"/>
      <c r="J14" s="204"/>
      <c r="K14" s="204"/>
      <c r="L14" s="204"/>
      <c r="M14" s="205"/>
      <c r="N14" s="16"/>
      <c r="O14" s="1848"/>
      <c r="P14" s="1848"/>
      <c r="Q14" s="1848"/>
      <c r="R14" s="1895"/>
      <c r="S14" s="529"/>
      <c r="T14" s="1894"/>
      <c r="U14" s="1885"/>
      <c r="V14" s="1885"/>
      <c r="W14" s="1885"/>
      <c r="X14" s="1885"/>
      <c r="Y14" s="1885"/>
      <c r="Z14" s="348"/>
      <c r="AA14" s="348"/>
      <c r="AB14" s="348"/>
      <c r="AC14" s="348"/>
      <c r="AD14" s="348"/>
      <c r="AE14" s="1894"/>
      <c r="AF14" s="1848"/>
      <c r="AG14" s="204"/>
      <c r="AH14" s="201"/>
      <c r="AI14" s="201"/>
      <c r="AJ14" s="201"/>
      <c r="AK14" s="201"/>
      <c r="AL14" s="201"/>
      <c r="AM14" s="204"/>
      <c r="AN14" s="204"/>
      <c r="AO14" s="204"/>
      <c r="AP14" s="204"/>
      <c r="AQ14" s="204"/>
      <c r="AR14" s="1848"/>
      <c r="AS14" s="1848"/>
      <c r="AT14" s="1848"/>
      <c r="AU14" s="1848"/>
      <c r="AV14" s="1848"/>
    </row>
    <row r="15" spans="2:48" ht="21" customHeight="1" thickBot="1">
      <c r="B15" s="378" t="s">
        <v>2652</v>
      </c>
      <c r="C15" s="558"/>
      <c r="D15" s="558"/>
      <c r="E15" s="199"/>
      <c r="F15" s="77"/>
      <c r="G15" s="77"/>
      <c r="H15" s="203"/>
      <c r="I15" s="203"/>
      <c r="J15" s="203"/>
      <c r="K15" s="203"/>
      <c r="L15" s="203"/>
      <c r="M15" s="203"/>
      <c r="N15" s="16"/>
      <c r="O15" s="1848"/>
      <c r="P15" s="1848"/>
      <c r="Q15" s="1848"/>
      <c r="R15" s="1895"/>
      <c r="S15" s="529"/>
      <c r="T15" s="1894"/>
      <c r="U15" s="348"/>
      <c r="V15" s="348"/>
      <c r="W15" s="348"/>
      <c r="X15" s="348"/>
      <c r="Y15" s="348"/>
      <c r="Z15" s="348"/>
      <c r="AA15" s="348"/>
      <c r="AB15" s="348"/>
      <c r="AC15" s="348"/>
      <c r="AD15" s="348"/>
      <c r="AE15" s="1894"/>
      <c r="AF15" s="1848"/>
      <c r="AG15" s="390" t="s">
        <v>2652</v>
      </c>
      <c r="AH15" s="558"/>
      <c r="AI15" s="558"/>
      <c r="AJ15" s="199"/>
      <c r="AK15" s="77"/>
      <c r="AL15" s="77"/>
      <c r="AM15" s="203"/>
      <c r="AN15" s="203"/>
      <c r="AO15" s="203"/>
      <c r="AP15" s="203"/>
      <c r="AQ15" s="203"/>
      <c r="AR15" s="1848"/>
      <c r="AS15" s="1848"/>
      <c r="AT15" s="1848"/>
      <c r="AU15" s="1848"/>
      <c r="AV15" s="1848"/>
    </row>
    <row r="16" spans="2:48" ht="33" customHeight="1" thickBot="1">
      <c r="B16" s="1825" t="s">
        <v>2653</v>
      </c>
      <c r="C16" s="933"/>
      <c r="D16" s="933"/>
      <c r="E16" s="478">
        <f>SUM(C16:D16)</f>
        <v>0</v>
      </c>
      <c r="F16" s="933"/>
      <c r="G16" s="474">
        <f>IF(OR(E16=0,F16=0),0,E16/(F16/1000))</f>
        <v>0</v>
      </c>
      <c r="H16" s="201"/>
      <c r="I16" s="201"/>
      <c r="J16" s="1212"/>
      <c r="K16" s="201"/>
      <c r="L16" s="1212"/>
      <c r="M16" s="203"/>
      <c r="N16" s="583" t="s">
        <v>2715</v>
      </c>
      <c r="O16" s="1848"/>
      <c r="P16" s="1896"/>
      <c r="Q16" s="1848"/>
      <c r="R16" s="1895"/>
      <c r="S16" s="529" t="str">
        <f>IF( SUM( U16:AD16 ) = 0, 0, $U$4 )</f>
        <v>Please complete all cells in row</v>
      </c>
      <c r="T16" s="1894"/>
      <c r="U16" s="530">
        <f xml:space="preserve"> IF( ISNUMBER( C16 ), 0, 1 )</f>
        <v>1</v>
      </c>
      <c r="V16" s="530">
        <f xml:space="preserve"> IF( ISNUMBER( D16 ), 0, 1 )</f>
        <v>1</v>
      </c>
      <c r="W16" s="1885"/>
      <c r="X16" s="530">
        <f xml:space="preserve"> IF( ISNUMBER( F16 ), 0, 1 )</f>
        <v>1</v>
      </c>
      <c r="Y16" s="1885"/>
      <c r="Z16" s="348"/>
      <c r="AA16" s="348"/>
      <c r="AB16" s="348"/>
      <c r="AC16" s="348"/>
      <c r="AD16" s="348"/>
      <c r="AE16" s="1894"/>
      <c r="AF16" s="1848"/>
      <c r="AG16" s="1825" t="s">
        <v>2653</v>
      </c>
      <c r="AH16" s="487" t="s">
        <v>2716</v>
      </c>
      <c r="AI16" s="459" t="s">
        <v>2717</v>
      </c>
      <c r="AJ16" s="463" t="s">
        <v>2718</v>
      </c>
      <c r="AK16" s="459" t="s">
        <v>2719</v>
      </c>
      <c r="AL16" s="460" t="s">
        <v>2720</v>
      </c>
      <c r="AM16" s="201"/>
      <c r="AN16" s="201"/>
      <c r="AO16" s="201"/>
      <c r="AP16" s="201"/>
      <c r="AQ16" s="201"/>
      <c r="AR16" s="1848"/>
      <c r="AS16" s="1848"/>
      <c r="AT16" s="1848"/>
      <c r="AU16" s="1848"/>
      <c r="AV16" s="1848"/>
    </row>
    <row r="17" spans="2:44" ht="15" customHeight="1" thickBot="1">
      <c r="B17" s="204"/>
      <c r="C17" s="157"/>
      <c r="D17" s="157"/>
      <c r="E17" s="157"/>
      <c r="F17" s="157"/>
      <c r="G17" s="157"/>
      <c r="H17" s="157"/>
      <c r="I17" s="157"/>
      <c r="J17" s="157"/>
      <c r="K17" s="157"/>
      <c r="L17" s="157"/>
      <c r="M17" s="203"/>
      <c r="N17" s="16"/>
      <c r="O17" s="1848"/>
      <c r="P17" s="1848"/>
      <c r="Q17" s="1848"/>
      <c r="R17" s="1895"/>
      <c r="S17" s="529"/>
      <c r="T17" s="1894"/>
      <c r="U17" s="1885"/>
      <c r="V17" s="1885"/>
      <c r="W17" s="1885"/>
      <c r="X17" s="1885"/>
      <c r="Y17" s="1885"/>
      <c r="Z17" s="348"/>
      <c r="AA17" s="348"/>
      <c r="AB17" s="348"/>
      <c r="AC17" s="348"/>
      <c r="AD17" s="348"/>
      <c r="AE17" s="1894"/>
      <c r="AF17" s="1848"/>
      <c r="AG17" s="204"/>
      <c r="AH17" s="157"/>
      <c r="AI17" s="157"/>
      <c r="AJ17" s="157"/>
      <c r="AK17" s="157"/>
      <c r="AL17" s="157"/>
      <c r="AM17" s="157"/>
      <c r="AN17" s="157"/>
      <c r="AO17" s="157"/>
      <c r="AP17" s="157"/>
      <c r="AQ17" s="157"/>
      <c r="AR17" s="1848"/>
    </row>
    <row r="18" spans="2:44" ht="33" customHeight="1" thickBot="1">
      <c r="B18" s="1825" t="s">
        <v>1051</v>
      </c>
      <c r="C18" s="478">
        <f>C13+C16</f>
        <v>0</v>
      </c>
      <c r="D18" s="478">
        <f>D13+D16</f>
        <v>0</v>
      </c>
      <c r="E18" s="478">
        <f>SUM(C18:D18)</f>
        <v>0</v>
      </c>
      <c r="F18" s="478">
        <f>F13+F16</f>
        <v>0</v>
      </c>
      <c r="G18" s="474">
        <f>IF(OR(E18=0,F18=0),0,E18/(F18/1000))</f>
        <v>0</v>
      </c>
      <c r="H18" s="594"/>
      <c r="I18" s="594"/>
      <c r="J18" s="594"/>
      <c r="K18" s="594"/>
      <c r="L18" s="594"/>
      <c r="M18" s="203"/>
      <c r="N18" s="583" t="s">
        <v>2721</v>
      </c>
      <c r="O18" s="1848"/>
      <c r="P18" s="1896"/>
      <c r="Q18" s="1848"/>
      <c r="R18" s="1895"/>
      <c r="S18" s="529"/>
      <c r="T18" s="1894"/>
      <c r="U18" s="1885"/>
      <c r="V18" s="1885"/>
      <c r="W18" s="1885"/>
      <c r="X18" s="1885"/>
      <c r="Y18" s="1885"/>
      <c r="Z18" s="348"/>
      <c r="AA18" s="348"/>
      <c r="AB18" s="348"/>
      <c r="AC18" s="348"/>
      <c r="AD18" s="348"/>
      <c r="AE18" s="1894"/>
      <c r="AF18" s="1848"/>
      <c r="AG18" s="1825" t="s">
        <v>1051</v>
      </c>
      <c r="AH18" s="487" t="s">
        <v>2722</v>
      </c>
      <c r="AI18" s="459" t="s">
        <v>2723</v>
      </c>
      <c r="AJ18" s="463" t="s">
        <v>2724</v>
      </c>
      <c r="AK18" s="459" t="s">
        <v>2725</v>
      </c>
      <c r="AL18" s="463" t="s">
        <v>2726</v>
      </c>
      <c r="AM18" s="485" t="s">
        <v>2727</v>
      </c>
      <c r="AN18" s="485" t="s">
        <v>2728</v>
      </c>
      <c r="AO18" s="485" t="s">
        <v>2729</v>
      </c>
      <c r="AP18" s="485" t="s">
        <v>2730</v>
      </c>
      <c r="AQ18" s="881" t="s">
        <v>2731</v>
      </c>
      <c r="AR18" s="1848"/>
    </row>
    <row r="19" spans="2:44" ht="15" customHeight="1" thickBot="1">
      <c r="B19" s="1848"/>
      <c r="C19" s="1848"/>
      <c r="D19" s="1848"/>
      <c r="E19" s="1848"/>
      <c r="F19" s="1848"/>
      <c r="G19" s="1848"/>
      <c r="H19" s="203"/>
      <c r="I19" s="203"/>
      <c r="J19" s="203"/>
      <c r="K19" s="203"/>
      <c r="L19" s="203"/>
      <c r="M19" s="203"/>
      <c r="N19" s="16"/>
      <c r="O19" s="1848"/>
      <c r="P19" s="1848"/>
      <c r="Q19" s="1848"/>
      <c r="R19" s="1895"/>
      <c r="S19" s="529"/>
      <c r="T19" s="1894"/>
      <c r="U19" s="1885"/>
      <c r="V19" s="1885"/>
      <c r="W19" s="1885"/>
      <c r="X19" s="1885"/>
      <c r="Y19" s="1885"/>
      <c r="Z19" s="348"/>
      <c r="AA19" s="348"/>
      <c r="AB19" s="348"/>
      <c r="AC19" s="348"/>
      <c r="AD19" s="348"/>
      <c r="AE19" s="1894"/>
      <c r="AF19" s="1848"/>
      <c r="AG19" s="1848"/>
      <c r="AH19" s="1848"/>
      <c r="AI19" s="1848"/>
      <c r="AJ19" s="1848"/>
      <c r="AK19" s="1848"/>
      <c r="AL19" s="1848"/>
      <c r="AM19" s="203"/>
      <c r="AN19" s="203"/>
      <c r="AO19" s="203"/>
      <c r="AP19" s="203"/>
      <c r="AQ19" s="203"/>
      <c r="AR19" s="1848"/>
    </row>
    <row r="20" spans="2:44" ht="75.75" customHeight="1">
      <c r="B20" s="1800" t="s">
        <v>800</v>
      </c>
      <c r="C20" s="1801" t="s">
        <v>2541</v>
      </c>
      <c r="D20" s="1795" t="s">
        <v>2666</v>
      </c>
      <c r="E20" s="558"/>
      <c r="F20" s="558"/>
      <c r="G20" s="558"/>
      <c r="H20" s="1848"/>
      <c r="I20" s="1848"/>
      <c r="J20" s="1848"/>
      <c r="K20" s="1848"/>
      <c r="L20" s="1848"/>
      <c r="M20" s="1848"/>
      <c r="N20" s="16"/>
      <c r="O20" s="1848"/>
      <c r="P20" s="1848"/>
      <c r="Q20" s="1848"/>
      <c r="R20" s="1895"/>
      <c r="S20" s="529"/>
      <c r="T20" s="1894"/>
      <c r="U20" s="348"/>
      <c r="V20" s="348"/>
      <c r="W20" s="348"/>
      <c r="X20" s="348"/>
      <c r="Y20" s="1885"/>
      <c r="Z20" s="348"/>
      <c r="AA20" s="348"/>
      <c r="AB20" s="348"/>
      <c r="AC20" s="348"/>
      <c r="AD20" s="348"/>
      <c r="AE20" s="1894"/>
      <c r="AF20" s="1848"/>
      <c r="AG20" s="2101" t="s">
        <v>800</v>
      </c>
      <c r="AH20" s="2102"/>
      <c r="AI20" s="2102"/>
      <c r="AJ20" s="2102"/>
      <c r="AK20" s="1801" t="s">
        <v>2541</v>
      </c>
      <c r="AL20" s="1795" t="s">
        <v>2666</v>
      </c>
      <c r="AM20" s="1848"/>
      <c r="AN20" s="1848"/>
      <c r="AO20" s="1848"/>
      <c r="AP20" s="1848"/>
      <c r="AQ20" s="1848"/>
      <c r="AR20" s="1848"/>
    </row>
    <row r="21" spans="2:44" ht="15" customHeight="1">
      <c r="B21" s="1818" t="s">
        <v>801</v>
      </c>
      <c r="C21" s="1816" t="s">
        <v>2543</v>
      </c>
      <c r="D21" s="1817" t="s">
        <v>2544</v>
      </c>
      <c r="E21" s="558"/>
      <c r="F21" s="558"/>
      <c r="G21" s="558"/>
      <c r="H21" s="1848"/>
      <c r="I21" s="1848"/>
      <c r="J21" s="1848"/>
      <c r="K21" s="1848"/>
      <c r="L21" s="1848"/>
      <c r="M21" s="1848"/>
      <c r="N21" s="16"/>
      <c r="O21" s="1848"/>
      <c r="P21" s="1848"/>
      <c r="Q21" s="1848"/>
      <c r="R21" s="1895"/>
      <c r="S21" s="529"/>
      <c r="T21" s="1894"/>
      <c r="U21" s="348"/>
      <c r="V21" s="348"/>
      <c r="W21" s="348"/>
      <c r="X21" s="348"/>
      <c r="Y21" s="1885"/>
      <c r="Z21" s="348"/>
      <c r="AA21" s="348"/>
      <c r="AB21" s="348"/>
      <c r="AC21" s="348"/>
      <c r="AD21" s="348"/>
      <c r="AE21" s="1894"/>
      <c r="AF21" s="1848"/>
      <c r="AG21" s="2166"/>
      <c r="AH21" s="2164"/>
      <c r="AI21" s="2164"/>
      <c r="AJ21" s="2164"/>
      <c r="AK21" s="2180" t="s">
        <v>2543</v>
      </c>
      <c r="AL21" s="2178" t="s">
        <v>2544</v>
      </c>
      <c r="AM21" s="1848"/>
      <c r="AN21" s="1848"/>
      <c r="AO21" s="1848"/>
      <c r="AP21" s="1848"/>
      <c r="AQ21" s="1848"/>
      <c r="AR21" s="1848"/>
    </row>
    <row r="22" spans="2:44" ht="15" customHeight="1" thickBot="1">
      <c r="B22" s="1802" t="s">
        <v>802</v>
      </c>
      <c r="C22" s="1803">
        <v>3</v>
      </c>
      <c r="D22" s="1796">
        <v>3</v>
      </c>
      <c r="E22" s="558"/>
      <c r="F22" s="558"/>
      <c r="G22" s="558"/>
      <c r="H22" s="1848"/>
      <c r="I22" s="1848"/>
      <c r="J22" s="1848"/>
      <c r="K22" s="1848"/>
      <c r="L22" s="1848"/>
      <c r="M22" s="1848"/>
      <c r="N22" s="16"/>
      <c r="O22" s="1848"/>
      <c r="P22" s="1848"/>
      <c r="Q22" s="1848"/>
      <c r="R22" s="1895"/>
      <c r="S22" s="529"/>
      <c r="T22" s="1894"/>
      <c r="U22" s="1885"/>
      <c r="V22" s="1885"/>
      <c r="W22" s="1885"/>
      <c r="X22" s="1885"/>
      <c r="Y22" s="1885"/>
      <c r="Z22" s="348"/>
      <c r="AA22" s="348"/>
      <c r="AB22" s="348"/>
      <c r="AC22" s="348"/>
      <c r="AD22" s="348"/>
      <c r="AE22" s="1894"/>
      <c r="AF22" s="1848"/>
      <c r="AG22" s="2103"/>
      <c r="AH22" s="2104"/>
      <c r="AI22" s="2104"/>
      <c r="AJ22" s="2104"/>
      <c r="AK22" s="2181"/>
      <c r="AL22" s="2179" t="s">
        <v>2544</v>
      </c>
      <c r="AM22" s="1848"/>
      <c r="AN22" s="1848"/>
      <c r="AO22" s="1848"/>
      <c r="AP22" s="1848"/>
      <c r="AQ22" s="1848"/>
      <c r="AR22" s="1848"/>
    </row>
    <row r="23" spans="2:44" ht="15" customHeight="1" thickBot="1">
      <c r="B23" s="1848"/>
      <c r="C23" s="1848"/>
      <c r="D23" s="1848"/>
      <c r="E23" s="1848"/>
      <c r="F23" s="1848"/>
      <c r="G23" s="1848"/>
      <c r="H23" s="1848"/>
      <c r="I23" s="1848"/>
      <c r="J23" s="1848"/>
      <c r="K23" s="1848"/>
      <c r="L23" s="1848"/>
      <c r="M23" s="1848"/>
      <c r="N23" s="16"/>
      <c r="O23" s="1848"/>
      <c r="P23" s="1848"/>
      <c r="Q23" s="1848"/>
      <c r="R23" s="1895"/>
      <c r="S23" s="529"/>
      <c r="T23" s="1894"/>
      <c r="U23" s="1885"/>
      <c r="V23" s="1885"/>
      <c r="W23" s="1885"/>
      <c r="X23" s="1885"/>
      <c r="Y23" s="1885"/>
      <c r="Z23" s="348"/>
      <c r="AA23" s="348"/>
      <c r="AB23" s="348"/>
      <c r="AC23" s="348"/>
      <c r="AD23" s="348"/>
      <c r="AE23" s="1894"/>
      <c r="AF23" s="1848"/>
      <c r="AG23" s="1848"/>
      <c r="AH23" s="1848"/>
      <c r="AI23" s="1848"/>
      <c r="AJ23" s="1848"/>
      <c r="AK23" s="1848"/>
      <c r="AL23" s="1848"/>
      <c r="AM23" s="1848"/>
      <c r="AN23" s="1848"/>
      <c r="AO23" s="1848"/>
      <c r="AP23" s="1848"/>
      <c r="AQ23" s="1848"/>
      <c r="AR23" s="1848"/>
    </row>
    <row r="24" spans="2:44" ht="21" customHeight="1" thickBot="1">
      <c r="B24" s="378" t="s">
        <v>2667</v>
      </c>
      <c r="C24" s="157"/>
      <c r="D24" s="157"/>
      <c r="E24" s="157"/>
      <c r="F24" s="157"/>
      <c r="G24" s="157"/>
      <c r="H24" s="206"/>
      <c r="I24" s="206"/>
      <c r="J24" s="206"/>
      <c r="K24" s="206"/>
      <c r="L24" s="206"/>
      <c r="M24" s="1848"/>
      <c r="N24" s="16"/>
      <c r="O24" s="1848"/>
      <c r="P24" s="1848"/>
      <c r="Q24" s="1848"/>
      <c r="R24" s="1895"/>
      <c r="S24" s="529"/>
      <c r="T24" s="1894"/>
      <c r="U24" s="1885"/>
      <c r="V24" s="1885"/>
      <c r="W24" s="1885"/>
      <c r="X24" s="1885"/>
      <c r="Y24" s="1885"/>
      <c r="Z24" s="348"/>
      <c r="AA24" s="348"/>
      <c r="AB24" s="348"/>
      <c r="AC24" s="348"/>
      <c r="AD24" s="348"/>
      <c r="AE24" s="1894"/>
      <c r="AF24" s="1848"/>
      <c r="AG24" s="378" t="s">
        <v>2667</v>
      </c>
      <c r="AH24" s="157"/>
      <c r="AI24" s="157"/>
      <c r="AJ24" s="157"/>
      <c r="AK24" s="157"/>
      <c r="AL24" s="157"/>
      <c r="AM24" s="206"/>
      <c r="AN24" s="206"/>
      <c r="AO24" s="206"/>
      <c r="AP24" s="206"/>
      <c r="AQ24" s="206"/>
      <c r="AR24" s="1848"/>
    </row>
    <row r="25" spans="2:44" ht="33" customHeight="1" thickBot="1">
      <c r="B25" s="1825" t="s">
        <v>1051</v>
      </c>
      <c r="C25" s="1317"/>
      <c r="D25" s="474">
        <f>IF(OR(E18=0,C25=0),0,E18/(C25/1000))</f>
        <v>0</v>
      </c>
      <c r="E25" s="593"/>
      <c r="F25" s="594"/>
      <c r="G25" s="594"/>
      <c r="H25" s="1311"/>
      <c r="I25" s="1311"/>
      <c r="J25" s="1311"/>
      <c r="K25" s="1311"/>
      <c r="L25" s="1311"/>
      <c r="M25" s="1848"/>
      <c r="N25" s="583" t="s">
        <v>2732</v>
      </c>
      <c r="O25" s="1848"/>
      <c r="P25" s="1896"/>
      <c r="Q25" s="1848"/>
      <c r="R25" s="1895"/>
      <c r="S25" s="529" t="str">
        <f>IF( SUM( U25:AD25 ) = 0, 0, $U$4 )</f>
        <v>Please complete all cells in row</v>
      </c>
      <c r="T25" s="578"/>
      <c r="U25" s="530">
        <f xml:space="preserve"> IF( ISNUMBER( C25 ), 0, 1 )</f>
        <v>1</v>
      </c>
      <c r="V25" s="352"/>
      <c r="W25" s="352"/>
      <c r="X25" s="352"/>
      <c r="Y25" s="352"/>
      <c r="Z25" s="348"/>
      <c r="AA25" s="348"/>
      <c r="AB25" s="348"/>
      <c r="AC25" s="348"/>
      <c r="AD25" s="348"/>
      <c r="AE25" s="578"/>
      <c r="AF25" s="1848"/>
      <c r="AG25" s="2182" t="s">
        <v>1016</v>
      </c>
      <c r="AH25" s="2183"/>
      <c r="AI25" s="2183"/>
      <c r="AJ25" s="2183"/>
      <c r="AK25" s="487" t="s">
        <v>2733</v>
      </c>
      <c r="AL25" s="460" t="s">
        <v>2734</v>
      </c>
      <c r="AM25" s="1311"/>
      <c r="AN25" s="1311"/>
      <c r="AO25" s="1311"/>
      <c r="AP25" s="1311"/>
      <c r="AQ25" s="1311"/>
      <c r="AR25" s="1848"/>
    </row>
    <row r="26" spans="2:44" ht="15.75">
      <c r="B26" s="1848"/>
      <c r="C26" s="1848"/>
      <c r="D26" s="1848"/>
      <c r="E26" s="1848"/>
      <c r="F26" s="1848"/>
      <c r="G26" s="1848"/>
      <c r="H26" s="205"/>
      <c r="I26" s="205"/>
      <c r="J26" s="205"/>
      <c r="K26" s="205"/>
      <c r="L26" s="205"/>
      <c r="M26" s="206"/>
      <c r="N26" s="1848"/>
      <c r="O26" s="1848"/>
      <c r="P26" s="1902"/>
      <c r="Q26" s="1902"/>
      <c r="R26" s="1902"/>
      <c r="S26" s="596"/>
      <c r="T26" s="1889"/>
      <c r="U26" s="1889"/>
      <c r="V26" s="1889"/>
      <c r="W26" s="1889"/>
      <c r="X26" s="1889"/>
      <c r="Y26" s="1889"/>
      <c r="Z26" s="1568"/>
      <c r="AA26" s="1568"/>
      <c r="AB26" s="1568"/>
      <c r="AC26" s="1568"/>
      <c r="AD26" s="1568"/>
      <c r="AE26" s="1889"/>
      <c r="AF26" s="1902"/>
      <c r="AG26" s="1902"/>
      <c r="AH26" s="1848"/>
      <c r="AI26" s="1848"/>
      <c r="AJ26" s="1848"/>
      <c r="AK26" s="1848"/>
      <c r="AL26" s="1848"/>
      <c r="AM26" s="205"/>
      <c r="AN26" s="205"/>
      <c r="AO26" s="205"/>
      <c r="AP26" s="205"/>
      <c r="AQ26" s="205"/>
      <c r="AR26" s="1848"/>
    </row>
    <row r="27" spans="2:44" ht="15.75">
      <c r="B27" s="1848"/>
      <c r="C27" s="1848"/>
      <c r="D27" s="1848"/>
      <c r="E27" s="1848"/>
      <c r="F27" s="1848"/>
      <c r="G27" s="1848"/>
      <c r="H27" s="205"/>
      <c r="I27" s="205"/>
      <c r="J27" s="205"/>
      <c r="K27" s="205"/>
      <c r="L27" s="205"/>
      <c r="M27" s="58"/>
      <c r="N27" s="1848"/>
      <c r="O27" s="1848"/>
      <c r="P27" s="1902"/>
      <c r="Q27" s="1902"/>
      <c r="R27" s="1902"/>
      <c r="S27" s="1902"/>
      <c r="T27" s="1889"/>
      <c r="U27" s="1889"/>
      <c r="V27" s="1889"/>
      <c r="W27" s="1889"/>
      <c r="X27" s="1889"/>
      <c r="Y27" s="1889"/>
      <c r="Z27" s="1889"/>
      <c r="AA27" s="1889"/>
      <c r="AB27" s="1889"/>
      <c r="AC27" s="1889"/>
      <c r="AD27" s="1889"/>
      <c r="AE27" s="1889"/>
      <c r="AF27" s="1902"/>
      <c r="AG27" s="1902"/>
      <c r="AH27" s="1848"/>
      <c r="AI27" s="1848"/>
      <c r="AJ27" s="1848"/>
      <c r="AK27" s="1848"/>
      <c r="AL27" s="1848"/>
      <c r="AM27" s="205"/>
      <c r="AN27" s="205"/>
      <c r="AO27" s="205"/>
      <c r="AP27" s="205"/>
      <c r="AQ27" s="205"/>
      <c r="AR27" s="1848"/>
    </row>
    <row r="28" spans="2:44">
      <c r="B28" s="1848"/>
      <c r="C28" s="1848"/>
      <c r="D28" s="1848"/>
      <c r="E28" s="1848"/>
      <c r="F28" s="1848"/>
      <c r="G28" s="1848"/>
      <c r="H28" s="1848"/>
      <c r="I28" s="1848"/>
      <c r="J28" s="1848"/>
      <c r="K28" s="1848"/>
      <c r="L28" s="1848"/>
      <c r="M28" s="1848"/>
      <c r="N28" s="1848"/>
      <c r="O28" s="1848"/>
      <c r="P28" s="1902"/>
      <c r="Q28" s="1902"/>
      <c r="R28" s="1902"/>
      <c r="S28" s="1902"/>
      <c r="T28" s="1889"/>
      <c r="U28" s="1889"/>
      <c r="V28" s="1889"/>
      <c r="W28" s="1889"/>
      <c r="X28" s="1889"/>
      <c r="Y28" s="1889"/>
      <c r="Z28" s="1889"/>
      <c r="AA28" s="1889"/>
      <c r="AB28" s="1889"/>
      <c r="AC28" s="1889"/>
      <c r="AD28" s="1889"/>
      <c r="AE28" s="1889"/>
      <c r="AF28" s="1902"/>
      <c r="AG28" s="1902"/>
      <c r="AH28" s="1848"/>
      <c r="AI28" s="1848"/>
      <c r="AJ28" s="1848"/>
      <c r="AK28" s="1848"/>
      <c r="AL28" s="1848"/>
      <c r="AM28" s="1848"/>
      <c r="AN28" s="1848"/>
      <c r="AO28" s="1848"/>
      <c r="AP28" s="1848"/>
      <c r="AQ28" s="1848"/>
      <c r="AR28" s="1848"/>
    </row>
    <row r="29" spans="2:44">
      <c r="B29" s="1848"/>
      <c r="C29" s="1848"/>
      <c r="D29" s="1848"/>
      <c r="E29" s="1848"/>
      <c r="F29" s="1848"/>
      <c r="G29" s="1848"/>
      <c r="H29" s="1848"/>
      <c r="I29" s="1848"/>
      <c r="J29" s="1848"/>
      <c r="K29" s="1848"/>
      <c r="L29" s="1848"/>
      <c r="M29" s="1848"/>
      <c r="N29" s="1848"/>
      <c r="O29" s="1848"/>
      <c r="P29" s="1902"/>
      <c r="Q29" s="1902"/>
      <c r="R29" s="1902"/>
      <c r="S29" s="1902"/>
      <c r="T29" s="1889"/>
      <c r="U29" s="1889"/>
      <c r="V29" s="1889"/>
      <c r="W29" s="1889"/>
      <c r="X29" s="1889"/>
      <c r="Y29" s="1889"/>
      <c r="Z29" s="1889"/>
      <c r="AA29" s="1889"/>
      <c r="AB29" s="1889"/>
      <c r="AC29" s="1889"/>
      <c r="AD29" s="1889"/>
      <c r="AE29" s="1889"/>
      <c r="AF29" s="1902"/>
      <c r="AG29" s="1902"/>
      <c r="AH29" s="1848"/>
      <c r="AI29" s="1848"/>
      <c r="AJ29" s="1848"/>
      <c r="AK29" s="1848"/>
      <c r="AL29" s="1848"/>
      <c r="AM29" s="1848"/>
      <c r="AN29" s="1848"/>
      <c r="AO29" s="1848"/>
      <c r="AP29" s="1848"/>
      <c r="AQ29" s="1848"/>
      <c r="AR29" s="1848"/>
    </row>
    <row r="30" spans="2:44">
      <c r="B30" s="1848"/>
      <c r="C30" s="1848"/>
      <c r="D30" s="1848"/>
      <c r="E30" s="1848"/>
      <c r="F30" s="1848"/>
      <c r="G30" s="1848"/>
      <c r="H30" s="1848"/>
      <c r="I30" s="1848"/>
      <c r="J30" s="1848"/>
      <c r="K30" s="1848"/>
      <c r="L30" s="1848"/>
      <c r="M30" s="1848"/>
      <c r="N30" s="1848"/>
      <c r="O30" s="1848"/>
      <c r="P30" s="1902"/>
      <c r="Q30" s="1902"/>
      <c r="R30" s="1902"/>
      <c r="S30" s="1902"/>
      <c r="T30" s="1889"/>
      <c r="U30" s="1889"/>
      <c r="V30" s="1889"/>
      <c r="W30" s="1889"/>
      <c r="X30" s="1889"/>
      <c r="Y30" s="1889"/>
      <c r="Z30" s="1889"/>
      <c r="AA30" s="1889"/>
      <c r="AB30" s="1889"/>
      <c r="AC30" s="1889"/>
      <c r="AD30" s="1889"/>
      <c r="AE30" s="1889"/>
      <c r="AF30" s="1902"/>
      <c r="AG30" s="1902"/>
      <c r="AH30" s="1848"/>
      <c r="AI30" s="1848"/>
      <c r="AJ30" s="1848"/>
      <c r="AK30" s="1848"/>
      <c r="AL30" s="1848"/>
      <c r="AM30" s="1848"/>
      <c r="AN30" s="1848"/>
      <c r="AO30" s="1848"/>
      <c r="AP30" s="1848"/>
      <c r="AQ30" s="1848"/>
      <c r="AR30" s="1848"/>
    </row>
    <row r="31" spans="2:44">
      <c r="B31" s="1848"/>
      <c r="C31" s="1848"/>
      <c r="D31" s="1848"/>
      <c r="E31" s="1848"/>
      <c r="F31" s="1848"/>
      <c r="G31" s="1848"/>
      <c r="H31" s="1848"/>
      <c r="I31" s="1848"/>
      <c r="J31" s="1848"/>
      <c r="K31" s="1848"/>
      <c r="L31" s="1848"/>
      <c r="M31" s="1848"/>
      <c r="N31" s="1848"/>
      <c r="O31" s="1848"/>
      <c r="P31" s="1902"/>
      <c r="Q31" s="1902"/>
      <c r="R31" s="1902"/>
      <c r="S31" s="1902"/>
      <c r="T31" s="1889"/>
      <c r="U31" s="1889"/>
      <c r="V31" s="1889"/>
      <c r="W31" s="1889"/>
      <c r="X31" s="1889"/>
      <c r="Y31" s="1889"/>
      <c r="Z31" s="1889"/>
      <c r="AA31" s="1889"/>
      <c r="AB31" s="1889"/>
      <c r="AC31" s="1889"/>
      <c r="AD31" s="1889"/>
      <c r="AE31" s="1889"/>
      <c r="AF31" s="1902"/>
      <c r="AG31" s="1902"/>
      <c r="AH31" s="1848"/>
      <c r="AI31" s="1848"/>
      <c r="AJ31" s="1848"/>
      <c r="AK31" s="1848"/>
      <c r="AL31" s="1848"/>
      <c r="AM31" s="1848"/>
      <c r="AN31" s="1848"/>
      <c r="AO31" s="1848"/>
      <c r="AP31" s="1848"/>
      <c r="AQ31" s="1848"/>
      <c r="AR31" s="1848"/>
    </row>
    <row r="32" spans="2:44">
      <c r="B32" s="1848"/>
      <c r="C32" s="1848"/>
      <c r="D32" s="1848"/>
      <c r="E32" s="1848"/>
      <c r="F32" s="1848"/>
      <c r="G32" s="1848"/>
      <c r="H32" s="1848"/>
      <c r="I32" s="1848"/>
      <c r="J32" s="1848"/>
      <c r="K32" s="1848"/>
      <c r="L32" s="1848"/>
      <c r="M32" s="1848"/>
      <c r="N32" s="1848"/>
      <c r="O32" s="1848"/>
      <c r="P32" s="1902"/>
      <c r="Q32" s="1902"/>
      <c r="R32" s="1902"/>
      <c r="S32" s="596"/>
      <c r="T32" s="1889"/>
      <c r="U32" s="1889"/>
      <c r="V32" s="1889"/>
      <c r="W32" s="1889"/>
      <c r="X32" s="1889"/>
      <c r="Y32" s="1889"/>
      <c r="Z32" s="1568"/>
      <c r="AA32" s="1568"/>
      <c r="AB32" s="1568"/>
      <c r="AC32" s="1568"/>
      <c r="AD32" s="1568"/>
      <c r="AE32" s="1889"/>
      <c r="AF32" s="1902"/>
      <c r="AG32" s="1902"/>
      <c r="AH32" s="1848"/>
      <c r="AI32" s="1848"/>
      <c r="AJ32" s="1848"/>
      <c r="AK32" s="1848"/>
      <c r="AL32" s="1848"/>
      <c r="AM32" s="1848"/>
      <c r="AN32" s="1848"/>
      <c r="AO32" s="1848"/>
      <c r="AP32" s="1848"/>
      <c r="AQ32" s="1848"/>
      <c r="AR32" s="1848"/>
    </row>
    <row r="33" spans="16:44">
      <c r="P33" s="1902"/>
      <c r="Q33" s="1902"/>
      <c r="R33" s="1902"/>
      <c r="S33" s="596"/>
      <c r="T33" s="1889"/>
      <c r="U33" s="1889"/>
      <c r="V33" s="1889"/>
      <c r="W33" s="1889"/>
      <c r="X33" s="1889"/>
      <c r="Y33" s="1889"/>
      <c r="Z33" s="1568"/>
      <c r="AA33" s="1568"/>
      <c r="AB33" s="1568"/>
      <c r="AC33" s="1568"/>
      <c r="AD33" s="1568"/>
      <c r="AE33" s="1889"/>
      <c r="AF33" s="1902"/>
      <c r="AG33" s="1902"/>
      <c r="AH33" s="1848"/>
      <c r="AI33" s="1848"/>
      <c r="AJ33" s="1848"/>
      <c r="AK33" s="1848"/>
      <c r="AL33" s="1848"/>
      <c r="AM33" s="1848"/>
      <c r="AN33" s="1848"/>
      <c r="AO33" s="1848"/>
      <c r="AP33" s="1848"/>
      <c r="AQ33" s="1848"/>
      <c r="AR33" s="1848"/>
    </row>
    <row r="34" spans="16:44">
      <c r="P34" s="1902"/>
      <c r="Q34" s="1902"/>
      <c r="R34" s="1902"/>
      <c r="S34" s="596">
        <f>IF( SUM( Z34:AD34 ) = 0, 0, $U$4 )</f>
        <v>0</v>
      </c>
      <c r="T34" s="1889"/>
      <c r="U34" s="1568"/>
      <c r="V34" s="1568"/>
      <c r="W34" s="1568"/>
      <c r="X34" s="1568"/>
      <c r="Y34" s="1889"/>
      <c r="Z34" s="1568"/>
      <c r="AA34" s="1568"/>
      <c r="AB34" s="1568"/>
      <c r="AC34" s="1568"/>
      <c r="AD34" s="1568"/>
      <c r="AE34" s="1889"/>
      <c r="AF34" s="1902"/>
      <c r="AG34" s="1902"/>
      <c r="AH34" s="1848"/>
      <c r="AI34" s="1848"/>
      <c r="AJ34" s="1848"/>
      <c r="AK34" s="1848"/>
      <c r="AL34" s="1848"/>
      <c r="AM34" s="1848"/>
      <c r="AN34" s="1848"/>
      <c r="AO34" s="1848"/>
      <c r="AP34" s="1848"/>
      <c r="AQ34" s="1848"/>
      <c r="AR34" s="1848"/>
    </row>
    <row r="35" spans="16:44">
      <c r="P35" s="1902"/>
      <c r="Q35" s="1902"/>
      <c r="R35" s="1902"/>
      <c r="S35" s="596"/>
      <c r="T35" s="1889"/>
      <c r="U35" s="1889"/>
      <c r="V35" s="1889"/>
      <c r="W35" s="1889"/>
      <c r="X35" s="1889"/>
      <c r="Y35" s="1889"/>
      <c r="Z35" s="1568"/>
      <c r="AA35" s="1568"/>
      <c r="AB35" s="1568"/>
      <c r="AC35" s="1568"/>
      <c r="AD35" s="1568"/>
      <c r="AE35" s="1889"/>
      <c r="AF35" s="1902"/>
      <c r="AG35" s="1902"/>
      <c r="AH35" s="1848"/>
      <c r="AI35" s="1848"/>
      <c r="AJ35" s="1848"/>
      <c r="AK35" s="1848"/>
      <c r="AL35" s="1848"/>
      <c r="AM35" s="1848"/>
      <c r="AN35" s="1848"/>
      <c r="AO35" s="1848"/>
      <c r="AP35" s="1848"/>
      <c r="AQ35" s="1848"/>
      <c r="AR35" s="1848"/>
    </row>
    <row r="36" spans="16:44">
      <c r="P36" s="1902"/>
      <c r="Q36" s="1902"/>
      <c r="R36" s="1902"/>
      <c r="S36" s="596"/>
      <c r="T36" s="1889"/>
      <c r="U36" s="1889"/>
      <c r="V36" s="1889"/>
      <c r="W36" s="1889"/>
      <c r="X36" s="1889"/>
      <c r="Y36" s="1889"/>
      <c r="Z36" s="1568"/>
      <c r="AA36" s="1568"/>
      <c r="AB36" s="1568"/>
      <c r="AC36" s="1568"/>
      <c r="AD36" s="1568"/>
      <c r="AE36" s="1889"/>
      <c r="AF36" s="1902"/>
      <c r="AG36" s="1902"/>
      <c r="AH36" s="1848"/>
      <c r="AI36" s="1848"/>
      <c r="AJ36" s="1848"/>
      <c r="AK36" s="1848"/>
      <c r="AL36" s="1848"/>
      <c r="AM36" s="1848"/>
      <c r="AN36" s="1848"/>
      <c r="AO36" s="1848"/>
      <c r="AP36" s="1848"/>
      <c r="AQ36" s="1848"/>
      <c r="AR36" s="1848"/>
    </row>
    <row r="37" spans="16:44">
      <c r="P37" s="1902"/>
      <c r="Q37" s="1902"/>
      <c r="R37" s="1902"/>
      <c r="S37" s="596"/>
      <c r="T37" s="1889"/>
      <c r="U37" s="1889"/>
      <c r="V37" s="1889"/>
      <c r="W37" s="1889"/>
      <c r="X37" s="1889"/>
      <c r="Y37" s="1889"/>
      <c r="Z37" s="1568"/>
      <c r="AA37" s="1568"/>
      <c r="AB37" s="1568"/>
      <c r="AC37" s="1568"/>
      <c r="AD37" s="1568"/>
      <c r="AE37" s="1889"/>
      <c r="AF37" s="1902"/>
      <c r="AG37" s="1902"/>
      <c r="AH37" s="1848"/>
      <c r="AI37" s="1848"/>
      <c r="AJ37" s="1848"/>
      <c r="AK37" s="1848"/>
      <c r="AL37" s="1848"/>
      <c r="AM37" s="1848"/>
      <c r="AN37" s="1848"/>
      <c r="AO37" s="1848"/>
      <c r="AP37" s="1848"/>
      <c r="AQ37" s="1848"/>
      <c r="AR37" s="1848"/>
    </row>
    <row r="38" spans="16:44">
      <c r="P38" s="1902"/>
      <c r="Q38" s="1902"/>
      <c r="R38" s="1902"/>
      <c r="S38" s="596"/>
      <c r="T38" s="1889"/>
      <c r="U38" s="1889"/>
      <c r="V38" s="1889"/>
      <c r="W38" s="1889"/>
      <c r="X38" s="1889"/>
      <c r="Y38" s="1889"/>
      <c r="Z38" s="1568"/>
      <c r="AA38" s="1568"/>
      <c r="AB38" s="1568"/>
      <c r="AC38" s="1568"/>
      <c r="AD38" s="1568"/>
      <c r="AE38" s="1889"/>
      <c r="AF38" s="1902"/>
      <c r="AG38" s="1902"/>
      <c r="AH38" s="1848"/>
      <c r="AI38" s="1848"/>
      <c r="AJ38" s="1848"/>
      <c r="AK38" s="1848"/>
      <c r="AL38" s="1848"/>
      <c r="AM38" s="1848"/>
      <c r="AN38" s="1848"/>
      <c r="AO38" s="1848"/>
      <c r="AP38" s="1848"/>
      <c r="AQ38" s="1848"/>
      <c r="AR38" s="1848"/>
    </row>
    <row r="39" spans="16:44">
      <c r="P39" s="1902"/>
      <c r="Q39" s="1902"/>
      <c r="R39" s="1902"/>
      <c r="S39" s="596"/>
      <c r="T39" s="1889"/>
      <c r="U39" s="1889"/>
      <c r="V39" s="1889"/>
      <c r="W39" s="1889"/>
      <c r="X39" s="1889"/>
      <c r="Y39" s="1889"/>
      <c r="Z39" s="1568"/>
      <c r="AA39" s="1568"/>
      <c r="AB39" s="1568"/>
      <c r="AC39" s="1568"/>
      <c r="AD39" s="1568"/>
      <c r="AE39" s="1889"/>
      <c r="AF39" s="1902"/>
      <c r="AG39" s="1902"/>
      <c r="AH39" s="1848"/>
      <c r="AI39" s="1848"/>
      <c r="AJ39" s="1848"/>
      <c r="AK39" s="1848"/>
      <c r="AL39" s="1848"/>
      <c r="AM39" s="1848"/>
      <c r="AN39" s="1848"/>
      <c r="AO39" s="1848"/>
      <c r="AP39" s="1848"/>
      <c r="AQ39" s="1848"/>
      <c r="AR39" s="1848"/>
    </row>
    <row r="40" spans="16:44">
      <c r="P40" s="1902"/>
      <c r="Q40" s="1902"/>
      <c r="R40" s="1902"/>
      <c r="S40" s="596"/>
      <c r="T40" s="1889"/>
      <c r="U40" s="1889"/>
      <c r="V40" s="1889"/>
      <c r="W40" s="1889"/>
      <c r="X40" s="1889"/>
      <c r="Y40" s="1889"/>
      <c r="Z40" s="1568"/>
      <c r="AA40" s="1568"/>
      <c r="AB40" s="1568"/>
      <c r="AC40" s="1568"/>
      <c r="AD40" s="1568"/>
      <c r="AE40" s="1889"/>
      <c r="AF40" s="1902"/>
      <c r="AG40" s="1902"/>
      <c r="AH40" s="1848"/>
      <c r="AI40" s="1848"/>
      <c r="AJ40" s="1848"/>
      <c r="AK40" s="1848"/>
      <c r="AL40" s="1848"/>
      <c r="AM40" s="1848"/>
      <c r="AN40" s="1848"/>
      <c r="AO40" s="1848"/>
      <c r="AP40" s="1848"/>
      <c r="AQ40" s="1848"/>
      <c r="AR40" s="1848"/>
    </row>
    <row r="41" spans="16:44">
      <c r="P41" s="1902"/>
      <c r="Q41" s="1902"/>
      <c r="R41" s="1889"/>
      <c r="S41" s="596"/>
      <c r="T41" s="1889"/>
      <c r="U41" s="1889"/>
      <c r="V41" s="1889"/>
      <c r="W41" s="1889"/>
      <c r="X41" s="1889"/>
      <c r="Y41" s="1889"/>
      <c r="Z41" s="1568"/>
      <c r="AA41" s="1568"/>
      <c r="AB41" s="1568"/>
      <c r="AC41" s="1568"/>
      <c r="AD41" s="1568"/>
      <c r="AE41" s="1889"/>
      <c r="AF41" s="1902"/>
      <c r="AG41" s="1902"/>
      <c r="AH41" s="1848"/>
      <c r="AI41" s="1848"/>
      <c r="AJ41" s="1848"/>
      <c r="AK41" s="1848"/>
      <c r="AL41" s="1848"/>
      <c r="AM41" s="1848"/>
      <c r="AN41" s="1848"/>
      <c r="AO41" s="1848"/>
      <c r="AP41" s="1848"/>
      <c r="AQ41" s="1848"/>
      <c r="AR41" s="1848"/>
    </row>
    <row r="42" spans="16:44">
      <c r="P42" s="1848"/>
      <c r="Q42" s="1848"/>
      <c r="R42" s="1885"/>
      <c r="S42" s="596"/>
      <c r="T42" s="1885"/>
      <c r="U42" s="1885"/>
      <c r="V42" s="1885"/>
      <c r="W42" s="1885"/>
      <c r="X42" s="1885"/>
      <c r="Y42" s="1885"/>
      <c r="Z42" s="348"/>
      <c r="AA42" s="348"/>
      <c r="AB42" s="348"/>
      <c r="AC42" s="348"/>
      <c r="AD42" s="348"/>
      <c r="AE42" s="1885"/>
      <c r="AF42" s="1848"/>
      <c r="AG42" s="1848"/>
      <c r="AH42" s="1848"/>
      <c r="AI42" s="1848"/>
      <c r="AJ42" s="1848"/>
      <c r="AK42" s="1848"/>
      <c r="AL42" s="1848"/>
      <c r="AM42" s="1848"/>
      <c r="AN42" s="1848"/>
      <c r="AO42" s="1848"/>
      <c r="AP42" s="1848"/>
      <c r="AQ42" s="1848"/>
      <c r="AR42" s="1848"/>
    </row>
    <row r="43" spans="16:44">
      <c r="P43" s="1848"/>
      <c r="Q43" s="1848"/>
      <c r="R43" s="1885"/>
      <c r="S43" s="596"/>
      <c r="T43" s="1885"/>
      <c r="U43" s="1885"/>
      <c r="V43" s="1885"/>
      <c r="W43" s="1885"/>
      <c r="X43" s="1885"/>
      <c r="Y43" s="1885"/>
      <c r="Z43" s="348"/>
      <c r="AA43" s="348"/>
      <c r="AB43" s="348"/>
      <c r="AC43" s="348"/>
      <c r="AD43" s="348"/>
      <c r="AE43" s="1885"/>
      <c r="AF43" s="1848"/>
      <c r="AG43" s="1848"/>
      <c r="AH43" s="1848"/>
      <c r="AI43" s="1848"/>
      <c r="AJ43" s="1848"/>
      <c r="AK43" s="1848"/>
      <c r="AL43" s="1848"/>
      <c r="AM43" s="1848"/>
      <c r="AN43" s="1848"/>
      <c r="AO43" s="1848"/>
      <c r="AP43" s="1848"/>
      <c r="AQ43" s="1848"/>
      <c r="AR43" s="1848"/>
    </row>
    <row r="44" spans="16:44">
      <c r="P44" s="1848"/>
      <c r="Q44" s="1848"/>
      <c r="R44" s="1885"/>
      <c r="S44" s="596"/>
      <c r="T44" s="1885"/>
      <c r="U44" s="1885"/>
      <c r="V44" s="1885"/>
      <c r="W44" s="1885"/>
      <c r="X44" s="1885"/>
      <c r="Y44" s="1885"/>
      <c r="Z44" s="348"/>
      <c r="AA44" s="348"/>
      <c r="AB44" s="348"/>
      <c r="AC44" s="348"/>
      <c r="AD44" s="348"/>
      <c r="AE44" s="1885"/>
      <c r="AF44" s="1848"/>
      <c r="AG44" s="1848"/>
      <c r="AH44" s="1848"/>
      <c r="AI44" s="1848"/>
      <c r="AJ44" s="1848"/>
      <c r="AK44" s="1848"/>
      <c r="AL44" s="1848"/>
      <c r="AM44" s="1848"/>
      <c r="AN44" s="1848"/>
      <c r="AO44" s="1848"/>
      <c r="AP44" s="1848"/>
      <c r="AQ44" s="1848"/>
      <c r="AR44" s="1848"/>
    </row>
    <row r="45" spans="16:44">
      <c r="P45" s="1848"/>
      <c r="Q45" s="1848"/>
      <c r="R45" s="1885"/>
      <c r="S45" s="596"/>
      <c r="T45" s="1885"/>
      <c r="U45" s="1885"/>
      <c r="V45" s="1885"/>
      <c r="W45" s="1885"/>
      <c r="X45" s="1885"/>
      <c r="Y45" s="1885"/>
      <c r="Z45" s="348"/>
      <c r="AA45" s="348"/>
      <c r="AB45" s="348"/>
      <c r="AC45" s="348"/>
      <c r="AD45" s="348"/>
      <c r="AE45" s="1885"/>
      <c r="AF45" s="1848"/>
      <c r="AG45" s="1848"/>
      <c r="AH45" s="1848"/>
      <c r="AI45" s="1848"/>
      <c r="AJ45" s="1848"/>
      <c r="AK45" s="1848"/>
      <c r="AL45" s="1848"/>
      <c r="AM45" s="1848"/>
      <c r="AN45" s="1848"/>
      <c r="AO45" s="1848"/>
      <c r="AP45" s="1848"/>
      <c r="AQ45" s="1848"/>
      <c r="AR45" s="1848"/>
    </row>
    <row r="46" spans="16:44">
      <c r="P46" s="1848"/>
      <c r="Q46" s="1848"/>
      <c r="R46" s="1885"/>
      <c r="S46" s="596"/>
      <c r="T46" s="1885"/>
      <c r="U46" s="1885"/>
      <c r="V46" s="1885"/>
      <c r="W46" s="1885"/>
      <c r="X46" s="1885"/>
      <c r="Y46" s="1885"/>
      <c r="Z46" s="348"/>
      <c r="AA46" s="348"/>
      <c r="AB46" s="348"/>
      <c r="AC46" s="348"/>
      <c r="AD46" s="348"/>
      <c r="AE46" s="1885"/>
      <c r="AF46" s="1848"/>
      <c r="AG46" s="1848"/>
      <c r="AH46" s="1848"/>
      <c r="AI46" s="1848"/>
      <c r="AJ46" s="1848"/>
      <c r="AK46" s="1848"/>
      <c r="AL46" s="1848"/>
      <c r="AM46" s="1848"/>
      <c r="AN46" s="1848"/>
      <c r="AO46" s="1848"/>
      <c r="AP46" s="1848"/>
      <c r="AQ46" s="1848"/>
      <c r="AR46" s="1848"/>
    </row>
    <row r="47" spans="16:44">
      <c r="P47" s="1848"/>
      <c r="Q47" s="1848"/>
      <c r="R47" s="1885"/>
      <c r="S47" s="596"/>
      <c r="T47" s="1885"/>
      <c r="U47" s="1885"/>
      <c r="V47" s="1885"/>
      <c r="W47" s="1885"/>
      <c r="X47" s="1885"/>
      <c r="Y47" s="1885"/>
      <c r="Z47" s="348"/>
      <c r="AA47" s="348"/>
      <c r="AB47" s="348"/>
      <c r="AC47" s="348"/>
      <c r="AD47" s="348"/>
      <c r="AE47" s="1885"/>
      <c r="AF47" s="1848"/>
      <c r="AG47" s="1848"/>
      <c r="AH47" s="1848"/>
      <c r="AI47" s="1848"/>
      <c r="AJ47" s="1848"/>
      <c r="AK47" s="1848"/>
      <c r="AL47" s="1848"/>
      <c r="AM47" s="1848"/>
      <c r="AN47" s="1848"/>
      <c r="AO47" s="1848"/>
      <c r="AP47" s="1848"/>
      <c r="AQ47" s="1848"/>
      <c r="AR47" s="1848"/>
    </row>
    <row r="48" spans="16:44">
      <c r="P48" s="1848"/>
      <c r="Q48" s="1848"/>
      <c r="R48" s="1885"/>
      <c r="S48" s="1848"/>
      <c r="T48" s="1885"/>
      <c r="U48" s="1885"/>
      <c r="V48" s="1885"/>
      <c r="W48" s="1885"/>
      <c r="X48" s="1885"/>
      <c r="Y48" s="1885"/>
      <c r="Z48" s="1885"/>
      <c r="AA48" s="1885"/>
      <c r="AB48" s="1885"/>
      <c r="AC48" s="1885"/>
      <c r="AD48" s="1885"/>
      <c r="AE48" s="1885"/>
      <c r="AF48" s="1848"/>
      <c r="AG48" s="1848"/>
      <c r="AH48" s="1848"/>
      <c r="AI48" s="1848"/>
      <c r="AJ48" s="1848"/>
      <c r="AK48" s="1848"/>
      <c r="AL48" s="1848"/>
      <c r="AM48" s="1848"/>
      <c r="AN48" s="1848"/>
      <c r="AO48" s="1848"/>
      <c r="AP48" s="1848"/>
      <c r="AQ48" s="1848"/>
      <c r="AR48" s="1848"/>
    </row>
    <row r="49" spans="18:44">
      <c r="R49" s="1885"/>
      <c r="S49" s="596"/>
      <c r="T49" s="1885"/>
      <c r="U49" s="1885"/>
      <c r="V49" s="1885"/>
      <c r="W49" s="1885"/>
      <c r="X49" s="1885"/>
      <c r="Y49" s="1885"/>
      <c r="Z49" s="348"/>
      <c r="AA49" s="348"/>
      <c r="AB49" s="348"/>
      <c r="AC49" s="348"/>
      <c r="AD49" s="1885"/>
      <c r="AE49" s="1885"/>
      <c r="AF49" s="1848"/>
      <c r="AG49" s="1848"/>
      <c r="AH49" s="1848"/>
      <c r="AI49" s="1848"/>
      <c r="AJ49" s="1848"/>
      <c r="AK49" s="1848"/>
      <c r="AL49" s="1848"/>
      <c r="AM49" s="1848"/>
      <c r="AN49" s="1848"/>
      <c r="AO49" s="1848"/>
      <c r="AP49" s="1848"/>
      <c r="AQ49" s="1848"/>
      <c r="AR49" s="1848"/>
    </row>
    <row r="50" spans="18:44">
      <c r="R50" s="1885"/>
      <c r="S50" s="1848"/>
      <c r="T50" s="1885"/>
      <c r="U50" s="1885"/>
      <c r="V50" s="1885"/>
      <c r="W50" s="1885"/>
      <c r="X50" s="1885"/>
      <c r="Y50" s="1885"/>
      <c r="Z50" s="1885"/>
      <c r="AA50" s="1885"/>
      <c r="AB50" s="1885"/>
      <c r="AC50" s="1885"/>
      <c r="AD50" s="1885"/>
      <c r="AE50" s="1885"/>
      <c r="AF50" s="1848"/>
      <c r="AG50" s="1848"/>
      <c r="AH50" s="1848"/>
      <c r="AI50" s="1848"/>
      <c r="AJ50" s="1848"/>
      <c r="AK50" s="1848"/>
      <c r="AL50" s="1848"/>
      <c r="AM50" s="1848"/>
      <c r="AN50" s="1848"/>
      <c r="AO50" s="1848"/>
      <c r="AP50" s="1848"/>
      <c r="AQ50" s="1848"/>
      <c r="AR50" s="1848"/>
    </row>
    <row r="51" spans="18:44">
      <c r="R51" s="1885"/>
      <c r="S51" s="1848"/>
      <c r="T51" s="1885"/>
      <c r="U51" s="1885"/>
      <c r="V51" s="1885"/>
      <c r="W51" s="1885"/>
      <c r="X51" s="1885"/>
      <c r="Y51" s="1885"/>
      <c r="Z51" s="1885"/>
      <c r="AA51" s="1885"/>
      <c r="AB51" s="1885"/>
      <c r="AC51" s="1885"/>
      <c r="AD51" s="1885"/>
      <c r="AE51" s="1885"/>
      <c r="AF51" s="1848"/>
      <c r="AG51" s="1848"/>
      <c r="AH51" s="1848"/>
      <c r="AI51" s="1848"/>
      <c r="AJ51" s="1848"/>
      <c r="AK51" s="1848"/>
      <c r="AL51" s="1848"/>
      <c r="AM51" s="1848"/>
      <c r="AN51" s="1848"/>
      <c r="AO51" s="1848"/>
      <c r="AP51" s="1848"/>
      <c r="AQ51" s="1848"/>
      <c r="AR51" s="1848"/>
    </row>
    <row r="52" spans="18:44">
      <c r="R52" s="1885"/>
      <c r="S52" s="1848"/>
      <c r="T52" s="1885"/>
      <c r="U52" s="1885"/>
      <c r="V52" s="1885"/>
      <c r="W52" s="1885"/>
      <c r="X52" s="1885"/>
      <c r="Y52" s="1885"/>
      <c r="Z52" s="1885"/>
      <c r="AA52" s="1885"/>
      <c r="AB52" s="1885"/>
      <c r="AC52" s="1885"/>
      <c r="AD52" s="1885"/>
      <c r="AE52" s="1885"/>
      <c r="AF52" s="1848"/>
      <c r="AG52" s="1848"/>
      <c r="AH52" s="1848"/>
      <c r="AI52" s="1848"/>
      <c r="AJ52" s="1848"/>
      <c r="AK52" s="1848"/>
      <c r="AL52" s="1848"/>
      <c r="AM52" s="1848"/>
      <c r="AN52" s="1848"/>
      <c r="AO52" s="1848"/>
      <c r="AP52" s="1848"/>
      <c r="AQ52" s="1848"/>
      <c r="AR52" s="1848"/>
    </row>
    <row r="53" spans="18:44">
      <c r="R53" s="1885"/>
      <c r="S53" s="1848"/>
      <c r="T53" s="1885"/>
      <c r="U53" s="1885"/>
      <c r="V53" s="1885"/>
      <c r="W53" s="1885"/>
      <c r="X53" s="1885"/>
      <c r="Y53" s="1885"/>
      <c r="Z53" s="1885"/>
      <c r="AA53" s="1885"/>
      <c r="AB53" s="1885"/>
      <c r="AC53" s="1885"/>
      <c r="AD53" s="1885"/>
      <c r="AE53" s="1885"/>
      <c r="AF53" s="1848"/>
      <c r="AG53" s="1848"/>
      <c r="AH53" s="1848"/>
      <c r="AI53" s="1848"/>
      <c r="AJ53" s="1848"/>
      <c r="AK53" s="1848"/>
      <c r="AL53" s="1848"/>
      <c r="AM53" s="1848"/>
      <c r="AN53" s="1848"/>
      <c r="AO53" s="1848"/>
      <c r="AP53" s="1848"/>
      <c r="AQ53" s="1848"/>
      <c r="AR53" s="1848"/>
    </row>
    <row r="54" spans="18:44">
      <c r="R54" s="1885"/>
      <c r="S54" s="596"/>
      <c r="T54" s="1885"/>
      <c r="U54" s="1885"/>
      <c r="V54" s="1885"/>
      <c r="W54" s="1885"/>
      <c r="X54" s="1885"/>
      <c r="Y54" s="1885"/>
      <c r="Z54" s="348"/>
      <c r="AA54" s="348"/>
      <c r="AB54" s="348"/>
      <c r="AC54" s="348"/>
      <c r="AD54" s="348"/>
      <c r="AE54" s="1885"/>
      <c r="AF54" s="1848"/>
      <c r="AG54" s="1848"/>
      <c r="AH54" s="1848"/>
      <c r="AI54" s="1848"/>
      <c r="AJ54" s="1848"/>
      <c r="AK54" s="1848"/>
      <c r="AL54" s="1848"/>
      <c r="AM54" s="1848"/>
      <c r="AN54" s="1848"/>
      <c r="AO54" s="1848"/>
      <c r="AP54" s="1848"/>
      <c r="AQ54" s="1848"/>
      <c r="AR54" s="1848"/>
    </row>
    <row r="55" spans="18:44">
      <c r="R55" s="1885"/>
      <c r="S55" s="596"/>
      <c r="T55" s="1885"/>
      <c r="U55" s="1885"/>
      <c r="V55" s="1885"/>
      <c r="W55" s="1885"/>
      <c r="X55" s="1885"/>
      <c r="Y55" s="1885"/>
      <c r="Z55" s="348"/>
      <c r="AA55" s="348"/>
      <c r="AB55" s="348"/>
      <c r="AC55" s="348"/>
      <c r="AD55" s="348"/>
      <c r="AE55" s="1885"/>
      <c r="AF55" s="1848"/>
      <c r="AG55" s="1848"/>
      <c r="AH55" s="1848"/>
      <c r="AI55" s="1848"/>
      <c r="AJ55" s="1848"/>
      <c r="AK55" s="1848"/>
      <c r="AL55" s="1848"/>
      <c r="AM55" s="1848"/>
      <c r="AN55" s="1848"/>
      <c r="AO55" s="1848"/>
      <c r="AP55" s="1848"/>
      <c r="AQ55" s="1848"/>
      <c r="AR55" s="1848"/>
    </row>
    <row r="56" spans="18:44">
      <c r="R56" s="1885"/>
      <c r="S56" s="1848"/>
      <c r="T56" s="1848"/>
      <c r="U56" s="1848"/>
      <c r="V56" s="1848"/>
      <c r="W56" s="1848"/>
      <c r="X56" s="1848"/>
      <c r="Y56" s="1848"/>
      <c r="Z56" s="1848"/>
      <c r="AA56" s="1848"/>
      <c r="AB56" s="1848"/>
      <c r="AC56" s="1848"/>
      <c r="AD56" s="1848"/>
      <c r="AE56" s="1848"/>
      <c r="AF56" s="1848"/>
      <c r="AG56" s="1848"/>
      <c r="AH56" s="1848"/>
      <c r="AI56" s="1848"/>
      <c r="AJ56" s="1848"/>
      <c r="AK56" s="1848"/>
      <c r="AL56" s="1848"/>
      <c r="AM56" s="1848"/>
      <c r="AN56" s="1848"/>
      <c r="AO56" s="1848"/>
      <c r="AP56" s="1848"/>
      <c r="AQ56" s="1848"/>
      <c r="AR56" s="1848"/>
    </row>
    <row r="57" spans="18:44">
      <c r="R57" s="1885"/>
      <c r="S57" s="1848"/>
      <c r="T57" s="1848"/>
      <c r="U57" s="1848"/>
      <c r="V57" s="1848"/>
      <c r="W57" s="1848"/>
      <c r="X57" s="1848"/>
      <c r="Y57" s="1848"/>
      <c r="Z57" s="1848"/>
      <c r="AA57" s="1848"/>
      <c r="AB57" s="1848"/>
      <c r="AC57" s="1848"/>
      <c r="AD57" s="1848"/>
      <c r="AE57" s="1848"/>
      <c r="AF57" s="1848"/>
      <c r="AG57" s="1848"/>
      <c r="AH57" s="1848"/>
      <c r="AI57" s="1848"/>
      <c r="AJ57" s="1848"/>
      <c r="AK57" s="1848"/>
      <c r="AL57" s="1848"/>
      <c r="AM57" s="1848"/>
      <c r="AN57" s="1848"/>
      <c r="AO57" s="1848"/>
      <c r="AP57" s="1848"/>
      <c r="AQ57" s="1848"/>
      <c r="AR57" s="1848"/>
    </row>
    <row r="58" spans="18:44">
      <c r="R58" s="1885"/>
      <c r="S58" s="1848"/>
      <c r="T58" s="1848"/>
      <c r="U58" s="1848"/>
      <c r="V58" s="1848"/>
      <c r="W58" s="1848"/>
      <c r="X58" s="1848"/>
      <c r="Y58" s="1848"/>
      <c r="Z58" s="1848"/>
      <c r="AA58" s="1848"/>
      <c r="AB58" s="1848"/>
      <c r="AC58" s="1848"/>
      <c r="AD58" s="1848"/>
      <c r="AE58" s="1848"/>
      <c r="AF58" s="1848"/>
      <c r="AG58" s="1848"/>
      <c r="AH58" s="1848"/>
      <c r="AI58" s="1848"/>
      <c r="AJ58" s="1848"/>
      <c r="AK58" s="1848"/>
      <c r="AL58" s="1848"/>
      <c r="AM58" s="1848"/>
      <c r="AN58" s="1848"/>
      <c r="AO58" s="1848"/>
      <c r="AP58" s="1848"/>
      <c r="AQ58" s="1848"/>
      <c r="AR58" s="1848"/>
    </row>
    <row r="59" spans="18:44">
      <c r="R59" s="1885"/>
      <c r="S59" s="1848"/>
      <c r="T59" s="1885"/>
      <c r="U59" s="1885"/>
      <c r="V59" s="1885"/>
      <c r="W59" s="1885"/>
      <c r="X59" s="1885"/>
      <c r="Y59" s="1885"/>
      <c r="Z59" s="1885"/>
      <c r="AA59" s="1885"/>
      <c r="AB59" s="1885"/>
      <c r="AC59" s="1885"/>
      <c r="AD59" s="1885"/>
      <c r="AE59" s="1885"/>
      <c r="AF59" s="1848"/>
      <c r="AG59" s="1848"/>
      <c r="AH59" s="1848"/>
      <c r="AI59" s="1848"/>
      <c r="AJ59" s="1848"/>
      <c r="AK59" s="1848"/>
      <c r="AL59" s="1848"/>
      <c r="AM59" s="1848"/>
      <c r="AN59" s="1848"/>
      <c r="AO59" s="1848"/>
      <c r="AP59" s="1848"/>
      <c r="AQ59" s="1848"/>
      <c r="AR59" s="1848"/>
    </row>
    <row r="60" spans="18:44">
      <c r="R60" s="1885"/>
      <c r="S60" s="1848"/>
      <c r="T60" s="1885"/>
      <c r="U60" s="1885"/>
      <c r="V60" s="1885"/>
      <c r="W60" s="1885"/>
      <c r="X60" s="1885"/>
      <c r="Y60" s="1885"/>
      <c r="Z60" s="1885"/>
      <c r="AA60" s="1885"/>
      <c r="AB60" s="1885"/>
      <c r="AC60" s="1885"/>
      <c r="AD60" s="1885"/>
      <c r="AE60" s="1885"/>
      <c r="AF60" s="1848"/>
      <c r="AG60" s="1848"/>
      <c r="AH60" s="1848"/>
      <c r="AI60" s="1848"/>
      <c r="AJ60" s="1848"/>
      <c r="AK60" s="1848"/>
      <c r="AL60" s="1848"/>
      <c r="AM60" s="1848"/>
      <c r="AN60" s="1848"/>
      <c r="AO60" s="1848"/>
      <c r="AP60" s="1848"/>
      <c r="AQ60" s="1848"/>
      <c r="AR60" s="1848"/>
    </row>
    <row r="61" spans="18:44">
      <c r="R61" s="1885"/>
      <c r="S61" s="1848"/>
      <c r="T61" s="1885"/>
      <c r="U61" s="1885"/>
      <c r="V61" s="1885"/>
      <c r="W61" s="1885"/>
      <c r="X61" s="1885"/>
      <c r="Y61" s="1885"/>
      <c r="Z61" s="1885"/>
      <c r="AA61" s="1885"/>
      <c r="AB61" s="1885"/>
      <c r="AC61" s="1885"/>
      <c r="AD61" s="1885"/>
      <c r="AE61" s="1885"/>
      <c r="AF61" s="1848"/>
      <c r="AG61" s="1848"/>
      <c r="AH61" s="1848"/>
      <c r="AI61" s="1848"/>
      <c r="AJ61" s="1848"/>
      <c r="AK61" s="1848"/>
      <c r="AL61" s="1848"/>
      <c r="AM61" s="1848"/>
      <c r="AN61" s="1848"/>
      <c r="AO61" s="1848"/>
      <c r="AP61" s="1848"/>
      <c r="AQ61" s="1848"/>
      <c r="AR61" s="1848"/>
    </row>
    <row r="62" spans="18:44">
      <c r="R62" s="1885"/>
      <c r="S62" s="1848"/>
      <c r="T62" s="1885"/>
      <c r="U62" s="1885"/>
      <c r="V62" s="1885"/>
      <c r="W62" s="1885"/>
      <c r="X62" s="1885"/>
      <c r="Y62" s="1885"/>
      <c r="Z62" s="1885"/>
      <c r="AA62" s="1885"/>
      <c r="AB62" s="1885"/>
      <c r="AC62" s="1885"/>
      <c r="AD62" s="1885"/>
      <c r="AE62" s="1885"/>
      <c r="AF62" s="1848"/>
      <c r="AG62" s="1848"/>
      <c r="AH62" s="1848"/>
      <c r="AI62" s="1848"/>
      <c r="AJ62" s="1848"/>
      <c r="AK62" s="1848"/>
      <c r="AL62" s="1848"/>
      <c r="AM62" s="1848"/>
      <c r="AN62" s="1848"/>
      <c r="AO62" s="1848"/>
      <c r="AP62" s="1848"/>
      <c r="AQ62" s="1848"/>
      <c r="AR62" s="1848"/>
    </row>
    <row r="63" spans="18:44">
      <c r="R63" s="1885"/>
      <c r="S63" s="1848"/>
      <c r="T63" s="1885"/>
      <c r="U63" s="1885"/>
      <c r="V63" s="1885"/>
      <c r="W63" s="1885"/>
      <c r="X63" s="1885"/>
      <c r="Y63" s="1885"/>
      <c r="Z63" s="1885"/>
      <c r="AA63" s="1885"/>
      <c r="AB63" s="1885"/>
      <c r="AC63" s="1885"/>
      <c r="AD63" s="1885"/>
      <c r="AE63" s="1885"/>
      <c r="AF63" s="1848"/>
      <c r="AG63" s="1848"/>
      <c r="AH63" s="1848"/>
      <c r="AI63" s="1848"/>
      <c r="AJ63" s="1848"/>
      <c r="AK63" s="1848"/>
      <c r="AL63" s="1848"/>
      <c r="AM63" s="1848"/>
      <c r="AN63" s="1848"/>
      <c r="AO63" s="1848"/>
      <c r="AP63" s="1848"/>
      <c r="AQ63" s="1848"/>
      <c r="AR63" s="1848"/>
    </row>
    <row r="64" spans="18:44">
      <c r="R64" s="1885"/>
      <c r="S64" s="1848"/>
      <c r="T64" s="1885"/>
      <c r="U64" s="1885"/>
      <c r="V64" s="1885"/>
      <c r="W64" s="1885"/>
      <c r="X64" s="1885"/>
      <c r="Y64" s="1885"/>
      <c r="Z64" s="1885"/>
      <c r="AA64" s="1885"/>
      <c r="AB64" s="1885"/>
      <c r="AC64" s="1885"/>
      <c r="AD64" s="1885"/>
      <c r="AE64" s="1885"/>
      <c r="AF64" s="1848"/>
      <c r="AG64" s="1848"/>
      <c r="AH64" s="1848"/>
      <c r="AI64" s="1848"/>
      <c r="AJ64" s="1848"/>
      <c r="AK64" s="1848"/>
      <c r="AL64" s="1848"/>
      <c r="AM64" s="1848"/>
      <c r="AN64" s="1848"/>
      <c r="AO64" s="1848"/>
      <c r="AP64" s="1848"/>
      <c r="AQ64" s="1848"/>
      <c r="AR64" s="1848"/>
    </row>
    <row r="65" spans="18:18">
      <c r="R65" s="1885"/>
    </row>
    <row r="66" spans="18:18">
      <c r="R66" s="1885"/>
    </row>
    <row r="67" spans="18:18">
      <c r="R67" s="1885"/>
    </row>
    <row r="68" spans="18:18">
      <c r="R68" s="1885"/>
    </row>
    <row r="69" spans="18:18">
      <c r="R69" s="1885"/>
    </row>
    <row r="70" spans="18:18">
      <c r="R70" s="1885"/>
    </row>
  </sheetData>
  <sheetProtection algorithmName="SHA-512" hashValue="Q3esx6Igxe0YrzQZ9YEjwMdt59qnDYXa7tqu4EHpDGDKMrEe2i+fO3s4N0fCp1cypUuCA4gXtB4FMd3XPRybSA==" saltValue="WxDP616FzPOYG/WCcSvwnA==" spinCount="100000" sheet="1" objects="1" scenarios="1"/>
  <mergeCells count="27">
    <mergeCell ref="AG3:AQ3"/>
    <mergeCell ref="AG1:AK1"/>
    <mergeCell ref="AL1:AN1"/>
    <mergeCell ref="N5:N7"/>
    <mergeCell ref="P5:P7"/>
    <mergeCell ref="AG5:AG7"/>
    <mergeCell ref="B3:P3"/>
    <mergeCell ref="U3:AD3"/>
    <mergeCell ref="B1:F1"/>
    <mergeCell ref="G1:I1"/>
    <mergeCell ref="J1:M1"/>
    <mergeCell ref="B2:F2"/>
    <mergeCell ref="AG2:AK2"/>
    <mergeCell ref="AN6:AN7"/>
    <mergeCell ref="AO6:AO7"/>
    <mergeCell ref="AP6:AP7"/>
    <mergeCell ref="AQ6:AQ7"/>
    <mergeCell ref="AG20:AJ22"/>
    <mergeCell ref="AK21:AK22"/>
    <mergeCell ref="AL21:AL22"/>
    <mergeCell ref="AG25:AJ25"/>
    <mergeCell ref="AM6:AM7"/>
    <mergeCell ref="AH6:AH7"/>
    <mergeCell ref="AI6:AI7"/>
    <mergeCell ref="AJ6:AJ7"/>
    <mergeCell ref="AK6:AK7"/>
    <mergeCell ref="AL6:AL7"/>
  </mergeCells>
  <conditionalFormatting sqref="S14">
    <cfRule type="cellIs" dxfId="248" priority="26" operator="equal">
      <formula>0</formula>
    </cfRule>
  </conditionalFormatting>
  <conditionalFormatting sqref="S17">
    <cfRule type="cellIs" dxfId="247" priority="25" operator="equal">
      <formula>0</formula>
    </cfRule>
  </conditionalFormatting>
  <conditionalFormatting sqref="S26">
    <cfRule type="cellIs" dxfId="246" priority="19" operator="equal">
      <formula>0</formula>
    </cfRule>
  </conditionalFormatting>
  <conditionalFormatting sqref="S18">
    <cfRule type="cellIs" dxfId="245" priority="24" operator="equal">
      <formula>0</formula>
    </cfRule>
  </conditionalFormatting>
  <conditionalFormatting sqref="S32 S36">
    <cfRule type="cellIs" dxfId="244" priority="23" operator="equal">
      <formula>0</formula>
    </cfRule>
  </conditionalFormatting>
  <conditionalFormatting sqref="S4:S9">
    <cfRule type="cellIs" dxfId="243" priority="22" operator="equal">
      <formula>0</formula>
    </cfRule>
  </conditionalFormatting>
  <conditionalFormatting sqref="S13">
    <cfRule type="cellIs" dxfId="242" priority="21" operator="equal">
      <formula>0</formula>
    </cfRule>
  </conditionalFormatting>
  <conditionalFormatting sqref="S19 S22:S24">
    <cfRule type="cellIs" dxfId="241" priority="20" operator="equal">
      <formula>0</formula>
    </cfRule>
  </conditionalFormatting>
  <conditionalFormatting sqref="S33 S35">
    <cfRule type="cellIs" dxfId="240" priority="18" operator="equal">
      <formula>0</formula>
    </cfRule>
  </conditionalFormatting>
  <conditionalFormatting sqref="S37:S40">
    <cfRule type="cellIs" dxfId="239" priority="17" operator="equal">
      <formula>0</formula>
    </cfRule>
  </conditionalFormatting>
  <conditionalFormatting sqref="S49">
    <cfRule type="cellIs" dxfId="238" priority="13" operator="equal">
      <formula>0</formula>
    </cfRule>
  </conditionalFormatting>
  <conditionalFormatting sqref="S47">
    <cfRule type="cellIs" dxfId="237" priority="16" operator="equal">
      <formula>0</formula>
    </cfRule>
  </conditionalFormatting>
  <conditionalFormatting sqref="S42">
    <cfRule type="cellIs" dxfId="236" priority="15" operator="equal">
      <formula>0</formula>
    </cfRule>
  </conditionalFormatting>
  <conditionalFormatting sqref="S44:S46">
    <cfRule type="cellIs" dxfId="235" priority="14" operator="equal">
      <formula>0</formula>
    </cfRule>
  </conditionalFormatting>
  <conditionalFormatting sqref="S54">
    <cfRule type="cellIs" dxfId="234" priority="12" operator="equal">
      <formula>0</formula>
    </cfRule>
  </conditionalFormatting>
  <conditionalFormatting sqref="S55">
    <cfRule type="cellIs" dxfId="233" priority="11" operator="equal">
      <formula>0</formula>
    </cfRule>
  </conditionalFormatting>
  <conditionalFormatting sqref="S41">
    <cfRule type="cellIs" dxfId="232" priority="9" operator="equal">
      <formula>0</formula>
    </cfRule>
  </conditionalFormatting>
  <conditionalFormatting sqref="S43">
    <cfRule type="cellIs" dxfId="231" priority="8" operator="equal">
      <formula>0</formula>
    </cfRule>
  </conditionalFormatting>
  <conditionalFormatting sqref="S10:S11">
    <cfRule type="cellIs" dxfId="230" priority="7" operator="equal">
      <formula>0</formula>
    </cfRule>
  </conditionalFormatting>
  <conditionalFormatting sqref="S34">
    <cfRule type="cellIs" dxfId="229" priority="6" operator="equal">
      <formula>0</formula>
    </cfRule>
  </conditionalFormatting>
  <conditionalFormatting sqref="S15">
    <cfRule type="cellIs" dxfId="228" priority="5" operator="equal">
      <formula>0</formula>
    </cfRule>
  </conditionalFormatting>
  <conditionalFormatting sqref="S20:S21">
    <cfRule type="cellIs" dxfId="227" priority="4" operator="equal">
      <formula>0</formula>
    </cfRule>
  </conditionalFormatting>
  <conditionalFormatting sqref="S12">
    <cfRule type="cellIs" dxfId="226" priority="3" operator="equal">
      <formula>0</formula>
    </cfRule>
  </conditionalFormatting>
  <conditionalFormatting sqref="S16">
    <cfRule type="cellIs" dxfId="225" priority="2" operator="equal">
      <formula>0</formula>
    </cfRule>
  </conditionalFormatting>
  <conditionalFormatting sqref="S25">
    <cfRule type="cellIs" dxfId="224" priority="1" operator="equal">
      <formula>0</formula>
    </cfRule>
  </conditionalFormatting>
  <dataValidations count="1">
    <dataValidation type="custom" allowBlank="1" showErrorMessage="1" errorTitle="Input Error" error="Please enter a numeric value." sqref="C10:D12 F10:F12 H10:I12 K10:L12 C25 C16:D16 F16">
      <formula1>ISNUMBER(C10)</formula1>
    </dataValidation>
  </dataValidations>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B1:AH48"/>
  <sheetViews>
    <sheetView showGridLines="0" topLeftCell="A37" zoomScale="80" zoomScaleNormal="80" zoomScaleSheetLayoutView="100" workbookViewId="0">
      <selection activeCell="G44" sqref="G39:G44"/>
    </sheetView>
  </sheetViews>
  <sheetFormatPr defaultColWidth="9" defaultRowHeight="15.75"/>
  <cols>
    <col min="1" max="1" width="1.625" style="312" customWidth="1"/>
    <col min="2" max="2" width="36.125" style="312" customWidth="1"/>
    <col min="3" max="3" width="7" style="312" customWidth="1"/>
    <col min="4" max="4" width="5.5" style="312" customWidth="1"/>
    <col min="5" max="10" width="12.5" style="312" customWidth="1"/>
    <col min="11" max="11" width="1.875" style="312" customWidth="1"/>
    <col min="12" max="12" width="12.5" style="312" customWidth="1"/>
    <col min="13" max="13" width="1.875" style="16" customWidth="1"/>
    <col min="14" max="14" width="33.625" style="312" customWidth="1"/>
    <col min="15" max="16" width="1.875" style="312" customWidth="1"/>
    <col min="17" max="17" width="25.125" style="312" customWidth="1"/>
    <col min="18" max="18" width="1.875" style="326" customWidth="1"/>
    <col min="19" max="23" width="8.125" style="326" hidden="1" customWidth="1"/>
    <col min="24" max="24" width="1.875" style="326" hidden="1" customWidth="1"/>
    <col min="25" max="25" width="1.875" style="312" customWidth="1"/>
    <col min="26" max="26" width="36.625" style="312" customWidth="1"/>
    <col min="27" max="32" width="15" style="312" customWidth="1"/>
    <col min="33" max="33" width="1.875" style="312" customWidth="1"/>
    <col min="34" max="16384" width="9" style="312"/>
  </cols>
  <sheetData>
    <row r="1" spans="2:34" s="135" customFormat="1" ht="30" customHeight="1">
      <c r="B1" s="2185" t="s">
        <v>681</v>
      </c>
      <c r="C1" s="2185"/>
      <c r="D1" s="2185"/>
      <c r="E1" s="2185"/>
      <c r="F1" s="2185"/>
      <c r="G1" s="2185"/>
      <c r="H1" s="1030"/>
      <c r="I1" s="357"/>
      <c r="J1" s="357"/>
      <c r="K1" s="357"/>
      <c r="L1" s="357"/>
      <c r="M1" s="16"/>
      <c r="P1" s="358"/>
      <c r="Q1" s="1886"/>
      <c r="R1" s="1894"/>
      <c r="S1" s="1885"/>
      <c r="T1" s="1885"/>
      <c r="U1" s="1885"/>
      <c r="V1" s="1885"/>
      <c r="W1" s="1885"/>
      <c r="X1" s="1894"/>
      <c r="Z1" s="2185" t="s">
        <v>681</v>
      </c>
      <c r="AA1" s="2185"/>
      <c r="AB1" s="2185"/>
      <c r="AC1" s="2185"/>
      <c r="AD1" s="2185"/>
      <c r="AE1" s="2185"/>
    </row>
    <row r="2" spans="2:34" s="135" customFormat="1" ht="30" customHeight="1">
      <c r="B2" s="2185" t="str">
        <f>Validation!B4</f>
        <v>South Staffordshire / Cambridge Water</v>
      </c>
      <c r="C2" s="2185"/>
      <c r="D2" s="2185"/>
      <c r="E2" s="2185"/>
      <c r="F2" s="2185"/>
      <c r="G2" s="2185"/>
      <c r="H2" s="1030"/>
      <c r="I2" s="357"/>
      <c r="J2" s="357"/>
      <c r="K2" s="357"/>
      <c r="L2" s="357"/>
      <c r="M2" s="16"/>
      <c r="P2" s="358"/>
      <c r="Q2" s="1886"/>
      <c r="R2" s="1894"/>
      <c r="S2" s="1885"/>
      <c r="T2" s="1885"/>
      <c r="U2" s="1885"/>
      <c r="V2" s="1885"/>
      <c r="W2" s="1885"/>
      <c r="X2" s="1894"/>
      <c r="Z2" s="2185" t="str">
        <f>Validation!B4</f>
        <v>South Staffordshire / Cambridge Water</v>
      </c>
      <c r="AA2" s="2185"/>
      <c r="AB2" s="2185"/>
      <c r="AC2" s="2185"/>
      <c r="AD2" s="2185"/>
      <c r="AE2" s="2185"/>
    </row>
    <row r="3" spans="2:34" s="190" customFormat="1" ht="45" customHeight="1">
      <c r="B3" s="2118" t="s">
        <v>682</v>
      </c>
      <c r="C3" s="2118"/>
      <c r="D3" s="2118"/>
      <c r="E3" s="2118"/>
      <c r="F3" s="2118"/>
      <c r="G3" s="2118"/>
      <c r="H3" s="2118"/>
      <c r="I3" s="2118"/>
      <c r="J3" s="2118"/>
      <c r="K3" s="2118"/>
      <c r="L3" s="2118"/>
      <c r="M3" s="2118"/>
      <c r="N3" s="2118"/>
      <c r="P3" s="275"/>
      <c r="Q3" s="430" t="s">
        <v>798</v>
      </c>
      <c r="R3" s="1894"/>
      <c r="S3" s="1885"/>
      <c r="T3" s="1885"/>
      <c r="U3" s="1885"/>
      <c r="V3" s="1885"/>
      <c r="W3" s="1885"/>
      <c r="X3" s="1894"/>
      <c r="Z3" s="2119" t="s">
        <v>682</v>
      </c>
      <c r="AA3" s="2120"/>
      <c r="AB3" s="2120"/>
      <c r="AC3" s="2120"/>
      <c r="AD3" s="2120"/>
      <c r="AE3" s="2120"/>
      <c r="AF3" s="2120"/>
    </row>
    <row r="4" spans="2:34" ht="15" customHeight="1" thickBot="1">
      <c r="B4" s="598"/>
      <c r="C4" s="598"/>
      <c r="D4" s="598"/>
      <c r="E4" s="58"/>
      <c r="F4" s="58"/>
      <c r="G4" s="58"/>
      <c r="H4" s="58"/>
      <c r="I4" s="104"/>
      <c r="J4" s="104"/>
      <c r="K4" s="104"/>
      <c r="L4" s="1848"/>
      <c r="N4" s="1848"/>
      <c r="O4" s="1848"/>
      <c r="P4" s="1890"/>
      <c r="Q4" s="1886"/>
      <c r="R4" s="1894"/>
      <c r="S4" s="2085" t="s">
        <v>799</v>
      </c>
      <c r="T4" s="2085"/>
      <c r="U4" s="2085"/>
      <c r="V4" s="2085"/>
      <c r="W4" s="2085"/>
      <c r="X4" s="1894"/>
      <c r="Y4" s="1848"/>
      <c r="Z4" s="598"/>
      <c r="AA4" s="598"/>
      <c r="AB4" s="598"/>
      <c r="AC4" s="58"/>
      <c r="AD4" s="58"/>
      <c r="AE4" s="58"/>
      <c r="AF4" s="58"/>
      <c r="AG4" s="104"/>
      <c r="AH4" s="104"/>
    </row>
    <row r="5" spans="2:34" ht="56.25" customHeight="1" thickBot="1">
      <c r="B5" s="512" t="s">
        <v>800</v>
      </c>
      <c r="C5" s="488" t="s">
        <v>801</v>
      </c>
      <c r="D5" s="488" t="s">
        <v>802</v>
      </c>
      <c r="E5" s="1268" t="s">
        <v>2735</v>
      </c>
      <c r="F5" s="1268" t="s">
        <v>2736</v>
      </c>
      <c r="G5" s="1268" t="s">
        <v>1016</v>
      </c>
      <c r="H5" s="1268" t="s">
        <v>1737</v>
      </c>
      <c r="I5" s="1268" t="s">
        <v>2737</v>
      </c>
      <c r="J5" s="1268" t="s">
        <v>1016</v>
      </c>
      <c r="K5" s="1848"/>
      <c r="L5" s="514" t="s">
        <v>806</v>
      </c>
      <c r="M5" s="1848"/>
      <c r="N5" s="514" t="s">
        <v>807</v>
      </c>
      <c r="O5" s="1848"/>
      <c r="P5" s="1890"/>
      <c r="Q5" s="1886"/>
      <c r="R5" s="1894"/>
      <c r="S5" s="327" t="s">
        <v>808</v>
      </c>
      <c r="T5" s="348"/>
      <c r="U5" s="348"/>
      <c r="V5" s="348"/>
      <c r="W5" s="348"/>
      <c r="X5" s="1894"/>
      <c r="Y5" s="1848"/>
      <c r="Z5" s="512" t="s">
        <v>800</v>
      </c>
      <c r="AA5" s="1268" t="s">
        <v>2735</v>
      </c>
      <c r="AB5" s="1268" t="s">
        <v>2736</v>
      </c>
      <c r="AC5" s="1268" t="s">
        <v>1016</v>
      </c>
      <c r="AD5" s="1268" t="s">
        <v>1737</v>
      </c>
      <c r="AE5" s="1268" t="s">
        <v>2737</v>
      </c>
      <c r="AF5" s="1269" t="s">
        <v>1016</v>
      </c>
      <c r="AG5" s="1848"/>
      <c r="AH5" s="1848"/>
    </row>
    <row r="6" spans="2:34" ht="15" customHeight="1" thickBot="1">
      <c r="B6" s="157"/>
      <c r="C6" s="157"/>
      <c r="D6" s="157"/>
      <c r="E6" s="1271"/>
      <c r="F6" s="1271"/>
      <c r="G6" s="1298"/>
      <c r="H6" s="1298"/>
      <c r="I6" s="1298"/>
      <c r="J6" s="1298"/>
      <c r="K6" s="1848"/>
      <c r="L6" s="1848"/>
      <c r="M6" s="1848"/>
      <c r="N6" s="1848"/>
      <c r="O6" s="1848"/>
      <c r="P6" s="1890"/>
      <c r="Q6" s="1886"/>
      <c r="R6" s="1894"/>
      <c r="S6" s="1848"/>
      <c r="T6" s="1848"/>
      <c r="U6" s="1848"/>
      <c r="V6" s="1848"/>
      <c r="W6" s="1848"/>
      <c r="X6" s="1894"/>
      <c r="Y6" s="1848"/>
      <c r="Z6" s="157"/>
      <c r="AA6" s="1271"/>
      <c r="AB6" s="1271"/>
      <c r="AC6" s="1298"/>
      <c r="AD6" s="1298"/>
      <c r="AE6" s="1298"/>
      <c r="AF6" s="1298"/>
      <c r="AG6" s="1848"/>
      <c r="AH6" s="1848"/>
    </row>
    <row r="7" spans="2:34" ht="20.25" customHeight="1" thickBot="1">
      <c r="B7" s="390" t="s">
        <v>2738</v>
      </c>
      <c r="C7" s="599"/>
      <c r="D7" s="599"/>
      <c r="E7" s="157"/>
      <c r="F7" s="157"/>
      <c r="G7" s="1298"/>
      <c r="H7" s="1298"/>
      <c r="I7" s="1298"/>
      <c r="J7" s="1298"/>
      <c r="K7" s="1848"/>
      <c r="L7" s="16"/>
      <c r="M7" s="1848"/>
      <c r="N7" s="1848"/>
      <c r="O7" s="1848"/>
      <c r="P7" s="1890"/>
      <c r="Q7" s="1886"/>
      <c r="R7" s="1894"/>
      <c r="S7" s="1886"/>
      <c r="T7" s="1886"/>
      <c r="U7" s="1886"/>
      <c r="V7" s="1886"/>
      <c r="W7" s="1886"/>
      <c r="X7" s="1894"/>
      <c r="Y7" s="1848"/>
      <c r="Z7" s="378" t="s">
        <v>2738</v>
      </c>
      <c r="AA7" s="157"/>
      <c r="AB7" s="157"/>
      <c r="AC7" s="1298"/>
      <c r="AD7" s="1298"/>
      <c r="AE7" s="1298"/>
      <c r="AF7" s="1298"/>
      <c r="AG7" s="1848"/>
      <c r="AH7" s="1848"/>
    </row>
    <row r="8" spans="2:34" ht="33.75" customHeight="1">
      <c r="B8" s="394" t="s">
        <v>2739</v>
      </c>
      <c r="C8" s="379" t="s">
        <v>813</v>
      </c>
      <c r="D8" s="379">
        <v>3</v>
      </c>
      <c r="E8" s="924">
        <v>46.966999999999999</v>
      </c>
      <c r="F8" s="924">
        <v>0.96699999999999997</v>
      </c>
      <c r="G8" s="502">
        <f>SUM(E8:F8)</f>
        <v>47.933999999999997</v>
      </c>
      <c r="H8" s="924">
        <v>4.4989999999999997</v>
      </c>
      <c r="I8" s="924">
        <v>43.435000000000002</v>
      </c>
      <c r="J8" s="503">
        <f>SUM(H8:I8)</f>
        <v>47.934000000000005</v>
      </c>
      <c r="K8" s="1848"/>
      <c r="L8" s="1314" t="s">
        <v>2740</v>
      </c>
      <c r="M8" s="1848"/>
      <c r="N8" s="1891"/>
      <c r="O8" s="1848"/>
      <c r="P8" s="1890"/>
      <c r="Q8" s="529">
        <f>IF( SUM( S8:W8 ) = 0, 0, $S$5 )</f>
        <v>0</v>
      </c>
      <c r="R8" s="1894"/>
      <c r="S8" s="530">
        <f xml:space="preserve"> IF( ISNUMBER(E8), 0, 1 )</f>
        <v>0</v>
      </c>
      <c r="T8" s="530">
        <f xml:space="preserve"> IF( ISNUMBER(F8), 0, 1 )</f>
        <v>0</v>
      </c>
      <c r="U8" s="348"/>
      <c r="V8" s="530">
        <f xml:space="preserve"> IF( ISNUMBER(H8), 0, 1 )</f>
        <v>0</v>
      </c>
      <c r="W8" s="530">
        <f xml:space="preserve"> IF( ISNUMBER(I8), 0, 1 )</f>
        <v>0</v>
      </c>
      <c r="X8" s="1894"/>
      <c r="Y8" s="1848"/>
      <c r="Z8" s="394" t="s">
        <v>2739</v>
      </c>
      <c r="AA8" s="707" t="s">
        <v>2741</v>
      </c>
      <c r="AB8" s="380" t="s">
        <v>2742</v>
      </c>
      <c r="AC8" s="498" t="s">
        <v>2743</v>
      </c>
      <c r="AD8" s="395" t="s">
        <v>2744</v>
      </c>
      <c r="AE8" s="395" t="s">
        <v>2745</v>
      </c>
      <c r="AF8" s="396" t="s">
        <v>2746</v>
      </c>
      <c r="AG8" s="1848"/>
      <c r="AH8" s="1848"/>
    </row>
    <row r="9" spans="2:34" ht="33.75" customHeight="1">
      <c r="B9" s="1805" t="s">
        <v>2747</v>
      </c>
      <c r="C9" s="375" t="s">
        <v>813</v>
      </c>
      <c r="D9" s="375">
        <v>3</v>
      </c>
      <c r="E9" s="926">
        <v>42.103999999999999</v>
      </c>
      <c r="F9" s="926">
        <v>19.064</v>
      </c>
      <c r="G9" s="501">
        <f>SUM(E9:F9)</f>
        <v>61.167999999999999</v>
      </c>
      <c r="H9" s="926">
        <v>5.0380000000000003</v>
      </c>
      <c r="I9" s="926">
        <v>56.13</v>
      </c>
      <c r="J9" s="504">
        <f>SUM(H9:I9)</f>
        <v>61.168000000000006</v>
      </c>
      <c r="K9" s="1848"/>
      <c r="L9" s="1315" t="s">
        <v>2748</v>
      </c>
      <c r="M9" s="1848"/>
      <c r="N9" s="1892"/>
      <c r="O9" s="1848"/>
      <c r="P9" s="1895"/>
      <c r="Q9" s="529">
        <f>IF( SUM( S9:W9 ) = 0, 0, $S$5 )</f>
        <v>0</v>
      </c>
      <c r="R9" s="1894"/>
      <c r="S9" s="530">
        <f t="shared" ref="S9:T10" si="0" xml:space="preserve"> IF( ISNUMBER(E9), 0, 1 )</f>
        <v>0</v>
      </c>
      <c r="T9" s="530">
        <f t="shared" si="0"/>
        <v>0</v>
      </c>
      <c r="U9" s="348"/>
      <c r="V9" s="530">
        <f t="shared" ref="V9:W10" si="1" xml:space="preserve"> IF( ISNUMBER(H9), 0, 1 )</f>
        <v>0</v>
      </c>
      <c r="W9" s="530">
        <f t="shared" si="1"/>
        <v>0</v>
      </c>
      <c r="X9" s="1894"/>
      <c r="Y9" s="1848"/>
      <c r="Z9" s="1805" t="s">
        <v>2747</v>
      </c>
      <c r="AA9" s="483" t="s">
        <v>2749</v>
      </c>
      <c r="AB9" s="376" t="s">
        <v>2750</v>
      </c>
      <c r="AC9" s="377" t="s">
        <v>2751</v>
      </c>
      <c r="AD9" s="393" t="s">
        <v>2752</v>
      </c>
      <c r="AE9" s="393" t="s">
        <v>2753</v>
      </c>
      <c r="AF9" s="397" t="s">
        <v>2754</v>
      </c>
      <c r="AG9" s="1848"/>
      <c r="AH9" s="1848"/>
    </row>
    <row r="10" spans="2:34" ht="33.75" customHeight="1">
      <c r="B10" s="1805" t="s">
        <v>2755</v>
      </c>
      <c r="C10" s="375" t="s">
        <v>813</v>
      </c>
      <c r="D10" s="375">
        <v>3</v>
      </c>
      <c r="E10" s="926">
        <v>0</v>
      </c>
      <c r="F10" s="926">
        <v>0</v>
      </c>
      <c r="G10" s="501">
        <f>SUM(E10:F10)</f>
        <v>0</v>
      </c>
      <c r="H10" s="926">
        <v>0</v>
      </c>
      <c r="I10" s="926">
        <v>0</v>
      </c>
      <c r="J10" s="504">
        <f>SUM(H10:I10)</f>
        <v>0</v>
      </c>
      <c r="K10" s="1848"/>
      <c r="L10" s="1315" t="s">
        <v>2756</v>
      </c>
      <c r="M10" s="1848"/>
      <c r="N10" s="1892"/>
      <c r="O10" s="1848"/>
      <c r="P10" s="1895"/>
      <c r="Q10" s="529">
        <f>IF( SUM( S10:W10 ) = 0, 0, $S$5 )</f>
        <v>0</v>
      </c>
      <c r="R10" s="1894"/>
      <c r="S10" s="530">
        <f t="shared" si="0"/>
        <v>0</v>
      </c>
      <c r="T10" s="530">
        <f t="shared" si="0"/>
        <v>0</v>
      </c>
      <c r="U10" s="348"/>
      <c r="V10" s="530">
        <f t="shared" si="1"/>
        <v>0</v>
      </c>
      <c r="W10" s="530">
        <f t="shared" si="1"/>
        <v>0</v>
      </c>
      <c r="X10" s="1894"/>
      <c r="Y10" s="1848"/>
      <c r="Z10" s="1805" t="s">
        <v>2755</v>
      </c>
      <c r="AA10" s="483" t="s">
        <v>2757</v>
      </c>
      <c r="AB10" s="376" t="s">
        <v>2758</v>
      </c>
      <c r="AC10" s="377" t="s">
        <v>2759</v>
      </c>
      <c r="AD10" s="393" t="s">
        <v>2760</v>
      </c>
      <c r="AE10" s="393" t="s">
        <v>2761</v>
      </c>
      <c r="AF10" s="397" t="s">
        <v>2762</v>
      </c>
      <c r="AG10" s="1848"/>
      <c r="AH10" s="1848"/>
    </row>
    <row r="11" spans="2:34" ht="33.75" customHeight="1" thickBot="1">
      <c r="B11" s="1809" t="s">
        <v>2763</v>
      </c>
      <c r="C11" s="382" t="s">
        <v>813</v>
      </c>
      <c r="D11" s="382">
        <v>3</v>
      </c>
      <c r="E11" s="391">
        <f t="shared" ref="E11:J11" si="2">SUM(E8:E10)</f>
        <v>89.070999999999998</v>
      </c>
      <c r="F11" s="391">
        <f t="shared" si="2"/>
        <v>20.030999999999999</v>
      </c>
      <c r="G11" s="391">
        <f t="shared" si="2"/>
        <v>109.102</v>
      </c>
      <c r="H11" s="391">
        <f t="shared" si="2"/>
        <v>9.536999999999999</v>
      </c>
      <c r="I11" s="391">
        <f t="shared" si="2"/>
        <v>99.564999999999998</v>
      </c>
      <c r="J11" s="392">
        <f t="shared" si="2"/>
        <v>109.102</v>
      </c>
      <c r="K11" s="1848"/>
      <c r="L11" s="1316" t="s">
        <v>2764</v>
      </c>
      <c r="M11" s="1848"/>
      <c r="N11" s="1893"/>
      <c r="O11" s="1848"/>
      <c r="P11" s="1895"/>
      <c r="Q11" s="529"/>
      <c r="R11" s="1894"/>
      <c r="S11" s="348"/>
      <c r="T11" s="348"/>
      <c r="U11" s="348"/>
      <c r="V11" s="348"/>
      <c r="W11" s="348"/>
      <c r="X11" s="1894"/>
      <c r="Y11" s="1848"/>
      <c r="Z11" s="1809" t="s">
        <v>2763</v>
      </c>
      <c r="AA11" s="391" t="s">
        <v>2765</v>
      </c>
      <c r="AB11" s="383" t="s">
        <v>2766</v>
      </c>
      <c r="AC11" s="383" t="s">
        <v>2767</v>
      </c>
      <c r="AD11" s="505" t="s">
        <v>2768</v>
      </c>
      <c r="AE11" s="505" t="s">
        <v>2769</v>
      </c>
      <c r="AF11" s="506" t="s">
        <v>2770</v>
      </c>
      <c r="AG11" s="1848"/>
      <c r="AH11" s="1848"/>
    </row>
    <row r="12" spans="2:34" ht="15" customHeight="1" thickBot="1">
      <c r="B12" s="90"/>
      <c r="C12" s="90"/>
      <c r="D12" s="90"/>
      <c r="E12" s="156"/>
      <c r="F12" s="156"/>
      <c r="G12" s="156"/>
      <c r="H12" s="156"/>
      <c r="I12" s="156"/>
      <c r="J12" s="156"/>
      <c r="K12" s="1848"/>
      <c r="L12" s="16"/>
      <c r="M12" s="1848"/>
      <c r="N12" s="1848"/>
      <c r="O12" s="1848"/>
      <c r="P12" s="1895"/>
      <c r="Q12" s="529">
        <f>IF( SUM( S12:W12 ) = 0, 0, $W$5 )</f>
        <v>0</v>
      </c>
      <c r="R12" s="1894"/>
      <c r="S12" s="348"/>
      <c r="T12" s="348"/>
      <c r="U12" s="348"/>
      <c r="V12" s="348"/>
      <c r="W12" s="348"/>
      <c r="X12" s="1894"/>
      <c r="Y12" s="1848"/>
      <c r="Z12" s="90"/>
      <c r="AA12" s="156"/>
      <c r="AB12" s="156"/>
      <c r="AC12" s="156"/>
      <c r="AD12" s="156"/>
      <c r="AE12" s="156"/>
      <c r="AF12" s="156"/>
      <c r="AG12" s="1848"/>
      <c r="AH12" s="1848"/>
    </row>
    <row r="13" spans="2:34" ht="56.25" customHeight="1" thickBot="1">
      <c r="B13" s="512" t="s">
        <v>800</v>
      </c>
      <c r="C13" s="488" t="s">
        <v>801</v>
      </c>
      <c r="D13" s="488" t="s">
        <v>802</v>
      </c>
      <c r="E13" s="1268" t="s">
        <v>2735</v>
      </c>
      <c r="F13" s="1268" t="s">
        <v>2736</v>
      </c>
      <c r="G13" s="1268" t="s">
        <v>1016</v>
      </c>
      <c r="H13" s="1268" t="s">
        <v>2515</v>
      </c>
      <c r="I13" s="1268" t="s">
        <v>1740</v>
      </c>
      <c r="J13" s="1269" t="s">
        <v>1016</v>
      </c>
      <c r="K13" s="1848"/>
      <c r="L13" s="16"/>
      <c r="M13" s="1848"/>
      <c r="N13" s="1848"/>
      <c r="O13" s="1848"/>
      <c r="P13" s="1895"/>
      <c r="Q13" s="529"/>
      <c r="R13" s="1894"/>
      <c r="S13" s="348"/>
      <c r="T13" s="348"/>
      <c r="U13" s="348"/>
      <c r="V13" s="348"/>
      <c r="W13" s="348"/>
      <c r="X13" s="1894"/>
      <c r="Y13" s="1848"/>
      <c r="Z13" s="512" t="s">
        <v>800</v>
      </c>
      <c r="AA13" s="1268" t="s">
        <v>2735</v>
      </c>
      <c r="AB13" s="1268" t="s">
        <v>2736</v>
      </c>
      <c r="AC13" s="1268" t="s">
        <v>1016</v>
      </c>
      <c r="AD13" s="1268" t="s">
        <v>2515</v>
      </c>
      <c r="AE13" s="1268" t="s">
        <v>1740</v>
      </c>
      <c r="AF13" s="1269" t="s">
        <v>1016</v>
      </c>
      <c r="AG13" s="1848"/>
      <c r="AH13" s="1848"/>
    </row>
    <row r="14" spans="2:34" ht="15" customHeight="1" thickBot="1">
      <c r="B14" s="1318"/>
      <c r="C14" s="1318"/>
      <c r="D14" s="1318"/>
      <c r="E14" s="1298"/>
      <c r="F14" s="1298"/>
      <c r="G14" s="1298"/>
      <c r="H14" s="1298"/>
      <c r="I14" s="1298"/>
      <c r="J14" s="1298"/>
      <c r="K14" s="1848"/>
      <c r="L14" s="16"/>
      <c r="M14" s="1848"/>
      <c r="N14" s="1848"/>
      <c r="O14" s="1848"/>
      <c r="P14" s="1895"/>
      <c r="Q14" s="529"/>
      <c r="R14" s="1894"/>
      <c r="S14" s="348"/>
      <c r="T14" s="348"/>
      <c r="U14" s="348"/>
      <c r="V14" s="348"/>
      <c r="W14" s="348"/>
      <c r="X14" s="1894"/>
      <c r="Y14" s="1848"/>
      <c r="Z14" s="1318"/>
      <c r="AA14" s="1298"/>
      <c r="AB14" s="1298"/>
      <c r="AC14" s="1298"/>
      <c r="AD14" s="1298"/>
      <c r="AE14" s="1298"/>
      <c r="AF14" s="1298"/>
      <c r="AG14" s="1848"/>
      <c r="AH14" s="1848"/>
    </row>
    <row r="15" spans="2:34" ht="20.25" customHeight="1" thickBot="1">
      <c r="B15" s="378" t="s">
        <v>2771</v>
      </c>
      <c r="C15" s="599"/>
      <c r="D15" s="599"/>
      <c r="E15" s="157"/>
      <c r="F15" s="157"/>
      <c r="G15" s="1298"/>
      <c r="H15" s="1298"/>
      <c r="I15" s="1298"/>
      <c r="J15" s="1298"/>
      <c r="K15" s="1848"/>
      <c r="L15" s="16"/>
      <c r="M15" s="1848"/>
      <c r="N15" s="1848"/>
      <c r="O15" s="1848"/>
      <c r="P15" s="1895"/>
      <c r="Q15" s="529"/>
      <c r="R15" s="1894"/>
      <c r="S15" s="348"/>
      <c r="T15" s="348"/>
      <c r="U15" s="348"/>
      <c r="V15" s="348"/>
      <c r="W15" s="348"/>
      <c r="X15" s="1894"/>
      <c r="Y15" s="1848"/>
      <c r="Z15" s="378" t="s">
        <v>2771</v>
      </c>
      <c r="AA15" s="157"/>
      <c r="AB15" s="157"/>
      <c r="AC15" s="1298"/>
      <c r="AD15" s="1298"/>
      <c r="AE15" s="1298"/>
      <c r="AF15" s="1298"/>
      <c r="AG15" s="1848"/>
      <c r="AH15" s="1848"/>
    </row>
    <row r="16" spans="2:34" ht="33.75" customHeight="1">
      <c r="B16" s="394" t="s">
        <v>2772</v>
      </c>
      <c r="C16" s="379" t="s">
        <v>813</v>
      </c>
      <c r="D16" s="379">
        <v>3</v>
      </c>
      <c r="E16" s="924">
        <v>0</v>
      </c>
      <c r="F16" s="924">
        <v>0</v>
      </c>
      <c r="G16" s="502">
        <f>SUM(E16:F16)</f>
        <v>0</v>
      </c>
      <c r="H16" s="924">
        <v>0</v>
      </c>
      <c r="I16" s="924">
        <v>0</v>
      </c>
      <c r="J16" s="503">
        <f t="shared" ref="J16:J22" si="3">SUM(H16:I16)</f>
        <v>0</v>
      </c>
      <c r="K16" s="1848"/>
      <c r="L16" s="1314" t="s">
        <v>2773</v>
      </c>
      <c r="M16" s="1848"/>
      <c r="N16" s="1891"/>
      <c r="O16" s="1848"/>
      <c r="P16" s="1895"/>
      <c r="Q16" s="529">
        <f t="shared" ref="Q16:Q35" si="4">IF( SUM( S16:W16 ) = 0, 0, $S$5 )</f>
        <v>0</v>
      </c>
      <c r="R16" s="1894"/>
      <c r="S16" s="530">
        <f t="shared" ref="S16:T22" si="5" xml:space="preserve"> IF( ISNUMBER(E16), 0, 1 )</f>
        <v>0</v>
      </c>
      <c r="T16" s="530">
        <f t="shared" si="5"/>
        <v>0</v>
      </c>
      <c r="U16" s="348"/>
      <c r="V16" s="530">
        <f t="shared" ref="V16:W22" si="6" xml:space="preserve"> IF( ISNUMBER(H16), 0, 1 )</f>
        <v>0</v>
      </c>
      <c r="W16" s="530">
        <f t="shared" si="6"/>
        <v>0</v>
      </c>
      <c r="X16" s="1894"/>
      <c r="Y16" s="1848"/>
      <c r="Z16" s="394" t="s">
        <v>2772</v>
      </c>
      <c r="AA16" s="395" t="s">
        <v>2774</v>
      </c>
      <c r="AB16" s="395" t="s">
        <v>2775</v>
      </c>
      <c r="AC16" s="395" t="s">
        <v>2776</v>
      </c>
      <c r="AD16" s="395" t="s">
        <v>2777</v>
      </c>
      <c r="AE16" s="395" t="s">
        <v>2778</v>
      </c>
      <c r="AF16" s="396" t="s">
        <v>2779</v>
      </c>
      <c r="AG16" s="1848"/>
      <c r="AH16" s="1848"/>
    </row>
    <row r="17" spans="2:33" ht="33.75" customHeight="1">
      <c r="B17" s="1805" t="s">
        <v>2780</v>
      </c>
      <c r="C17" s="375" t="s">
        <v>813</v>
      </c>
      <c r="D17" s="375">
        <v>3</v>
      </c>
      <c r="E17" s="926">
        <v>0</v>
      </c>
      <c r="F17" s="926">
        <v>0</v>
      </c>
      <c r="G17" s="501">
        <f>SUM(E17:F17)</f>
        <v>0</v>
      </c>
      <c r="H17" s="926">
        <v>0</v>
      </c>
      <c r="I17" s="926">
        <v>0</v>
      </c>
      <c r="J17" s="504">
        <f t="shared" si="3"/>
        <v>0</v>
      </c>
      <c r="K17" s="1848"/>
      <c r="L17" s="1315" t="s">
        <v>2781</v>
      </c>
      <c r="M17" s="1848"/>
      <c r="N17" s="1892"/>
      <c r="O17" s="1848"/>
      <c r="P17" s="1895"/>
      <c r="Q17" s="529">
        <f t="shared" si="4"/>
        <v>0</v>
      </c>
      <c r="R17" s="1894"/>
      <c r="S17" s="530">
        <f t="shared" si="5"/>
        <v>0</v>
      </c>
      <c r="T17" s="530">
        <f t="shared" si="5"/>
        <v>0</v>
      </c>
      <c r="U17" s="348"/>
      <c r="V17" s="530">
        <f t="shared" si="6"/>
        <v>0</v>
      </c>
      <c r="W17" s="530">
        <f t="shared" si="6"/>
        <v>0</v>
      </c>
      <c r="X17" s="1894"/>
      <c r="Y17" s="1848"/>
      <c r="Z17" s="1805" t="s">
        <v>2780</v>
      </c>
      <c r="AA17" s="393" t="s">
        <v>2782</v>
      </c>
      <c r="AB17" s="393" t="s">
        <v>2783</v>
      </c>
      <c r="AC17" s="393" t="s">
        <v>2784</v>
      </c>
      <c r="AD17" s="393" t="s">
        <v>2785</v>
      </c>
      <c r="AE17" s="393" t="s">
        <v>2786</v>
      </c>
      <c r="AF17" s="397" t="s">
        <v>2787</v>
      </c>
      <c r="AG17" s="1848"/>
    </row>
    <row r="18" spans="2:33" ht="33.75" customHeight="1">
      <c r="B18" s="1805" t="s">
        <v>2788</v>
      </c>
      <c r="C18" s="375" t="s">
        <v>813</v>
      </c>
      <c r="D18" s="375">
        <v>3</v>
      </c>
      <c r="E18" s="926">
        <v>0</v>
      </c>
      <c r="F18" s="926">
        <v>0</v>
      </c>
      <c r="G18" s="501">
        <f>SUM(E18:F18)</f>
        <v>0</v>
      </c>
      <c r="H18" s="926">
        <v>0</v>
      </c>
      <c r="I18" s="926">
        <v>0</v>
      </c>
      <c r="J18" s="504">
        <f t="shared" si="3"/>
        <v>0</v>
      </c>
      <c r="K18" s="1848"/>
      <c r="L18" s="1315" t="s">
        <v>2789</v>
      </c>
      <c r="M18" s="1848"/>
      <c r="N18" s="1892"/>
      <c r="O18" s="1848"/>
      <c r="P18" s="1895"/>
      <c r="Q18" s="529">
        <f t="shared" si="4"/>
        <v>0</v>
      </c>
      <c r="R18" s="1894"/>
      <c r="S18" s="530">
        <f t="shared" si="5"/>
        <v>0</v>
      </c>
      <c r="T18" s="530">
        <f t="shared" si="5"/>
        <v>0</v>
      </c>
      <c r="U18" s="348"/>
      <c r="V18" s="530">
        <f t="shared" si="6"/>
        <v>0</v>
      </c>
      <c r="W18" s="530">
        <f t="shared" si="6"/>
        <v>0</v>
      </c>
      <c r="X18" s="1894"/>
      <c r="Y18" s="1848"/>
      <c r="Z18" s="1805" t="s">
        <v>2788</v>
      </c>
      <c r="AA18" s="393" t="s">
        <v>2790</v>
      </c>
      <c r="AB18" s="393" t="s">
        <v>2791</v>
      </c>
      <c r="AC18" s="393" t="s">
        <v>2792</v>
      </c>
      <c r="AD18" s="393" t="s">
        <v>2793</v>
      </c>
      <c r="AE18" s="393" t="s">
        <v>2794</v>
      </c>
      <c r="AF18" s="397" t="s">
        <v>2795</v>
      </c>
      <c r="AG18" s="1848"/>
    </row>
    <row r="19" spans="2:33" ht="33.75" customHeight="1">
      <c r="B19" s="1805" t="s">
        <v>2796</v>
      </c>
      <c r="C19" s="375" t="s">
        <v>813</v>
      </c>
      <c r="D19" s="375">
        <v>3</v>
      </c>
      <c r="E19" s="926">
        <v>0</v>
      </c>
      <c r="F19" s="926">
        <v>0</v>
      </c>
      <c r="G19" s="501">
        <f>SUM(E19:F19)</f>
        <v>0</v>
      </c>
      <c r="H19" s="926">
        <v>0</v>
      </c>
      <c r="I19" s="926">
        <v>0</v>
      </c>
      <c r="J19" s="504">
        <f t="shared" si="3"/>
        <v>0</v>
      </c>
      <c r="K19" s="1848"/>
      <c r="L19" s="1315" t="s">
        <v>2797</v>
      </c>
      <c r="M19" s="1848"/>
      <c r="N19" s="1892"/>
      <c r="O19" s="1848"/>
      <c r="P19" s="1895"/>
      <c r="Q19" s="529">
        <f t="shared" si="4"/>
        <v>0</v>
      </c>
      <c r="R19" s="1894"/>
      <c r="S19" s="530">
        <f t="shared" si="5"/>
        <v>0</v>
      </c>
      <c r="T19" s="530">
        <f t="shared" si="5"/>
        <v>0</v>
      </c>
      <c r="U19" s="348"/>
      <c r="V19" s="530">
        <f t="shared" si="6"/>
        <v>0</v>
      </c>
      <c r="W19" s="530">
        <f t="shared" si="6"/>
        <v>0</v>
      </c>
      <c r="X19" s="1894"/>
      <c r="Y19" s="1848"/>
      <c r="Z19" s="1805" t="s">
        <v>2796</v>
      </c>
      <c r="AA19" s="393" t="s">
        <v>2798</v>
      </c>
      <c r="AB19" s="393" t="s">
        <v>2799</v>
      </c>
      <c r="AC19" s="393" t="s">
        <v>2800</v>
      </c>
      <c r="AD19" s="393" t="s">
        <v>2801</v>
      </c>
      <c r="AE19" s="393" t="s">
        <v>2802</v>
      </c>
      <c r="AF19" s="397" t="s">
        <v>2803</v>
      </c>
      <c r="AG19" s="1848"/>
    </row>
    <row r="20" spans="2:33" ht="33.75" customHeight="1">
      <c r="B20" s="1805" t="s">
        <v>2804</v>
      </c>
      <c r="C20" s="375" t="s">
        <v>813</v>
      </c>
      <c r="D20" s="375">
        <v>3</v>
      </c>
      <c r="E20" s="926">
        <v>0</v>
      </c>
      <c r="F20" s="926">
        <v>0</v>
      </c>
      <c r="G20" s="501">
        <f t="shared" ref="G20:G22" si="7">SUM(E20:F20)</f>
        <v>0</v>
      </c>
      <c r="H20" s="926">
        <v>0</v>
      </c>
      <c r="I20" s="926">
        <v>0</v>
      </c>
      <c r="J20" s="504">
        <f t="shared" si="3"/>
        <v>0</v>
      </c>
      <c r="K20" s="1848"/>
      <c r="L20" s="1315" t="s">
        <v>2805</v>
      </c>
      <c r="M20" s="1848"/>
      <c r="N20" s="1892"/>
      <c r="O20" s="1848"/>
      <c r="P20" s="1895"/>
      <c r="Q20" s="529">
        <f t="shared" si="4"/>
        <v>0</v>
      </c>
      <c r="R20" s="1894"/>
      <c r="S20" s="530">
        <f t="shared" si="5"/>
        <v>0</v>
      </c>
      <c r="T20" s="530">
        <f t="shared" si="5"/>
        <v>0</v>
      </c>
      <c r="U20" s="348"/>
      <c r="V20" s="530">
        <f t="shared" si="6"/>
        <v>0</v>
      </c>
      <c r="W20" s="530">
        <f t="shared" si="6"/>
        <v>0</v>
      </c>
      <c r="X20" s="1894"/>
      <c r="Y20" s="1848"/>
      <c r="Z20" s="1805" t="s">
        <v>2804</v>
      </c>
      <c r="AA20" s="393" t="s">
        <v>2806</v>
      </c>
      <c r="AB20" s="393" t="s">
        <v>2807</v>
      </c>
      <c r="AC20" s="393" t="s">
        <v>2808</v>
      </c>
      <c r="AD20" s="393" t="s">
        <v>2809</v>
      </c>
      <c r="AE20" s="393" t="s">
        <v>2810</v>
      </c>
      <c r="AF20" s="397" t="s">
        <v>2811</v>
      </c>
      <c r="AG20" s="1848"/>
    </row>
    <row r="21" spans="2:33" ht="33.75" customHeight="1">
      <c r="B21" s="1805" t="s">
        <v>2812</v>
      </c>
      <c r="C21" s="375" t="s">
        <v>813</v>
      </c>
      <c r="D21" s="375">
        <v>3</v>
      </c>
      <c r="E21" s="926">
        <v>0</v>
      </c>
      <c r="F21" s="926">
        <v>0</v>
      </c>
      <c r="G21" s="501">
        <f t="shared" si="7"/>
        <v>0</v>
      </c>
      <c r="H21" s="926">
        <v>0</v>
      </c>
      <c r="I21" s="926">
        <v>0</v>
      </c>
      <c r="J21" s="504">
        <f t="shared" si="3"/>
        <v>0</v>
      </c>
      <c r="K21" s="1848"/>
      <c r="L21" s="1315" t="s">
        <v>2813</v>
      </c>
      <c r="M21" s="1848"/>
      <c r="N21" s="1892"/>
      <c r="O21" s="1848"/>
      <c r="P21" s="1895"/>
      <c r="Q21" s="529">
        <f t="shared" si="4"/>
        <v>0</v>
      </c>
      <c r="R21" s="1894"/>
      <c r="S21" s="530">
        <f t="shared" si="5"/>
        <v>0</v>
      </c>
      <c r="T21" s="530">
        <f t="shared" si="5"/>
        <v>0</v>
      </c>
      <c r="U21" s="348"/>
      <c r="V21" s="530">
        <f t="shared" si="6"/>
        <v>0</v>
      </c>
      <c r="W21" s="530">
        <f t="shared" si="6"/>
        <v>0</v>
      </c>
      <c r="X21" s="1894"/>
      <c r="Y21" s="1848"/>
      <c r="Z21" s="1805" t="s">
        <v>2812</v>
      </c>
      <c r="AA21" s="393" t="s">
        <v>2814</v>
      </c>
      <c r="AB21" s="393" t="s">
        <v>2815</v>
      </c>
      <c r="AC21" s="393" t="s">
        <v>2816</v>
      </c>
      <c r="AD21" s="393" t="s">
        <v>2817</v>
      </c>
      <c r="AE21" s="393" t="s">
        <v>2818</v>
      </c>
      <c r="AF21" s="397" t="s">
        <v>2819</v>
      </c>
      <c r="AG21" s="1848"/>
    </row>
    <row r="22" spans="2:33" ht="33.75" customHeight="1">
      <c r="B22" s="1805" t="s">
        <v>2755</v>
      </c>
      <c r="C22" s="375" t="s">
        <v>813</v>
      </c>
      <c r="D22" s="375">
        <v>3</v>
      </c>
      <c r="E22" s="926">
        <v>0</v>
      </c>
      <c r="F22" s="926">
        <v>0</v>
      </c>
      <c r="G22" s="501">
        <f t="shared" si="7"/>
        <v>0</v>
      </c>
      <c r="H22" s="926">
        <v>0</v>
      </c>
      <c r="I22" s="926">
        <v>0</v>
      </c>
      <c r="J22" s="504">
        <f t="shared" si="3"/>
        <v>0</v>
      </c>
      <c r="K22" s="1848"/>
      <c r="L22" s="1315" t="s">
        <v>2820</v>
      </c>
      <c r="M22" s="1848"/>
      <c r="N22" s="1892"/>
      <c r="O22" s="1848"/>
      <c r="P22" s="1895"/>
      <c r="Q22" s="529">
        <f t="shared" si="4"/>
        <v>0</v>
      </c>
      <c r="R22" s="1894"/>
      <c r="S22" s="530">
        <f t="shared" si="5"/>
        <v>0</v>
      </c>
      <c r="T22" s="530">
        <f t="shared" si="5"/>
        <v>0</v>
      </c>
      <c r="U22" s="348"/>
      <c r="V22" s="530">
        <f t="shared" si="6"/>
        <v>0</v>
      </c>
      <c r="W22" s="530">
        <f t="shared" si="6"/>
        <v>0</v>
      </c>
      <c r="X22" s="1894"/>
      <c r="Y22" s="1848"/>
      <c r="Z22" s="1805" t="s">
        <v>2755</v>
      </c>
      <c r="AA22" s="1295" t="s">
        <v>2821</v>
      </c>
      <c r="AB22" s="393" t="s">
        <v>2822</v>
      </c>
      <c r="AC22" s="393" t="s">
        <v>2823</v>
      </c>
      <c r="AD22" s="393" t="s">
        <v>2824</v>
      </c>
      <c r="AE22" s="393" t="s">
        <v>2825</v>
      </c>
      <c r="AF22" s="397" t="s">
        <v>2826</v>
      </c>
      <c r="AG22" s="1848"/>
    </row>
    <row r="23" spans="2:33" ht="33.75" customHeight="1" thickBot="1">
      <c r="B23" s="1809" t="s">
        <v>2827</v>
      </c>
      <c r="C23" s="382" t="s">
        <v>813</v>
      </c>
      <c r="D23" s="382">
        <v>3</v>
      </c>
      <c r="E23" s="391">
        <f t="shared" ref="E23:J23" si="8">SUM(E16:E22)</f>
        <v>0</v>
      </c>
      <c r="F23" s="391">
        <f t="shared" si="8"/>
        <v>0</v>
      </c>
      <c r="G23" s="391">
        <f t="shared" si="8"/>
        <v>0</v>
      </c>
      <c r="H23" s="391">
        <f t="shared" si="8"/>
        <v>0</v>
      </c>
      <c r="I23" s="391">
        <f t="shared" si="8"/>
        <v>0</v>
      </c>
      <c r="J23" s="392">
        <f t="shared" si="8"/>
        <v>0</v>
      </c>
      <c r="K23" s="1848"/>
      <c r="L23" s="1316" t="s">
        <v>2828</v>
      </c>
      <c r="M23" s="1848"/>
      <c r="N23" s="1893"/>
      <c r="O23" s="1848"/>
      <c r="P23" s="1895"/>
      <c r="Q23" s="529">
        <f t="shared" si="4"/>
        <v>0</v>
      </c>
      <c r="R23" s="1894"/>
      <c r="S23" s="348"/>
      <c r="T23" s="348"/>
      <c r="U23" s="348"/>
      <c r="V23" s="348"/>
      <c r="W23" s="348"/>
      <c r="X23" s="1894"/>
      <c r="Y23" s="1848"/>
      <c r="Z23" s="1809" t="s">
        <v>2827</v>
      </c>
      <c r="AA23" s="505" t="s">
        <v>2829</v>
      </c>
      <c r="AB23" s="505" t="s">
        <v>2830</v>
      </c>
      <c r="AC23" s="505" t="s">
        <v>2831</v>
      </c>
      <c r="AD23" s="505" t="s">
        <v>2832</v>
      </c>
      <c r="AE23" s="505" t="s">
        <v>2833</v>
      </c>
      <c r="AF23" s="506" t="s">
        <v>2834</v>
      </c>
      <c r="AG23" s="1848"/>
    </row>
    <row r="24" spans="2:33" ht="15" customHeight="1" thickBot="1">
      <c r="B24" s="1848"/>
      <c r="C24" s="1848"/>
      <c r="D24" s="1848"/>
      <c r="E24" s="1848"/>
      <c r="F24" s="1848"/>
      <c r="G24" s="1848"/>
      <c r="H24" s="1848"/>
      <c r="I24" s="1848"/>
      <c r="J24" s="1848"/>
      <c r="K24" s="1848"/>
      <c r="L24" s="1848"/>
      <c r="M24" s="1848"/>
      <c r="N24" s="1848"/>
      <c r="O24" s="1848"/>
      <c r="P24" s="1895"/>
      <c r="Q24" s="529">
        <f t="shared" si="4"/>
        <v>0</v>
      </c>
      <c r="R24" s="1894"/>
      <c r="S24" s="1848"/>
      <c r="T24" s="1848"/>
      <c r="U24" s="1848"/>
      <c r="V24" s="1848"/>
      <c r="W24" s="1848"/>
      <c r="X24" s="1894"/>
      <c r="Y24" s="1848"/>
      <c r="Z24" s="1848"/>
      <c r="AA24" s="1848"/>
      <c r="AB24" s="1848"/>
      <c r="AC24" s="1848"/>
      <c r="AD24" s="1848"/>
      <c r="AE24" s="1848"/>
      <c r="AF24" s="1848"/>
      <c r="AG24" s="1848"/>
    </row>
    <row r="25" spans="2:33" ht="20.25" customHeight="1" thickBot="1">
      <c r="B25" s="1087" t="s">
        <v>2835</v>
      </c>
      <c r="C25" s="599"/>
      <c r="D25" s="599"/>
      <c r="E25" s="157"/>
      <c r="F25" s="157"/>
      <c r="G25" s="1298"/>
      <c r="H25" s="157"/>
      <c r="I25" s="157"/>
      <c r="J25" s="157"/>
      <c r="K25" s="1848"/>
      <c r="L25" s="16"/>
      <c r="M25" s="1848"/>
      <c r="N25" s="1848"/>
      <c r="O25" s="1848"/>
      <c r="P25" s="1895"/>
      <c r="Q25" s="529">
        <f t="shared" si="4"/>
        <v>0</v>
      </c>
      <c r="R25" s="1894"/>
      <c r="S25" s="348"/>
      <c r="T25" s="348"/>
      <c r="U25" s="348"/>
      <c r="V25" s="348"/>
      <c r="W25" s="348"/>
      <c r="X25" s="1894"/>
      <c r="Y25" s="1848"/>
      <c r="Z25" s="390" t="s">
        <v>1837</v>
      </c>
      <c r="AA25" s="599"/>
      <c r="AB25" s="599"/>
      <c r="AC25" s="157"/>
      <c r="AD25" s="157"/>
      <c r="AE25" s="1298"/>
      <c r="AF25" s="1848"/>
      <c r="AG25" s="1848"/>
    </row>
    <row r="26" spans="2:33" ht="33.75" customHeight="1">
      <c r="B26" s="1806" t="s">
        <v>2739</v>
      </c>
      <c r="C26" s="375" t="s">
        <v>813</v>
      </c>
      <c r="D26" s="375">
        <v>3</v>
      </c>
      <c r="E26" s="926">
        <v>0</v>
      </c>
      <c r="F26" s="926">
        <v>0</v>
      </c>
      <c r="G26" s="501">
        <f>SUM(E26:F26)</f>
        <v>0</v>
      </c>
      <c r="H26" s="157"/>
      <c r="I26" s="157"/>
      <c r="J26" s="157"/>
      <c r="K26" s="1848"/>
      <c r="L26" s="1314" t="s">
        <v>2836</v>
      </c>
      <c r="M26" s="1848"/>
      <c r="N26" s="1891"/>
      <c r="O26" s="1848"/>
      <c r="P26" s="1895"/>
      <c r="Q26" s="529">
        <f t="shared" si="4"/>
        <v>0</v>
      </c>
      <c r="R26" s="1894"/>
      <c r="S26" s="530">
        <f t="shared" ref="S26:T27" si="9" xml:space="preserve"> IF( ISNUMBER(E26), 0, 1 )</f>
        <v>0</v>
      </c>
      <c r="T26" s="530">
        <f t="shared" si="9"/>
        <v>0</v>
      </c>
      <c r="U26" s="348"/>
      <c r="V26" s="348"/>
      <c r="W26" s="348"/>
      <c r="X26" s="1894"/>
      <c r="Y26" s="1848"/>
      <c r="Z26" s="1539" t="s">
        <v>2739</v>
      </c>
      <c r="AA26" s="1505" t="s">
        <v>2837</v>
      </c>
      <c r="AB26" s="395" t="s">
        <v>2838</v>
      </c>
      <c r="AC26" s="396" t="s">
        <v>2839</v>
      </c>
      <c r="AD26" s="1902"/>
      <c r="AE26" s="1902"/>
      <c r="AF26" s="1902"/>
      <c r="AG26" s="1848"/>
    </row>
    <row r="27" spans="2:33" ht="33.75" customHeight="1">
      <c r="B27" s="1806" t="s">
        <v>2747</v>
      </c>
      <c r="C27" s="375" t="s">
        <v>813</v>
      </c>
      <c r="D27" s="375">
        <v>3</v>
      </c>
      <c r="E27" s="926">
        <v>0</v>
      </c>
      <c r="F27" s="926">
        <v>0</v>
      </c>
      <c r="G27" s="501">
        <f>SUM(E27:F27)</f>
        <v>0</v>
      </c>
      <c r="H27" s="1848"/>
      <c r="I27" s="1848"/>
      <c r="J27" s="1848"/>
      <c r="K27" s="1848"/>
      <c r="L27" s="1315" t="s">
        <v>2840</v>
      </c>
      <c r="M27" s="1848"/>
      <c r="N27" s="1892"/>
      <c r="O27" s="1848"/>
      <c r="P27" s="1895"/>
      <c r="Q27" s="529">
        <f t="shared" si="4"/>
        <v>0</v>
      </c>
      <c r="R27" s="1894"/>
      <c r="S27" s="530">
        <f t="shared" si="9"/>
        <v>0</v>
      </c>
      <c r="T27" s="530">
        <f t="shared" si="9"/>
        <v>0</v>
      </c>
      <c r="U27" s="348"/>
      <c r="V27" s="348"/>
      <c r="W27" s="348"/>
      <c r="X27" s="1894"/>
      <c r="Y27" s="1848"/>
      <c r="Z27" s="1540" t="s">
        <v>2841</v>
      </c>
      <c r="AA27" s="393" t="s">
        <v>2842</v>
      </c>
      <c r="AB27" s="393" t="s">
        <v>2843</v>
      </c>
      <c r="AC27" s="397" t="s">
        <v>2844</v>
      </c>
      <c r="AD27" s="1902"/>
      <c r="AE27" s="1902"/>
      <c r="AF27" s="1902"/>
      <c r="AG27" s="1848"/>
    </row>
    <row r="28" spans="2:33" ht="33.75" customHeight="1" thickBot="1">
      <c r="B28" s="1806" t="s">
        <v>2845</v>
      </c>
      <c r="C28" s="375" t="s">
        <v>813</v>
      </c>
      <c r="D28" s="375">
        <v>3</v>
      </c>
      <c r="E28" s="501">
        <f>SUM(E26:E27)</f>
        <v>0</v>
      </c>
      <c r="F28" s="501">
        <f>SUM(F26:F27)</f>
        <v>0</v>
      </c>
      <c r="G28" s="501">
        <f>SUM(G26:G27)</f>
        <v>0</v>
      </c>
      <c r="H28" s="1848"/>
      <c r="I28" s="1848"/>
      <c r="J28" s="1848"/>
      <c r="K28" s="1848"/>
      <c r="L28" s="1316" t="s">
        <v>2846</v>
      </c>
      <c r="M28" s="1848"/>
      <c r="N28" s="1893"/>
      <c r="O28" s="1848"/>
      <c r="P28" s="1895"/>
      <c r="Q28" s="529">
        <f t="shared" si="4"/>
        <v>0</v>
      </c>
      <c r="R28" s="1894"/>
      <c r="S28" s="348"/>
      <c r="T28" s="348"/>
      <c r="U28" s="348"/>
      <c r="V28" s="348"/>
      <c r="W28" s="348"/>
      <c r="X28" s="1894"/>
      <c r="Y28" s="1848"/>
      <c r="Z28" s="1541" t="s">
        <v>1016</v>
      </c>
      <c r="AA28" s="505" t="s">
        <v>2847</v>
      </c>
      <c r="AB28" s="505" t="s">
        <v>2848</v>
      </c>
      <c r="AC28" s="506" t="s">
        <v>2849</v>
      </c>
      <c r="AD28" s="1902"/>
      <c r="AE28" s="1902"/>
      <c r="AF28" s="1902"/>
      <c r="AG28" s="1848"/>
    </row>
    <row r="29" spans="2:33" ht="15" customHeight="1" thickBot="1">
      <c r="B29" s="1077"/>
      <c r="C29" s="1077"/>
      <c r="D29" s="1077"/>
      <c r="E29" s="594"/>
      <c r="F29" s="594"/>
      <c r="G29" s="594"/>
      <c r="H29" s="594"/>
      <c r="I29" s="594"/>
      <c r="J29" s="594"/>
      <c r="K29" s="1848"/>
      <c r="L29" s="1319"/>
      <c r="M29" s="1848"/>
      <c r="N29" s="1848"/>
      <c r="O29" s="1848"/>
      <c r="P29" s="1895"/>
      <c r="Q29" s="529">
        <f t="shared" si="4"/>
        <v>0</v>
      </c>
      <c r="R29" s="1894"/>
      <c r="S29" s="348"/>
      <c r="T29" s="348"/>
      <c r="U29" s="348"/>
      <c r="V29" s="348"/>
      <c r="W29" s="348"/>
      <c r="X29" s="1894"/>
      <c r="Y29" s="1848"/>
      <c r="Z29" s="1077"/>
      <c r="AA29" s="594"/>
      <c r="AB29" s="594"/>
      <c r="AC29" s="594"/>
      <c r="AD29" s="1557"/>
      <c r="AE29" s="1557"/>
      <c r="AF29" s="1557"/>
      <c r="AG29" s="1848"/>
    </row>
    <row r="30" spans="2:33" ht="33.75" customHeight="1" thickBot="1">
      <c r="B30" s="1806" t="s">
        <v>2850</v>
      </c>
      <c r="C30" s="375" t="s">
        <v>813</v>
      </c>
      <c r="D30" s="375">
        <v>3</v>
      </c>
      <c r="E30" s="501">
        <f>E11+E23+E28</f>
        <v>89.070999999999998</v>
      </c>
      <c r="F30" s="501">
        <f>F11+F23+F28</f>
        <v>20.030999999999999</v>
      </c>
      <c r="G30" s="501">
        <f>G11+G23+G28</f>
        <v>109.102</v>
      </c>
      <c r="H30" s="594"/>
      <c r="I30" s="594"/>
      <c r="J30" s="594"/>
      <c r="K30" s="1848"/>
      <c r="L30" s="1320" t="s">
        <v>2851</v>
      </c>
      <c r="M30" s="1848"/>
      <c r="N30" s="1896"/>
      <c r="O30" s="1848"/>
      <c r="P30" s="1895"/>
      <c r="Q30" s="529">
        <f t="shared" si="4"/>
        <v>0</v>
      </c>
      <c r="R30" s="1894"/>
      <c r="S30" s="348"/>
      <c r="T30" s="348"/>
      <c r="U30" s="348"/>
      <c r="V30" s="348"/>
      <c r="W30" s="348"/>
      <c r="X30" s="1894"/>
      <c r="Y30" s="1848"/>
      <c r="Z30" s="1515" t="s">
        <v>2850</v>
      </c>
      <c r="AA30" s="485" t="s">
        <v>2852</v>
      </c>
      <c r="AB30" s="485" t="s">
        <v>2853</v>
      </c>
      <c r="AC30" s="881" t="s">
        <v>2854</v>
      </c>
      <c r="AD30" s="1902"/>
      <c r="AE30" s="1902"/>
      <c r="AF30" s="1902"/>
      <c r="AG30" s="1848"/>
    </row>
    <row r="31" spans="2:33" ht="15" customHeight="1" thickBot="1">
      <c r="B31" s="1848"/>
      <c r="C31" s="1848"/>
      <c r="D31" s="1848"/>
      <c r="E31" s="1848"/>
      <c r="F31" s="1848"/>
      <c r="G31" s="1848"/>
      <c r="H31" s="1848"/>
      <c r="I31" s="1848"/>
      <c r="J31" s="1848"/>
      <c r="K31" s="1848"/>
      <c r="L31" s="1848"/>
      <c r="M31" s="1848"/>
      <c r="N31" s="1848"/>
      <c r="O31" s="1848"/>
      <c r="P31" s="1895"/>
      <c r="Q31" s="529">
        <f t="shared" si="4"/>
        <v>0</v>
      </c>
      <c r="R31" s="1894"/>
      <c r="S31" s="1848"/>
      <c r="T31" s="1848"/>
      <c r="U31" s="1848"/>
      <c r="V31" s="1848"/>
      <c r="W31" s="1848"/>
      <c r="X31" s="1894"/>
      <c r="Y31" s="1848"/>
      <c r="Z31" s="1848"/>
      <c r="AA31" s="1848"/>
      <c r="AB31" s="1848"/>
      <c r="AC31" s="1848"/>
      <c r="AD31" s="1848"/>
      <c r="AE31" s="1848"/>
      <c r="AF31" s="1848"/>
      <c r="AG31" s="1848"/>
    </row>
    <row r="32" spans="2:33" ht="20.25" customHeight="1" thickBot="1">
      <c r="B32" s="1087" t="s">
        <v>2549</v>
      </c>
      <c r="C32" s="599"/>
      <c r="D32" s="599"/>
      <c r="E32" s="157"/>
      <c r="F32" s="157"/>
      <c r="G32" s="1298"/>
      <c r="H32" s="157"/>
      <c r="I32" s="157"/>
      <c r="J32" s="157"/>
      <c r="K32" s="1848"/>
      <c r="L32" s="16"/>
      <c r="M32" s="1848"/>
      <c r="N32" s="1848"/>
      <c r="O32" s="1848"/>
      <c r="P32" s="1895"/>
      <c r="Q32" s="529">
        <f t="shared" si="4"/>
        <v>0</v>
      </c>
      <c r="R32" s="1894"/>
      <c r="S32" s="348"/>
      <c r="T32" s="348"/>
      <c r="U32" s="348"/>
      <c r="V32" s="348"/>
      <c r="W32" s="348"/>
      <c r="X32" s="1894"/>
      <c r="Y32" s="1848"/>
      <c r="Z32" s="378" t="s">
        <v>2549</v>
      </c>
      <c r="AA32" s="157"/>
      <c r="AB32" s="157"/>
      <c r="AC32" s="1298"/>
      <c r="AD32" s="157"/>
      <c r="AE32" s="157"/>
      <c r="AF32" s="157"/>
      <c r="AG32" s="1848"/>
    </row>
    <row r="33" spans="2:33" ht="33.75" customHeight="1">
      <c r="B33" s="1806" t="s">
        <v>2739</v>
      </c>
      <c r="C33" s="375" t="s">
        <v>813</v>
      </c>
      <c r="D33" s="375">
        <v>3</v>
      </c>
      <c r="E33" s="926">
        <v>6.9169999999999998</v>
      </c>
      <c r="F33" s="926">
        <v>0</v>
      </c>
      <c r="G33" s="501">
        <f>SUM(E33:F33)</f>
        <v>6.9169999999999998</v>
      </c>
      <c r="H33" s="157"/>
      <c r="I33" s="157"/>
      <c r="J33" s="157"/>
      <c r="K33" s="1848"/>
      <c r="L33" s="1314" t="s">
        <v>2855</v>
      </c>
      <c r="M33" s="1848"/>
      <c r="N33" s="1891"/>
      <c r="O33" s="1848"/>
      <c r="P33" s="1895"/>
      <c r="Q33" s="529">
        <f t="shared" si="4"/>
        <v>0</v>
      </c>
      <c r="R33" s="1894"/>
      <c r="S33" s="530">
        <f xml:space="preserve"> IF( ISNUMBER(E33), 0, 1 )</f>
        <v>0</v>
      </c>
      <c r="T33" s="530">
        <f xml:space="preserve"> IF( ISNUMBER(F33), 0, 1 )</f>
        <v>0</v>
      </c>
      <c r="U33" s="348"/>
      <c r="V33" s="348"/>
      <c r="W33" s="348"/>
      <c r="X33" s="1894"/>
      <c r="Y33" s="1848"/>
      <c r="Z33" s="394" t="s">
        <v>2739</v>
      </c>
      <c r="AA33" s="380" t="s">
        <v>2856</v>
      </c>
      <c r="AB33" s="380" t="s">
        <v>2857</v>
      </c>
      <c r="AC33" s="465" t="s">
        <v>2858</v>
      </c>
      <c r="AD33" s="157"/>
      <c r="AE33" s="157"/>
      <c r="AF33" s="157"/>
      <c r="AG33" s="1848"/>
    </row>
    <row r="34" spans="2:33" ht="33.75" customHeight="1">
      <c r="B34" s="1806" t="s">
        <v>2747</v>
      </c>
      <c r="C34" s="375" t="s">
        <v>813</v>
      </c>
      <c r="D34" s="375">
        <v>3</v>
      </c>
      <c r="E34" s="926">
        <v>6.0490000000000004</v>
      </c>
      <c r="F34" s="926">
        <v>0</v>
      </c>
      <c r="G34" s="501">
        <f>SUM(E34:F34)</f>
        <v>6.0490000000000004</v>
      </c>
      <c r="H34" s="1848"/>
      <c r="I34" s="1848"/>
      <c r="J34" s="1848"/>
      <c r="K34" s="1848"/>
      <c r="L34" s="1315" t="s">
        <v>2859</v>
      </c>
      <c r="M34" s="1848"/>
      <c r="N34" s="1892"/>
      <c r="O34" s="1848"/>
      <c r="P34" s="1895"/>
      <c r="Q34" s="529">
        <f t="shared" si="4"/>
        <v>0</v>
      </c>
      <c r="R34" s="1894"/>
      <c r="S34" s="530">
        <f t="shared" ref="S34:T35" si="10" xml:space="preserve"> IF( ISNUMBER(E34), 0, 1 )</f>
        <v>0</v>
      </c>
      <c r="T34" s="530">
        <f t="shared" si="10"/>
        <v>0</v>
      </c>
      <c r="U34" s="348"/>
      <c r="V34" s="348"/>
      <c r="W34" s="348"/>
      <c r="X34" s="1894"/>
      <c r="Y34" s="1848"/>
      <c r="Z34" s="1805" t="s">
        <v>2747</v>
      </c>
      <c r="AA34" s="376" t="s">
        <v>2860</v>
      </c>
      <c r="AB34" s="376" t="s">
        <v>2861</v>
      </c>
      <c r="AC34" s="466" t="s">
        <v>2862</v>
      </c>
      <c r="AD34" s="1848"/>
      <c r="AE34" s="1848"/>
      <c r="AF34" s="157"/>
      <c r="AG34" s="1848"/>
    </row>
    <row r="35" spans="2:33" ht="33.75" customHeight="1">
      <c r="B35" s="1806" t="s">
        <v>2841</v>
      </c>
      <c r="C35" s="375" t="s">
        <v>813</v>
      </c>
      <c r="D35" s="375">
        <v>3</v>
      </c>
      <c r="E35" s="926">
        <v>0</v>
      </c>
      <c r="F35" s="926">
        <v>0</v>
      </c>
      <c r="G35" s="501">
        <f>SUM(E35:F35)</f>
        <v>0</v>
      </c>
      <c r="H35" s="1848"/>
      <c r="I35" s="1848"/>
      <c r="J35" s="1848"/>
      <c r="K35" s="1848"/>
      <c r="L35" s="1315" t="s">
        <v>2863</v>
      </c>
      <c r="M35" s="1848"/>
      <c r="N35" s="1892"/>
      <c r="O35" s="1848"/>
      <c r="P35" s="1895"/>
      <c r="Q35" s="529">
        <f t="shared" si="4"/>
        <v>0</v>
      </c>
      <c r="R35" s="1894"/>
      <c r="S35" s="530">
        <f t="shared" si="10"/>
        <v>0</v>
      </c>
      <c r="T35" s="530">
        <f t="shared" si="10"/>
        <v>0</v>
      </c>
      <c r="U35" s="348"/>
      <c r="V35" s="348"/>
      <c r="W35" s="348"/>
      <c r="X35" s="1894"/>
      <c r="Y35" s="1848"/>
      <c r="Z35" s="1805" t="s">
        <v>2841</v>
      </c>
      <c r="AA35" s="376" t="s">
        <v>2864</v>
      </c>
      <c r="AB35" s="376" t="s">
        <v>2865</v>
      </c>
      <c r="AC35" s="466" t="s">
        <v>2866</v>
      </c>
      <c r="AD35" s="1848"/>
      <c r="AE35" s="1848"/>
      <c r="AF35" s="1848"/>
      <c r="AG35" s="1848"/>
    </row>
    <row r="36" spans="2:33" ht="33.75" customHeight="1" thickBot="1">
      <c r="B36" s="1806" t="s">
        <v>2867</v>
      </c>
      <c r="C36" s="375" t="s">
        <v>813</v>
      </c>
      <c r="D36" s="375">
        <v>3</v>
      </c>
      <c r="E36" s="501">
        <f>SUM(E33:E35)</f>
        <v>12.966000000000001</v>
      </c>
      <c r="F36" s="501">
        <f>SUM(F33:F35)</f>
        <v>0</v>
      </c>
      <c r="G36" s="501">
        <f>SUM(G33:G35)</f>
        <v>12.966000000000001</v>
      </c>
      <c r="H36" s="1848"/>
      <c r="I36" s="1848"/>
      <c r="J36" s="1848"/>
      <c r="K36" s="1848"/>
      <c r="L36" s="1316" t="s">
        <v>2868</v>
      </c>
      <c r="M36" s="1848"/>
      <c r="N36" s="1893"/>
      <c r="O36" s="1848"/>
      <c r="P36" s="1895"/>
      <c r="Q36" s="529"/>
      <c r="R36" s="1894"/>
      <c r="S36" s="1848"/>
      <c r="T36" s="1848"/>
      <c r="U36" s="348"/>
      <c r="V36" s="348"/>
      <c r="W36" s="348"/>
      <c r="X36" s="1894"/>
      <c r="Y36" s="1848"/>
      <c r="Z36" s="1809" t="s">
        <v>2867</v>
      </c>
      <c r="AA36" s="383" t="s">
        <v>2869</v>
      </c>
      <c r="AB36" s="383" t="s">
        <v>2870</v>
      </c>
      <c r="AC36" s="384" t="s">
        <v>2871</v>
      </c>
      <c r="AD36" s="1848"/>
      <c r="AE36" s="1848"/>
      <c r="AF36" s="1848"/>
      <c r="AG36" s="1848"/>
    </row>
    <row r="37" spans="2:33" ht="15" customHeight="1" thickBot="1">
      <c r="B37" s="575"/>
      <c r="C37" s="575"/>
      <c r="D37" s="575"/>
      <c r="E37" s="58"/>
      <c r="F37" s="58"/>
      <c r="G37" s="58"/>
      <c r="H37" s="1848"/>
      <c r="I37" s="1848"/>
      <c r="J37" s="1848"/>
      <c r="K37" s="1848"/>
      <c r="L37" s="31"/>
      <c r="M37" s="1848"/>
      <c r="N37" s="1848"/>
      <c r="O37" s="1848"/>
      <c r="P37" s="1895"/>
      <c r="Q37" s="529"/>
      <c r="R37" s="578"/>
      <c r="S37" s="348"/>
      <c r="T37" s="348"/>
      <c r="U37" s="348"/>
      <c r="V37" s="348"/>
      <c r="W37" s="348"/>
      <c r="X37" s="1894"/>
      <c r="Y37" s="1848"/>
      <c r="Z37" s="575"/>
      <c r="AA37" s="58"/>
      <c r="AB37" s="58"/>
      <c r="AC37" s="58"/>
      <c r="AD37" s="1848"/>
      <c r="AE37" s="1848"/>
      <c r="AF37" s="1848"/>
      <c r="AG37" s="1848"/>
    </row>
    <row r="38" spans="2:33" ht="20.25" customHeight="1" thickBot="1">
      <c r="B38" s="1087" t="s">
        <v>2872</v>
      </c>
      <c r="C38" s="599"/>
      <c r="D38" s="599"/>
      <c r="E38" s="157"/>
      <c r="F38" s="157"/>
      <c r="G38" s="1298"/>
      <c r="H38" s="1848"/>
      <c r="I38" s="1848"/>
      <c r="J38" s="1848"/>
      <c r="K38" s="1848"/>
      <c r="L38" s="31"/>
      <c r="M38" s="1848"/>
      <c r="N38" s="1848"/>
      <c r="O38" s="1848"/>
      <c r="P38" s="1895"/>
      <c r="Q38" s="529"/>
      <c r="R38" s="578"/>
      <c r="S38" s="348"/>
      <c r="T38" s="348"/>
      <c r="U38" s="348"/>
      <c r="V38" s="348"/>
      <c r="W38" s="348"/>
      <c r="X38" s="1894"/>
      <c r="Y38" s="1848"/>
      <c r="Z38" s="1321" t="s">
        <v>2872</v>
      </c>
      <c r="AA38" s="157"/>
      <c r="AB38" s="157"/>
      <c r="AC38" s="1298"/>
      <c r="AD38" s="1848"/>
      <c r="AE38" s="1848"/>
      <c r="AF38" s="1848"/>
      <c r="AG38" s="1848"/>
    </row>
    <row r="39" spans="2:33" ht="33.75" customHeight="1">
      <c r="B39" s="1806" t="s">
        <v>2873</v>
      </c>
      <c r="C39" s="375" t="s">
        <v>813</v>
      </c>
      <c r="D39" s="375">
        <v>3</v>
      </c>
      <c r="E39" s="603"/>
      <c r="F39" s="603"/>
      <c r="G39" s="926">
        <v>0.76700000000000002</v>
      </c>
      <c r="H39" s="1848"/>
      <c r="I39" s="1848"/>
      <c r="J39" s="1848"/>
      <c r="K39" s="1848"/>
      <c r="L39" s="1314" t="s">
        <v>2874</v>
      </c>
      <c r="M39" s="1848"/>
      <c r="N39" s="1891"/>
      <c r="O39" s="1848"/>
      <c r="P39" s="1895"/>
      <c r="Q39" s="529">
        <f>IF( SUM( S39:W39 ) = 0, 0, $S$5 )</f>
        <v>0</v>
      </c>
      <c r="R39" s="578"/>
      <c r="S39" s="348"/>
      <c r="T39" s="348"/>
      <c r="U39" s="530">
        <f xml:space="preserve"> IF( ISNUMBER(G39), 0, 1 )</f>
        <v>0</v>
      </c>
      <c r="V39" s="348"/>
      <c r="W39" s="348"/>
      <c r="X39" s="1894"/>
      <c r="Y39" s="1848"/>
      <c r="Z39" s="394" t="s">
        <v>2873</v>
      </c>
      <c r="AA39" s="915"/>
      <c r="AB39" s="915"/>
      <c r="AC39" s="1121" t="s">
        <v>2875</v>
      </c>
      <c r="AD39" s="1848"/>
      <c r="AE39" s="1848"/>
      <c r="AF39" s="1848"/>
      <c r="AG39" s="1848"/>
    </row>
    <row r="40" spans="2:33" ht="33.75" customHeight="1">
      <c r="B40" s="1806" t="s">
        <v>2876</v>
      </c>
      <c r="C40" s="375" t="s">
        <v>813</v>
      </c>
      <c r="D40" s="375">
        <v>3</v>
      </c>
      <c r="E40" s="603"/>
      <c r="F40" s="603"/>
      <c r="G40" s="926">
        <v>0</v>
      </c>
      <c r="H40" s="1848"/>
      <c r="I40" s="1848"/>
      <c r="J40" s="1848"/>
      <c r="K40" s="1848"/>
      <c r="L40" s="1315" t="s">
        <v>2877</v>
      </c>
      <c r="M40" s="1848"/>
      <c r="N40" s="1892"/>
      <c r="O40" s="1848"/>
      <c r="P40" s="1895"/>
      <c r="Q40" s="529">
        <f t="shared" ref="Q40:Q41" si="11">IF( SUM( S40:W40 ) = 0, 0, $S$5 )</f>
        <v>0</v>
      </c>
      <c r="R40" s="578"/>
      <c r="S40" s="348"/>
      <c r="T40" s="348"/>
      <c r="U40" s="530">
        <f t="shared" ref="U40:U41" si="12" xml:space="preserve"> IF( ISNUMBER(G40), 0, 1 )</f>
        <v>0</v>
      </c>
      <c r="V40" s="348"/>
      <c r="W40" s="348"/>
      <c r="X40" s="1894"/>
      <c r="Y40" s="1848"/>
      <c r="Z40" s="1805" t="s">
        <v>2876</v>
      </c>
      <c r="AA40" s="603"/>
      <c r="AB40" s="603"/>
      <c r="AC40" s="381" t="s">
        <v>2878</v>
      </c>
      <c r="AD40" s="1848"/>
      <c r="AE40" s="1848"/>
      <c r="AF40" s="1848"/>
      <c r="AG40" s="1848"/>
    </row>
    <row r="41" spans="2:33" ht="33.75" customHeight="1" thickBot="1">
      <c r="B41" s="1806" t="s">
        <v>2841</v>
      </c>
      <c r="C41" s="375" t="s">
        <v>813</v>
      </c>
      <c r="D41" s="375">
        <v>3</v>
      </c>
      <c r="E41" s="603"/>
      <c r="F41" s="603"/>
      <c r="G41" s="926">
        <v>1.8879999999999999</v>
      </c>
      <c r="H41" s="1848"/>
      <c r="I41" s="1848"/>
      <c r="J41" s="1848"/>
      <c r="K41" s="1848"/>
      <c r="L41" s="1316" t="s">
        <v>2879</v>
      </c>
      <c r="M41" s="1848"/>
      <c r="N41" s="1893"/>
      <c r="O41" s="1848"/>
      <c r="P41" s="1895"/>
      <c r="Q41" s="529">
        <f t="shared" si="11"/>
        <v>0</v>
      </c>
      <c r="R41" s="578"/>
      <c r="S41" s="348"/>
      <c r="T41" s="348"/>
      <c r="U41" s="530">
        <f t="shared" si="12"/>
        <v>0</v>
      </c>
      <c r="V41" s="348"/>
      <c r="W41" s="348"/>
      <c r="X41" s="578"/>
      <c r="Y41" s="1848"/>
      <c r="Z41" s="1809" t="s">
        <v>2841</v>
      </c>
      <c r="AA41" s="608"/>
      <c r="AB41" s="608"/>
      <c r="AC41" s="1141" t="s">
        <v>2880</v>
      </c>
      <c r="AD41" s="1848"/>
      <c r="AE41" s="1848"/>
      <c r="AF41" s="1848"/>
      <c r="AG41" s="1848"/>
    </row>
    <row r="42" spans="2:33" ht="15" customHeight="1" thickBot="1">
      <c r="B42" s="239"/>
      <c r="C42" s="239"/>
      <c r="D42" s="239"/>
      <c r="E42" s="58"/>
      <c r="F42" s="58"/>
      <c r="G42" s="58"/>
      <c r="H42" s="1848"/>
      <c r="I42" s="1848"/>
      <c r="J42" s="1848"/>
      <c r="K42" s="1848"/>
      <c r="L42" s="31"/>
      <c r="M42" s="1848"/>
      <c r="N42" s="1848"/>
      <c r="O42" s="1848"/>
      <c r="P42" s="1895"/>
      <c r="Q42" s="529"/>
      <c r="R42" s="578"/>
      <c r="S42" s="348"/>
      <c r="T42" s="348"/>
      <c r="U42" s="348"/>
      <c r="V42" s="348"/>
      <c r="W42" s="348"/>
      <c r="X42" s="578"/>
      <c r="Y42" s="1848"/>
      <c r="Z42" s="239"/>
      <c r="AA42" s="58"/>
      <c r="AB42" s="58"/>
      <c r="AC42" s="58"/>
      <c r="AD42" s="1848"/>
      <c r="AE42" s="1848"/>
      <c r="AF42" s="1848"/>
      <c r="AG42" s="1848"/>
    </row>
    <row r="43" spans="2:33" ht="20.25" customHeight="1" thickBot="1">
      <c r="B43" s="1087" t="s">
        <v>2881</v>
      </c>
      <c r="C43" s="599"/>
      <c r="D43" s="599"/>
      <c r="E43" s="157"/>
      <c r="F43" s="157"/>
      <c r="G43" s="1298"/>
      <c r="H43" s="1848"/>
      <c r="I43" s="1848"/>
      <c r="J43" s="1848"/>
      <c r="K43" s="1848"/>
      <c r="L43" s="31"/>
      <c r="M43" s="1848"/>
      <c r="N43" s="1848"/>
      <c r="O43" s="1848"/>
      <c r="P43" s="1895"/>
      <c r="Q43" s="529"/>
      <c r="R43" s="578"/>
      <c r="S43" s="348"/>
      <c r="T43" s="348"/>
      <c r="U43" s="348"/>
      <c r="V43" s="348"/>
      <c r="W43" s="348"/>
      <c r="X43" s="578"/>
      <c r="Y43" s="1848"/>
      <c r="Z43" s="1321" t="s">
        <v>2881</v>
      </c>
      <c r="AA43" s="157"/>
      <c r="AB43" s="157"/>
      <c r="AC43" s="1298"/>
      <c r="AD43" s="1848"/>
      <c r="AE43" s="1848"/>
      <c r="AF43" s="1848"/>
      <c r="AG43" s="1848"/>
    </row>
    <row r="44" spans="2:33" ht="33.75" customHeight="1" thickBot="1">
      <c r="B44" s="1806" t="s">
        <v>2882</v>
      </c>
      <c r="C44" s="375" t="s">
        <v>813</v>
      </c>
      <c r="D44" s="375">
        <v>3</v>
      </c>
      <c r="E44" s="603"/>
      <c r="F44" s="603"/>
      <c r="G44" s="926">
        <v>0.127</v>
      </c>
      <c r="H44" s="1848"/>
      <c r="I44" s="1848"/>
      <c r="J44" s="1848"/>
      <c r="K44" s="1848"/>
      <c r="L44" s="1320" t="s">
        <v>2883</v>
      </c>
      <c r="M44" s="1848"/>
      <c r="N44" s="1896"/>
      <c r="O44" s="1848"/>
      <c r="P44" s="1895"/>
      <c r="Q44" s="529">
        <f t="shared" ref="Q44" si="13">IF( SUM( S44:W44 ) = 0, 0, $S$5 )</f>
        <v>0</v>
      </c>
      <c r="R44" s="578"/>
      <c r="S44" s="348"/>
      <c r="T44" s="348"/>
      <c r="U44" s="530">
        <f xml:space="preserve"> IF( ISNUMBER(G44), 0, 1 )</f>
        <v>0</v>
      </c>
      <c r="V44" s="348"/>
      <c r="W44" s="348"/>
      <c r="X44" s="578"/>
      <c r="Y44" s="1848"/>
      <c r="Z44" s="1825" t="s">
        <v>2882</v>
      </c>
      <c r="AA44" s="1291"/>
      <c r="AB44" s="1291"/>
      <c r="AC44" s="1322" t="s">
        <v>2884</v>
      </c>
      <c r="AD44" s="1848"/>
      <c r="AE44" s="1848"/>
      <c r="AF44" s="1848"/>
      <c r="AG44" s="1848"/>
    </row>
    <row r="45" spans="2:33" ht="15" customHeight="1" thickBot="1">
      <c r="B45" s="1077"/>
      <c r="C45" s="1077"/>
      <c r="D45" s="1077"/>
      <c r="E45" s="594"/>
      <c r="F45" s="594"/>
      <c r="G45" s="594"/>
      <c r="H45" s="1848"/>
      <c r="I45" s="1848"/>
      <c r="J45" s="1848"/>
      <c r="K45" s="1848"/>
      <c r="L45" s="1319"/>
      <c r="M45" s="1848"/>
      <c r="N45" s="1848"/>
      <c r="O45" s="1848"/>
      <c r="P45" s="1895"/>
      <c r="Q45" s="529"/>
      <c r="R45" s="578"/>
      <c r="S45" s="348"/>
      <c r="T45" s="348"/>
      <c r="U45" s="348"/>
      <c r="V45" s="348"/>
      <c r="W45" s="348"/>
      <c r="X45" s="578"/>
      <c r="Y45" s="1848"/>
      <c r="Z45" s="1077"/>
      <c r="AA45" s="594"/>
      <c r="AB45" s="594"/>
      <c r="AC45" s="594"/>
      <c r="AD45" s="1848"/>
      <c r="AE45" s="1848"/>
      <c r="AF45" s="1848"/>
      <c r="AG45" s="1848"/>
    </row>
    <row r="46" spans="2:33" ht="33.75" customHeight="1" thickBot="1">
      <c r="B46" s="1806" t="s">
        <v>2885</v>
      </c>
      <c r="C46" s="375" t="s">
        <v>813</v>
      </c>
      <c r="D46" s="375">
        <v>3</v>
      </c>
      <c r="E46" s="603"/>
      <c r="F46" s="603"/>
      <c r="G46" s="501">
        <f>G30+G36+G39+G40+G41+G44</f>
        <v>124.85000000000001</v>
      </c>
      <c r="H46" s="1848"/>
      <c r="I46" s="1848"/>
      <c r="J46" s="1848"/>
      <c r="K46" s="1848"/>
      <c r="L46" s="1320" t="s">
        <v>2886</v>
      </c>
      <c r="M46" s="1848"/>
      <c r="N46" s="1896"/>
      <c r="O46" s="1848"/>
      <c r="P46" s="1895"/>
      <c r="Q46" s="529"/>
      <c r="R46" s="578"/>
      <c r="S46" s="348"/>
      <c r="T46" s="348"/>
      <c r="U46" s="348"/>
      <c r="V46" s="348"/>
      <c r="W46" s="348"/>
      <c r="X46" s="578"/>
      <c r="Y46" s="1848"/>
      <c r="Z46" s="1825" t="s">
        <v>2885</v>
      </c>
      <c r="AA46" s="1291"/>
      <c r="AB46" s="1291"/>
      <c r="AC46" s="474" t="s">
        <v>2887</v>
      </c>
      <c r="AD46" s="1848"/>
      <c r="AE46" s="1848"/>
      <c r="AF46" s="1848"/>
      <c r="AG46" s="1848"/>
    </row>
    <row r="47" spans="2:33">
      <c r="B47" s="1848"/>
      <c r="C47" s="1848"/>
      <c r="D47" s="1848"/>
      <c r="E47" s="1848"/>
      <c r="F47" s="1848"/>
      <c r="G47" s="1848"/>
      <c r="H47" s="1848"/>
      <c r="I47" s="1848"/>
      <c r="J47" s="1848"/>
      <c r="K47" s="1848"/>
      <c r="L47" s="1848"/>
      <c r="N47" s="1848"/>
      <c r="O47" s="1848"/>
      <c r="P47" s="1848"/>
      <c r="Q47" s="1848"/>
      <c r="R47" s="1885"/>
      <c r="S47" s="1885"/>
      <c r="T47" s="1885"/>
      <c r="U47" s="1885"/>
      <c r="V47" s="1885"/>
      <c r="W47" s="1885"/>
      <c r="X47" s="1885"/>
      <c r="Y47" s="1848"/>
      <c r="Z47" s="1848"/>
      <c r="AA47" s="1848"/>
      <c r="AB47" s="1848"/>
      <c r="AC47" s="1848"/>
      <c r="AD47" s="1848"/>
      <c r="AE47" s="1848"/>
      <c r="AF47" s="1848"/>
      <c r="AG47" s="1848"/>
    </row>
    <row r="48" spans="2:33">
      <c r="B48" s="1848"/>
      <c r="C48" s="1848"/>
      <c r="D48" s="1848"/>
      <c r="E48" s="1848"/>
      <c r="F48" s="1848"/>
      <c r="G48" s="1848"/>
      <c r="H48" s="1848"/>
      <c r="I48" s="1848"/>
      <c r="J48" s="1848"/>
      <c r="K48" s="1848"/>
      <c r="L48" s="1848"/>
      <c r="N48" s="1848"/>
      <c r="O48" s="1848"/>
      <c r="P48" s="1848"/>
      <c r="Q48" s="1848"/>
      <c r="R48" s="1885"/>
      <c r="S48" s="1885"/>
      <c r="T48" s="1885"/>
      <c r="U48" s="1885"/>
      <c r="V48" s="1885"/>
      <c r="W48" s="1885"/>
      <c r="X48" s="1885"/>
      <c r="Y48" s="1848"/>
      <c r="Z48" s="1848"/>
      <c r="AA48" s="1848"/>
      <c r="AB48" s="1848"/>
      <c r="AC48" s="1848"/>
      <c r="AD48" s="1848"/>
      <c r="AE48" s="1848"/>
      <c r="AF48" s="1848"/>
      <c r="AG48" s="1848"/>
    </row>
  </sheetData>
  <sheetProtection algorithmName="SHA-512" hashValue="I9cKRm5V3JF9QaXk3g3Lzq2l7Br+ig2/zhst8atI43mvSWUtpPsVrPc9sOy9Lkuvhpa1SEzPZOpR1vxy4TPYAw==" saltValue="o8FFkTWavUqRpHVG8Qy7ew==" spinCount="100000" sheet="1" objects="1" scenarios="1"/>
  <mergeCells count="7">
    <mergeCell ref="B1:G1"/>
    <mergeCell ref="B3:N3"/>
    <mergeCell ref="Z3:AF3"/>
    <mergeCell ref="S4:W4"/>
    <mergeCell ref="Z1:AE1"/>
    <mergeCell ref="Z2:AE2"/>
    <mergeCell ref="B2:G2"/>
  </mergeCells>
  <conditionalFormatting sqref="Q8:Q15 Q39:Q42">
    <cfRule type="cellIs" dxfId="223" priority="4" operator="equal">
      <formula>0</formula>
    </cfRule>
  </conditionalFormatting>
  <conditionalFormatting sqref="Q43 Q36:Q38 Q45:Q46">
    <cfRule type="cellIs" dxfId="222" priority="3" operator="equal">
      <formula>0</formula>
    </cfRule>
  </conditionalFormatting>
  <conditionalFormatting sqref="Q16:Q35">
    <cfRule type="cellIs" dxfId="221" priority="2" operator="equal">
      <formula>0</formula>
    </cfRule>
  </conditionalFormatting>
  <conditionalFormatting sqref="Q44">
    <cfRule type="cellIs" dxfId="220" priority="1" operator="equal">
      <formula>0</formula>
    </cfRule>
  </conditionalFormatting>
  <dataValidations count="1">
    <dataValidation type="custom" allowBlank="1" showErrorMessage="1" errorTitle="Input Error" error="Please enter a numeric value." sqref="E8:F10 H8:I10 E16:F22 H16:I22 E26:F27 E33:F35 G39:G41 G44">
      <formula1>ISNUMBER(E8)</formula1>
    </dataValidation>
  </dataValidations>
  <pageMargins left="0.7" right="0.7" top="0.75" bottom="0.75" header="0.3" footer="0.3"/>
  <pageSetup paperSize="8" scale="86" fitToHeight="0" orientation="portrait"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B1:V37"/>
  <sheetViews>
    <sheetView showGridLines="0" topLeftCell="A4" zoomScale="80" zoomScaleNormal="80" zoomScaleSheetLayoutView="100" workbookViewId="0">
      <selection activeCell="F18" sqref="F18"/>
    </sheetView>
  </sheetViews>
  <sheetFormatPr defaultColWidth="9" defaultRowHeight="22.5" customHeight="1"/>
  <cols>
    <col min="1" max="1" width="1.625" style="312" customWidth="1"/>
    <col min="2" max="2" width="36.125" style="312" customWidth="1"/>
    <col min="3" max="3" width="7" style="312" customWidth="1"/>
    <col min="4" max="4" width="5.5" style="312" customWidth="1"/>
    <col min="5" max="6" width="12.625" style="312" customWidth="1"/>
    <col min="7" max="7" width="3.5" style="312" customWidth="1"/>
    <col min="8" max="8" width="12.625" style="16" customWidth="1"/>
    <col min="9" max="9" width="1.625" style="312" customWidth="1"/>
    <col min="10" max="10" width="33.875" style="312" customWidth="1"/>
    <col min="11" max="12" width="1.625" style="312" customWidth="1"/>
    <col min="13" max="13" width="25.125" style="312" customWidth="1"/>
    <col min="14" max="14" width="1.625" style="326" customWidth="1"/>
    <col min="15" max="16" width="12.5" style="326" hidden="1" customWidth="1"/>
    <col min="17" max="17" width="1.625" style="326" hidden="1" customWidth="1"/>
    <col min="18" max="18" width="1.625" style="312" customWidth="1"/>
    <col min="19" max="19" width="36.125" style="312" customWidth="1"/>
    <col min="20" max="21" width="12.5" style="312" customWidth="1"/>
    <col min="22" max="22" width="1.625" style="312" customWidth="1"/>
    <col min="23" max="16384" width="9" style="312"/>
  </cols>
  <sheetData>
    <row r="1" spans="2:22" s="135" customFormat="1" ht="30" customHeight="1">
      <c r="B1" s="355" t="s">
        <v>683</v>
      </c>
      <c r="C1" s="355"/>
      <c r="D1" s="355"/>
      <c r="E1" s="355"/>
      <c r="F1" s="355"/>
      <c r="G1" s="357"/>
      <c r="H1" s="16"/>
      <c r="L1" s="358"/>
      <c r="M1" s="214"/>
      <c r="N1" s="1884"/>
      <c r="O1" s="1885"/>
      <c r="P1" s="1885"/>
      <c r="Q1" s="1884"/>
      <c r="S1" s="355" t="s">
        <v>683</v>
      </c>
    </row>
    <row r="2" spans="2:22" s="135" customFormat="1" ht="30" customHeight="1">
      <c r="B2" s="355" t="str">
        <f>Validation!B4</f>
        <v>South Staffordshire / Cambridge Water</v>
      </c>
      <c r="C2" s="1030"/>
      <c r="D2" s="1030"/>
      <c r="E2" s="1030"/>
      <c r="F2" s="1030"/>
      <c r="G2" s="357"/>
      <c r="H2" s="16"/>
      <c r="L2" s="358"/>
      <c r="M2" s="214"/>
      <c r="N2" s="1884"/>
      <c r="O2" s="1885"/>
      <c r="P2" s="1885"/>
      <c r="Q2" s="1884"/>
      <c r="S2" s="355" t="str">
        <f>Validation!B4</f>
        <v>South Staffordshire / Cambridge Water</v>
      </c>
    </row>
    <row r="3" spans="2:22" s="190" customFormat="1" ht="44.25" customHeight="1">
      <c r="B3" s="2118" t="s">
        <v>684</v>
      </c>
      <c r="C3" s="2118"/>
      <c r="D3" s="2118"/>
      <c r="E3" s="2118"/>
      <c r="F3" s="2118"/>
      <c r="G3" s="2118"/>
      <c r="H3" s="2118"/>
      <c r="I3" s="2118"/>
      <c r="J3" s="2118"/>
      <c r="L3" s="275"/>
      <c r="M3" s="430" t="s">
        <v>798</v>
      </c>
      <c r="N3" s="1884"/>
      <c r="O3" s="1885"/>
      <c r="P3" s="1885"/>
      <c r="Q3" s="1884"/>
      <c r="S3" s="2119" t="s">
        <v>2888</v>
      </c>
      <c r="T3" s="2120"/>
      <c r="U3" s="2120"/>
    </row>
    <row r="4" spans="2:22" s="190" customFormat="1" ht="13.5" customHeight="1" thickBot="1">
      <c r="B4" s="196"/>
      <c r="C4" s="196"/>
      <c r="D4" s="196"/>
      <c r="E4" s="196"/>
      <c r="F4" s="196"/>
      <c r="H4" s="16"/>
      <c r="L4" s="1890"/>
      <c r="M4" s="1848"/>
      <c r="N4" s="1884"/>
      <c r="O4" s="2085" t="s">
        <v>799</v>
      </c>
      <c r="P4" s="2085"/>
      <c r="Q4" s="1884"/>
      <c r="S4" s="196"/>
      <c r="T4" s="196"/>
      <c r="U4" s="196"/>
    </row>
    <row r="5" spans="2:22" ht="56.25" customHeight="1" thickBot="1">
      <c r="B5" s="512" t="s">
        <v>800</v>
      </c>
      <c r="C5" s="488" t="s">
        <v>2889</v>
      </c>
      <c r="D5" s="488" t="s">
        <v>802</v>
      </c>
      <c r="E5" s="488" t="s">
        <v>2890</v>
      </c>
      <c r="F5" s="513" t="s">
        <v>2891</v>
      </c>
      <c r="G5" s="1848"/>
      <c r="H5" s="514" t="s">
        <v>806</v>
      </c>
      <c r="I5" s="1848"/>
      <c r="J5" s="514" t="s">
        <v>807</v>
      </c>
      <c r="K5" s="1848"/>
      <c r="L5" s="1890"/>
      <c r="M5" s="1848"/>
      <c r="N5" s="1884"/>
      <c r="O5" s="327" t="s">
        <v>808</v>
      </c>
      <c r="P5" s="348"/>
      <c r="Q5" s="1884"/>
      <c r="R5" s="1848"/>
      <c r="S5" s="512" t="s">
        <v>800</v>
      </c>
      <c r="T5" s="488" t="s">
        <v>2890</v>
      </c>
      <c r="U5" s="513" t="s">
        <v>2891</v>
      </c>
      <c r="V5" s="1848"/>
    </row>
    <row r="6" spans="2:22" ht="18.75" customHeight="1" thickBot="1">
      <c r="B6" s="598"/>
      <c r="C6" s="598"/>
      <c r="D6" s="598"/>
      <c r="E6" s="1323"/>
      <c r="F6" s="1323"/>
      <c r="G6" s="1848"/>
      <c r="I6" s="1848"/>
      <c r="J6" s="1848"/>
      <c r="K6" s="1848"/>
      <c r="L6" s="1890"/>
      <c r="M6" s="1848"/>
      <c r="N6" s="1884"/>
      <c r="O6" s="1848"/>
      <c r="P6" s="1848"/>
      <c r="Q6" s="1884"/>
      <c r="R6" s="1848"/>
      <c r="S6" s="598"/>
      <c r="T6" s="1323"/>
      <c r="U6" s="1323"/>
      <c r="V6" s="1848"/>
    </row>
    <row r="7" spans="2:22" ht="37.5" customHeight="1" thickBot="1">
      <c r="B7" s="378" t="s">
        <v>2892</v>
      </c>
      <c r="C7" s="599"/>
      <c r="D7" s="599"/>
      <c r="E7" s="157"/>
      <c r="F7" s="157"/>
      <c r="G7" s="1848"/>
      <c r="I7" s="1848"/>
      <c r="J7" s="1848"/>
      <c r="K7" s="1848"/>
      <c r="L7" s="1890"/>
      <c r="M7" s="1886"/>
      <c r="N7" s="1884"/>
      <c r="O7" s="1886"/>
      <c r="P7" s="1886"/>
      <c r="Q7" s="1884"/>
      <c r="R7" s="1848"/>
      <c r="S7" s="378" t="s">
        <v>2892</v>
      </c>
      <c r="T7" s="157"/>
      <c r="U7" s="157"/>
      <c r="V7" s="1848"/>
    </row>
    <row r="8" spans="2:22" ht="27.75" customHeight="1">
      <c r="B8" s="394" t="s">
        <v>2893</v>
      </c>
      <c r="C8" s="379" t="s">
        <v>813</v>
      </c>
      <c r="D8" s="379">
        <v>3</v>
      </c>
      <c r="E8" s="926">
        <v>0.83099999999999996</v>
      </c>
      <c r="F8" s="925">
        <v>0</v>
      </c>
      <c r="G8" s="1848"/>
      <c r="H8" s="1314" t="s">
        <v>2894</v>
      </c>
      <c r="I8" s="1848"/>
      <c r="J8" s="1891"/>
      <c r="K8" s="1848"/>
      <c r="L8" s="1890"/>
      <c r="M8" s="529">
        <f>IF( SUM( O8:P8 ) = 0, 0, $O$5 )</f>
        <v>0</v>
      </c>
      <c r="N8" s="1884"/>
      <c r="O8" s="530">
        <f xml:space="preserve"> IF( ISNUMBER(E8 ), 0, 1 )</f>
        <v>0</v>
      </c>
      <c r="P8" s="530">
        <f xml:space="preserve"> IF( ISNUMBER(F8 ), 0, 1 )</f>
        <v>0</v>
      </c>
      <c r="Q8" s="1884"/>
      <c r="R8" s="1848"/>
      <c r="S8" s="394" t="s">
        <v>2893</v>
      </c>
      <c r="T8" s="707" t="s">
        <v>2895</v>
      </c>
      <c r="U8" s="1121" t="s">
        <v>2896</v>
      </c>
      <c r="V8" s="1848"/>
    </row>
    <row r="9" spans="2:22" ht="27.75" customHeight="1">
      <c r="B9" s="1805" t="s">
        <v>2897</v>
      </c>
      <c r="C9" s="375" t="s">
        <v>813</v>
      </c>
      <c r="D9" s="375">
        <v>3</v>
      </c>
      <c r="E9" s="926">
        <v>0</v>
      </c>
      <c r="F9" s="927">
        <v>0</v>
      </c>
      <c r="G9" s="1848"/>
      <c r="H9" s="1315" t="s">
        <v>2898</v>
      </c>
      <c r="I9" s="1848"/>
      <c r="J9" s="1892"/>
      <c r="K9" s="1848"/>
      <c r="L9" s="1890"/>
      <c r="M9" s="529">
        <f>IF( SUM( O9:P9 ) = 0, 0, $O$5 )</f>
        <v>0</v>
      </c>
      <c r="N9" s="1884"/>
      <c r="O9" s="530">
        <f t="shared" ref="O9:P10" si="0" xml:space="preserve"> IF( ISNUMBER(E9 ), 0, 1 )</f>
        <v>0</v>
      </c>
      <c r="P9" s="530">
        <f t="shared" si="0"/>
        <v>0</v>
      </c>
      <c r="Q9" s="1884"/>
      <c r="R9" s="1848"/>
      <c r="S9" s="1805" t="s">
        <v>2897</v>
      </c>
      <c r="T9" s="483" t="s">
        <v>2899</v>
      </c>
      <c r="U9" s="381" t="s">
        <v>2900</v>
      </c>
      <c r="V9" s="1848"/>
    </row>
    <row r="10" spans="2:22" ht="27.75" customHeight="1">
      <c r="B10" s="1805" t="s">
        <v>1307</v>
      </c>
      <c r="C10" s="375" t="s">
        <v>813</v>
      </c>
      <c r="D10" s="375">
        <v>3</v>
      </c>
      <c r="E10" s="926">
        <v>0</v>
      </c>
      <c r="F10" s="927">
        <v>0</v>
      </c>
      <c r="G10" s="1848"/>
      <c r="H10" s="1315" t="s">
        <v>2901</v>
      </c>
      <c r="I10" s="1848"/>
      <c r="J10" s="1892"/>
      <c r="K10" s="1848"/>
      <c r="L10" s="1890"/>
      <c r="M10" s="529">
        <f>IF( SUM( O10:P10 ) = 0, 0, $O$5 )</f>
        <v>0</v>
      </c>
      <c r="N10" s="1884"/>
      <c r="O10" s="530">
        <f t="shared" si="0"/>
        <v>0</v>
      </c>
      <c r="P10" s="530">
        <f t="shared" si="0"/>
        <v>0</v>
      </c>
      <c r="Q10" s="1884"/>
      <c r="R10" s="1848"/>
      <c r="S10" s="1805" t="s">
        <v>1307</v>
      </c>
      <c r="T10" s="483" t="s">
        <v>2902</v>
      </c>
      <c r="U10" s="381" t="s">
        <v>2903</v>
      </c>
      <c r="V10" s="1848"/>
    </row>
    <row r="11" spans="2:22" ht="27.75" customHeight="1" thickBot="1">
      <c r="B11" s="1809" t="s">
        <v>1051</v>
      </c>
      <c r="C11" s="382" t="s">
        <v>813</v>
      </c>
      <c r="D11" s="382">
        <v>3</v>
      </c>
      <c r="E11" s="391">
        <f>SUM(E8:E10)</f>
        <v>0.83099999999999996</v>
      </c>
      <c r="F11" s="392">
        <f>SUM(F8:F10)</f>
        <v>0</v>
      </c>
      <c r="G11" s="1848"/>
      <c r="H11" s="1316" t="s">
        <v>2904</v>
      </c>
      <c r="I11" s="1848"/>
      <c r="J11" s="1893"/>
      <c r="K11" s="1848"/>
      <c r="L11" s="1890"/>
      <c r="M11" s="529"/>
      <c r="N11" s="1884"/>
      <c r="O11" s="348"/>
      <c r="P11" s="348"/>
      <c r="Q11" s="1884"/>
      <c r="R11" s="1848"/>
      <c r="S11" s="1809" t="s">
        <v>1051</v>
      </c>
      <c r="T11" s="391" t="s">
        <v>2905</v>
      </c>
      <c r="U11" s="384" t="s">
        <v>2906</v>
      </c>
      <c r="V11" s="1848"/>
    </row>
    <row r="12" spans="2:22" ht="27.75" customHeight="1" thickBot="1">
      <c r="B12" s="155"/>
      <c r="C12" s="155"/>
      <c r="D12" s="155"/>
      <c r="E12" s="58"/>
      <c r="F12" s="58"/>
      <c r="G12" s="1848"/>
      <c r="I12" s="1848"/>
      <c r="J12" s="1848"/>
      <c r="K12" s="1848"/>
      <c r="L12" s="1890"/>
      <c r="M12" s="529"/>
      <c r="N12" s="1884"/>
      <c r="O12" s="348"/>
      <c r="P12" s="348"/>
      <c r="Q12" s="1884"/>
      <c r="R12" s="1848"/>
      <c r="S12" s="155"/>
      <c r="T12" s="58"/>
      <c r="U12" s="58"/>
      <c r="V12" s="1848"/>
    </row>
    <row r="13" spans="2:22" ht="37.5" customHeight="1" thickBot="1">
      <c r="B13" s="378" t="s">
        <v>2907</v>
      </c>
      <c r="C13" s="599"/>
      <c r="D13" s="599"/>
      <c r="E13" s="157"/>
      <c r="F13" s="157"/>
      <c r="G13" s="1848"/>
      <c r="I13" s="1848"/>
      <c r="J13" s="1848"/>
      <c r="K13" s="1848"/>
      <c r="L13" s="1890"/>
      <c r="M13" s="529"/>
      <c r="N13" s="1884"/>
      <c r="O13" s="348"/>
      <c r="P13" s="348"/>
      <c r="Q13" s="1884"/>
      <c r="R13" s="1848"/>
      <c r="S13" s="378" t="s">
        <v>2907</v>
      </c>
      <c r="T13" s="157"/>
      <c r="U13" s="157"/>
      <c r="V13" s="1848"/>
    </row>
    <row r="14" spans="2:22" ht="27.75" customHeight="1">
      <c r="B14" s="394" t="s">
        <v>2908</v>
      </c>
      <c r="C14" s="379" t="s">
        <v>813</v>
      </c>
      <c r="D14" s="379">
        <v>3</v>
      </c>
      <c r="E14" s="924">
        <v>0</v>
      </c>
      <c r="F14" s="925">
        <v>0</v>
      </c>
      <c r="G14" s="1848"/>
      <c r="H14" s="1314" t="s">
        <v>2909</v>
      </c>
      <c r="I14" s="1848"/>
      <c r="J14" s="1891"/>
      <c r="K14" s="1848"/>
      <c r="L14" s="1890"/>
      <c r="M14" s="529">
        <f t="shared" ref="M14:M17" si="1">IF( SUM( O14:P14 ) = 0, 0, $O$5 )</f>
        <v>0</v>
      </c>
      <c r="N14" s="1884"/>
      <c r="O14" s="530">
        <f t="shared" ref="O14:P17" si="2" xml:space="preserve"> IF( ISNUMBER(E14 ), 0, 1 )</f>
        <v>0</v>
      </c>
      <c r="P14" s="530">
        <f t="shared" si="2"/>
        <v>0</v>
      </c>
      <c r="Q14" s="1884"/>
      <c r="R14" s="1848"/>
      <c r="S14" s="394" t="s">
        <v>2908</v>
      </c>
      <c r="T14" s="707" t="s">
        <v>2910</v>
      </c>
      <c r="U14" s="1121" t="s">
        <v>2911</v>
      </c>
      <c r="V14" s="1848"/>
    </row>
    <row r="15" spans="2:22" ht="27.75" customHeight="1">
      <c r="B15" s="1805" t="s">
        <v>2912</v>
      </c>
      <c r="C15" s="375" t="s">
        <v>813</v>
      </c>
      <c r="D15" s="375">
        <v>3</v>
      </c>
      <c r="E15" s="926">
        <v>0</v>
      </c>
      <c r="F15" s="927">
        <v>0</v>
      </c>
      <c r="G15" s="1848"/>
      <c r="H15" s="1315" t="s">
        <v>2913</v>
      </c>
      <c r="I15" s="1848"/>
      <c r="J15" s="1892"/>
      <c r="K15" s="1848"/>
      <c r="L15" s="1890"/>
      <c r="M15" s="529">
        <f t="shared" si="1"/>
        <v>0</v>
      </c>
      <c r="N15" s="1884"/>
      <c r="O15" s="530">
        <f t="shared" si="2"/>
        <v>0</v>
      </c>
      <c r="P15" s="530">
        <f t="shared" si="2"/>
        <v>0</v>
      </c>
      <c r="Q15" s="1884"/>
      <c r="R15" s="1848"/>
      <c r="S15" s="1805" t="s">
        <v>2912</v>
      </c>
      <c r="T15" s="376" t="s">
        <v>2914</v>
      </c>
      <c r="U15" s="381" t="s">
        <v>2915</v>
      </c>
      <c r="V15" s="1848"/>
    </row>
    <row r="16" spans="2:22" ht="27.75" customHeight="1">
      <c r="B16" s="1805" t="s">
        <v>2897</v>
      </c>
      <c r="C16" s="375" t="s">
        <v>813</v>
      </c>
      <c r="D16" s="375">
        <v>3</v>
      </c>
      <c r="E16" s="926">
        <v>0</v>
      </c>
      <c r="F16" s="927">
        <v>0</v>
      </c>
      <c r="G16" s="1848"/>
      <c r="H16" s="1315" t="s">
        <v>2916</v>
      </c>
      <c r="I16" s="1848"/>
      <c r="J16" s="1892"/>
      <c r="K16" s="1848"/>
      <c r="L16" s="1890"/>
      <c r="M16" s="529">
        <f t="shared" si="1"/>
        <v>0</v>
      </c>
      <c r="N16" s="1884"/>
      <c r="O16" s="530">
        <f t="shared" si="2"/>
        <v>0</v>
      </c>
      <c r="P16" s="530">
        <f t="shared" si="2"/>
        <v>0</v>
      </c>
      <c r="Q16" s="1884"/>
      <c r="R16" s="1848"/>
      <c r="S16" s="1805" t="s">
        <v>2897</v>
      </c>
      <c r="T16" s="376" t="s">
        <v>2917</v>
      </c>
      <c r="U16" s="381" t="s">
        <v>2918</v>
      </c>
      <c r="V16" s="1848"/>
    </row>
    <row r="17" spans="2:22" ht="27.75" customHeight="1">
      <c r="B17" s="1805" t="s">
        <v>1307</v>
      </c>
      <c r="C17" s="375" t="s">
        <v>813</v>
      </c>
      <c r="D17" s="375">
        <v>3</v>
      </c>
      <c r="E17" s="926">
        <v>0</v>
      </c>
      <c r="F17" s="927">
        <v>0</v>
      </c>
      <c r="G17" s="1848"/>
      <c r="H17" s="1315" t="s">
        <v>2919</v>
      </c>
      <c r="I17" s="1848"/>
      <c r="J17" s="1892"/>
      <c r="K17" s="1848"/>
      <c r="L17" s="1890"/>
      <c r="M17" s="529">
        <f t="shared" si="1"/>
        <v>0</v>
      </c>
      <c r="N17" s="1884"/>
      <c r="O17" s="530">
        <f t="shared" si="2"/>
        <v>0</v>
      </c>
      <c r="P17" s="530">
        <f t="shared" si="2"/>
        <v>0</v>
      </c>
      <c r="Q17" s="1884"/>
      <c r="R17" s="1848"/>
      <c r="S17" s="1805" t="s">
        <v>1307</v>
      </c>
      <c r="T17" s="376" t="s">
        <v>2920</v>
      </c>
      <c r="U17" s="381" t="s">
        <v>2921</v>
      </c>
      <c r="V17" s="1848"/>
    </row>
    <row r="18" spans="2:22" ht="27.75" customHeight="1" thickBot="1">
      <c r="B18" s="1809" t="s">
        <v>1051</v>
      </c>
      <c r="C18" s="382" t="s">
        <v>813</v>
      </c>
      <c r="D18" s="382">
        <v>3</v>
      </c>
      <c r="E18" s="391">
        <f>SUM(E14:E17)</f>
        <v>0</v>
      </c>
      <c r="F18" s="392">
        <f>SUM(F14:F17)</f>
        <v>0</v>
      </c>
      <c r="G18" s="1848"/>
      <c r="H18" s="1316" t="s">
        <v>2922</v>
      </c>
      <c r="I18" s="1848"/>
      <c r="J18" s="1893"/>
      <c r="K18" s="1848"/>
      <c r="L18" s="1890"/>
      <c r="M18" s="529"/>
      <c r="N18" s="1884"/>
      <c r="O18" s="348"/>
      <c r="P18" s="348"/>
      <c r="Q18" s="1884"/>
      <c r="R18" s="1848"/>
      <c r="S18" s="1809" t="s">
        <v>1051</v>
      </c>
      <c r="T18" s="383" t="s">
        <v>2923</v>
      </c>
      <c r="U18" s="384" t="s">
        <v>2924</v>
      </c>
      <c r="V18" s="1848"/>
    </row>
    <row r="19" spans="2:22" ht="15" customHeight="1">
      <c r="B19" s="1848"/>
      <c r="C19" s="1848"/>
      <c r="D19" s="1848"/>
      <c r="E19" s="1848"/>
      <c r="F19" s="1848"/>
      <c r="G19" s="1848"/>
      <c r="I19" s="1848"/>
      <c r="J19" s="1848"/>
      <c r="K19" s="1848"/>
      <c r="L19" s="1848"/>
      <c r="M19" s="1848"/>
      <c r="N19" s="1885"/>
      <c r="O19" s="348"/>
      <c r="P19" s="348"/>
      <c r="Q19" s="1885"/>
      <c r="R19" s="1848"/>
      <c r="S19" s="1848"/>
      <c r="T19" s="1848"/>
      <c r="U19" s="1848"/>
      <c r="V19" s="1848"/>
    </row>
    <row r="20" spans="2:22" ht="22.5" customHeight="1">
      <c r="B20" s="1848"/>
      <c r="C20" s="1848"/>
      <c r="D20" s="1848"/>
      <c r="E20" s="1848"/>
      <c r="F20" s="1848"/>
      <c r="G20" s="1848"/>
      <c r="I20" s="1848"/>
      <c r="J20" s="1848"/>
      <c r="K20" s="1848"/>
      <c r="L20" s="1848"/>
      <c r="M20" s="529"/>
      <c r="N20" s="1885"/>
      <c r="O20" s="348"/>
      <c r="P20" s="348"/>
      <c r="Q20" s="1885"/>
      <c r="R20" s="1848"/>
      <c r="S20" s="1848"/>
      <c r="T20" s="1848"/>
      <c r="U20" s="1848"/>
      <c r="V20" s="1848"/>
    </row>
    <row r="21" spans="2:22" ht="22.5" customHeight="1">
      <c r="B21" s="1848"/>
      <c r="C21" s="1848"/>
      <c r="D21" s="1848"/>
      <c r="E21" s="1848"/>
      <c r="F21" s="1848"/>
      <c r="G21" s="1848"/>
      <c r="I21" s="1848"/>
      <c r="J21" s="1848"/>
      <c r="K21" s="1848"/>
      <c r="L21" s="1848"/>
      <c r="M21" s="1848"/>
      <c r="N21" s="1885"/>
      <c r="O21" s="348"/>
      <c r="P21" s="348"/>
      <c r="Q21" s="1885"/>
      <c r="R21" s="1848"/>
      <c r="S21" s="1848"/>
      <c r="T21" s="1848"/>
      <c r="U21" s="1848"/>
      <c r="V21" s="1848"/>
    </row>
    <row r="22" spans="2:22" ht="22.5" customHeight="1">
      <c r="B22" s="1848"/>
      <c r="C22" s="1848"/>
      <c r="D22" s="1848"/>
      <c r="E22" s="1848"/>
      <c r="F22" s="1848"/>
      <c r="G22" s="1848"/>
      <c r="I22" s="1848"/>
      <c r="J22" s="1848"/>
      <c r="K22" s="1848"/>
      <c r="L22" s="1848"/>
      <c r="M22" s="529"/>
      <c r="N22" s="1885"/>
      <c r="O22" s="348"/>
      <c r="P22" s="348"/>
      <c r="Q22" s="1885"/>
      <c r="R22" s="1848"/>
      <c r="S22" s="1848"/>
      <c r="T22" s="1848"/>
      <c r="U22" s="1848"/>
      <c r="V22" s="1848"/>
    </row>
    <row r="23" spans="2:22" ht="22.5" customHeight="1">
      <c r="B23" s="1848"/>
      <c r="C23" s="1848"/>
      <c r="D23" s="1848"/>
      <c r="E23" s="1848"/>
      <c r="F23" s="1848"/>
      <c r="G23" s="1848"/>
      <c r="I23" s="1848"/>
      <c r="J23" s="1848"/>
      <c r="K23" s="1848"/>
      <c r="L23" s="1848"/>
      <c r="M23" s="1848"/>
      <c r="N23" s="352"/>
      <c r="O23" s="1887"/>
      <c r="P23" s="1888"/>
      <c r="Q23" s="352"/>
      <c r="R23" s="1848"/>
      <c r="S23" s="1848"/>
      <c r="T23" s="1848"/>
      <c r="U23" s="1848"/>
      <c r="V23" s="1848"/>
    </row>
    <row r="24" spans="2:22" ht="22.5" customHeight="1">
      <c r="B24" s="1848"/>
      <c r="C24" s="1848"/>
      <c r="D24" s="1848"/>
      <c r="E24" s="1848"/>
      <c r="F24" s="1848"/>
      <c r="G24" s="1848"/>
      <c r="I24" s="1848"/>
      <c r="J24" s="1848"/>
      <c r="K24" s="1848"/>
      <c r="L24" s="1848"/>
      <c r="M24" s="1848"/>
      <c r="N24" s="352"/>
      <c r="O24" s="348"/>
      <c r="P24" s="348"/>
      <c r="Q24" s="352"/>
      <c r="R24" s="1848"/>
      <c r="S24" s="1848"/>
      <c r="T24" s="1848"/>
      <c r="U24" s="1848"/>
      <c r="V24" s="1848"/>
    </row>
    <row r="25" spans="2:22" ht="22.5" customHeight="1">
      <c r="B25" s="1848"/>
      <c r="C25" s="1848"/>
      <c r="D25" s="1848"/>
      <c r="E25" s="1848"/>
      <c r="F25" s="1848"/>
      <c r="G25" s="1848"/>
      <c r="I25" s="1848"/>
      <c r="J25" s="1848"/>
      <c r="K25" s="1848"/>
      <c r="L25" s="1848"/>
      <c r="M25" s="529"/>
      <c r="N25" s="352"/>
      <c r="O25" s="348"/>
      <c r="P25" s="348"/>
      <c r="Q25" s="352"/>
      <c r="R25" s="1848"/>
      <c r="S25" s="1848"/>
      <c r="T25" s="1848"/>
      <c r="U25" s="1848"/>
      <c r="V25" s="1848"/>
    </row>
    <row r="26" spans="2:22" ht="22.5" customHeight="1">
      <c r="B26" s="1848"/>
      <c r="C26" s="1848"/>
      <c r="D26" s="1848"/>
      <c r="E26" s="1848"/>
      <c r="F26" s="1848"/>
      <c r="G26" s="1848"/>
      <c r="I26" s="1848"/>
      <c r="J26" s="1848"/>
      <c r="K26" s="1848"/>
      <c r="L26" s="1848"/>
      <c r="M26" s="529"/>
      <c r="N26" s="1885"/>
      <c r="O26" s="348"/>
      <c r="P26" s="348"/>
      <c r="Q26" s="1885"/>
      <c r="R26" s="1848"/>
      <c r="S26" s="1848"/>
      <c r="T26" s="1848"/>
      <c r="U26" s="1848"/>
      <c r="V26" s="1848"/>
    </row>
    <row r="27" spans="2:22" ht="22.5" customHeight="1">
      <c r="B27" s="1848"/>
      <c r="C27" s="1848"/>
      <c r="D27" s="1848"/>
      <c r="E27" s="1848"/>
      <c r="F27" s="1848"/>
      <c r="G27" s="1848"/>
      <c r="I27" s="1848"/>
      <c r="J27" s="1848"/>
      <c r="K27" s="1848"/>
      <c r="L27" s="1848"/>
      <c r="M27" s="1848"/>
      <c r="N27" s="1885"/>
      <c r="O27" s="348"/>
      <c r="P27" s="348"/>
      <c r="Q27" s="1885"/>
      <c r="R27" s="1848"/>
      <c r="S27" s="1848"/>
      <c r="T27" s="1848"/>
      <c r="U27" s="1848"/>
      <c r="V27" s="1848"/>
    </row>
    <row r="28" spans="2:22" ht="22.5" customHeight="1">
      <c r="B28" s="1848"/>
      <c r="C28" s="1848"/>
      <c r="D28" s="1848"/>
      <c r="E28" s="1848"/>
      <c r="F28" s="1848"/>
      <c r="G28" s="1848"/>
      <c r="I28" s="1848"/>
      <c r="J28" s="1848"/>
      <c r="K28" s="1848"/>
      <c r="L28" s="1848"/>
      <c r="M28" s="1848"/>
      <c r="N28" s="1885"/>
      <c r="O28" s="348"/>
      <c r="P28" s="348"/>
      <c r="Q28" s="1885"/>
      <c r="R28" s="1848"/>
      <c r="S28" s="1848"/>
      <c r="T28" s="1848"/>
      <c r="U28" s="1848"/>
      <c r="V28" s="1848"/>
    </row>
    <row r="30" spans="2:22" ht="22.5" customHeight="1">
      <c r="B30" s="1848"/>
      <c r="C30" s="1848"/>
      <c r="D30" s="1848"/>
      <c r="E30" s="1848"/>
      <c r="F30" s="1848"/>
      <c r="G30" s="1848"/>
      <c r="I30" s="1848"/>
      <c r="J30" s="1848"/>
      <c r="K30" s="1848"/>
      <c r="L30" s="1848"/>
      <c r="M30" s="1848"/>
      <c r="N30" s="352"/>
      <c r="O30" s="1887"/>
      <c r="P30" s="1888"/>
      <c r="Q30" s="352"/>
      <c r="R30" s="1848"/>
      <c r="S30" s="1848"/>
      <c r="T30" s="1848"/>
      <c r="U30" s="1848"/>
      <c r="V30" s="1848"/>
    </row>
    <row r="31" spans="2:22" ht="22.5" customHeight="1">
      <c r="B31" s="1848"/>
      <c r="C31" s="1848"/>
      <c r="D31" s="1848"/>
      <c r="E31" s="1848"/>
      <c r="F31" s="1848"/>
      <c r="G31" s="1848"/>
      <c r="I31" s="1848"/>
      <c r="J31" s="1848"/>
      <c r="K31" s="1848"/>
      <c r="L31" s="1848"/>
      <c r="M31" s="1848"/>
      <c r="N31" s="352"/>
      <c r="O31" s="1887"/>
      <c r="P31" s="1888"/>
      <c r="Q31" s="352"/>
      <c r="R31" s="1848"/>
      <c r="S31" s="1848"/>
      <c r="T31" s="1848"/>
      <c r="U31" s="1848"/>
      <c r="V31" s="1848"/>
    </row>
    <row r="32" spans="2:22" ht="22.5" customHeight="1">
      <c r="B32" s="1848"/>
      <c r="C32" s="1848"/>
      <c r="D32" s="1848"/>
      <c r="E32" s="1848"/>
      <c r="F32" s="1848"/>
      <c r="G32" s="1848"/>
      <c r="I32" s="1848"/>
      <c r="J32" s="1848"/>
      <c r="K32" s="1848"/>
      <c r="L32" s="1848"/>
      <c r="M32" s="529">
        <f>IF( O32 = 0, 0, $V$5 )</f>
        <v>0</v>
      </c>
      <c r="N32" s="1885"/>
      <c r="O32" s="348"/>
      <c r="P32" s="1885"/>
      <c r="Q32" s="1885"/>
      <c r="R32" s="1848"/>
      <c r="S32" s="1848"/>
      <c r="T32" s="1848"/>
      <c r="U32" s="1848"/>
      <c r="V32" s="1848"/>
    </row>
    <row r="33" spans="13:22" ht="22.5" customHeight="1">
      <c r="M33" s="529">
        <f>IF( O33 = 0, 0, $V$5 )</f>
        <v>0</v>
      </c>
      <c r="N33" s="1885"/>
      <c r="O33" s="348"/>
      <c r="P33" s="348"/>
      <c r="Q33" s="1885"/>
      <c r="R33" s="1848"/>
      <c r="S33" s="1848"/>
      <c r="T33" s="1848"/>
      <c r="U33" s="1848"/>
      <c r="V33" s="1848"/>
    </row>
    <row r="34" spans="13:22" ht="22.5" customHeight="1">
      <c r="M34" s="529">
        <f>IF( O34 = 0, 0, $V$5 )</f>
        <v>0</v>
      </c>
      <c r="N34" s="1885"/>
      <c r="O34" s="348"/>
      <c r="P34" s="348"/>
      <c r="Q34" s="1885"/>
      <c r="R34" s="1848"/>
      <c r="S34" s="1848"/>
      <c r="T34" s="1848"/>
      <c r="U34" s="1848"/>
      <c r="V34" s="1848"/>
    </row>
    <row r="35" spans="13:22" ht="22.5" customHeight="1">
      <c r="M35" s="1848"/>
      <c r="N35" s="1885"/>
      <c r="O35" s="348"/>
      <c r="P35" s="348"/>
      <c r="Q35" s="1885"/>
      <c r="R35" s="1848"/>
      <c r="S35" s="1848"/>
      <c r="T35" s="1848"/>
      <c r="U35" s="1848"/>
      <c r="V35" s="1848"/>
    </row>
    <row r="37" spans="13:22" ht="22.5" customHeight="1">
      <c r="M37" s="1848"/>
      <c r="N37" s="354"/>
      <c r="O37" s="562"/>
      <c r="P37" s="325"/>
      <c r="Q37" s="354"/>
      <c r="R37" s="1848"/>
      <c r="S37" s="1848"/>
      <c r="T37" s="1848"/>
      <c r="U37" s="1848"/>
      <c r="V37" s="1848"/>
    </row>
  </sheetData>
  <sheetProtection algorithmName="SHA-512" hashValue="WFbDBv0UOFKS1nzNmH/m0A776+LBtI21DgjM+LvOpR5JduCj3lzj+pErsckC2viiSKya/GrEitMDnMarf6MkAw==" saltValue="tGRsN1GZSP0mISkeJuecPw==" spinCount="100000" sheet="1" objects="1" scenarios="1"/>
  <mergeCells count="3">
    <mergeCell ref="B3:J3"/>
    <mergeCell ref="S3:U3"/>
    <mergeCell ref="O4:P4"/>
  </mergeCells>
  <conditionalFormatting sqref="M34">
    <cfRule type="cellIs" dxfId="219" priority="2" operator="equal">
      <formula>0</formula>
    </cfRule>
  </conditionalFormatting>
  <conditionalFormatting sqref="M8:M13 M18">
    <cfRule type="cellIs" dxfId="218" priority="9" operator="equal">
      <formula>0</formula>
    </cfRule>
  </conditionalFormatting>
  <conditionalFormatting sqref="M20">
    <cfRule type="cellIs" dxfId="217" priority="8" operator="equal">
      <formula>0</formula>
    </cfRule>
  </conditionalFormatting>
  <conditionalFormatting sqref="M22">
    <cfRule type="cellIs" dxfId="216" priority="7" operator="equal">
      <formula>0</formula>
    </cfRule>
  </conditionalFormatting>
  <conditionalFormatting sqref="M25">
    <cfRule type="cellIs" dxfId="215" priority="6" operator="equal">
      <formula>0</formula>
    </cfRule>
  </conditionalFormatting>
  <conditionalFormatting sqref="M26">
    <cfRule type="cellIs" dxfId="214" priority="5" operator="equal">
      <formula>0</formula>
    </cfRule>
  </conditionalFormatting>
  <conditionalFormatting sqref="M32">
    <cfRule type="cellIs" dxfId="213" priority="4" operator="equal">
      <formula>0</formula>
    </cfRule>
  </conditionalFormatting>
  <conditionalFormatting sqref="M33">
    <cfRule type="cellIs" dxfId="212" priority="3" operator="equal">
      <formula>0</formula>
    </cfRule>
  </conditionalFormatting>
  <conditionalFormatting sqref="M14:M17">
    <cfRule type="cellIs" dxfId="211" priority="1" operator="equal">
      <formula>0</formula>
    </cfRule>
  </conditionalFormatting>
  <dataValidations count="1">
    <dataValidation type="custom" allowBlank="1" showErrorMessage="1" errorTitle="Input Error" error="Please input a numeric value." sqref="E8:F10 E14:F17">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B1:X37"/>
  <sheetViews>
    <sheetView showGridLines="0" topLeftCell="A13" zoomScale="80" zoomScaleNormal="80" zoomScaleSheetLayoutView="100" workbookViewId="0"/>
  </sheetViews>
  <sheetFormatPr defaultColWidth="9" defaultRowHeight="15.75"/>
  <cols>
    <col min="1" max="1" width="1.625" style="308" customWidth="1"/>
    <col min="2" max="2" width="36.375" style="308" customWidth="1"/>
    <col min="3" max="3" width="7" style="308" customWidth="1"/>
    <col min="4" max="4" width="5.375" style="308" customWidth="1"/>
    <col min="5" max="7" width="12.5" style="308" customWidth="1"/>
    <col min="8" max="8" width="2.625" style="308" customWidth="1"/>
    <col min="9" max="9" width="12.5" style="78" customWidth="1"/>
    <col min="10" max="10" width="1.625" style="308" customWidth="1"/>
    <col min="11" max="11" width="33.875" style="308" customWidth="1"/>
    <col min="12" max="12" width="1.625" style="308" customWidth="1"/>
    <col min="13" max="13" width="1.625" style="312" customWidth="1"/>
    <col min="14" max="14" width="25.125" style="312" customWidth="1"/>
    <col min="15" max="15" width="1.625" style="326" customWidth="1"/>
    <col min="16" max="17" width="12.5" style="326" hidden="1" customWidth="1"/>
    <col min="18" max="18" width="1.625" style="326" hidden="1" customWidth="1"/>
    <col min="19" max="19" width="1.625" style="308" customWidth="1"/>
    <col min="20" max="20" width="36.125" style="308" customWidth="1"/>
    <col min="21" max="23" width="15" style="308" customWidth="1"/>
    <col min="24" max="24" width="1.625" style="308" customWidth="1"/>
    <col min="25" max="16384" width="9" style="308"/>
  </cols>
  <sheetData>
    <row r="1" spans="2:24" s="1325" customFormat="1" ht="30" customHeight="1">
      <c r="B1" s="2185" t="s">
        <v>685</v>
      </c>
      <c r="C1" s="2185"/>
      <c r="D1" s="2185"/>
      <c r="E1" s="2185"/>
      <c r="F1" s="2185"/>
      <c r="G1" s="1826"/>
      <c r="H1" s="1324"/>
      <c r="I1" s="193"/>
      <c r="M1" s="358"/>
      <c r="N1" s="529"/>
      <c r="O1" s="1884"/>
      <c r="P1" s="1885"/>
      <c r="Q1" s="1885"/>
      <c r="R1" s="1884"/>
      <c r="T1" s="2185" t="s">
        <v>685</v>
      </c>
      <c r="U1" s="2185"/>
      <c r="V1" s="2185"/>
      <c r="W1" s="1826"/>
    </row>
    <row r="2" spans="2:24" s="1325" customFormat="1" ht="30" customHeight="1">
      <c r="B2" s="2185" t="str">
        <f>Validation!B4</f>
        <v>South Staffordshire / Cambridge Water</v>
      </c>
      <c r="C2" s="2185"/>
      <c r="D2" s="2185"/>
      <c r="E2" s="2185"/>
      <c r="F2" s="2185"/>
      <c r="G2" s="1030"/>
      <c r="H2" s="1324"/>
      <c r="I2" s="193"/>
      <c r="M2" s="358"/>
      <c r="N2" s="529"/>
      <c r="O2" s="1884"/>
      <c r="P2" s="1885"/>
      <c r="Q2" s="1885"/>
      <c r="R2" s="1884"/>
      <c r="T2" s="2185" t="str">
        <f>Validation!B4</f>
        <v>South Staffordshire / Cambridge Water</v>
      </c>
      <c r="U2" s="2185"/>
      <c r="V2" s="2185"/>
      <c r="W2" s="1030"/>
    </row>
    <row r="3" spans="2:24" s="192" customFormat="1" ht="45" customHeight="1">
      <c r="B3" s="2118" t="s">
        <v>686</v>
      </c>
      <c r="C3" s="2118"/>
      <c r="D3" s="2118"/>
      <c r="E3" s="2118"/>
      <c r="F3" s="2118"/>
      <c r="G3" s="2118"/>
      <c r="H3" s="2118"/>
      <c r="I3" s="2118"/>
      <c r="J3" s="2118"/>
      <c r="K3" s="2118"/>
      <c r="M3" s="275"/>
      <c r="N3" s="430" t="s">
        <v>798</v>
      </c>
      <c r="O3" s="1884"/>
      <c r="P3" s="1885"/>
      <c r="Q3" s="1885"/>
      <c r="R3" s="1884"/>
      <c r="T3" s="2118" t="s">
        <v>686</v>
      </c>
      <c r="U3" s="2118"/>
      <c r="V3" s="2118"/>
      <c r="W3" s="2118"/>
    </row>
    <row r="4" spans="2:24" s="192" customFormat="1" ht="12" customHeight="1" thickBot="1">
      <c r="B4" s="196"/>
      <c r="C4" s="196"/>
      <c r="D4" s="196"/>
      <c r="E4" s="196"/>
      <c r="F4" s="196"/>
      <c r="G4" s="196"/>
      <c r="H4" s="1847"/>
      <c r="I4" s="193"/>
      <c r="M4" s="1890"/>
      <c r="N4" s="529"/>
      <c r="O4" s="1884"/>
      <c r="P4" s="2085" t="s">
        <v>799</v>
      </c>
      <c r="Q4" s="2085"/>
      <c r="R4" s="1884"/>
      <c r="T4" s="196"/>
      <c r="U4" s="196"/>
      <c r="V4" s="196"/>
      <c r="W4" s="196"/>
    </row>
    <row r="5" spans="2:24" ht="55.5" customHeight="1" thickBot="1">
      <c r="B5" s="512" t="s">
        <v>800</v>
      </c>
      <c r="C5" s="488" t="s">
        <v>801</v>
      </c>
      <c r="D5" s="488" t="s">
        <v>802</v>
      </c>
      <c r="E5" s="488" t="s">
        <v>2925</v>
      </c>
      <c r="F5" s="488" t="s">
        <v>2926</v>
      </c>
      <c r="G5" s="513" t="s">
        <v>1016</v>
      </c>
      <c r="H5" s="1847"/>
      <c r="I5" s="514" t="s">
        <v>806</v>
      </c>
      <c r="J5" s="1847"/>
      <c r="K5" s="514" t="s">
        <v>807</v>
      </c>
      <c r="L5" s="1847"/>
      <c r="M5" s="1890"/>
      <c r="N5" s="529"/>
      <c r="O5" s="1884"/>
      <c r="P5" s="327" t="s">
        <v>808</v>
      </c>
      <c r="Q5" s="348"/>
      <c r="R5" s="1884"/>
      <c r="S5" s="1847"/>
      <c r="T5" s="512" t="s">
        <v>800</v>
      </c>
      <c r="U5" s="488" t="s">
        <v>2925</v>
      </c>
      <c r="V5" s="488" t="s">
        <v>2926</v>
      </c>
      <c r="W5" s="513" t="s">
        <v>1016</v>
      </c>
      <c r="X5" s="1847"/>
    </row>
    <row r="6" spans="2:24" ht="12.75" customHeight="1" thickBot="1">
      <c r="B6" s="558"/>
      <c r="C6" s="558"/>
      <c r="D6" s="558"/>
      <c r="E6" s="1326"/>
      <c r="F6" s="1326"/>
      <c r="G6" s="1326"/>
      <c r="H6" s="1847"/>
      <c r="I6" s="194"/>
      <c r="J6" s="1847"/>
      <c r="K6" s="1847"/>
      <c r="L6" s="1847"/>
      <c r="M6" s="1890"/>
      <c r="N6" s="529"/>
      <c r="O6" s="1884"/>
      <c r="P6" s="1848"/>
      <c r="Q6" s="1848"/>
      <c r="R6" s="1884"/>
      <c r="S6" s="1847"/>
      <c r="T6" s="558"/>
      <c r="U6" s="1326"/>
      <c r="V6" s="1326"/>
      <c r="W6" s="1326"/>
      <c r="X6" s="1847"/>
    </row>
    <row r="7" spans="2:24" ht="16.5" thickBot="1">
      <c r="B7" s="378" t="s">
        <v>2927</v>
      </c>
      <c r="C7" s="599"/>
      <c r="D7" s="599"/>
      <c r="E7" s="157"/>
      <c r="F7" s="157"/>
      <c r="G7" s="1298"/>
      <c r="H7" s="1847"/>
      <c r="I7" s="193"/>
      <c r="J7" s="1847"/>
      <c r="K7" s="1847"/>
      <c r="L7" s="1847"/>
      <c r="M7" s="1890"/>
      <c r="N7" s="529"/>
      <c r="O7" s="1884"/>
      <c r="P7" s="1886"/>
      <c r="Q7" s="1886"/>
      <c r="R7" s="1884"/>
      <c r="S7" s="1847"/>
      <c r="T7" s="378" t="s">
        <v>2927</v>
      </c>
      <c r="U7" s="157"/>
      <c r="V7" s="157"/>
      <c r="W7" s="1298"/>
      <c r="X7" s="1847"/>
    </row>
    <row r="8" spans="2:24" ht="36" customHeight="1">
      <c r="B8" s="394" t="s">
        <v>2928</v>
      </c>
      <c r="C8" s="379" t="s">
        <v>813</v>
      </c>
      <c r="D8" s="379">
        <v>3</v>
      </c>
      <c r="E8" s="947">
        <f>'2E'!H20</f>
        <v>1.5009999999999999</v>
      </c>
      <c r="F8" s="947">
        <f>'2E'!H36</f>
        <v>0</v>
      </c>
      <c r="G8" s="503">
        <f>SUM(E8:F8)</f>
        <v>1.5009999999999999</v>
      </c>
      <c r="H8" s="1327"/>
      <c r="I8" s="1314" t="s">
        <v>2929</v>
      </c>
      <c r="J8" s="1847"/>
      <c r="K8" s="1905"/>
      <c r="L8" s="1847"/>
      <c r="M8" s="1890"/>
      <c r="N8" s="529"/>
      <c r="O8" s="1884"/>
      <c r="P8" s="348"/>
      <c r="Q8" s="348"/>
      <c r="R8" s="1884"/>
      <c r="S8" s="1847"/>
      <c r="T8" s="394" t="s">
        <v>2928</v>
      </c>
      <c r="U8" s="947" t="s">
        <v>2930</v>
      </c>
      <c r="V8" s="475" t="s">
        <v>2462</v>
      </c>
      <c r="W8" s="465" t="s">
        <v>2931</v>
      </c>
      <c r="X8" s="1847"/>
    </row>
    <row r="9" spans="2:24" ht="36" customHeight="1">
      <c r="B9" s="1805" t="s">
        <v>2932</v>
      </c>
      <c r="C9" s="375" t="s">
        <v>813</v>
      </c>
      <c r="D9" s="375">
        <v>3</v>
      </c>
      <c r="E9" s="1228">
        <f>-ROUND(15087.6/1000000,3)</f>
        <v>-1.4999999999999999E-2</v>
      </c>
      <c r="F9" s="1228">
        <v>0</v>
      </c>
      <c r="G9" s="504">
        <f>SUM(E9:F9)</f>
        <v>-1.4999999999999999E-2</v>
      </c>
      <c r="H9" s="1327"/>
      <c r="I9" s="1315" t="s">
        <v>2933</v>
      </c>
      <c r="J9" s="1847"/>
      <c r="K9" s="1906"/>
      <c r="L9" s="1847"/>
      <c r="M9" s="1890"/>
      <c r="N9" s="529">
        <f>IF( SUM( P9:Q9 ) = 0, 0, $P$5 )</f>
        <v>0</v>
      </c>
      <c r="O9" s="1884"/>
      <c r="P9" s="530">
        <f xml:space="preserve"> IF( ISNUMBER(E9 ), 0, 1 )</f>
        <v>0</v>
      </c>
      <c r="Q9" s="530">
        <f xml:space="preserve"> IF( ISNUMBER(F9 ), 0, 1 )</f>
        <v>0</v>
      </c>
      <c r="R9" s="1884"/>
      <c r="S9" s="1847"/>
      <c r="T9" s="1805" t="s">
        <v>2932</v>
      </c>
      <c r="U9" s="483" t="s">
        <v>2934</v>
      </c>
      <c r="V9" s="376" t="s">
        <v>2935</v>
      </c>
      <c r="W9" s="466" t="s">
        <v>2936</v>
      </c>
      <c r="X9" s="1847"/>
    </row>
    <row r="10" spans="2:24" ht="36" customHeight="1" thickBot="1">
      <c r="B10" s="1809" t="s">
        <v>2937</v>
      </c>
      <c r="C10" s="382" t="s">
        <v>813</v>
      </c>
      <c r="D10" s="382">
        <v>3</v>
      </c>
      <c r="E10" s="391">
        <f>SUM(E8:E9)</f>
        <v>1.486</v>
      </c>
      <c r="F10" s="391">
        <f>SUM(F8:F9)</f>
        <v>0</v>
      </c>
      <c r="G10" s="392">
        <f>SUM(E10:F10)</f>
        <v>1.486</v>
      </c>
      <c r="H10" s="1327"/>
      <c r="I10" s="1316" t="s">
        <v>2938</v>
      </c>
      <c r="J10" s="1847"/>
      <c r="K10" s="1907"/>
      <c r="L10" s="1847"/>
      <c r="M10" s="1890"/>
      <c r="N10" s="529"/>
      <c r="O10" s="1884"/>
      <c r="P10" s="348"/>
      <c r="Q10" s="348"/>
      <c r="R10" s="1884"/>
      <c r="S10" s="1847"/>
      <c r="T10" s="1809" t="s">
        <v>2937</v>
      </c>
      <c r="U10" s="391" t="s">
        <v>2939</v>
      </c>
      <c r="V10" s="383" t="s">
        <v>2940</v>
      </c>
      <c r="W10" s="384" t="s">
        <v>2941</v>
      </c>
      <c r="X10" s="1847"/>
    </row>
    <row r="11" spans="2:24" ht="12.75" customHeight="1" thickBot="1">
      <c r="B11" s="588"/>
      <c r="C11" s="588"/>
      <c r="D11" s="588"/>
      <c r="E11" s="156"/>
      <c r="F11" s="156"/>
      <c r="G11" s="156"/>
      <c r="H11" s="1847"/>
      <c r="I11" s="195"/>
      <c r="J11" s="1847"/>
      <c r="K11" s="1847"/>
      <c r="L11" s="1847"/>
      <c r="M11" s="1890"/>
      <c r="N11" s="529"/>
      <c r="O11" s="1884"/>
      <c r="P11" s="348"/>
      <c r="Q11" s="348"/>
      <c r="R11" s="1884"/>
      <c r="S11" s="1847"/>
      <c r="T11" s="588"/>
      <c r="U11" s="156"/>
      <c r="V11" s="156"/>
      <c r="W11" s="156"/>
      <c r="X11" s="1847"/>
    </row>
    <row r="12" spans="2:24" ht="18.75" customHeight="1" thickBot="1">
      <c r="B12" s="378" t="s">
        <v>2942</v>
      </c>
      <c r="C12" s="599"/>
      <c r="D12" s="599"/>
      <c r="E12" s="157"/>
      <c r="F12" s="157"/>
      <c r="G12" s="1298"/>
      <c r="H12" s="1847"/>
      <c r="I12" s="195"/>
      <c r="J12" s="1847"/>
      <c r="K12" s="1847"/>
      <c r="L12" s="1847"/>
      <c r="M12" s="1890"/>
      <c r="N12" s="529"/>
      <c r="O12" s="1884"/>
      <c r="P12" s="348"/>
      <c r="Q12" s="348"/>
      <c r="R12" s="1884"/>
      <c r="S12" s="1847"/>
      <c r="T12" s="378" t="s">
        <v>2942</v>
      </c>
      <c r="U12" s="157"/>
      <c r="V12" s="157"/>
      <c r="W12" s="1298"/>
      <c r="X12" s="1847"/>
    </row>
    <row r="13" spans="2:24" s="312" customFormat="1" ht="30" customHeight="1">
      <c r="B13" s="394" t="s">
        <v>2943</v>
      </c>
      <c r="C13" s="379" t="s">
        <v>813</v>
      </c>
      <c r="D13" s="379">
        <v>3</v>
      </c>
      <c r="E13" s="1227">
        <v>1.43971961</v>
      </c>
      <c r="F13" s="1227">
        <v>0</v>
      </c>
      <c r="G13" s="503">
        <f>SUM(E13:F13)</f>
        <v>1.43971961</v>
      </c>
      <c r="H13" s="104"/>
      <c r="I13" s="1314" t="s">
        <v>2944</v>
      </c>
      <c r="J13" s="1848"/>
      <c r="K13" s="1891"/>
      <c r="L13" s="1848"/>
      <c r="M13" s="1890"/>
      <c r="N13" s="529">
        <f>IF( SUM( P13:Q13 ) = 0, 0, $P$5 )</f>
        <v>0</v>
      </c>
      <c r="O13" s="1884"/>
      <c r="P13" s="530">
        <f xml:space="preserve"> IF( ISNUMBER(E13 ), 0, 1 )</f>
        <v>0</v>
      </c>
      <c r="Q13" s="530">
        <f xml:space="preserve"> IF( ISNUMBER(F13 ), 0, 1 )</f>
        <v>0</v>
      </c>
      <c r="R13" s="1884"/>
      <c r="S13" s="1848"/>
      <c r="T13" s="394" t="s">
        <v>2943</v>
      </c>
      <c r="U13" s="395" t="s">
        <v>2945</v>
      </c>
      <c r="V13" s="395" t="s">
        <v>2946</v>
      </c>
      <c r="W13" s="503" t="s">
        <v>2947</v>
      </c>
      <c r="X13" s="1848"/>
    </row>
    <row r="14" spans="2:24" s="312" customFormat="1" ht="30" customHeight="1">
      <c r="B14" s="1805" t="s">
        <v>812</v>
      </c>
      <c r="C14" s="375" t="s">
        <v>813</v>
      </c>
      <c r="D14" s="375">
        <v>3</v>
      </c>
      <c r="E14" s="501">
        <f>E8</f>
        <v>1.5009999999999999</v>
      </c>
      <c r="F14" s="501">
        <f>F8</f>
        <v>0</v>
      </c>
      <c r="G14" s="504">
        <f>SUM(E14:F14)</f>
        <v>1.5009999999999999</v>
      </c>
      <c r="H14" s="104"/>
      <c r="I14" s="1315" t="s">
        <v>2948</v>
      </c>
      <c r="J14" s="1848"/>
      <c r="K14" s="1892"/>
      <c r="L14" s="1848"/>
      <c r="M14" s="1890"/>
      <c r="N14" s="529"/>
      <c r="O14" s="1884"/>
      <c r="P14" s="348"/>
      <c r="Q14" s="348"/>
      <c r="R14" s="1884"/>
      <c r="S14" s="1848"/>
      <c r="T14" s="1805" t="s">
        <v>812</v>
      </c>
      <c r="U14" s="501" t="s">
        <v>2939</v>
      </c>
      <c r="V14" s="377" t="s">
        <v>2940</v>
      </c>
      <c r="W14" s="466" t="s">
        <v>2941</v>
      </c>
      <c r="X14" s="1848"/>
    </row>
    <row r="15" spans="2:24" s="312" customFormat="1" ht="30" customHeight="1">
      <c r="B15" s="1805" t="s">
        <v>2949</v>
      </c>
      <c r="C15" s="375" t="s">
        <v>813</v>
      </c>
      <c r="D15" s="375">
        <v>3</v>
      </c>
      <c r="E15" s="982">
        <f>'2J'!E11*(-1)</f>
        <v>-0.83099999999999996</v>
      </c>
      <c r="F15" s="982">
        <f>'2J'!E18*(-1)</f>
        <v>0</v>
      </c>
      <c r="G15" s="504">
        <f>SUM(E15:F15)</f>
        <v>-0.83099999999999996</v>
      </c>
      <c r="H15" s="104"/>
      <c r="I15" s="1315" t="s">
        <v>2950</v>
      </c>
      <c r="J15" s="1848"/>
      <c r="K15" s="1892"/>
      <c r="L15" s="1848"/>
      <c r="M15" s="1890"/>
      <c r="N15" s="529"/>
      <c r="O15" s="1884"/>
      <c r="P15" s="348"/>
      <c r="Q15" s="348"/>
      <c r="R15" s="1884"/>
      <c r="S15" s="1848"/>
      <c r="T15" s="1805" t="s">
        <v>2949</v>
      </c>
      <c r="U15" s="982" t="s">
        <v>2951</v>
      </c>
      <c r="V15" s="477" t="s">
        <v>2952</v>
      </c>
      <c r="W15" s="466" t="s">
        <v>2953</v>
      </c>
      <c r="X15" s="1848"/>
    </row>
    <row r="16" spans="2:24" s="312" customFormat="1" ht="30" customHeight="1" thickBot="1">
      <c r="B16" s="1809" t="s">
        <v>2954</v>
      </c>
      <c r="C16" s="382" t="s">
        <v>813</v>
      </c>
      <c r="D16" s="382">
        <v>3</v>
      </c>
      <c r="E16" s="391">
        <f>SUM(E13:E15)</f>
        <v>2.10971961</v>
      </c>
      <c r="F16" s="391">
        <f>SUM(F13:F15)</f>
        <v>0</v>
      </c>
      <c r="G16" s="392">
        <f>SUM(E16:F16)</f>
        <v>2.10971961</v>
      </c>
      <c r="H16" s="104"/>
      <c r="I16" s="1316" t="s">
        <v>2955</v>
      </c>
      <c r="J16" s="1848"/>
      <c r="K16" s="1893"/>
      <c r="L16" s="1848"/>
      <c r="M16" s="1890"/>
      <c r="N16" s="529"/>
      <c r="O16" s="1884"/>
      <c r="P16" s="348"/>
      <c r="Q16" s="348"/>
      <c r="R16" s="1884"/>
      <c r="S16" s="1848"/>
      <c r="T16" s="1809" t="s">
        <v>2954</v>
      </c>
      <c r="U16" s="391" t="s">
        <v>2956</v>
      </c>
      <c r="V16" s="383" t="s">
        <v>2957</v>
      </c>
      <c r="W16" s="384" t="s">
        <v>2958</v>
      </c>
      <c r="X16" s="1848"/>
    </row>
    <row r="17" spans="2:24" s="312" customFormat="1">
      <c r="B17" s="155"/>
      <c r="C17" s="155"/>
      <c r="D17" s="155"/>
      <c r="E17" s="58"/>
      <c r="F17" s="58"/>
      <c r="G17" s="58"/>
      <c r="H17" s="1848"/>
      <c r="I17" s="193"/>
      <c r="J17" s="1848"/>
      <c r="K17" s="1848"/>
      <c r="L17" s="1848"/>
      <c r="M17" s="1848"/>
      <c r="N17" s="596"/>
      <c r="O17" s="1885"/>
      <c r="P17" s="348"/>
      <c r="Q17" s="348"/>
      <c r="R17" s="1885"/>
      <c r="S17" s="1848"/>
      <c r="T17" s="1848"/>
      <c r="U17" s="1848"/>
      <c r="V17" s="1848"/>
      <c r="W17" s="1848"/>
      <c r="X17" s="1848"/>
    </row>
    <row r="18" spans="2:24">
      <c r="B18" s="155"/>
      <c r="C18" s="155"/>
      <c r="D18" s="155"/>
      <c r="E18" s="1847"/>
      <c r="F18" s="1847"/>
      <c r="G18" s="1847"/>
      <c r="H18" s="1847"/>
      <c r="J18" s="1847"/>
      <c r="K18" s="1847"/>
      <c r="L18" s="1847"/>
      <c r="M18" s="1848"/>
      <c r="N18" s="596"/>
      <c r="O18" s="1885"/>
      <c r="P18" s="348"/>
      <c r="Q18" s="348"/>
      <c r="R18" s="1885"/>
      <c r="S18" s="1847"/>
      <c r="T18" s="1847"/>
      <c r="U18" s="1847"/>
      <c r="V18" s="1847"/>
      <c r="W18" s="1847"/>
      <c r="X18" s="1847"/>
    </row>
    <row r="19" spans="2:24">
      <c r="B19" s="1847"/>
      <c r="C19" s="1847"/>
      <c r="D19" s="1847"/>
      <c r="E19" s="1847"/>
      <c r="F19" s="1847"/>
      <c r="G19" s="1847"/>
      <c r="H19" s="1847"/>
      <c r="J19" s="1847"/>
      <c r="K19" s="1847"/>
      <c r="L19" s="1847"/>
      <c r="M19" s="1848"/>
      <c r="N19" s="1848"/>
      <c r="O19" s="1885"/>
      <c r="P19" s="348"/>
      <c r="Q19" s="348"/>
      <c r="R19" s="1885"/>
      <c r="S19" s="1847"/>
      <c r="T19" s="1847"/>
      <c r="U19" s="1847"/>
      <c r="V19" s="1847"/>
      <c r="W19" s="1847"/>
      <c r="X19" s="1847"/>
    </row>
    <row r="20" spans="2:24">
      <c r="B20" s="1847"/>
      <c r="C20" s="1847"/>
      <c r="D20" s="1847"/>
      <c r="E20" s="1847"/>
      <c r="F20" s="1847"/>
      <c r="G20" s="1847"/>
      <c r="H20" s="1847"/>
      <c r="J20" s="1847"/>
      <c r="K20" s="1847"/>
      <c r="L20" s="1847"/>
      <c r="M20" s="1848"/>
      <c r="N20" s="529"/>
      <c r="O20" s="1885"/>
      <c r="P20" s="348"/>
      <c r="Q20" s="348"/>
      <c r="R20" s="1885"/>
      <c r="S20" s="1847"/>
      <c r="T20" s="1847"/>
      <c r="U20" s="1847"/>
      <c r="V20" s="1847"/>
      <c r="W20" s="1847"/>
      <c r="X20" s="1847"/>
    </row>
    <row r="21" spans="2:24">
      <c r="B21" s="1847"/>
      <c r="C21" s="1847"/>
      <c r="D21" s="1847"/>
      <c r="E21" s="1847"/>
      <c r="F21" s="1847"/>
      <c r="G21" s="1847"/>
      <c r="H21" s="1847"/>
      <c r="J21" s="1847"/>
      <c r="K21" s="1847"/>
      <c r="L21" s="1847"/>
      <c r="M21" s="1848"/>
      <c r="N21" s="1848"/>
      <c r="O21" s="1885"/>
      <c r="P21" s="348"/>
      <c r="Q21" s="348"/>
      <c r="R21" s="1885"/>
      <c r="S21" s="1847"/>
      <c r="T21" s="1847"/>
      <c r="U21" s="1847"/>
      <c r="V21" s="1847"/>
      <c r="W21" s="1847"/>
      <c r="X21" s="1847"/>
    </row>
    <row r="22" spans="2:24">
      <c r="B22" s="1847"/>
      <c r="C22" s="1847"/>
      <c r="D22" s="1847"/>
      <c r="E22" s="1847"/>
      <c r="F22" s="1847"/>
      <c r="G22" s="1847"/>
      <c r="H22" s="1847"/>
      <c r="J22" s="1847"/>
      <c r="K22" s="1847"/>
      <c r="L22" s="1847"/>
      <c r="M22" s="1848"/>
      <c r="N22" s="529"/>
      <c r="O22" s="1885"/>
      <c r="P22" s="348"/>
      <c r="Q22" s="348"/>
      <c r="R22" s="1885"/>
      <c r="S22" s="1847"/>
      <c r="T22" s="1847"/>
      <c r="U22" s="1847"/>
      <c r="V22" s="1847"/>
      <c r="W22" s="1847"/>
      <c r="X22" s="1847"/>
    </row>
    <row r="23" spans="2:24">
      <c r="B23" s="1847"/>
      <c r="C23" s="1847"/>
      <c r="D23" s="1847"/>
      <c r="E23" s="1847"/>
      <c r="F23" s="1847"/>
      <c r="G23" s="1847"/>
      <c r="H23" s="1847"/>
      <c r="J23" s="1847"/>
      <c r="K23" s="1847"/>
      <c r="L23" s="1847"/>
      <c r="M23" s="1848"/>
      <c r="N23" s="1848"/>
      <c r="O23" s="352"/>
      <c r="P23" s="1887"/>
      <c r="Q23" s="1888"/>
      <c r="R23" s="352"/>
      <c r="S23" s="1847"/>
      <c r="T23" s="1847"/>
      <c r="U23" s="1847"/>
      <c r="V23" s="1847"/>
      <c r="W23" s="1847"/>
      <c r="X23" s="1847"/>
    </row>
    <row r="24" spans="2:24">
      <c r="B24" s="1847"/>
      <c r="C24" s="1847"/>
      <c r="D24" s="1847"/>
      <c r="E24" s="1847"/>
      <c r="F24" s="1847"/>
      <c r="G24" s="1847"/>
      <c r="H24" s="1847"/>
      <c r="J24" s="1847"/>
      <c r="K24" s="1847"/>
      <c r="L24" s="1847"/>
      <c r="M24" s="1848"/>
      <c r="N24" s="1848"/>
      <c r="O24" s="352"/>
      <c r="P24" s="348"/>
      <c r="Q24" s="348"/>
      <c r="R24" s="352"/>
      <c r="S24" s="1847"/>
      <c r="T24" s="1847"/>
      <c r="U24" s="1847"/>
      <c r="V24" s="1847"/>
      <c r="W24" s="1847"/>
      <c r="X24" s="1847"/>
    </row>
    <row r="25" spans="2:24">
      <c r="B25" s="1847"/>
      <c r="C25" s="1847"/>
      <c r="D25" s="1847"/>
      <c r="E25" s="1847"/>
      <c r="F25" s="1847"/>
      <c r="G25" s="1847"/>
      <c r="H25" s="1847"/>
      <c r="J25" s="1847"/>
      <c r="K25" s="1847"/>
      <c r="L25" s="1847"/>
      <c r="M25" s="1848"/>
      <c r="N25" s="529"/>
      <c r="O25" s="352"/>
      <c r="P25" s="348"/>
      <c r="Q25" s="348"/>
      <c r="R25" s="352"/>
      <c r="S25" s="1847"/>
      <c r="T25" s="1847"/>
      <c r="U25" s="1847"/>
      <c r="V25" s="1847"/>
      <c r="W25" s="1847"/>
      <c r="X25" s="1847"/>
    </row>
    <row r="26" spans="2:24">
      <c r="B26" s="1847"/>
      <c r="C26" s="1847"/>
      <c r="D26" s="1847"/>
      <c r="E26" s="1847"/>
      <c r="F26" s="1847"/>
      <c r="G26" s="1847"/>
      <c r="H26" s="1847"/>
      <c r="J26" s="1847"/>
      <c r="K26" s="1847"/>
      <c r="L26" s="1847"/>
      <c r="M26" s="1848"/>
      <c r="N26" s="529"/>
      <c r="O26" s="1885"/>
      <c r="P26" s="348"/>
      <c r="Q26" s="348"/>
      <c r="R26" s="1885"/>
      <c r="S26" s="1847"/>
      <c r="T26" s="1847"/>
      <c r="U26" s="1847"/>
      <c r="V26" s="1847"/>
      <c r="W26" s="1847"/>
      <c r="X26" s="1847"/>
    </row>
    <row r="27" spans="2:24">
      <c r="B27" s="1847"/>
      <c r="C27" s="1847"/>
      <c r="D27" s="1847"/>
      <c r="E27" s="1847"/>
      <c r="F27" s="1847"/>
      <c r="G27" s="1847"/>
      <c r="H27" s="1847"/>
      <c r="J27" s="1847"/>
      <c r="K27" s="1847"/>
      <c r="L27" s="1847"/>
      <c r="M27" s="1848"/>
      <c r="N27" s="1848"/>
      <c r="O27" s="1885"/>
      <c r="P27" s="348"/>
      <c r="Q27" s="348"/>
      <c r="R27" s="1885"/>
      <c r="S27" s="1847"/>
      <c r="T27" s="1847"/>
      <c r="U27" s="1847"/>
      <c r="V27" s="1847"/>
      <c r="W27" s="1847"/>
      <c r="X27" s="1847"/>
    </row>
    <row r="28" spans="2:24">
      <c r="B28" s="1847"/>
      <c r="C28" s="1847"/>
      <c r="D28" s="1847"/>
      <c r="E28" s="1847"/>
      <c r="F28" s="1847"/>
      <c r="G28" s="1847"/>
      <c r="H28" s="1847"/>
      <c r="J28" s="1847"/>
      <c r="K28" s="1847"/>
      <c r="L28" s="1847"/>
      <c r="M28" s="1848"/>
      <c r="N28" s="1848"/>
      <c r="O28" s="1885"/>
      <c r="P28" s="348"/>
      <c r="Q28" s="348"/>
      <c r="R28" s="1885"/>
      <c r="S28" s="1847"/>
      <c r="T28" s="1847"/>
      <c r="U28" s="1847"/>
      <c r="V28" s="1847"/>
      <c r="W28" s="1847"/>
      <c r="X28" s="1847"/>
    </row>
    <row r="30" spans="2:24">
      <c r="B30" s="1847"/>
      <c r="C30" s="1847"/>
      <c r="D30" s="1847"/>
      <c r="E30" s="1847"/>
      <c r="F30" s="1847"/>
      <c r="G30" s="1847"/>
      <c r="H30" s="1847"/>
      <c r="J30" s="1847"/>
      <c r="K30" s="1847"/>
      <c r="L30" s="1847"/>
      <c r="M30" s="1848"/>
      <c r="N30" s="1848"/>
      <c r="O30" s="352"/>
      <c r="P30" s="1887"/>
      <c r="Q30" s="1888"/>
      <c r="R30" s="352"/>
      <c r="S30" s="1847"/>
      <c r="T30" s="1847"/>
      <c r="U30" s="1847"/>
      <c r="V30" s="1847"/>
      <c r="W30" s="1847"/>
      <c r="X30" s="1847"/>
    </row>
    <row r="31" spans="2:24">
      <c r="B31" s="1847"/>
      <c r="C31" s="1847"/>
      <c r="D31" s="1847"/>
      <c r="E31" s="1847"/>
      <c r="F31" s="1847"/>
      <c r="G31" s="1847"/>
      <c r="H31" s="1847"/>
      <c r="J31" s="1847"/>
      <c r="K31" s="1847"/>
      <c r="L31" s="1847"/>
      <c r="M31" s="1848"/>
      <c r="N31" s="1848"/>
      <c r="O31" s="352"/>
      <c r="P31" s="1887"/>
      <c r="Q31" s="1888"/>
      <c r="R31" s="352"/>
      <c r="S31" s="1847"/>
      <c r="T31" s="1847"/>
      <c r="U31" s="1847"/>
      <c r="V31" s="1847"/>
      <c r="W31" s="1847"/>
      <c r="X31" s="1847"/>
    </row>
    <row r="32" spans="2:24">
      <c r="B32" s="1847"/>
      <c r="C32" s="1847"/>
      <c r="D32" s="1847"/>
      <c r="E32" s="1847"/>
      <c r="F32" s="1847"/>
      <c r="G32" s="1847"/>
      <c r="H32" s="1847"/>
      <c r="J32" s="1847"/>
      <c r="K32" s="1847"/>
      <c r="L32" s="1847"/>
      <c r="M32" s="1848"/>
      <c r="N32" s="529">
        <f>IF( P32 = 0, 0, $V$5 )</f>
        <v>0</v>
      </c>
      <c r="O32" s="1885"/>
      <c r="P32" s="348"/>
      <c r="Q32" s="1885"/>
      <c r="R32" s="1885"/>
      <c r="S32" s="1847"/>
      <c r="T32" s="1847"/>
      <c r="U32" s="1847"/>
      <c r="V32" s="1847"/>
      <c r="W32" s="1847"/>
      <c r="X32" s="1847"/>
    </row>
    <row r="33" spans="14:24">
      <c r="N33" s="529">
        <f>IF( P33 = 0, 0, $V$5 )</f>
        <v>0</v>
      </c>
      <c r="O33" s="1885"/>
      <c r="P33" s="348"/>
      <c r="Q33" s="348"/>
      <c r="R33" s="1885"/>
      <c r="S33" s="1847"/>
      <c r="T33" s="1847"/>
      <c r="U33" s="1847"/>
      <c r="V33" s="1847"/>
      <c r="W33" s="1847"/>
      <c r="X33" s="1847"/>
    </row>
    <row r="34" spans="14:24">
      <c r="N34" s="529">
        <f>IF( P34 = 0, 0, $V$5 )</f>
        <v>0</v>
      </c>
      <c r="O34" s="1885"/>
      <c r="P34" s="348"/>
      <c r="Q34" s="348"/>
      <c r="R34" s="1885"/>
      <c r="S34" s="1847"/>
      <c r="T34" s="1847"/>
      <c r="U34" s="1847"/>
      <c r="V34" s="1847"/>
      <c r="W34" s="1847"/>
      <c r="X34" s="1847"/>
    </row>
    <row r="35" spans="14:24">
      <c r="N35" s="1848"/>
      <c r="O35" s="1885"/>
      <c r="P35" s="348"/>
      <c r="Q35" s="348"/>
      <c r="R35" s="1885"/>
      <c r="S35" s="1847"/>
      <c r="T35" s="1847"/>
      <c r="U35" s="1847"/>
      <c r="V35" s="1847"/>
      <c r="W35" s="1847"/>
      <c r="X35" s="1847"/>
    </row>
    <row r="37" spans="14:24">
      <c r="N37" s="1848"/>
      <c r="O37" s="354"/>
      <c r="P37" s="562"/>
      <c r="Q37" s="325"/>
      <c r="R37" s="354"/>
      <c r="S37" s="1847"/>
      <c r="T37" s="1847"/>
      <c r="U37" s="1847"/>
      <c r="V37" s="1847"/>
      <c r="W37" s="1847"/>
      <c r="X37" s="1847"/>
    </row>
  </sheetData>
  <sheetProtection algorithmName="SHA-512" hashValue="ntk69Hxp+Zv+kl2Us52/UYlin//Lo8gSf0Lqfok6kDEsbfbug5zSehy1cO6MImUq7V1TUI5bpkiK8l27dZ6o2Q==" saltValue="MwlI08eXM78p/8D1sZILXg==" spinCount="100000" sheet="1" objects="1" scenarios="1"/>
  <mergeCells count="7">
    <mergeCell ref="B1:F1"/>
    <mergeCell ref="T1:V1"/>
    <mergeCell ref="B3:K3"/>
    <mergeCell ref="T3:W3"/>
    <mergeCell ref="P4:Q4"/>
    <mergeCell ref="B2:F2"/>
    <mergeCell ref="T2:V2"/>
  </mergeCells>
  <conditionalFormatting sqref="N34">
    <cfRule type="cellIs" dxfId="210" priority="5" operator="equal">
      <formula>0</formula>
    </cfRule>
  </conditionalFormatting>
  <conditionalFormatting sqref="N18 N4:N13">
    <cfRule type="cellIs" dxfId="209" priority="12" operator="equal">
      <formula>0</formula>
    </cfRule>
  </conditionalFormatting>
  <conditionalFormatting sqref="N20">
    <cfRule type="cellIs" dxfId="208" priority="11" operator="equal">
      <formula>0</formula>
    </cfRule>
  </conditionalFormatting>
  <conditionalFormatting sqref="N22">
    <cfRule type="cellIs" dxfId="207" priority="10" operator="equal">
      <formula>0</formula>
    </cfRule>
  </conditionalFormatting>
  <conditionalFormatting sqref="N25">
    <cfRule type="cellIs" dxfId="206" priority="9" operator="equal">
      <formula>0</formula>
    </cfRule>
  </conditionalFormatting>
  <conditionalFormatting sqref="N26">
    <cfRule type="cellIs" dxfId="205" priority="8" operator="equal">
      <formula>0</formula>
    </cfRule>
  </conditionalFormatting>
  <conditionalFormatting sqref="N32">
    <cfRule type="cellIs" dxfId="204" priority="7" operator="equal">
      <formula>0</formula>
    </cfRule>
  </conditionalFormatting>
  <conditionalFormatting sqref="N33">
    <cfRule type="cellIs" dxfId="203" priority="6" operator="equal">
      <formula>0</formula>
    </cfRule>
  </conditionalFormatting>
  <conditionalFormatting sqref="N16:N17">
    <cfRule type="cellIs" dxfId="202" priority="4" operator="equal">
      <formula>0</formula>
    </cfRule>
  </conditionalFormatting>
  <conditionalFormatting sqref="N14:N15">
    <cfRule type="cellIs" dxfId="201" priority="3" operator="equal">
      <formula>0</formula>
    </cfRule>
  </conditionalFormatting>
  <conditionalFormatting sqref="N2">
    <cfRule type="cellIs" dxfId="200" priority="2" operator="equal">
      <formula>0</formula>
    </cfRule>
  </conditionalFormatting>
  <conditionalFormatting sqref="N1">
    <cfRule type="cellIs" dxfId="199" priority="1" operator="equal">
      <formula>0</formula>
    </cfRule>
  </conditionalFormatting>
  <dataValidations count="1">
    <dataValidation type="custom" allowBlank="1" showErrorMessage="1" errorTitle="Input Error" error="Please enter a numeric value." sqref="E13:F13 E9:F9">
      <formula1>ISNUMBER(E9)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1:AA32"/>
  <sheetViews>
    <sheetView showGridLines="0" zoomScale="80" zoomScaleNormal="80" zoomScaleSheetLayoutView="100" workbookViewId="0">
      <selection activeCell="G8" sqref="G8"/>
    </sheetView>
  </sheetViews>
  <sheetFormatPr defaultColWidth="8.625" defaultRowHeight="15"/>
  <cols>
    <col min="1" max="1" width="1.625" style="312" customWidth="1"/>
    <col min="2" max="2" width="36.125" style="312" customWidth="1"/>
    <col min="3" max="3" width="7" style="312" customWidth="1"/>
    <col min="4" max="4" width="5.5" style="312" customWidth="1"/>
    <col min="5" max="8" width="12.5" style="312" customWidth="1"/>
    <col min="9" max="9" width="1.625" style="312" customWidth="1"/>
    <col min="10" max="10" width="12.5" style="189" customWidth="1"/>
    <col min="11" max="11" width="1.625" style="312" customWidth="1"/>
    <col min="12" max="12" width="33.875" style="312" customWidth="1"/>
    <col min="13" max="14" width="1.625" style="312" customWidth="1"/>
    <col min="15" max="15" width="25" style="312" customWidth="1"/>
    <col min="16" max="16" width="1.625" style="326" customWidth="1"/>
    <col min="17" max="19" width="7.5" style="326" hidden="1" customWidth="1"/>
    <col min="20" max="20" width="1.625" style="326" hidden="1" customWidth="1"/>
    <col min="21" max="21" width="1.625" style="312" customWidth="1"/>
    <col min="22" max="22" width="36.125" style="312" customWidth="1"/>
    <col min="23" max="26" width="12.5" style="312" customWidth="1"/>
    <col min="27" max="27" width="1.625" style="312" customWidth="1"/>
    <col min="28" max="16384" width="8.625" style="312"/>
  </cols>
  <sheetData>
    <row r="1" spans="2:27" s="135" customFormat="1" ht="30" customHeight="1">
      <c r="B1" s="2185" t="s">
        <v>687</v>
      </c>
      <c r="C1" s="2185"/>
      <c r="D1" s="2185"/>
      <c r="E1" s="2185"/>
      <c r="F1" s="2185"/>
      <c r="G1" s="1826"/>
      <c r="H1" s="1826"/>
      <c r="J1" s="1286"/>
      <c r="N1" s="358"/>
      <c r="O1" s="214"/>
      <c r="P1" s="1884"/>
      <c r="Q1" s="1885"/>
      <c r="R1" s="1885"/>
      <c r="S1" s="1885"/>
      <c r="T1" s="1884"/>
      <c r="V1" s="2185" t="s">
        <v>687</v>
      </c>
      <c r="W1" s="2185"/>
      <c r="X1" s="2185"/>
      <c r="Y1" s="2185"/>
      <c r="Z1" s="2185"/>
    </row>
    <row r="2" spans="2:27" s="135" customFormat="1" ht="30" customHeight="1">
      <c r="B2" s="2185" t="str">
        <f>Validation!B4</f>
        <v>South Staffordshire / Cambridge Water</v>
      </c>
      <c r="C2" s="2185"/>
      <c r="D2" s="2185"/>
      <c r="E2" s="2185"/>
      <c r="F2" s="2185"/>
      <c r="G2" s="1030"/>
      <c r="H2" s="1030"/>
      <c r="J2" s="1286"/>
      <c r="N2" s="358"/>
      <c r="O2" s="214"/>
      <c r="P2" s="1884"/>
      <c r="Q2" s="1885"/>
      <c r="R2" s="1885"/>
      <c r="S2" s="1885"/>
      <c r="T2" s="1884"/>
      <c r="V2" s="2185" t="str">
        <f>Validation!B4</f>
        <v>South Staffordshire / Cambridge Water</v>
      </c>
      <c r="W2" s="2185"/>
      <c r="X2" s="2185"/>
      <c r="Y2" s="2185"/>
      <c r="Z2" s="2185"/>
    </row>
    <row r="3" spans="2:27" ht="45" customHeight="1">
      <c r="B3" s="2118" t="s">
        <v>688</v>
      </c>
      <c r="C3" s="2118"/>
      <c r="D3" s="2118"/>
      <c r="E3" s="2118"/>
      <c r="F3" s="2118"/>
      <c r="G3" s="2118"/>
      <c r="H3" s="2118"/>
      <c r="I3" s="2118"/>
      <c r="J3" s="2118"/>
      <c r="K3" s="2118"/>
      <c r="L3" s="2118"/>
      <c r="M3" s="1848"/>
      <c r="N3" s="275"/>
      <c r="O3" s="430" t="s">
        <v>798</v>
      </c>
      <c r="P3" s="1884"/>
      <c r="Q3" s="1885"/>
      <c r="R3" s="1885"/>
      <c r="S3" s="1885"/>
      <c r="T3" s="1884"/>
      <c r="U3" s="1848"/>
      <c r="V3" s="2119" t="s">
        <v>2959</v>
      </c>
      <c r="W3" s="2120"/>
      <c r="X3" s="2120"/>
      <c r="Y3" s="2120"/>
      <c r="Z3" s="2120"/>
      <c r="AA3" s="1848"/>
    </row>
    <row r="4" spans="2:27" ht="14.25" customHeight="1" thickBot="1">
      <c r="B4" s="1049"/>
      <c r="C4" s="1049"/>
      <c r="D4" s="1049"/>
      <c r="E4" s="1049"/>
      <c r="F4" s="1049"/>
      <c r="G4" s="1049"/>
      <c r="H4" s="1049"/>
      <c r="I4" s="157"/>
      <c r="J4" s="46"/>
      <c r="K4" s="1848"/>
      <c r="L4" s="1848"/>
      <c r="M4" s="1848"/>
      <c r="N4" s="1890"/>
      <c r="O4" s="1848"/>
      <c r="P4" s="1884"/>
      <c r="Q4" s="2085" t="s">
        <v>799</v>
      </c>
      <c r="R4" s="2085"/>
      <c r="S4" s="2085"/>
      <c r="T4" s="1884"/>
      <c r="U4" s="1848"/>
      <c r="V4" s="1049"/>
      <c r="W4" s="1049"/>
      <c r="X4" s="1049"/>
      <c r="Y4" s="1049"/>
      <c r="Z4" s="1049"/>
      <c r="AA4" s="1848"/>
    </row>
    <row r="5" spans="2:27" ht="56.25" customHeight="1" thickBot="1">
      <c r="B5" s="512" t="s">
        <v>800</v>
      </c>
      <c r="C5" s="488" t="s">
        <v>801</v>
      </c>
      <c r="D5" s="488" t="s">
        <v>802</v>
      </c>
      <c r="E5" s="488" t="s">
        <v>1737</v>
      </c>
      <c r="F5" s="488" t="s">
        <v>1738</v>
      </c>
      <c r="G5" s="488" t="s">
        <v>1739</v>
      </c>
      <c r="H5" s="513" t="s">
        <v>1016</v>
      </c>
      <c r="I5" s="157"/>
      <c r="J5" s="514" t="s">
        <v>806</v>
      </c>
      <c r="K5" s="1848"/>
      <c r="L5" s="514" t="s">
        <v>807</v>
      </c>
      <c r="M5" s="1848"/>
      <c r="N5" s="1890"/>
      <c r="O5" s="1848"/>
      <c r="P5" s="1884"/>
      <c r="Q5" s="327" t="s">
        <v>808</v>
      </c>
      <c r="R5" s="327"/>
      <c r="S5" s="327"/>
      <c r="T5" s="1884"/>
      <c r="U5" s="1848"/>
      <c r="V5" s="512" t="s">
        <v>800</v>
      </c>
      <c r="W5" s="488" t="s">
        <v>1737</v>
      </c>
      <c r="X5" s="488" t="s">
        <v>1738</v>
      </c>
      <c r="Y5" s="488" t="s">
        <v>1739</v>
      </c>
      <c r="Z5" s="513" t="s">
        <v>1016</v>
      </c>
      <c r="AA5" s="1848"/>
    </row>
    <row r="6" spans="2:27" ht="21" customHeight="1" thickBot="1">
      <c r="B6" s="191"/>
      <c r="C6" s="191"/>
      <c r="D6" s="191"/>
      <c r="E6" s="1329"/>
      <c r="F6" s="1329"/>
      <c r="G6" s="1329"/>
      <c r="H6" s="1329"/>
      <c r="I6" s="157"/>
      <c r="J6" s="46"/>
      <c r="K6" s="1848"/>
      <c r="L6" s="1848"/>
      <c r="M6" s="1848"/>
      <c r="N6" s="1890"/>
      <c r="O6" s="1848"/>
      <c r="P6" s="1884"/>
      <c r="Q6" s="1848"/>
      <c r="R6" s="1848"/>
      <c r="S6" s="1848"/>
      <c r="T6" s="1884"/>
      <c r="U6" s="1848"/>
      <c r="V6" s="191"/>
      <c r="W6" s="1329"/>
      <c r="X6" s="1329"/>
      <c r="Y6" s="1329"/>
      <c r="Z6" s="1329"/>
      <c r="AA6" s="1848"/>
    </row>
    <row r="7" spans="2:27" ht="33" customHeight="1" thickBot="1">
      <c r="B7" s="1825" t="s">
        <v>2960</v>
      </c>
      <c r="C7" s="458" t="s">
        <v>813</v>
      </c>
      <c r="D7" s="458">
        <v>3</v>
      </c>
      <c r="E7" s="933">
        <v>0</v>
      </c>
      <c r="F7" s="933">
        <v>0</v>
      </c>
      <c r="G7" s="933">
        <v>0</v>
      </c>
      <c r="H7" s="474">
        <f>SUM(E7:G7)</f>
        <v>0</v>
      </c>
      <c r="I7" s="1848"/>
      <c r="J7" s="1320" t="s">
        <v>2961</v>
      </c>
      <c r="K7" s="1848"/>
      <c r="L7" s="1896"/>
      <c r="M7" s="1848"/>
      <c r="N7" s="1890"/>
      <c r="O7" s="529">
        <f xml:space="preserve"> IF( SUM( Q7:S7 ) = 0, 0,$Q$5)</f>
        <v>0</v>
      </c>
      <c r="P7" s="1884"/>
      <c r="Q7" s="530">
        <f xml:space="preserve"> IF( ISNUMBER(E7 ), 0, 1 )</f>
        <v>0</v>
      </c>
      <c r="R7" s="530">
        <f t="shared" ref="R7:S7" si="0" xml:space="preserve"> IF( ISNUMBER(F7 ), 0, 1 )</f>
        <v>0</v>
      </c>
      <c r="S7" s="530">
        <f t="shared" si="0"/>
        <v>0</v>
      </c>
      <c r="T7" s="1884"/>
      <c r="U7" s="1848"/>
      <c r="V7" s="1825" t="s">
        <v>2960</v>
      </c>
      <c r="W7" s="485" t="s">
        <v>2962</v>
      </c>
      <c r="X7" s="485" t="s">
        <v>2963</v>
      </c>
      <c r="Y7" s="459" t="s">
        <v>2964</v>
      </c>
      <c r="Z7" s="460" t="s">
        <v>2965</v>
      </c>
      <c r="AA7" s="1848"/>
    </row>
    <row r="8" spans="2:27">
      <c r="B8" s="1848"/>
      <c r="C8" s="1848"/>
      <c r="D8" s="1848"/>
      <c r="E8" s="1848"/>
      <c r="F8" s="1848"/>
      <c r="G8" s="1848"/>
      <c r="H8" s="1848"/>
      <c r="I8" s="1848"/>
      <c r="K8" s="1848"/>
      <c r="L8" s="1848"/>
      <c r="M8" s="1848"/>
      <c r="N8" s="1848"/>
      <c r="O8" s="596"/>
      <c r="P8" s="1885"/>
      <c r="Q8" s="348"/>
      <c r="R8" s="348"/>
      <c r="S8" s="348"/>
      <c r="T8" s="1885"/>
      <c r="U8" s="1848"/>
      <c r="V8" s="1848"/>
      <c r="W8" s="1848"/>
      <c r="X8" s="1848"/>
      <c r="Y8" s="1848"/>
      <c r="Z8" s="1848"/>
      <c r="AA8" s="1848"/>
    </row>
    <row r="9" spans="2:27">
      <c r="B9" s="1848"/>
      <c r="C9" s="1848"/>
      <c r="D9" s="1848"/>
      <c r="E9" s="1848"/>
      <c r="F9" s="1848"/>
      <c r="G9" s="1848"/>
      <c r="H9" s="1848"/>
      <c r="I9" s="1848"/>
      <c r="K9" s="1848"/>
      <c r="L9" s="1848"/>
      <c r="M9" s="1848"/>
      <c r="N9" s="1848"/>
      <c r="O9" s="596"/>
      <c r="P9" s="1885"/>
      <c r="Q9" s="348"/>
      <c r="R9" s="348"/>
      <c r="S9" s="348"/>
      <c r="T9" s="1885"/>
      <c r="U9" s="1848"/>
      <c r="V9" s="1848"/>
      <c r="W9" s="1848"/>
      <c r="X9" s="1848"/>
      <c r="Y9" s="1848"/>
      <c r="Z9" s="1848"/>
      <c r="AA9" s="1848"/>
    </row>
    <row r="10" spans="2:27">
      <c r="B10" s="1848"/>
      <c r="C10" s="1848"/>
      <c r="D10" s="1848"/>
      <c r="E10" s="1848"/>
      <c r="F10" s="1848"/>
      <c r="G10" s="1848"/>
      <c r="H10" s="1848"/>
      <c r="I10" s="1848"/>
      <c r="K10" s="1848"/>
      <c r="L10" s="1848"/>
      <c r="M10" s="1848"/>
      <c r="N10" s="1848"/>
      <c r="O10" s="1848"/>
      <c r="P10" s="1885"/>
      <c r="Q10" s="348"/>
      <c r="R10" s="348"/>
      <c r="S10" s="348"/>
      <c r="T10" s="1885"/>
      <c r="U10" s="1848"/>
      <c r="V10" s="1848"/>
      <c r="W10" s="1848"/>
      <c r="X10" s="1848"/>
      <c r="Y10" s="1848"/>
      <c r="Z10" s="1848"/>
      <c r="AA10" s="1848"/>
    </row>
    <row r="11" spans="2:27">
      <c r="B11" s="1848"/>
      <c r="C11" s="1848"/>
      <c r="D11" s="1848"/>
      <c r="E11" s="1848"/>
      <c r="F11" s="1848"/>
      <c r="G11" s="1848"/>
      <c r="H11" s="1848"/>
      <c r="I11" s="1848"/>
      <c r="K11" s="1848"/>
      <c r="L11" s="1848"/>
      <c r="M11" s="1848"/>
      <c r="N11" s="1848"/>
      <c r="O11" s="529"/>
      <c r="P11" s="1885"/>
      <c r="Q11" s="348"/>
      <c r="R11" s="348"/>
      <c r="S11" s="348"/>
      <c r="T11" s="1885"/>
      <c r="U11" s="1848"/>
      <c r="V11" s="1848"/>
      <c r="W11" s="1848"/>
      <c r="X11" s="1848"/>
      <c r="Y11" s="1848"/>
      <c r="Z11" s="1848"/>
      <c r="AA11" s="1848"/>
    </row>
    <row r="12" spans="2:27">
      <c r="B12" s="1848"/>
      <c r="C12" s="1848"/>
      <c r="D12" s="1848"/>
      <c r="E12" s="1848"/>
      <c r="F12" s="1848"/>
      <c r="G12" s="1848"/>
      <c r="H12" s="1848"/>
      <c r="I12" s="1848"/>
      <c r="K12" s="1848"/>
      <c r="L12" s="1848"/>
      <c r="M12" s="1848"/>
      <c r="N12" s="1848"/>
      <c r="O12" s="1848"/>
      <c r="P12" s="1885"/>
      <c r="Q12" s="348"/>
      <c r="R12" s="348"/>
      <c r="S12" s="348"/>
      <c r="T12" s="1885"/>
      <c r="U12" s="1848"/>
      <c r="V12" s="1848"/>
      <c r="W12" s="1848"/>
      <c r="X12" s="1848"/>
      <c r="Y12" s="1848"/>
      <c r="Z12" s="1848"/>
      <c r="AA12" s="1848"/>
    </row>
    <row r="13" spans="2:27">
      <c r="B13" s="1848"/>
      <c r="C13" s="1848"/>
      <c r="D13" s="1848"/>
      <c r="E13" s="1848"/>
      <c r="F13" s="1848"/>
      <c r="G13" s="1848"/>
      <c r="H13" s="1848"/>
      <c r="I13" s="1848"/>
      <c r="K13" s="1848"/>
      <c r="L13" s="1848"/>
      <c r="M13" s="1848"/>
      <c r="N13" s="1848"/>
      <c r="O13" s="529"/>
      <c r="P13" s="1885"/>
      <c r="Q13" s="348"/>
      <c r="R13" s="348"/>
      <c r="S13" s="348"/>
      <c r="T13" s="1885"/>
      <c r="U13" s="1848"/>
      <c r="V13" s="1848"/>
      <c r="W13" s="1848"/>
      <c r="X13" s="1848"/>
      <c r="Y13" s="1848"/>
      <c r="Z13" s="1848"/>
      <c r="AA13" s="1848"/>
    </row>
    <row r="14" spans="2:27">
      <c r="B14" s="1848"/>
      <c r="C14" s="1848"/>
      <c r="D14" s="1848"/>
      <c r="E14" s="1848"/>
      <c r="F14" s="1848"/>
      <c r="G14" s="1848"/>
      <c r="H14" s="1848"/>
      <c r="I14" s="1848"/>
      <c r="K14" s="1848"/>
      <c r="L14" s="1848"/>
      <c r="M14" s="1848"/>
      <c r="N14" s="1848"/>
      <c r="O14" s="1848"/>
      <c r="P14" s="352"/>
      <c r="Q14" s="1887"/>
      <c r="R14" s="1887"/>
      <c r="S14" s="1887"/>
      <c r="T14" s="352"/>
      <c r="U14" s="1848"/>
      <c r="V14" s="1848"/>
      <c r="W14" s="1848"/>
      <c r="X14" s="1848"/>
      <c r="Y14" s="1848"/>
      <c r="Z14" s="1848"/>
      <c r="AA14" s="1848"/>
    </row>
    <row r="15" spans="2:27">
      <c r="B15" s="1848"/>
      <c r="C15" s="1848"/>
      <c r="D15" s="1848"/>
      <c r="E15" s="1848"/>
      <c r="F15" s="1848"/>
      <c r="G15" s="1848"/>
      <c r="H15" s="1848"/>
      <c r="I15" s="1848"/>
      <c r="K15" s="1848"/>
      <c r="L15" s="1848"/>
      <c r="M15" s="1848"/>
      <c r="N15" s="1848"/>
      <c r="O15" s="1848"/>
      <c r="P15" s="352"/>
      <c r="Q15" s="348"/>
      <c r="R15" s="348"/>
      <c r="S15" s="348"/>
      <c r="T15" s="352"/>
      <c r="U15" s="1848"/>
      <c r="V15" s="1848"/>
      <c r="W15" s="1848"/>
      <c r="X15" s="1848"/>
      <c r="Y15" s="1848"/>
      <c r="Z15" s="1848"/>
      <c r="AA15" s="1848"/>
    </row>
    <row r="16" spans="2:27">
      <c r="B16" s="1848"/>
      <c r="C16" s="1848"/>
      <c r="D16" s="1848"/>
      <c r="E16" s="1848"/>
      <c r="F16" s="1848"/>
      <c r="G16" s="1848"/>
      <c r="H16" s="1848"/>
      <c r="I16" s="1848"/>
      <c r="K16" s="1848"/>
      <c r="L16" s="1848"/>
      <c r="M16" s="1848"/>
      <c r="N16" s="1848"/>
      <c r="O16" s="529"/>
      <c r="P16" s="352"/>
      <c r="Q16" s="348"/>
      <c r="R16" s="348"/>
      <c r="S16" s="348"/>
      <c r="T16" s="352"/>
      <c r="U16" s="1848"/>
      <c r="V16" s="1848"/>
      <c r="W16" s="1848"/>
      <c r="X16" s="1848"/>
      <c r="Y16" s="1848"/>
      <c r="Z16" s="1848"/>
      <c r="AA16" s="1848"/>
    </row>
    <row r="17" spans="15:27">
      <c r="O17" s="529"/>
      <c r="P17" s="1885"/>
      <c r="Q17" s="348"/>
      <c r="R17" s="348"/>
      <c r="S17" s="348"/>
      <c r="T17" s="1885"/>
      <c r="U17" s="1848"/>
      <c r="V17" s="1848"/>
      <c r="W17" s="1848"/>
      <c r="X17" s="1848"/>
      <c r="Y17" s="1848"/>
      <c r="Z17" s="1848"/>
      <c r="AA17" s="1848"/>
    </row>
    <row r="18" spans="15:27">
      <c r="O18" s="1848"/>
      <c r="P18" s="1885"/>
      <c r="Q18" s="348"/>
      <c r="R18" s="348"/>
      <c r="S18" s="348"/>
      <c r="T18" s="1885"/>
      <c r="U18" s="1848"/>
      <c r="V18" s="1848"/>
      <c r="W18" s="1848"/>
      <c r="X18" s="1848"/>
      <c r="Y18" s="1848"/>
      <c r="Z18" s="1848"/>
      <c r="AA18" s="1848"/>
    </row>
    <row r="19" spans="15:27">
      <c r="O19" s="1848"/>
      <c r="P19" s="1885"/>
      <c r="Q19" s="348"/>
      <c r="R19" s="348"/>
      <c r="S19" s="348"/>
      <c r="T19" s="1885"/>
      <c r="U19" s="1848"/>
      <c r="V19" s="1848"/>
      <c r="W19" s="1848"/>
      <c r="X19" s="1848"/>
      <c r="Y19" s="1848"/>
      <c r="Z19" s="1848"/>
      <c r="AA19" s="1848"/>
    </row>
    <row r="20" spans="15:27">
      <c r="O20" s="1848"/>
      <c r="P20" s="1885"/>
      <c r="Q20" s="1885"/>
      <c r="R20" s="1885"/>
      <c r="S20" s="1885"/>
      <c r="T20" s="1885"/>
      <c r="U20" s="1848"/>
      <c r="V20" s="1848"/>
      <c r="W20" s="1848"/>
      <c r="X20" s="1848"/>
      <c r="Y20" s="1848"/>
      <c r="Z20" s="1848"/>
      <c r="AA20" s="1848"/>
    </row>
    <row r="21" spans="15:27">
      <c r="O21" s="1848"/>
      <c r="P21" s="352"/>
      <c r="Q21" s="1887"/>
      <c r="R21" s="1887"/>
      <c r="S21" s="1887"/>
      <c r="T21" s="352"/>
      <c r="U21" s="1848"/>
      <c r="V21" s="1848"/>
      <c r="W21" s="1848"/>
      <c r="X21" s="1848"/>
      <c r="Y21" s="1848"/>
      <c r="Z21" s="1848"/>
      <c r="AA21" s="1848"/>
    </row>
    <row r="22" spans="15:27">
      <c r="O22" s="1848"/>
      <c r="P22" s="352"/>
      <c r="Q22" s="1887"/>
      <c r="R22" s="1887"/>
      <c r="S22" s="1887"/>
      <c r="T22" s="352"/>
      <c r="U22" s="1848"/>
      <c r="V22" s="1848"/>
      <c r="W22" s="1848"/>
      <c r="X22" s="1848"/>
      <c r="Y22" s="1848"/>
      <c r="Z22" s="1848"/>
      <c r="AA22" s="1848"/>
    </row>
    <row r="23" spans="15:27">
      <c r="O23" s="529">
        <f>IF( Q23 = 0, 0, $Y$5 )</f>
        <v>0</v>
      </c>
      <c r="P23" s="1885"/>
      <c r="Q23" s="348"/>
      <c r="R23" s="348"/>
      <c r="S23" s="348"/>
      <c r="T23" s="1885"/>
      <c r="U23" s="1848"/>
      <c r="V23" s="1848"/>
      <c r="W23" s="1848"/>
      <c r="X23" s="1848"/>
      <c r="Y23" s="1848"/>
      <c r="Z23" s="1848"/>
      <c r="AA23" s="1848"/>
    </row>
    <row r="24" spans="15:27">
      <c r="O24" s="529">
        <f>IF( Q24 = 0, 0, $Y$5 )</f>
        <v>0</v>
      </c>
      <c r="P24" s="1885"/>
      <c r="Q24" s="348"/>
      <c r="R24" s="348"/>
      <c r="S24" s="348"/>
      <c r="T24" s="1885"/>
      <c r="U24" s="1848"/>
      <c r="V24" s="1848"/>
      <c r="W24" s="1848"/>
      <c r="X24" s="1848"/>
      <c r="Y24" s="1848"/>
      <c r="Z24" s="1848"/>
      <c r="AA24" s="1848"/>
    </row>
    <row r="25" spans="15:27">
      <c r="O25" s="529">
        <f>IF( Q25 = 0, 0, $Y$5 )</f>
        <v>0</v>
      </c>
      <c r="P25" s="1885"/>
      <c r="Q25" s="348"/>
      <c r="R25" s="348"/>
      <c r="S25" s="348"/>
      <c r="T25" s="1885"/>
      <c r="U25" s="1848"/>
      <c r="V25" s="1848"/>
      <c r="W25" s="1848"/>
      <c r="X25" s="1848"/>
      <c r="Y25" s="1848"/>
      <c r="Z25" s="1848"/>
      <c r="AA25" s="1848"/>
    </row>
    <row r="26" spans="15:27">
      <c r="O26" s="1848"/>
      <c r="P26" s="1885"/>
      <c r="Q26" s="348"/>
      <c r="R26" s="348"/>
      <c r="S26" s="348"/>
      <c r="T26" s="1885"/>
      <c r="U26" s="1848"/>
      <c r="V26" s="1848"/>
      <c r="W26" s="1848"/>
      <c r="X26" s="1848"/>
      <c r="Y26" s="1848"/>
      <c r="Z26" s="1848"/>
      <c r="AA26" s="1848"/>
    </row>
    <row r="27" spans="15:27">
      <c r="O27" s="1848"/>
      <c r="P27" s="1885"/>
      <c r="Q27" s="1885"/>
      <c r="R27" s="1885"/>
      <c r="S27" s="1885"/>
      <c r="T27" s="1885"/>
      <c r="U27" s="1848"/>
      <c r="V27" s="1848"/>
      <c r="W27" s="1848"/>
      <c r="X27" s="1848"/>
      <c r="Y27" s="1848"/>
      <c r="Z27" s="1848"/>
      <c r="AA27" s="1848"/>
    </row>
    <row r="28" spans="15:27">
      <c r="O28" s="1848"/>
      <c r="P28" s="354"/>
      <c r="Q28" s="562"/>
      <c r="R28" s="562"/>
      <c r="S28" s="562"/>
      <c r="T28" s="354"/>
      <c r="U28" s="1848"/>
      <c r="V28" s="1848"/>
      <c r="W28" s="1848"/>
      <c r="X28" s="1848"/>
      <c r="Y28" s="1848"/>
      <c r="Z28" s="1848"/>
      <c r="AA28" s="1848"/>
    </row>
    <row r="29" spans="15:27">
      <c r="O29" s="1848"/>
      <c r="P29" s="1885"/>
      <c r="Q29" s="1885"/>
      <c r="R29" s="1885"/>
      <c r="S29" s="1885"/>
      <c r="T29" s="1885"/>
      <c r="U29" s="1848"/>
      <c r="V29" s="1848"/>
      <c r="W29" s="1848"/>
      <c r="X29" s="1848"/>
      <c r="Y29" s="1848"/>
      <c r="Z29" s="1848"/>
      <c r="AA29" s="1848"/>
    </row>
    <row r="30" spans="15:27">
      <c r="O30" s="1848"/>
      <c r="P30" s="1885"/>
      <c r="Q30" s="1885"/>
      <c r="R30" s="1885"/>
      <c r="S30" s="1885"/>
      <c r="T30" s="1885"/>
      <c r="U30" s="1848"/>
      <c r="V30" s="1848"/>
      <c r="W30" s="1848"/>
      <c r="X30" s="1848"/>
      <c r="Y30" s="1848"/>
      <c r="Z30" s="1848"/>
      <c r="AA30" s="1848"/>
    </row>
    <row r="31" spans="15:27">
      <c r="O31" s="1848"/>
      <c r="P31" s="1885"/>
      <c r="Q31" s="1885"/>
      <c r="R31" s="1885"/>
      <c r="S31" s="1885"/>
      <c r="T31" s="1885"/>
      <c r="U31" s="1848"/>
      <c r="V31" s="1848"/>
      <c r="W31" s="1848"/>
      <c r="X31" s="1848"/>
      <c r="Y31" s="1848"/>
      <c r="Z31" s="1848"/>
      <c r="AA31" s="1848"/>
    </row>
    <row r="32" spans="15:27">
      <c r="O32" s="1848"/>
      <c r="P32" s="1885"/>
      <c r="Q32" s="1885"/>
      <c r="R32" s="1885"/>
      <c r="S32" s="1885"/>
      <c r="T32" s="1885"/>
      <c r="U32" s="1848"/>
      <c r="V32" s="1848"/>
      <c r="W32" s="1848"/>
      <c r="X32" s="1848"/>
      <c r="Y32" s="1848"/>
      <c r="Z32" s="1848"/>
      <c r="AA32" s="1848"/>
    </row>
  </sheetData>
  <sheetProtection algorithmName="SHA-512" hashValue="xX9TMABnIF8Y3vUdzciAWv4FMZTOuypwMZpjBHGZzTWTw+BUlIxxiIpQ+8j+A5DJHtKbKv9KRk/lHIVgJhrd3Q==" saltValue="Ta+n2C832iTFMeGQSSoLww==" spinCount="100000" sheet="1" objects="1" scenarios="1"/>
  <mergeCells count="7">
    <mergeCell ref="B1:F1"/>
    <mergeCell ref="B3:L3"/>
    <mergeCell ref="V3:Z3"/>
    <mergeCell ref="Q4:S4"/>
    <mergeCell ref="V1:Z1"/>
    <mergeCell ref="B2:F2"/>
    <mergeCell ref="V2:Z2"/>
  </mergeCells>
  <conditionalFormatting sqref="O25 O8">
    <cfRule type="cellIs" dxfId="198" priority="2" operator="equal">
      <formula>0</formula>
    </cfRule>
  </conditionalFormatting>
  <conditionalFormatting sqref="O9">
    <cfRule type="cellIs" dxfId="197" priority="9" operator="equal">
      <formula>0</formula>
    </cfRule>
  </conditionalFormatting>
  <conditionalFormatting sqref="O11">
    <cfRule type="cellIs" dxfId="196" priority="8" operator="equal">
      <formula>0</formula>
    </cfRule>
  </conditionalFormatting>
  <conditionalFormatting sqref="O13">
    <cfRule type="cellIs" dxfId="195" priority="7" operator="equal">
      <formula>0</formula>
    </cfRule>
  </conditionalFormatting>
  <conditionalFormatting sqref="O16">
    <cfRule type="cellIs" dxfId="194" priority="6" operator="equal">
      <formula>0</formula>
    </cfRule>
  </conditionalFormatting>
  <conditionalFormatting sqref="O17">
    <cfRule type="cellIs" dxfId="193" priority="5" operator="equal">
      <formula>0</formula>
    </cfRule>
  </conditionalFormatting>
  <conditionalFormatting sqref="O23">
    <cfRule type="cellIs" dxfId="192" priority="4" operator="equal">
      <formula>0</formula>
    </cfRule>
  </conditionalFormatting>
  <conditionalFormatting sqref="O24">
    <cfRule type="cellIs" dxfId="191" priority="3" operator="equal">
      <formula>0</formula>
    </cfRule>
  </conditionalFormatting>
  <conditionalFormatting sqref="O7">
    <cfRule type="cellIs" dxfId="190" priority="1" operator="equal">
      <formula>0</formula>
    </cfRule>
  </conditionalFormatting>
  <dataValidations count="1">
    <dataValidation type="custom" allowBlank="1" showErrorMessage="1" errorTitle="Input Error" error="Please enter a numeric value." sqref="E7:G7">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1:AP37"/>
  <sheetViews>
    <sheetView showGridLines="0" topLeftCell="A13" zoomScale="80" zoomScaleNormal="80" zoomScaleSheetLayoutView="100" workbookViewId="0">
      <selection activeCell="H9" sqref="H9"/>
    </sheetView>
  </sheetViews>
  <sheetFormatPr defaultColWidth="9" defaultRowHeight="15.75"/>
  <cols>
    <col min="1" max="1" width="1.625" style="312" customWidth="1"/>
    <col min="2" max="2" width="36.125" style="312" customWidth="1"/>
    <col min="3" max="3" width="7.125" style="312" customWidth="1"/>
    <col min="4" max="4" width="5.625" style="312" customWidth="1"/>
    <col min="5" max="10" width="12.375" style="312" customWidth="1"/>
    <col min="11" max="11" width="1.625" style="312" customWidth="1"/>
    <col min="12" max="12" width="12.375" style="16" customWidth="1"/>
    <col min="13" max="13" width="1.625" style="312" customWidth="1"/>
    <col min="14" max="14" width="33.875" style="312" customWidth="1"/>
    <col min="15" max="16" width="1.625" style="312" customWidth="1"/>
    <col min="17" max="17" width="25.125" style="312" customWidth="1"/>
    <col min="18" max="18" width="1.625" style="326" customWidth="1"/>
    <col min="19" max="23" width="7.5" style="326" hidden="1" customWidth="1"/>
    <col min="24" max="24" width="1.625" style="326" hidden="1" customWidth="1"/>
    <col min="25" max="25" width="1.625" style="312" customWidth="1"/>
    <col min="26" max="26" width="36.125" style="312" customWidth="1"/>
    <col min="27" max="32" width="15.125" style="312" customWidth="1"/>
    <col min="33" max="33" width="1.625" style="312" customWidth="1"/>
    <col min="34" max="39" width="9" style="308"/>
    <col min="40" max="40" width="9.5" style="308" bestFit="1" customWidth="1"/>
    <col min="41" max="42" width="9" style="308"/>
    <col min="43" max="16384" width="9" style="312"/>
  </cols>
  <sheetData>
    <row r="1" spans="2:42" s="135" customFormat="1" ht="30" customHeight="1">
      <c r="B1" s="2185" t="s">
        <v>689</v>
      </c>
      <c r="C1" s="2185"/>
      <c r="D1" s="2185"/>
      <c r="E1" s="2185"/>
      <c r="F1" s="2185"/>
      <c r="G1" s="1826"/>
      <c r="H1" s="1826"/>
      <c r="I1" s="1826"/>
      <c r="J1" s="1826"/>
      <c r="K1" s="357"/>
      <c r="L1" s="16"/>
      <c r="P1" s="358"/>
      <c r="Q1" s="214"/>
      <c r="R1" s="1884"/>
      <c r="S1" s="1885"/>
      <c r="T1" s="1885"/>
      <c r="U1" s="1885"/>
      <c r="V1" s="1885"/>
      <c r="W1" s="1885"/>
      <c r="X1" s="1884"/>
      <c r="Z1" s="2185" t="s">
        <v>689</v>
      </c>
      <c r="AA1" s="2185"/>
      <c r="AB1" s="2185"/>
      <c r="AC1" s="1826"/>
      <c r="AD1" s="1826"/>
      <c r="AE1" s="1826"/>
      <c r="AF1" s="1826"/>
      <c r="AG1" s="357"/>
      <c r="AH1" s="1102"/>
      <c r="AI1" s="1847"/>
      <c r="AJ1" s="1847"/>
      <c r="AM1" s="2186"/>
      <c r="AN1" s="2186"/>
      <c r="AO1" s="2186"/>
      <c r="AP1" s="2186"/>
    </row>
    <row r="2" spans="2:42" s="135" customFormat="1" ht="30" customHeight="1">
      <c r="B2" s="2185" t="str">
        <f>Validation!B4</f>
        <v>South Staffordshire / Cambridge Water</v>
      </c>
      <c r="C2" s="2185"/>
      <c r="D2" s="2185"/>
      <c r="E2" s="2185"/>
      <c r="F2" s="2185"/>
      <c r="G2" s="1030"/>
      <c r="H2" s="1030"/>
      <c r="I2" s="1030"/>
      <c r="J2" s="1030"/>
      <c r="K2" s="357"/>
      <c r="L2" s="16"/>
      <c r="P2" s="358"/>
      <c r="Q2" s="214"/>
      <c r="R2" s="1884"/>
      <c r="S2" s="1885"/>
      <c r="T2" s="1885"/>
      <c r="U2" s="1885"/>
      <c r="V2" s="1885"/>
      <c r="W2" s="1885"/>
      <c r="X2" s="1884"/>
      <c r="Z2" s="2185" t="str">
        <f>Validation!B4</f>
        <v>South Staffordshire / Cambridge Water</v>
      </c>
      <c r="AA2" s="2185"/>
      <c r="AB2" s="2185"/>
      <c r="AC2" s="1030"/>
      <c r="AD2" s="1030"/>
      <c r="AE2" s="1030"/>
      <c r="AF2" s="1030"/>
      <c r="AG2" s="357"/>
      <c r="AH2" s="1847"/>
      <c r="AI2" s="1847"/>
      <c r="AJ2" s="1847"/>
      <c r="AM2" s="1827"/>
      <c r="AN2" s="1827"/>
      <c r="AO2" s="1827"/>
      <c r="AP2" s="1827"/>
    </row>
    <row r="3" spans="2:42" s="190" customFormat="1" ht="47.25" customHeight="1">
      <c r="B3" s="2117" t="s">
        <v>690</v>
      </c>
      <c r="C3" s="2118"/>
      <c r="D3" s="2118"/>
      <c r="E3" s="2118"/>
      <c r="F3" s="2118"/>
      <c r="G3" s="2118"/>
      <c r="H3" s="2118"/>
      <c r="I3" s="2118"/>
      <c r="J3" s="2118"/>
      <c r="K3" s="2118"/>
      <c r="L3" s="2118"/>
      <c r="M3" s="2118"/>
      <c r="N3" s="2118"/>
      <c r="P3" s="275"/>
      <c r="Q3" s="430" t="s">
        <v>798</v>
      </c>
      <c r="R3" s="1884"/>
      <c r="S3" s="1885"/>
      <c r="T3" s="1885"/>
      <c r="U3" s="1885"/>
      <c r="V3" s="1885"/>
      <c r="W3" s="1885"/>
      <c r="X3" s="1884"/>
      <c r="Z3" s="2119" t="s">
        <v>690</v>
      </c>
      <c r="AA3" s="2120"/>
      <c r="AB3" s="2120"/>
      <c r="AC3" s="2120"/>
      <c r="AD3" s="2120"/>
      <c r="AE3" s="2120"/>
      <c r="AF3" s="2120"/>
      <c r="AH3" s="1847"/>
      <c r="AI3" s="1847"/>
      <c r="AJ3" s="1847"/>
      <c r="AK3" s="1847"/>
      <c r="AL3" s="1847"/>
      <c r="AM3" s="1847"/>
      <c r="AN3" s="1847"/>
      <c r="AO3" s="1847"/>
      <c r="AP3" s="1847"/>
    </row>
    <row r="4" spans="2:42" s="190" customFormat="1" ht="19.5" customHeight="1" thickBot="1">
      <c r="B4" s="196"/>
      <c r="C4" s="196"/>
      <c r="D4" s="196"/>
      <c r="E4" s="196"/>
      <c r="F4" s="196"/>
      <c r="G4" s="196"/>
      <c r="H4" s="196"/>
      <c r="I4" s="196"/>
      <c r="J4" s="196"/>
      <c r="K4" s="1848"/>
      <c r="L4" s="16"/>
      <c r="P4" s="1890"/>
      <c r="Q4" s="529"/>
      <c r="R4" s="1884"/>
      <c r="S4" s="2085" t="s">
        <v>799</v>
      </c>
      <c r="T4" s="2085"/>
      <c r="U4" s="2085"/>
      <c r="V4" s="2085"/>
      <c r="W4" s="2085"/>
      <c r="X4" s="1884"/>
      <c r="Z4" s="196"/>
      <c r="AA4" s="196"/>
      <c r="AB4" s="196"/>
      <c r="AC4" s="196"/>
      <c r="AD4" s="196"/>
      <c r="AE4" s="196"/>
      <c r="AF4" s="196"/>
      <c r="AG4" s="1848"/>
      <c r="AH4" s="1847"/>
      <c r="AI4" s="1847"/>
      <c r="AJ4" s="1847"/>
      <c r="AK4" s="1847"/>
      <c r="AL4" s="1847"/>
      <c r="AM4" s="1847"/>
      <c r="AN4" s="1847"/>
      <c r="AO4" s="1847"/>
      <c r="AP4" s="1847"/>
    </row>
    <row r="5" spans="2:42" ht="42.75" customHeight="1" thickBot="1">
      <c r="B5" s="512" t="s">
        <v>800</v>
      </c>
      <c r="C5" s="488" t="s">
        <v>801</v>
      </c>
      <c r="D5" s="488" t="s">
        <v>802</v>
      </c>
      <c r="E5" s="488" t="s">
        <v>1737</v>
      </c>
      <c r="F5" s="488" t="s">
        <v>2737</v>
      </c>
      <c r="G5" s="488" t="s">
        <v>2515</v>
      </c>
      <c r="H5" s="488" t="s">
        <v>1740</v>
      </c>
      <c r="I5" s="488" t="s">
        <v>1837</v>
      </c>
      <c r="J5" s="513" t="s">
        <v>1016</v>
      </c>
      <c r="K5" s="1848"/>
      <c r="L5" s="514" t="s">
        <v>806</v>
      </c>
      <c r="M5" s="1848"/>
      <c r="N5" s="514" t="s">
        <v>807</v>
      </c>
      <c r="O5" s="1848"/>
      <c r="P5" s="1890"/>
      <c r="Q5" s="529"/>
      <c r="R5" s="1884"/>
      <c r="S5" s="327" t="s">
        <v>808</v>
      </c>
      <c r="T5" s="327"/>
      <c r="U5" s="327"/>
      <c r="V5" s="327"/>
      <c r="W5" s="348"/>
      <c r="X5" s="1884"/>
      <c r="Y5" s="1848"/>
      <c r="Z5" s="512" t="s">
        <v>800</v>
      </c>
      <c r="AA5" s="488" t="s">
        <v>1737</v>
      </c>
      <c r="AB5" s="488" t="s">
        <v>2737</v>
      </c>
      <c r="AC5" s="488" t="s">
        <v>2515</v>
      </c>
      <c r="AD5" s="488" t="s">
        <v>1740</v>
      </c>
      <c r="AE5" s="488" t="s">
        <v>1837</v>
      </c>
      <c r="AF5" s="513" t="s">
        <v>1016</v>
      </c>
      <c r="AG5" s="1848"/>
      <c r="AH5" s="1847"/>
      <c r="AI5" s="1847"/>
      <c r="AJ5" s="1847"/>
      <c r="AK5" s="1847"/>
      <c r="AL5" s="1847"/>
      <c r="AM5" s="1847"/>
      <c r="AN5" s="1847"/>
      <c r="AO5" s="1847"/>
      <c r="AP5" s="1847"/>
    </row>
    <row r="6" spans="2:42" ht="18.75" customHeight="1" thickBot="1">
      <c r="B6" s="558"/>
      <c r="C6" s="558"/>
      <c r="D6" s="558"/>
      <c r="E6" s="558"/>
      <c r="F6" s="558"/>
      <c r="G6" s="558"/>
      <c r="H6" s="558"/>
      <c r="I6" s="558"/>
      <c r="J6" s="558"/>
      <c r="K6" s="1848"/>
      <c r="L6" s="558"/>
      <c r="M6" s="1848"/>
      <c r="N6" s="1848"/>
      <c r="O6" s="1848"/>
      <c r="P6" s="1890"/>
      <c r="Q6" s="529"/>
      <c r="R6" s="1884"/>
      <c r="S6" s="1848"/>
      <c r="T6" s="1848"/>
      <c r="U6" s="1848"/>
      <c r="V6" s="1848"/>
      <c r="W6" s="1848"/>
      <c r="X6" s="1884"/>
      <c r="Y6" s="1848"/>
      <c r="Z6" s="558"/>
      <c r="AA6" s="558"/>
      <c r="AB6" s="558"/>
      <c r="AC6" s="558"/>
      <c r="AD6" s="558"/>
      <c r="AE6" s="558"/>
      <c r="AF6" s="558"/>
      <c r="AG6" s="1848"/>
      <c r="AH6" s="1847"/>
      <c r="AI6" s="1847"/>
      <c r="AJ6" s="1847"/>
      <c r="AK6" s="1847"/>
      <c r="AL6" s="1847"/>
      <c r="AM6" s="1847"/>
      <c r="AN6" s="1847"/>
      <c r="AO6" s="1847"/>
      <c r="AP6" s="1847"/>
    </row>
    <row r="7" spans="2:42" ht="20.25" customHeight="1" thickBot="1">
      <c r="B7" s="378" t="s">
        <v>2966</v>
      </c>
      <c r="C7" s="1330"/>
      <c r="D7" s="1330"/>
      <c r="E7" s="1331"/>
      <c r="F7" s="1331"/>
      <c r="G7" s="1331"/>
      <c r="H7" s="1331"/>
      <c r="I7" s="1331"/>
      <c r="J7" s="1331"/>
      <c r="K7" s="104"/>
      <c r="L7" s="63"/>
      <c r="M7" s="1848"/>
      <c r="N7" s="1848"/>
      <c r="O7" s="1848"/>
      <c r="P7" s="1890"/>
      <c r="Q7" s="529"/>
      <c r="R7" s="1884"/>
      <c r="S7" s="1886"/>
      <c r="T7" s="1886"/>
      <c r="U7" s="1886"/>
      <c r="V7" s="1886"/>
      <c r="W7" s="1886"/>
      <c r="X7" s="1884"/>
      <c r="Y7" s="1848"/>
      <c r="Z7" s="378" t="s">
        <v>2966</v>
      </c>
      <c r="AA7" s="558"/>
      <c r="AB7" s="558"/>
      <c r="AC7" s="558"/>
      <c r="AD7" s="558"/>
      <c r="AE7" s="558"/>
      <c r="AF7" s="558"/>
      <c r="AG7" s="104"/>
      <c r="AH7" s="1847"/>
      <c r="AI7" s="1847"/>
      <c r="AJ7" s="1847"/>
      <c r="AK7" s="1847"/>
      <c r="AL7" s="1847"/>
      <c r="AM7" s="1847"/>
      <c r="AN7" s="1847"/>
      <c r="AO7" s="1847"/>
      <c r="AP7" s="1847"/>
    </row>
    <row r="8" spans="2:42" ht="35.25" customHeight="1">
      <c r="B8" s="394" t="s">
        <v>2967</v>
      </c>
      <c r="C8" s="379" t="s">
        <v>813</v>
      </c>
      <c r="D8" s="379">
        <v>3</v>
      </c>
      <c r="E8" s="947">
        <f>'2I'!H11</f>
        <v>9.536999999999999</v>
      </c>
      <c r="F8" s="947">
        <f>'2I'!I11</f>
        <v>99.564999999999998</v>
      </c>
      <c r="G8" s="947">
        <f>'2I'!H23</f>
        <v>0</v>
      </c>
      <c r="H8" s="947">
        <f>'2I'!I23</f>
        <v>0</v>
      </c>
      <c r="I8" s="947">
        <f>'2I'!G28</f>
        <v>0</v>
      </c>
      <c r="J8" s="503">
        <f>SUM(E8:I8)</f>
        <v>109.102</v>
      </c>
      <c r="K8" s="104"/>
      <c r="L8" s="385" t="s">
        <v>2968</v>
      </c>
      <c r="M8" s="1848"/>
      <c r="N8" s="1891"/>
      <c r="O8" s="1848"/>
      <c r="P8" s="1890"/>
      <c r="Q8" s="529"/>
      <c r="R8" s="1884"/>
      <c r="S8" s="348"/>
      <c r="T8" s="348"/>
      <c r="U8" s="348"/>
      <c r="V8" s="348"/>
      <c r="W8" s="348"/>
      <c r="X8" s="1884"/>
      <c r="Y8" s="1848"/>
      <c r="Z8" s="394" t="s">
        <v>2967</v>
      </c>
      <c r="AA8" s="395" t="s">
        <v>2969</v>
      </c>
      <c r="AB8" s="395" t="s">
        <v>2970</v>
      </c>
      <c r="AC8" s="395" t="s">
        <v>2971</v>
      </c>
      <c r="AD8" s="395" t="s">
        <v>2972</v>
      </c>
      <c r="AE8" s="395" t="s">
        <v>2973</v>
      </c>
      <c r="AF8" s="1558" t="s">
        <v>2974</v>
      </c>
      <c r="AG8" s="104"/>
      <c r="AH8" s="1847"/>
      <c r="AI8" s="1847"/>
      <c r="AJ8" s="1847"/>
      <c r="AK8" s="1847"/>
      <c r="AL8" s="1847"/>
      <c r="AM8" s="1847"/>
      <c r="AN8" s="1847"/>
      <c r="AO8" s="1847"/>
      <c r="AP8" s="1847"/>
    </row>
    <row r="9" spans="2:42" ht="35.25" customHeight="1">
      <c r="B9" s="1805" t="s">
        <v>2975</v>
      </c>
      <c r="C9" s="375" t="s">
        <v>813</v>
      </c>
      <c r="D9" s="375">
        <v>3</v>
      </c>
      <c r="E9" s="982">
        <f>'2E'!H10</f>
        <v>0</v>
      </c>
      <c r="F9" s="982">
        <f>'2E'!H26</f>
        <v>6.1979999999999995</v>
      </c>
      <c r="G9" s="982">
        <f>'2E'!H41</f>
        <v>0</v>
      </c>
      <c r="H9" s="1332"/>
      <c r="I9" s="1332"/>
      <c r="J9" s="504">
        <f>SUM(E9:G9)</f>
        <v>6.1979999999999995</v>
      </c>
      <c r="K9" s="104"/>
      <c r="L9" s="386" t="s">
        <v>2976</v>
      </c>
      <c r="M9" s="1848"/>
      <c r="N9" s="1892"/>
      <c r="O9" s="1848"/>
      <c r="P9" s="1890"/>
      <c r="Q9" s="529"/>
      <c r="R9" s="1884"/>
      <c r="S9" s="348"/>
      <c r="T9" s="348"/>
      <c r="U9" s="348"/>
      <c r="V9" s="348"/>
      <c r="W9" s="348"/>
      <c r="X9" s="1884"/>
      <c r="Y9" s="1848"/>
      <c r="Z9" s="1805" t="s">
        <v>2975</v>
      </c>
      <c r="AA9" s="393" t="s">
        <v>2977</v>
      </c>
      <c r="AB9" s="393" t="s">
        <v>2978</v>
      </c>
      <c r="AC9" s="393" t="s">
        <v>2979</v>
      </c>
      <c r="AD9" s="393" t="s">
        <v>2980</v>
      </c>
      <c r="AE9" s="393" t="s">
        <v>2981</v>
      </c>
      <c r="AF9" s="1559" t="s">
        <v>2982</v>
      </c>
      <c r="AG9" s="104"/>
      <c r="AH9" s="1847"/>
      <c r="AI9" s="1847"/>
      <c r="AJ9" s="1847"/>
      <c r="AK9" s="1847"/>
      <c r="AL9" s="1847"/>
      <c r="AM9" s="1847"/>
      <c r="AN9" s="1847"/>
      <c r="AO9" s="1847"/>
      <c r="AP9" s="1847"/>
    </row>
    <row r="10" spans="2:42" ht="35.25" customHeight="1" thickBot="1">
      <c r="B10" s="1809" t="s">
        <v>2983</v>
      </c>
      <c r="C10" s="382" t="s">
        <v>813</v>
      </c>
      <c r="D10" s="382">
        <v>3</v>
      </c>
      <c r="E10" s="391">
        <f>SUM(E8:E9)</f>
        <v>9.536999999999999</v>
      </c>
      <c r="F10" s="391">
        <f>SUM(F8:F9)</f>
        <v>105.76299999999999</v>
      </c>
      <c r="G10" s="391">
        <f>SUM(G8:G9)</f>
        <v>0</v>
      </c>
      <c r="H10" s="391">
        <f>H8</f>
        <v>0</v>
      </c>
      <c r="I10" s="391">
        <f>I8</f>
        <v>0</v>
      </c>
      <c r="J10" s="392">
        <f>SUM(E10:I10)</f>
        <v>115.29999999999998</v>
      </c>
      <c r="K10" s="104"/>
      <c r="L10" s="387" t="s">
        <v>2984</v>
      </c>
      <c r="M10" s="1848"/>
      <c r="N10" s="1893"/>
      <c r="O10" s="1848"/>
      <c r="P10" s="1890"/>
      <c r="Q10" s="529"/>
      <c r="R10" s="1884"/>
      <c r="S10" s="348"/>
      <c r="T10" s="348"/>
      <c r="U10" s="348"/>
      <c r="V10" s="348"/>
      <c r="W10" s="348"/>
      <c r="X10" s="1884"/>
      <c r="Y10" s="1848"/>
      <c r="Z10" s="1809" t="s">
        <v>2983</v>
      </c>
      <c r="AA10" s="505" t="s">
        <v>2985</v>
      </c>
      <c r="AB10" s="505" t="s">
        <v>2986</v>
      </c>
      <c r="AC10" s="505" t="s">
        <v>2987</v>
      </c>
      <c r="AD10" s="505" t="s">
        <v>2988</v>
      </c>
      <c r="AE10" s="505" t="s">
        <v>2989</v>
      </c>
      <c r="AF10" s="1560" t="s">
        <v>2990</v>
      </c>
      <c r="AG10" s="104"/>
      <c r="AH10" s="1847"/>
      <c r="AI10" s="1847"/>
      <c r="AJ10" s="1847"/>
      <c r="AK10" s="1847"/>
      <c r="AL10" s="1847"/>
      <c r="AM10" s="1847"/>
      <c r="AN10" s="1847"/>
      <c r="AO10" s="1847"/>
      <c r="AP10" s="1847"/>
    </row>
    <row r="11" spans="2:42" ht="15" customHeight="1" thickBot="1">
      <c r="B11" s="90"/>
      <c r="C11" s="90"/>
      <c r="D11" s="90"/>
      <c r="E11" s="156"/>
      <c r="F11" s="156"/>
      <c r="G11" s="156"/>
      <c r="H11" s="156"/>
      <c r="I11" s="201"/>
      <c r="J11" s="156"/>
      <c r="K11" s="104"/>
      <c r="L11" s="46"/>
      <c r="M11" s="1848"/>
      <c r="N11" s="1848"/>
      <c r="O11" s="1848"/>
      <c r="P11" s="1890"/>
      <c r="Q11" s="529"/>
      <c r="R11" s="1884"/>
      <c r="S11" s="348"/>
      <c r="T11" s="348"/>
      <c r="U11" s="348"/>
      <c r="V11" s="348"/>
      <c r="W11" s="348"/>
      <c r="X11" s="1884"/>
      <c r="Y11" s="1848"/>
      <c r="Z11" s="90"/>
      <c r="AA11" s="156"/>
      <c r="AB11" s="156"/>
      <c r="AC11" s="156"/>
      <c r="AD11" s="156"/>
      <c r="AE11" s="201"/>
      <c r="AF11" s="156"/>
      <c r="AG11" s="104"/>
      <c r="AH11" s="1847"/>
      <c r="AI11" s="1847"/>
      <c r="AJ11" s="1847"/>
      <c r="AK11" s="1847"/>
      <c r="AL11" s="1847"/>
      <c r="AM11" s="1847"/>
      <c r="AN11" s="1847"/>
      <c r="AO11" s="1847"/>
      <c r="AP11" s="1847"/>
    </row>
    <row r="12" spans="2:42" ht="20.25" customHeight="1" thickBot="1">
      <c r="B12" s="378" t="s">
        <v>2991</v>
      </c>
      <c r="C12" s="599"/>
      <c r="D12" s="599"/>
      <c r="E12" s="558"/>
      <c r="F12" s="558"/>
      <c r="G12" s="558"/>
      <c r="H12" s="558"/>
      <c r="I12" s="558"/>
      <c r="J12" s="558"/>
      <c r="K12" s="104"/>
      <c r="L12" s="46"/>
      <c r="M12" s="1848"/>
      <c r="N12" s="1848"/>
      <c r="O12" s="1848"/>
      <c r="P12" s="1890"/>
      <c r="Q12" s="529"/>
      <c r="R12" s="1884"/>
      <c r="S12" s="348"/>
      <c r="T12" s="348"/>
      <c r="U12" s="348"/>
      <c r="V12" s="348"/>
      <c r="W12" s="348"/>
      <c r="X12" s="1884"/>
      <c r="Y12" s="1848"/>
      <c r="Z12" s="378" t="s">
        <v>2991</v>
      </c>
      <c r="AA12" s="558"/>
      <c r="AB12" s="558"/>
      <c r="AC12" s="558"/>
      <c r="AD12" s="558"/>
      <c r="AE12" s="558"/>
      <c r="AF12" s="558"/>
      <c r="AG12" s="104"/>
      <c r="AH12" s="1847"/>
      <c r="AI12" s="1847"/>
      <c r="AJ12" s="1847"/>
      <c r="AK12" s="1847"/>
      <c r="AL12" s="1847"/>
      <c r="AM12" s="1847"/>
      <c r="AN12" s="1847"/>
      <c r="AO12" s="1847"/>
      <c r="AP12" s="1847"/>
    </row>
    <row r="13" spans="2:42" ht="37.5" customHeight="1">
      <c r="B13" s="394" t="s">
        <v>2992</v>
      </c>
      <c r="C13" s="379" t="s">
        <v>813</v>
      </c>
      <c r="D13" s="379">
        <v>3</v>
      </c>
      <c r="E13" s="924">
        <v>9.7279999999999998</v>
      </c>
      <c r="F13" s="924">
        <v>102.643</v>
      </c>
      <c r="G13" s="924">
        <v>0</v>
      </c>
      <c r="H13" s="924">
        <v>0</v>
      </c>
      <c r="I13" s="924">
        <v>0</v>
      </c>
      <c r="J13" s="503">
        <f>SUM(E13:I13)</f>
        <v>112.371</v>
      </c>
      <c r="K13" s="104"/>
      <c r="L13" s="385" t="s">
        <v>2993</v>
      </c>
      <c r="M13" s="1848"/>
      <c r="N13" s="1891"/>
      <c r="O13" s="1848"/>
      <c r="P13" s="1890"/>
      <c r="Q13" s="529">
        <f>IF( SUM( S13:W13 ) = 0, 0, $S$5 )</f>
        <v>0</v>
      </c>
      <c r="R13" s="1884"/>
      <c r="S13" s="530">
        <f xml:space="preserve"> IF( ISNUMBER(E13 ), 0, 1 )</f>
        <v>0</v>
      </c>
      <c r="T13" s="530">
        <f xml:space="preserve"> IF( ISNUMBER(F13 ), 0, 1 )</f>
        <v>0</v>
      </c>
      <c r="U13" s="530">
        <f xml:space="preserve"> IF( ISNUMBER(G13 ), 0, 1 )</f>
        <v>0</v>
      </c>
      <c r="V13" s="530">
        <f xml:space="preserve"> IF( ISNUMBER(H13 ), 0, 1 )</f>
        <v>0</v>
      </c>
      <c r="W13" s="530">
        <f xml:space="preserve"> IF( ISNUMBER(I13 ), 0, 1 )</f>
        <v>0</v>
      </c>
      <c r="X13" s="1884"/>
      <c r="Y13" s="1848"/>
      <c r="Z13" s="394" t="s">
        <v>2992</v>
      </c>
      <c r="AA13" s="395" t="s">
        <v>2994</v>
      </c>
      <c r="AB13" s="395" t="s">
        <v>2995</v>
      </c>
      <c r="AC13" s="395" t="s">
        <v>2996</v>
      </c>
      <c r="AD13" s="395" t="s">
        <v>2997</v>
      </c>
      <c r="AE13" s="395" t="s">
        <v>2998</v>
      </c>
      <c r="AF13" s="1558" t="s">
        <v>2999</v>
      </c>
      <c r="AG13" s="104"/>
      <c r="AH13" s="1847"/>
      <c r="AI13" s="1847"/>
      <c r="AJ13" s="1847"/>
      <c r="AK13" s="1847"/>
      <c r="AL13" s="1847"/>
      <c r="AM13" s="1847"/>
      <c r="AN13" s="1847"/>
      <c r="AO13" s="1847"/>
      <c r="AP13" s="1847"/>
    </row>
    <row r="14" spans="2:42" ht="37.5" customHeight="1">
      <c r="B14" s="1805" t="s">
        <v>3000</v>
      </c>
      <c r="C14" s="375" t="s">
        <v>813</v>
      </c>
      <c r="D14" s="375">
        <v>3</v>
      </c>
      <c r="E14" s="926">
        <v>0</v>
      </c>
      <c r="F14" s="926">
        <v>8.9039999999999999</v>
      </c>
      <c r="G14" s="926">
        <v>0</v>
      </c>
      <c r="H14" s="926">
        <v>0</v>
      </c>
      <c r="I14" s="926">
        <v>0</v>
      </c>
      <c r="J14" s="504">
        <f>SUM(E14:I14)</f>
        <v>8.9039999999999999</v>
      </c>
      <c r="K14" s="104"/>
      <c r="L14" s="386" t="s">
        <v>3001</v>
      </c>
      <c r="M14" s="1848"/>
      <c r="N14" s="1892"/>
      <c r="O14" s="1848"/>
      <c r="P14" s="1890"/>
      <c r="Q14" s="529">
        <f>IF( SUM( S14:W14 ) = 0, 0, $S$5 )</f>
        <v>0</v>
      </c>
      <c r="R14" s="1884"/>
      <c r="S14" s="530">
        <f t="shared" ref="S14:W16" si="0" xml:space="preserve"> IF( ISNUMBER(E14 ), 0, 1 )</f>
        <v>0</v>
      </c>
      <c r="T14" s="530">
        <f t="shared" si="0"/>
        <v>0</v>
      </c>
      <c r="U14" s="530">
        <f t="shared" si="0"/>
        <v>0</v>
      </c>
      <c r="V14" s="530">
        <f t="shared" si="0"/>
        <v>0</v>
      </c>
      <c r="W14" s="530">
        <f t="shared" si="0"/>
        <v>0</v>
      </c>
      <c r="X14" s="1884"/>
      <c r="Y14" s="1848"/>
      <c r="Z14" s="1805" t="s">
        <v>3000</v>
      </c>
      <c r="AA14" s="393" t="s">
        <v>3002</v>
      </c>
      <c r="AB14" s="393" t="s">
        <v>3003</v>
      </c>
      <c r="AC14" s="393" t="s">
        <v>3004</v>
      </c>
      <c r="AD14" s="393" t="s">
        <v>3005</v>
      </c>
      <c r="AE14" s="393" t="s">
        <v>3006</v>
      </c>
      <c r="AF14" s="397" t="s">
        <v>3007</v>
      </c>
      <c r="AG14" s="104"/>
      <c r="AH14" s="1847"/>
      <c r="AI14" s="1847"/>
      <c r="AJ14" s="1847"/>
      <c r="AK14" s="1847"/>
      <c r="AL14" s="1847"/>
      <c r="AM14" s="1847"/>
      <c r="AN14" s="1847"/>
      <c r="AO14" s="1847"/>
      <c r="AP14" s="1847"/>
    </row>
    <row r="15" spans="2:42" ht="37.5" customHeight="1">
      <c r="B15" s="1805" t="s">
        <v>3008</v>
      </c>
      <c r="C15" s="375" t="s">
        <v>813</v>
      </c>
      <c r="D15" s="375">
        <v>3</v>
      </c>
      <c r="E15" s="926">
        <v>0</v>
      </c>
      <c r="F15" s="926">
        <v>0</v>
      </c>
      <c r="G15" s="926">
        <v>0</v>
      </c>
      <c r="H15" s="926">
        <v>0</v>
      </c>
      <c r="I15" s="926">
        <v>0</v>
      </c>
      <c r="J15" s="504">
        <f>SUM(E15:I15)</f>
        <v>0</v>
      </c>
      <c r="K15" s="104"/>
      <c r="L15" s="386" t="s">
        <v>3009</v>
      </c>
      <c r="M15" s="1848"/>
      <c r="N15" s="1892"/>
      <c r="O15" s="1848"/>
      <c r="P15" s="1890"/>
      <c r="Q15" s="529">
        <f>IF( SUM( S15:W15 ) = 0, 0, $S$5 )</f>
        <v>0</v>
      </c>
      <c r="R15" s="1884"/>
      <c r="S15" s="530">
        <f t="shared" si="0"/>
        <v>0</v>
      </c>
      <c r="T15" s="530">
        <f t="shared" si="0"/>
        <v>0</v>
      </c>
      <c r="U15" s="530">
        <f t="shared" si="0"/>
        <v>0</v>
      </c>
      <c r="V15" s="530">
        <f t="shared" si="0"/>
        <v>0</v>
      </c>
      <c r="W15" s="530">
        <f t="shared" si="0"/>
        <v>0</v>
      </c>
      <c r="X15" s="1884"/>
      <c r="Y15" s="1848"/>
      <c r="Z15" s="1805" t="s">
        <v>3008</v>
      </c>
      <c r="AA15" s="393" t="s">
        <v>3010</v>
      </c>
      <c r="AB15" s="393" t="s">
        <v>3011</v>
      </c>
      <c r="AC15" s="393" t="s">
        <v>3012</v>
      </c>
      <c r="AD15" s="393" t="s">
        <v>3013</v>
      </c>
      <c r="AE15" s="393" t="s">
        <v>3014</v>
      </c>
      <c r="AF15" s="397" t="s">
        <v>3015</v>
      </c>
      <c r="AG15" s="104"/>
      <c r="AH15" s="1847"/>
      <c r="AI15" s="1847"/>
      <c r="AJ15" s="1847"/>
      <c r="AK15" s="1847"/>
      <c r="AL15" s="1847"/>
      <c r="AM15" s="1847"/>
      <c r="AN15" s="1847"/>
      <c r="AO15" s="1847"/>
      <c r="AP15" s="1847"/>
    </row>
    <row r="16" spans="2:42" ht="37.5" customHeight="1">
      <c r="B16" s="1805" t="s">
        <v>3016</v>
      </c>
      <c r="C16" s="375" t="s">
        <v>813</v>
      </c>
      <c r="D16" s="375">
        <v>3</v>
      </c>
      <c r="E16" s="926">
        <v>0</v>
      </c>
      <c r="F16" s="926">
        <v>0</v>
      </c>
      <c r="G16" s="926">
        <v>0</v>
      </c>
      <c r="H16" s="926">
        <v>0</v>
      </c>
      <c r="I16" s="926">
        <v>0</v>
      </c>
      <c r="J16" s="504">
        <f>SUM(E16:I16)</f>
        <v>0</v>
      </c>
      <c r="K16" s="104"/>
      <c r="L16" s="386" t="s">
        <v>3017</v>
      </c>
      <c r="M16" s="1848"/>
      <c r="N16" s="1892"/>
      <c r="O16" s="1848"/>
      <c r="P16" s="1890"/>
      <c r="Q16" s="529">
        <f>IF( SUM( S16:W16 ) = 0, 0, $S$5 )</f>
        <v>0</v>
      </c>
      <c r="R16" s="1884"/>
      <c r="S16" s="530">
        <f t="shared" si="0"/>
        <v>0</v>
      </c>
      <c r="T16" s="530">
        <f t="shared" si="0"/>
        <v>0</v>
      </c>
      <c r="U16" s="530">
        <f t="shared" si="0"/>
        <v>0</v>
      </c>
      <c r="V16" s="530">
        <f t="shared" si="0"/>
        <v>0</v>
      </c>
      <c r="W16" s="530">
        <f t="shared" si="0"/>
        <v>0</v>
      </c>
      <c r="X16" s="1884"/>
      <c r="Y16" s="1848"/>
      <c r="Z16" s="1805" t="s">
        <v>3016</v>
      </c>
      <c r="AA16" s="393" t="s">
        <v>3018</v>
      </c>
      <c r="AB16" s="393" t="s">
        <v>3019</v>
      </c>
      <c r="AC16" s="393" t="s">
        <v>3020</v>
      </c>
      <c r="AD16" s="393" t="s">
        <v>3021</v>
      </c>
      <c r="AE16" s="393" t="s">
        <v>3022</v>
      </c>
      <c r="AF16" s="397" t="s">
        <v>3023</v>
      </c>
      <c r="AG16" s="104"/>
      <c r="AH16" s="1847"/>
      <c r="AI16" s="1847"/>
      <c r="AJ16" s="1847"/>
      <c r="AK16" s="1847"/>
      <c r="AL16" s="1847"/>
      <c r="AM16" s="1847"/>
      <c r="AN16" s="1847"/>
      <c r="AO16" s="1847"/>
      <c r="AP16" s="1847"/>
    </row>
    <row r="17" spans="2:33" ht="37.5" customHeight="1" thickBot="1">
      <c r="B17" s="1809" t="s">
        <v>3024</v>
      </c>
      <c r="C17" s="382" t="s">
        <v>813</v>
      </c>
      <c r="D17" s="382">
        <v>3</v>
      </c>
      <c r="E17" s="391">
        <f>SUM(E13:E16)</f>
        <v>9.7279999999999998</v>
      </c>
      <c r="F17" s="391">
        <f>SUM(F13:F16)</f>
        <v>111.547</v>
      </c>
      <c r="G17" s="391">
        <f>SUM(G13:G16)</f>
        <v>0</v>
      </c>
      <c r="H17" s="391">
        <f>SUM(H13:H16)</f>
        <v>0</v>
      </c>
      <c r="I17" s="391">
        <f>SUM(I13:I16)</f>
        <v>0</v>
      </c>
      <c r="J17" s="392">
        <f>SUM(E17:I17)</f>
        <v>121.27499999999999</v>
      </c>
      <c r="K17" s="104"/>
      <c r="L17" s="387" t="s">
        <v>3025</v>
      </c>
      <c r="M17" s="1848"/>
      <c r="N17" s="1893"/>
      <c r="O17" s="1848"/>
      <c r="P17" s="1890"/>
      <c r="Q17" s="529"/>
      <c r="R17" s="1884"/>
      <c r="S17" s="348"/>
      <c r="T17" s="348"/>
      <c r="U17" s="348"/>
      <c r="V17" s="348"/>
      <c r="W17" s="348"/>
      <c r="X17" s="1884"/>
      <c r="Y17" s="1848"/>
      <c r="Z17" s="1809" t="s">
        <v>3024</v>
      </c>
      <c r="AA17" s="505" t="s">
        <v>3026</v>
      </c>
      <c r="AB17" s="505" t="s">
        <v>3027</v>
      </c>
      <c r="AC17" s="505" t="s">
        <v>3028</v>
      </c>
      <c r="AD17" s="505" t="s">
        <v>3029</v>
      </c>
      <c r="AE17" s="505" t="s">
        <v>3030</v>
      </c>
      <c r="AF17" s="1560" t="s">
        <v>3031</v>
      </c>
      <c r="AG17" s="104"/>
    </row>
    <row r="18" spans="2:33" ht="21" customHeight="1" thickBot="1">
      <c r="B18" s="90"/>
      <c r="C18" s="90"/>
      <c r="D18" s="90"/>
      <c r="E18" s="156"/>
      <c r="F18" s="156"/>
      <c r="G18" s="156"/>
      <c r="H18" s="156"/>
      <c r="I18" s="201"/>
      <c r="J18" s="156"/>
      <c r="K18" s="104"/>
      <c r="L18" s="46"/>
      <c r="M18" s="1848"/>
      <c r="N18" s="1848"/>
      <c r="O18" s="1848"/>
      <c r="P18" s="1890"/>
      <c r="Q18" s="529"/>
      <c r="R18" s="1884"/>
      <c r="S18" s="348"/>
      <c r="T18" s="348"/>
      <c r="U18" s="348"/>
      <c r="V18" s="348"/>
      <c r="W18" s="348"/>
      <c r="X18" s="1884"/>
      <c r="Y18" s="1848"/>
      <c r="Z18" s="90"/>
      <c r="AA18" s="156"/>
      <c r="AB18" s="156"/>
      <c r="AC18" s="156"/>
      <c r="AD18" s="156"/>
      <c r="AE18" s="201"/>
      <c r="AF18" s="156"/>
      <c r="AG18" s="104"/>
    </row>
    <row r="19" spans="2:33" ht="20.25" customHeight="1" thickBot="1">
      <c r="B19" s="378" t="s">
        <v>3032</v>
      </c>
      <c r="C19" s="599"/>
      <c r="D19" s="599"/>
      <c r="E19" s="558"/>
      <c r="F19" s="558"/>
      <c r="G19" s="558"/>
      <c r="H19" s="558"/>
      <c r="I19" s="558"/>
      <c r="J19" s="558"/>
      <c r="K19" s="104"/>
      <c r="L19" s="46"/>
      <c r="M19" s="1848"/>
      <c r="N19" s="1848"/>
      <c r="O19" s="1848"/>
      <c r="P19" s="1890"/>
      <c r="Q19" s="529"/>
      <c r="R19" s="1884"/>
      <c r="S19" s="348"/>
      <c r="T19" s="348"/>
      <c r="U19" s="348"/>
      <c r="V19" s="348"/>
      <c r="W19" s="348"/>
      <c r="X19" s="1884"/>
      <c r="Y19" s="1848"/>
      <c r="Z19" s="378" t="s">
        <v>3032</v>
      </c>
      <c r="AA19" s="558"/>
      <c r="AB19" s="558"/>
      <c r="AC19" s="558"/>
      <c r="AD19" s="558"/>
      <c r="AE19" s="558"/>
      <c r="AF19" s="558"/>
      <c r="AG19" s="104"/>
    </row>
    <row r="20" spans="2:33" ht="37.5" customHeight="1">
      <c r="B20" s="394" t="s">
        <v>3033</v>
      </c>
      <c r="C20" s="379" t="s">
        <v>813</v>
      </c>
      <c r="D20" s="379">
        <v>3</v>
      </c>
      <c r="E20" s="502">
        <f>E17</f>
        <v>9.7279999999999998</v>
      </c>
      <c r="F20" s="502">
        <f>F17</f>
        <v>111.547</v>
      </c>
      <c r="G20" s="502">
        <f>G17</f>
        <v>0</v>
      </c>
      <c r="H20" s="502">
        <f>H17</f>
        <v>0</v>
      </c>
      <c r="I20" s="502">
        <f>I17</f>
        <v>0</v>
      </c>
      <c r="J20" s="503">
        <f>SUM(E20:I20)</f>
        <v>121.27499999999999</v>
      </c>
      <c r="K20" s="104"/>
      <c r="L20" s="385" t="s">
        <v>3034</v>
      </c>
      <c r="M20" s="1848"/>
      <c r="N20" s="1891"/>
      <c r="O20" s="1848"/>
      <c r="P20" s="1890"/>
      <c r="Q20" s="529"/>
      <c r="R20" s="1884"/>
      <c r="S20" s="348"/>
      <c r="T20" s="348"/>
      <c r="U20" s="348"/>
      <c r="V20" s="348"/>
      <c r="W20" s="348"/>
      <c r="X20" s="1884"/>
      <c r="Y20" s="1848"/>
      <c r="Z20" s="394" t="s">
        <v>3033</v>
      </c>
      <c r="AA20" s="395" t="s">
        <v>3035</v>
      </c>
      <c r="AB20" s="395" t="s">
        <v>3036</v>
      </c>
      <c r="AC20" s="395" t="s">
        <v>3037</v>
      </c>
      <c r="AD20" s="395" t="s">
        <v>3038</v>
      </c>
      <c r="AE20" s="395" t="s">
        <v>3039</v>
      </c>
      <c r="AF20" s="396" t="s">
        <v>3040</v>
      </c>
      <c r="AG20" s="104"/>
    </row>
    <row r="21" spans="2:33" ht="37.5" customHeight="1">
      <c r="B21" s="1805" t="s">
        <v>3041</v>
      </c>
      <c r="C21" s="375" t="s">
        <v>813</v>
      </c>
      <c r="D21" s="375">
        <v>3</v>
      </c>
      <c r="E21" s="501">
        <f>E10</f>
        <v>9.536999999999999</v>
      </c>
      <c r="F21" s="501">
        <f>F10</f>
        <v>105.76299999999999</v>
      </c>
      <c r="G21" s="501">
        <f>G10</f>
        <v>0</v>
      </c>
      <c r="H21" s="501">
        <f>H10</f>
        <v>0</v>
      </c>
      <c r="I21" s="501">
        <f>I10</f>
        <v>0</v>
      </c>
      <c r="J21" s="504">
        <f>SUM(E21:I21)</f>
        <v>115.29999999999998</v>
      </c>
      <c r="K21" s="104"/>
      <c r="L21" s="386" t="s">
        <v>3042</v>
      </c>
      <c r="M21" s="1848"/>
      <c r="N21" s="1892"/>
      <c r="O21" s="1848"/>
      <c r="P21" s="1890"/>
      <c r="Q21" s="529">
        <f>IF( SUM( S21:W21 ) = 0, 0, $S$5 )</f>
        <v>0</v>
      </c>
      <c r="R21" s="1884"/>
      <c r="S21" s="348"/>
      <c r="T21" s="348"/>
      <c r="U21" s="348"/>
      <c r="V21" s="348"/>
      <c r="W21" s="348"/>
      <c r="X21" s="1884"/>
      <c r="Y21" s="1848"/>
      <c r="Z21" s="1805" t="s">
        <v>3041</v>
      </c>
      <c r="AA21" s="393" t="s">
        <v>3043</v>
      </c>
      <c r="AB21" s="393" t="s">
        <v>3044</v>
      </c>
      <c r="AC21" s="393" t="s">
        <v>3045</v>
      </c>
      <c r="AD21" s="393" t="s">
        <v>3046</v>
      </c>
      <c r="AE21" s="393" t="s">
        <v>3047</v>
      </c>
      <c r="AF21" s="397" t="s">
        <v>3048</v>
      </c>
      <c r="AG21" s="104"/>
    </row>
    <row r="22" spans="2:33" ht="37.5" customHeight="1" thickBot="1">
      <c r="B22" s="1809" t="s">
        <v>3049</v>
      </c>
      <c r="C22" s="382" t="s">
        <v>813</v>
      </c>
      <c r="D22" s="382">
        <v>3</v>
      </c>
      <c r="E22" s="954">
        <v>0.191</v>
      </c>
      <c r="F22" s="954">
        <v>5.7830000000000004</v>
      </c>
      <c r="G22" s="954">
        <v>0</v>
      </c>
      <c r="H22" s="954">
        <v>0</v>
      </c>
      <c r="I22" s="954">
        <v>0</v>
      </c>
      <c r="J22" s="392">
        <f>SUM(E22:I22)</f>
        <v>5.9740000000000002</v>
      </c>
      <c r="K22" s="104"/>
      <c r="L22" s="387" t="s">
        <v>3050</v>
      </c>
      <c r="M22" s="1848"/>
      <c r="N22" s="1893"/>
      <c r="O22" s="1848"/>
      <c r="P22" s="1890"/>
      <c r="Q22" s="529">
        <f>IF( SUM( S22:W22 ) = 0, 0, $S$5 )</f>
        <v>0</v>
      </c>
      <c r="R22" s="1884"/>
      <c r="S22" s="530">
        <f t="shared" ref="S22:W22" si="1" xml:space="preserve"> IF( ISNUMBER(E22 ), 0, 1 )</f>
        <v>0</v>
      </c>
      <c r="T22" s="530">
        <f t="shared" si="1"/>
        <v>0</v>
      </c>
      <c r="U22" s="530">
        <f t="shared" si="1"/>
        <v>0</v>
      </c>
      <c r="V22" s="530">
        <f t="shared" si="1"/>
        <v>0</v>
      </c>
      <c r="W22" s="530">
        <f t="shared" si="1"/>
        <v>0</v>
      </c>
      <c r="X22" s="1884"/>
      <c r="Y22" s="1848"/>
      <c r="Z22" s="1809" t="s">
        <v>3049</v>
      </c>
      <c r="AA22" s="505" t="s">
        <v>3051</v>
      </c>
      <c r="AB22" s="505" t="s">
        <v>3052</v>
      </c>
      <c r="AC22" s="505" t="s">
        <v>3053</v>
      </c>
      <c r="AD22" s="505" t="s">
        <v>3054</v>
      </c>
      <c r="AE22" s="505" t="s">
        <v>3055</v>
      </c>
      <c r="AF22" s="506" t="s">
        <v>3056</v>
      </c>
      <c r="AG22" s="104"/>
    </row>
    <row r="23" spans="2:33" ht="12" customHeight="1">
      <c r="B23" s="90"/>
      <c r="C23" s="90"/>
      <c r="D23" s="90"/>
      <c r="E23" s="156"/>
      <c r="F23" s="156"/>
      <c r="G23" s="156"/>
      <c r="H23" s="156"/>
      <c r="I23" s="201"/>
      <c r="J23" s="156"/>
      <c r="K23" s="104"/>
      <c r="L23" s="46"/>
      <c r="M23" s="1848"/>
      <c r="N23" s="1848"/>
      <c r="O23" s="1848"/>
      <c r="P23" s="1848"/>
      <c r="Q23" s="1848"/>
      <c r="R23" s="352"/>
      <c r="S23" s="1887"/>
      <c r="T23" s="1887"/>
      <c r="U23" s="1887"/>
      <c r="V23" s="1887"/>
      <c r="W23" s="1888"/>
      <c r="X23" s="352"/>
      <c r="Y23" s="1848"/>
      <c r="Z23" s="90"/>
      <c r="AA23" s="156"/>
      <c r="AB23" s="156"/>
      <c r="AC23" s="156"/>
      <c r="AD23" s="156"/>
      <c r="AE23" s="201"/>
      <c r="AF23" s="156"/>
      <c r="AG23" s="104"/>
    </row>
    <row r="24" spans="2:33" ht="14.25" customHeight="1">
      <c r="B24" s="1848"/>
      <c r="C24" s="1848"/>
      <c r="D24" s="1848"/>
      <c r="E24" s="1848"/>
      <c r="F24" s="1848"/>
      <c r="G24" s="1848"/>
      <c r="H24" s="1848"/>
      <c r="I24" s="1848"/>
      <c r="J24" s="1848"/>
      <c r="K24" s="1848"/>
      <c r="M24" s="1848"/>
      <c r="N24" s="1848"/>
      <c r="O24" s="1848"/>
      <c r="P24" s="1848"/>
      <c r="Q24" s="1848"/>
      <c r="R24" s="352"/>
      <c r="S24" s="348"/>
      <c r="T24" s="348"/>
      <c r="U24" s="348"/>
      <c r="V24" s="348"/>
      <c r="W24" s="348"/>
      <c r="X24" s="352"/>
      <c r="Y24" s="1848"/>
      <c r="Z24" s="1848"/>
      <c r="AA24" s="1848"/>
      <c r="AB24" s="1848"/>
      <c r="AC24" s="1848"/>
      <c r="AD24" s="1848"/>
      <c r="AE24" s="1848"/>
      <c r="AF24" s="1848"/>
      <c r="AG24" s="1848"/>
    </row>
    <row r="25" spans="2:33">
      <c r="B25" s="1848"/>
      <c r="C25" s="1848"/>
      <c r="D25" s="1848"/>
      <c r="E25" s="1848"/>
      <c r="F25" s="1848"/>
      <c r="G25" s="1848"/>
      <c r="H25" s="1848"/>
      <c r="I25" s="1848"/>
      <c r="J25" s="1848"/>
      <c r="K25" s="1848"/>
      <c r="M25" s="1848"/>
      <c r="N25" s="1848"/>
      <c r="O25" s="1848"/>
      <c r="P25" s="1848"/>
      <c r="Q25" s="529"/>
      <c r="R25" s="352"/>
      <c r="S25" s="348"/>
      <c r="T25" s="348"/>
      <c r="U25" s="348"/>
      <c r="V25" s="348"/>
      <c r="W25" s="348"/>
      <c r="X25" s="352"/>
      <c r="Y25" s="1848"/>
      <c r="Z25" s="1848"/>
      <c r="AA25" s="1848"/>
      <c r="AB25" s="1848"/>
      <c r="AC25" s="1848"/>
      <c r="AD25" s="1848"/>
      <c r="AE25" s="1848"/>
      <c r="AF25" s="1848"/>
      <c r="AG25" s="1848"/>
    </row>
    <row r="26" spans="2:33">
      <c r="B26" s="1848"/>
      <c r="C26" s="1848"/>
      <c r="D26" s="1848"/>
      <c r="E26" s="1848"/>
      <c r="F26" s="1848"/>
      <c r="G26" s="1848"/>
      <c r="H26" s="1848"/>
      <c r="I26" s="1848"/>
      <c r="J26" s="1848"/>
      <c r="K26" s="1848"/>
      <c r="M26" s="1848"/>
      <c r="N26" s="1848"/>
      <c r="O26" s="1848"/>
      <c r="P26" s="1848"/>
      <c r="Q26" s="529"/>
      <c r="R26" s="1885"/>
      <c r="S26" s="348"/>
      <c r="T26" s="348"/>
      <c r="U26" s="348"/>
      <c r="V26" s="348"/>
      <c r="W26" s="348"/>
      <c r="X26" s="1885"/>
      <c r="Y26" s="1848"/>
      <c r="Z26" s="1848"/>
      <c r="AA26" s="1848"/>
      <c r="AB26" s="1848"/>
      <c r="AC26" s="1848"/>
      <c r="AD26" s="1848"/>
      <c r="AE26" s="1848"/>
      <c r="AF26" s="1848"/>
      <c r="AG26" s="1848"/>
    </row>
    <row r="27" spans="2:33">
      <c r="B27" s="1848"/>
      <c r="C27" s="1848"/>
      <c r="D27" s="1848"/>
      <c r="E27" s="1848"/>
      <c r="F27" s="1848"/>
      <c r="G27" s="1848"/>
      <c r="H27" s="1848"/>
      <c r="I27" s="1848"/>
      <c r="J27" s="1848"/>
      <c r="K27" s="1848"/>
      <c r="M27" s="1848"/>
      <c r="N27" s="1848"/>
      <c r="O27" s="1848"/>
      <c r="P27" s="1848"/>
      <c r="Q27" s="1848"/>
      <c r="R27" s="1885"/>
      <c r="S27" s="348"/>
      <c r="T27" s="348"/>
      <c r="U27" s="348"/>
      <c r="V27" s="348"/>
      <c r="W27" s="348"/>
      <c r="X27" s="1885"/>
      <c r="Y27" s="1848"/>
      <c r="Z27" s="1848"/>
      <c r="AA27" s="1848"/>
      <c r="AB27" s="1848"/>
      <c r="AC27" s="1848"/>
      <c r="AD27" s="1848"/>
      <c r="AE27" s="1848"/>
      <c r="AF27" s="1848"/>
      <c r="AG27" s="1848"/>
    </row>
    <row r="28" spans="2:33">
      <c r="B28" s="1848"/>
      <c r="C28" s="1848"/>
      <c r="D28" s="1848"/>
      <c r="E28" s="1848"/>
      <c r="F28" s="1848"/>
      <c r="G28" s="1848"/>
      <c r="H28" s="1848"/>
      <c r="I28" s="1848"/>
      <c r="J28" s="1848"/>
      <c r="K28" s="1848"/>
      <c r="M28" s="1848"/>
      <c r="N28" s="1848"/>
      <c r="O28" s="1848"/>
      <c r="P28" s="1848"/>
      <c r="Q28" s="1848"/>
      <c r="R28" s="1885"/>
      <c r="S28" s="348"/>
      <c r="T28" s="348"/>
      <c r="U28" s="348"/>
      <c r="V28" s="348"/>
      <c r="W28" s="348"/>
      <c r="X28" s="1885"/>
      <c r="Y28" s="1848"/>
      <c r="Z28" s="1848"/>
      <c r="AA28" s="1848"/>
      <c r="AB28" s="1848"/>
      <c r="AC28" s="1848"/>
      <c r="AD28" s="1848"/>
      <c r="AE28" s="1848"/>
      <c r="AF28" s="1848"/>
      <c r="AG28" s="1848"/>
    </row>
    <row r="30" spans="2:33">
      <c r="B30" s="1848"/>
      <c r="C30" s="1848"/>
      <c r="D30" s="1848"/>
      <c r="E30" s="1848"/>
      <c r="F30" s="1848"/>
      <c r="G30" s="1848"/>
      <c r="H30" s="1848"/>
      <c r="I30" s="1848"/>
      <c r="J30" s="1848"/>
      <c r="K30" s="1848"/>
      <c r="M30" s="1848"/>
      <c r="N30" s="1848"/>
      <c r="O30" s="1848"/>
      <c r="P30" s="1848"/>
      <c r="Q30" s="1848"/>
      <c r="R30" s="352"/>
      <c r="S30" s="1887"/>
      <c r="T30" s="1887"/>
      <c r="U30" s="1887"/>
      <c r="V30" s="1887"/>
      <c r="W30" s="1888"/>
      <c r="X30" s="352"/>
      <c r="Y30" s="1848"/>
      <c r="Z30" s="1848"/>
      <c r="AA30" s="1848"/>
      <c r="AB30" s="1848"/>
      <c r="AC30" s="1848"/>
      <c r="AD30" s="1848"/>
      <c r="AE30" s="1848"/>
      <c r="AF30" s="1848"/>
      <c r="AG30" s="1848"/>
    </row>
    <row r="31" spans="2:33">
      <c r="B31" s="1848"/>
      <c r="C31" s="1848"/>
      <c r="D31" s="1848"/>
      <c r="E31" s="1848"/>
      <c r="F31" s="1848"/>
      <c r="G31" s="1848"/>
      <c r="H31" s="1848"/>
      <c r="I31" s="1848"/>
      <c r="J31" s="1848"/>
      <c r="K31" s="1848"/>
      <c r="M31" s="1848"/>
      <c r="N31" s="1848"/>
      <c r="O31" s="1848"/>
      <c r="P31" s="1848"/>
      <c r="Q31" s="1848"/>
      <c r="R31" s="352"/>
      <c r="S31" s="1887"/>
      <c r="T31" s="1887"/>
      <c r="U31" s="1887"/>
      <c r="V31" s="1887"/>
      <c r="W31" s="1888"/>
      <c r="X31" s="352"/>
      <c r="Y31" s="1848"/>
      <c r="Z31" s="1848"/>
      <c r="AA31" s="1848"/>
      <c r="AB31" s="1848"/>
      <c r="AC31" s="1848"/>
      <c r="AD31" s="1848"/>
      <c r="AE31" s="1848"/>
      <c r="AF31" s="1848"/>
      <c r="AG31" s="1848"/>
    </row>
    <row r="32" spans="2:33">
      <c r="B32" s="1848"/>
      <c r="C32" s="1848"/>
      <c r="D32" s="1848"/>
      <c r="E32" s="1848"/>
      <c r="F32" s="1848"/>
      <c r="G32" s="1848"/>
      <c r="H32" s="1848"/>
      <c r="I32" s="1848"/>
      <c r="J32" s="1848"/>
      <c r="K32" s="1848"/>
      <c r="M32" s="1848"/>
      <c r="N32" s="1848"/>
      <c r="O32" s="1848"/>
      <c r="P32" s="1848"/>
      <c r="Q32" s="529">
        <f xml:space="preserve"> IF( S32 = 0, 0,#REF! )</f>
        <v>0</v>
      </c>
      <c r="R32" s="1885"/>
      <c r="S32" s="348"/>
      <c r="T32" s="348"/>
      <c r="U32" s="348"/>
      <c r="V32" s="348"/>
      <c r="W32" s="1885"/>
      <c r="X32" s="1885"/>
      <c r="Y32" s="1848"/>
      <c r="Z32" s="1848"/>
      <c r="AA32" s="1848"/>
      <c r="AB32" s="1848"/>
      <c r="AC32" s="1848"/>
      <c r="AD32" s="1848"/>
      <c r="AE32" s="1848"/>
      <c r="AF32" s="1848"/>
      <c r="AG32" s="1848"/>
    </row>
    <row r="33" spans="17:33">
      <c r="Q33" s="529">
        <f xml:space="preserve"> IF( S33 = 0, 0,#REF! )</f>
        <v>0</v>
      </c>
      <c r="R33" s="1885"/>
      <c r="S33" s="348"/>
      <c r="T33" s="348"/>
      <c r="U33" s="348"/>
      <c r="V33" s="348"/>
      <c r="W33" s="348"/>
      <c r="X33" s="1885"/>
      <c r="Y33" s="1848"/>
      <c r="Z33" s="1848"/>
      <c r="AA33" s="1848"/>
      <c r="AB33" s="1848"/>
      <c r="AC33" s="1848"/>
      <c r="AD33" s="1848"/>
      <c r="AE33" s="1848"/>
      <c r="AF33" s="1848"/>
      <c r="AG33" s="1848"/>
    </row>
    <row r="34" spans="17:33">
      <c r="Q34" s="529">
        <f xml:space="preserve"> IF( S34 = 0, 0,#REF! )</f>
        <v>0</v>
      </c>
      <c r="R34" s="1885"/>
      <c r="S34" s="348"/>
      <c r="T34" s="348"/>
      <c r="U34" s="348"/>
      <c r="V34" s="348"/>
      <c r="W34" s="348"/>
      <c r="X34" s="1885"/>
      <c r="Y34" s="1848"/>
      <c r="Z34" s="1848"/>
      <c r="AA34" s="1848"/>
      <c r="AB34" s="1848"/>
      <c r="AC34" s="1848"/>
      <c r="AD34" s="1848"/>
      <c r="AE34" s="1848"/>
      <c r="AF34" s="1848"/>
      <c r="AG34" s="1848"/>
    </row>
    <row r="35" spans="17:33">
      <c r="Q35" s="1848"/>
      <c r="R35" s="1885"/>
      <c r="S35" s="348"/>
      <c r="T35" s="348"/>
      <c r="U35" s="348"/>
      <c r="V35" s="348"/>
      <c r="W35" s="348"/>
      <c r="X35" s="1885"/>
      <c r="Y35" s="1848"/>
      <c r="Z35" s="1848"/>
      <c r="AA35" s="1848"/>
      <c r="AB35" s="1848"/>
      <c r="AC35" s="1848"/>
      <c r="AD35" s="1848"/>
      <c r="AE35" s="1848"/>
      <c r="AF35" s="1848"/>
      <c r="AG35" s="1848"/>
    </row>
    <row r="37" spans="17:33">
      <c r="Q37" s="1848"/>
      <c r="R37" s="354"/>
      <c r="S37" s="562"/>
      <c r="T37" s="562"/>
      <c r="U37" s="562"/>
      <c r="V37" s="562"/>
      <c r="W37" s="325"/>
      <c r="X37" s="354"/>
      <c r="Y37" s="1848"/>
      <c r="Z37" s="1848"/>
      <c r="AA37" s="1848"/>
      <c r="AB37" s="1848"/>
      <c r="AC37" s="1848"/>
      <c r="AD37" s="1848"/>
      <c r="AE37" s="1848"/>
      <c r="AF37" s="1848"/>
      <c r="AG37" s="1848"/>
    </row>
  </sheetData>
  <sheetProtection algorithmName="SHA-512" hashValue="MdzlWw1WYHAEewYZE+ZB9Jx3Y3+HSmqcTrRJ2KoRCy0gv57yez/lU9wqZ6pSXkv3PKKilZMeVTPexz4BAbXAFg==" saltValue="NPUaHrnLXAQ18fpAqOTkdA==" spinCount="100000" sheet="1" objects="1" scenarios="1"/>
  <mergeCells count="8">
    <mergeCell ref="S4:W4"/>
    <mergeCell ref="B1:F1"/>
    <mergeCell ref="Z1:AB1"/>
    <mergeCell ref="AM1:AP1"/>
    <mergeCell ref="B3:N3"/>
    <mergeCell ref="Z3:AF3"/>
    <mergeCell ref="B2:F2"/>
    <mergeCell ref="Z2:AB2"/>
  </mergeCells>
  <conditionalFormatting sqref="Q34">
    <cfRule type="cellIs" dxfId="189" priority="4" operator="equal">
      <formula>0</formula>
    </cfRule>
  </conditionalFormatting>
  <conditionalFormatting sqref="Q4:Q16">
    <cfRule type="cellIs" dxfId="188" priority="9" operator="equal">
      <formula>0</formula>
    </cfRule>
  </conditionalFormatting>
  <conditionalFormatting sqref="Q25">
    <cfRule type="cellIs" dxfId="187" priority="8" operator="equal">
      <formula>0</formula>
    </cfRule>
  </conditionalFormatting>
  <conditionalFormatting sqref="Q26">
    <cfRule type="cellIs" dxfId="186" priority="7" operator="equal">
      <formula>0</formula>
    </cfRule>
  </conditionalFormatting>
  <conditionalFormatting sqref="Q32">
    <cfRule type="cellIs" dxfId="185" priority="6" operator="equal">
      <formula>0</formula>
    </cfRule>
  </conditionalFormatting>
  <conditionalFormatting sqref="Q33">
    <cfRule type="cellIs" dxfId="184" priority="5" operator="equal">
      <formula>0</formula>
    </cfRule>
  </conditionalFormatting>
  <conditionalFormatting sqref="Q17:Q20">
    <cfRule type="cellIs" dxfId="183" priority="3" operator="equal">
      <formula>0</formula>
    </cfRule>
  </conditionalFormatting>
  <conditionalFormatting sqref="Q21">
    <cfRule type="cellIs" dxfId="182" priority="2" operator="equal">
      <formula>0</formula>
    </cfRule>
  </conditionalFormatting>
  <conditionalFormatting sqref="Q22">
    <cfRule type="cellIs" dxfId="181" priority="1" operator="equal">
      <formula>0</formula>
    </cfRule>
  </conditionalFormatting>
  <dataValidations count="1">
    <dataValidation type="custom" allowBlank="1" showErrorMessage="1" errorTitle="Input Error" error="Please input a numeric value." sqref="E13:I16 E22:I22">
      <formula1>ISNUMBER(E13)</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B1:AC77"/>
  <sheetViews>
    <sheetView showGridLines="0" topLeftCell="A28" zoomScale="80" zoomScaleNormal="80" zoomScaleSheetLayoutView="100" workbookViewId="0">
      <selection activeCell="E15" sqref="E15"/>
    </sheetView>
  </sheetViews>
  <sheetFormatPr defaultColWidth="9" defaultRowHeight="15"/>
  <cols>
    <col min="1" max="1" width="1.625" style="308" customWidth="1"/>
    <col min="2" max="2" width="15" style="308" customWidth="1"/>
    <col min="3" max="3" width="25" style="308" customWidth="1"/>
    <col min="4" max="6" width="12.5" style="308" customWidth="1"/>
    <col min="7" max="7" width="1.625" style="308" customWidth="1"/>
    <col min="8" max="8" width="12.5" style="308" customWidth="1"/>
    <col min="9" max="9" width="1.625" style="308" customWidth="1"/>
    <col min="10" max="10" width="33.5" style="308" customWidth="1"/>
    <col min="11" max="11" width="1.625" style="308" customWidth="1"/>
    <col min="12" max="12" width="1.625" style="312" customWidth="1"/>
    <col min="13" max="13" width="20.375" style="312" customWidth="1"/>
    <col min="14" max="14" width="1.625" style="326" customWidth="1"/>
    <col min="15" max="17" width="11.625" style="326" hidden="1" customWidth="1"/>
    <col min="18" max="18" width="1.625" style="326" hidden="1" customWidth="1"/>
    <col min="19" max="19" width="1.625" style="308" customWidth="1"/>
    <col min="20" max="20" width="24" style="308" customWidth="1"/>
    <col min="21" max="21" width="17.5" style="308" customWidth="1"/>
    <col min="22" max="24" width="12.375" style="308" customWidth="1"/>
    <col min="25" max="25" width="1.625" style="308" customWidth="1"/>
    <col min="26" max="26" width="9" style="308"/>
    <col min="27" max="27" width="8.875" style="308" bestFit="1" customWidth="1"/>
    <col min="28" max="16384" width="9" style="308"/>
  </cols>
  <sheetData>
    <row r="1" spans="2:29" ht="30" customHeight="1">
      <c r="B1" s="2086" t="s">
        <v>691</v>
      </c>
      <c r="C1" s="2086"/>
      <c r="D1" s="2086"/>
      <c r="E1" s="2086"/>
      <c r="F1" s="2086"/>
      <c r="G1" s="2086"/>
      <c r="H1" s="2086"/>
      <c r="I1" s="2086"/>
      <c r="J1" s="1847"/>
      <c r="K1" s="1847"/>
      <c r="L1" s="358"/>
      <c r="M1" s="529"/>
      <c r="N1" s="1884"/>
      <c r="O1" s="1885"/>
      <c r="P1" s="1885"/>
      <c r="Q1" s="1885"/>
      <c r="R1" s="1884"/>
      <c r="S1" s="1847"/>
      <c r="T1" s="2086" t="s">
        <v>691</v>
      </c>
      <c r="U1" s="2086"/>
      <c r="V1" s="2086"/>
      <c r="W1" s="2086"/>
      <c r="X1" s="1794"/>
      <c r="Y1" s="1794"/>
      <c r="Z1" s="2186"/>
      <c r="AA1" s="2186"/>
      <c r="AB1" s="2186"/>
      <c r="AC1" s="2186"/>
    </row>
    <row r="2" spans="2:29" ht="30" customHeight="1">
      <c r="B2" s="2086" t="str">
        <f>Validation!B4</f>
        <v>South Staffordshire / Cambridge Water</v>
      </c>
      <c r="C2" s="2086"/>
      <c r="D2" s="1030"/>
      <c r="E2" s="1030"/>
      <c r="F2" s="1030"/>
      <c r="G2" s="1030"/>
      <c r="H2" s="1030"/>
      <c r="I2" s="1030"/>
      <c r="J2" s="1847"/>
      <c r="K2" s="1847"/>
      <c r="L2" s="358"/>
      <c r="M2" s="529"/>
      <c r="N2" s="1884"/>
      <c r="O2" s="1885"/>
      <c r="P2" s="1885"/>
      <c r="Q2" s="1885"/>
      <c r="R2" s="1884"/>
      <c r="S2" s="1847"/>
      <c r="T2" s="2086" t="str">
        <f>Validation!B4</f>
        <v>South Staffordshire / Cambridge Water</v>
      </c>
      <c r="U2" s="2086"/>
      <c r="V2" s="1030"/>
      <c r="W2" s="1030"/>
      <c r="X2" s="1030"/>
      <c r="Y2" s="1030"/>
      <c r="Z2" s="1827"/>
      <c r="AA2" s="1827"/>
      <c r="AB2" s="1827"/>
      <c r="AC2" s="1827"/>
    </row>
    <row r="3" spans="2:29" ht="45" customHeight="1">
      <c r="B3" s="2117" t="s">
        <v>692</v>
      </c>
      <c r="C3" s="2184"/>
      <c r="D3" s="2184"/>
      <c r="E3" s="2184"/>
      <c r="F3" s="2184"/>
      <c r="G3" s="2184"/>
      <c r="H3" s="2184"/>
      <c r="I3" s="2184"/>
      <c r="J3" s="2184"/>
      <c r="K3" s="1847"/>
      <c r="L3" s="275"/>
      <c r="M3" s="430" t="s">
        <v>798</v>
      </c>
      <c r="N3" s="1884"/>
      <c r="O3" s="1885"/>
      <c r="P3" s="1885"/>
      <c r="Q3" s="1885"/>
      <c r="R3" s="1884"/>
      <c r="S3" s="1847"/>
      <c r="T3" s="2195" t="s">
        <v>692</v>
      </c>
      <c r="U3" s="2196"/>
      <c r="V3" s="2196"/>
      <c r="W3" s="2196"/>
      <c r="X3" s="2196"/>
      <c r="Y3" s="1847"/>
      <c r="Z3" s="1847"/>
      <c r="AA3" s="1847"/>
      <c r="AB3" s="1847"/>
      <c r="AC3" s="1847"/>
    </row>
    <row r="4" spans="2:29" ht="15" customHeight="1" thickBot="1">
      <c r="B4" s="183"/>
      <c r="C4" s="183"/>
      <c r="D4" s="183"/>
      <c r="E4" s="183"/>
      <c r="F4" s="183"/>
      <c r="G4" s="183"/>
      <c r="H4" s="183"/>
      <c r="I4" s="183"/>
      <c r="J4" s="1847"/>
      <c r="K4" s="1847"/>
      <c r="L4" s="1890"/>
      <c r="M4" s="529"/>
      <c r="N4" s="1884"/>
      <c r="O4" s="1793" t="s">
        <v>799</v>
      </c>
      <c r="P4" s="1793"/>
      <c r="Q4" s="1793"/>
      <c r="R4" s="1884"/>
      <c r="S4" s="1847"/>
      <c r="T4" s="183"/>
      <c r="U4" s="183"/>
      <c r="V4" s="183"/>
      <c r="W4" s="183"/>
      <c r="X4" s="183"/>
      <c r="Y4" s="183"/>
      <c r="Z4" s="1847"/>
      <c r="AA4" s="1847"/>
      <c r="AB4" s="1847"/>
      <c r="AC4" s="1847"/>
    </row>
    <row r="5" spans="2:29" ht="57" customHeight="1">
      <c r="B5" s="2101" t="s">
        <v>800</v>
      </c>
      <c r="C5" s="2102"/>
      <c r="D5" s="1801" t="s">
        <v>812</v>
      </c>
      <c r="E5" s="1801" t="s">
        <v>2541</v>
      </c>
      <c r="F5" s="1795" t="s">
        <v>3057</v>
      </c>
      <c r="G5" s="558"/>
      <c r="H5" s="2174" t="s">
        <v>806</v>
      </c>
      <c r="I5" s="1847"/>
      <c r="J5" s="2174" t="s">
        <v>807</v>
      </c>
      <c r="K5" s="1847"/>
      <c r="L5" s="1890"/>
      <c r="M5" s="529"/>
      <c r="N5" s="1884"/>
      <c r="O5" s="327" t="s">
        <v>808</v>
      </c>
      <c r="P5" s="327"/>
      <c r="Q5" s="327"/>
      <c r="R5" s="1884"/>
      <c r="S5" s="1847"/>
      <c r="T5" s="2101" t="s">
        <v>800</v>
      </c>
      <c r="U5" s="2102"/>
      <c r="V5" s="1801" t="s">
        <v>812</v>
      </c>
      <c r="W5" s="1801" t="s">
        <v>2541</v>
      </c>
      <c r="X5" s="1795" t="s">
        <v>3057</v>
      </c>
      <c r="Y5" s="1847"/>
      <c r="Z5" s="1847"/>
      <c r="AA5" s="1847"/>
      <c r="AB5" s="1847"/>
      <c r="AC5" s="1847"/>
    </row>
    <row r="6" spans="2:29" ht="15" customHeight="1">
      <c r="B6" s="2166" t="s">
        <v>801</v>
      </c>
      <c r="C6" s="2164"/>
      <c r="D6" s="1816" t="s">
        <v>813</v>
      </c>
      <c r="E6" s="1816" t="s">
        <v>2543</v>
      </c>
      <c r="F6" s="1817" t="s">
        <v>2544</v>
      </c>
      <c r="G6" s="558"/>
      <c r="H6" s="2177"/>
      <c r="I6" s="1847"/>
      <c r="J6" s="2177"/>
      <c r="K6" s="1847"/>
      <c r="L6" s="1890"/>
      <c r="M6" s="529"/>
      <c r="N6" s="1884"/>
      <c r="O6" s="327"/>
      <c r="P6" s="327"/>
      <c r="Q6" s="327"/>
      <c r="R6" s="1884"/>
      <c r="S6" s="1847"/>
      <c r="T6" s="2166" t="s">
        <v>801</v>
      </c>
      <c r="U6" s="2164"/>
      <c r="V6" s="1816" t="s">
        <v>813</v>
      </c>
      <c r="W6" s="1816" t="s">
        <v>2543</v>
      </c>
      <c r="X6" s="1817" t="s">
        <v>2544</v>
      </c>
      <c r="Y6" s="1847"/>
      <c r="Z6" s="1847"/>
      <c r="AA6" s="1847"/>
      <c r="AB6" s="1847"/>
      <c r="AC6" s="1847"/>
    </row>
    <row r="7" spans="2:29" ht="15" customHeight="1" thickBot="1">
      <c r="B7" s="2103" t="s">
        <v>802</v>
      </c>
      <c r="C7" s="2104"/>
      <c r="D7" s="1803">
        <v>3</v>
      </c>
      <c r="E7" s="1803">
        <v>3</v>
      </c>
      <c r="F7" s="1796">
        <v>3</v>
      </c>
      <c r="G7" s="558"/>
      <c r="H7" s="2176"/>
      <c r="I7" s="1847"/>
      <c r="J7" s="2176"/>
      <c r="K7" s="1847"/>
      <c r="L7" s="1890"/>
      <c r="M7" s="529"/>
      <c r="N7" s="1884"/>
      <c r="O7" s="1848"/>
      <c r="P7" s="1848"/>
      <c r="Q7" s="1848"/>
      <c r="R7" s="1884"/>
      <c r="S7" s="1847"/>
      <c r="T7" s="2103" t="s">
        <v>802</v>
      </c>
      <c r="U7" s="2104"/>
      <c r="V7" s="1803">
        <v>3</v>
      </c>
      <c r="W7" s="1803">
        <v>3</v>
      </c>
      <c r="X7" s="1796">
        <v>3</v>
      </c>
      <c r="Y7" s="1847"/>
      <c r="Z7" s="1847"/>
      <c r="AA7" s="1847"/>
      <c r="AB7" s="1847"/>
      <c r="AC7" s="1847"/>
    </row>
    <row r="8" spans="2:29" ht="15" customHeight="1" thickBot="1">
      <c r="B8" s="1847"/>
      <c r="C8" s="1847"/>
      <c r="D8" s="1847"/>
      <c r="E8" s="1847"/>
      <c r="F8" s="1847"/>
      <c r="G8" s="1847"/>
      <c r="H8" s="1847"/>
      <c r="I8" s="1847"/>
      <c r="J8" s="1847"/>
      <c r="K8" s="1847"/>
      <c r="L8" s="1890"/>
      <c r="M8" s="529"/>
      <c r="N8" s="1884"/>
      <c r="O8" s="1848"/>
      <c r="P8" s="1886"/>
      <c r="Q8" s="1848"/>
      <c r="R8" s="1884"/>
      <c r="S8" s="1847"/>
      <c r="T8" s="1847"/>
      <c r="U8" s="1847"/>
      <c r="V8" s="1847"/>
      <c r="W8" s="1847"/>
      <c r="X8" s="1847"/>
      <c r="Y8" s="1847"/>
      <c r="Z8" s="1847"/>
      <c r="AA8" s="1847"/>
      <c r="AB8" s="1847"/>
      <c r="AC8" s="1847"/>
    </row>
    <row r="9" spans="2:29" ht="20.25" customHeight="1" thickBot="1">
      <c r="B9" s="2193" t="s">
        <v>3058</v>
      </c>
      <c r="C9" s="2194"/>
      <c r="D9" s="67"/>
      <c r="E9" s="67"/>
      <c r="F9" s="67"/>
      <c r="G9" s="67"/>
      <c r="H9" s="558"/>
      <c r="I9" s="1848"/>
      <c r="J9" s="1847"/>
      <c r="K9" s="1847"/>
      <c r="L9" s="1890"/>
      <c r="M9" s="529"/>
      <c r="N9" s="1884"/>
      <c r="O9" s="348"/>
      <c r="P9" s="348"/>
      <c r="Q9" s="348"/>
      <c r="R9" s="1884"/>
      <c r="S9" s="1847"/>
      <c r="T9" s="2193" t="s">
        <v>3058</v>
      </c>
      <c r="U9" s="2194"/>
      <c r="V9" s="67"/>
      <c r="W9" s="67"/>
      <c r="X9" s="67"/>
      <c r="Y9" s="1848"/>
      <c r="Z9" s="1847"/>
      <c r="AA9" s="1847"/>
      <c r="AB9" s="1847"/>
      <c r="AC9" s="1847"/>
    </row>
    <row r="10" spans="2:29" ht="32.25" customHeight="1">
      <c r="B10" s="2189" t="s">
        <v>3059</v>
      </c>
      <c r="C10" s="2190"/>
      <c r="D10" s="1177"/>
      <c r="E10" s="925">
        <v>38.223999999999997</v>
      </c>
      <c r="F10" s="67"/>
      <c r="G10" s="594"/>
      <c r="H10" s="1333" t="s">
        <v>3060</v>
      </c>
      <c r="I10" s="1847"/>
      <c r="J10" s="1905"/>
      <c r="K10" s="1847"/>
      <c r="L10" s="1890"/>
      <c r="M10" s="529">
        <f>IF( SUM( O10:Q10 ) = 0, 0, $O$5 )</f>
        <v>0</v>
      </c>
      <c r="N10" s="1884"/>
      <c r="O10" s="348"/>
      <c r="P10" s="530">
        <f xml:space="preserve"> IF( ISNUMBER(E10 ), 0, 1 )</f>
        <v>0</v>
      </c>
      <c r="Q10" s="348"/>
      <c r="R10" s="1884"/>
      <c r="S10" s="1847"/>
      <c r="T10" s="2189" t="s">
        <v>3059</v>
      </c>
      <c r="U10" s="2190"/>
      <c r="V10" s="1177"/>
      <c r="W10" s="396" t="s">
        <v>3061</v>
      </c>
      <c r="X10" s="67"/>
      <c r="Y10" s="1847"/>
      <c r="Z10" s="1847"/>
      <c r="AA10" s="1847"/>
      <c r="AB10" s="1847"/>
      <c r="AC10" s="1847"/>
    </row>
    <row r="11" spans="2:29" ht="32.25" customHeight="1">
      <c r="B11" s="2187" t="s">
        <v>3062</v>
      </c>
      <c r="C11" s="2188"/>
      <c r="D11" s="1179"/>
      <c r="E11" s="927">
        <v>0</v>
      </c>
      <c r="F11" s="67"/>
      <c r="G11" s="594"/>
      <c r="H11" s="1334" t="s">
        <v>3063</v>
      </c>
      <c r="I11" s="1847"/>
      <c r="J11" s="1906"/>
      <c r="K11" s="1847"/>
      <c r="L11" s="1890"/>
      <c r="M11" s="529">
        <f>IF( SUM( O11:Q11 ) = 0, 0, $O$5 )</f>
        <v>0</v>
      </c>
      <c r="N11" s="1884"/>
      <c r="O11" s="348"/>
      <c r="P11" s="530">
        <f xml:space="preserve"> IF( ISNUMBER(E11 ), 0, 1 )</f>
        <v>0</v>
      </c>
      <c r="Q11" s="348"/>
      <c r="R11" s="1884"/>
      <c r="S11" s="1847"/>
      <c r="T11" s="2187" t="s">
        <v>3062</v>
      </c>
      <c r="U11" s="2188"/>
      <c r="V11" s="1179"/>
      <c r="W11" s="397" t="s">
        <v>3064</v>
      </c>
      <c r="X11" s="67"/>
      <c r="Y11" s="1847"/>
      <c r="Z11" s="1847"/>
      <c r="AA11" s="1847"/>
      <c r="AB11" s="1847"/>
      <c r="AC11" s="1847"/>
    </row>
    <row r="12" spans="2:29" ht="32.25" customHeight="1" thickBot="1">
      <c r="B12" s="2191" t="s">
        <v>3065</v>
      </c>
      <c r="C12" s="2192"/>
      <c r="D12" s="1301"/>
      <c r="E12" s="1134">
        <v>0</v>
      </c>
      <c r="F12" s="67"/>
      <c r="G12" s="594"/>
      <c r="H12" s="1335" t="s">
        <v>3066</v>
      </c>
      <c r="I12" s="1847"/>
      <c r="J12" s="1907"/>
      <c r="K12" s="1847"/>
      <c r="L12" s="1890"/>
      <c r="M12" s="529">
        <f>IF( SUM( O12:Q12 ) = 0, 0, $O$5 )</f>
        <v>0</v>
      </c>
      <c r="N12" s="1884"/>
      <c r="O12" s="348"/>
      <c r="P12" s="530">
        <f xml:space="preserve"> IF( ISNUMBER(E12 ), 0, 1 )</f>
        <v>0</v>
      </c>
      <c r="Q12" s="348"/>
      <c r="R12" s="1884"/>
      <c r="S12" s="1847"/>
      <c r="T12" s="2191" t="s">
        <v>3065</v>
      </c>
      <c r="U12" s="2192"/>
      <c r="V12" s="1301"/>
      <c r="W12" s="506" t="s">
        <v>3067</v>
      </c>
      <c r="X12" s="67"/>
      <c r="Y12" s="1847"/>
      <c r="Z12" s="1847"/>
      <c r="AA12" s="1847"/>
      <c r="AB12" s="1847"/>
      <c r="AC12" s="1847"/>
    </row>
    <row r="13" spans="2:29" ht="15" customHeight="1" thickBot="1">
      <c r="B13" s="1160"/>
      <c r="C13" s="1160"/>
      <c r="D13" s="594"/>
      <c r="E13" s="594"/>
      <c r="F13" s="594"/>
      <c r="G13" s="594"/>
      <c r="H13" s="248"/>
      <c r="I13" s="1847"/>
      <c r="J13" s="1847"/>
      <c r="K13" s="1847"/>
      <c r="L13" s="1890"/>
      <c r="M13" s="529"/>
      <c r="N13" s="1884"/>
      <c r="O13" s="348"/>
      <c r="P13" s="348"/>
      <c r="Q13" s="348"/>
      <c r="R13" s="1884"/>
      <c r="S13" s="1847"/>
      <c r="T13" s="1160"/>
      <c r="U13" s="1160"/>
      <c r="V13" s="594"/>
      <c r="W13" s="594"/>
      <c r="X13" s="594"/>
      <c r="Y13" s="1847"/>
      <c r="Z13" s="1847"/>
      <c r="AA13" s="1847"/>
      <c r="AB13" s="1847"/>
      <c r="AC13" s="1847"/>
    </row>
    <row r="14" spans="2:29" ht="20.25" customHeight="1" thickBot="1">
      <c r="B14" s="2193" t="s">
        <v>3068</v>
      </c>
      <c r="C14" s="2194"/>
      <c r="D14" s="67"/>
      <c r="E14" s="67"/>
      <c r="F14" s="67"/>
      <c r="G14" s="67"/>
      <c r="H14" s="558"/>
      <c r="I14" s="1848"/>
      <c r="J14" s="1847"/>
      <c r="K14" s="1847"/>
      <c r="L14" s="1890"/>
      <c r="M14" s="529"/>
      <c r="N14" s="1884"/>
      <c r="O14" s="348"/>
      <c r="P14" s="348"/>
      <c r="Q14" s="348"/>
      <c r="R14" s="1884"/>
      <c r="S14" s="1847"/>
      <c r="T14" s="2193" t="s">
        <v>3068</v>
      </c>
      <c r="U14" s="2194"/>
      <c r="V14" s="67"/>
      <c r="W14" s="67"/>
      <c r="X14" s="67"/>
      <c r="Y14" s="1848"/>
      <c r="Z14" s="1847"/>
      <c r="AA14" s="1847"/>
      <c r="AB14" s="1847"/>
      <c r="AC14" s="1847"/>
    </row>
    <row r="15" spans="2:29" ht="32.25" customHeight="1">
      <c r="B15" s="2189" t="s">
        <v>3069</v>
      </c>
      <c r="C15" s="2190"/>
      <c r="D15" s="1177"/>
      <c r="E15" s="925">
        <f>'4R'!G11-E10</f>
        <v>636.20399999999995</v>
      </c>
      <c r="F15" s="67"/>
      <c r="G15" s="594"/>
      <c r="H15" s="1333" t="s">
        <v>3070</v>
      </c>
      <c r="I15" s="1847"/>
      <c r="J15" s="1905"/>
      <c r="K15" s="1847"/>
      <c r="L15" s="1890"/>
      <c r="M15" s="529">
        <f>IF( SUM( O15:Q15 ) = 0, 0, $O$5 )</f>
        <v>0</v>
      </c>
      <c r="N15" s="1884"/>
      <c r="O15" s="348"/>
      <c r="P15" s="530">
        <f xml:space="preserve"> IF( ISNUMBER(E15 ), 0, 1 )</f>
        <v>0</v>
      </c>
      <c r="Q15" s="348"/>
      <c r="R15" s="1884"/>
      <c r="S15" s="1847"/>
      <c r="T15" s="2189" t="s">
        <v>3069</v>
      </c>
      <c r="U15" s="2190"/>
      <c r="V15" s="1177"/>
      <c r="W15" s="396" t="s">
        <v>3071</v>
      </c>
      <c r="X15" s="67"/>
      <c r="Y15" s="1847"/>
      <c r="Z15" s="1847"/>
      <c r="AA15" s="1847"/>
      <c r="AB15" s="1847"/>
      <c r="AC15" s="1847"/>
    </row>
    <row r="16" spans="2:29" ht="32.25" customHeight="1">
      <c r="B16" s="2187" t="s">
        <v>3072</v>
      </c>
      <c r="C16" s="2188"/>
      <c r="D16" s="1179"/>
      <c r="E16" s="927">
        <v>0</v>
      </c>
      <c r="F16" s="67"/>
      <c r="G16" s="594"/>
      <c r="H16" s="1334" t="s">
        <v>3073</v>
      </c>
      <c r="I16" s="1847"/>
      <c r="J16" s="1906"/>
      <c r="K16" s="1847"/>
      <c r="L16" s="1890"/>
      <c r="M16" s="529">
        <f>IF( SUM( O16:Q16 ) = 0, 0, $O$5 )</f>
        <v>0</v>
      </c>
      <c r="N16" s="1884"/>
      <c r="O16" s="348"/>
      <c r="P16" s="530">
        <f xml:space="preserve"> IF( ISNUMBER(E16 ), 0, 1 )</f>
        <v>0</v>
      </c>
      <c r="Q16" s="348"/>
      <c r="R16" s="1884"/>
      <c r="S16" s="1847"/>
      <c r="T16" s="2187" t="s">
        <v>3072</v>
      </c>
      <c r="U16" s="2188"/>
      <c r="V16" s="1179"/>
      <c r="W16" s="397" t="s">
        <v>3074</v>
      </c>
      <c r="X16" s="67"/>
      <c r="Y16" s="1847"/>
      <c r="Z16" s="1847"/>
      <c r="AA16" s="1847"/>
      <c r="AB16" s="1847"/>
      <c r="AC16" s="1847"/>
    </row>
    <row r="17" spans="2:25" ht="32.25" customHeight="1" thickBot="1">
      <c r="B17" s="2191" t="s">
        <v>3075</v>
      </c>
      <c r="C17" s="2192"/>
      <c r="D17" s="1301"/>
      <c r="E17" s="1134">
        <v>0</v>
      </c>
      <c r="F17" s="67"/>
      <c r="G17" s="594"/>
      <c r="H17" s="1335" t="s">
        <v>3076</v>
      </c>
      <c r="I17" s="1847"/>
      <c r="J17" s="1907"/>
      <c r="K17" s="1847"/>
      <c r="L17" s="1890"/>
      <c r="M17" s="529">
        <f>IF( SUM( O17:Q17 ) = 0, 0, $O$5 )</f>
        <v>0</v>
      </c>
      <c r="N17" s="1884"/>
      <c r="O17" s="348"/>
      <c r="P17" s="530">
        <f xml:space="preserve"> IF( ISNUMBER(E17 ), 0, 1 )</f>
        <v>0</v>
      </c>
      <c r="Q17" s="348"/>
      <c r="R17" s="1884"/>
      <c r="S17" s="1847"/>
      <c r="T17" s="2191" t="s">
        <v>3075</v>
      </c>
      <c r="U17" s="2192"/>
      <c r="V17" s="1301"/>
      <c r="W17" s="506" t="s">
        <v>3077</v>
      </c>
      <c r="X17" s="67"/>
      <c r="Y17" s="1847"/>
    </row>
    <row r="18" spans="2:25" ht="15" customHeight="1" thickBot="1">
      <c r="B18" s="67"/>
      <c r="C18" s="67"/>
      <c r="D18" s="67"/>
      <c r="E18" s="67"/>
      <c r="F18" s="67"/>
      <c r="G18" s="67"/>
      <c r="H18" s="67"/>
      <c r="I18" s="1847"/>
      <c r="J18" s="1847"/>
      <c r="K18" s="1847"/>
      <c r="L18" s="1890"/>
      <c r="M18" s="529"/>
      <c r="N18" s="1884"/>
      <c r="O18" s="348"/>
      <c r="P18" s="348"/>
      <c r="Q18" s="348"/>
      <c r="R18" s="1884"/>
      <c r="S18" s="1847"/>
      <c r="T18" s="67"/>
      <c r="U18" s="67"/>
      <c r="V18" s="67"/>
      <c r="W18" s="67"/>
      <c r="X18" s="67"/>
      <c r="Y18" s="1847"/>
    </row>
    <row r="19" spans="2:25" ht="20.25" customHeight="1" thickBot="1">
      <c r="B19" s="2048" t="s">
        <v>3078</v>
      </c>
      <c r="C19" s="2049"/>
      <c r="D19" s="67"/>
      <c r="E19" s="67"/>
      <c r="F19" s="67"/>
      <c r="G19" s="67"/>
      <c r="H19" s="558"/>
      <c r="I19" s="1848"/>
      <c r="J19" s="1847"/>
      <c r="K19" s="1847"/>
      <c r="L19" s="1890"/>
      <c r="M19" s="529"/>
      <c r="N19" s="1884"/>
      <c r="O19" s="348"/>
      <c r="P19" s="348"/>
      <c r="Q19" s="348"/>
      <c r="R19" s="1884"/>
      <c r="S19" s="1847"/>
      <c r="T19" s="2193" t="s">
        <v>3078</v>
      </c>
      <c r="U19" s="2194"/>
      <c r="V19" s="67"/>
      <c r="W19" s="67"/>
      <c r="X19" s="67"/>
      <c r="Y19" s="1848"/>
    </row>
    <row r="20" spans="2:25" ht="32.25" customHeight="1">
      <c r="B20" s="2189" t="s">
        <v>3079</v>
      </c>
      <c r="C20" s="2190"/>
      <c r="D20" s="1177"/>
      <c r="E20" s="1177"/>
      <c r="F20" s="503">
        <f>IF(E10=0,0,(D25+D33)/(E10/1000))</f>
        <v>77.542904981163673</v>
      </c>
      <c r="G20" s="594"/>
      <c r="H20" s="1333" t="s">
        <v>3080</v>
      </c>
      <c r="I20" s="1847"/>
      <c r="J20" s="1905"/>
      <c r="K20" s="1847"/>
      <c r="L20" s="1890"/>
      <c r="M20" s="529"/>
      <c r="N20" s="1884"/>
      <c r="O20" s="348"/>
      <c r="P20" s="348"/>
      <c r="Q20" s="348"/>
      <c r="R20" s="1884"/>
      <c r="S20" s="1847"/>
      <c r="T20" s="2189" t="s">
        <v>3079</v>
      </c>
      <c r="U20" s="2190"/>
      <c r="V20" s="1177"/>
      <c r="W20" s="1177"/>
      <c r="X20" s="396" t="s">
        <v>3081</v>
      </c>
      <c r="Y20" s="1847"/>
    </row>
    <row r="21" spans="2:25" ht="32.25" customHeight="1">
      <c r="B21" s="2187" t="s">
        <v>3082</v>
      </c>
      <c r="C21" s="2188"/>
      <c r="D21" s="1179"/>
      <c r="E21" s="1179"/>
      <c r="F21" s="504">
        <f>IF(OR(D26=0,D34=0,E11=0),0,(D26+D34)/(E11/1000))</f>
        <v>0</v>
      </c>
      <c r="G21" s="594"/>
      <c r="H21" s="1334" t="s">
        <v>3083</v>
      </c>
      <c r="I21" s="1847"/>
      <c r="J21" s="1906"/>
      <c r="K21" s="1847"/>
      <c r="L21" s="1890"/>
      <c r="M21" s="529"/>
      <c r="N21" s="1884"/>
      <c r="O21" s="348"/>
      <c r="P21" s="348"/>
      <c r="Q21" s="348"/>
      <c r="R21" s="1884"/>
      <c r="S21" s="1847"/>
      <c r="T21" s="2187" t="s">
        <v>3082</v>
      </c>
      <c r="U21" s="2188"/>
      <c r="V21" s="1179"/>
      <c r="W21" s="1179"/>
      <c r="X21" s="397" t="s">
        <v>3084</v>
      </c>
      <c r="Y21" s="1847"/>
    </row>
    <row r="22" spans="2:25" ht="32.25" customHeight="1" thickBot="1">
      <c r="B22" s="2191" t="s">
        <v>3085</v>
      </c>
      <c r="C22" s="2192"/>
      <c r="D22" s="1301"/>
      <c r="E22" s="1301"/>
      <c r="F22" s="392">
        <f>IF(OR(D27=0,D35=0,E12=0),0,(D27+D35)/(E12/1000))</f>
        <v>0</v>
      </c>
      <c r="G22" s="594"/>
      <c r="H22" s="1335" t="s">
        <v>3086</v>
      </c>
      <c r="I22" s="1847"/>
      <c r="J22" s="1907"/>
      <c r="K22" s="1847"/>
      <c r="L22" s="1890"/>
      <c r="M22" s="529"/>
      <c r="N22" s="1884"/>
      <c r="O22" s="348"/>
      <c r="P22" s="348"/>
      <c r="Q22" s="348"/>
      <c r="R22" s="1884"/>
      <c r="S22" s="1847"/>
      <c r="T22" s="2191" t="s">
        <v>3085</v>
      </c>
      <c r="U22" s="2192"/>
      <c r="V22" s="1301"/>
      <c r="W22" s="1301"/>
      <c r="X22" s="506" t="s">
        <v>3087</v>
      </c>
      <c r="Y22" s="1847"/>
    </row>
    <row r="23" spans="2:25" ht="15" customHeight="1" thickBot="1">
      <c r="B23" s="67"/>
      <c r="C23" s="67"/>
      <c r="D23" s="67"/>
      <c r="E23" s="67"/>
      <c r="F23" s="67"/>
      <c r="G23" s="67"/>
      <c r="H23" s="67"/>
      <c r="I23" s="1847"/>
      <c r="J23" s="1847"/>
      <c r="K23" s="1847"/>
      <c r="L23" s="1890"/>
      <c r="M23" s="529"/>
      <c r="N23" s="1884"/>
      <c r="O23" s="348"/>
      <c r="P23" s="348"/>
      <c r="Q23" s="348"/>
      <c r="R23" s="1884"/>
      <c r="S23" s="1847"/>
      <c r="T23" s="67"/>
      <c r="U23" s="67"/>
      <c r="V23" s="67"/>
      <c r="W23" s="67"/>
      <c r="X23" s="67"/>
      <c r="Y23" s="1847"/>
    </row>
    <row r="24" spans="2:25" ht="20.25" customHeight="1" thickBot="1">
      <c r="B24" s="2048" t="s">
        <v>3088</v>
      </c>
      <c r="C24" s="2049"/>
      <c r="D24" s="67"/>
      <c r="E24" s="67"/>
      <c r="F24" s="67"/>
      <c r="G24" s="67"/>
      <c r="H24" s="558"/>
      <c r="I24" s="1848"/>
      <c r="J24" s="1847"/>
      <c r="K24" s="1847"/>
      <c r="L24" s="1890"/>
      <c r="M24" s="529"/>
      <c r="N24" s="1884"/>
      <c r="O24" s="1887"/>
      <c r="P24" s="1887"/>
      <c r="Q24" s="1887"/>
      <c r="R24" s="1884"/>
      <c r="S24" s="1847"/>
      <c r="T24" s="2193" t="s">
        <v>3088</v>
      </c>
      <c r="U24" s="2194"/>
      <c r="V24" s="67"/>
      <c r="W24" s="67"/>
      <c r="X24" s="67"/>
      <c r="Y24" s="1848"/>
    </row>
    <row r="25" spans="2:25" ht="32.25" customHeight="1">
      <c r="B25" s="2189" t="s">
        <v>3089</v>
      </c>
      <c r="C25" s="2190"/>
      <c r="D25" s="965">
        <v>2.964</v>
      </c>
      <c r="E25" s="1336"/>
      <c r="F25" s="1337"/>
      <c r="G25" s="594"/>
      <c r="H25" s="1333" t="s">
        <v>3090</v>
      </c>
      <c r="I25" s="1847"/>
      <c r="J25" s="1905"/>
      <c r="K25" s="1847"/>
      <c r="L25" s="1890"/>
      <c r="M25" s="529">
        <f>IF( SUM( O25:Q25 ) = 0, 0, $O$5 )</f>
        <v>0</v>
      </c>
      <c r="N25" s="1884"/>
      <c r="O25" s="530">
        <f xml:space="preserve"> IF( ISNUMBER(D25 ), 0, 1 )</f>
        <v>0</v>
      </c>
      <c r="P25" s="348"/>
      <c r="Q25" s="348"/>
      <c r="R25" s="1884"/>
      <c r="S25" s="1847"/>
      <c r="T25" s="2189" t="s">
        <v>3089</v>
      </c>
      <c r="U25" s="2190"/>
      <c r="V25" s="395" t="s">
        <v>3091</v>
      </c>
      <c r="W25" s="1336"/>
      <c r="X25" s="1337"/>
      <c r="Y25" s="1847"/>
    </row>
    <row r="26" spans="2:25" ht="32.25" customHeight="1">
      <c r="B26" s="2187" t="s">
        <v>3092</v>
      </c>
      <c r="C26" s="2188"/>
      <c r="D26" s="953">
        <v>0</v>
      </c>
      <c r="E26" s="1338"/>
      <c r="F26" s="1339"/>
      <c r="G26" s="594"/>
      <c r="H26" s="1334" t="s">
        <v>3093</v>
      </c>
      <c r="I26" s="1847"/>
      <c r="J26" s="1906"/>
      <c r="K26" s="1847"/>
      <c r="L26" s="1890"/>
      <c r="M26" s="529">
        <f>IF( SUM( O26:Q26 ) = 0, 0, $O$5 )</f>
        <v>0</v>
      </c>
      <c r="N26" s="1884"/>
      <c r="O26" s="530">
        <f xml:space="preserve"> IF( ISNUMBER(D26 ), 0, 1 )</f>
        <v>0</v>
      </c>
      <c r="P26" s="348"/>
      <c r="Q26" s="348"/>
      <c r="R26" s="1884"/>
      <c r="S26" s="1847"/>
      <c r="T26" s="2187" t="s">
        <v>3092</v>
      </c>
      <c r="U26" s="2188"/>
      <c r="V26" s="393" t="s">
        <v>3094</v>
      </c>
      <c r="W26" s="1338"/>
      <c r="X26" s="1339"/>
      <c r="Y26" s="1847"/>
    </row>
    <row r="27" spans="2:25" ht="32.25" customHeight="1">
      <c r="B27" s="2187" t="s">
        <v>3095</v>
      </c>
      <c r="C27" s="2188"/>
      <c r="D27" s="953">
        <v>0</v>
      </c>
      <c r="E27" s="1338"/>
      <c r="F27" s="1339"/>
      <c r="G27" s="594"/>
      <c r="H27" s="1334" t="s">
        <v>3096</v>
      </c>
      <c r="I27" s="1847"/>
      <c r="J27" s="1906"/>
      <c r="K27" s="1847"/>
      <c r="L27" s="1890"/>
      <c r="M27" s="529">
        <f>IF( SUM( O27:Q27 ) = 0, 0, $O$5 )</f>
        <v>0</v>
      </c>
      <c r="N27" s="1884"/>
      <c r="O27" s="530">
        <f xml:space="preserve"> IF( ISNUMBER(D27 ), 0, 1 )</f>
        <v>0</v>
      </c>
      <c r="P27" s="348"/>
      <c r="Q27" s="348"/>
      <c r="R27" s="1884"/>
      <c r="S27" s="1847"/>
      <c r="T27" s="2187" t="s">
        <v>3095</v>
      </c>
      <c r="U27" s="2188"/>
      <c r="V27" s="393" t="s">
        <v>3097</v>
      </c>
      <c r="W27" s="1338"/>
      <c r="X27" s="1339"/>
      <c r="Y27" s="1847"/>
    </row>
    <row r="28" spans="2:25" ht="32.25" customHeight="1">
      <c r="B28" s="2187" t="s">
        <v>3098</v>
      </c>
      <c r="C28" s="2188"/>
      <c r="D28" s="1179"/>
      <c r="E28" s="1179"/>
      <c r="F28" s="504">
        <f>IF(OR(D25=0,E10=0,E15=0),0,D25/((E10+E15)/1000))</f>
        <v>4.3948353271216494</v>
      </c>
      <c r="G28" s="594"/>
      <c r="H28" s="1334" t="s">
        <v>3099</v>
      </c>
      <c r="I28" s="1847"/>
      <c r="J28" s="1906"/>
      <c r="K28" s="1847"/>
      <c r="L28" s="1890"/>
      <c r="M28" s="529"/>
      <c r="N28" s="1884"/>
      <c r="O28" s="348"/>
      <c r="P28" s="348"/>
      <c r="Q28" s="348"/>
      <c r="R28" s="1884"/>
      <c r="S28" s="1847"/>
      <c r="T28" s="2187" t="s">
        <v>3098</v>
      </c>
      <c r="U28" s="2188"/>
      <c r="V28" s="1179"/>
      <c r="W28" s="1179"/>
      <c r="X28" s="393" t="s">
        <v>3100</v>
      </c>
      <c r="Y28" s="1847"/>
    </row>
    <row r="29" spans="2:25" ht="32.25" customHeight="1">
      <c r="B29" s="2187" t="s">
        <v>3101</v>
      </c>
      <c r="C29" s="2188"/>
      <c r="D29" s="1179"/>
      <c r="E29" s="1179"/>
      <c r="F29" s="504">
        <f>IF(OR(D26=0,E11=0,E16=0),0,D26/((E11+E16)/1000))</f>
        <v>0</v>
      </c>
      <c r="G29" s="594"/>
      <c r="H29" s="1334" t="s">
        <v>3102</v>
      </c>
      <c r="I29" s="1847"/>
      <c r="J29" s="1906"/>
      <c r="K29" s="1847"/>
      <c r="L29" s="1890"/>
      <c r="M29" s="529"/>
      <c r="N29" s="1884"/>
      <c r="O29" s="348"/>
      <c r="P29" s="348"/>
      <c r="Q29" s="348"/>
      <c r="R29" s="1884"/>
      <c r="S29" s="1847"/>
      <c r="T29" s="2187" t="s">
        <v>3101</v>
      </c>
      <c r="U29" s="2188"/>
      <c r="V29" s="1179"/>
      <c r="W29" s="1179"/>
      <c r="X29" s="397" t="s">
        <v>3103</v>
      </c>
      <c r="Y29" s="1847"/>
    </row>
    <row r="30" spans="2:25" ht="32.25" customHeight="1" thickBot="1">
      <c r="B30" s="2191" t="s">
        <v>3104</v>
      </c>
      <c r="C30" s="2192"/>
      <c r="D30" s="1301"/>
      <c r="E30" s="1301"/>
      <c r="F30" s="392">
        <f>IF(OR(D27=0,E12=0,E17=0),0,D27/((E12+E17)/1000))</f>
        <v>0</v>
      </c>
      <c r="G30" s="594"/>
      <c r="H30" s="1335" t="s">
        <v>3105</v>
      </c>
      <c r="I30" s="1847"/>
      <c r="J30" s="1907"/>
      <c r="K30" s="1847"/>
      <c r="L30" s="1890"/>
      <c r="M30" s="529"/>
      <c r="N30" s="1884"/>
      <c r="O30" s="1885"/>
      <c r="P30" s="1885"/>
      <c r="Q30" s="1885"/>
      <c r="R30" s="1884"/>
      <c r="S30" s="1847"/>
      <c r="T30" s="2191" t="s">
        <v>3104</v>
      </c>
      <c r="U30" s="2192"/>
      <c r="V30" s="1301"/>
      <c r="W30" s="1301"/>
      <c r="X30" s="506" t="s">
        <v>3106</v>
      </c>
      <c r="Y30" s="1847"/>
    </row>
    <row r="31" spans="2:25" ht="15" customHeight="1" thickBot="1">
      <c r="B31" s="1160"/>
      <c r="C31" s="1160"/>
      <c r="D31" s="594"/>
      <c r="E31" s="594"/>
      <c r="F31" s="594"/>
      <c r="G31" s="594"/>
      <c r="H31" s="248"/>
      <c r="I31" s="1847"/>
      <c r="J31" s="1847"/>
      <c r="K31" s="1847"/>
      <c r="L31" s="1890"/>
      <c r="M31" s="529"/>
      <c r="N31" s="1884"/>
      <c r="O31" s="1887"/>
      <c r="P31" s="1887"/>
      <c r="Q31" s="1887"/>
      <c r="R31" s="1884"/>
      <c r="S31" s="1847"/>
      <c r="T31" s="1160"/>
      <c r="U31" s="1160"/>
      <c r="V31" s="594"/>
      <c r="W31" s="594"/>
      <c r="X31" s="594"/>
      <c r="Y31" s="1847"/>
    </row>
    <row r="32" spans="2:25" ht="20.25" customHeight="1" thickBot="1">
      <c r="B32" s="2048" t="s">
        <v>3107</v>
      </c>
      <c r="C32" s="2049"/>
      <c r="D32" s="67"/>
      <c r="E32" s="67"/>
      <c r="F32" s="67"/>
      <c r="G32" s="67"/>
      <c r="H32" s="558"/>
      <c r="I32" s="1848"/>
      <c r="J32" s="1847"/>
      <c r="K32" s="1847"/>
      <c r="L32" s="1890"/>
      <c r="M32" s="529"/>
      <c r="N32" s="1884"/>
      <c r="O32" s="1887"/>
      <c r="P32" s="1887"/>
      <c r="Q32" s="1887"/>
      <c r="R32" s="1884"/>
      <c r="S32" s="1847"/>
      <c r="T32" s="2193" t="s">
        <v>3107</v>
      </c>
      <c r="U32" s="2194"/>
      <c r="V32" s="67"/>
      <c r="W32" s="67"/>
      <c r="X32" s="67"/>
      <c r="Y32" s="1848"/>
    </row>
    <row r="33" spans="2:25" ht="32.25" customHeight="1">
      <c r="B33" s="2189" t="s">
        <v>3108</v>
      </c>
      <c r="C33" s="2190"/>
      <c r="D33" s="965">
        <v>0</v>
      </c>
      <c r="E33" s="1336"/>
      <c r="F33" s="1340"/>
      <c r="G33" s="594"/>
      <c r="H33" s="1333" t="s">
        <v>3109</v>
      </c>
      <c r="I33" s="1847"/>
      <c r="J33" s="1905"/>
      <c r="K33" s="1847"/>
      <c r="L33" s="1890"/>
      <c r="M33" s="529">
        <f>IF( SUM( O33:Q33 ) = 0, 0, $O$5 )</f>
        <v>0</v>
      </c>
      <c r="N33" s="1884"/>
      <c r="O33" s="530">
        <f xml:space="preserve"> IF( ISNUMBER(D33 ), 0, 1 )</f>
        <v>0</v>
      </c>
      <c r="P33" s="348"/>
      <c r="Q33" s="348"/>
      <c r="R33" s="1884"/>
      <c r="S33" s="1847"/>
      <c r="T33" s="2189" t="s">
        <v>3108</v>
      </c>
      <c r="U33" s="2190"/>
      <c r="V33" s="395" t="s">
        <v>3110</v>
      </c>
      <c r="W33" s="1336"/>
      <c r="X33" s="1340"/>
      <c r="Y33" s="1847"/>
    </row>
    <row r="34" spans="2:25" ht="32.25" customHeight="1">
      <c r="B34" s="2187" t="s">
        <v>3111</v>
      </c>
      <c r="C34" s="2188"/>
      <c r="D34" s="953">
        <v>0</v>
      </c>
      <c r="E34" s="1338"/>
      <c r="F34" s="1341"/>
      <c r="G34" s="594"/>
      <c r="H34" s="1334" t="s">
        <v>3112</v>
      </c>
      <c r="I34" s="1847"/>
      <c r="J34" s="1906"/>
      <c r="K34" s="1847"/>
      <c r="L34" s="1890"/>
      <c r="M34" s="529">
        <f>IF( SUM( O34:Q34 ) = 0, 0, $O$5 )</f>
        <v>0</v>
      </c>
      <c r="N34" s="1884"/>
      <c r="O34" s="530">
        <f xml:space="preserve"> IF( ISNUMBER(D34 ), 0, 1 )</f>
        <v>0</v>
      </c>
      <c r="P34" s="348"/>
      <c r="Q34" s="348"/>
      <c r="R34" s="1884"/>
      <c r="S34" s="1847"/>
      <c r="T34" s="2187" t="s">
        <v>3111</v>
      </c>
      <c r="U34" s="2188"/>
      <c r="V34" s="393" t="s">
        <v>3113</v>
      </c>
      <c r="W34" s="1338"/>
      <c r="X34" s="1341"/>
      <c r="Y34" s="1847"/>
    </row>
    <row r="35" spans="2:25" ht="32.25" customHeight="1">
      <c r="B35" s="2187" t="s">
        <v>3114</v>
      </c>
      <c r="C35" s="2188"/>
      <c r="D35" s="953">
        <v>0</v>
      </c>
      <c r="E35" s="1338"/>
      <c r="F35" s="1341"/>
      <c r="G35" s="594"/>
      <c r="H35" s="1334" t="s">
        <v>3115</v>
      </c>
      <c r="I35" s="1847"/>
      <c r="J35" s="1906"/>
      <c r="K35" s="1847"/>
      <c r="L35" s="1890"/>
      <c r="M35" s="529">
        <f>IF( SUM( O35:Q35 ) = 0, 0, $O$5 )</f>
        <v>0</v>
      </c>
      <c r="N35" s="1884"/>
      <c r="O35" s="530">
        <f xml:space="preserve"> IF( ISNUMBER(D35 ), 0, 1 )</f>
        <v>0</v>
      </c>
      <c r="P35" s="348"/>
      <c r="Q35" s="348"/>
      <c r="R35" s="1884"/>
      <c r="S35" s="1847"/>
      <c r="T35" s="2187" t="s">
        <v>3114</v>
      </c>
      <c r="U35" s="2188"/>
      <c r="V35" s="393" t="s">
        <v>3116</v>
      </c>
      <c r="W35" s="1338"/>
      <c r="X35" s="1341"/>
      <c r="Y35" s="1847"/>
    </row>
    <row r="36" spans="2:25" ht="32.25" customHeight="1">
      <c r="B36" s="2187" t="s">
        <v>3117</v>
      </c>
      <c r="C36" s="2188"/>
      <c r="D36" s="1179"/>
      <c r="E36" s="1179"/>
      <c r="F36" s="504">
        <f>IF(OR(D33=0,E10=0),0,D33/(E10/1000))</f>
        <v>0</v>
      </c>
      <c r="G36" s="594"/>
      <c r="H36" s="1334" t="s">
        <v>3118</v>
      </c>
      <c r="I36" s="1847"/>
      <c r="J36" s="1906"/>
      <c r="K36" s="1847"/>
      <c r="L36" s="1890"/>
      <c r="M36" s="529"/>
      <c r="N36" s="1884"/>
      <c r="O36" s="348"/>
      <c r="P36" s="348"/>
      <c r="Q36" s="348"/>
      <c r="R36" s="1884"/>
      <c r="S36" s="1847"/>
      <c r="T36" s="2187" t="s">
        <v>3117</v>
      </c>
      <c r="U36" s="2188"/>
      <c r="V36" s="1179"/>
      <c r="W36" s="1179"/>
      <c r="X36" s="397" t="s">
        <v>3119</v>
      </c>
      <c r="Y36" s="1847"/>
    </row>
    <row r="37" spans="2:25" ht="32.25" customHeight="1">
      <c r="B37" s="2187" t="s">
        <v>3120</v>
      </c>
      <c r="C37" s="2188"/>
      <c r="D37" s="1179"/>
      <c r="E37" s="1179"/>
      <c r="F37" s="504">
        <f>IF(OR(D34=0,E11=0),0,D34/(E11/1000))</f>
        <v>0</v>
      </c>
      <c r="G37" s="594"/>
      <c r="H37" s="1334" t="s">
        <v>3121</v>
      </c>
      <c r="I37" s="1847"/>
      <c r="J37" s="1906"/>
      <c r="K37" s="1847"/>
      <c r="L37" s="1890"/>
      <c r="M37" s="529"/>
      <c r="N37" s="1884"/>
      <c r="O37" s="1885"/>
      <c r="P37" s="1885"/>
      <c r="Q37" s="1885"/>
      <c r="R37" s="1884"/>
      <c r="S37" s="1847"/>
      <c r="T37" s="2187" t="s">
        <v>3120</v>
      </c>
      <c r="U37" s="2188"/>
      <c r="V37" s="1179"/>
      <c r="W37" s="1179"/>
      <c r="X37" s="397" t="s">
        <v>3122</v>
      </c>
      <c r="Y37" s="1847"/>
    </row>
    <row r="38" spans="2:25" ht="32.25" customHeight="1" thickBot="1">
      <c r="B38" s="2191" t="s">
        <v>3123</v>
      </c>
      <c r="C38" s="2192"/>
      <c r="D38" s="1301"/>
      <c r="E38" s="1301"/>
      <c r="F38" s="392">
        <f>IF(OR(D35=0,E12=0),0,D35/(E12/1000))</f>
        <v>0</v>
      </c>
      <c r="G38" s="594"/>
      <c r="H38" s="1335" t="s">
        <v>3124</v>
      </c>
      <c r="I38" s="1847"/>
      <c r="J38" s="1907"/>
      <c r="K38" s="1847"/>
      <c r="L38" s="1890"/>
      <c r="M38" s="529"/>
      <c r="N38" s="1884"/>
      <c r="O38" s="562"/>
      <c r="P38" s="562"/>
      <c r="Q38" s="562"/>
      <c r="R38" s="1884"/>
      <c r="S38" s="1847"/>
      <c r="T38" s="2191" t="s">
        <v>3123</v>
      </c>
      <c r="U38" s="2192"/>
      <c r="V38" s="1301"/>
      <c r="W38" s="1301"/>
      <c r="X38" s="506" t="s">
        <v>3125</v>
      </c>
      <c r="Y38" s="1847"/>
    </row>
    <row r="39" spans="2:25" ht="15" customHeight="1" thickBot="1">
      <c r="B39" s="67"/>
      <c r="C39" s="67"/>
      <c r="D39" s="67"/>
      <c r="E39" s="67"/>
      <c r="F39" s="67"/>
      <c r="G39" s="67"/>
      <c r="H39" s="67"/>
      <c r="I39" s="1847"/>
      <c r="J39" s="1847"/>
      <c r="K39" s="1847"/>
      <c r="L39" s="1890"/>
      <c r="M39" s="529"/>
      <c r="N39" s="1884"/>
      <c r="O39" s="1885"/>
      <c r="P39" s="1885"/>
      <c r="Q39" s="1885"/>
      <c r="R39" s="1884"/>
      <c r="S39" s="1847"/>
      <c r="T39" s="67"/>
      <c r="U39" s="67"/>
      <c r="V39" s="67"/>
      <c r="W39" s="67"/>
      <c r="X39" s="67"/>
      <c r="Y39" s="1847"/>
    </row>
    <row r="40" spans="2:25" ht="20.25" customHeight="1" thickBot="1">
      <c r="B40" s="2193" t="s">
        <v>3126</v>
      </c>
      <c r="C40" s="2194"/>
      <c r="D40" s="67"/>
      <c r="E40" s="67"/>
      <c r="F40" s="67"/>
      <c r="G40" s="67"/>
      <c r="H40" s="558"/>
      <c r="I40" s="1848"/>
      <c r="J40" s="1847"/>
      <c r="K40" s="1847"/>
      <c r="L40" s="1890"/>
      <c r="M40" s="529"/>
      <c r="N40" s="1884"/>
      <c r="O40" s="1885"/>
      <c r="P40" s="1885"/>
      <c r="Q40" s="1885"/>
      <c r="R40" s="1884"/>
      <c r="S40" s="1847"/>
      <c r="T40" s="2193" t="s">
        <v>3126</v>
      </c>
      <c r="U40" s="2194"/>
      <c r="V40" s="67"/>
      <c r="W40" s="67"/>
      <c r="X40" s="67"/>
      <c r="Y40" s="1848"/>
    </row>
    <row r="41" spans="2:25" ht="32.25" customHeight="1">
      <c r="B41" s="2189" t="s">
        <v>3127</v>
      </c>
      <c r="C41" s="2190"/>
      <c r="D41" s="1177"/>
      <c r="E41" s="1177"/>
      <c r="F41" s="925">
        <v>3</v>
      </c>
      <c r="G41" s="594"/>
      <c r="H41" s="1333" t="s">
        <v>3128</v>
      </c>
      <c r="I41" s="1847"/>
      <c r="J41" s="1905"/>
      <c r="K41" s="1847"/>
      <c r="L41" s="1890"/>
      <c r="M41" s="529">
        <f>IF( SUM( O41:Q41 ) = 0, 0, $O$5 )</f>
        <v>0</v>
      </c>
      <c r="N41" s="1884"/>
      <c r="O41" s="348"/>
      <c r="P41" s="348"/>
      <c r="Q41" s="530">
        <f xml:space="preserve"> IF( ISNUMBER(F41 ), 0, 1 )</f>
        <v>0</v>
      </c>
      <c r="R41" s="1884"/>
      <c r="S41" s="1847"/>
      <c r="T41" s="2189" t="s">
        <v>3127</v>
      </c>
      <c r="U41" s="2190"/>
      <c r="V41" s="1177"/>
      <c r="W41" s="1177"/>
      <c r="X41" s="396" t="s">
        <v>3129</v>
      </c>
      <c r="Y41" s="1847"/>
    </row>
    <row r="42" spans="2:25" ht="32.25" customHeight="1" thickBot="1">
      <c r="B42" s="2191" t="s">
        <v>3130</v>
      </c>
      <c r="C42" s="2192"/>
      <c r="D42" s="1301"/>
      <c r="E42" s="1301"/>
      <c r="F42" s="1134">
        <v>3</v>
      </c>
      <c r="G42" s="594"/>
      <c r="H42" s="1335" t="s">
        <v>3131</v>
      </c>
      <c r="I42" s="1847"/>
      <c r="J42" s="1907"/>
      <c r="K42" s="1847"/>
      <c r="L42" s="1890"/>
      <c r="M42" s="529">
        <f>IF( SUM( O42:Q42 ) = 0, 0, $O$5 )</f>
        <v>0</v>
      </c>
      <c r="N42" s="1884"/>
      <c r="O42" s="348"/>
      <c r="P42" s="348"/>
      <c r="Q42" s="530">
        <f xml:space="preserve"> IF( ISNUMBER(F42 ), 0, 1 )</f>
        <v>0</v>
      </c>
      <c r="R42" s="1884"/>
      <c r="S42" s="1847"/>
      <c r="T42" s="2191" t="s">
        <v>3130</v>
      </c>
      <c r="U42" s="2192"/>
      <c r="V42" s="1301"/>
      <c r="W42" s="1301"/>
      <c r="X42" s="506" t="s">
        <v>3132</v>
      </c>
      <c r="Y42" s="1847"/>
    </row>
    <row r="77" spans="10:10">
      <c r="J77" s="1847" t="s">
        <v>2125</v>
      </c>
    </row>
  </sheetData>
  <sheetProtection algorithmName="SHA-512" hashValue="shnC3rt/K4zj9GbVSaieOKPVmx5ExXK58129r4a0ESD/GIvlmVIDZeEmxseOxyzjgLzUIK1xoZ717vX0ToMnWA==" saltValue="RQC3HR2e3ZSgdRVJIBr/xA==" spinCount="100000" sheet="1" objects="1" scenarios="1"/>
  <mergeCells count="77">
    <mergeCell ref="V1:W1"/>
    <mergeCell ref="B11:C11"/>
    <mergeCell ref="T11:U11"/>
    <mergeCell ref="Z1:AC1"/>
    <mergeCell ref="T3:X3"/>
    <mergeCell ref="B5:C5"/>
    <mergeCell ref="H5:H7"/>
    <mergeCell ref="J5:J7"/>
    <mergeCell ref="T5:U5"/>
    <mergeCell ref="B6:C6"/>
    <mergeCell ref="T6:U6"/>
    <mergeCell ref="B7:C7"/>
    <mergeCell ref="B1:C1"/>
    <mergeCell ref="D1:E1"/>
    <mergeCell ref="F1:G1"/>
    <mergeCell ref="H1:I1"/>
    <mergeCell ref="T7:U7"/>
    <mergeCell ref="B9:C9"/>
    <mergeCell ref="T9:U9"/>
    <mergeCell ref="T1:U1"/>
    <mergeCell ref="B3:J3"/>
    <mergeCell ref="B2:C2"/>
    <mergeCell ref="T2:U2"/>
    <mergeCell ref="B10:C10"/>
    <mergeCell ref="T10:U10"/>
    <mergeCell ref="B12:C12"/>
    <mergeCell ref="T12:U12"/>
    <mergeCell ref="B14:C14"/>
    <mergeCell ref="T14:U14"/>
    <mergeCell ref="B15:C15"/>
    <mergeCell ref="T15:U15"/>
    <mergeCell ref="B16:C16"/>
    <mergeCell ref="T16:U16"/>
    <mergeCell ref="B17:C17"/>
    <mergeCell ref="T17:U17"/>
    <mergeCell ref="B19:C19"/>
    <mergeCell ref="T19:U19"/>
    <mergeCell ref="B20:C20"/>
    <mergeCell ref="T20:U20"/>
    <mergeCell ref="B21:C21"/>
    <mergeCell ref="T21:U21"/>
    <mergeCell ref="B22:C22"/>
    <mergeCell ref="T22:U22"/>
    <mergeCell ref="B24:C24"/>
    <mergeCell ref="T24:U24"/>
    <mergeCell ref="B25:C25"/>
    <mergeCell ref="T25:U25"/>
    <mergeCell ref="B26:C26"/>
    <mergeCell ref="T26:U26"/>
    <mergeCell ref="B27:C27"/>
    <mergeCell ref="T27:U27"/>
    <mergeCell ref="B28:C28"/>
    <mergeCell ref="T28:U28"/>
    <mergeCell ref="B29:C29"/>
    <mergeCell ref="T29:U29"/>
    <mergeCell ref="B30:C30"/>
    <mergeCell ref="T30:U30"/>
    <mergeCell ref="B32:C32"/>
    <mergeCell ref="T32:U32"/>
    <mergeCell ref="B33:C33"/>
    <mergeCell ref="T33:U33"/>
    <mergeCell ref="B34:C34"/>
    <mergeCell ref="T34:U34"/>
    <mergeCell ref="B35:C35"/>
    <mergeCell ref="T35:U35"/>
    <mergeCell ref="B36:C36"/>
    <mergeCell ref="T36:U36"/>
    <mergeCell ref="B41:C41"/>
    <mergeCell ref="T41:U41"/>
    <mergeCell ref="B42:C42"/>
    <mergeCell ref="T42:U42"/>
    <mergeCell ref="B37:C37"/>
    <mergeCell ref="T37:U37"/>
    <mergeCell ref="B38:C38"/>
    <mergeCell ref="T38:U38"/>
    <mergeCell ref="B40:C40"/>
    <mergeCell ref="T40:U40"/>
  </mergeCells>
  <conditionalFormatting sqref="M18">
    <cfRule type="cellIs" dxfId="180" priority="15" operator="equal">
      <formula>0</formula>
    </cfRule>
  </conditionalFormatting>
  <conditionalFormatting sqref="M19:M24 M4:M14">
    <cfRule type="cellIs" dxfId="179" priority="18" operator="equal">
      <formula>0</formula>
    </cfRule>
  </conditionalFormatting>
  <conditionalFormatting sqref="M15">
    <cfRule type="cellIs" dxfId="178" priority="14" operator="equal">
      <formula>0</formula>
    </cfRule>
  </conditionalFormatting>
  <conditionalFormatting sqref="M16">
    <cfRule type="cellIs" dxfId="177" priority="13" operator="equal">
      <formula>0</formula>
    </cfRule>
  </conditionalFormatting>
  <conditionalFormatting sqref="M17">
    <cfRule type="cellIs" dxfId="176" priority="12" operator="equal">
      <formula>0</formula>
    </cfRule>
  </conditionalFormatting>
  <conditionalFormatting sqref="M25">
    <cfRule type="cellIs" dxfId="175" priority="11" operator="equal">
      <formula>0</formula>
    </cfRule>
  </conditionalFormatting>
  <conditionalFormatting sqref="M26">
    <cfRule type="cellIs" dxfId="174" priority="10" operator="equal">
      <formula>0</formula>
    </cfRule>
  </conditionalFormatting>
  <conditionalFormatting sqref="M27">
    <cfRule type="cellIs" dxfId="173" priority="9" operator="equal">
      <formula>0</formula>
    </cfRule>
  </conditionalFormatting>
  <conditionalFormatting sqref="M33">
    <cfRule type="cellIs" dxfId="172" priority="8" operator="equal">
      <formula>0</formula>
    </cfRule>
  </conditionalFormatting>
  <conditionalFormatting sqref="M34">
    <cfRule type="cellIs" dxfId="171" priority="7" operator="equal">
      <formula>0</formula>
    </cfRule>
  </conditionalFormatting>
  <conditionalFormatting sqref="M35">
    <cfRule type="cellIs" dxfId="170" priority="6" operator="equal">
      <formula>0</formula>
    </cfRule>
  </conditionalFormatting>
  <conditionalFormatting sqref="M41">
    <cfRule type="cellIs" dxfId="169" priority="5" operator="equal">
      <formula>0</formula>
    </cfRule>
  </conditionalFormatting>
  <conditionalFormatting sqref="M42">
    <cfRule type="cellIs" dxfId="168" priority="4" operator="equal">
      <formula>0</formula>
    </cfRule>
  </conditionalFormatting>
  <conditionalFormatting sqref="M1:M2">
    <cfRule type="cellIs" dxfId="167" priority="3" operator="equal">
      <formula>0</formula>
    </cfRule>
  </conditionalFormatting>
  <conditionalFormatting sqref="M28:M32">
    <cfRule type="cellIs" dxfId="166" priority="2" operator="equal">
      <formula>0</formula>
    </cfRule>
  </conditionalFormatting>
  <conditionalFormatting sqref="M36:M40">
    <cfRule type="cellIs" dxfId="165" priority="1" operator="equal">
      <formula>0</formula>
    </cfRule>
  </conditionalFormatting>
  <dataValidations count="1">
    <dataValidation type="custom" allowBlank="1" showErrorMessage="1" errorTitle="Input Error" error="Please enter a numeric value." sqref="F41:F42 D33:D35 D25:D27 E15:E17 E10:E12">
      <formula1>ISNUMBER(D10)</formula1>
    </dataValidation>
  </dataValidations>
  <pageMargins left="0.7" right="0.7" top="0.75" bottom="0.75" header="0.3" footer="0.3"/>
  <pageSetup paperSize="8"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1:AL54"/>
  <sheetViews>
    <sheetView showGridLines="0" topLeftCell="A16" zoomScale="80" zoomScaleNormal="80" zoomScaleSheetLayoutView="100" workbookViewId="0">
      <selection activeCell="K32" sqref="K32"/>
    </sheetView>
  </sheetViews>
  <sheetFormatPr defaultColWidth="8.625" defaultRowHeight="22.5" customHeight="1"/>
  <cols>
    <col min="1" max="1" width="1.625" style="312" customWidth="1"/>
    <col min="2" max="2" width="32" style="312" customWidth="1"/>
    <col min="3" max="3" width="7" style="312" customWidth="1"/>
    <col min="4" max="4" width="5.5" style="312" customWidth="1"/>
    <col min="5" max="12" width="12.5" style="312" customWidth="1"/>
    <col min="13" max="13" width="1.875" style="16" customWidth="1"/>
    <col min="14" max="14" width="12.5" style="189" customWidth="1"/>
    <col min="15" max="15" width="1.625" style="312" customWidth="1"/>
    <col min="16" max="16" width="33.875" style="312" customWidth="1"/>
    <col min="17" max="18" width="1.625" style="312" customWidth="1"/>
    <col min="19" max="19" width="25" style="312" customWidth="1"/>
    <col min="20" max="20" width="1.625" style="326" customWidth="1"/>
    <col min="21" max="27" width="8.125" style="326" hidden="1" customWidth="1"/>
    <col min="28" max="28" width="1.625" style="326" hidden="1" customWidth="1"/>
    <col min="29" max="29" width="1.625" style="312" customWidth="1"/>
    <col min="30" max="30" width="36.125" style="312" customWidth="1"/>
    <col min="31" max="38" width="15" style="312" customWidth="1"/>
    <col min="39" max="16384" width="8.625" style="312"/>
  </cols>
  <sheetData>
    <row r="1" spans="2:38" s="135" customFormat="1" ht="30" customHeight="1">
      <c r="B1" s="2086" t="s">
        <v>693</v>
      </c>
      <c r="C1" s="2086"/>
      <c r="D1" s="2086"/>
      <c r="E1" s="2086"/>
      <c r="F1" s="2086"/>
      <c r="G1" s="2086"/>
      <c r="H1" s="2086"/>
      <c r="I1" s="2086"/>
      <c r="J1" s="2086"/>
      <c r="K1" s="2086"/>
      <c r="L1" s="2086"/>
      <c r="M1" s="2086"/>
      <c r="N1" s="2086"/>
      <c r="R1" s="358"/>
      <c r="S1" s="1886"/>
      <c r="T1" s="1894"/>
      <c r="U1" s="1885"/>
      <c r="V1" s="1885"/>
      <c r="W1" s="1885"/>
      <c r="X1" s="1885"/>
      <c r="Y1" s="1885"/>
      <c r="Z1" s="1885"/>
      <c r="AA1" s="1885"/>
      <c r="AB1" s="1894"/>
      <c r="AD1" s="2086" t="s">
        <v>693</v>
      </c>
      <c r="AE1" s="2086"/>
      <c r="AF1" s="2086"/>
      <c r="AG1" s="2086"/>
      <c r="AH1" s="2086"/>
      <c r="AI1" s="2086"/>
      <c r="AJ1" s="2086"/>
      <c r="AK1" s="2086"/>
      <c r="AL1" s="2086"/>
    </row>
    <row r="2" spans="2:38" s="135" customFormat="1" ht="30" customHeight="1">
      <c r="B2" s="2086" t="str">
        <f>Validation!B4</f>
        <v>South Staffordshire / Cambridge Water</v>
      </c>
      <c r="C2" s="2086"/>
      <c r="D2" s="2086"/>
      <c r="E2" s="2086"/>
      <c r="F2" s="2086"/>
      <c r="G2" s="2086"/>
      <c r="H2" s="2086"/>
      <c r="I2" s="2086"/>
      <c r="J2" s="2086"/>
      <c r="K2" s="1030"/>
      <c r="L2" s="1030"/>
      <c r="M2" s="1030"/>
      <c r="N2" s="1030"/>
      <c r="R2" s="358"/>
      <c r="S2" s="1886"/>
      <c r="T2" s="1894"/>
      <c r="U2" s="1885"/>
      <c r="V2" s="1885"/>
      <c r="W2" s="1885"/>
      <c r="X2" s="1885"/>
      <c r="Y2" s="1885"/>
      <c r="Z2" s="1885"/>
      <c r="AA2" s="1885"/>
      <c r="AB2" s="1894"/>
      <c r="AD2" s="2086" t="str">
        <f>Validation!B4</f>
        <v>South Staffordshire / Cambridge Water</v>
      </c>
      <c r="AE2" s="2086"/>
      <c r="AF2" s="2086"/>
      <c r="AG2" s="2086"/>
      <c r="AH2" s="2086"/>
      <c r="AI2" s="2086"/>
      <c r="AJ2" s="2086"/>
      <c r="AK2" s="2086"/>
      <c r="AL2" s="2086"/>
    </row>
    <row r="3" spans="2:38" s="54" customFormat="1" ht="45" customHeight="1">
      <c r="B3" s="2087" t="s">
        <v>694</v>
      </c>
      <c r="C3" s="2088"/>
      <c r="D3" s="2088"/>
      <c r="E3" s="2088"/>
      <c r="F3" s="2088"/>
      <c r="G3" s="2088"/>
      <c r="H3" s="2088"/>
      <c r="I3" s="2088"/>
      <c r="J3" s="2088"/>
      <c r="K3" s="2088"/>
      <c r="L3" s="2088"/>
      <c r="M3" s="2088"/>
      <c r="N3" s="2088"/>
      <c r="O3" s="2088"/>
      <c r="P3" s="2088"/>
      <c r="R3" s="275"/>
      <c r="S3" s="430" t="s">
        <v>798</v>
      </c>
      <c r="T3" s="1894"/>
      <c r="U3" s="1885"/>
      <c r="V3" s="1885"/>
      <c r="W3" s="1885"/>
      <c r="X3" s="1885"/>
      <c r="Y3" s="1885"/>
      <c r="Z3" s="1885"/>
      <c r="AA3" s="1885"/>
      <c r="AB3" s="1894"/>
      <c r="AD3" s="2087" t="s">
        <v>694</v>
      </c>
      <c r="AE3" s="2088"/>
      <c r="AF3" s="2088"/>
      <c r="AG3" s="2088"/>
      <c r="AH3" s="2088"/>
      <c r="AI3" s="2088"/>
      <c r="AJ3" s="2088"/>
      <c r="AK3" s="2088"/>
      <c r="AL3" s="2088"/>
    </row>
    <row r="4" spans="2:38" s="54" customFormat="1" ht="15" customHeight="1">
      <c r="B4" s="1049"/>
      <c r="C4" s="1049"/>
      <c r="D4" s="1049"/>
      <c r="E4" s="1049"/>
      <c r="F4" s="1049"/>
      <c r="G4" s="1049"/>
      <c r="H4" s="1049"/>
      <c r="I4" s="1049"/>
      <c r="J4" s="1049"/>
      <c r="K4" s="1049"/>
      <c r="L4" s="1049"/>
      <c r="M4" s="77"/>
      <c r="N4" s="46"/>
      <c r="R4" s="1890"/>
      <c r="S4" s="1886"/>
      <c r="T4" s="1894"/>
      <c r="U4" s="2085" t="s">
        <v>799</v>
      </c>
      <c r="V4" s="2085"/>
      <c r="W4" s="2085"/>
      <c r="X4" s="2085"/>
      <c r="Y4" s="2085"/>
      <c r="Z4" s="2085"/>
      <c r="AA4" s="2085"/>
      <c r="AB4" s="1894"/>
      <c r="AD4" s="1049"/>
      <c r="AE4" s="1049"/>
      <c r="AF4" s="1049"/>
      <c r="AG4" s="1049"/>
      <c r="AH4" s="1049"/>
      <c r="AI4" s="1049"/>
      <c r="AJ4" s="1049"/>
      <c r="AK4" s="1049"/>
      <c r="AL4" s="1049"/>
    </row>
    <row r="5" spans="2:38" ht="56.25" customHeight="1">
      <c r="B5" s="512" t="s">
        <v>800</v>
      </c>
      <c r="C5" s="488" t="s">
        <v>801</v>
      </c>
      <c r="D5" s="488" t="s">
        <v>802</v>
      </c>
      <c r="E5" s="1268" t="s">
        <v>2175</v>
      </c>
      <c r="F5" s="1268" t="s">
        <v>1738</v>
      </c>
      <c r="G5" s="1268" t="s">
        <v>1739</v>
      </c>
      <c r="H5" s="1268" t="s">
        <v>1740</v>
      </c>
      <c r="I5" s="1268" t="s">
        <v>1741</v>
      </c>
      <c r="J5" s="1268" t="s">
        <v>3133</v>
      </c>
      <c r="K5" s="1342" t="s">
        <v>1736</v>
      </c>
      <c r="L5" s="1269" t="s">
        <v>1016</v>
      </c>
      <c r="M5" s="157"/>
      <c r="N5" s="1270" t="s">
        <v>806</v>
      </c>
      <c r="O5" s="1848"/>
      <c r="P5" s="514" t="s">
        <v>807</v>
      </c>
      <c r="Q5" s="1848"/>
      <c r="R5" s="1890"/>
      <c r="S5" s="1886"/>
      <c r="T5" s="1894"/>
      <c r="U5" s="327" t="s">
        <v>808</v>
      </c>
      <c r="V5" s="348"/>
      <c r="W5" s="348"/>
      <c r="X5" s="348"/>
      <c r="Y5" s="348"/>
      <c r="Z5" s="348"/>
      <c r="AA5" s="348"/>
      <c r="AB5" s="1894"/>
      <c r="AC5" s="1848"/>
      <c r="AD5" s="512" t="s">
        <v>800</v>
      </c>
      <c r="AE5" s="1268" t="s">
        <v>2175</v>
      </c>
      <c r="AF5" s="1268" t="s">
        <v>1738</v>
      </c>
      <c r="AG5" s="1268" t="s">
        <v>1739</v>
      </c>
      <c r="AH5" s="1268" t="s">
        <v>1740</v>
      </c>
      <c r="AI5" s="1268" t="s">
        <v>1741</v>
      </c>
      <c r="AJ5" s="1268" t="s">
        <v>3133</v>
      </c>
      <c r="AK5" s="1342" t="s">
        <v>1736</v>
      </c>
      <c r="AL5" s="1269" t="s">
        <v>1016</v>
      </c>
    </row>
    <row r="6" spans="2:38" ht="15" customHeight="1">
      <c r="B6" s="157"/>
      <c r="C6" s="157"/>
      <c r="D6" s="157"/>
      <c r="E6" s="1271"/>
      <c r="F6" s="1271"/>
      <c r="G6" s="1271"/>
      <c r="H6" s="1271"/>
      <c r="I6" s="1271"/>
      <c r="J6" s="1271"/>
      <c r="K6" s="1271"/>
      <c r="L6" s="1271"/>
      <c r="M6" s="157"/>
      <c r="N6" s="209"/>
      <c r="O6" s="1848"/>
      <c r="P6" s="1848"/>
      <c r="Q6" s="1848"/>
      <c r="R6" s="1890"/>
      <c r="S6" s="1886"/>
      <c r="T6" s="1894"/>
      <c r="U6" s="1848"/>
      <c r="V6" s="1848"/>
      <c r="W6" s="1848"/>
      <c r="X6" s="1848"/>
      <c r="Y6" s="1848"/>
      <c r="Z6" s="1848"/>
      <c r="AA6" s="1848"/>
      <c r="AB6" s="1894"/>
      <c r="AC6" s="1848"/>
      <c r="AD6" s="157"/>
      <c r="AE6" s="1271"/>
      <c r="AF6" s="1271"/>
      <c r="AG6" s="1271"/>
      <c r="AH6" s="1271"/>
      <c r="AI6" s="1271"/>
      <c r="AJ6" s="1271"/>
      <c r="AK6" s="1271"/>
      <c r="AL6" s="1271"/>
    </row>
    <row r="7" spans="2:38" ht="21" customHeight="1">
      <c r="B7" s="390" t="s">
        <v>2177</v>
      </c>
      <c r="C7" s="599"/>
      <c r="D7" s="599"/>
      <c r="E7" s="157"/>
      <c r="F7" s="157"/>
      <c r="G7" s="157"/>
      <c r="H7" s="157"/>
      <c r="I7" s="157"/>
      <c r="J7" s="157"/>
      <c r="K7" s="157"/>
      <c r="L7" s="157"/>
      <c r="M7" s="157"/>
      <c r="N7" s="157"/>
      <c r="O7" s="1848"/>
      <c r="P7" s="1848"/>
      <c r="Q7" s="1848"/>
      <c r="R7" s="1890"/>
      <c r="S7" s="1886"/>
      <c r="T7" s="1894"/>
      <c r="U7" s="1886"/>
      <c r="V7" s="1886"/>
      <c r="W7" s="1886"/>
      <c r="X7" s="1886"/>
      <c r="Y7" s="1886"/>
      <c r="Z7" s="1886"/>
      <c r="AA7" s="1886"/>
      <c r="AB7" s="1894"/>
      <c r="AC7" s="1848"/>
      <c r="AD7" s="390" t="s">
        <v>2177</v>
      </c>
      <c r="AE7" s="157"/>
      <c r="AF7" s="157"/>
      <c r="AG7" s="157"/>
      <c r="AH7" s="157"/>
      <c r="AI7" s="157"/>
      <c r="AJ7" s="157"/>
      <c r="AK7" s="157"/>
      <c r="AL7" s="157"/>
    </row>
    <row r="8" spans="2:38" ht="33" customHeight="1">
      <c r="B8" s="394" t="s">
        <v>2178</v>
      </c>
      <c r="C8" s="379" t="s">
        <v>813</v>
      </c>
      <c r="D8" s="379">
        <v>3</v>
      </c>
      <c r="E8" s="924">
        <v>0</v>
      </c>
      <c r="F8" s="924">
        <v>0</v>
      </c>
      <c r="G8" s="924">
        <v>0</v>
      </c>
      <c r="H8" s="924">
        <v>0</v>
      </c>
      <c r="I8" s="924">
        <v>0</v>
      </c>
      <c r="J8" s="924">
        <v>0</v>
      </c>
      <c r="K8" s="924">
        <v>0</v>
      </c>
      <c r="L8" s="503">
        <f t="shared" ref="L8:L13" si="0">SUM(E8:K8)</f>
        <v>0</v>
      </c>
      <c r="M8" s="157"/>
      <c r="N8" s="1272" t="s">
        <v>3134</v>
      </c>
      <c r="O8" s="1848"/>
      <c r="P8" s="1891"/>
      <c r="Q8" s="1848"/>
      <c r="R8" s="1890"/>
      <c r="S8" s="529">
        <f>IF( SUM( U8:AA8 ) = 0, 0, $U$5 )</f>
        <v>0</v>
      </c>
      <c r="T8" s="1894"/>
      <c r="U8" s="530">
        <f t="shared" ref="U8:AA12" si="1" xml:space="preserve"> IF( ISNUMBER( E8 ), 0, 1 )</f>
        <v>0</v>
      </c>
      <c r="V8" s="530">
        <f t="shared" si="1"/>
        <v>0</v>
      </c>
      <c r="W8" s="530">
        <f t="shared" si="1"/>
        <v>0</v>
      </c>
      <c r="X8" s="530">
        <f t="shared" si="1"/>
        <v>0</v>
      </c>
      <c r="Y8" s="530">
        <f t="shared" si="1"/>
        <v>0</v>
      </c>
      <c r="Z8" s="530">
        <f t="shared" si="1"/>
        <v>0</v>
      </c>
      <c r="AA8" s="530">
        <f t="shared" si="1"/>
        <v>0</v>
      </c>
      <c r="AB8" s="1894"/>
      <c r="AC8" s="1848"/>
      <c r="AD8" s="394" t="s">
        <v>2178</v>
      </c>
      <c r="AE8" s="1561" t="s">
        <v>3135</v>
      </c>
      <c r="AF8" s="1561" t="s">
        <v>3136</v>
      </c>
      <c r="AG8" s="1561" t="s">
        <v>3137</v>
      </c>
      <c r="AH8" s="1561" t="s">
        <v>3138</v>
      </c>
      <c r="AI8" s="1561" t="s">
        <v>3139</v>
      </c>
      <c r="AJ8" s="1561" t="s">
        <v>3140</v>
      </c>
      <c r="AK8" s="1561" t="s">
        <v>3141</v>
      </c>
      <c r="AL8" s="1558" t="s">
        <v>3142</v>
      </c>
    </row>
    <row r="9" spans="2:38" ht="33" customHeight="1">
      <c r="B9" s="1805" t="s">
        <v>2188</v>
      </c>
      <c r="C9" s="375" t="s">
        <v>813</v>
      </c>
      <c r="D9" s="375">
        <v>3</v>
      </c>
      <c r="E9" s="926">
        <v>0</v>
      </c>
      <c r="F9" s="926">
        <v>0</v>
      </c>
      <c r="G9" s="926">
        <v>0</v>
      </c>
      <c r="H9" s="926">
        <v>0</v>
      </c>
      <c r="I9" s="926">
        <v>0</v>
      </c>
      <c r="J9" s="926">
        <v>0</v>
      </c>
      <c r="K9" s="926">
        <v>0</v>
      </c>
      <c r="L9" s="504">
        <f t="shared" si="0"/>
        <v>0</v>
      </c>
      <c r="M9" s="157"/>
      <c r="N9" s="1273" t="s">
        <v>3143</v>
      </c>
      <c r="O9" s="1848"/>
      <c r="P9" s="1892"/>
      <c r="Q9" s="1848"/>
      <c r="R9" s="1895"/>
      <c r="S9" s="529">
        <f t="shared" ref="S9:S12" si="2">IF( SUM( U9:AA9 ) = 0, 0, $U$5 )</f>
        <v>0</v>
      </c>
      <c r="T9" s="1894"/>
      <c r="U9" s="530">
        <f t="shared" si="1"/>
        <v>0</v>
      </c>
      <c r="V9" s="530">
        <f t="shared" si="1"/>
        <v>0</v>
      </c>
      <c r="W9" s="530">
        <f t="shared" si="1"/>
        <v>0</v>
      </c>
      <c r="X9" s="530">
        <f t="shared" si="1"/>
        <v>0</v>
      </c>
      <c r="Y9" s="530">
        <f t="shared" si="1"/>
        <v>0</v>
      </c>
      <c r="Z9" s="530">
        <f t="shared" si="1"/>
        <v>0</v>
      </c>
      <c r="AA9" s="530">
        <f t="shared" si="1"/>
        <v>0</v>
      </c>
      <c r="AB9" s="1894"/>
      <c r="AC9" s="1848"/>
      <c r="AD9" s="1805" t="s">
        <v>2188</v>
      </c>
      <c r="AE9" s="1562" t="s">
        <v>3144</v>
      </c>
      <c r="AF9" s="1562" t="s">
        <v>3145</v>
      </c>
      <c r="AG9" s="1562" t="s">
        <v>3146</v>
      </c>
      <c r="AH9" s="1562" t="s">
        <v>3147</v>
      </c>
      <c r="AI9" s="1562" t="s">
        <v>3148</v>
      </c>
      <c r="AJ9" s="1562" t="s">
        <v>3149</v>
      </c>
      <c r="AK9" s="1562" t="s">
        <v>3150</v>
      </c>
      <c r="AL9" s="1559" t="s">
        <v>3151</v>
      </c>
    </row>
    <row r="10" spans="2:38" ht="33" customHeight="1">
      <c r="B10" s="1805" t="s">
        <v>2198</v>
      </c>
      <c r="C10" s="375" t="s">
        <v>813</v>
      </c>
      <c r="D10" s="375">
        <v>3</v>
      </c>
      <c r="E10" s="926">
        <v>0</v>
      </c>
      <c r="F10" s="926">
        <v>0</v>
      </c>
      <c r="G10" s="926">
        <v>0</v>
      </c>
      <c r="H10" s="926">
        <v>0</v>
      </c>
      <c r="I10" s="926">
        <v>0</v>
      </c>
      <c r="J10" s="926">
        <v>0</v>
      </c>
      <c r="K10" s="926">
        <v>0</v>
      </c>
      <c r="L10" s="504">
        <f t="shared" si="0"/>
        <v>0</v>
      </c>
      <c r="M10" s="157"/>
      <c r="N10" s="1274" t="s">
        <v>3152</v>
      </c>
      <c r="O10" s="1848"/>
      <c r="P10" s="1892"/>
      <c r="Q10" s="1848"/>
      <c r="R10" s="1895"/>
      <c r="S10" s="529">
        <f t="shared" si="2"/>
        <v>0</v>
      </c>
      <c r="T10" s="1894"/>
      <c r="U10" s="530">
        <f t="shared" si="1"/>
        <v>0</v>
      </c>
      <c r="V10" s="530">
        <f t="shared" si="1"/>
        <v>0</v>
      </c>
      <c r="W10" s="530">
        <f t="shared" si="1"/>
        <v>0</v>
      </c>
      <c r="X10" s="530">
        <f t="shared" si="1"/>
        <v>0</v>
      </c>
      <c r="Y10" s="530">
        <f t="shared" si="1"/>
        <v>0</v>
      </c>
      <c r="Z10" s="530">
        <f t="shared" si="1"/>
        <v>0</v>
      </c>
      <c r="AA10" s="530">
        <f t="shared" si="1"/>
        <v>0</v>
      </c>
      <c r="AB10" s="1894"/>
      <c r="AC10" s="1848"/>
      <c r="AD10" s="1805" t="s">
        <v>2198</v>
      </c>
      <c r="AE10" s="1562" t="s">
        <v>3153</v>
      </c>
      <c r="AF10" s="1562" t="s">
        <v>3154</v>
      </c>
      <c r="AG10" s="1562" t="s">
        <v>3155</v>
      </c>
      <c r="AH10" s="1562" t="s">
        <v>3156</v>
      </c>
      <c r="AI10" s="1562" t="s">
        <v>3157</v>
      </c>
      <c r="AJ10" s="1562" t="s">
        <v>3158</v>
      </c>
      <c r="AK10" s="1562" t="s">
        <v>3159</v>
      </c>
      <c r="AL10" s="1559" t="s">
        <v>3160</v>
      </c>
    </row>
    <row r="11" spans="2:38" ht="33" customHeight="1">
      <c r="B11" s="1805" t="s">
        <v>804</v>
      </c>
      <c r="C11" s="375" t="s">
        <v>813</v>
      </c>
      <c r="D11" s="375">
        <v>3</v>
      </c>
      <c r="E11" s="926">
        <v>0</v>
      </c>
      <c r="F11" s="926">
        <v>0</v>
      </c>
      <c r="G11" s="926">
        <v>0</v>
      </c>
      <c r="H11" s="926">
        <v>0</v>
      </c>
      <c r="I11" s="926">
        <v>0</v>
      </c>
      <c r="J11" s="926">
        <v>0</v>
      </c>
      <c r="K11" s="926">
        <v>0</v>
      </c>
      <c r="L11" s="504">
        <f t="shared" si="0"/>
        <v>0</v>
      </c>
      <c r="M11" s="157"/>
      <c r="N11" s="1275" t="s">
        <v>3161</v>
      </c>
      <c r="O11" s="1848"/>
      <c r="P11" s="1892"/>
      <c r="Q11" s="1848"/>
      <c r="R11" s="1895"/>
      <c r="S11" s="529">
        <f t="shared" si="2"/>
        <v>0</v>
      </c>
      <c r="T11" s="1894"/>
      <c r="U11" s="530">
        <f t="shared" si="1"/>
        <v>0</v>
      </c>
      <c r="V11" s="530">
        <f t="shared" si="1"/>
        <v>0</v>
      </c>
      <c r="W11" s="530">
        <f t="shared" si="1"/>
        <v>0</v>
      </c>
      <c r="X11" s="530">
        <f t="shared" si="1"/>
        <v>0</v>
      </c>
      <c r="Y11" s="530">
        <f t="shared" si="1"/>
        <v>0</v>
      </c>
      <c r="Z11" s="530">
        <f t="shared" si="1"/>
        <v>0</v>
      </c>
      <c r="AA11" s="530">
        <f t="shared" si="1"/>
        <v>0</v>
      </c>
      <c r="AB11" s="1894"/>
      <c r="AC11" s="1848"/>
      <c r="AD11" s="1805" t="s">
        <v>804</v>
      </c>
      <c r="AE11" s="1562" t="s">
        <v>3162</v>
      </c>
      <c r="AF11" s="1562" t="s">
        <v>3163</v>
      </c>
      <c r="AG11" s="1562" t="s">
        <v>3164</v>
      </c>
      <c r="AH11" s="1562" t="s">
        <v>3165</v>
      </c>
      <c r="AI11" s="1562" t="s">
        <v>3166</v>
      </c>
      <c r="AJ11" s="1562" t="s">
        <v>3167</v>
      </c>
      <c r="AK11" s="1562" t="s">
        <v>3168</v>
      </c>
      <c r="AL11" s="1559" t="s">
        <v>3169</v>
      </c>
    </row>
    <row r="12" spans="2:38" ht="33" customHeight="1">
      <c r="B12" s="1805" t="s">
        <v>2217</v>
      </c>
      <c r="C12" s="375" t="s">
        <v>813</v>
      </c>
      <c r="D12" s="375">
        <v>3</v>
      </c>
      <c r="E12" s="926">
        <v>0</v>
      </c>
      <c r="F12" s="926">
        <v>0</v>
      </c>
      <c r="G12" s="926">
        <v>0</v>
      </c>
      <c r="H12" s="926">
        <v>0</v>
      </c>
      <c r="I12" s="926">
        <v>0</v>
      </c>
      <c r="J12" s="926">
        <v>0</v>
      </c>
      <c r="K12" s="926">
        <v>0</v>
      </c>
      <c r="L12" s="504">
        <f t="shared" si="0"/>
        <v>0</v>
      </c>
      <c r="M12" s="157"/>
      <c r="N12" s="1273" t="s">
        <v>3170</v>
      </c>
      <c r="O12" s="1848"/>
      <c r="P12" s="1892"/>
      <c r="Q12" s="1848"/>
      <c r="R12" s="1895"/>
      <c r="S12" s="529">
        <f t="shared" si="2"/>
        <v>0</v>
      </c>
      <c r="T12" s="1894"/>
      <c r="U12" s="530">
        <f t="shared" si="1"/>
        <v>0</v>
      </c>
      <c r="V12" s="530">
        <f t="shared" si="1"/>
        <v>0</v>
      </c>
      <c r="W12" s="530">
        <f t="shared" si="1"/>
        <v>0</v>
      </c>
      <c r="X12" s="530">
        <f t="shared" si="1"/>
        <v>0</v>
      </c>
      <c r="Y12" s="530">
        <f t="shared" si="1"/>
        <v>0</v>
      </c>
      <c r="Z12" s="530">
        <f t="shared" si="1"/>
        <v>0</v>
      </c>
      <c r="AA12" s="530">
        <f t="shared" si="1"/>
        <v>0</v>
      </c>
      <c r="AB12" s="1894"/>
      <c r="AC12" s="1848"/>
      <c r="AD12" s="1805" t="s">
        <v>2217</v>
      </c>
      <c r="AE12" s="1562" t="s">
        <v>3171</v>
      </c>
      <c r="AF12" s="1562" t="s">
        <v>3172</v>
      </c>
      <c r="AG12" s="1562" t="s">
        <v>3173</v>
      </c>
      <c r="AH12" s="1562" t="s">
        <v>3174</v>
      </c>
      <c r="AI12" s="1562" t="s">
        <v>3175</v>
      </c>
      <c r="AJ12" s="1562" t="s">
        <v>3176</v>
      </c>
      <c r="AK12" s="1562" t="s">
        <v>3177</v>
      </c>
      <c r="AL12" s="1559" t="s">
        <v>3178</v>
      </c>
    </row>
    <row r="13" spans="2:38" ht="33" customHeight="1">
      <c r="B13" s="1809" t="s">
        <v>2227</v>
      </c>
      <c r="C13" s="382" t="s">
        <v>813</v>
      </c>
      <c r="D13" s="382">
        <v>3</v>
      </c>
      <c r="E13" s="391">
        <f>SUM(E8:E12)</f>
        <v>0</v>
      </c>
      <c r="F13" s="391">
        <f t="shared" ref="F13:K13" si="3">SUM(F8:F12)</f>
        <v>0</v>
      </c>
      <c r="G13" s="391">
        <f t="shared" si="3"/>
        <v>0</v>
      </c>
      <c r="H13" s="391">
        <f t="shared" si="3"/>
        <v>0</v>
      </c>
      <c r="I13" s="391">
        <f t="shared" si="3"/>
        <v>0</v>
      </c>
      <c r="J13" s="391">
        <f t="shared" si="3"/>
        <v>0</v>
      </c>
      <c r="K13" s="391">
        <f t="shared" si="3"/>
        <v>0</v>
      </c>
      <c r="L13" s="392">
        <f t="shared" si="0"/>
        <v>0</v>
      </c>
      <c r="M13" s="157"/>
      <c r="N13" s="499" t="s">
        <v>3179</v>
      </c>
      <c r="O13" s="1848"/>
      <c r="P13" s="1893"/>
      <c r="Q13" s="1848"/>
      <c r="R13" s="1895"/>
      <c r="S13" s="529"/>
      <c r="T13" s="1894"/>
      <c r="U13" s="348"/>
      <c r="V13" s="348"/>
      <c r="W13" s="348"/>
      <c r="X13" s="348"/>
      <c r="Y13" s="348"/>
      <c r="Z13" s="348"/>
      <c r="AA13" s="348"/>
      <c r="AB13" s="1894"/>
      <c r="AC13" s="1848"/>
      <c r="AD13" s="1809" t="s">
        <v>2227</v>
      </c>
      <c r="AE13" s="1507" t="s">
        <v>3180</v>
      </c>
      <c r="AF13" s="1507" t="s">
        <v>3181</v>
      </c>
      <c r="AG13" s="1507" t="s">
        <v>3182</v>
      </c>
      <c r="AH13" s="1507" t="s">
        <v>3183</v>
      </c>
      <c r="AI13" s="1507" t="s">
        <v>3184</v>
      </c>
      <c r="AJ13" s="1507" t="s">
        <v>3185</v>
      </c>
      <c r="AK13" s="1507" t="s">
        <v>3186</v>
      </c>
      <c r="AL13" s="1560" t="s">
        <v>3187</v>
      </c>
    </row>
    <row r="14" spans="2:38" ht="15" customHeight="1">
      <c r="B14" s="1276"/>
      <c r="C14" s="1276"/>
      <c r="D14" s="1276"/>
      <c r="E14" s="157"/>
      <c r="F14" s="157"/>
      <c r="G14" s="157"/>
      <c r="H14" s="157"/>
      <c r="I14" s="157"/>
      <c r="J14" s="157"/>
      <c r="K14" s="157"/>
      <c r="L14" s="157"/>
      <c r="M14" s="157"/>
      <c r="N14" s="46"/>
      <c r="O14" s="1848"/>
      <c r="P14" s="1848"/>
      <c r="Q14" s="1848"/>
      <c r="R14" s="1895"/>
      <c r="S14" s="529"/>
      <c r="T14" s="1894"/>
      <c r="U14" s="348"/>
      <c r="V14" s="348"/>
      <c r="W14" s="348"/>
      <c r="X14" s="348"/>
      <c r="Y14" s="348"/>
      <c r="Z14" s="348"/>
      <c r="AA14" s="348"/>
      <c r="AB14" s="1894"/>
      <c r="AC14" s="1848"/>
      <c r="AD14" s="1276"/>
      <c r="AE14" s="38"/>
      <c r="AF14" s="38"/>
      <c r="AG14" s="38"/>
      <c r="AH14" s="38"/>
      <c r="AI14" s="38"/>
      <c r="AJ14" s="38"/>
      <c r="AK14" s="38"/>
      <c r="AL14" s="38"/>
    </row>
    <row r="15" spans="2:38" ht="21" customHeight="1">
      <c r="B15" s="390" t="s">
        <v>3188</v>
      </c>
      <c r="C15" s="599"/>
      <c r="D15" s="599"/>
      <c r="E15" s="157"/>
      <c r="F15" s="157"/>
      <c r="G15" s="157"/>
      <c r="H15" s="157"/>
      <c r="I15" s="157"/>
      <c r="J15" s="157"/>
      <c r="K15" s="157"/>
      <c r="L15" s="157"/>
      <c r="M15" s="157"/>
      <c r="N15" s="46"/>
      <c r="O15" s="1848"/>
      <c r="P15" s="1848"/>
      <c r="Q15" s="1848"/>
      <c r="R15" s="1895"/>
      <c r="S15" s="529"/>
      <c r="T15" s="1894"/>
      <c r="U15" s="348"/>
      <c r="V15" s="348"/>
      <c r="W15" s="348"/>
      <c r="X15" s="348"/>
      <c r="Y15" s="348"/>
      <c r="Z15" s="348"/>
      <c r="AA15" s="348"/>
      <c r="AB15" s="1894"/>
      <c r="AC15" s="1848"/>
      <c r="AD15" s="390" t="s">
        <v>3188</v>
      </c>
      <c r="AE15" s="38"/>
      <c r="AF15" s="38"/>
      <c r="AG15" s="38"/>
      <c r="AH15" s="38"/>
      <c r="AI15" s="38"/>
      <c r="AJ15" s="38"/>
      <c r="AK15" s="38"/>
      <c r="AL15" s="38"/>
    </row>
    <row r="16" spans="2:38" ht="33" customHeight="1">
      <c r="B16" s="394" t="s">
        <v>2178</v>
      </c>
      <c r="C16" s="379" t="s">
        <v>813</v>
      </c>
      <c r="D16" s="379">
        <v>3</v>
      </c>
      <c r="E16" s="924">
        <v>0</v>
      </c>
      <c r="F16" s="924">
        <v>0</v>
      </c>
      <c r="G16" s="924">
        <v>0</v>
      </c>
      <c r="H16" s="924">
        <v>0</v>
      </c>
      <c r="I16" s="924">
        <v>0</v>
      </c>
      <c r="J16" s="924">
        <v>0</v>
      </c>
      <c r="K16" s="924">
        <v>0</v>
      </c>
      <c r="L16" s="503">
        <f>SUM(E16:K16)</f>
        <v>0</v>
      </c>
      <c r="M16" s="157"/>
      <c r="N16" s="385" t="s">
        <v>3189</v>
      </c>
      <c r="O16" s="1848"/>
      <c r="P16" s="1891"/>
      <c r="Q16" s="1848"/>
      <c r="R16" s="1895"/>
      <c r="S16" s="529">
        <f>IF( SUM( U16:AA16 ) = 0, 0, $U$5 )</f>
        <v>0</v>
      </c>
      <c r="T16" s="1894"/>
      <c r="U16" s="530">
        <f t="shared" ref="U16:AA19" si="4" xml:space="preserve"> IF( ISNUMBER( E16 ), 0, 1 )</f>
        <v>0</v>
      </c>
      <c r="V16" s="530">
        <f t="shared" si="4"/>
        <v>0</v>
      </c>
      <c r="W16" s="530">
        <f t="shared" si="4"/>
        <v>0</v>
      </c>
      <c r="X16" s="530">
        <f t="shared" si="4"/>
        <v>0</v>
      </c>
      <c r="Y16" s="530">
        <f t="shared" si="4"/>
        <v>0</v>
      </c>
      <c r="Z16" s="530">
        <f t="shared" si="4"/>
        <v>0</v>
      </c>
      <c r="AA16" s="530">
        <f t="shared" si="4"/>
        <v>0</v>
      </c>
      <c r="AB16" s="1894"/>
      <c r="AC16" s="1848"/>
      <c r="AD16" s="394" t="s">
        <v>2178</v>
      </c>
      <c r="AE16" s="1561" t="s">
        <v>3190</v>
      </c>
      <c r="AF16" s="1561" t="s">
        <v>3191</v>
      </c>
      <c r="AG16" s="1561" t="s">
        <v>3192</v>
      </c>
      <c r="AH16" s="1561" t="s">
        <v>3193</v>
      </c>
      <c r="AI16" s="1561" t="s">
        <v>3194</v>
      </c>
      <c r="AJ16" s="1561" t="s">
        <v>3195</v>
      </c>
      <c r="AK16" s="1561" t="s">
        <v>3196</v>
      </c>
      <c r="AL16" s="1558" t="s">
        <v>3197</v>
      </c>
    </row>
    <row r="17" spans="2:38" ht="33" customHeight="1">
      <c r="B17" s="1805" t="s">
        <v>2188</v>
      </c>
      <c r="C17" s="375" t="s">
        <v>813</v>
      </c>
      <c r="D17" s="375">
        <v>3</v>
      </c>
      <c r="E17" s="926">
        <v>0</v>
      </c>
      <c r="F17" s="926">
        <v>0</v>
      </c>
      <c r="G17" s="926">
        <v>0</v>
      </c>
      <c r="H17" s="926">
        <v>0</v>
      </c>
      <c r="I17" s="926">
        <v>0</v>
      </c>
      <c r="J17" s="926">
        <v>0</v>
      </c>
      <c r="K17" s="926">
        <v>0</v>
      </c>
      <c r="L17" s="504">
        <f>SUM(E17:K17)</f>
        <v>0</v>
      </c>
      <c r="M17" s="157"/>
      <c r="N17" s="386" t="s">
        <v>3198</v>
      </c>
      <c r="O17" s="1848"/>
      <c r="P17" s="1892"/>
      <c r="Q17" s="1848"/>
      <c r="R17" s="1895"/>
      <c r="S17" s="529">
        <f t="shared" ref="S17:S19" si="5">IF( SUM( U17:AA17 ) = 0, 0, $U$5 )</f>
        <v>0</v>
      </c>
      <c r="T17" s="1894"/>
      <c r="U17" s="530">
        <f t="shared" si="4"/>
        <v>0</v>
      </c>
      <c r="V17" s="530">
        <f t="shared" si="4"/>
        <v>0</v>
      </c>
      <c r="W17" s="530">
        <f t="shared" si="4"/>
        <v>0</v>
      </c>
      <c r="X17" s="530">
        <f t="shared" si="4"/>
        <v>0</v>
      </c>
      <c r="Y17" s="530">
        <f t="shared" si="4"/>
        <v>0</v>
      </c>
      <c r="Z17" s="530">
        <f t="shared" si="4"/>
        <v>0</v>
      </c>
      <c r="AA17" s="530">
        <f t="shared" si="4"/>
        <v>0</v>
      </c>
      <c r="AB17" s="1894"/>
      <c r="AC17" s="1848"/>
      <c r="AD17" s="1805" t="s">
        <v>2188</v>
      </c>
      <c r="AE17" s="1562" t="s">
        <v>3199</v>
      </c>
      <c r="AF17" s="1562" t="s">
        <v>3200</v>
      </c>
      <c r="AG17" s="1562" t="s">
        <v>3201</v>
      </c>
      <c r="AH17" s="1562" t="s">
        <v>3202</v>
      </c>
      <c r="AI17" s="1562" t="s">
        <v>3203</v>
      </c>
      <c r="AJ17" s="1562" t="s">
        <v>3204</v>
      </c>
      <c r="AK17" s="1562" t="s">
        <v>3205</v>
      </c>
      <c r="AL17" s="1559" t="s">
        <v>3206</v>
      </c>
    </row>
    <row r="18" spans="2:38" ht="33" customHeight="1">
      <c r="B18" s="1805" t="s">
        <v>804</v>
      </c>
      <c r="C18" s="375" t="s">
        <v>813</v>
      </c>
      <c r="D18" s="375">
        <v>3</v>
      </c>
      <c r="E18" s="926">
        <v>0</v>
      </c>
      <c r="F18" s="926">
        <v>0</v>
      </c>
      <c r="G18" s="926">
        <v>0</v>
      </c>
      <c r="H18" s="926">
        <v>0</v>
      </c>
      <c r="I18" s="926">
        <v>0</v>
      </c>
      <c r="J18" s="926">
        <v>0</v>
      </c>
      <c r="K18" s="926">
        <v>0</v>
      </c>
      <c r="L18" s="504">
        <f>SUM(E18:K18)</f>
        <v>0</v>
      </c>
      <c r="M18" s="157"/>
      <c r="N18" s="386" t="s">
        <v>3207</v>
      </c>
      <c r="O18" s="1848"/>
      <c r="P18" s="1892"/>
      <c r="Q18" s="1848"/>
      <c r="R18" s="1895"/>
      <c r="S18" s="529">
        <f t="shared" si="5"/>
        <v>0</v>
      </c>
      <c r="T18" s="1894"/>
      <c r="U18" s="530">
        <f t="shared" si="4"/>
        <v>0</v>
      </c>
      <c r="V18" s="530">
        <f t="shared" si="4"/>
        <v>0</v>
      </c>
      <c r="W18" s="530">
        <f t="shared" si="4"/>
        <v>0</v>
      </c>
      <c r="X18" s="530">
        <f t="shared" si="4"/>
        <v>0</v>
      </c>
      <c r="Y18" s="530">
        <f t="shared" si="4"/>
        <v>0</v>
      </c>
      <c r="Z18" s="530">
        <f t="shared" si="4"/>
        <v>0</v>
      </c>
      <c r="AA18" s="530">
        <f t="shared" si="4"/>
        <v>0</v>
      </c>
      <c r="AB18" s="1894"/>
      <c r="AC18" s="1848"/>
      <c r="AD18" s="1805" t="s">
        <v>804</v>
      </c>
      <c r="AE18" s="1562" t="s">
        <v>3208</v>
      </c>
      <c r="AF18" s="1562" t="s">
        <v>3209</v>
      </c>
      <c r="AG18" s="1562" t="s">
        <v>3210</v>
      </c>
      <c r="AH18" s="1562" t="s">
        <v>3211</v>
      </c>
      <c r="AI18" s="1562" t="s">
        <v>3212</v>
      </c>
      <c r="AJ18" s="1562" t="s">
        <v>3213</v>
      </c>
      <c r="AK18" s="1562" t="s">
        <v>3214</v>
      </c>
      <c r="AL18" s="1559" t="s">
        <v>3215</v>
      </c>
    </row>
    <row r="19" spans="2:38" ht="33" customHeight="1">
      <c r="B19" s="1805" t="s">
        <v>2264</v>
      </c>
      <c r="C19" s="375" t="s">
        <v>813</v>
      </c>
      <c r="D19" s="375">
        <v>3</v>
      </c>
      <c r="E19" s="926">
        <v>0</v>
      </c>
      <c r="F19" s="926">
        <v>0</v>
      </c>
      <c r="G19" s="926">
        <v>0</v>
      </c>
      <c r="H19" s="926">
        <v>0</v>
      </c>
      <c r="I19" s="926">
        <v>0</v>
      </c>
      <c r="J19" s="926">
        <v>0</v>
      </c>
      <c r="K19" s="926">
        <v>0</v>
      </c>
      <c r="L19" s="504">
        <f>SUM(E19:K19)</f>
        <v>0</v>
      </c>
      <c r="M19" s="157"/>
      <c r="N19" s="386" t="s">
        <v>3216</v>
      </c>
      <c r="O19" s="1848"/>
      <c r="P19" s="1892"/>
      <c r="Q19" s="1848"/>
      <c r="R19" s="1895"/>
      <c r="S19" s="529">
        <f t="shared" si="5"/>
        <v>0</v>
      </c>
      <c r="T19" s="1894"/>
      <c r="U19" s="530">
        <f t="shared" si="4"/>
        <v>0</v>
      </c>
      <c r="V19" s="530">
        <f t="shared" si="4"/>
        <v>0</v>
      </c>
      <c r="W19" s="530">
        <f t="shared" si="4"/>
        <v>0</v>
      </c>
      <c r="X19" s="530">
        <f t="shared" si="4"/>
        <v>0</v>
      </c>
      <c r="Y19" s="530">
        <f t="shared" si="4"/>
        <v>0</v>
      </c>
      <c r="Z19" s="530">
        <f t="shared" si="4"/>
        <v>0</v>
      </c>
      <c r="AA19" s="530">
        <f t="shared" si="4"/>
        <v>0</v>
      </c>
      <c r="AB19" s="1894"/>
      <c r="AC19" s="1848"/>
      <c r="AD19" s="1805" t="s">
        <v>2264</v>
      </c>
      <c r="AE19" s="1562" t="s">
        <v>3217</v>
      </c>
      <c r="AF19" s="1562" t="s">
        <v>3218</v>
      </c>
      <c r="AG19" s="1562" t="s">
        <v>3219</v>
      </c>
      <c r="AH19" s="1562" t="s">
        <v>3220</v>
      </c>
      <c r="AI19" s="1562" t="s">
        <v>3221</v>
      </c>
      <c r="AJ19" s="1562" t="s">
        <v>3222</v>
      </c>
      <c r="AK19" s="1562" t="s">
        <v>3223</v>
      </c>
      <c r="AL19" s="1559" t="s">
        <v>3224</v>
      </c>
    </row>
    <row r="20" spans="2:38" ht="33" customHeight="1">
      <c r="B20" s="1809" t="s">
        <v>2227</v>
      </c>
      <c r="C20" s="382" t="s">
        <v>813</v>
      </c>
      <c r="D20" s="382">
        <v>3</v>
      </c>
      <c r="E20" s="391">
        <f>SUM(E16:E19)</f>
        <v>0</v>
      </c>
      <c r="F20" s="391">
        <f t="shared" ref="F20:J20" si="6">SUM(F16:F19)</f>
        <v>0</v>
      </c>
      <c r="G20" s="391">
        <f t="shared" si="6"/>
        <v>0</v>
      </c>
      <c r="H20" s="391">
        <f t="shared" si="6"/>
        <v>0</v>
      </c>
      <c r="I20" s="391">
        <f t="shared" si="6"/>
        <v>0</v>
      </c>
      <c r="J20" s="391">
        <f t="shared" si="6"/>
        <v>0</v>
      </c>
      <c r="K20" s="391">
        <f>SUM(K16:K19)</f>
        <v>0</v>
      </c>
      <c r="L20" s="392">
        <f>SUM(E20:K20)</f>
        <v>0</v>
      </c>
      <c r="M20" s="157"/>
      <c r="N20" s="387" t="s">
        <v>3225</v>
      </c>
      <c r="O20" s="1848"/>
      <c r="P20" s="1893"/>
      <c r="Q20" s="1848"/>
      <c r="R20" s="1895"/>
      <c r="S20" s="529"/>
      <c r="T20" s="1894"/>
      <c r="U20" s="348"/>
      <c r="V20" s="348"/>
      <c r="W20" s="348"/>
      <c r="X20" s="348"/>
      <c r="Y20" s="348"/>
      <c r="Z20" s="348"/>
      <c r="AA20" s="348"/>
      <c r="AB20" s="1894"/>
      <c r="AC20" s="1848"/>
      <c r="AD20" s="1809" t="s">
        <v>2227</v>
      </c>
      <c r="AE20" s="1507" t="s">
        <v>3226</v>
      </c>
      <c r="AF20" s="1507" t="s">
        <v>3227</v>
      </c>
      <c r="AG20" s="1507" t="s">
        <v>3228</v>
      </c>
      <c r="AH20" s="1507" t="s">
        <v>3229</v>
      </c>
      <c r="AI20" s="1507" t="s">
        <v>3230</v>
      </c>
      <c r="AJ20" s="1507" t="s">
        <v>3231</v>
      </c>
      <c r="AK20" s="1507" t="s">
        <v>3232</v>
      </c>
      <c r="AL20" s="1560" t="s">
        <v>3233</v>
      </c>
    </row>
    <row r="21" spans="2:38" ht="15" customHeight="1">
      <c r="B21" s="157"/>
      <c r="C21" s="157"/>
      <c r="D21" s="157"/>
      <c r="E21" s="157"/>
      <c r="F21" s="157"/>
      <c r="G21" s="157"/>
      <c r="H21" s="157"/>
      <c r="I21" s="157"/>
      <c r="J21" s="157"/>
      <c r="K21" s="157"/>
      <c r="L21" s="157"/>
      <c r="M21" s="157"/>
      <c r="N21" s="46"/>
      <c r="O21" s="1848"/>
      <c r="P21" s="1848"/>
      <c r="Q21" s="1848"/>
      <c r="R21" s="1895"/>
      <c r="S21" s="529"/>
      <c r="T21" s="1894"/>
      <c r="U21" s="348"/>
      <c r="V21" s="348"/>
      <c r="W21" s="348"/>
      <c r="X21" s="348"/>
      <c r="Y21" s="348"/>
      <c r="Z21" s="348"/>
      <c r="AA21" s="348"/>
      <c r="AB21" s="1894"/>
      <c r="AC21" s="1848"/>
      <c r="AD21" s="157"/>
      <c r="AE21" s="38"/>
      <c r="AF21" s="38"/>
      <c r="AG21" s="38"/>
      <c r="AH21" s="38"/>
      <c r="AI21" s="38"/>
      <c r="AJ21" s="38"/>
      <c r="AK21" s="38"/>
      <c r="AL21" s="38"/>
    </row>
    <row r="22" spans="2:38" ht="33" customHeight="1">
      <c r="B22" s="1277" t="s">
        <v>2283</v>
      </c>
      <c r="C22" s="412" t="s">
        <v>813</v>
      </c>
      <c r="D22" s="412">
        <v>3</v>
      </c>
      <c r="E22" s="1278">
        <f>E13+E20</f>
        <v>0</v>
      </c>
      <c r="F22" s="1278">
        <f t="shared" ref="F22:K22" si="7">F13+F20</f>
        <v>0</v>
      </c>
      <c r="G22" s="1278">
        <f t="shared" si="7"/>
        <v>0</v>
      </c>
      <c r="H22" s="1278">
        <f t="shared" si="7"/>
        <v>0</v>
      </c>
      <c r="I22" s="1278">
        <f t="shared" si="7"/>
        <v>0</v>
      </c>
      <c r="J22" s="1278">
        <f t="shared" si="7"/>
        <v>0</v>
      </c>
      <c r="K22" s="1278">
        <f t="shared" si="7"/>
        <v>0</v>
      </c>
      <c r="L22" s="1279">
        <f>SUM(E22:K22)</f>
        <v>0</v>
      </c>
      <c r="M22" s="157"/>
      <c r="N22" s="583" t="s">
        <v>3234</v>
      </c>
      <c r="O22" s="1848"/>
      <c r="P22" s="1896"/>
      <c r="Q22" s="1848"/>
      <c r="R22" s="1895"/>
      <c r="S22" s="529"/>
      <c r="T22" s="1894"/>
      <c r="U22" s="348"/>
      <c r="V22" s="348"/>
      <c r="W22" s="348"/>
      <c r="X22" s="348"/>
      <c r="Y22" s="348"/>
      <c r="Z22" s="348"/>
      <c r="AA22" s="348"/>
      <c r="AB22" s="1894"/>
      <c r="AC22" s="1848"/>
      <c r="AD22" s="1277" t="s">
        <v>2283</v>
      </c>
      <c r="AE22" s="1563" t="s">
        <v>3235</v>
      </c>
      <c r="AF22" s="1563" t="s">
        <v>3236</v>
      </c>
      <c r="AG22" s="1563" t="s">
        <v>3237</v>
      </c>
      <c r="AH22" s="1563" t="s">
        <v>3238</v>
      </c>
      <c r="AI22" s="1563" t="s">
        <v>3239</v>
      </c>
      <c r="AJ22" s="1563" t="s">
        <v>3240</v>
      </c>
      <c r="AK22" s="1563" t="s">
        <v>3241</v>
      </c>
      <c r="AL22" s="1564" t="s">
        <v>3242</v>
      </c>
    </row>
    <row r="23" spans="2:38" ht="15" customHeight="1">
      <c r="B23" s="1282"/>
      <c r="C23" s="1282"/>
      <c r="D23" s="1282"/>
      <c r="E23" s="157"/>
      <c r="F23" s="157"/>
      <c r="G23" s="157"/>
      <c r="H23" s="157"/>
      <c r="I23" s="157"/>
      <c r="J23" s="157"/>
      <c r="K23" s="157"/>
      <c r="L23" s="157"/>
      <c r="M23" s="157"/>
      <c r="N23" s="46"/>
      <c r="O23" s="1848"/>
      <c r="P23" s="1848"/>
      <c r="Q23" s="1848"/>
      <c r="R23" s="1895"/>
      <c r="S23" s="529"/>
      <c r="T23" s="578"/>
      <c r="U23" s="348"/>
      <c r="V23" s="348"/>
      <c r="W23" s="348"/>
      <c r="X23" s="348"/>
      <c r="Y23" s="348"/>
      <c r="Z23" s="348"/>
      <c r="AA23" s="348"/>
      <c r="AB23" s="578"/>
      <c r="AC23" s="1848"/>
      <c r="AD23" s="1282"/>
      <c r="AE23" s="38"/>
      <c r="AF23" s="38"/>
      <c r="AG23" s="38"/>
      <c r="AH23" s="38"/>
      <c r="AI23" s="38"/>
      <c r="AJ23" s="38"/>
      <c r="AK23" s="38"/>
      <c r="AL23" s="38"/>
    </row>
    <row r="24" spans="2:38" ht="33" customHeight="1">
      <c r="B24" s="1277" t="s">
        <v>2293</v>
      </c>
      <c r="C24" s="412" t="s">
        <v>813</v>
      </c>
      <c r="D24" s="412">
        <v>3</v>
      </c>
      <c r="E24" s="1278">
        <f>E8+E16</f>
        <v>0</v>
      </c>
      <c r="F24" s="1278">
        <f t="shared" ref="F24:K24" si="8">F8+F16</f>
        <v>0</v>
      </c>
      <c r="G24" s="1278">
        <f t="shared" si="8"/>
        <v>0</v>
      </c>
      <c r="H24" s="1278">
        <f t="shared" si="8"/>
        <v>0</v>
      </c>
      <c r="I24" s="1278">
        <f t="shared" si="8"/>
        <v>0</v>
      </c>
      <c r="J24" s="1278">
        <f t="shared" si="8"/>
        <v>0</v>
      </c>
      <c r="K24" s="1278">
        <f t="shared" si="8"/>
        <v>0</v>
      </c>
      <c r="L24" s="1279">
        <f>SUM(E24:K24)</f>
        <v>0</v>
      </c>
      <c r="M24" s="157"/>
      <c r="N24" s="583" t="s">
        <v>3243</v>
      </c>
      <c r="O24" s="1848"/>
      <c r="P24" s="1896"/>
      <c r="Q24" s="1848"/>
      <c r="R24" s="1895"/>
      <c r="S24" s="529"/>
      <c r="T24" s="578"/>
      <c r="U24" s="348"/>
      <c r="V24" s="348"/>
      <c r="W24" s="348"/>
      <c r="X24" s="348"/>
      <c r="Y24" s="348"/>
      <c r="Z24" s="348"/>
      <c r="AA24" s="348"/>
      <c r="AB24" s="578"/>
      <c r="AC24" s="1848"/>
      <c r="AD24" s="1277" t="s">
        <v>2293</v>
      </c>
      <c r="AE24" s="1563" t="s">
        <v>3244</v>
      </c>
      <c r="AF24" s="1563" t="s">
        <v>3245</v>
      </c>
      <c r="AG24" s="1563" t="s">
        <v>3246</v>
      </c>
      <c r="AH24" s="1563" t="s">
        <v>3247</v>
      </c>
      <c r="AI24" s="1563" t="s">
        <v>3248</v>
      </c>
      <c r="AJ24" s="1563" t="s">
        <v>3249</v>
      </c>
      <c r="AK24" s="1563" t="s">
        <v>3250</v>
      </c>
      <c r="AL24" s="1564" t="s">
        <v>3251</v>
      </c>
    </row>
    <row r="25" spans="2:38" ht="15" customHeight="1">
      <c r="B25" s="157"/>
      <c r="C25" s="157"/>
      <c r="D25" s="157"/>
      <c r="E25" s="157"/>
      <c r="F25" s="157"/>
      <c r="G25" s="157"/>
      <c r="H25" s="157"/>
      <c r="I25" s="157"/>
      <c r="J25" s="157"/>
      <c r="K25" s="157"/>
      <c r="L25" s="157"/>
      <c r="M25" s="157"/>
      <c r="O25" s="16"/>
      <c r="P25" s="16"/>
      <c r="Q25" s="1848"/>
      <c r="R25" s="1895"/>
      <c r="S25" s="529"/>
      <c r="T25" s="578"/>
      <c r="U25" s="348"/>
      <c r="V25" s="348"/>
      <c r="W25" s="348"/>
      <c r="X25" s="348"/>
      <c r="Y25" s="348"/>
      <c r="Z25" s="348"/>
      <c r="AA25" s="348"/>
      <c r="AB25" s="578"/>
      <c r="AC25" s="1848"/>
      <c r="AD25" s="157"/>
      <c r="AE25" s="38"/>
      <c r="AF25" s="38"/>
      <c r="AG25" s="38"/>
      <c r="AH25" s="38"/>
      <c r="AI25" s="38"/>
      <c r="AJ25" s="38"/>
      <c r="AK25" s="38"/>
      <c r="AL25" s="38"/>
    </row>
    <row r="26" spans="2:38" ht="21" customHeight="1">
      <c r="B26" s="390" t="s">
        <v>3252</v>
      </c>
      <c r="C26" s="599"/>
      <c r="D26" s="599"/>
      <c r="E26" s="157"/>
      <c r="F26" s="157"/>
      <c r="G26" s="157"/>
      <c r="H26" s="157"/>
      <c r="I26" s="157"/>
      <c r="J26" s="157"/>
      <c r="K26" s="157"/>
      <c r="L26" s="157"/>
      <c r="M26" s="157"/>
      <c r="O26" s="16"/>
      <c r="P26" s="16"/>
      <c r="Q26" s="1848"/>
      <c r="R26" s="1895"/>
      <c r="S26" s="529"/>
      <c r="T26" s="578"/>
      <c r="U26" s="348"/>
      <c r="V26" s="348"/>
      <c r="W26" s="348"/>
      <c r="X26" s="348"/>
      <c r="Y26" s="348"/>
      <c r="Z26" s="348"/>
      <c r="AA26" s="348"/>
      <c r="AB26" s="578"/>
      <c r="AC26" s="1848"/>
      <c r="AD26" s="390" t="s">
        <v>3252</v>
      </c>
      <c r="AE26" s="38"/>
      <c r="AF26" s="38"/>
      <c r="AG26" s="38"/>
      <c r="AH26" s="38"/>
      <c r="AI26" s="38"/>
      <c r="AJ26" s="38"/>
      <c r="AK26" s="38"/>
      <c r="AL26" s="38"/>
    </row>
    <row r="27" spans="2:38" ht="22.5" customHeight="1" thickBot="1">
      <c r="B27" s="394" t="s">
        <v>2304</v>
      </c>
      <c r="C27" s="379" t="s">
        <v>813</v>
      </c>
      <c r="D27" s="379">
        <v>3</v>
      </c>
      <c r="E27" s="924">
        <v>0</v>
      </c>
      <c r="F27" s="924">
        <v>0</v>
      </c>
      <c r="G27" s="924">
        <v>0</v>
      </c>
      <c r="H27" s="924">
        <v>0</v>
      </c>
      <c r="I27" s="924">
        <v>0</v>
      </c>
      <c r="J27" s="924">
        <v>0</v>
      </c>
      <c r="K27" s="924">
        <v>0</v>
      </c>
      <c r="L27" s="503">
        <f>SUM(E27:K27)</f>
        <v>0</v>
      </c>
      <c r="M27" s="157"/>
      <c r="N27" s="385" t="s">
        <v>3253</v>
      </c>
      <c r="O27" s="16"/>
      <c r="P27" s="1283"/>
      <c r="Q27" s="1848"/>
      <c r="R27" s="1895"/>
      <c r="S27" s="529">
        <f t="shared" ref="S27:S28" si="9">IF( SUM( U27:AA27 ) = 0, 0, $U$5 )</f>
        <v>0</v>
      </c>
      <c r="T27" s="1894"/>
      <c r="U27" s="530">
        <f t="shared" ref="U27:AA28" si="10" xml:space="preserve"> IF( ISNUMBER( E27 ), 0, 1 )</f>
        <v>0</v>
      </c>
      <c r="V27" s="530">
        <f t="shared" si="10"/>
        <v>0</v>
      </c>
      <c r="W27" s="530">
        <f t="shared" si="10"/>
        <v>0</v>
      </c>
      <c r="X27" s="530">
        <f t="shared" si="10"/>
        <v>0</v>
      </c>
      <c r="Y27" s="530">
        <f t="shared" si="10"/>
        <v>0</v>
      </c>
      <c r="Z27" s="530">
        <f t="shared" si="10"/>
        <v>0</v>
      </c>
      <c r="AA27" s="530">
        <f t="shared" si="10"/>
        <v>0</v>
      </c>
      <c r="AB27" s="578"/>
      <c r="AC27" s="1848"/>
      <c r="AD27" s="394" t="s">
        <v>2304</v>
      </c>
      <c r="AE27" s="1561" t="s">
        <v>3254</v>
      </c>
      <c r="AF27" s="1561" t="s">
        <v>3255</v>
      </c>
      <c r="AG27" s="1561" t="s">
        <v>3256</v>
      </c>
      <c r="AH27" s="1561" t="s">
        <v>3257</v>
      </c>
      <c r="AI27" s="1561" t="s">
        <v>3258</v>
      </c>
      <c r="AJ27" s="1561" t="s">
        <v>3259</v>
      </c>
      <c r="AK27" s="1561" t="s">
        <v>3260</v>
      </c>
      <c r="AL27" s="1558" t="s">
        <v>3261</v>
      </c>
    </row>
    <row r="28" spans="2:38" ht="22.5" customHeight="1">
      <c r="B28" s="1805" t="s">
        <v>1936</v>
      </c>
      <c r="C28" s="375" t="s">
        <v>813</v>
      </c>
      <c r="D28" s="375">
        <v>3</v>
      </c>
      <c r="E28" s="924">
        <v>0</v>
      </c>
      <c r="F28" s="924">
        <v>0</v>
      </c>
      <c r="G28" s="924">
        <v>0</v>
      </c>
      <c r="H28" s="924">
        <v>0</v>
      </c>
      <c r="I28" s="924">
        <v>0</v>
      </c>
      <c r="J28" s="924">
        <v>0</v>
      </c>
      <c r="K28" s="926">
        <v>0</v>
      </c>
      <c r="L28" s="504">
        <f>SUM(E28:K28)</f>
        <v>0</v>
      </c>
      <c r="M28" s="157"/>
      <c r="N28" s="386" t="s">
        <v>3262</v>
      </c>
      <c r="O28" s="16"/>
      <c r="P28" s="1284"/>
      <c r="Q28" s="1848"/>
      <c r="R28" s="1895"/>
      <c r="S28" s="529">
        <f t="shared" si="9"/>
        <v>0</v>
      </c>
      <c r="T28" s="1894"/>
      <c r="U28" s="530">
        <f t="shared" si="10"/>
        <v>0</v>
      </c>
      <c r="V28" s="530">
        <f t="shared" si="10"/>
        <v>0</v>
      </c>
      <c r="W28" s="530">
        <f t="shared" si="10"/>
        <v>0</v>
      </c>
      <c r="X28" s="530">
        <f t="shared" si="10"/>
        <v>0</v>
      </c>
      <c r="Y28" s="530">
        <f t="shared" si="10"/>
        <v>0</v>
      </c>
      <c r="Z28" s="530">
        <f t="shared" si="10"/>
        <v>0</v>
      </c>
      <c r="AA28" s="530">
        <f t="shared" si="10"/>
        <v>0</v>
      </c>
      <c r="AB28" s="578"/>
      <c r="AC28" s="1848"/>
      <c r="AD28" s="1805" t="s">
        <v>1936</v>
      </c>
      <c r="AE28" s="1562" t="s">
        <v>3263</v>
      </c>
      <c r="AF28" s="1562" t="s">
        <v>3264</v>
      </c>
      <c r="AG28" s="1562" t="s">
        <v>3265</v>
      </c>
      <c r="AH28" s="1562" t="s">
        <v>3266</v>
      </c>
      <c r="AI28" s="1562" t="s">
        <v>3267</v>
      </c>
      <c r="AJ28" s="1562" t="s">
        <v>3268</v>
      </c>
      <c r="AK28" s="1562" t="s">
        <v>3269</v>
      </c>
      <c r="AL28" s="1559" t="s">
        <v>3270</v>
      </c>
    </row>
    <row r="29" spans="2:38" ht="22.5" customHeight="1" thickBot="1">
      <c r="B29" s="1809" t="s">
        <v>1016</v>
      </c>
      <c r="C29" s="382" t="s">
        <v>813</v>
      </c>
      <c r="D29" s="382">
        <v>3</v>
      </c>
      <c r="E29" s="391">
        <f>E27+E28</f>
        <v>0</v>
      </c>
      <c r="F29" s="391">
        <f>F27+F28</f>
        <v>0</v>
      </c>
      <c r="G29" s="391">
        <f t="shared" ref="G29:K29" si="11">G27+G28</f>
        <v>0</v>
      </c>
      <c r="H29" s="391">
        <f t="shared" si="11"/>
        <v>0</v>
      </c>
      <c r="I29" s="391">
        <f t="shared" si="11"/>
        <v>0</v>
      </c>
      <c r="J29" s="391">
        <f t="shared" si="11"/>
        <v>0</v>
      </c>
      <c r="K29" s="391">
        <f t="shared" si="11"/>
        <v>0</v>
      </c>
      <c r="L29" s="392">
        <f>SUM(E29:K29)</f>
        <v>0</v>
      </c>
      <c r="M29" s="157"/>
      <c r="N29" s="387" t="s">
        <v>3271</v>
      </c>
      <c r="O29" s="16"/>
      <c r="P29" s="1285"/>
      <c r="Q29" s="1848"/>
      <c r="R29" s="1895"/>
      <c r="S29" s="529"/>
      <c r="T29" s="578"/>
      <c r="U29" s="348"/>
      <c r="V29" s="348"/>
      <c r="W29" s="348"/>
      <c r="X29" s="348"/>
      <c r="Y29" s="348"/>
      <c r="Z29" s="348"/>
      <c r="AA29" s="348"/>
      <c r="AB29" s="578"/>
      <c r="AC29" s="1848"/>
      <c r="AD29" s="1809" t="s">
        <v>1016</v>
      </c>
      <c r="AE29" s="1507" t="s">
        <v>3272</v>
      </c>
      <c r="AF29" s="1507" t="s">
        <v>3273</v>
      </c>
      <c r="AG29" s="1507" t="s">
        <v>3274</v>
      </c>
      <c r="AH29" s="1507" t="s">
        <v>3275</v>
      </c>
      <c r="AI29" s="1507" t="s">
        <v>3276</v>
      </c>
      <c r="AJ29" s="1507" t="s">
        <v>3277</v>
      </c>
      <c r="AK29" s="1507" t="s">
        <v>3278</v>
      </c>
      <c r="AL29" s="1560" t="s">
        <v>3279</v>
      </c>
    </row>
    <row r="30" spans="2:38" ht="12" customHeight="1">
      <c r="B30" s="157"/>
      <c r="C30" s="157"/>
      <c r="D30" s="157"/>
      <c r="E30" s="157"/>
      <c r="F30" s="157"/>
      <c r="G30" s="157"/>
      <c r="H30" s="157"/>
      <c r="I30" s="157"/>
      <c r="J30" s="157"/>
      <c r="K30" s="157"/>
      <c r="L30" s="157"/>
      <c r="M30" s="57"/>
      <c r="O30" s="1848"/>
      <c r="P30" s="1848"/>
      <c r="Q30" s="1848"/>
      <c r="R30" s="1848"/>
      <c r="S30" s="596">
        <f t="shared" ref="S30:S38" si="12">IF( SUM( U30:W30 ) = 0, 0, $S$5 )</f>
        <v>0</v>
      </c>
      <c r="T30" s="1885"/>
      <c r="U30" s="348"/>
      <c r="V30" s="348"/>
      <c r="W30" s="348"/>
      <c r="X30" s="348"/>
      <c r="Y30" s="348"/>
      <c r="Z30" s="348"/>
      <c r="AA30" s="348"/>
      <c r="AB30" s="1885"/>
      <c r="AC30" s="1848"/>
      <c r="AD30" s="157"/>
      <c r="AE30" s="157"/>
      <c r="AF30" s="157"/>
      <c r="AG30" s="157"/>
      <c r="AH30" s="157"/>
      <c r="AI30" s="157"/>
      <c r="AJ30" s="157"/>
      <c r="AK30" s="157"/>
      <c r="AL30" s="157"/>
    </row>
    <row r="31" spans="2:38" ht="15.75" customHeight="1">
      <c r="B31" s="2171" t="s">
        <v>27606</v>
      </c>
      <c r="C31" s="2171"/>
      <c r="D31" s="2171"/>
      <c r="E31" s="2171"/>
      <c r="F31" s="2171"/>
      <c r="G31" s="2171"/>
      <c r="H31" s="2171"/>
      <c r="I31" s="2171"/>
      <c r="J31" s="2171"/>
      <c r="K31" s="2171"/>
      <c r="L31" s="1848"/>
      <c r="O31" s="1848"/>
      <c r="P31" s="1848"/>
      <c r="Q31" s="1848"/>
      <c r="R31" s="1848"/>
      <c r="S31" s="596">
        <f t="shared" si="12"/>
        <v>0</v>
      </c>
      <c r="T31" s="354"/>
      <c r="U31" s="348"/>
      <c r="V31" s="348"/>
      <c r="W31" s="348"/>
      <c r="X31" s="348"/>
      <c r="Y31" s="348"/>
      <c r="Z31" s="348"/>
      <c r="AA31" s="348"/>
      <c r="AB31" s="354"/>
      <c r="AC31" s="1848"/>
      <c r="AD31" s="2171"/>
      <c r="AE31" s="2171"/>
      <c r="AF31" s="2171"/>
      <c r="AG31" s="2171"/>
      <c r="AH31" s="2171"/>
      <c r="AI31" s="2171"/>
      <c r="AJ31" s="2171"/>
      <c r="AK31" s="2171"/>
      <c r="AL31" s="1848"/>
    </row>
    <row r="32" spans="2:38" ht="15.75">
      <c r="B32" s="1848"/>
      <c r="C32" s="1848"/>
      <c r="D32" s="1848"/>
      <c r="E32" s="1848"/>
      <c r="F32" s="1848"/>
      <c r="G32" s="1848"/>
      <c r="H32" s="1848"/>
      <c r="I32" s="1848"/>
      <c r="J32" s="1848"/>
      <c r="K32" s="1848"/>
      <c r="L32" s="1848"/>
      <c r="O32" s="1848"/>
      <c r="P32" s="1848"/>
      <c r="Q32" s="1848"/>
      <c r="R32" s="1848"/>
      <c r="S32" s="596">
        <f t="shared" si="12"/>
        <v>0</v>
      </c>
      <c r="T32" s="1885"/>
      <c r="U32" s="348"/>
      <c r="V32" s="348"/>
      <c r="W32" s="348"/>
      <c r="X32" s="348"/>
      <c r="Y32" s="348"/>
      <c r="Z32" s="348"/>
      <c r="AA32" s="348"/>
      <c r="AB32" s="1885"/>
      <c r="AC32" s="1848"/>
      <c r="AD32" s="1848"/>
      <c r="AE32" s="1848"/>
      <c r="AF32" s="1848"/>
      <c r="AG32" s="1848"/>
      <c r="AH32" s="1848"/>
      <c r="AI32" s="1848"/>
      <c r="AJ32" s="1848"/>
      <c r="AK32" s="1848"/>
      <c r="AL32" s="1848"/>
    </row>
    <row r="33" spans="19:27" ht="15.75">
      <c r="S33" s="596">
        <f t="shared" si="12"/>
        <v>0</v>
      </c>
      <c r="T33" s="1885"/>
      <c r="U33" s="348"/>
      <c r="V33" s="348"/>
      <c r="W33" s="348"/>
      <c r="X33" s="348"/>
      <c r="Y33" s="348"/>
      <c r="Z33" s="348"/>
      <c r="AA33" s="348"/>
    </row>
    <row r="34" spans="19:27" ht="15.75">
      <c r="S34" s="596">
        <f t="shared" si="12"/>
        <v>0</v>
      </c>
      <c r="T34" s="1885"/>
      <c r="U34" s="348"/>
      <c r="V34" s="348"/>
      <c r="W34" s="348"/>
      <c r="X34" s="348"/>
      <c r="Y34" s="348"/>
      <c r="Z34" s="348"/>
      <c r="AA34" s="348"/>
    </row>
    <row r="35" spans="19:27" ht="15.75">
      <c r="S35" s="596">
        <f t="shared" si="12"/>
        <v>0</v>
      </c>
      <c r="T35" s="1885"/>
      <c r="U35" s="348"/>
      <c r="V35" s="348"/>
      <c r="W35" s="348"/>
      <c r="X35" s="348"/>
      <c r="Y35" s="348"/>
      <c r="Z35" s="348"/>
      <c r="AA35" s="348"/>
    </row>
    <row r="36" spans="19:27" ht="15.75">
      <c r="S36" s="596">
        <f t="shared" si="12"/>
        <v>0</v>
      </c>
      <c r="T36" s="1885"/>
      <c r="U36" s="348"/>
      <c r="V36" s="348"/>
      <c r="W36" s="348"/>
      <c r="X36" s="348"/>
      <c r="Y36" s="348"/>
      <c r="Z36" s="348"/>
      <c r="AA36" s="348"/>
    </row>
    <row r="37" spans="19:27" ht="15.75">
      <c r="S37" s="596">
        <f t="shared" si="12"/>
        <v>0</v>
      </c>
      <c r="T37" s="1885"/>
      <c r="U37" s="348"/>
      <c r="V37" s="348"/>
      <c r="W37" s="348"/>
      <c r="X37" s="348"/>
      <c r="Y37" s="348"/>
      <c r="Z37" s="348"/>
      <c r="AA37" s="348"/>
    </row>
    <row r="38" spans="19:27" ht="15.75">
      <c r="S38" s="596">
        <f t="shared" si="12"/>
        <v>0</v>
      </c>
      <c r="T38" s="1885"/>
      <c r="U38" s="348"/>
      <c r="V38" s="348"/>
      <c r="W38" s="348"/>
      <c r="X38" s="348"/>
      <c r="Y38" s="348"/>
      <c r="Z38" s="348"/>
      <c r="AA38" s="348"/>
    </row>
    <row r="39" spans="19:27" ht="15.75">
      <c r="S39" s="1848"/>
      <c r="T39" s="1885"/>
      <c r="U39" s="1885"/>
      <c r="V39" s="1885"/>
      <c r="W39" s="1885"/>
      <c r="X39" s="1885"/>
      <c r="Y39" s="1885"/>
      <c r="Z39" s="1885"/>
      <c r="AA39" s="1885"/>
    </row>
    <row r="40" spans="19:27" ht="15.75">
      <c r="S40" s="1848"/>
      <c r="T40" s="1885"/>
      <c r="U40" s="1885"/>
      <c r="V40" s="1885"/>
      <c r="W40" s="1885"/>
      <c r="X40" s="1885"/>
      <c r="Y40" s="1885"/>
      <c r="Z40" s="1885"/>
      <c r="AA40" s="1885"/>
    </row>
    <row r="41" spans="19:27" ht="15.75">
      <c r="S41" s="1848"/>
      <c r="T41" s="1885"/>
      <c r="U41" s="1885"/>
      <c r="V41" s="1885"/>
      <c r="W41" s="1885"/>
      <c r="X41" s="1885"/>
      <c r="Y41" s="1885"/>
      <c r="Z41" s="1885"/>
      <c r="AA41" s="1885"/>
    </row>
    <row r="42" spans="19:27" ht="15.75">
      <c r="S42" s="1848"/>
      <c r="T42" s="1885"/>
      <c r="U42" s="1885"/>
      <c r="V42" s="1885"/>
      <c r="W42" s="1885"/>
      <c r="X42" s="1885"/>
      <c r="Y42" s="1885"/>
      <c r="Z42" s="1885"/>
      <c r="AA42" s="1885"/>
    </row>
    <row r="43" spans="19:27" ht="15.75">
      <c r="S43" s="1848"/>
      <c r="T43" s="1885"/>
      <c r="U43" s="1885"/>
      <c r="V43" s="1885"/>
      <c r="W43" s="1885"/>
      <c r="X43" s="1885"/>
      <c r="Y43" s="1885"/>
      <c r="Z43" s="1885"/>
      <c r="AA43" s="1885"/>
    </row>
    <row r="44" spans="19:27" ht="15.75">
      <c r="S44" s="596">
        <f t="shared" ref="S44:S45" si="13">IF( SUM( U44:W44 ) = 0, 0, $S$5 )</f>
        <v>0</v>
      </c>
      <c r="T44" s="1885"/>
      <c r="U44" s="348"/>
      <c r="V44" s="348"/>
      <c r="W44" s="348"/>
      <c r="X44" s="348"/>
      <c r="Y44" s="348"/>
      <c r="Z44" s="348"/>
      <c r="AA44" s="348"/>
    </row>
    <row r="45" spans="19:27" ht="15.75">
      <c r="S45" s="596">
        <f t="shared" si="13"/>
        <v>0</v>
      </c>
      <c r="T45" s="1885"/>
      <c r="U45" s="348"/>
      <c r="V45" s="348"/>
      <c r="W45" s="348"/>
      <c r="X45" s="348"/>
      <c r="Y45" s="348"/>
      <c r="Z45" s="348"/>
      <c r="AA45" s="348"/>
    </row>
    <row r="46" spans="19:27" ht="15.75">
      <c r="S46" s="1848"/>
      <c r="T46" s="1885"/>
      <c r="U46" s="1885"/>
      <c r="V46" s="1885"/>
      <c r="W46" s="1885"/>
      <c r="X46" s="1885"/>
      <c r="Y46" s="1885"/>
      <c r="Z46" s="1885"/>
      <c r="AA46" s="1885"/>
    </row>
    <row r="47" spans="19:27" ht="15.75">
      <c r="S47" s="1848"/>
      <c r="T47" s="1885"/>
      <c r="U47" s="1885"/>
      <c r="V47" s="1885"/>
      <c r="W47" s="1885"/>
      <c r="X47" s="1885"/>
      <c r="Y47" s="1885"/>
      <c r="Z47" s="1885"/>
      <c r="AA47" s="1885"/>
    </row>
    <row r="48" spans="19:27" ht="15.75">
      <c r="S48" s="1848"/>
      <c r="T48" s="1885"/>
      <c r="U48" s="1885"/>
      <c r="V48" s="1885"/>
      <c r="W48" s="1885"/>
      <c r="X48" s="1885"/>
      <c r="Y48" s="1885"/>
      <c r="Z48" s="1885"/>
      <c r="AA48" s="1885"/>
    </row>
    <row r="49" ht="15.75"/>
    <row r="50" ht="15.75"/>
    <row r="51" ht="15.75"/>
    <row r="52" ht="15.75"/>
    <row r="53" ht="15.75"/>
    <row r="54" ht="15.75"/>
  </sheetData>
  <sheetProtection algorithmName="SHA-512" hashValue="jT0mYF7SPTIuHxMlAb3r5HRuj/r5OnEjYHeJncWlcK+FD8cE4CSwRdrDu3+qtAsFdaC5mDABFRANAb9F7+cfqQ==" saltValue="BxCd3ErWHkix6aP0CcmIHA==" spinCount="100000" sheet="1" objects="1" scenarios="1"/>
  <mergeCells count="10">
    <mergeCell ref="AD3:AL3"/>
    <mergeCell ref="AD31:AK31"/>
    <mergeCell ref="B1:J1"/>
    <mergeCell ref="K1:N1"/>
    <mergeCell ref="B3:P3"/>
    <mergeCell ref="U4:AA4"/>
    <mergeCell ref="B31:K31"/>
    <mergeCell ref="AD1:AL1"/>
    <mergeCell ref="B2:J2"/>
    <mergeCell ref="AD2:AL2"/>
  </mergeCells>
  <conditionalFormatting sqref="S8:S19">
    <cfRule type="cellIs" dxfId="164" priority="7" operator="equal">
      <formula>0</formula>
    </cfRule>
  </conditionalFormatting>
  <conditionalFormatting sqref="S30:S38">
    <cfRule type="cellIs" dxfId="163" priority="5" operator="equal">
      <formula>0</formula>
    </cfRule>
  </conditionalFormatting>
  <conditionalFormatting sqref="S20">
    <cfRule type="cellIs" dxfId="162" priority="6" operator="equal">
      <formula>0</formula>
    </cfRule>
  </conditionalFormatting>
  <conditionalFormatting sqref="S44:S45">
    <cfRule type="cellIs" dxfId="161" priority="4" operator="equal">
      <formula>0</formula>
    </cfRule>
  </conditionalFormatting>
  <conditionalFormatting sqref="S23:S26 S29">
    <cfRule type="cellIs" dxfId="160" priority="3" operator="equal">
      <formula>0</formula>
    </cfRule>
  </conditionalFormatting>
  <conditionalFormatting sqref="S21:S22">
    <cfRule type="cellIs" dxfId="159" priority="2" operator="equal">
      <formula>0</formula>
    </cfRule>
  </conditionalFormatting>
  <conditionalFormatting sqref="S27:S28">
    <cfRule type="cellIs" dxfId="158" priority="1" operator="equal">
      <formula>0</formula>
    </cfRule>
  </conditionalFormatting>
  <dataValidations count="1">
    <dataValidation type="custom" allowBlank="1" showErrorMessage="1" errorTitle="Input Error" error="Please input a numeric value." sqref="E8:K12 E16:K19 E27:K28 AE8:AK12 AE16:AK19 AE27:AK28">
      <formula1>ISNUMBER(E8)</formula1>
    </dataValidation>
  </dataValidations>
  <pageMargins left="0.7" right="0.7" top="0.75" bottom="0.75" header="0.3" footer="0.3"/>
  <pageSetup paperSize="8" scale="76" fitToHeight="0" orientation="portrait" r:id="rId1"/>
  <headerFooter>
    <oddHeader>&amp;L&amp;F&amp;CSheet: &amp;A&amp;ROFFICIAL</oddHeader>
    <oddFooter>&amp;LPrinted on: &amp;D at &amp;T&amp;CPage &amp;P of &amp;N&amp;ROfwat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theme="1"/>
    <pageSetUpPr fitToPage="1"/>
  </sheetPr>
  <dimension ref="A1"/>
  <sheetViews>
    <sheetView showGridLines="0" zoomScale="80" zoomScaleNormal="80" zoomScaleSheetLayoutView="80" workbookViewId="0">
      <selection activeCell="K47" sqref="K47"/>
    </sheetView>
  </sheetViews>
  <sheetFormatPr defaultRowHeight="14.25"/>
  <sheetData/>
  <sheetProtection algorithmName="SHA-512" hashValue="8geQ1KjWjBO2prgfeT/oGh+LG0eKpd+IVkPCDzisSoYSg7F9Qcshpkg0nhNhZAkzwTEnbSKqYEbz5r+vShEyLA==" saltValue="M/QXf8X16KeIBgoAGYGdPA==" spinCount="100000" sheet="1" objects="1" scenarios="1"/>
  <customSheetViews>
    <customSheetView guid="{71BC5093-C9C1-4AA0-864A-AADBDC96B3C1}" scale="80" showPageBreaks="1" showGridLines="0" fitToPage="1" view="pageBreakPreview">
      <selection activeCell="A23" sqref="A23"/>
      <pageMargins left="0" right="0" top="0" bottom="0" header="0" footer="0"/>
      <pageSetup paperSize="8" fitToHeight="0" orientation="portrait" r:id="rId1"/>
      <headerFooter>
        <oddHeader>&amp;L&amp;F&amp;CSheet: &amp;A&amp;ROFFICIAL</oddHeader>
        <oddFooter>&amp;LPrinted on: &amp;D at &amp;T&amp;CPage &amp;P of &amp;N&amp;ROfwat</oddFooter>
      </headerFooter>
    </customSheetView>
  </customSheetView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B1:R33"/>
  <sheetViews>
    <sheetView showGridLines="0" topLeftCell="A9" zoomScale="80" zoomScaleNormal="80" zoomScaleSheetLayoutView="100" workbookViewId="0">
      <selection activeCell="D23" sqref="D23"/>
    </sheetView>
  </sheetViews>
  <sheetFormatPr defaultColWidth="9" defaultRowHeight="15"/>
  <cols>
    <col min="1" max="1" width="1.625" style="314" customWidth="1"/>
    <col min="2" max="2" width="36.125" style="314" customWidth="1"/>
    <col min="3" max="5" width="12.5" style="314" customWidth="1"/>
    <col min="6" max="6" width="1.625" style="314" customWidth="1"/>
    <col min="7" max="7" width="12.5" style="329" customWidth="1"/>
    <col min="8" max="8" width="1.625" style="314" customWidth="1"/>
    <col min="9" max="9" width="33.875" style="314" customWidth="1"/>
    <col min="10" max="11" width="1.625" style="314" customWidth="1"/>
    <col min="12" max="12" width="20.625" style="314" customWidth="1"/>
    <col min="13" max="13" width="1.625" style="314" customWidth="1"/>
    <col min="14" max="14" width="6.375" style="314" hidden="1" customWidth="1"/>
    <col min="15" max="15" width="6.5" style="314" hidden="1" customWidth="1"/>
    <col min="16" max="16" width="7.625" style="314" hidden="1" customWidth="1"/>
    <col min="17" max="17" width="1.625" style="314" hidden="1" customWidth="1"/>
    <col min="18" max="18" width="1.625" style="314" customWidth="1"/>
    <col min="19" max="16384" width="9" style="314"/>
  </cols>
  <sheetData>
    <row r="1" spans="2:18" s="312" customFormat="1" ht="29.25" customHeight="1">
      <c r="B1" s="2185" t="s">
        <v>715</v>
      </c>
      <c r="C1" s="2185"/>
      <c r="D1" s="2185"/>
      <c r="E1" s="1826"/>
      <c r="F1" s="1848"/>
      <c r="G1" s="1899"/>
      <c r="H1" s="1848"/>
      <c r="I1" s="1848"/>
      <c r="J1" s="1848"/>
      <c r="K1" s="1895"/>
      <c r="L1" s="1848"/>
      <c r="M1" s="1895"/>
      <c r="N1" s="1902"/>
      <c r="O1" s="1902"/>
      <c r="P1" s="1902"/>
      <c r="Q1" s="1895"/>
      <c r="R1" s="1848"/>
    </row>
    <row r="2" spans="2:18" s="312" customFormat="1" ht="29.25" customHeight="1">
      <c r="B2" s="2185" t="str">
        <f>Validation!B4</f>
        <v>South Staffordshire / Cambridge Water</v>
      </c>
      <c r="C2" s="2185"/>
      <c r="D2" s="2185"/>
      <c r="E2" s="76"/>
      <c r="F2" s="1848"/>
      <c r="G2" s="1899"/>
      <c r="H2" s="1848"/>
      <c r="I2" s="1848"/>
      <c r="J2" s="1848"/>
      <c r="K2" s="1895"/>
      <c r="L2" s="1848"/>
      <c r="M2" s="1895"/>
      <c r="N2" s="1902"/>
      <c r="O2" s="1902"/>
      <c r="P2" s="1902"/>
      <c r="Q2" s="1895"/>
      <c r="R2" s="1848"/>
    </row>
    <row r="3" spans="2:18" s="312" customFormat="1" ht="45" customHeight="1">
      <c r="B3" s="2197" t="s">
        <v>716</v>
      </c>
      <c r="C3" s="2197"/>
      <c r="D3" s="2197"/>
      <c r="E3" s="2197"/>
      <c r="F3" s="2197"/>
      <c r="G3" s="2197"/>
      <c r="H3" s="2197"/>
      <c r="I3" s="2197"/>
      <c r="J3" s="1848"/>
      <c r="K3" s="1895"/>
      <c r="L3" s="267" t="s">
        <v>798</v>
      </c>
      <c r="M3" s="1895"/>
      <c r="N3" s="1902"/>
      <c r="O3" s="1902"/>
      <c r="P3" s="1902"/>
      <c r="Q3" s="1895"/>
      <c r="R3" s="1848"/>
    </row>
    <row r="4" spans="2:18" ht="15" customHeight="1" thickBot="1">
      <c r="B4" s="183"/>
      <c r="C4" s="183"/>
      <c r="D4" s="183"/>
      <c r="E4" s="183"/>
      <c r="F4" s="1902"/>
      <c r="G4" s="184"/>
      <c r="H4" s="1902"/>
      <c r="I4" s="1902"/>
      <c r="J4" s="1902"/>
      <c r="K4" s="1895"/>
      <c r="L4" s="1902"/>
      <c r="M4" s="316"/>
      <c r="N4" s="2198" t="s">
        <v>799</v>
      </c>
      <c r="O4" s="2198"/>
      <c r="P4" s="2198"/>
      <c r="Q4" s="1895"/>
      <c r="R4" s="1902"/>
    </row>
    <row r="5" spans="2:18" s="312" customFormat="1" ht="33" customHeight="1">
      <c r="B5" s="1800" t="s">
        <v>800</v>
      </c>
      <c r="C5" s="1801" t="s">
        <v>3280</v>
      </c>
      <c r="D5" s="1801" t="s">
        <v>820</v>
      </c>
      <c r="E5" s="1795" t="s">
        <v>812</v>
      </c>
      <c r="F5" s="1902"/>
      <c r="G5" s="2174" t="s">
        <v>806</v>
      </c>
      <c r="H5" s="1902"/>
      <c r="I5" s="2174" t="s">
        <v>807</v>
      </c>
      <c r="J5" s="1902"/>
      <c r="K5" s="1895"/>
      <c r="L5" s="1848"/>
      <c r="M5" s="1908"/>
      <c r="N5" s="317" t="s">
        <v>808</v>
      </c>
      <c r="O5" s="1909"/>
      <c r="P5" s="1909"/>
      <c r="Q5" s="1895"/>
      <c r="R5" s="1848"/>
    </row>
    <row r="6" spans="2:18" s="312" customFormat="1" ht="33" customHeight="1">
      <c r="B6" s="1818" t="s">
        <v>801</v>
      </c>
      <c r="C6" s="1816" t="s">
        <v>3281</v>
      </c>
      <c r="D6" s="1816" t="s">
        <v>813</v>
      </c>
      <c r="E6" s="1817" t="s">
        <v>813</v>
      </c>
      <c r="F6" s="1902"/>
      <c r="G6" s="2175"/>
      <c r="H6" s="1902"/>
      <c r="I6" s="2175"/>
      <c r="J6" s="1902"/>
      <c r="K6" s="1895"/>
      <c r="L6" s="1848"/>
      <c r="M6" s="1908"/>
      <c r="N6" s="317"/>
      <c r="O6" s="1909"/>
      <c r="P6" s="1909"/>
      <c r="Q6" s="1895"/>
      <c r="R6" s="1848"/>
    </row>
    <row r="7" spans="2:18" s="312" customFormat="1" ht="18.75" customHeight="1" thickBot="1">
      <c r="B7" s="1802" t="s">
        <v>802</v>
      </c>
      <c r="C7" s="1803">
        <v>3</v>
      </c>
      <c r="D7" s="1803">
        <v>3</v>
      </c>
      <c r="E7" s="1796">
        <v>3</v>
      </c>
      <c r="F7" s="1902"/>
      <c r="G7" s="2176"/>
      <c r="H7" s="1902"/>
      <c r="I7" s="2176"/>
      <c r="J7" s="1902"/>
      <c r="K7" s="1895"/>
      <c r="L7" s="1848"/>
      <c r="M7" s="1908"/>
      <c r="N7" s="1909"/>
      <c r="O7" s="1909"/>
      <c r="P7" s="1909"/>
      <c r="Q7" s="1895"/>
      <c r="R7" s="1848"/>
    </row>
    <row r="8" spans="2:18" s="312" customFormat="1" ht="15" customHeight="1" thickBot="1">
      <c r="B8" s="185"/>
      <c r="C8" s="43"/>
      <c r="D8" s="43"/>
      <c r="E8" s="43"/>
      <c r="F8" s="1902"/>
      <c r="G8" s="14"/>
      <c r="H8" s="1902"/>
      <c r="I8" s="1902"/>
      <c r="J8" s="1902"/>
      <c r="K8" s="1895"/>
      <c r="L8" s="1848"/>
      <c r="M8" s="1895"/>
      <c r="N8" s="1902"/>
      <c r="O8" s="1902"/>
      <c r="P8" s="1902"/>
      <c r="Q8" s="1895"/>
      <c r="R8" s="1848"/>
    </row>
    <row r="9" spans="2:18" s="312" customFormat="1" ht="21" customHeight="1" thickBot="1">
      <c r="B9" s="390" t="s">
        <v>3282</v>
      </c>
      <c r="C9" s="14"/>
      <c r="D9" s="14"/>
      <c r="E9" s="186"/>
      <c r="F9" s="1848"/>
      <c r="G9" s="1910"/>
      <c r="H9" s="1848"/>
      <c r="I9" s="1848"/>
      <c r="J9" s="1848"/>
      <c r="K9" s="1895"/>
      <c r="L9" s="1848"/>
      <c r="M9" s="319"/>
      <c r="N9" s="317"/>
      <c r="O9" s="320"/>
      <c r="P9" s="320"/>
      <c r="Q9" s="1895"/>
      <c r="R9" s="1848"/>
    </row>
    <row r="10" spans="2:18" s="312" customFormat="1" ht="32.25" customHeight="1">
      <c r="B10" s="1737" t="s">
        <v>27604</v>
      </c>
      <c r="C10" s="983">
        <v>791.60500000000002</v>
      </c>
      <c r="D10" s="924">
        <v>0.61899999999999999</v>
      </c>
      <c r="E10" s="925">
        <v>0.76700000000000002</v>
      </c>
      <c r="F10" s="1848"/>
      <c r="G10" s="385" t="s">
        <v>3283</v>
      </c>
      <c r="H10" s="1848"/>
      <c r="I10" s="1891"/>
      <c r="J10" s="1848"/>
      <c r="K10" s="1895"/>
      <c r="L10" s="321">
        <f>IF( SUM( N10:P10 ) = 0, 0, $N$5 )</f>
        <v>0</v>
      </c>
      <c r="M10" s="322"/>
      <c r="N10" s="323">
        <f t="shared" ref="N10:N19" si="0" xml:space="preserve"> IF( ISNUMBER( C10 ), 0, 1 )</f>
        <v>0</v>
      </c>
      <c r="O10" s="323">
        <f t="shared" ref="O10:O19" si="1" xml:space="preserve"> IF( ISNUMBER( D10 ), 0, 1 )</f>
        <v>0</v>
      </c>
      <c r="P10" s="323">
        <f t="shared" ref="P10:P19" si="2" xml:space="preserve"> IF( ISNUMBER( E10 ), 0, 1 )</f>
        <v>0</v>
      </c>
      <c r="Q10" s="1895"/>
      <c r="R10" s="1848"/>
    </row>
    <row r="11" spans="2:18" s="312" customFormat="1" ht="32.25" customHeight="1">
      <c r="B11" s="1738" t="s">
        <v>3284</v>
      </c>
      <c r="C11" s="926">
        <v>0</v>
      </c>
      <c r="D11" s="926">
        <v>0</v>
      </c>
      <c r="E11" s="927">
        <v>0</v>
      </c>
      <c r="F11" s="1848"/>
      <c r="G11" s="386" t="s">
        <v>3285</v>
      </c>
      <c r="H11" s="1848"/>
      <c r="I11" s="1892"/>
      <c r="J11" s="1848"/>
      <c r="K11" s="1895"/>
      <c r="L11" s="321">
        <f t="shared" ref="L11:L19" si="3">IF( SUM( N11:P11 ) = 0, 0, $N$5 )</f>
        <v>0</v>
      </c>
      <c r="M11" s="1895"/>
      <c r="N11" s="323">
        <f t="shared" si="0"/>
        <v>0</v>
      </c>
      <c r="O11" s="323">
        <f t="shared" si="1"/>
        <v>0</v>
      </c>
      <c r="P11" s="323">
        <f t="shared" si="2"/>
        <v>0</v>
      </c>
      <c r="Q11" s="1895"/>
      <c r="R11" s="1848"/>
    </row>
    <row r="12" spans="2:18" s="312" customFormat="1" ht="32.25" customHeight="1">
      <c r="B12" s="1738" t="s">
        <v>3286</v>
      </c>
      <c r="C12" s="926">
        <v>0</v>
      </c>
      <c r="D12" s="926">
        <v>0</v>
      </c>
      <c r="E12" s="927">
        <v>0</v>
      </c>
      <c r="F12" s="1848"/>
      <c r="G12" s="386" t="s">
        <v>3287</v>
      </c>
      <c r="H12" s="1848"/>
      <c r="I12" s="1892"/>
      <c r="J12" s="1848"/>
      <c r="K12" s="1895"/>
      <c r="L12" s="321">
        <f t="shared" si="3"/>
        <v>0</v>
      </c>
      <c r="M12" s="322"/>
      <c r="N12" s="323">
        <f t="shared" si="0"/>
        <v>0</v>
      </c>
      <c r="O12" s="323">
        <f t="shared" si="1"/>
        <v>0</v>
      </c>
      <c r="P12" s="323">
        <f t="shared" si="2"/>
        <v>0</v>
      </c>
      <c r="Q12" s="1895"/>
      <c r="R12" s="1848"/>
    </row>
    <row r="13" spans="2:18" s="312" customFormat="1" ht="32.25" customHeight="1">
      <c r="B13" s="1738" t="s">
        <v>3288</v>
      </c>
      <c r="C13" s="926">
        <v>0</v>
      </c>
      <c r="D13" s="926">
        <v>0</v>
      </c>
      <c r="E13" s="927">
        <v>0</v>
      </c>
      <c r="F13" s="160"/>
      <c r="G13" s="386" t="s">
        <v>3289</v>
      </c>
      <c r="H13" s="1848"/>
      <c r="I13" s="1892"/>
      <c r="J13" s="1848"/>
      <c r="K13" s="1895"/>
      <c r="L13" s="321">
        <f t="shared" si="3"/>
        <v>0</v>
      </c>
      <c r="M13" s="1895"/>
      <c r="N13" s="323">
        <f t="shared" si="0"/>
        <v>0</v>
      </c>
      <c r="O13" s="323">
        <f t="shared" si="1"/>
        <v>0</v>
      </c>
      <c r="P13" s="323">
        <f t="shared" si="2"/>
        <v>0</v>
      </c>
      <c r="Q13" s="1895"/>
      <c r="R13" s="1848"/>
    </row>
    <row r="14" spans="2:18" s="312" customFormat="1" ht="32.25" customHeight="1">
      <c r="B14" s="1738" t="s">
        <v>3290</v>
      </c>
      <c r="C14" s="926">
        <v>0</v>
      </c>
      <c r="D14" s="926">
        <v>0</v>
      </c>
      <c r="E14" s="927">
        <v>0</v>
      </c>
      <c r="F14" s="160"/>
      <c r="G14" s="386" t="s">
        <v>3291</v>
      </c>
      <c r="H14" s="1848"/>
      <c r="I14" s="1892"/>
      <c r="J14" s="1848"/>
      <c r="K14" s="1895"/>
      <c r="L14" s="321">
        <f t="shared" si="3"/>
        <v>0</v>
      </c>
      <c r="M14" s="1895"/>
      <c r="N14" s="323">
        <f t="shared" si="0"/>
        <v>0</v>
      </c>
      <c r="O14" s="323">
        <f t="shared" si="1"/>
        <v>0</v>
      </c>
      <c r="P14" s="323">
        <f t="shared" si="2"/>
        <v>0</v>
      </c>
      <c r="Q14" s="1895"/>
      <c r="R14" s="1848"/>
    </row>
    <row r="15" spans="2:18" s="312" customFormat="1" ht="32.25" customHeight="1">
      <c r="B15" s="1738" t="s">
        <v>3292</v>
      </c>
      <c r="C15" s="926">
        <v>0</v>
      </c>
      <c r="D15" s="926">
        <v>0</v>
      </c>
      <c r="E15" s="927">
        <v>0</v>
      </c>
      <c r="F15" s="160"/>
      <c r="G15" s="386" t="s">
        <v>3293</v>
      </c>
      <c r="H15" s="1848"/>
      <c r="I15" s="1892"/>
      <c r="J15" s="1848"/>
      <c r="K15" s="1895"/>
      <c r="L15" s="321">
        <f t="shared" si="3"/>
        <v>0</v>
      </c>
      <c r="M15" s="1895"/>
      <c r="N15" s="323">
        <f t="shared" si="0"/>
        <v>0</v>
      </c>
      <c r="O15" s="323">
        <f t="shared" si="1"/>
        <v>0</v>
      </c>
      <c r="P15" s="323">
        <f t="shared" si="2"/>
        <v>0</v>
      </c>
      <c r="Q15" s="1895"/>
      <c r="R15" s="1848"/>
    </row>
    <row r="16" spans="2:18" s="312" customFormat="1" ht="32.25" customHeight="1">
      <c r="B16" s="1738" t="s">
        <v>3294</v>
      </c>
      <c r="C16" s="926">
        <v>0</v>
      </c>
      <c r="D16" s="926">
        <v>0</v>
      </c>
      <c r="E16" s="927">
        <v>0</v>
      </c>
      <c r="F16" s="160"/>
      <c r="G16" s="386" t="s">
        <v>3295</v>
      </c>
      <c r="H16" s="1848"/>
      <c r="I16" s="1892"/>
      <c r="J16" s="1848"/>
      <c r="K16" s="1895"/>
      <c r="L16" s="321">
        <f t="shared" si="3"/>
        <v>0</v>
      </c>
      <c r="M16" s="1895"/>
      <c r="N16" s="323">
        <f t="shared" si="0"/>
        <v>0</v>
      </c>
      <c r="O16" s="323">
        <f t="shared" si="1"/>
        <v>0</v>
      </c>
      <c r="P16" s="323">
        <f t="shared" si="2"/>
        <v>0</v>
      </c>
      <c r="Q16" s="1895"/>
      <c r="R16" s="1848"/>
    </row>
    <row r="17" spans="2:18" s="312" customFormat="1" ht="32.25" customHeight="1">
      <c r="B17" s="1738" t="s">
        <v>3296</v>
      </c>
      <c r="C17" s="926">
        <v>0</v>
      </c>
      <c r="D17" s="926">
        <v>0</v>
      </c>
      <c r="E17" s="927">
        <v>0</v>
      </c>
      <c r="F17" s="160"/>
      <c r="G17" s="386" t="s">
        <v>3297</v>
      </c>
      <c r="H17" s="1848"/>
      <c r="I17" s="1892"/>
      <c r="J17" s="1848"/>
      <c r="K17" s="1895"/>
      <c r="L17" s="321">
        <f t="shared" si="3"/>
        <v>0</v>
      </c>
      <c r="M17" s="1895"/>
      <c r="N17" s="323">
        <f t="shared" si="0"/>
        <v>0</v>
      </c>
      <c r="O17" s="323">
        <f t="shared" si="1"/>
        <v>0</v>
      </c>
      <c r="P17" s="323">
        <f t="shared" si="2"/>
        <v>0</v>
      </c>
      <c r="Q17" s="1895"/>
      <c r="R17" s="1848"/>
    </row>
    <row r="18" spans="2:18" s="312" customFormat="1" ht="32.25" customHeight="1">
      <c r="B18" s="1738" t="s">
        <v>3298</v>
      </c>
      <c r="C18" s="926">
        <v>0</v>
      </c>
      <c r="D18" s="926">
        <v>0</v>
      </c>
      <c r="E18" s="927">
        <v>0</v>
      </c>
      <c r="F18" s="160"/>
      <c r="G18" s="386" t="s">
        <v>3299</v>
      </c>
      <c r="H18" s="1848"/>
      <c r="I18" s="1892"/>
      <c r="J18" s="1848"/>
      <c r="K18" s="1895"/>
      <c r="L18" s="321">
        <f t="shared" si="3"/>
        <v>0</v>
      </c>
      <c r="M18" s="1895"/>
      <c r="N18" s="323">
        <f t="shared" si="0"/>
        <v>0</v>
      </c>
      <c r="O18" s="323">
        <f t="shared" si="1"/>
        <v>0</v>
      </c>
      <c r="P18" s="323">
        <f t="shared" si="2"/>
        <v>0</v>
      </c>
      <c r="Q18" s="1895"/>
      <c r="R18" s="1848"/>
    </row>
    <row r="19" spans="2:18" s="312" customFormat="1" ht="32.25" customHeight="1">
      <c r="B19" s="1738" t="s">
        <v>3300</v>
      </c>
      <c r="C19" s="926">
        <v>0</v>
      </c>
      <c r="D19" s="926">
        <v>0</v>
      </c>
      <c r="E19" s="927">
        <v>0</v>
      </c>
      <c r="F19" s="1848"/>
      <c r="G19" s="386" t="s">
        <v>3301</v>
      </c>
      <c r="H19" s="1848"/>
      <c r="I19" s="1892"/>
      <c r="J19" s="1848"/>
      <c r="K19" s="1895"/>
      <c r="L19" s="321">
        <f t="shared" si="3"/>
        <v>0</v>
      </c>
      <c r="M19" s="1895"/>
      <c r="N19" s="323">
        <f t="shared" si="0"/>
        <v>0</v>
      </c>
      <c r="O19" s="323">
        <f t="shared" si="1"/>
        <v>0</v>
      </c>
      <c r="P19" s="323">
        <f t="shared" si="2"/>
        <v>0</v>
      </c>
      <c r="Q19" s="1895"/>
      <c r="R19" s="1848"/>
    </row>
    <row r="20" spans="2:18" s="312" customFormat="1" ht="32.25" customHeight="1" thickBot="1">
      <c r="B20" s="1809" t="s">
        <v>3302</v>
      </c>
      <c r="C20" s="391">
        <f>IFERROR(SUM(C10:C19),0)</f>
        <v>791.60500000000002</v>
      </c>
      <c r="D20" s="391">
        <f>IFERROR(SUM(D10:D19),0)</f>
        <v>0.61899999999999999</v>
      </c>
      <c r="E20" s="392">
        <f>IFERROR(SUM(E10:E19),0)</f>
        <v>0.76700000000000002</v>
      </c>
      <c r="F20" s="1848"/>
      <c r="G20" s="387" t="s">
        <v>3303</v>
      </c>
      <c r="H20" s="1848"/>
      <c r="I20" s="1893"/>
      <c r="J20" s="1848"/>
      <c r="K20" s="1895"/>
      <c r="L20" s="1848"/>
      <c r="M20" s="1895"/>
      <c r="N20" s="1848"/>
      <c r="O20" s="1848"/>
      <c r="P20" s="1848"/>
      <c r="Q20" s="1895"/>
      <c r="R20" s="1848"/>
    </row>
    <row r="21" spans="2:18" s="312" customFormat="1" ht="15" customHeight="1" thickBot="1">
      <c r="B21" s="1911"/>
      <c r="C21" s="1911"/>
      <c r="D21" s="1911"/>
      <c r="E21" s="1911"/>
      <c r="F21" s="1848"/>
      <c r="G21" s="187"/>
      <c r="H21" s="1848"/>
      <c r="I21" s="1848"/>
      <c r="J21" s="1848"/>
      <c r="K21" s="1895"/>
      <c r="L21" s="1848"/>
      <c r="M21" s="1895"/>
      <c r="N21" s="1848"/>
      <c r="O21" s="1848"/>
      <c r="P21" s="1848"/>
      <c r="Q21" s="1895"/>
      <c r="R21" s="1848"/>
    </row>
    <row r="22" spans="2:18" s="312" customFormat="1" ht="21" customHeight="1" thickBot="1">
      <c r="B22" s="378" t="s">
        <v>3304</v>
      </c>
      <c r="C22" s="14"/>
      <c r="D22" s="14"/>
      <c r="E22" s="186"/>
      <c r="F22" s="1848"/>
      <c r="G22" s="187"/>
      <c r="H22" s="1848"/>
      <c r="I22" s="1848"/>
      <c r="J22" s="1848"/>
      <c r="K22" s="1895"/>
      <c r="L22" s="1848"/>
      <c r="M22" s="1895"/>
      <c r="N22" s="1848"/>
      <c r="O22" s="1848"/>
      <c r="P22" s="1848"/>
      <c r="Q22" s="1895"/>
      <c r="R22" s="1848"/>
    </row>
    <row r="23" spans="2:18" s="312" customFormat="1" ht="32.25" customHeight="1">
      <c r="B23" s="1737" t="s">
        <v>27604</v>
      </c>
      <c r="C23" s="924">
        <v>43.076999999999998</v>
      </c>
      <c r="D23" s="925">
        <v>4.5999999999999999E-2</v>
      </c>
      <c r="E23" s="89"/>
      <c r="F23" s="1848"/>
      <c r="G23" s="385" t="s">
        <v>3305</v>
      </c>
      <c r="H23" s="1848"/>
      <c r="I23" s="1891"/>
      <c r="J23" s="1848"/>
      <c r="K23" s="1895"/>
      <c r="L23" s="321">
        <f t="shared" ref="L23:L32" si="4">IF( SUM( N23:P23 ) = 0, 0, $N$5 )</f>
        <v>0</v>
      </c>
      <c r="M23" s="1895"/>
      <c r="N23" s="323">
        <f t="shared" ref="N23:O32" si="5" xml:space="preserve"> IF( ISNUMBER( C23 ), 0, 1 )</f>
        <v>0</v>
      </c>
      <c r="O23" s="323">
        <f t="shared" si="5"/>
        <v>0</v>
      </c>
      <c r="P23" s="320"/>
      <c r="Q23" s="1895"/>
      <c r="R23" s="1848"/>
    </row>
    <row r="24" spans="2:18" s="312" customFormat="1" ht="32.25" customHeight="1">
      <c r="B24" s="1738" t="s">
        <v>3284</v>
      </c>
      <c r="C24" s="926">
        <v>0</v>
      </c>
      <c r="D24" s="927">
        <v>0</v>
      </c>
      <c r="E24" s="89"/>
      <c r="F24" s="1848"/>
      <c r="G24" s="386" t="s">
        <v>3306</v>
      </c>
      <c r="H24" s="1848"/>
      <c r="I24" s="1892"/>
      <c r="J24" s="1848"/>
      <c r="K24" s="1895"/>
      <c r="L24" s="321">
        <f t="shared" si="4"/>
        <v>0</v>
      </c>
      <c r="M24" s="1895"/>
      <c r="N24" s="323">
        <f t="shared" si="5"/>
        <v>0</v>
      </c>
      <c r="O24" s="323">
        <f t="shared" si="5"/>
        <v>0</v>
      </c>
      <c r="P24" s="1848"/>
      <c r="Q24" s="1895"/>
      <c r="R24" s="1848"/>
    </row>
    <row r="25" spans="2:18" s="312" customFormat="1" ht="32.25" customHeight="1">
      <c r="B25" s="1738" t="s">
        <v>3286</v>
      </c>
      <c r="C25" s="926">
        <v>0</v>
      </c>
      <c r="D25" s="927">
        <v>0</v>
      </c>
      <c r="E25" s="89"/>
      <c r="F25" s="1848"/>
      <c r="G25" s="386" t="s">
        <v>3307</v>
      </c>
      <c r="H25" s="1848"/>
      <c r="I25" s="1892"/>
      <c r="J25" s="1848"/>
      <c r="K25" s="1895"/>
      <c r="L25" s="321">
        <f t="shared" si="4"/>
        <v>0</v>
      </c>
      <c r="M25" s="1895"/>
      <c r="N25" s="323">
        <f t="shared" si="5"/>
        <v>0</v>
      </c>
      <c r="O25" s="323">
        <f t="shared" si="5"/>
        <v>0</v>
      </c>
      <c r="P25" s="1848"/>
      <c r="Q25" s="1895"/>
      <c r="R25" s="1848"/>
    </row>
    <row r="26" spans="2:18" s="312" customFormat="1" ht="32.25" customHeight="1">
      <c r="B26" s="1738" t="s">
        <v>3288</v>
      </c>
      <c r="C26" s="926">
        <v>0</v>
      </c>
      <c r="D26" s="927">
        <v>0</v>
      </c>
      <c r="E26" s="89"/>
      <c r="F26" s="160"/>
      <c r="G26" s="386" t="s">
        <v>3308</v>
      </c>
      <c r="H26" s="1848"/>
      <c r="I26" s="1892"/>
      <c r="J26" s="1848"/>
      <c r="K26" s="1895"/>
      <c r="L26" s="321">
        <f t="shared" si="4"/>
        <v>0</v>
      </c>
      <c r="M26" s="1895"/>
      <c r="N26" s="323">
        <f t="shared" si="5"/>
        <v>0</v>
      </c>
      <c r="O26" s="323">
        <f t="shared" si="5"/>
        <v>0</v>
      </c>
      <c r="P26" s="1848"/>
      <c r="Q26" s="1895"/>
      <c r="R26" s="1848"/>
    </row>
    <row r="27" spans="2:18" s="312" customFormat="1" ht="32.25" customHeight="1">
      <c r="B27" s="1738" t="s">
        <v>3290</v>
      </c>
      <c r="C27" s="926">
        <v>0</v>
      </c>
      <c r="D27" s="927">
        <v>0</v>
      </c>
      <c r="E27" s="89"/>
      <c r="F27" s="160"/>
      <c r="G27" s="386" t="s">
        <v>3309</v>
      </c>
      <c r="H27" s="1848"/>
      <c r="I27" s="1892"/>
      <c r="J27" s="1848"/>
      <c r="K27" s="1895"/>
      <c r="L27" s="321">
        <f t="shared" si="4"/>
        <v>0</v>
      </c>
      <c r="M27" s="1895"/>
      <c r="N27" s="323">
        <f t="shared" si="5"/>
        <v>0</v>
      </c>
      <c r="O27" s="323">
        <f t="shared" si="5"/>
        <v>0</v>
      </c>
      <c r="P27" s="1848"/>
      <c r="Q27" s="1895"/>
      <c r="R27" s="1848"/>
    </row>
    <row r="28" spans="2:18" s="312" customFormat="1" ht="32.25" customHeight="1">
      <c r="B28" s="1738" t="s">
        <v>3292</v>
      </c>
      <c r="C28" s="926">
        <v>0</v>
      </c>
      <c r="D28" s="927">
        <v>0</v>
      </c>
      <c r="E28" s="89"/>
      <c r="F28" s="160"/>
      <c r="G28" s="386" t="s">
        <v>3310</v>
      </c>
      <c r="H28" s="1848"/>
      <c r="I28" s="1892"/>
      <c r="J28" s="1848"/>
      <c r="K28" s="1895"/>
      <c r="L28" s="321">
        <f t="shared" si="4"/>
        <v>0</v>
      </c>
      <c r="M28" s="1895"/>
      <c r="N28" s="323">
        <f t="shared" si="5"/>
        <v>0</v>
      </c>
      <c r="O28" s="323">
        <f t="shared" si="5"/>
        <v>0</v>
      </c>
      <c r="P28" s="1848"/>
      <c r="Q28" s="1895"/>
      <c r="R28" s="1848"/>
    </row>
    <row r="29" spans="2:18" s="312" customFormat="1" ht="32.25" customHeight="1">
      <c r="B29" s="1738" t="s">
        <v>3294</v>
      </c>
      <c r="C29" s="926">
        <v>0</v>
      </c>
      <c r="D29" s="927">
        <v>0</v>
      </c>
      <c r="E29" s="89"/>
      <c r="F29" s="160"/>
      <c r="G29" s="386" t="s">
        <v>3311</v>
      </c>
      <c r="H29" s="1848"/>
      <c r="I29" s="1892"/>
      <c r="J29" s="1848"/>
      <c r="K29" s="1895"/>
      <c r="L29" s="321">
        <f t="shared" si="4"/>
        <v>0</v>
      </c>
      <c r="M29" s="1895"/>
      <c r="N29" s="323">
        <f t="shared" si="5"/>
        <v>0</v>
      </c>
      <c r="O29" s="323">
        <f t="shared" si="5"/>
        <v>0</v>
      </c>
      <c r="P29" s="1848"/>
      <c r="Q29" s="1895"/>
      <c r="R29" s="1848"/>
    </row>
    <row r="30" spans="2:18" s="312" customFormat="1" ht="32.25" customHeight="1">
      <c r="B30" s="1738" t="s">
        <v>3296</v>
      </c>
      <c r="C30" s="926">
        <v>0</v>
      </c>
      <c r="D30" s="927">
        <v>0</v>
      </c>
      <c r="E30" s="89"/>
      <c r="F30" s="160"/>
      <c r="G30" s="386" t="s">
        <v>3312</v>
      </c>
      <c r="H30" s="1848"/>
      <c r="I30" s="1892"/>
      <c r="J30" s="1848"/>
      <c r="K30" s="1895"/>
      <c r="L30" s="321">
        <f t="shared" si="4"/>
        <v>0</v>
      </c>
      <c r="M30" s="1895"/>
      <c r="N30" s="323">
        <f t="shared" si="5"/>
        <v>0</v>
      </c>
      <c r="O30" s="323">
        <f t="shared" si="5"/>
        <v>0</v>
      </c>
      <c r="P30" s="1848"/>
      <c r="Q30" s="1895"/>
      <c r="R30" s="1848"/>
    </row>
    <row r="31" spans="2:18" s="312" customFormat="1" ht="32.25" customHeight="1">
      <c r="B31" s="1738" t="s">
        <v>3298</v>
      </c>
      <c r="C31" s="926">
        <v>0</v>
      </c>
      <c r="D31" s="927">
        <v>0</v>
      </c>
      <c r="E31" s="89"/>
      <c r="F31" s="160"/>
      <c r="G31" s="386" t="s">
        <v>3313</v>
      </c>
      <c r="H31" s="1848"/>
      <c r="I31" s="1892"/>
      <c r="J31" s="1848"/>
      <c r="K31" s="1895"/>
      <c r="L31" s="321">
        <f t="shared" si="4"/>
        <v>0</v>
      </c>
      <c r="M31" s="1895"/>
      <c r="N31" s="323">
        <f t="shared" si="5"/>
        <v>0</v>
      </c>
      <c r="O31" s="323">
        <f t="shared" si="5"/>
        <v>0</v>
      </c>
      <c r="P31" s="1848"/>
      <c r="Q31" s="1895"/>
      <c r="R31" s="1848"/>
    </row>
    <row r="32" spans="2:18" s="312" customFormat="1" ht="32.25" customHeight="1">
      <c r="B32" s="1738" t="s">
        <v>3300</v>
      </c>
      <c r="C32" s="926">
        <v>0</v>
      </c>
      <c r="D32" s="927">
        <v>0</v>
      </c>
      <c r="E32" s="89"/>
      <c r="F32" s="1848"/>
      <c r="G32" s="386" t="s">
        <v>3314</v>
      </c>
      <c r="H32" s="1848"/>
      <c r="I32" s="1892"/>
      <c r="J32" s="1848"/>
      <c r="K32" s="1895"/>
      <c r="L32" s="321">
        <f t="shared" si="4"/>
        <v>0</v>
      </c>
      <c r="M32" s="1895"/>
      <c r="N32" s="323">
        <f t="shared" si="5"/>
        <v>0</v>
      </c>
      <c r="O32" s="323">
        <f t="shared" si="5"/>
        <v>0</v>
      </c>
      <c r="P32" s="1848"/>
      <c r="Q32" s="1895"/>
      <c r="R32" s="1848"/>
    </row>
    <row r="33" spans="2:18" s="312" customFormat="1" ht="32.25" customHeight="1" thickBot="1">
      <c r="B33" s="1809" t="s">
        <v>3315</v>
      </c>
      <c r="C33" s="391">
        <f>IFERROR(SUM(C23:C32),0)</f>
        <v>43.076999999999998</v>
      </c>
      <c r="D33" s="392">
        <f>IFERROR(SUM(D23:D32),0)</f>
        <v>4.5999999999999999E-2</v>
      </c>
      <c r="E33" s="188"/>
      <c r="F33" s="1848"/>
      <c r="G33" s="387" t="s">
        <v>3316</v>
      </c>
      <c r="H33" s="1848"/>
      <c r="I33" s="1893"/>
      <c r="J33" s="1848"/>
      <c r="K33" s="1895"/>
      <c r="L33" s="1848"/>
      <c r="M33" s="1895"/>
      <c r="N33" s="1848"/>
      <c r="O33" s="1848"/>
      <c r="P33" s="1848"/>
      <c r="Q33" s="1895"/>
      <c r="R33" s="1848"/>
    </row>
  </sheetData>
  <sheetProtection algorithmName="SHA-512" hashValue="Xki1lOi6QSu9DMzuKs4RNKYLRGVQECjCSAgM3jHw4czCtN5fIZQ72zsMwION20iFjqK12ZDBs18B7b+mZWOm3g==" saltValue="kTm1D6L3K7RroOOI0ls0iQ==" spinCount="100000" sheet="1" objects="1" scenarios="1"/>
  <mergeCells count="6">
    <mergeCell ref="B3:I3"/>
    <mergeCell ref="I5:I7"/>
    <mergeCell ref="B1:D1"/>
    <mergeCell ref="N4:P4"/>
    <mergeCell ref="G5:G7"/>
    <mergeCell ref="B2:D2"/>
  </mergeCells>
  <conditionalFormatting sqref="L10:L19">
    <cfRule type="cellIs" dxfId="157" priority="4" operator="equal">
      <formula>0</formula>
    </cfRule>
  </conditionalFormatting>
  <conditionalFormatting sqref="L23:L32">
    <cfRule type="cellIs" dxfId="156" priority="3" operator="equal">
      <formula>0</formula>
    </cfRule>
  </conditionalFormatting>
  <dataValidations count="1">
    <dataValidation type="custom" allowBlank="1" showErrorMessage="1" errorTitle="Input Error" error="Please enter a numeric value." sqref="C23:D32 C10:E19">
      <formula1>ISNUMBER(C10)</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C80"/>
  <sheetViews>
    <sheetView showGridLines="0" topLeftCell="A3" zoomScale="80" zoomScaleNormal="80" zoomScaleSheetLayoutView="100" workbookViewId="0">
      <selection activeCell="C12" sqref="C12:C26"/>
    </sheetView>
  </sheetViews>
  <sheetFormatPr defaultColWidth="9" defaultRowHeight="15"/>
  <cols>
    <col min="1" max="1" width="1.625" style="308" customWidth="1"/>
    <col min="2" max="2" width="35.625" style="308" customWidth="1"/>
    <col min="3" max="3" width="131.125" style="308" customWidth="1"/>
    <col min="4" max="16384" width="9" style="308"/>
  </cols>
  <sheetData>
    <row r="1" spans="2:3" ht="15" customHeight="1">
      <c r="B1" s="1847"/>
      <c r="C1" s="1847"/>
    </row>
    <row r="2" spans="2:3" ht="45" customHeight="1">
      <c r="B2" s="2025" t="s">
        <v>650</v>
      </c>
      <c r="C2" s="2026"/>
    </row>
    <row r="3" spans="2:3" ht="15" customHeight="1" thickBot="1">
      <c r="B3" s="1462"/>
      <c r="C3" s="1847"/>
    </row>
    <row r="4" spans="2:3" s="145" customFormat="1" ht="22.5" customHeight="1" thickBot="1">
      <c r="B4" s="2027" t="s">
        <v>651</v>
      </c>
      <c r="C4" s="2028"/>
    </row>
    <row r="5" spans="2:3" ht="15" customHeight="1">
      <c r="B5" s="1862" t="s">
        <v>652</v>
      </c>
      <c r="C5" s="1863" t="s">
        <v>653</v>
      </c>
    </row>
    <row r="6" spans="2:3" ht="15" customHeight="1">
      <c r="B6" s="1864" t="s">
        <v>654</v>
      </c>
      <c r="C6" s="1865" t="s">
        <v>655</v>
      </c>
    </row>
    <row r="7" spans="2:3" ht="15" customHeight="1">
      <c r="B7" s="1864" t="s">
        <v>656</v>
      </c>
      <c r="C7" s="1865" t="s">
        <v>657</v>
      </c>
    </row>
    <row r="8" spans="2:3" ht="15" customHeight="1">
      <c r="B8" s="1864" t="s">
        <v>658</v>
      </c>
      <c r="C8" s="1865" t="s">
        <v>659</v>
      </c>
    </row>
    <row r="9" spans="2:3" ht="15" customHeight="1">
      <c r="B9" s="1864" t="s">
        <v>660</v>
      </c>
      <c r="C9" s="1865" t="s">
        <v>661</v>
      </c>
    </row>
    <row r="10" spans="2:3" ht="15" customHeight="1" thickBot="1">
      <c r="B10" s="1866" t="s">
        <v>662</v>
      </c>
      <c r="C10" s="1867" t="s">
        <v>663</v>
      </c>
    </row>
    <row r="11" spans="2:3" s="145" customFormat="1" ht="22.5" customHeight="1" thickBot="1">
      <c r="B11" s="2027" t="s">
        <v>664</v>
      </c>
      <c r="C11" s="2028"/>
    </row>
    <row r="12" spans="2:3" ht="15" customHeight="1">
      <c r="B12" s="1862" t="s">
        <v>665</v>
      </c>
      <c r="C12" s="1863" t="s">
        <v>666</v>
      </c>
    </row>
    <row r="13" spans="2:3" ht="15" customHeight="1">
      <c r="B13" s="1864" t="s">
        <v>667</v>
      </c>
      <c r="C13" s="1865" t="s">
        <v>668</v>
      </c>
    </row>
    <row r="14" spans="2:3" ht="15" customHeight="1">
      <c r="B14" s="1864" t="s">
        <v>669</v>
      </c>
      <c r="C14" s="1865" t="s">
        <v>670</v>
      </c>
    </row>
    <row r="15" spans="2:3" ht="15" customHeight="1">
      <c r="B15" s="1868" t="s">
        <v>671</v>
      </c>
      <c r="C15" s="1865" t="s">
        <v>672</v>
      </c>
    </row>
    <row r="16" spans="2:3" ht="15" customHeight="1">
      <c r="B16" s="1864" t="s">
        <v>673</v>
      </c>
      <c r="C16" s="1869" t="s">
        <v>674</v>
      </c>
    </row>
    <row r="17" spans="2:3" ht="15" customHeight="1">
      <c r="B17" s="1864" t="s">
        <v>675</v>
      </c>
      <c r="C17" s="1869" t="s">
        <v>676</v>
      </c>
    </row>
    <row r="18" spans="2:3" ht="15" customHeight="1">
      <c r="B18" s="1864" t="s">
        <v>677</v>
      </c>
      <c r="C18" s="1869" t="s">
        <v>678</v>
      </c>
    </row>
    <row r="19" spans="2:3" ht="15" customHeight="1">
      <c r="B19" s="1864" t="s">
        <v>679</v>
      </c>
      <c r="C19" s="1869" t="s">
        <v>680</v>
      </c>
    </row>
    <row r="20" spans="2:3" ht="15" customHeight="1">
      <c r="B20" s="1864" t="s">
        <v>681</v>
      </c>
      <c r="C20" s="1865" t="s">
        <v>682</v>
      </c>
    </row>
    <row r="21" spans="2:3" ht="15" customHeight="1">
      <c r="B21" s="1864" t="s">
        <v>683</v>
      </c>
      <c r="C21" s="1869" t="s">
        <v>684</v>
      </c>
    </row>
    <row r="22" spans="2:3" ht="15" customHeight="1">
      <c r="B22" s="1864" t="s">
        <v>685</v>
      </c>
      <c r="C22" s="1869" t="s">
        <v>686</v>
      </c>
    </row>
    <row r="23" spans="2:3" ht="15" customHeight="1">
      <c r="B23" s="1864" t="s">
        <v>687</v>
      </c>
      <c r="C23" s="1869" t="s">
        <v>688</v>
      </c>
    </row>
    <row r="24" spans="2:3" ht="15" customHeight="1">
      <c r="B24" s="1864" t="s">
        <v>689</v>
      </c>
      <c r="C24" s="1869" t="s">
        <v>690</v>
      </c>
    </row>
    <row r="25" spans="2:3" ht="15" customHeight="1">
      <c r="B25" s="1864" t="s">
        <v>691</v>
      </c>
      <c r="C25" s="1869" t="s">
        <v>692</v>
      </c>
    </row>
    <row r="26" spans="2:3" ht="15" customHeight="1" thickBot="1">
      <c r="B26" s="1866" t="s">
        <v>693</v>
      </c>
      <c r="C26" s="1867" t="s">
        <v>694</v>
      </c>
    </row>
    <row r="27" spans="2:3" s="145" customFormat="1" ht="22.5" customHeight="1" thickBot="1">
      <c r="B27" s="2027" t="s">
        <v>695</v>
      </c>
      <c r="C27" s="2028"/>
    </row>
    <row r="28" spans="2:3" ht="15" customHeight="1">
      <c r="B28" s="1862" t="s">
        <v>696</v>
      </c>
      <c r="C28" s="1863" t="s">
        <v>697</v>
      </c>
    </row>
    <row r="29" spans="2:3" ht="15" customHeight="1">
      <c r="B29" s="1864" t="s">
        <v>698</v>
      </c>
      <c r="C29" s="1865" t="s">
        <v>699</v>
      </c>
    </row>
    <row r="30" spans="2:3" ht="15" customHeight="1">
      <c r="B30" s="1864" t="s">
        <v>700</v>
      </c>
      <c r="C30" s="1865" t="s">
        <v>701</v>
      </c>
    </row>
    <row r="31" spans="2:3" ht="15" customHeight="1">
      <c r="B31" s="1864" t="s">
        <v>702</v>
      </c>
      <c r="C31" s="1865" t="s">
        <v>703</v>
      </c>
    </row>
    <row r="32" spans="2:3" ht="15" customHeight="1">
      <c r="B32" s="1864" t="s">
        <v>704</v>
      </c>
      <c r="C32" s="1865" t="s">
        <v>705</v>
      </c>
    </row>
    <row r="33" spans="2:3" ht="15" customHeight="1">
      <c r="B33" s="1864" t="s">
        <v>706</v>
      </c>
      <c r="C33" s="1865" t="s">
        <v>707</v>
      </c>
    </row>
    <row r="34" spans="2:3" ht="15" customHeight="1">
      <c r="B34" s="1864" t="s">
        <v>708</v>
      </c>
      <c r="C34" s="1865" t="s">
        <v>709</v>
      </c>
    </row>
    <row r="35" spans="2:3" ht="15" customHeight="1">
      <c r="B35" s="1864" t="s">
        <v>710</v>
      </c>
      <c r="C35" s="1865" t="s">
        <v>711</v>
      </c>
    </row>
    <row r="36" spans="2:3" ht="15" customHeight="1" thickBot="1">
      <c r="B36" s="1870" t="s">
        <v>712</v>
      </c>
      <c r="C36" s="1867" t="s">
        <v>713</v>
      </c>
    </row>
    <row r="37" spans="2:3" s="145" customFormat="1" ht="22.5" customHeight="1" thickBot="1">
      <c r="B37" s="2027" t="s">
        <v>714</v>
      </c>
      <c r="C37" s="2028"/>
    </row>
    <row r="38" spans="2:3" ht="15" customHeight="1">
      <c r="B38" s="1871" t="s">
        <v>715</v>
      </c>
      <c r="C38" s="1863" t="s">
        <v>716</v>
      </c>
    </row>
    <row r="39" spans="2:3" ht="15" customHeight="1">
      <c r="B39" s="1868" t="s">
        <v>717</v>
      </c>
      <c r="C39" s="1865" t="s">
        <v>718</v>
      </c>
    </row>
    <row r="40" spans="2:3" ht="15" customHeight="1">
      <c r="B40" s="1868" t="s">
        <v>719</v>
      </c>
      <c r="C40" s="1865" t="s">
        <v>720</v>
      </c>
    </row>
    <row r="41" spans="2:3" ht="15" customHeight="1">
      <c r="B41" s="1868" t="s">
        <v>721</v>
      </c>
      <c r="C41" s="1865" t="s">
        <v>722</v>
      </c>
    </row>
    <row r="42" spans="2:3" ht="15" customHeight="1">
      <c r="B42" s="1868" t="s">
        <v>723</v>
      </c>
      <c r="C42" s="1865" t="s">
        <v>724</v>
      </c>
    </row>
    <row r="43" spans="2:3" ht="15" customHeight="1">
      <c r="B43" s="1868" t="s">
        <v>725</v>
      </c>
      <c r="C43" s="1865" t="s">
        <v>726</v>
      </c>
    </row>
    <row r="44" spans="2:3" ht="15" customHeight="1">
      <c r="B44" s="1868" t="s">
        <v>727</v>
      </c>
      <c r="C44" s="1865" t="s">
        <v>728</v>
      </c>
    </row>
    <row r="45" spans="2:3" ht="15" customHeight="1">
      <c r="B45" s="1868" t="s">
        <v>729</v>
      </c>
      <c r="C45" s="1865" t="s">
        <v>730</v>
      </c>
    </row>
    <row r="46" spans="2:3" ht="15" customHeight="1">
      <c r="B46" s="1868" t="s">
        <v>731</v>
      </c>
      <c r="C46" s="1865" t="s">
        <v>732</v>
      </c>
    </row>
    <row r="47" spans="2:3" ht="15" customHeight="1">
      <c r="B47" s="1868" t="s">
        <v>733</v>
      </c>
      <c r="C47" s="1865" t="s">
        <v>734</v>
      </c>
    </row>
    <row r="48" spans="2:3" ht="15" customHeight="1">
      <c r="B48" s="1868" t="s">
        <v>735</v>
      </c>
      <c r="C48" s="1865" t="s">
        <v>736</v>
      </c>
    </row>
    <row r="49" spans="2:3" ht="15" customHeight="1">
      <c r="B49" s="1868" t="s">
        <v>737</v>
      </c>
      <c r="C49" s="1865" t="s">
        <v>738</v>
      </c>
    </row>
    <row r="50" spans="2:3" ht="15" customHeight="1">
      <c r="B50" s="1868" t="s">
        <v>739</v>
      </c>
      <c r="C50" s="1865" t="s">
        <v>740</v>
      </c>
    </row>
    <row r="51" spans="2:3" ht="15" customHeight="1">
      <c r="B51" s="1864" t="s">
        <v>741</v>
      </c>
      <c r="C51" s="1865" t="s">
        <v>742</v>
      </c>
    </row>
    <row r="52" spans="2:3" ht="15" customHeight="1">
      <c r="B52" s="1864" t="s">
        <v>743</v>
      </c>
      <c r="C52" s="1865" t="s">
        <v>744</v>
      </c>
    </row>
    <row r="53" spans="2:3" ht="15" customHeight="1">
      <c r="B53" s="1864" t="s">
        <v>745</v>
      </c>
      <c r="C53" s="1865" t="s">
        <v>746</v>
      </c>
    </row>
    <row r="54" spans="2:3" ht="15" customHeight="1">
      <c r="B54" s="1864" t="s">
        <v>747</v>
      </c>
      <c r="C54" s="1865" t="s">
        <v>748</v>
      </c>
    </row>
    <row r="55" spans="2:3" ht="15" customHeight="1" thickBot="1">
      <c r="B55" s="1870" t="s">
        <v>749</v>
      </c>
      <c r="C55" s="1867" t="s">
        <v>750</v>
      </c>
    </row>
    <row r="56" spans="2:3" s="145" customFormat="1" ht="22.5" customHeight="1" thickBot="1">
      <c r="B56" s="2027" t="s">
        <v>751</v>
      </c>
      <c r="C56" s="2028"/>
    </row>
    <row r="57" spans="2:3" ht="15" customHeight="1">
      <c r="B57" s="1862" t="s">
        <v>752</v>
      </c>
      <c r="C57" s="1863" t="s">
        <v>753</v>
      </c>
    </row>
    <row r="58" spans="2:3" ht="15" customHeight="1" thickBot="1">
      <c r="B58" s="1870" t="s">
        <v>754</v>
      </c>
      <c r="C58" s="1867" t="s">
        <v>755</v>
      </c>
    </row>
    <row r="59" spans="2:3" s="145" customFormat="1" ht="22.5" customHeight="1" thickBot="1">
      <c r="B59" s="2027" t="s">
        <v>756</v>
      </c>
      <c r="C59" s="2028"/>
    </row>
    <row r="60" spans="2:3" ht="15" customHeight="1">
      <c r="B60" s="1862" t="s">
        <v>757</v>
      </c>
      <c r="C60" s="1863" t="s">
        <v>758</v>
      </c>
    </row>
    <row r="61" spans="2:3" ht="15" customHeight="1">
      <c r="B61" s="1864" t="s">
        <v>759</v>
      </c>
      <c r="C61" s="1865" t="s">
        <v>760</v>
      </c>
    </row>
    <row r="62" spans="2:3" ht="15" customHeight="1">
      <c r="B62" s="1864" t="s">
        <v>761</v>
      </c>
      <c r="C62" s="1865" t="s">
        <v>762</v>
      </c>
    </row>
    <row r="63" spans="2:3" ht="15" customHeight="1" thickBot="1">
      <c r="B63" s="1870" t="s">
        <v>763</v>
      </c>
      <c r="C63" s="1867" t="s">
        <v>764</v>
      </c>
    </row>
    <row r="64" spans="2:3" s="145" customFormat="1" ht="22.5" customHeight="1" thickBot="1">
      <c r="B64" s="2027" t="s">
        <v>765</v>
      </c>
      <c r="C64" s="2028"/>
    </row>
    <row r="65" spans="2:3" ht="15" customHeight="1">
      <c r="B65" s="1862" t="s">
        <v>766</v>
      </c>
      <c r="C65" s="1863" t="s">
        <v>767</v>
      </c>
    </row>
    <row r="66" spans="2:3" ht="15" customHeight="1">
      <c r="B66" s="1864" t="s">
        <v>768</v>
      </c>
      <c r="C66" s="1865" t="s">
        <v>769</v>
      </c>
    </row>
    <row r="67" spans="2:3" ht="15" customHeight="1">
      <c r="B67" s="1864" t="s">
        <v>770</v>
      </c>
      <c r="C67" s="1865" t="s">
        <v>771</v>
      </c>
    </row>
    <row r="68" spans="2:3" ht="15" customHeight="1">
      <c r="B68" s="1864" t="s">
        <v>772</v>
      </c>
      <c r="C68" s="1865" t="s">
        <v>773</v>
      </c>
    </row>
    <row r="69" spans="2:3" ht="15" customHeight="1" thickBot="1">
      <c r="B69" s="1870" t="s">
        <v>774</v>
      </c>
      <c r="C69" s="1867" t="s">
        <v>775</v>
      </c>
    </row>
    <row r="70" spans="2:3" s="145" customFormat="1" ht="22.5" customHeight="1" thickBot="1">
      <c r="B70" s="2027" t="s">
        <v>776</v>
      </c>
      <c r="C70" s="2028"/>
    </row>
    <row r="71" spans="2:3" ht="15" customHeight="1">
      <c r="B71" s="1862" t="s">
        <v>777</v>
      </c>
      <c r="C71" s="1863" t="s">
        <v>778</v>
      </c>
    </row>
    <row r="72" spans="2:3" ht="15" customHeight="1">
      <c r="B72" s="1864" t="s">
        <v>779</v>
      </c>
      <c r="C72" s="1865" t="s">
        <v>780</v>
      </c>
    </row>
    <row r="73" spans="2:3" ht="15" customHeight="1">
      <c r="B73" s="1864" t="s">
        <v>781</v>
      </c>
      <c r="C73" s="1865" t="s">
        <v>782</v>
      </c>
    </row>
    <row r="74" spans="2:3" ht="15" customHeight="1" thickBot="1">
      <c r="B74" s="1870" t="s">
        <v>783</v>
      </c>
      <c r="C74" s="1867" t="s">
        <v>784</v>
      </c>
    </row>
    <row r="75" spans="2:3" s="145" customFormat="1" ht="22.5" customHeight="1" thickBot="1">
      <c r="B75" s="2027" t="s">
        <v>785</v>
      </c>
      <c r="C75" s="2028"/>
    </row>
    <row r="76" spans="2:3" ht="15" customHeight="1" thickBot="1">
      <c r="B76" s="1872" t="s">
        <v>786</v>
      </c>
      <c r="C76" s="1873" t="s">
        <v>787</v>
      </c>
    </row>
    <row r="77" spans="2:3" s="145" customFormat="1" ht="22.5" customHeight="1" thickBot="1">
      <c r="B77" s="2027" t="s">
        <v>788</v>
      </c>
      <c r="C77" s="2028"/>
    </row>
    <row r="78" spans="2:3" ht="15" customHeight="1">
      <c r="B78" s="1862" t="s">
        <v>789</v>
      </c>
      <c r="C78" s="1863" t="s">
        <v>790</v>
      </c>
    </row>
    <row r="79" spans="2:3" ht="15" customHeight="1" thickBot="1">
      <c r="B79" s="1874" t="s">
        <v>791</v>
      </c>
      <c r="C79" s="1875" t="s">
        <v>792</v>
      </c>
    </row>
    <row r="80" spans="2:3" ht="6.75" customHeight="1">
      <c r="B80" s="1847"/>
      <c r="C80" s="1847"/>
    </row>
  </sheetData>
  <sheetProtection algorithmName="SHA-512" hashValue="EsFUy9vpSkOO6yRzCxA0+OShrHyz6zySbUoNbm8wL0vIUc02tuM43LuL3oN7tSuVn7cfoyI/xR+d0tNzsR+Erw==" saltValue="rMwMCG2611fxNDsykc4+SA==" spinCount="100000" sheet="1" objects="1" scenarios="1"/>
  <customSheetViews>
    <customSheetView guid="{71BC5093-C9C1-4AA0-864A-AADBDC96B3C1}" scale="85" showPageBreaks="1" showGridLines="0" fitToPage="1" printArea="1" view="pageBreakPreview" topLeftCell="A60">
      <selection activeCell="E71" sqref="E71"/>
      <pageMargins left="0" right="0" top="0" bottom="0" header="0" footer="0"/>
      <pageSetup paperSize="9" scale="87" fitToHeight="0" orientation="portrait" r:id="rId1"/>
      <headerFooter>
        <oddHeader>&amp;LRAG consultation June 2020&amp;CTable: &amp;A</oddHeader>
        <oddFooter>&amp;LPrinted on: &amp;D at &amp;T&amp;CPage &amp;P of &amp;N&amp;ROfwat</oddFooter>
      </headerFooter>
    </customSheetView>
    <customSheetView guid="{1B259DF3-2D8D-4DFB-A9C4-F29F1CEBD105}" showPageBreaks="1" showGridLines="0" fitToPage="1" printArea="1" view="pageBreakPreview">
      <pageMargins left="0" right="0" top="0" bottom="0" header="0" footer="0"/>
      <pageSetup paperSize="9" scale="56" orientation="portrait" r:id="rId2"/>
      <headerFooter>
        <oddHeader>&amp;CPro forma tables 2020-21 (Consultation)</oddHeader>
        <oddFooter>&amp;L&amp;D&amp;T&amp;R&amp;A</oddFooter>
      </headerFooter>
    </customSheetView>
    <customSheetView guid="{650D7366-A5BD-406B-9661-ED9F5F01D420}" scale="70" showPageBreaks="1" showGridLines="0" fitToPage="1" printArea="1" view="pageBreakPreview" topLeftCell="A13">
      <selection activeCell="B22" sqref="B22"/>
      <pageMargins left="0" right="0" top="0" bottom="0" header="0" footer="0"/>
      <pageSetup paperSize="9" scale="74" orientation="portrait" r:id="rId3"/>
    </customSheetView>
    <customSheetView guid="{9D0BCB94-913C-464E-843B-7A43F508C4E7}" scale="70" showPageBreaks="1" showGridLines="0" fitToPage="1" printArea="1" view="pageBreakPreview" topLeftCell="A13">
      <selection activeCell="B22" sqref="B22"/>
      <pageMargins left="0" right="0" top="0" bottom="0" header="0" footer="0"/>
      <pageSetup paperSize="9" scale="72" orientation="portrait" r:id="rId4"/>
    </customSheetView>
  </customSheetViews>
  <mergeCells count="11">
    <mergeCell ref="B2:C2"/>
    <mergeCell ref="B77:C77"/>
    <mergeCell ref="B4:C4"/>
    <mergeCell ref="B11:C11"/>
    <mergeCell ref="B27:C27"/>
    <mergeCell ref="B37:C37"/>
    <mergeCell ref="B56:C56"/>
    <mergeCell ref="B59:C59"/>
    <mergeCell ref="B64:C64"/>
    <mergeCell ref="B70:C70"/>
    <mergeCell ref="B75:C75"/>
  </mergeCells>
  <pageMargins left="0.7" right="0.7" top="0.75" bottom="0.75" header="0.3" footer="0.3"/>
  <pageSetup paperSize="8" scale="86" fitToHeight="0" orientation="portrait" r:id="rId5"/>
  <headerFooter>
    <oddHeader>&amp;LRAG consultation June 2020&amp;CTable: &amp;A</oddHeader>
    <oddFooter>&amp;LPrinted on: &amp;D at &amp;T&amp;CPage &amp;P of &amp;N&amp;ROfwat</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B1:AY2101"/>
  <sheetViews>
    <sheetView showGridLines="0" zoomScale="70" zoomScaleNormal="70" zoomScaleSheetLayoutView="100" workbookViewId="0">
      <pane xSplit="2" ySplit="7" topLeftCell="C814" activePane="bottomRight" state="frozen"/>
      <selection pane="topRight" activeCell="B2" sqref="B2"/>
      <selection pane="bottomLeft" activeCell="B2" sqref="B2"/>
      <selection pane="bottomRight" activeCell="C828" sqref="C828"/>
    </sheetView>
  </sheetViews>
  <sheetFormatPr defaultColWidth="10.375" defaultRowHeight="15" zeroHeight="1" outlineLevelRow="1"/>
  <cols>
    <col min="1" max="1" width="1.625" style="356" customWidth="1"/>
    <col min="2" max="2" width="36.125" style="356" customWidth="1"/>
    <col min="3" max="22" width="12.5" style="788" customWidth="1"/>
    <col min="23" max="23" width="1.625" style="356" customWidth="1"/>
    <col min="24" max="24" width="12.5" style="356" customWidth="1"/>
    <col min="25" max="25" width="1.625" style="356" customWidth="1"/>
    <col min="26" max="26" width="33.875" style="356" customWidth="1"/>
    <col min="27" max="27" width="1.625" style="356" customWidth="1"/>
    <col min="28" max="29" width="1.625" style="356" hidden="1" customWidth="1"/>
    <col min="30" max="30" width="9.625" style="374" hidden="1" customWidth="1"/>
    <col min="31" max="31" width="36.125" style="825" hidden="1" customWidth="1"/>
    <col min="32" max="51" width="12.5" style="374" hidden="1" customWidth="1"/>
    <col min="52" max="16384" width="10.375" style="356"/>
  </cols>
  <sheetData>
    <row r="1" spans="2:51" ht="29.25" customHeight="1">
      <c r="B1" s="355" t="s">
        <v>717</v>
      </c>
      <c r="C1" s="196"/>
      <c r="D1" s="1912"/>
      <c r="E1" s="1912"/>
      <c r="F1" s="1912"/>
      <c r="G1" s="1912"/>
      <c r="H1" s="1912"/>
      <c r="I1" s="1912"/>
      <c r="J1" s="1912"/>
      <c r="K1" s="1912"/>
      <c r="L1" s="1912"/>
      <c r="M1" s="1912"/>
      <c r="N1" s="1912"/>
      <c r="O1" s="1912"/>
      <c r="P1" s="1912"/>
      <c r="Q1" s="1912"/>
      <c r="R1" s="1912"/>
      <c r="S1" s="1912"/>
      <c r="T1" s="1912"/>
      <c r="U1" s="1912"/>
      <c r="V1" s="1912"/>
      <c r="W1" s="1913"/>
      <c r="X1" s="1913"/>
      <c r="Y1" s="1913"/>
      <c r="Z1" s="1913"/>
      <c r="AA1" s="1913"/>
      <c r="AB1" s="1914"/>
      <c r="AC1" s="1915"/>
      <c r="AD1" s="816"/>
      <c r="AE1" s="819"/>
      <c r="AF1" s="816"/>
      <c r="AG1" s="816"/>
      <c r="AH1" s="816"/>
      <c r="AI1" s="816"/>
      <c r="AJ1" s="816"/>
      <c r="AK1" s="816"/>
      <c r="AL1" s="816"/>
      <c r="AM1" s="816"/>
      <c r="AN1" s="816"/>
      <c r="AO1" s="816"/>
      <c r="AP1" s="816"/>
      <c r="AQ1" s="816"/>
      <c r="AR1" s="816"/>
      <c r="AS1" s="816"/>
      <c r="AT1" s="816"/>
      <c r="AU1" s="816"/>
      <c r="AV1" s="816"/>
      <c r="AW1" s="816"/>
      <c r="AX1" s="816"/>
      <c r="AY1" s="816"/>
    </row>
    <row r="2" spans="2:51" ht="29.25" customHeight="1">
      <c r="B2" s="355" t="str">
        <f>Validation!B4</f>
        <v>South Staffordshire / Cambridge Water</v>
      </c>
      <c r="C2" s="1912"/>
      <c r="D2" s="1912"/>
      <c r="E2" s="1912"/>
      <c r="F2" s="1912"/>
      <c r="G2" s="1912"/>
      <c r="H2" s="1912"/>
      <c r="I2" s="1912"/>
      <c r="J2" s="1912"/>
      <c r="K2" s="1912"/>
      <c r="L2" s="1912"/>
      <c r="M2" s="1912"/>
      <c r="N2" s="1912"/>
      <c r="O2" s="1912"/>
      <c r="P2" s="1912"/>
      <c r="Q2" s="1912"/>
      <c r="R2" s="1912"/>
      <c r="S2" s="1912"/>
      <c r="T2" s="1912"/>
      <c r="U2" s="1912"/>
      <c r="V2" s="1912"/>
      <c r="W2" s="1913"/>
      <c r="X2" s="1913"/>
      <c r="Y2" s="1913"/>
      <c r="Z2" s="1913"/>
      <c r="AA2" s="1913"/>
      <c r="AB2" s="1914"/>
      <c r="AC2" s="1915"/>
      <c r="AD2" s="1916"/>
      <c r="AE2" s="1917"/>
      <c r="AF2" s="1916"/>
      <c r="AG2" s="1916"/>
      <c r="AH2" s="1916"/>
      <c r="AI2" s="1916"/>
      <c r="AJ2" s="1916"/>
      <c r="AK2" s="1916"/>
      <c r="AL2" s="1916"/>
      <c r="AM2" s="1916"/>
      <c r="AN2" s="1916"/>
      <c r="AO2" s="1916"/>
      <c r="AP2" s="1916"/>
      <c r="AQ2" s="1916"/>
      <c r="AR2" s="1916"/>
      <c r="AS2" s="1918"/>
      <c r="AT2" s="1916"/>
      <c r="AU2" s="1916"/>
      <c r="AV2" s="1916"/>
      <c r="AW2" s="1916"/>
      <c r="AX2" s="1916"/>
      <c r="AY2" s="1916"/>
    </row>
    <row r="3" spans="2:51" ht="45" customHeight="1">
      <c r="B3" s="2199" t="s">
        <v>718</v>
      </c>
      <c r="C3" s="2199"/>
      <c r="D3" s="2199"/>
      <c r="E3" s="2199"/>
      <c r="F3" s="2199"/>
      <c r="G3" s="2199"/>
      <c r="H3" s="2199"/>
      <c r="I3" s="2199"/>
      <c r="J3" s="2199"/>
      <c r="K3" s="2199"/>
      <c r="L3" s="2199"/>
      <c r="M3" s="2199"/>
      <c r="N3" s="2199"/>
      <c r="O3" s="2199"/>
      <c r="P3" s="2199"/>
      <c r="Q3" s="2199"/>
      <c r="R3" s="2199"/>
      <c r="S3" s="2199"/>
      <c r="T3" s="2199"/>
      <c r="U3" s="2199"/>
      <c r="V3" s="2199"/>
      <c r="W3" s="2199"/>
      <c r="X3" s="2199"/>
      <c r="Y3" s="2199"/>
      <c r="Z3" s="2199"/>
      <c r="AA3" s="1913"/>
      <c r="AB3" s="1914"/>
      <c r="AC3" s="1915"/>
      <c r="AD3" s="2200" t="s">
        <v>3317</v>
      </c>
      <c r="AE3" s="2200"/>
      <c r="AF3" s="2200"/>
      <c r="AG3" s="2200"/>
      <c r="AH3" s="2200"/>
      <c r="AI3" s="2200"/>
      <c r="AJ3" s="2200"/>
      <c r="AK3" s="2200"/>
      <c r="AL3" s="2200"/>
      <c r="AM3" s="2200"/>
      <c r="AN3" s="2200"/>
      <c r="AO3" s="2200"/>
      <c r="AP3" s="2200"/>
      <c r="AQ3" s="2200"/>
      <c r="AR3" s="2200"/>
      <c r="AS3" s="2200"/>
      <c r="AT3" s="2200"/>
      <c r="AU3" s="2200"/>
      <c r="AV3" s="2200"/>
      <c r="AW3" s="2200"/>
      <c r="AX3" s="2200"/>
      <c r="AY3" s="2200"/>
    </row>
    <row r="4" spans="2:51" s="817" customFormat="1" ht="15" customHeight="1" thickBot="1">
      <c r="B4" s="1919"/>
      <c r="C4" s="1920"/>
      <c r="D4" s="1920"/>
      <c r="E4" s="1920"/>
      <c r="F4" s="1920"/>
      <c r="G4" s="1920"/>
      <c r="H4" s="1920"/>
      <c r="I4" s="1920"/>
      <c r="J4" s="1920"/>
      <c r="K4" s="1920"/>
      <c r="L4" s="1920"/>
      <c r="M4" s="1920"/>
      <c r="N4" s="1920"/>
      <c r="O4" s="1920"/>
      <c r="P4" s="1920"/>
      <c r="Q4" s="1920"/>
      <c r="R4" s="1920"/>
      <c r="S4" s="1920"/>
      <c r="T4" s="1920"/>
      <c r="U4" s="1920"/>
      <c r="V4" s="1920"/>
      <c r="W4" s="1921"/>
      <c r="X4" s="1921"/>
      <c r="Y4" s="1921"/>
      <c r="Z4" s="1921"/>
      <c r="AA4" s="1921"/>
      <c r="AB4" s="1914"/>
      <c r="AC4" s="1921"/>
      <c r="AD4" s="2204"/>
      <c r="AE4" s="2204"/>
      <c r="AF4" s="818"/>
      <c r="AG4" s="818"/>
      <c r="AH4" s="818"/>
      <c r="AI4" s="818"/>
      <c r="AJ4" s="818"/>
      <c r="AK4" s="818"/>
      <c r="AL4" s="818"/>
      <c r="AM4" s="818"/>
      <c r="AN4" s="818"/>
      <c r="AO4" s="818"/>
      <c r="AP4" s="818"/>
      <c r="AQ4" s="818"/>
      <c r="AR4" s="818"/>
      <c r="AS4" s="818"/>
      <c r="AT4" s="818"/>
      <c r="AU4" s="818"/>
      <c r="AV4" s="818"/>
      <c r="AW4" s="818"/>
      <c r="AX4" s="818"/>
      <c r="AY4" s="818"/>
    </row>
    <row r="5" spans="2:51" ht="117.75" customHeight="1">
      <c r="B5" s="1800" t="s">
        <v>800</v>
      </c>
      <c r="C5" s="1801" t="s">
        <v>3318</v>
      </c>
      <c r="D5" s="1801" t="s">
        <v>3319</v>
      </c>
      <c r="E5" s="1801" t="s">
        <v>3320</v>
      </c>
      <c r="F5" s="1801" t="s">
        <v>3321</v>
      </c>
      <c r="G5" s="1801" t="s">
        <v>3322</v>
      </c>
      <c r="H5" s="1831" t="s">
        <v>3323</v>
      </c>
      <c r="I5" s="1831" t="s">
        <v>3324</v>
      </c>
      <c r="J5" s="1831" t="s">
        <v>3325</v>
      </c>
      <c r="K5" s="1831" t="s">
        <v>3326</v>
      </c>
      <c r="L5" s="1831" t="s">
        <v>3327</v>
      </c>
      <c r="M5" s="1831" t="s">
        <v>3328</v>
      </c>
      <c r="N5" s="1831" t="s">
        <v>3329</v>
      </c>
      <c r="O5" s="1831" t="s">
        <v>3330</v>
      </c>
      <c r="P5" s="1831" t="s">
        <v>3331</v>
      </c>
      <c r="Q5" s="1831" t="s">
        <v>3332</v>
      </c>
      <c r="R5" s="1831" t="s">
        <v>3333</v>
      </c>
      <c r="S5" s="1831" t="s">
        <v>3334</v>
      </c>
      <c r="T5" s="1831" t="s">
        <v>3335</v>
      </c>
      <c r="U5" s="1831" t="s">
        <v>3336</v>
      </c>
      <c r="V5" s="1832" t="s">
        <v>3337</v>
      </c>
      <c r="W5" s="1913"/>
      <c r="X5" s="2174" t="s">
        <v>806</v>
      </c>
      <c r="Y5" s="1913"/>
      <c r="Z5" s="2174" t="s">
        <v>807</v>
      </c>
      <c r="AA5" s="1913"/>
      <c r="AB5" s="1914"/>
      <c r="AC5" s="1915"/>
      <c r="AD5" s="2201" t="s">
        <v>3338</v>
      </c>
      <c r="AE5" s="1801" t="s">
        <v>800</v>
      </c>
      <c r="AF5" s="1801" t="s">
        <v>3318</v>
      </c>
      <c r="AG5" s="1801" t="s">
        <v>3319</v>
      </c>
      <c r="AH5" s="1801" t="s">
        <v>3320</v>
      </c>
      <c r="AI5" s="1801" t="s">
        <v>3321</v>
      </c>
      <c r="AJ5" s="1801" t="s">
        <v>3322</v>
      </c>
      <c r="AK5" s="1831" t="s">
        <v>3323</v>
      </c>
      <c r="AL5" s="1831" t="s">
        <v>3324</v>
      </c>
      <c r="AM5" s="1831" t="s">
        <v>3325</v>
      </c>
      <c r="AN5" s="1831" t="s">
        <v>3326</v>
      </c>
      <c r="AO5" s="1831" t="s">
        <v>3327</v>
      </c>
      <c r="AP5" s="1831" t="s">
        <v>3328</v>
      </c>
      <c r="AQ5" s="1831" t="s">
        <v>3329</v>
      </c>
      <c r="AR5" s="1831" t="s">
        <v>3330</v>
      </c>
      <c r="AS5" s="1831" t="s">
        <v>3331</v>
      </c>
      <c r="AT5" s="1831" t="s">
        <v>3332</v>
      </c>
      <c r="AU5" s="1831" t="s">
        <v>3333</v>
      </c>
      <c r="AV5" s="1831" t="s">
        <v>3334</v>
      </c>
      <c r="AW5" s="1831" t="s">
        <v>3335</v>
      </c>
      <c r="AX5" s="1831" t="s">
        <v>3336</v>
      </c>
      <c r="AY5" s="1832" t="s">
        <v>3337</v>
      </c>
    </row>
    <row r="6" spans="2:51" ht="18" customHeight="1">
      <c r="B6" s="1818" t="s">
        <v>801</v>
      </c>
      <c r="C6" s="1816" t="s">
        <v>3339</v>
      </c>
      <c r="D6" s="1816" t="s">
        <v>3339</v>
      </c>
      <c r="E6" s="1816" t="s">
        <v>3339</v>
      </c>
      <c r="F6" s="1816" t="s">
        <v>3339</v>
      </c>
      <c r="G6" s="1816" t="s">
        <v>3339</v>
      </c>
      <c r="H6" s="1838" t="s">
        <v>3340</v>
      </c>
      <c r="I6" s="1838" t="s">
        <v>3341</v>
      </c>
      <c r="J6" s="1838" t="s">
        <v>3342</v>
      </c>
      <c r="K6" s="1838" t="s">
        <v>3342</v>
      </c>
      <c r="L6" s="1838" t="s">
        <v>3342</v>
      </c>
      <c r="M6" s="1838" t="s">
        <v>1392</v>
      </c>
      <c r="N6" s="1838" t="s">
        <v>1392</v>
      </c>
      <c r="O6" s="1838" t="s">
        <v>1392</v>
      </c>
      <c r="P6" s="1838" t="s">
        <v>1392</v>
      </c>
      <c r="Q6" s="1838" t="s">
        <v>1392</v>
      </c>
      <c r="R6" s="1838" t="s">
        <v>3342</v>
      </c>
      <c r="S6" s="1838" t="s">
        <v>3342</v>
      </c>
      <c r="T6" s="1838" t="s">
        <v>3342</v>
      </c>
      <c r="U6" s="1838" t="s">
        <v>3342</v>
      </c>
      <c r="V6" s="815" t="s">
        <v>3342</v>
      </c>
      <c r="W6" s="1913"/>
      <c r="X6" s="2177"/>
      <c r="Y6" s="1913"/>
      <c r="Z6" s="2177"/>
      <c r="AA6" s="1913"/>
      <c r="AB6" s="1914"/>
      <c r="AC6" s="1915"/>
      <c r="AD6" s="2202"/>
      <c r="AE6" s="1816" t="s">
        <v>801</v>
      </c>
      <c r="AF6" s="1816" t="s">
        <v>3339</v>
      </c>
      <c r="AG6" s="1816" t="s">
        <v>3339</v>
      </c>
      <c r="AH6" s="1816" t="s">
        <v>3339</v>
      </c>
      <c r="AI6" s="1816" t="s">
        <v>3339</v>
      </c>
      <c r="AJ6" s="1816" t="s">
        <v>3339</v>
      </c>
      <c r="AK6" s="1838" t="s">
        <v>3340</v>
      </c>
      <c r="AL6" s="1838" t="s">
        <v>3341</v>
      </c>
      <c r="AM6" s="1838" t="s">
        <v>3342</v>
      </c>
      <c r="AN6" s="1838" t="s">
        <v>3342</v>
      </c>
      <c r="AO6" s="1838" t="s">
        <v>3342</v>
      </c>
      <c r="AP6" s="1838" t="s">
        <v>1392</v>
      </c>
      <c r="AQ6" s="1838" t="s">
        <v>1392</v>
      </c>
      <c r="AR6" s="1838" t="s">
        <v>1392</v>
      </c>
      <c r="AS6" s="1838" t="s">
        <v>1392</v>
      </c>
      <c r="AT6" s="1838" t="s">
        <v>1392</v>
      </c>
      <c r="AU6" s="1838" t="s">
        <v>3342</v>
      </c>
      <c r="AV6" s="1838" t="s">
        <v>3342</v>
      </c>
      <c r="AW6" s="1838" t="s">
        <v>3342</v>
      </c>
      <c r="AX6" s="1838" t="s">
        <v>3342</v>
      </c>
      <c r="AY6" s="815" t="s">
        <v>3342</v>
      </c>
    </row>
    <row r="7" spans="2:51" ht="18" customHeight="1" thickBot="1">
      <c r="B7" s="1802" t="s">
        <v>3343</v>
      </c>
      <c r="C7" s="1803" t="s">
        <v>3344</v>
      </c>
      <c r="D7" s="1803" t="s">
        <v>3344</v>
      </c>
      <c r="E7" s="1803" t="s">
        <v>3344</v>
      </c>
      <c r="F7" s="1803" t="s">
        <v>3344</v>
      </c>
      <c r="G7" s="1803" t="s">
        <v>3344</v>
      </c>
      <c r="H7" s="1839" t="s">
        <v>3345</v>
      </c>
      <c r="I7" s="1839">
        <v>1</v>
      </c>
      <c r="J7" s="1839">
        <v>3</v>
      </c>
      <c r="K7" s="1839">
        <v>3</v>
      </c>
      <c r="L7" s="1839">
        <v>3</v>
      </c>
      <c r="M7" s="1839">
        <v>2</v>
      </c>
      <c r="N7" s="1839">
        <v>2</v>
      </c>
      <c r="O7" s="1839">
        <v>2</v>
      </c>
      <c r="P7" s="1839">
        <v>2</v>
      </c>
      <c r="Q7" s="1839">
        <v>2</v>
      </c>
      <c r="R7" s="1839">
        <v>3</v>
      </c>
      <c r="S7" s="1839">
        <v>3</v>
      </c>
      <c r="T7" s="1839">
        <v>3</v>
      </c>
      <c r="U7" s="1839">
        <v>3</v>
      </c>
      <c r="V7" s="425">
        <v>3</v>
      </c>
      <c r="W7" s="1913"/>
      <c r="X7" s="2176"/>
      <c r="Y7" s="1913"/>
      <c r="Z7" s="2176"/>
      <c r="AA7" s="1913"/>
      <c r="AB7" s="1914"/>
      <c r="AC7" s="1915"/>
      <c r="AD7" s="2203"/>
      <c r="AE7" s="1803" t="s">
        <v>3343</v>
      </c>
      <c r="AF7" s="1803" t="s">
        <v>3344</v>
      </c>
      <c r="AG7" s="1803" t="s">
        <v>3344</v>
      </c>
      <c r="AH7" s="1803" t="s">
        <v>3344</v>
      </c>
      <c r="AI7" s="1803" t="s">
        <v>3344</v>
      </c>
      <c r="AJ7" s="1803" t="s">
        <v>3344</v>
      </c>
      <c r="AK7" s="1839" t="s">
        <v>3345</v>
      </c>
      <c r="AL7" s="1839">
        <v>1</v>
      </c>
      <c r="AM7" s="1839">
        <v>3</v>
      </c>
      <c r="AN7" s="1839">
        <v>3</v>
      </c>
      <c r="AO7" s="1839">
        <v>3</v>
      </c>
      <c r="AP7" s="1839">
        <v>2</v>
      </c>
      <c r="AQ7" s="1839">
        <v>2</v>
      </c>
      <c r="AR7" s="1839">
        <v>2</v>
      </c>
      <c r="AS7" s="1839">
        <v>2</v>
      </c>
      <c r="AT7" s="1839">
        <v>2</v>
      </c>
      <c r="AU7" s="1839">
        <v>3</v>
      </c>
      <c r="AV7" s="1839">
        <v>3</v>
      </c>
      <c r="AW7" s="1839">
        <v>3</v>
      </c>
      <c r="AX7" s="1839">
        <v>3</v>
      </c>
      <c r="AY7" s="425">
        <v>3</v>
      </c>
    </row>
    <row r="8" spans="2:51" ht="16.5" customHeight="1" thickBot="1">
      <c r="B8" s="1916"/>
      <c r="C8" s="1922"/>
      <c r="D8" s="1922"/>
      <c r="E8" s="1922"/>
      <c r="F8" s="1922"/>
      <c r="G8" s="1922"/>
      <c r="H8" s="1922"/>
      <c r="I8" s="1922"/>
      <c r="J8" s="1922"/>
      <c r="K8" s="1922"/>
      <c r="L8" s="1922"/>
      <c r="M8" s="1922"/>
      <c r="N8" s="1922"/>
      <c r="O8" s="1922"/>
      <c r="P8" s="1922"/>
      <c r="Q8" s="1922"/>
      <c r="R8" s="1922"/>
      <c r="S8" s="1922"/>
      <c r="T8" s="1922"/>
      <c r="U8" s="1922"/>
      <c r="V8" s="1922"/>
      <c r="W8" s="1913"/>
      <c r="X8" s="1913"/>
      <c r="Y8" s="1913"/>
      <c r="Z8" s="1913"/>
      <c r="AA8" s="1913"/>
      <c r="AB8" s="1914"/>
      <c r="AC8" s="1915"/>
      <c r="AD8" s="1916"/>
      <c r="AE8" s="1917"/>
      <c r="AF8" s="1916"/>
      <c r="AG8" s="1916"/>
      <c r="AH8" s="1916"/>
      <c r="AI8" s="1916"/>
      <c r="AJ8" s="1916"/>
      <c r="AK8" s="1916"/>
      <c r="AL8" s="1916"/>
      <c r="AM8" s="1916"/>
      <c r="AN8" s="1916"/>
      <c r="AO8" s="1916"/>
      <c r="AP8" s="1916"/>
      <c r="AQ8" s="1916"/>
      <c r="AR8" s="1916"/>
      <c r="AS8" s="1918"/>
      <c r="AT8" s="1916"/>
      <c r="AU8" s="1916"/>
      <c r="AV8" s="1916"/>
      <c r="AW8" s="1916"/>
      <c r="AX8" s="1916"/>
      <c r="AY8" s="1916"/>
    </row>
    <row r="9" spans="2:51" ht="15.75" thickBot="1">
      <c r="B9" s="390" t="s">
        <v>3346</v>
      </c>
      <c r="C9" s="367"/>
      <c r="D9" s="367"/>
      <c r="E9" s="367"/>
      <c r="F9" s="367"/>
      <c r="G9" s="367"/>
      <c r="H9" s="367"/>
      <c r="I9" s="1922"/>
      <c r="J9" s="1922"/>
      <c r="K9" s="1922"/>
      <c r="L9" s="1922"/>
      <c r="M9" s="1922"/>
      <c r="N9" s="1922"/>
      <c r="O9" s="1922"/>
      <c r="P9" s="1922"/>
      <c r="Q9" s="1922"/>
      <c r="R9" s="1922"/>
      <c r="S9" s="1922"/>
      <c r="T9" s="1922"/>
      <c r="U9" s="1922"/>
      <c r="V9" s="1922"/>
      <c r="W9" s="1913"/>
      <c r="X9" s="1913"/>
      <c r="Y9" s="1913"/>
      <c r="Z9" s="1913"/>
      <c r="AA9" s="1913"/>
      <c r="AB9" s="1914"/>
      <c r="AC9" s="1915"/>
      <c r="AD9" s="1669" t="s">
        <v>3347</v>
      </c>
      <c r="AE9" s="491" t="s">
        <v>3346</v>
      </c>
      <c r="AF9" s="170"/>
      <c r="AG9" s="170"/>
      <c r="AH9" s="170"/>
      <c r="AI9" s="170"/>
      <c r="AJ9" s="170"/>
      <c r="AK9" s="170"/>
      <c r="AL9" s="1916"/>
      <c r="AM9" s="1916"/>
      <c r="AN9" s="1916"/>
      <c r="AO9" s="1916"/>
      <c r="AP9" s="1916"/>
      <c r="AQ9" s="1916"/>
      <c r="AR9" s="1916"/>
      <c r="AS9" s="1918"/>
      <c r="AT9" s="1916"/>
      <c r="AU9" s="1916"/>
      <c r="AV9" s="1916"/>
      <c r="AW9" s="1916"/>
      <c r="AX9" s="1916"/>
      <c r="AY9" s="1916"/>
    </row>
    <row r="10" spans="2:51">
      <c r="B10" s="743" t="s">
        <v>3348</v>
      </c>
      <c r="C10" s="754"/>
      <c r="D10" s="754"/>
      <c r="E10" s="754" t="s">
        <v>27590</v>
      </c>
      <c r="F10" s="754"/>
      <c r="G10" s="754" t="s">
        <v>27591</v>
      </c>
      <c r="H10" s="755"/>
      <c r="I10" s="756">
        <v>1.3333333333333333</v>
      </c>
      <c r="J10" s="760">
        <v>30</v>
      </c>
      <c r="K10" s="760">
        <v>30</v>
      </c>
      <c r="L10" s="748">
        <f t="shared" ref="L10:L41" si="0">I10*J10</f>
        <v>40</v>
      </c>
      <c r="M10" s="750">
        <f>IF(Q10=0,0,((1+Q10)/(1+$C$824))-1)</f>
        <v>3.2524271844660557E-3</v>
      </c>
      <c r="N10" s="771">
        <f>IF(Q10=0,0,((1+Q10)/(1+$C$825))-1)</f>
        <v>3.3349999999999991E-2</v>
      </c>
      <c r="O10" s="778"/>
      <c r="P10" s="778"/>
      <c r="Q10" s="774">
        <v>3.3349999999999998E-2</v>
      </c>
      <c r="R10" s="767">
        <f>IFERROR(Q10 * K10, 0)</f>
        <v>1.0004999999999999</v>
      </c>
      <c r="S10" s="767">
        <f>IFERROR(R10, 0)</f>
        <v>1.0004999999999999</v>
      </c>
      <c r="T10" s="763">
        <v>0.14622224000000428</v>
      </c>
      <c r="U10" s="763">
        <v>29.853777759999996</v>
      </c>
      <c r="V10" s="764">
        <v>30</v>
      </c>
      <c r="W10" s="1913"/>
      <c r="X10" s="385" t="s">
        <v>3349</v>
      </c>
      <c r="Y10" s="1913"/>
      <c r="Z10" s="1923"/>
      <c r="AA10" s="1913"/>
      <c r="AB10" s="1914"/>
      <c r="AC10" s="1915"/>
      <c r="AD10" s="831">
        <v>1</v>
      </c>
      <c r="AE10" s="832" t="s">
        <v>3350</v>
      </c>
      <c r="AF10" s="846" t="s">
        <v>3351</v>
      </c>
      <c r="AG10" s="846" t="s">
        <v>3352</v>
      </c>
      <c r="AH10" s="846" t="s">
        <v>3353</v>
      </c>
      <c r="AI10" s="846" t="s">
        <v>3354</v>
      </c>
      <c r="AJ10" s="846" t="s">
        <v>3355</v>
      </c>
      <c r="AK10" s="847" t="s">
        <v>3356</v>
      </c>
      <c r="AL10" s="848" t="s">
        <v>3357</v>
      </c>
      <c r="AM10" s="849" t="s">
        <v>3358</v>
      </c>
      <c r="AN10" s="849" t="s">
        <v>3359</v>
      </c>
      <c r="AO10" s="748" t="s">
        <v>3360</v>
      </c>
      <c r="AP10" s="750" t="s">
        <v>3361</v>
      </c>
      <c r="AQ10" s="750" t="s">
        <v>3362</v>
      </c>
      <c r="AR10" s="857"/>
      <c r="AS10" s="778"/>
      <c r="AT10" s="833" t="s">
        <v>3363</v>
      </c>
      <c r="AU10" s="569" t="s">
        <v>3364</v>
      </c>
      <c r="AV10" s="569" t="s">
        <v>3365</v>
      </c>
      <c r="AW10" s="708" t="s">
        <v>3366</v>
      </c>
      <c r="AX10" s="708" t="s">
        <v>3367</v>
      </c>
      <c r="AY10" s="871" t="s">
        <v>3368</v>
      </c>
    </row>
    <row r="11" spans="2:51" ht="15" customHeight="1" outlineLevel="1">
      <c r="B11" s="744" t="s">
        <v>3369</v>
      </c>
      <c r="C11" s="757"/>
      <c r="D11" s="757"/>
      <c r="E11" s="757" t="s">
        <v>27590</v>
      </c>
      <c r="F11" s="757"/>
      <c r="G11" s="757" t="s">
        <v>27592</v>
      </c>
      <c r="H11" s="758"/>
      <c r="I11" s="759">
        <v>23.06</v>
      </c>
      <c r="J11" s="761">
        <v>1.6519999999999999</v>
      </c>
      <c r="K11" s="761">
        <v>1.6519999999999999</v>
      </c>
      <c r="L11" s="749">
        <f t="shared" si="0"/>
        <v>38.095119999999994</v>
      </c>
      <c r="M11" s="752">
        <f t="shared" ref="M11:M73" si="1">IF(Q11=0,0,((1+Q11)/(1+$C$824))-1)</f>
        <v>1.0806953619032056E-2</v>
      </c>
      <c r="N11" s="772">
        <f t="shared" ref="N11:N73" si="2">IF(Q11=0,0,((1+Q11)/(1+$C$825))-1)</f>
        <v>4.1131162227602935E-2</v>
      </c>
      <c r="O11" s="777"/>
      <c r="P11" s="777"/>
      <c r="Q11" s="775">
        <v>4.1131162227602915E-2</v>
      </c>
      <c r="R11" s="768">
        <f t="shared" ref="R11:R73" si="3">Q11*K11</f>
        <v>6.7948680000000011E-2</v>
      </c>
      <c r="S11" s="768">
        <f t="shared" ref="S11:S73" si="4">R11</f>
        <v>6.7948680000000011E-2</v>
      </c>
      <c r="T11" s="765">
        <v>0</v>
      </c>
      <c r="U11" s="765">
        <v>1.6519999999999999</v>
      </c>
      <c r="V11" s="766">
        <v>0</v>
      </c>
      <c r="W11" s="1913"/>
      <c r="X11" s="386" t="s">
        <v>3370</v>
      </c>
      <c r="Y11" s="1913"/>
      <c r="Z11" s="1924"/>
      <c r="AA11" s="1913"/>
      <c r="AB11" s="1914"/>
      <c r="AC11" s="1915"/>
      <c r="AD11" s="834">
        <v>2</v>
      </c>
      <c r="AE11" s="826" t="s">
        <v>3371</v>
      </c>
      <c r="AF11" s="850" t="s">
        <v>3372</v>
      </c>
      <c r="AG11" s="850" t="s">
        <v>3373</v>
      </c>
      <c r="AH11" s="850" t="s">
        <v>3374</v>
      </c>
      <c r="AI11" s="850" t="s">
        <v>3375</v>
      </c>
      <c r="AJ11" s="850" t="s">
        <v>3376</v>
      </c>
      <c r="AK11" s="851" t="s">
        <v>3377</v>
      </c>
      <c r="AL11" s="852" t="s">
        <v>3378</v>
      </c>
      <c r="AM11" s="853" t="s">
        <v>3379</v>
      </c>
      <c r="AN11" s="853" t="s">
        <v>3380</v>
      </c>
      <c r="AO11" s="749" t="s">
        <v>3381</v>
      </c>
      <c r="AP11" s="752" t="s">
        <v>3382</v>
      </c>
      <c r="AQ11" s="752" t="s">
        <v>3383</v>
      </c>
      <c r="AR11" s="858"/>
      <c r="AS11" s="777"/>
      <c r="AT11" s="827" t="s">
        <v>3384</v>
      </c>
      <c r="AU11" s="694" t="s">
        <v>3385</v>
      </c>
      <c r="AV11" s="694" t="s">
        <v>3386</v>
      </c>
      <c r="AW11" s="709" t="s">
        <v>3387</v>
      </c>
      <c r="AX11" s="709" t="s">
        <v>3388</v>
      </c>
      <c r="AY11" s="872" t="s">
        <v>3389</v>
      </c>
    </row>
    <row r="12" spans="2:51" ht="15" customHeight="1" outlineLevel="1">
      <c r="B12" s="744" t="s">
        <v>3390</v>
      </c>
      <c r="C12" s="757"/>
      <c r="D12" s="757"/>
      <c r="E12" s="757"/>
      <c r="F12" s="757"/>
      <c r="G12" s="757"/>
      <c r="H12" s="758"/>
      <c r="I12" s="759"/>
      <c r="J12" s="761"/>
      <c r="K12" s="761"/>
      <c r="L12" s="749">
        <f t="shared" si="0"/>
        <v>0</v>
      </c>
      <c r="M12" s="752">
        <f t="shared" si="1"/>
        <v>0</v>
      </c>
      <c r="N12" s="772">
        <f t="shared" si="2"/>
        <v>0</v>
      </c>
      <c r="O12" s="777"/>
      <c r="P12" s="777"/>
      <c r="Q12" s="775"/>
      <c r="R12" s="768">
        <f t="shared" si="3"/>
        <v>0</v>
      </c>
      <c r="S12" s="768">
        <f t="shared" si="4"/>
        <v>0</v>
      </c>
      <c r="T12" s="765"/>
      <c r="U12" s="765"/>
      <c r="V12" s="766"/>
      <c r="W12" s="1913"/>
      <c r="X12" s="386" t="s">
        <v>3391</v>
      </c>
      <c r="Y12" s="1913"/>
      <c r="Z12" s="1924"/>
      <c r="AA12" s="1913"/>
      <c r="AB12" s="1914"/>
      <c r="AC12" s="1915"/>
      <c r="AD12" s="834">
        <v>3</v>
      </c>
      <c r="AE12" s="826" t="s">
        <v>3392</v>
      </c>
      <c r="AF12" s="850" t="s">
        <v>3393</v>
      </c>
      <c r="AG12" s="850" t="s">
        <v>3394</v>
      </c>
      <c r="AH12" s="850" t="s">
        <v>3395</v>
      </c>
      <c r="AI12" s="850" t="s">
        <v>3396</v>
      </c>
      <c r="AJ12" s="850" t="s">
        <v>3397</v>
      </c>
      <c r="AK12" s="851" t="s">
        <v>3398</v>
      </c>
      <c r="AL12" s="852" t="s">
        <v>3399</v>
      </c>
      <c r="AM12" s="853" t="s">
        <v>3400</v>
      </c>
      <c r="AN12" s="853" t="s">
        <v>3401</v>
      </c>
      <c r="AO12" s="749" t="s">
        <v>3402</v>
      </c>
      <c r="AP12" s="752" t="s">
        <v>3403</v>
      </c>
      <c r="AQ12" s="752" t="s">
        <v>3404</v>
      </c>
      <c r="AR12" s="777"/>
      <c r="AS12" s="777"/>
      <c r="AT12" s="827" t="s">
        <v>3405</v>
      </c>
      <c r="AU12" s="694" t="s">
        <v>3406</v>
      </c>
      <c r="AV12" s="694" t="s">
        <v>3407</v>
      </c>
      <c r="AW12" s="709" t="s">
        <v>3408</v>
      </c>
      <c r="AX12" s="709" t="s">
        <v>3409</v>
      </c>
      <c r="AY12" s="872" t="s">
        <v>3410</v>
      </c>
    </row>
    <row r="13" spans="2:51" ht="15" customHeight="1" outlineLevel="1">
      <c r="B13" s="744" t="s">
        <v>3411</v>
      </c>
      <c r="C13" s="757"/>
      <c r="D13" s="757"/>
      <c r="E13" s="757"/>
      <c r="F13" s="757"/>
      <c r="G13" s="757"/>
      <c r="H13" s="758"/>
      <c r="I13" s="759"/>
      <c r="J13" s="761"/>
      <c r="K13" s="761"/>
      <c r="L13" s="749">
        <f t="shared" si="0"/>
        <v>0</v>
      </c>
      <c r="M13" s="752">
        <f t="shared" si="1"/>
        <v>0</v>
      </c>
      <c r="N13" s="772">
        <f t="shared" si="2"/>
        <v>0</v>
      </c>
      <c r="O13" s="777"/>
      <c r="P13" s="777"/>
      <c r="Q13" s="775"/>
      <c r="R13" s="768">
        <f t="shared" si="3"/>
        <v>0</v>
      </c>
      <c r="S13" s="768">
        <f t="shared" si="4"/>
        <v>0</v>
      </c>
      <c r="T13" s="765"/>
      <c r="U13" s="765"/>
      <c r="V13" s="766"/>
      <c r="W13" s="1913"/>
      <c r="X13" s="386" t="s">
        <v>3412</v>
      </c>
      <c r="Y13" s="1913"/>
      <c r="Z13" s="1924"/>
      <c r="AA13" s="1913"/>
      <c r="AB13" s="1914"/>
      <c r="AC13" s="1915"/>
      <c r="AD13" s="834">
        <v>4</v>
      </c>
      <c r="AE13" s="826" t="s">
        <v>3413</v>
      </c>
      <c r="AF13" s="850" t="s">
        <v>3414</v>
      </c>
      <c r="AG13" s="850" t="s">
        <v>3415</v>
      </c>
      <c r="AH13" s="850" t="s">
        <v>3416</v>
      </c>
      <c r="AI13" s="850" t="s">
        <v>3417</v>
      </c>
      <c r="AJ13" s="850" t="s">
        <v>3418</v>
      </c>
      <c r="AK13" s="851" t="s">
        <v>3419</v>
      </c>
      <c r="AL13" s="852" t="s">
        <v>3420</v>
      </c>
      <c r="AM13" s="853" t="s">
        <v>3421</v>
      </c>
      <c r="AN13" s="853" t="s">
        <v>3422</v>
      </c>
      <c r="AO13" s="749" t="s">
        <v>3423</v>
      </c>
      <c r="AP13" s="752" t="s">
        <v>3424</v>
      </c>
      <c r="AQ13" s="752" t="s">
        <v>3425</v>
      </c>
      <c r="AR13" s="777"/>
      <c r="AS13" s="777"/>
      <c r="AT13" s="827" t="s">
        <v>3426</v>
      </c>
      <c r="AU13" s="694" t="s">
        <v>3427</v>
      </c>
      <c r="AV13" s="694" t="s">
        <v>3428</v>
      </c>
      <c r="AW13" s="709" t="s">
        <v>3429</v>
      </c>
      <c r="AX13" s="709" t="s">
        <v>3430</v>
      </c>
      <c r="AY13" s="872" t="s">
        <v>3431</v>
      </c>
    </row>
    <row r="14" spans="2:51" ht="15" customHeight="1" outlineLevel="1">
      <c r="B14" s="744" t="s">
        <v>3432</v>
      </c>
      <c r="C14" s="757"/>
      <c r="D14" s="757"/>
      <c r="E14" s="757"/>
      <c r="F14" s="757"/>
      <c r="G14" s="757"/>
      <c r="H14" s="758"/>
      <c r="I14" s="759"/>
      <c r="J14" s="761"/>
      <c r="K14" s="761"/>
      <c r="L14" s="749">
        <f t="shared" si="0"/>
        <v>0</v>
      </c>
      <c r="M14" s="752">
        <f t="shared" si="1"/>
        <v>0</v>
      </c>
      <c r="N14" s="772">
        <f t="shared" si="2"/>
        <v>0</v>
      </c>
      <c r="O14" s="777"/>
      <c r="P14" s="777"/>
      <c r="Q14" s="775"/>
      <c r="R14" s="768">
        <f t="shared" si="3"/>
        <v>0</v>
      </c>
      <c r="S14" s="768">
        <f t="shared" si="4"/>
        <v>0</v>
      </c>
      <c r="T14" s="765"/>
      <c r="U14" s="765"/>
      <c r="V14" s="766"/>
      <c r="W14" s="1913"/>
      <c r="X14" s="386" t="s">
        <v>3433</v>
      </c>
      <c r="Y14" s="1913"/>
      <c r="Z14" s="1924"/>
      <c r="AA14" s="1913"/>
      <c r="AB14" s="1914"/>
      <c r="AC14" s="1915"/>
      <c r="AD14" s="834">
        <v>5</v>
      </c>
      <c r="AE14" s="826" t="s">
        <v>3434</v>
      </c>
      <c r="AF14" s="850" t="s">
        <v>3435</v>
      </c>
      <c r="AG14" s="850" t="s">
        <v>3436</v>
      </c>
      <c r="AH14" s="850" t="s">
        <v>3437</v>
      </c>
      <c r="AI14" s="850" t="s">
        <v>3438</v>
      </c>
      <c r="AJ14" s="850" t="s">
        <v>3439</v>
      </c>
      <c r="AK14" s="851" t="s">
        <v>3440</v>
      </c>
      <c r="AL14" s="852" t="s">
        <v>3441</v>
      </c>
      <c r="AM14" s="853" t="s">
        <v>3442</v>
      </c>
      <c r="AN14" s="853" t="s">
        <v>3443</v>
      </c>
      <c r="AO14" s="749" t="s">
        <v>3444</v>
      </c>
      <c r="AP14" s="752" t="s">
        <v>3445</v>
      </c>
      <c r="AQ14" s="752" t="s">
        <v>3446</v>
      </c>
      <c r="AR14" s="777"/>
      <c r="AS14" s="777"/>
      <c r="AT14" s="827" t="s">
        <v>3447</v>
      </c>
      <c r="AU14" s="694" t="s">
        <v>3448</v>
      </c>
      <c r="AV14" s="694" t="s">
        <v>3449</v>
      </c>
      <c r="AW14" s="709" t="s">
        <v>3450</v>
      </c>
      <c r="AX14" s="709" t="s">
        <v>3451</v>
      </c>
      <c r="AY14" s="872" t="s">
        <v>3452</v>
      </c>
    </row>
    <row r="15" spans="2:51" ht="15.75" customHeight="1" outlineLevel="1">
      <c r="B15" s="744" t="s">
        <v>3453</v>
      </c>
      <c r="C15" s="757"/>
      <c r="D15" s="757"/>
      <c r="E15" s="757"/>
      <c r="F15" s="757"/>
      <c r="G15" s="757"/>
      <c r="H15" s="758"/>
      <c r="I15" s="759"/>
      <c r="J15" s="761"/>
      <c r="K15" s="761"/>
      <c r="L15" s="749">
        <f t="shared" si="0"/>
        <v>0</v>
      </c>
      <c r="M15" s="752">
        <f t="shared" si="1"/>
        <v>0</v>
      </c>
      <c r="N15" s="772">
        <f t="shared" si="2"/>
        <v>0</v>
      </c>
      <c r="O15" s="777"/>
      <c r="P15" s="777"/>
      <c r="Q15" s="775"/>
      <c r="R15" s="768">
        <f t="shared" si="3"/>
        <v>0</v>
      </c>
      <c r="S15" s="768">
        <f t="shared" si="4"/>
        <v>0</v>
      </c>
      <c r="T15" s="765"/>
      <c r="U15" s="765"/>
      <c r="V15" s="766"/>
      <c r="W15" s="1913"/>
      <c r="X15" s="386" t="s">
        <v>3454</v>
      </c>
      <c r="Y15" s="1913"/>
      <c r="Z15" s="1924"/>
      <c r="AA15" s="1913"/>
      <c r="AB15" s="1914"/>
      <c r="AC15" s="1915"/>
      <c r="AD15" s="834">
        <v>6</v>
      </c>
      <c r="AE15" s="826" t="s">
        <v>3455</v>
      </c>
      <c r="AF15" s="850" t="s">
        <v>3456</v>
      </c>
      <c r="AG15" s="850" t="s">
        <v>3457</v>
      </c>
      <c r="AH15" s="850" t="s">
        <v>3458</v>
      </c>
      <c r="AI15" s="850" t="s">
        <v>3459</v>
      </c>
      <c r="AJ15" s="850" t="s">
        <v>3460</v>
      </c>
      <c r="AK15" s="851" t="s">
        <v>3461</v>
      </c>
      <c r="AL15" s="852" t="s">
        <v>3462</v>
      </c>
      <c r="AM15" s="853" t="s">
        <v>3463</v>
      </c>
      <c r="AN15" s="853" t="s">
        <v>3464</v>
      </c>
      <c r="AO15" s="749" t="s">
        <v>3465</v>
      </c>
      <c r="AP15" s="752" t="s">
        <v>3466</v>
      </c>
      <c r="AQ15" s="752" t="s">
        <v>3467</v>
      </c>
      <c r="AR15" s="777"/>
      <c r="AS15" s="777"/>
      <c r="AT15" s="827" t="s">
        <v>3468</v>
      </c>
      <c r="AU15" s="694" t="s">
        <v>3469</v>
      </c>
      <c r="AV15" s="694" t="s">
        <v>3470</v>
      </c>
      <c r="AW15" s="709" t="s">
        <v>3471</v>
      </c>
      <c r="AX15" s="709" t="s">
        <v>3472</v>
      </c>
      <c r="AY15" s="872" t="s">
        <v>3473</v>
      </c>
    </row>
    <row r="16" spans="2:51" ht="15" customHeight="1" outlineLevel="1">
      <c r="B16" s="744" t="s">
        <v>3474</v>
      </c>
      <c r="C16" s="757"/>
      <c r="D16" s="757"/>
      <c r="E16" s="757"/>
      <c r="F16" s="757"/>
      <c r="G16" s="757"/>
      <c r="H16" s="758"/>
      <c r="I16" s="759"/>
      <c r="J16" s="761"/>
      <c r="K16" s="761"/>
      <c r="L16" s="749">
        <f t="shared" si="0"/>
        <v>0</v>
      </c>
      <c r="M16" s="752">
        <f t="shared" si="1"/>
        <v>0</v>
      </c>
      <c r="N16" s="772">
        <f t="shared" si="2"/>
        <v>0</v>
      </c>
      <c r="O16" s="777"/>
      <c r="P16" s="777"/>
      <c r="Q16" s="775"/>
      <c r="R16" s="768">
        <f t="shared" si="3"/>
        <v>0</v>
      </c>
      <c r="S16" s="768">
        <f t="shared" si="4"/>
        <v>0</v>
      </c>
      <c r="T16" s="765"/>
      <c r="U16" s="765"/>
      <c r="V16" s="766"/>
      <c r="W16" s="1913"/>
      <c r="X16" s="386" t="s">
        <v>3475</v>
      </c>
      <c r="Y16" s="1913"/>
      <c r="Z16" s="1924"/>
      <c r="AA16" s="1913"/>
      <c r="AB16" s="1914"/>
      <c r="AC16" s="1915"/>
      <c r="AD16" s="834">
        <v>7</v>
      </c>
      <c r="AE16" s="826" t="s">
        <v>3476</v>
      </c>
      <c r="AF16" s="850" t="s">
        <v>3477</v>
      </c>
      <c r="AG16" s="850" t="s">
        <v>3478</v>
      </c>
      <c r="AH16" s="850" t="s">
        <v>3479</v>
      </c>
      <c r="AI16" s="850" t="s">
        <v>3480</v>
      </c>
      <c r="AJ16" s="850" t="s">
        <v>3481</v>
      </c>
      <c r="AK16" s="851" t="s">
        <v>3482</v>
      </c>
      <c r="AL16" s="852" t="s">
        <v>3483</v>
      </c>
      <c r="AM16" s="853" t="s">
        <v>3484</v>
      </c>
      <c r="AN16" s="853" t="s">
        <v>3485</v>
      </c>
      <c r="AO16" s="749" t="s">
        <v>3486</v>
      </c>
      <c r="AP16" s="752" t="s">
        <v>3487</v>
      </c>
      <c r="AQ16" s="752" t="s">
        <v>3488</v>
      </c>
      <c r="AR16" s="777"/>
      <c r="AS16" s="777"/>
      <c r="AT16" s="827" t="s">
        <v>3489</v>
      </c>
      <c r="AU16" s="694" t="s">
        <v>3490</v>
      </c>
      <c r="AV16" s="694" t="s">
        <v>3491</v>
      </c>
      <c r="AW16" s="709" t="s">
        <v>3492</v>
      </c>
      <c r="AX16" s="709" t="s">
        <v>3493</v>
      </c>
      <c r="AY16" s="872" t="s">
        <v>3494</v>
      </c>
    </row>
    <row r="17" spans="2:51" ht="15" customHeight="1" outlineLevel="1">
      <c r="B17" s="744" t="s">
        <v>3495</v>
      </c>
      <c r="C17" s="757"/>
      <c r="D17" s="757"/>
      <c r="E17" s="757"/>
      <c r="F17" s="757"/>
      <c r="G17" s="757"/>
      <c r="H17" s="758"/>
      <c r="I17" s="759"/>
      <c r="J17" s="761"/>
      <c r="K17" s="761"/>
      <c r="L17" s="749">
        <f t="shared" si="0"/>
        <v>0</v>
      </c>
      <c r="M17" s="752">
        <f t="shared" si="1"/>
        <v>0</v>
      </c>
      <c r="N17" s="772">
        <f t="shared" si="2"/>
        <v>0</v>
      </c>
      <c r="O17" s="777"/>
      <c r="P17" s="777"/>
      <c r="Q17" s="775"/>
      <c r="R17" s="768">
        <f t="shared" si="3"/>
        <v>0</v>
      </c>
      <c r="S17" s="768">
        <f t="shared" si="4"/>
        <v>0</v>
      </c>
      <c r="T17" s="765"/>
      <c r="U17" s="765"/>
      <c r="V17" s="766"/>
      <c r="W17" s="1913"/>
      <c r="X17" s="386" t="s">
        <v>3496</v>
      </c>
      <c r="Y17" s="1913"/>
      <c r="Z17" s="1924"/>
      <c r="AA17" s="1913"/>
      <c r="AB17" s="1914"/>
      <c r="AC17" s="1915"/>
      <c r="AD17" s="834">
        <v>8</v>
      </c>
      <c r="AE17" s="826" t="s">
        <v>3497</v>
      </c>
      <c r="AF17" s="850" t="s">
        <v>3498</v>
      </c>
      <c r="AG17" s="850" t="s">
        <v>3499</v>
      </c>
      <c r="AH17" s="850" t="s">
        <v>3500</v>
      </c>
      <c r="AI17" s="850" t="s">
        <v>3501</v>
      </c>
      <c r="AJ17" s="850" t="s">
        <v>3502</v>
      </c>
      <c r="AK17" s="851" t="s">
        <v>3503</v>
      </c>
      <c r="AL17" s="852" t="s">
        <v>3504</v>
      </c>
      <c r="AM17" s="853" t="s">
        <v>3505</v>
      </c>
      <c r="AN17" s="853" t="s">
        <v>3506</v>
      </c>
      <c r="AO17" s="749" t="s">
        <v>3507</v>
      </c>
      <c r="AP17" s="752" t="s">
        <v>3508</v>
      </c>
      <c r="AQ17" s="752" t="s">
        <v>3509</v>
      </c>
      <c r="AR17" s="777"/>
      <c r="AS17" s="777"/>
      <c r="AT17" s="827" t="s">
        <v>3510</v>
      </c>
      <c r="AU17" s="694" t="s">
        <v>3511</v>
      </c>
      <c r="AV17" s="694" t="s">
        <v>3512</v>
      </c>
      <c r="AW17" s="709" t="s">
        <v>3513</v>
      </c>
      <c r="AX17" s="709" t="s">
        <v>3514</v>
      </c>
      <c r="AY17" s="872" t="s">
        <v>3515</v>
      </c>
    </row>
    <row r="18" spans="2:51" ht="15.75" customHeight="1" outlineLevel="1">
      <c r="B18" s="744" t="s">
        <v>3516</v>
      </c>
      <c r="C18" s="757"/>
      <c r="D18" s="757"/>
      <c r="E18" s="757"/>
      <c r="F18" s="757"/>
      <c r="G18" s="757"/>
      <c r="H18" s="758"/>
      <c r="I18" s="759"/>
      <c r="J18" s="761"/>
      <c r="K18" s="761"/>
      <c r="L18" s="749">
        <f t="shared" si="0"/>
        <v>0</v>
      </c>
      <c r="M18" s="752">
        <f t="shared" si="1"/>
        <v>0</v>
      </c>
      <c r="N18" s="772">
        <f t="shared" si="2"/>
        <v>0</v>
      </c>
      <c r="O18" s="777"/>
      <c r="P18" s="777"/>
      <c r="Q18" s="775"/>
      <c r="R18" s="768">
        <f t="shared" si="3"/>
        <v>0</v>
      </c>
      <c r="S18" s="768">
        <f t="shared" si="4"/>
        <v>0</v>
      </c>
      <c r="T18" s="765"/>
      <c r="U18" s="765"/>
      <c r="V18" s="766"/>
      <c r="W18" s="1913"/>
      <c r="X18" s="386" t="s">
        <v>3517</v>
      </c>
      <c r="Y18" s="1913"/>
      <c r="Z18" s="1924"/>
      <c r="AA18" s="1913"/>
      <c r="AB18" s="1914"/>
      <c r="AC18" s="1915"/>
      <c r="AD18" s="834">
        <v>9</v>
      </c>
      <c r="AE18" s="826" t="s">
        <v>3518</v>
      </c>
      <c r="AF18" s="850" t="s">
        <v>3519</v>
      </c>
      <c r="AG18" s="850" t="s">
        <v>3520</v>
      </c>
      <c r="AH18" s="850" t="s">
        <v>3521</v>
      </c>
      <c r="AI18" s="850" t="s">
        <v>3522</v>
      </c>
      <c r="AJ18" s="850" t="s">
        <v>3523</v>
      </c>
      <c r="AK18" s="851" t="s">
        <v>3524</v>
      </c>
      <c r="AL18" s="852" t="s">
        <v>3525</v>
      </c>
      <c r="AM18" s="853" t="s">
        <v>3526</v>
      </c>
      <c r="AN18" s="853" t="s">
        <v>3527</v>
      </c>
      <c r="AO18" s="749" t="s">
        <v>3528</v>
      </c>
      <c r="AP18" s="752" t="s">
        <v>3529</v>
      </c>
      <c r="AQ18" s="752" t="s">
        <v>3530</v>
      </c>
      <c r="AR18" s="777"/>
      <c r="AS18" s="777"/>
      <c r="AT18" s="827" t="s">
        <v>3531</v>
      </c>
      <c r="AU18" s="694" t="s">
        <v>3532</v>
      </c>
      <c r="AV18" s="694" t="s">
        <v>3533</v>
      </c>
      <c r="AW18" s="709" t="s">
        <v>3534</v>
      </c>
      <c r="AX18" s="709" t="s">
        <v>3535</v>
      </c>
      <c r="AY18" s="872" t="s">
        <v>3536</v>
      </c>
    </row>
    <row r="19" spans="2:51" ht="15" customHeight="1" outlineLevel="1">
      <c r="B19" s="744" t="s">
        <v>3537</v>
      </c>
      <c r="C19" s="757"/>
      <c r="D19" s="757"/>
      <c r="E19" s="757"/>
      <c r="F19" s="757"/>
      <c r="G19" s="757"/>
      <c r="H19" s="758"/>
      <c r="I19" s="759"/>
      <c r="J19" s="761"/>
      <c r="K19" s="761"/>
      <c r="L19" s="749">
        <f t="shared" si="0"/>
        <v>0</v>
      </c>
      <c r="M19" s="752">
        <f t="shared" si="1"/>
        <v>0</v>
      </c>
      <c r="N19" s="772">
        <f t="shared" si="2"/>
        <v>0</v>
      </c>
      <c r="O19" s="777"/>
      <c r="P19" s="777"/>
      <c r="Q19" s="775"/>
      <c r="R19" s="768">
        <f t="shared" si="3"/>
        <v>0</v>
      </c>
      <c r="S19" s="768">
        <f t="shared" si="4"/>
        <v>0</v>
      </c>
      <c r="T19" s="765"/>
      <c r="U19" s="765"/>
      <c r="V19" s="766"/>
      <c r="W19" s="1913"/>
      <c r="X19" s="386" t="s">
        <v>3538</v>
      </c>
      <c r="Y19" s="1913"/>
      <c r="Z19" s="1924"/>
      <c r="AA19" s="1913"/>
      <c r="AB19" s="1914"/>
      <c r="AC19" s="1915"/>
      <c r="AD19" s="834">
        <v>10</v>
      </c>
      <c r="AE19" s="826" t="s">
        <v>3539</v>
      </c>
      <c r="AF19" s="850" t="s">
        <v>3540</v>
      </c>
      <c r="AG19" s="850" t="s">
        <v>3541</v>
      </c>
      <c r="AH19" s="850" t="s">
        <v>3542</v>
      </c>
      <c r="AI19" s="850" t="s">
        <v>3543</v>
      </c>
      <c r="AJ19" s="850" t="s">
        <v>3544</v>
      </c>
      <c r="AK19" s="851" t="s">
        <v>3545</v>
      </c>
      <c r="AL19" s="852" t="s">
        <v>3546</v>
      </c>
      <c r="AM19" s="853" t="s">
        <v>3547</v>
      </c>
      <c r="AN19" s="853" t="s">
        <v>3548</v>
      </c>
      <c r="AO19" s="749" t="s">
        <v>3549</v>
      </c>
      <c r="AP19" s="752" t="s">
        <v>3550</v>
      </c>
      <c r="AQ19" s="752" t="s">
        <v>3551</v>
      </c>
      <c r="AR19" s="777"/>
      <c r="AS19" s="777"/>
      <c r="AT19" s="827" t="s">
        <v>3552</v>
      </c>
      <c r="AU19" s="694" t="s">
        <v>3553</v>
      </c>
      <c r="AV19" s="694" t="s">
        <v>3554</v>
      </c>
      <c r="AW19" s="709" t="s">
        <v>3555</v>
      </c>
      <c r="AX19" s="709" t="s">
        <v>3556</v>
      </c>
      <c r="AY19" s="872" t="s">
        <v>3557</v>
      </c>
    </row>
    <row r="20" spans="2:51" ht="15" customHeight="1" outlineLevel="1">
      <c r="B20" s="744" t="s">
        <v>3558</v>
      </c>
      <c r="C20" s="757"/>
      <c r="D20" s="757"/>
      <c r="E20" s="757"/>
      <c r="F20" s="757"/>
      <c r="G20" s="757"/>
      <c r="H20" s="758"/>
      <c r="I20" s="759"/>
      <c r="J20" s="761"/>
      <c r="K20" s="761"/>
      <c r="L20" s="749">
        <f t="shared" si="0"/>
        <v>0</v>
      </c>
      <c r="M20" s="752">
        <f t="shared" si="1"/>
        <v>0</v>
      </c>
      <c r="N20" s="772">
        <f t="shared" si="2"/>
        <v>0</v>
      </c>
      <c r="O20" s="777"/>
      <c r="P20" s="777"/>
      <c r="Q20" s="775"/>
      <c r="R20" s="768">
        <f t="shared" si="3"/>
        <v>0</v>
      </c>
      <c r="S20" s="768">
        <f t="shared" si="4"/>
        <v>0</v>
      </c>
      <c r="T20" s="765"/>
      <c r="U20" s="765"/>
      <c r="V20" s="766"/>
      <c r="W20" s="1913"/>
      <c r="X20" s="386" t="s">
        <v>3559</v>
      </c>
      <c r="Y20" s="1913"/>
      <c r="Z20" s="1924"/>
      <c r="AA20" s="1913"/>
      <c r="AB20" s="1914"/>
      <c r="AC20" s="1915"/>
      <c r="AD20" s="834">
        <v>11</v>
      </c>
      <c r="AE20" s="826" t="s">
        <v>3560</v>
      </c>
      <c r="AF20" s="850" t="s">
        <v>3561</v>
      </c>
      <c r="AG20" s="850" t="s">
        <v>3562</v>
      </c>
      <c r="AH20" s="850" t="s">
        <v>3563</v>
      </c>
      <c r="AI20" s="850" t="s">
        <v>3564</v>
      </c>
      <c r="AJ20" s="850" t="s">
        <v>3565</v>
      </c>
      <c r="AK20" s="851" t="s">
        <v>3566</v>
      </c>
      <c r="AL20" s="852" t="s">
        <v>3567</v>
      </c>
      <c r="AM20" s="853" t="s">
        <v>3568</v>
      </c>
      <c r="AN20" s="853" t="s">
        <v>3569</v>
      </c>
      <c r="AO20" s="749" t="s">
        <v>3570</v>
      </c>
      <c r="AP20" s="752" t="s">
        <v>3571</v>
      </c>
      <c r="AQ20" s="752" t="s">
        <v>3572</v>
      </c>
      <c r="AR20" s="777"/>
      <c r="AS20" s="777"/>
      <c r="AT20" s="827" t="s">
        <v>3573</v>
      </c>
      <c r="AU20" s="694" t="s">
        <v>3574</v>
      </c>
      <c r="AV20" s="694" t="s">
        <v>3575</v>
      </c>
      <c r="AW20" s="709" t="s">
        <v>3576</v>
      </c>
      <c r="AX20" s="709" t="s">
        <v>3577</v>
      </c>
      <c r="AY20" s="872" t="s">
        <v>3578</v>
      </c>
    </row>
    <row r="21" spans="2:51" ht="15.75" customHeight="1" outlineLevel="1">
      <c r="B21" s="744" t="s">
        <v>3579</v>
      </c>
      <c r="C21" s="757"/>
      <c r="D21" s="757"/>
      <c r="E21" s="757"/>
      <c r="F21" s="757"/>
      <c r="G21" s="757"/>
      <c r="H21" s="758"/>
      <c r="I21" s="759"/>
      <c r="J21" s="761"/>
      <c r="K21" s="761"/>
      <c r="L21" s="749">
        <f t="shared" si="0"/>
        <v>0</v>
      </c>
      <c r="M21" s="752">
        <f t="shared" si="1"/>
        <v>0</v>
      </c>
      <c r="N21" s="772">
        <f t="shared" si="2"/>
        <v>0</v>
      </c>
      <c r="O21" s="777"/>
      <c r="P21" s="777"/>
      <c r="Q21" s="775"/>
      <c r="R21" s="768">
        <f t="shared" si="3"/>
        <v>0</v>
      </c>
      <c r="S21" s="768">
        <f t="shared" si="4"/>
        <v>0</v>
      </c>
      <c r="T21" s="765"/>
      <c r="U21" s="765"/>
      <c r="V21" s="766"/>
      <c r="W21" s="1913"/>
      <c r="X21" s="386" t="s">
        <v>3580</v>
      </c>
      <c r="Y21" s="1913"/>
      <c r="Z21" s="1924"/>
      <c r="AA21" s="1913"/>
      <c r="AB21" s="1914"/>
      <c r="AC21" s="1915"/>
      <c r="AD21" s="834">
        <v>12</v>
      </c>
      <c r="AE21" s="826" t="s">
        <v>3581</v>
      </c>
      <c r="AF21" s="850" t="s">
        <v>3582</v>
      </c>
      <c r="AG21" s="850" t="s">
        <v>3583</v>
      </c>
      <c r="AH21" s="850" t="s">
        <v>3584</v>
      </c>
      <c r="AI21" s="850" t="s">
        <v>3585</v>
      </c>
      <c r="AJ21" s="850" t="s">
        <v>3586</v>
      </c>
      <c r="AK21" s="851" t="s">
        <v>3587</v>
      </c>
      <c r="AL21" s="852" t="s">
        <v>3588</v>
      </c>
      <c r="AM21" s="853" t="s">
        <v>3589</v>
      </c>
      <c r="AN21" s="853" t="s">
        <v>3590</v>
      </c>
      <c r="AO21" s="749" t="s">
        <v>3591</v>
      </c>
      <c r="AP21" s="752" t="s">
        <v>3592</v>
      </c>
      <c r="AQ21" s="752" t="s">
        <v>3593</v>
      </c>
      <c r="AR21" s="777"/>
      <c r="AS21" s="777"/>
      <c r="AT21" s="827" t="s">
        <v>3594</v>
      </c>
      <c r="AU21" s="694" t="s">
        <v>3595</v>
      </c>
      <c r="AV21" s="694" t="s">
        <v>3596</v>
      </c>
      <c r="AW21" s="709" t="s">
        <v>3597</v>
      </c>
      <c r="AX21" s="709" t="s">
        <v>3598</v>
      </c>
      <c r="AY21" s="872" t="s">
        <v>3599</v>
      </c>
    </row>
    <row r="22" spans="2:51" ht="15" customHeight="1" outlineLevel="1">
      <c r="B22" s="744" t="s">
        <v>3600</v>
      </c>
      <c r="C22" s="757"/>
      <c r="D22" s="757"/>
      <c r="E22" s="757"/>
      <c r="F22" s="757"/>
      <c r="G22" s="757"/>
      <c r="H22" s="758"/>
      <c r="I22" s="759"/>
      <c r="J22" s="761"/>
      <c r="K22" s="761"/>
      <c r="L22" s="749">
        <f t="shared" si="0"/>
        <v>0</v>
      </c>
      <c r="M22" s="752">
        <f t="shared" si="1"/>
        <v>0</v>
      </c>
      <c r="N22" s="772">
        <f t="shared" si="2"/>
        <v>0</v>
      </c>
      <c r="O22" s="777"/>
      <c r="P22" s="777"/>
      <c r="Q22" s="775"/>
      <c r="R22" s="768">
        <f t="shared" si="3"/>
        <v>0</v>
      </c>
      <c r="S22" s="768">
        <f t="shared" si="4"/>
        <v>0</v>
      </c>
      <c r="T22" s="765"/>
      <c r="U22" s="765"/>
      <c r="V22" s="766"/>
      <c r="W22" s="1913"/>
      <c r="X22" s="386" t="s">
        <v>3601</v>
      </c>
      <c r="Y22" s="1913"/>
      <c r="Z22" s="1924"/>
      <c r="AA22" s="1913"/>
      <c r="AB22" s="1914"/>
      <c r="AC22" s="1915"/>
      <c r="AD22" s="834">
        <v>13</v>
      </c>
      <c r="AE22" s="826" t="s">
        <v>3602</v>
      </c>
      <c r="AF22" s="850" t="s">
        <v>3603</v>
      </c>
      <c r="AG22" s="850" t="s">
        <v>3604</v>
      </c>
      <c r="AH22" s="850" t="s">
        <v>3605</v>
      </c>
      <c r="AI22" s="850" t="s">
        <v>3606</v>
      </c>
      <c r="AJ22" s="850" t="s">
        <v>3607</v>
      </c>
      <c r="AK22" s="851" t="s">
        <v>3608</v>
      </c>
      <c r="AL22" s="852" t="s">
        <v>3609</v>
      </c>
      <c r="AM22" s="853" t="s">
        <v>3610</v>
      </c>
      <c r="AN22" s="853" t="s">
        <v>3611</v>
      </c>
      <c r="AO22" s="749" t="s">
        <v>3612</v>
      </c>
      <c r="AP22" s="752" t="s">
        <v>3613</v>
      </c>
      <c r="AQ22" s="752" t="s">
        <v>3614</v>
      </c>
      <c r="AR22" s="777"/>
      <c r="AS22" s="777"/>
      <c r="AT22" s="827" t="s">
        <v>3615</v>
      </c>
      <c r="AU22" s="694" t="s">
        <v>3616</v>
      </c>
      <c r="AV22" s="694" t="s">
        <v>3617</v>
      </c>
      <c r="AW22" s="709" t="s">
        <v>3618</v>
      </c>
      <c r="AX22" s="709" t="s">
        <v>3619</v>
      </c>
      <c r="AY22" s="872" t="s">
        <v>3620</v>
      </c>
    </row>
    <row r="23" spans="2:51" ht="15.75" customHeight="1" outlineLevel="1">
      <c r="B23" s="744" t="s">
        <v>3621</v>
      </c>
      <c r="C23" s="757"/>
      <c r="D23" s="757"/>
      <c r="E23" s="757"/>
      <c r="F23" s="757"/>
      <c r="G23" s="757"/>
      <c r="H23" s="758"/>
      <c r="I23" s="759"/>
      <c r="J23" s="761"/>
      <c r="K23" s="761"/>
      <c r="L23" s="749">
        <f t="shared" si="0"/>
        <v>0</v>
      </c>
      <c r="M23" s="752">
        <f t="shared" si="1"/>
        <v>0</v>
      </c>
      <c r="N23" s="772">
        <f t="shared" si="2"/>
        <v>0</v>
      </c>
      <c r="O23" s="777"/>
      <c r="P23" s="777"/>
      <c r="Q23" s="775"/>
      <c r="R23" s="768">
        <f t="shared" si="3"/>
        <v>0</v>
      </c>
      <c r="S23" s="768">
        <f t="shared" si="4"/>
        <v>0</v>
      </c>
      <c r="T23" s="765"/>
      <c r="U23" s="765"/>
      <c r="V23" s="766"/>
      <c r="W23" s="1913"/>
      <c r="X23" s="386" t="s">
        <v>3622</v>
      </c>
      <c r="Y23" s="1913"/>
      <c r="Z23" s="1924"/>
      <c r="AA23" s="1913"/>
      <c r="AB23" s="1914"/>
      <c r="AC23" s="1915"/>
      <c r="AD23" s="834">
        <v>14</v>
      </c>
      <c r="AE23" s="826" t="s">
        <v>3623</v>
      </c>
      <c r="AF23" s="850" t="s">
        <v>3624</v>
      </c>
      <c r="AG23" s="850" t="s">
        <v>3625</v>
      </c>
      <c r="AH23" s="850" t="s">
        <v>3626</v>
      </c>
      <c r="AI23" s="850" t="s">
        <v>3627</v>
      </c>
      <c r="AJ23" s="850" t="s">
        <v>3628</v>
      </c>
      <c r="AK23" s="851" t="s">
        <v>3629</v>
      </c>
      <c r="AL23" s="852" t="s">
        <v>3630</v>
      </c>
      <c r="AM23" s="853" t="s">
        <v>3631</v>
      </c>
      <c r="AN23" s="853" t="s">
        <v>3632</v>
      </c>
      <c r="AO23" s="749" t="s">
        <v>3633</v>
      </c>
      <c r="AP23" s="752" t="s">
        <v>3634</v>
      </c>
      <c r="AQ23" s="752" t="s">
        <v>3635</v>
      </c>
      <c r="AR23" s="777"/>
      <c r="AS23" s="777"/>
      <c r="AT23" s="827" t="s">
        <v>3636</v>
      </c>
      <c r="AU23" s="694" t="s">
        <v>3637</v>
      </c>
      <c r="AV23" s="694" t="s">
        <v>3638</v>
      </c>
      <c r="AW23" s="709" t="s">
        <v>3639</v>
      </c>
      <c r="AX23" s="709" t="s">
        <v>3640</v>
      </c>
      <c r="AY23" s="872" t="s">
        <v>3641</v>
      </c>
    </row>
    <row r="24" spans="2:51" ht="15" customHeight="1" outlineLevel="1">
      <c r="B24" s="744" t="s">
        <v>3642</v>
      </c>
      <c r="C24" s="757"/>
      <c r="D24" s="757"/>
      <c r="E24" s="757"/>
      <c r="F24" s="757"/>
      <c r="G24" s="757"/>
      <c r="H24" s="758"/>
      <c r="I24" s="759"/>
      <c r="J24" s="761"/>
      <c r="K24" s="761"/>
      <c r="L24" s="749">
        <f t="shared" si="0"/>
        <v>0</v>
      </c>
      <c r="M24" s="752">
        <f t="shared" si="1"/>
        <v>0</v>
      </c>
      <c r="N24" s="772">
        <f t="shared" si="2"/>
        <v>0</v>
      </c>
      <c r="O24" s="777"/>
      <c r="P24" s="777"/>
      <c r="Q24" s="775"/>
      <c r="R24" s="768">
        <f t="shared" si="3"/>
        <v>0</v>
      </c>
      <c r="S24" s="768">
        <f t="shared" si="4"/>
        <v>0</v>
      </c>
      <c r="T24" s="765"/>
      <c r="U24" s="765"/>
      <c r="V24" s="766"/>
      <c r="W24" s="1913"/>
      <c r="X24" s="386" t="s">
        <v>3643</v>
      </c>
      <c r="Y24" s="1913"/>
      <c r="Z24" s="1924"/>
      <c r="AA24" s="1913"/>
      <c r="AB24" s="1914"/>
      <c r="AC24" s="1915"/>
      <c r="AD24" s="834">
        <v>15</v>
      </c>
      <c r="AE24" s="826" t="s">
        <v>3644</v>
      </c>
      <c r="AF24" s="850" t="s">
        <v>3645</v>
      </c>
      <c r="AG24" s="850" t="s">
        <v>3646</v>
      </c>
      <c r="AH24" s="850" t="s">
        <v>3647</v>
      </c>
      <c r="AI24" s="850" t="s">
        <v>3648</v>
      </c>
      <c r="AJ24" s="850" t="s">
        <v>3649</v>
      </c>
      <c r="AK24" s="851" t="s">
        <v>3650</v>
      </c>
      <c r="AL24" s="852" t="s">
        <v>3651</v>
      </c>
      <c r="AM24" s="853" t="s">
        <v>3652</v>
      </c>
      <c r="AN24" s="853" t="s">
        <v>3653</v>
      </c>
      <c r="AO24" s="749" t="s">
        <v>3654</v>
      </c>
      <c r="AP24" s="752" t="s">
        <v>3655</v>
      </c>
      <c r="AQ24" s="752" t="s">
        <v>3656</v>
      </c>
      <c r="AR24" s="777"/>
      <c r="AS24" s="777"/>
      <c r="AT24" s="827" t="s">
        <v>3657</v>
      </c>
      <c r="AU24" s="694" t="s">
        <v>3658</v>
      </c>
      <c r="AV24" s="694" t="s">
        <v>3659</v>
      </c>
      <c r="AW24" s="709" t="s">
        <v>3660</v>
      </c>
      <c r="AX24" s="709" t="s">
        <v>3661</v>
      </c>
      <c r="AY24" s="872" t="s">
        <v>3662</v>
      </c>
    </row>
    <row r="25" spans="2:51" ht="15.75" customHeight="1" outlineLevel="1">
      <c r="B25" s="744" t="s">
        <v>3663</v>
      </c>
      <c r="C25" s="757"/>
      <c r="D25" s="757"/>
      <c r="E25" s="757"/>
      <c r="F25" s="757"/>
      <c r="G25" s="757"/>
      <c r="H25" s="758"/>
      <c r="I25" s="759"/>
      <c r="J25" s="761"/>
      <c r="K25" s="761"/>
      <c r="L25" s="749">
        <f t="shared" si="0"/>
        <v>0</v>
      </c>
      <c r="M25" s="752">
        <f t="shared" si="1"/>
        <v>0</v>
      </c>
      <c r="N25" s="772">
        <f t="shared" si="2"/>
        <v>0</v>
      </c>
      <c r="O25" s="777"/>
      <c r="P25" s="777"/>
      <c r="Q25" s="775"/>
      <c r="R25" s="768">
        <f t="shared" si="3"/>
        <v>0</v>
      </c>
      <c r="S25" s="768">
        <f t="shared" si="4"/>
        <v>0</v>
      </c>
      <c r="T25" s="765"/>
      <c r="U25" s="765"/>
      <c r="V25" s="766"/>
      <c r="W25" s="1913"/>
      <c r="X25" s="386" t="s">
        <v>3664</v>
      </c>
      <c r="Y25" s="1913"/>
      <c r="Z25" s="1924"/>
      <c r="AA25" s="1913"/>
      <c r="AB25" s="1914"/>
      <c r="AC25" s="1915"/>
      <c r="AD25" s="834">
        <v>16</v>
      </c>
      <c r="AE25" s="826" t="s">
        <v>3665</v>
      </c>
      <c r="AF25" s="850" t="s">
        <v>3666</v>
      </c>
      <c r="AG25" s="850" t="s">
        <v>3667</v>
      </c>
      <c r="AH25" s="850" t="s">
        <v>3668</v>
      </c>
      <c r="AI25" s="850" t="s">
        <v>3669</v>
      </c>
      <c r="AJ25" s="850" t="s">
        <v>3670</v>
      </c>
      <c r="AK25" s="851" t="s">
        <v>3671</v>
      </c>
      <c r="AL25" s="852" t="s">
        <v>3672</v>
      </c>
      <c r="AM25" s="853" t="s">
        <v>3673</v>
      </c>
      <c r="AN25" s="853" t="s">
        <v>3674</v>
      </c>
      <c r="AO25" s="749" t="s">
        <v>3675</v>
      </c>
      <c r="AP25" s="752" t="s">
        <v>3676</v>
      </c>
      <c r="AQ25" s="752" t="s">
        <v>3677</v>
      </c>
      <c r="AR25" s="777"/>
      <c r="AS25" s="777"/>
      <c r="AT25" s="827" t="s">
        <v>3678</v>
      </c>
      <c r="AU25" s="694" t="s">
        <v>3679</v>
      </c>
      <c r="AV25" s="694" t="s">
        <v>3680</v>
      </c>
      <c r="AW25" s="709" t="s">
        <v>3681</v>
      </c>
      <c r="AX25" s="709" t="s">
        <v>3682</v>
      </c>
      <c r="AY25" s="872" t="s">
        <v>3683</v>
      </c>
    </row>
    <row r="26" spans="2:51" ht="15" customHeight="1" outlineLevel="1">
      <c r="B26" s="744" t="s">
        <v>3684</v>
      </c>
      <c r="C26" s="757"/>
      <c r="D26" s="757"/>
      <c r="E26" s="757"/>
      <c r="F26" s="757"/>
      <c r="G26" s="757"/>
      <c r="H26" s="758"/>
      <c r="I26" s="759"/>
      <c r="J26" s="761"/>
      <c r="K26" s="761"/>
      <c r="L26" s="749">
        <f t="shared" si="0"/>
        <v>0</v>
      </c>
      <c r="M26" s="752">
        <f t="shared" si="1"/>
        <v>0</v>
      </c>
      <c r="N26" s="772">
        <f t="shared" si="2"/>
        <v>0</v>
      </c>
      <c r="O26" s="777"/>
      <c r="P26" s="777"/>
      <c r="Q26" s="775"/>
      <c r="R26" s="768">
        <f>Q26*K26</f>
        <v>0</v>
      </c>
      <c r="S26" s="768">
        <f>R26</f>
        <v>0</v>
      </c>
      <c r="T26" s="765"/>
      <c r="U26" s="765"/>
      <c r="V26" s="766"/>
      <c r="W26" s="1913"/>
      <c r="X26" s="386" t="s">
        <v>3685</v>
      </c>
      <c r="Y26" s="1913"/>
      <c r="Z26" s="1924"/>
      <c r="AA26" s="1913"/>
      <c r="AB26" s="1914"/>
      <c r="AC26" s="1915"/>
      <c r="AD26" s="834">
        <v>17</v>
      </c>
      <c r="AE26" s="826" t="s">
        <v>3686</v>
      </c>
      <c r="AF26" s="850" t="s">
        <v>3687</v>
      </c>
      <c r="AG26" s="850" t="s">
        <v>3688</v>
      </c>
      <c r="AH26" s="850" t="s">
        <v>3689</v>
      </c>
      <c r="AI26" s="850" t="s">
        <v>3690</v>
      </c>
      <c r="AJ26" s="850" t="s">
        <v>3691</v>
      </c>
      <c r="AK26" s="851" t="s">
        <v>3692</v>
      </c>
      <c r="AL26" s="852" t="s">
        <v>3693</v>
      </c>
      <c r="AM26" s="853" t="s">
        <v>3694</v>
      </c>
      <c r="AN26" s="853" t="s">
        <v>3695</v>
      </c>
      <c r="AO26" s="749" t="s">
        <v>3696</v>
      </c>
      <c r="AP26" s="752" t="s">
        <v>3697</v>
      </c>
      <c r="AQ26" s="752" t="s">
        <v>3698</v>
      </c>
      <c r="AR26" s="777"/>
      <c r="AS26" s="777"/>
      <c r="AT26" s="827" t="s">
        <v>3699</v>
      </c>
      <c r="AU26" s="694" t="s">
        <v>3700</v>
      </c>
      <c r="AV26" s="694" t="s">
        <v>3701</v>
      </c>
      <c r="AW26" s="709" t="s">
        <v>3702</v>
      </c>
      <c r="AX26" s="709" t="s">
        <v>3703</v>
      </c>
      <c r="AY26" s="872" t="s">
        <v>3704</v>
      </c>
    </row>
    <row r="27" spans="2:51" ht="15.75" customHeight="1" outlineLevel="1">
      <c r="B27" s="744" t="s">
        <v>3705</v>
      </c>
      <c r="C27" s="757"/>
      <c r="D27" s="757"/>
      <c r="E27" s="757"/>
      <c r="F27" s="757"/>
      <c r="G27" s="757"/>
      <c r="H27" s="758"/>
      <c r="I27" s="759"/>
      <c r="J27" s="761"/>
      <c r="K27" s="761"/>
      <c r="L27" s="749">
        <f t="shared" si="0"/>
        <v>0</v>
      </c>
      <c r="M27" s="752">
        <f t="shared" si="1"/>
        <v>0</v>
      </c>
      <c r="N27" s="772">
        <f t="shared" si="2"/>
        <v>0</v>
      </c>
      <c r="O27" s="777"/>
      <c r="P27" s="777"/>
      <c r="Q27" s="775"/>
      <c r="R27" s="768">
        <f t="shared" si="3"/>
        <v>0</v>
      </c>
      <c r="S27" s="768">
        <f t="shared" si="4"/>
        <v>0</v>
      </c>
      <c r="T27" s="765"/>
      <c r="U27" s="765"/>
      <c r="V27" s="766"/>
      <c r="W27" s="1913"/>
      <c r="X27" s="386" t="s">
        <v>3706</v>
      </c>
      <c r="Y27" s="1913"/>
      <c r="Z27" s="1924"/>
      <c r="AA27" s="1913"/>
      <c r="AB27" s="1914"/>
      <c r="AC27" s="1915"/>
      <c r="AD27" s="834">
        <v>18</v>
      </c>
      <c r="AE27" s="826" t="s">
        <v>3707</v>
      </c>
      <c r="AF27" s="850" t="s">
        <v>3708</v>
      </c>
      <c r="AG27" s="850" t="s">
        <v>3709</v>
      </c>
      <c r="AH27" s="850" t="s">
        <v>3710</v>
      </c>
      <c r="AI27" s="850" t="s">
        <v>3711</v>
      </c>
      <c r="AJ27" s="850" t="s">
        <v>3712</v>
      </c>
      <c r="AK27" s="851" t="s">
        <v>3713</v>
      </c>
      <c r="AL27" s="852" t="s">
        <v>3714</v>
      </c>
      <c r="AM27" s="853" t="s">
        <v>3715</v>
      </c>
      <c r="AN27" s="853" t="s">
        <v>3716</v>
      </c>
      <c r="AO27" s="749" t="s">
        <v>3717</v>
      </c>
      <c r="AP27" s="752" t="s">
        <v>3718</v>
      </c>
      <c r="AQ27" s="752" t="s">
        <v>3719</v>
      </c>
      <c r="AR27" s="777"/>
      <c r="AS27" s="777"/>
      <c r="AT27" s="827" t="s">
        <v>3720</v>
      </c>
      <c r="AU27" s="694" t="s">
        <v>3721</v>
      </c>
      <c r="AV27" s="694" t="s">
        <v>3722</v>
      </c>
      <c r="AW27" s="709" t="s">
        <v>3723</v>
      </c>
      <c r="AX27" s="709" t="s">
        <v>3724</v>
      </c>
      <c r="AY27" s="872" t="s">
        <v>3725</v>
      </c>
    </row>
    <row r="28" spans="2:51" ht="15.75" customHeight="1" outlineLevel="1">
      <c r="B28" s="744" t="s">
        <v>3726</v>
      </c>
      <c r="C28" s="757"/>
      <c r="D28" s="757"/>
      <c r="E28" s="757"/>
      <c r="F28" s="757"/>
      <c r="G28" s="757"/>
      <c r="H28" s="758"/>
      <c r="I28" s="759"/>
      <c r="J28" s="761"/>
      <c r="K28" s="761"/>
      <c r="L28" s="749">
        <f t="shared" si="0"/>
        <v>0</v>
      </c>
      <c r="M28" s="752">
        <f t="shared" si="1"/>
        <v>0</v>
      </c>
      <c r="N28" s="772">
        <f t="shared" si="2"/>
        <v>0</v>
      </c>
      <c r="O28" s="777"/>
      <c r="P28" s="777"/>
      <c r="Q28" s="775"/>
      <c r="R28" s="768">
        <f t="shared" si="3"/>
        <v>0</v>
      </c>
      <c r="S28" s="768">
        <f t="shared" si="4"/>
        <v>0</v>
      </c>
      <c r="T28" s="765"/>
      <c r="U28" s="765"/>
      <c r="V28" s="766"/>
      <c r="W28" s="1913"/>
      <c r="X28" s="386" t="s">
        <v>3727</v>
      </c>
      <c r="Y28" s="1913"/>
      <c r="Z28" s="1924"/>
      <c r="AA28" s="1913"/>
      <c r="AB28" s="1914"/>
      <c r="AC28" s="1915"/>
      <c r="AD28" s="834">
        <v>19</v>
      </c>
      <c r="AE28" s="826" t="s">
        <v>3728</v>
      </c>
      <c r="AF28" s="850" t="s">
        <v>3729</v>
      </c>
      <c r="AG28" s="850" t="s">
        <v>3730</v>
      </c>
      <c r="AH28" s="850" t="s">
        <v>3731</v>
      </c>
      <c r="AI28" s="850" t="s">
        <v>3732</v>
      </c>
      <c r="AJ28" s="850" t="s">
        <v>3733</v>
      </c>
      <c r="AK28" s="851" t="s">
        <v>3734</v>
      </c>
      <c r="AL28" s="852" t="s">
        <v>3735</v>
      </c>
      <c r="AM28" s="853" t="s">
        <v>3736</v>
      </c>
      <c r="AN28" s="853" t="s">
        <v>3737</v>
      </c>
      <c r="AO28" s="749" t="s">
        <v>3738</v>
      </c>
      <c r="AP28" s="752" t="s">
        <v>3739</v>
      </c>
      <c r="AQ28" s="752" t="s">
        <v>3740</v>
      </c>
      <c r="AR28" s="777"/>
      <c r="AS28" s="777"/>
      <c r="AT28" s="827" t="s">
        <v>3741</v>
      </c>
      <c r="AU28" s="694" t="s">
        <v>3742</v>
      </c>
      <c r="AV28" s="694" t="s">
        <v>3743</v>
      </c>
      <c r="AW28" s="709" t="s">
        <v>3744</v>
      </c>
      <c r="AX28" s="709" t="s">
        <v>3745</v>
      </c>
      <c r="AY28" s="872" t="s">
        <v>3746</v>
      </c>
    </row>
    <row r="29" spans="2:51" ht="15" customHeight="1" outlineLevel="1">
      <c r="B29" s="744" t="s">
        <v>3747</v>
      </c>
      <c r="C29" s="757"/>
      <c r="D29" s="757"/>
      <c r="E29" s="757"/>
      <c r="F29" s="757"/>
      <c r="G29" s="757"/>
      <c r="H29" s="758"/>
      <c r="I29" s="759"/>
      <c r="J29" s="761"/>
      <c r="K29" s="761"/>
      <c r="L29" s="749">
        <f t="shared" si="0"/>
        <v>0</v>
      </c>
      <c r="M29" s="752">
        <f t="shared" si="1"/>
        <v>0</v>
      </c>
      <c r="N29" s="772">
        <f t="shared" si="2"/>
        <v>0</v>
      </c>
      <c r="O29" s="777"/>
      <c r="P29" s="777"/>
      <c r="Q29" s="775"/>
      <c r="R29" s="768">
        <f t="shared" si="3"/>
        <v>0</v>
      </c>
      <c r="S29" s="768">
        <f t="shared" si="4"/>
        <v>0</v>
      </c>
      <c r="T29" s="765"/>
      <c r="U29" s="765"/>
      <c r="V29" s="766"/>
      <c r="W29" s="1913"/>
      <c r="X29" s="386" t="s">
        <v>3748</v>
      </c>
      <c r="Y29" s="1913"/>
      <c r="Z29" s="1924"/>
      <c r="AA29" s="1913"/>
      <c r="AB29" s="1914"/>
      <c r="AC29" s="1915"/>
      <c r="AD29" s="834">
        <v>20</v>
      </c>
      <c r="AE29" s="826" t="s">
        <v>3749</v>
      </c>
      <c r="AF29" s="850" t="s">
        <v>3750</v>
      </c>
      <c r="AG29" s="850" t="s">
        <v>3751</v>
      </c>
      <c r="AH29" s="850" t="s">
        <v>3752</v>
      </c>
      <c r="AI29" s="850" t="s">
        <v>3753</v>
      </c>
      <c r="AJ29" s="850" t="s">
        <v>3754</v>
      </c>
      <c r="AK29" s="851" t="s">
        <v>3755</v>
      </c>
      <c r="AL29" s="852" t="s">
        <v>3756</v>
      </c>
      <c r="AM29" s="853" t="s">
        <v>3757</v>
      </c>
      <c r="AN29" s="853" t="s">
        <v>3758</v>
      </c>
      <c r="AO29" s="749" t="s">
        <v>3759</v>
      </c>
      <c r="AP29" s="752" t="s">
        <v>3760</v>
      </c>
      <c r="AQ29" s="752" t="s">
        <v>3761</v>
      </c>
      <c r="AR29" s="777"/>
      <c r="AS29" s="777"/>
      <c r="AT29" s="827" t="s">
        <v>3762</v>
      </c>
      <c r="AU29" s="694" t="s">
        <v>3763</v>
      </c>
      <c r="AV29" s="694" t="s">
        <v>3764</v>
      </c>
      <c r="AW29" s="709" t="s">
        <v>3765</v>
      </c>
      <c r="AX29" s="709" t="s">
        <v>3766</v>
      </c>
      <c r="AY29" s="872" t="s">
        <v>3767</v>
      </c>
    </row>
    <row r="30" spans="2:51" ht="15" customHeight="1" outlineLevel="1" collapsed="1">
      <c r="B30" s="744" t="s">
        <v>3768</v>
      </c>
      <c r="C30" s="757"/>
      <c r="D30" s="757"/>
      <c r="E30" s="757"/>
      <c r="F30" s="757"/>
      <c r="G30" s="757"/>
      <c r="H30" s="758"/>
      <c r="I30" s="759"/>
      <c r="J30" s="761"/>
      <c r="K30" s="761"/>
      <c r="L30" s="749">
        <f t="shared" si="0"/>
        <v>0</v>
      </c>
      <c r="M30" s="752">
        <f t="shared" si="1"/>
        <v>0</v>
      </c>
      <c r="N30" s="772">
        <f t="shared" si="2"/>
        <v>0</v>
      </c>
      <c r="O30" s="777"/>
      <c r="P30" s="777"/>
      <c r="Q30" s="775"/>
      <c r="R30" s="768">
        <f t="shared" si="3"/>
        <v>0</v>
      </c>
      <c r="S30" s="768">
        <f t="shared" si="4"/>
        <v>0</v>
      </c>
      <c r="T30" s="765"/>
      <c r="U30" s="765"/>
      <c r="V30" s="766"/>
      <c r="W30" s="1913"/>
      <c r="X30" s="386" t="s">
        <v>3769</v>
      </c>
      <c r="Y30" s="1913"/>
      <c r="Z30" s="1924"/>
      <c r="AA30" s="1913"/>
      <c r="AB30" s="1914"/>
      <c r="AC30" s="1915"/>
      <c r="AD30" s="834">
        <v>21</v>
      </c>
      <c r="AE30" s="826" t="s">
        <v>3770</v>
      </c>
      <c r="AF30" s="850" t="s">
        <v>3771</v>
      </c>
      <c r="AG30" s="850" t="s">
        <v>3772</v>
      </c>
      <c r="AH30" s="850" t="s">
        <v>3773</v>
      </c>
      <c r="AI30" s="850" t="s">
        <v>3774</v>
      </c>
      <c r="AJ30" s="850" t="s">
        <v>3775</v>
      </c>
      <c r="AK30" s="851" t="s">
        <v>3776</v>
      </c>
      <c r="AL30" s="852" t="s">
        <v>3777</v>
      </c>
      <c r="AM30" s="853" t="s">
        <v>3778</v>
      </c>
      <c r="AN30" s="853" t="s">
        <v>3779</v>
      </c>
      <c r="AO30" s="749" t="s">
        <v>3780</v>
      </c>
      <c r="AP30" s="752" t="s">
        <v>3781</v>
      </c>
      <c r="AQ30" s="752" t="s">
        <v>3782</v>
      </c>
      <c r="AR30" s="777"/>
      <c r="AS30" s="777"/>
      <c r="AT30" s="827" t="s">
        <v>3783</v>
      </c>
      <c r="AU30" s="694" t="s">
        <v>3784</v>
      </c>
      <c r="AV30" s="694" t="s">
        <v>3785</v>
      </c>
      <c r="AW30" s="709" t="s">
        <v>3786</v>
      </c>
      <c r="AX30" s="709" t="s">
        <v>3787</v>
      </c>
      <c r="AY30" s="872" t="s">
        <v>3788</v>
      </c>
    </row>
    <row r="31" spans="2:51" ht="15" customHeight="1" outlineLevel="1">
      <c r="B31" s="744" t="s">
        <v>3789</v>
      </c>
      <c r="C31" s="757"/>
      <c r="D31" s="757"/>
      <c r="E31" s="757"/>
      <c r="F31" s="757"/>
      <c r="G31" s="757"/>
      <c r="H31" s="758"/>
      <c r="I31" s="759"/>
      <c r="J31" s="761"/>
      <c r="K31" s="761"/>
      <c r="L31" s="749">
        <f t="shared" si="0"/>
        <v>0</v>
      </c>
      <c r="M31" s="752">
        <f t="shared" si="1"/>
        <v>0</v>
      </c>
      <c r="N31" s="772">
        <f t="shared" si="2"/>
        <v>0</v>
      </c>
      <c r="O31" s="777"/>
      <c r="P31" s="777"/>
      <c r="Q31" s="775"/>
      <c r="R31" s="768">
        <f t="shared" si="3"/>
        <v>0</v>
      </c>
      <c r="S31" s="768">
        <f t="shared" si="4"/>
        <v>0</v>
      </c>
      <c r="T31" s="765"/>
      <c r="U31" s="765"/>
      <c r="V31" s="766"/>
      <c r="W31" s="1913"/>
      <c r="X31" s="386" t="s">
        <v>3790</v>
      </c>
      <c r="Y31" s="1913"/>
      <c r="Z31" s="1924"/>
      <c r="AA31" s="1913"/>
      <c r="AB31" s="1914"/>
      <c r="AC31" s="1915"/>
      <c r="AD31" s="834">
        <v>22</v>
      </c>
      <c r="AE31" s="826" t="s">
        <v>3791</v>
      </c>
      <c r="AF31" s="850" t="s">
        <v>3792</v>
      </c>
      <c r="AG31" s="850" t="s">
        <v>3793</v>
      </c>
      <c r="AH31" s="850" t="s">
        <v>3794</v>
      </c>
      <c r="AI31" s="850" t="s">
        <v>3795</v>
      </c>
      <c r="AJ31" s="850" t="s">
        <v>3796</v>
      </c>
      <c r="AK31" s="851" t="s">
        <v>3797</v>
      </c>
      <c r="AL31" s="852" t="s">
        <v>3798</v>
      </c>
      <c r="AM31" s="853" t="s">
        <v>3799</v>
      </c>
      <c r="AN31" s="853" t="s">
        <v>3800</v>
      </c>
      <c r="AO31" s="749" t="s">
        <v>3801</v>
      </c>
      <c r="AP31" s="752" t="s">
        <v>3802</v>
      </c>
      <c r="AQ31" s="752" t="s">
        <v>3803</v>
      </c>
      <c r="AR31" s="777"/>
      <c r="AS31" s="777"/>
      <c r="AT31" s="827" t="s">
        <v>3804</v>
      </c>
      <c r="AU31" s="694" t="s">
        <v>3805</v>
      </c>
      <c r="AV31" s="694" t="s">
        <v>3806</v>
      </c>
      <c r="AW31" s="709" t="s">
        <v>3807</v>
      </c>
      <c r="AX31" s="709" t="s">
        <v>3808</v>
      </c>
      <c r="AY31" s="872" t="s">
        <v>3809</v>
      </c>
    </row>
    <row r="32" spans="2:51" ht="15" customHeight="1" outlineLevel="1">
      <c r="B32" s="744" t="s">
        <v>3810</v>
      </c>
      <c r="C32" s="757"/>
      <c r="D32" s="757"/>
      <c r="E32" s="757"/>
      <c r="F32" s="757"/>
      <c r="G32" s="757"/>
      <c r="H32" s="758"/>
      <c r="I32" s="759"/>
      <c r="J32" s="761"/>
      <c r="K32" s="761"/>
      <c r="L32" s="749">
        <f t="shared" si="0"/>
        <v>0</v>
      </c>
      <c r="M32" s="752">
        <f t="shared" si="1"/>
        <v>0</v>
      </c>
      <c r="N32" s="772">
        <f t="shared" si="2"/>
        <v>0</v>
      </c>
      <c r="O32" s="777"/>
      <c r="P32" s="777"/>
      <c r="Q32" s="775"/>
      <c r="R32" s="768">
        <f t="shared" si="3"/>
        <v>0</v>
      </c>
      <c r="S32" s="768">
        <f t="shared" si="4"/>
        <v>0</v>
      </c>
      <c r="T32" s="765"/>
      <c r="U32" s="765"/>
      <c r="V32" s="766"/>
      <c r="W32" s="1913"/>
      <c r="X32" s="386" t="s">
        <v>3811</v>
      </c>
      <c r="Y32" s="1913"/>
      <c r="Z32" s="1924"/>
      <c r="AA32" s="1913"/>
      <c r="AB32" s="1914"/>
      <c r="AC32" s="1915"/>
      <c r="AD32" s="834">
        <v>23</v>
      </c>
      <c r="AE32" s="826" t="s">
        <v>3812</v>
      </c>
      <c r="AF32" s="850" t="s">
        <v>3813</v>
      </c>
      <c r="AG32" s="850" t="s">
        <v>3814</v>
      </c>
      <c r="AH32" s="850" t="s">
        <v>3815</v>
      </c>
      <c r="AI32" s="850" t="s">
        <v>3816</v>
      </c>
      <c r="AJ32" s="850" t="s">
        <v>3817</v>
      </c>
      <c r="AK32" s="851" t="s">
        <v>3818</v>
      </c>
      <c r="AL32" s="852" t="s">
        <v>3819</v>
      </c>
      <c r="AM32" s="853" t="s">
        <v>3820</v>
      </c>
      <c r="AN32" s="853" t="s">
        <v>3821</v>
      </c>
      <c r="AO32" s="749" t="s">
        <v>3822</v>
      </c>
      <c r="AP32" s="752" t="s">
        <v>3823</v>
      </c>
      <c r="AQ32" s="752" t="s">
        <v>3824</v>
      </c>
      <c r="AR32" s="777"/>
      <c r="AS32" s="777"/>
      <c r="AT32" s="827" t="s">
        <v>3825</v>
      </c>
      <c r="AU32" s="694" t="s">
        <v>3826</v>
      </c>
      <c r="AV32" s="694" t="s">
        <v>3827</v>
      </c>
      <c r="AW32" s="709" t="s">
        <v>3828</v>
      </c>
      <c r="AX32" s="709" t="s">
        <v>3829</v>
      </c>
      <c r="AY32" s="872" t="s">
        <v>3830</v>
      </c>
    </row>
    <row r="33" spans="2:51" ht="15" customHeight="1" outlineLevel="1">
      <c r="B33" s="744" t="s">
        <v>3831</v>
      </c>
      <c r="C33" s="757"/>
      <c r="D33" s="757"/>
      <c r="E33" s="757"/>
      <c r="F33" s="757"/>
      <c r="G33" s="757"/>
      <c r="H33" s="758"/>
      <c r="I33" s="759"/>
      <c r="J33" s="761"/>
      <c r="K33" s="761"/>
      <c r="L33" s="749">
        <f t="shared" si="0"/>
        <v>0</v>
      </c>
      <c r="M33" s="752">
        <f t="shared" si="1"/>
        <v>0</v>
      </c>
      <c r="N33" s="772">
        <f t="shared" si="2"/>
        <v>0</v>
      </c>
      <c r="O33" s="777"/>
      <c r="P33" s="777"/>
      <c r="Q33" s="775"/>
      <c r="R33" s="768">
        <f t="shared" si="3"/>
        <v>0</v>
      </c>
      <c r="S33" s="768">
        <f t="shared" si="4"/>
        <v>0</v>
      </c>
      <c r="T33" s="765"/>
      <c r="U33" s="765"/>
      <c r="V33" s="766"/>
      <c r="W33" s="1913"/>
      <c r="X33" s="386" t="s">
        <v>3832</v>
      </c>
      <c r="Y33" s="1913"/>
      <c r="Z33" s="1924"/>
      <c r="AA33" s="1913"/>
      <c r="AB33" s="1914"/>
      <c r="AC33" s="1915"/>
      <c r="AD33" s="834">
        <v>24</v>
      </c>
      <c r="AE33" s="826" t="s">
        <v>3833</v>
      </c>
      <c r="AF33" s="850" t="s">
        <v>3834</v>
      </c>
      <c r="AG33" s="850" t="s">
        <v>3835</v>
      </c>
      <c r="AH33" s="850" t="s">
        <v>3836</v>
      </c>
      <c r="AI33" s="850" t="s">
        <v>3837</v>
      </c>
      <c r="AJ33" s="850" t="s">
        <v>3838</v>
      </c>
      <c r="AK33" s="851" t="s">
        <v>3839</v>
      </c>
      <c r="AL33" s="852" t="s">
        <v>3840</v>
      </c>
      <c r="AM33" s="853" t="s">
        <v>3841</v>
      </c>
      <c r="AN33" s="853" t="s">
        <v>3842</v>
      </c>
      <c r="AO33" s="749" t="s">
        <v>3843</v>
      </c>
      <c r="AP33" s="752" t="s">
        <v>3844</v>
      </c>
      <c r="AQ33" s="752" t="s">
        <v>3845</v>
      </c>
      <c r="AR33" s="777"/>
      <c r="AS33" s="777"/>
      <c r="AT33" s="827" t="s">
        <v>3846</v>
      </c>
      <c r="AU33" s="694" t="s">
        <v>3847</v>
      </c>
      <c r="AV33" s="694" t="s">
        <v>3848</v>
      </c>
      <c r="AW33" s="709" t="s">
        <v>3849</v>
      </c>
      <c r="AX33" s="709" t="s">
        <v>3850</v>
      </c>
      <c r="AY33" s="872" t="s">
        <v>3851</v>
      </c>
    </row>
    <row r="34" spans="2:51" ht="15" customHeight="1" outlineLevel="1">
      <c r="B34" s="744" t="s">
        <v>3852</v>
      </c>
      <c r="C34" s="757"/>
      <c r="D34" s="757"/>
      <c r="E34" s="757"/>
      <c r="F34" s="757"/>
      <c r="G34" s="757"/>
      <c r="H34" s="758"/>
      <c r="I34" s="759"/>
      <c r="J34" s="761"/>
      <c r="K34" s="761"/>
      <c r="L34" s="749">
        <f t="shared" si="0"/>
        <v>0</v>
      </c>
      <c r="M34" s="752">
        <f t="shared" si="1"/>
        <v>0</v>
      </c>
      <c r="N34" s="772">
        <f t="shared" si="2"/>
        <v>0</v>
      </c>
      <c r="O34" s="777"/>
      <c r="P34" s="777"/>
      <c r="Q34" s="775"/>
      <c r="R34" s="768">
        <f t="shared" si="3"/>
        <v>0</v>
      </c>
      <c r="S34" s="768">
        <f t="shared" si="4"/>
        <v>0</v>
      </c>
      <c r="T34" s="765"/>
      <c r="U34" s="765"/>
      <c r="V34" s="766"/>
      <c r="W34" s="1913"/>
      <c r="X34" s="386" t="s">
        <v>3853</v>
      </c>
      <c r="Y34" s="1913"/>
      <c r="Z34" s="1924"/>
      <c r="AA34" s="1913"/>
      <c r="AB34" s="1914"/>
      <c r="AC34" s="1915"/>
      <c r="AD34" s="834">
        <v>25</v>
      </c>
      <c r="AE34" s="826" t="s">
        <v>3854</v>
      </c>
      <c r="AF34" s="850" t="s">
        <v>3855</v>
      </c>
      <c r="AG34" s="850" t="s">
        <v>3856</v>
      </c>
      <c r="AH34" s="850" t="s">
        <v>3857</v>
      </c>
      <c r="AI34" s="850" t="s">
        <v>3858</v>
      </c>
      <c r="AJ34" s="850" t="s">
        <v>3859</v>
      </c>
      <c r="AK34" s="851" t="s">
        <v>3860</v>
      </c>
      <c r="AL34" s="852" t="s">
        <v>3861</v>
      </c>
      <c r="AM34" s="853" t="s">
        <v>3862</v>
      </c>
      <c r="AN34" s="853" t="s">
        <v>3863</v>
      </c>
      <c r="AO34" s="749" t="s">
        <v>3864</v>
      </c>
      <c r="AP34" s="752" t="s">
        <v>3865</v>
      </c>
      <c r="AQ34" s="752" t="s">
        <v>3866</v>
      </c>
      <c r="AR34" s="777"/>
      <c r="AS34" s="777"/>
      <c r="AT34" s="827" t="s">
        <v>3867</v>
      </c>
      <c r="AU34" s="694" t="s">
        <v>3868</v>
      </c>
      <c r="AV34" s="694" t="s">
        <v>3869</v>
      </c>
      <c r="AW34" s="709" t="s">
        <v>3870</v>
      </c>
      <c r="AX34" s="709" t="s">
        <v>3871</v>
      </c>
      <c r="AY34" s="872" t="s">
        <v>3872</v>
      </c>
    </row>
    <row r="35" spans="2:51" ht="15" customHeight="1" outlineLevel="1">
      <c r="B35" s="744" t="s">
        <v>3873</v>
      </c>
      <c r="C35" s="757"/>
      <c r="D35" s="757"/>
      <c r="E35" s="757"/>
      <c r="F35" s="757"/>
      <c r="G35" s="757"/>
      <c r="H35" s="758"/>
      <c r="I35" s="759"/>
      <c r="J35" s="761"/>
      <c r="K35" s="761"/>
      <c r="L35" s="749">
        <f t="shared" si="0"/>
        <v>0</v>
      </c>
      <c r="M35" s="752">
        <f t="shared" si="1"/>
        <v>0</v>
      </c>
      <c r="N35" s="772">
        <f t="shared" si="2"/>
        <v>0</v>
      </c>
      <c r="O35" s="777"/>
      <c r="P35" s="777"/>
      <c r="Q35" s="775"/>
      <c r="R35" s="768">
        <f t="shared" si="3"/>
        <v>0</v>
      </c>
      <c r="S35" s="768">
        <f t="shared" si="4"/>
        <v>0</v>
      </c>
      <c r="T35" s="765"/>
      <c r="U35" s="765"/>
      <c r="V35" s="766"/>
      <c r="W35" s="1913"/>
      <c r="X35" s="386" t="s">
        <v>3874</v>
      </c>
      <c r="Y35" s="1913"/>
      <c r="Z35" s="1924"/>
      <c r="AA35" s="1913"/>
      <c r="AB35" s="1914"/>
      <c r="AC35" s="1915"/>
      <c r="AD35" s="834">
        <v>26</v>
      </c>
      <c r="AE35" s="826" t="s">
        <v>3875</v>
      </c>
      <c r="AF35" s="850" t="s">
        <v>3876</v>
      </c>
      <c r="AG35" s="850" t="s">
        <v>3877</v>
      </c>
      <c r="AH35" s="850" t="s">
        <v>3878</v>
      </c>
      <c r="AI35" s="850" t="s">
        <v>3879</v>
      </c>
      <c r="AJ35" s="850" t="s">
        <v>3880</v>
      </c>
      <c r="AK35" s="851" t="s">
        <v>3881</v>
      </c>
      <c r="AL35" s="852" t="s">
        <v>3882</v>
      </c>
      <c r="AM35" s="853" t="s">
        <v>3883</v>
      </c>
      <c r="AN35" s="853" t="s">
        <v>3884</v>
      </c>
      <c r="AO35" s="749" t="s">
        <v>3885</v>
      </c>
      <c r="AP35" s="752" t="s">
        <v>3886</v>
      </c>
      <c r="AQ35" s="752" t="s">
        <v>3887</v>
      </c>
      <c r="AR35" s="777"/>
      <c r="AS35" s="777"/>
      <c r="AT35" s="827" t="s">
        <v>3888</v>
      </c>
      <c r="AU35" s="694" t="s">
        <v>3889</v>
      </c>
      <c r="AV35" s="694" t="s">
        <v>3890</v>
      </c>
      <c r="AW35" s="709" t="s">
        <v>3891</v>
      </c>
      <c r="AX35" s="709" t="s">
        <v>3892</v>
      </c>
      <c r="AY35" s="872" t="s">
        <v>3893</v>
      </c>
    </row>
    <row r="36" spans="2:51" ht="15" customHeight="1" outlineLevel="1">
      <c r="B36" s="744" t="s">
        <v>3894</v>
      </c>
      <c r="C36" s="757"/>
      <c r="D36" s="757"/>
      <c r="E36" s="757"/>
      <c r="F36" s="757"/>
      <c r="G36" s="757"/>
      <c r="H36" s="758"/>
      <c r="I36" s="759"/>
      <c r="J36" s="761"/>
      <c r="K36" s="761"/>
      <c r="L36" s="749">
        <f t="shared" si="0"/>
        <v>0</v>
      </c>
      <c r="M36" s="752">
        <f t="shared" si="1"/>
        <v>0</v>
      </c>
      <c r="N36" s="772">
        <f t="shared" si="2"/>
        <v>0</v>
      </c>
      <c r="O36" s="777"/>
      <c r="P36" s="777"/>
      <c r="Q36" s="775"/>
      <c r="R36" s="768">
        <f t="shared" si="3"/>
        <v>0</v>
      </c>
      <c r="S36" s="768">
        <f t="shared" si="4"/>
        <v>0</v>
      </c>
      <c r="T36" s="765"/>
      <c r="U36" s="765"/>
      <c r="V36" s="766"/>
      <c r="W36" s="1913"/>
      <c r="X36" s="386" t="s">
        <v>3895</v>
      </c>
      <c r="Y36" s="1913"/>
      <c r="Z36" s="1924"/>
      <c r="AA36" s="1913"/>
      <c r="AB36" s="1914"/>
      <c r="AC36" s="1915"/>
      <c r="AD36" s="834">
        <v>27</v>
      </c>
      <c r="AE36" s="826" t="s">
        <v>3896</v>
      </c>
      <c r="AF36" s="850" t="s">
        <v>3897</v>
      </c>
      <c r="AG36" s="850" t="s">
        <v>3898</v>
      </c>
      <c r="AH36" s="850" t="s">
        <v>3899</v>
      </c>
      <c r="AI36" s="850" t="s">
        <v>3900</v>
      </c>
      <c r="AJ36" s="850" t="s">
        <v>3901</v>
      </c>
      <c r="AK36" s="851" t="s">
        <v>3902</v>
      </c>
      <c r="AL36" s="852" t="s">
        <v>3903</v>
      </c>
      <c r="AM36" s="853" t="s">
        <v>3904</v>
      </c>
      <c r="AN36" s="853" t="s">
        <v>3905</v>
      </c>
      <c r="AO36" s="749" t="s">
        <v>3906</v>
      </c>
      <c r="AP36" s="752" t="s">
        <v>3907</v>
      </c>
      <c r="AQ36" s="752" t="s">
        <v>3908</v>
      </c>
      <c r="AR36" s="777"/>
      <c r="AS36" s="777"/>
      <c r="AT36" s="827" t="s">
        <v>3909</v>
      </c>
      <c r="AU36" s="694" t="s">
        <v>3910</v>
      </c>
      <c r="AV36" s="694" t="s">
        <v>3911</v>
      </c>
      <c r="AW36" s="709" t="s">
        <v>3912</v>
      </c>
      <c r="AX36" s="709" t="s">
        <v>3913</v>
      </c>
      <c r="AY36" s="872" t="s">
        <v>3914</v>
      </c>
    </row>
    <row r="37" spans="2:51" ht="15" customHeight="1" outlineLevel="1">
      <c r="B37" s="744" t="s">
        <v>3915</v>
      </c>
      <c r="C37" s="757"/>
      <c r="D37" s="757"/>
      <c r="E37" s="757"/>
      <c r="F37" s="757"/>
      <c r="G37" s="757"/>
      <c r="H37" s="758"/>
      <c r="I37" s="759"/>
      <c r="J37" s="761"/>
      <c r="K37" s="761"/>
      <c r="L37" s="749">
        <f t="shared" si="0"/>
        <v>0</v>
      </c>
      <c r="M37" s="752">
        <f t="shared" si="1"/>
        <v>0</v>
      </c>
      <c r="N37" s="772">
        <f t="shared" si="2"/>
        <v>0</v>
      </c>
      <c r="O37" s="777"/>
      <c r="P37" s="777"/>
      <c r="Q37" s="775"/>
      <c r="R37" s="768">
        <f t="shared" si="3"/>
        <v>0</v>
      </c>
      <c r="S37" s="768">
        <f t="shared" si="4"/>
        <v>0</v>
      </c>
      <c r="T37" s="765"/>
      <c r="U37" s="765"/>
      <c r="V37" s="766"/>
      <c r="W37" s="1913"/>
      <c r="X37" s="386" t="s">
        <v>3916</v>
      </c>
      <c r="Y37" s="1913"/>
      <c r="Z37" s="1924"/>
      <c r="AA37" s="1913"/>
      <c r="AB37" s="1914"/>
      <c r="AC37" s="1915"/>
      <c r="AD37" s="834">
        <v>28</v>
      </c>
      <c r="AE37" s="826" t="s">
        <v>3917</v>
      </c>
      <c r="AF37" s="850" t="s">
        <v>3918</v>
      </c>
      <c r="AG37" s="850" t="s">
        <v>3919</v>
      </c>
      <c r="AH37" s="850" t="s">
        <v>3920</v>
      </c>
      <c r="AI37" s="850" t="s">
        <v>3921</v>
      </c>
      <c r="AJ37" s="850" t="s">
        <v>3922</v>
      </c>
      <c r="AK37" s="851" t="s">
        <v>3923</v>
      </c>
      <c r="AL37" s="852" t="s">
        <v>3924</v>
      </c>
      <c r="AM37" s="853" t="s">
        <v>3925</v>
      </c>
      <c r="AN37" s="853" t="s">
        <v>3926</v>
      </c>
      <c r="AO37" s="749" t="s">
        <v>3927</v>
      </c>
      <c r="AP37" s="752" t="s">
        <v>3928</v>
      </c>
      <c r="AQ37" s="752" t="s">
        <v>3929</v>
      </c>
      <c r="AR37" s="777"/>
      <c r="AS37" s="777"/>
      <c r="AT37" s="827" t="s">
        <v>3930</v>
      </c>
      <c r="AU37" s="694" t="s">
        <v>3931</v>
      </c>
      <c r="AV37" s="694" t="s">
        <v>3932</v>
      </c>
      <c r="AW37" s="709" t="s">
        <v>3933</v>
      </c>
      <c r="AX37" s="709" t="s">
        <v>3934</v>
      </c>
      <c r="AY37" s="872" t="s">
        <v>3935</v>
      </c>
    </row>
    <row r="38" spans="2:51" ht="15" customHeight="1" outlineLevel="1">
      <c r="B38" s="744" t="s">
        <v>3936</v>
      </c>
      <c r="C38" s="757"/>
      <c r="D38" s="757"/>
      <c r="E38" s="757"/>
      <c r="F38" s="757"/>
      <c r="G38" s="757"/>
      <c r="H38" s="758"/>
      <c r="I38" s="759"/>
      <c r="J38" s="761"/>
      <c r="K38" s="761"/>
      <c r="L38" s="749">
        <f t="shared" si="0"/>
        <v>0</v>
      </c>
      <c r="M38" s="752">
        <f t="shared" si="1"/>
        <v>0</v>
      </c>
      <c r="N38" s="772">
        <f t="shared" si="2"/>
        <v>0</v>
      </c>
      <c r="O38" s="777"/>
      <c r="P38" s="777"/>
      <c r="Q38" s="775"/>
      <c r="R38" s="768">
        <f t="shared" si="3"/>
        <v>0</v>
      </c>
      <c r="S38" s="768">
        <f t="shared" si="4"/>
        <v>0</v>
      </c>
      <c r="T38" s="765"/>
      <c r="U38" s="765"/>
      <c r="V38" s="766"/>
      <c r="W38" s="1913"/>
      <c r="X38" s="386" t="s">
        <v>3937</v>
      </c>
      <c r="Y38" s="1913"/>
      <c r="Z38" s="1924"/>
      <c r="AA38" s="1913"/>
      <c r="AB38" s="1914"/>
      <c r="AC38" s="1915"/>
      <c r="AD38" s="834">
        <v>29</v>
      </c>
      <c r="AE38" s="826" t="s">
        <v>3938</v>
      </c>
      <c r="AF38" s="850" t="s">
        <v>3939</v>
      </c>
      <c r="AG38" s="850" t="s">
        <v>3940</v>
      </c>
      <c r="AH38" s="850" t="s">
        <v>3941</v>
      </c>
      <c r="AI38" s="850" t="s">
        <v>3942</v>
      </c>
      <c r="AJ38" s="850" t="s">
        <v>3943</v>
      </c>
      <c r="AK38" s="851" t="s">
        <v>3944</v>
      </c>
      <c r="AL38" s="852" t="s">
        <v>3945</v>
      </c>
      <c r="AM38" s="853" t="s">
        <v>3946</v>
      </c>
      <c r="AN38" s="853" t="s">
        <v>3947</v>
      </c>
      <c r="AO38" s="749" t="s">
        <v>3948</v>
      </c>
      <c r="AP38" s="752" t="s">
        <v>3949</v>
      </c>
      <c r="AQ38" s="752" t="s">
        <v>3950</v>
      </c>
      <c r="AR38" s="777"/>
      <c r="AS38" s="777"/>
      <c r="AT38" s="827" t="s">
        <v>3951</v>
      </c>
      <c r="AU38" s="694" t="s">
        <v>3952</v>
      </c>
      <c r="AV38" s="694" t="s">
        <v>3953</v>
      </c>
      <c r="AW38" s="709" t="s">
        <v>3954</v>
      </c>
      <c r="AX38" s="709" t="s">
        <v>3955</v>
      </c>
      <c r="AY38" s="872" t="s">
        <v>3956</v>
      </c>
    </row>
    <row r="39" spans="2:51" ht="15" customHeight="1" outlineLevel="1">
      <c r="B39" s="744" t="s">
        <v>3957</v>
      </c>
      <c r="C39" s="757"/>
      <c r="D39" s="757"/>
      <c r="E39" s="757"/>
      <c r="F39" s="757"/>
      <c r="G39" s="757"/>
      <c r="H39" s="758"/>
      <c r="I39" s="759"/>
      <c r="J39" s="761"/>
      <c r="K39" s="761"/>
      <c r="L39" s="749">
        <f t="shared" si="0"/>
        <v>0</v>
      </c>
      <c r="M39" s="752">
        <f t="shared" si="1"/>
        <v>0</v>
      </c>
      <c r="N39" s="772">
        <f t="shared" si="2"/>
        <v>0</v>
      </c>
      <c r="O39" s="777"/>
      <c r="P39" s="777"/>
      <c r="Q39" s="775"/>
      <c r="R39" s="768">
        <f t="shared" si="3"/>
        <v>0</v>
      </c>
      <c r="S39" s="768">
        <f t="shared" si="4"/>
        <v>0</v>
      </c>
      <c r="T39" s="765"/>
      <c r="U39" s="765"/>
      <c r="V39" s="766"/>
      <c r="W39" s="1913"/>
      <c r="X39" s="386" t="s">
        <v>3958</v>
      </c>
      <c r="Y39" s="1913"/>
      <c r="Z39" s="1924"/>
      <c r="AA39" s="1913"/>
      <c r="AB39" s="1914"/>
      <c r="AC39" s="1915"/>
      <c r="AD39" s="834">
        <v>30</v>
      </c>
      <c r="AE39" s="826" t="s">
        <v>3959</v>
      </c>
      <c r="AF39" s="850" t="s">
        <v>3960</v>
      </c>
      <c r="AG39" s="850" t="s">
        <v>3961</v>
      </c>
      <c r="AH39" s="850" t="s">
        <v>3962</v>
      </c>
      <c r="AI39" s="850" t="s">
        <v>3963</v>
      </c>
      <c r="AJ39" s="850" t="s">
        <v>3964</v>
      </c>
      <c r="AK39" s="851" t="s">
        <v>3965</v>
      </c>
      <c r="AL39" s="852" t="s">
        <v>3966</v>
      </c>
      <c r="AM39" s="853" t="s">
        <v>3967</v>
      </c>
      <c r="AN39" s="853" t="s">
        <v>3968</v>
      </c>
      <c r="AO39" s="749" t="s">
        <v>3969</v>
      </c>
      <c r="AP39" s="752" t="s">
        <v>3970</v>
      </c>
      <c r="AQ39" s="752" t="s">
        <v>3971</v>
      </c>
      <c r="AR39" s="777"/>
      <c r="AS39" s="777"/>
      <c r="AT39" s="827" t="s">
        <v>3972</v>
      </c>
      <c r="AU39" s="694" t="s">
        <v>3973</v>
      </c>
      <c r="AV39" s="694" t="s">
        <v>3974</v>
      </c>
      <c r="AW39" s="709" t="s">
        <v>3975</v>
      </c>
      <c r="AX39" s="709" t="s">
        <v>3976</v>
      </c>
      <c r="AY39" s="872" t="s">
        <v>3977</v>
      </c>
    </row>
    <row r="40" spans="2:51" ht="15" customHeight="1" outlineLevel="1">
      <c r="B40" s="744" t="s">
        <v>3978</v>
      </c>
      <c r="C40" s="757"/>
      <c r="D40" s="757"/>
      <c r="E40" s="757"/>
      <c r="F40" s="757"/>
      <c r="G40" s="757"/>
      <c r="H40" s="758"/>
      <c r="I40" s="759"/>
      <c r="J40" s="761"/>
      <c r="K40" s="761"/>
      <c r="L40" s="749">
        <f t="shared" si="0"/>
        <v>0</v>
      </c>
      <c r="M40" s="752">
        <f t="shared" si="1"/>
        <v>0</v>
      </c>
      <c r="N40" s="772">
        <f t="shared" si="2"/>
        <v>0</v>
      </c>
      <c r="O40" s="777"/>
      <c r="P40" s="777"/>
      <c r="Q40" s="775"/>
      <c r="R40" s="768">
        <f t="shared" si="3"/>
        <v>0</v>
      </c>
      <c r="S40" s="768">
        <f t="shared" si="4"/>
        <v>0</v>
      </c>
      <c r="T40" s="765"/>
      <c r="U40" s="765"/>
      <c r="V40" s="766"/>
      <c r="W40" s="1913"/>
      <c r="X40" s="386" t="s">
        <v>3979</v>
      </c>
      <c r="Y40" s="1913"/>
      <c r="Z40" s="1924"/>
      <c r="AA40" s="1913"/>
      <c r="AB40" s="1914"/>
      <c r="AC40" s="1915"/>
      <c r="AD40" s="834">
        <v>31</v>
      </c>
      <c r="AE40" s="826" t="s">
        <v>3980</v>
      </c>
      <c r="AF40" s="850" t="s">
        <v>3981</v>
      </c>
      <c r="AG40" s="850" t="s">
        <v>3982</v>
      </c>
      <c r="AH40" s="850" t="s">
        <v>3983</v>
      </c>
      <c r="AI40" s="850" t="s">
        <v>3984</v>
      </c>
      <c r="AJ40" s="850" t="s">
        <v>3985</v>
      </c>
      <c r="AK40" s="851" t="s">
        <v>3986</v>
      </c>
      <c r="AL40" s="852" t="s">
        <v>3987</v>
      </c>
      <c r="AM40" s="853" t="s">
        <v>3988</v>
      </c>
      <c r="AN40" s="853" t="s">
        <v>3989</v>
      </c>
      <c r="AO40" s="749" t="s">
        <v>3990</v>
      </c>
      <c r="AP40" s="752" t="s">
        <v>3991</v>
      </c>
      <c r="AQ40" s="752" t="s">
        <v>3992</v>
      </c>
      <c r="AR40" s="777"/>
      <c r="AS40" s="777"/>
      <c r="AT40" s="827" t="s">
        <v>3993</v>
      </c>
      <c r="AU40" s="694" t="s">
        <v>3994</v>
      </c>
      <c r="AV40" s="694" t="s">
        <v>3995</v>
      </c>
      <c r="AW40" s="709" t="s">
        <v>3996</v>
      </c>
      <c r="AX40" s="709" t="s">
        <v>3997</v>
      </c>
      <c r="AY40" s="872" t="s">
        <v>3998</v>
      </c>
    </row>
    <row r="41" spans="2:51" ht="15" customHeight="1" outlineLevel="1">
      <c r="B41" s="744" t="s">
        <v>3999</v>
      </c>
      <c r="C41" s="757"/>
      <c r="D41" s="757"/>
      <c r="E41" s="757"/>
      <c r="F41" s="757"/>
      <c r="G41" s="757"/>
      <c r="H41" s="758"/>
      <c r="I41" s="759"/>
      <c r="J41" s="761"/>
      <c r="K41" s="761"/>
      <c r="L41" s="749">
        <f t="shared" si="0"/>
        <v>0</v>
      </c>
      <c r="M41" s="752">
        <f t="shared" si="1"/>
        <v>0</v>
      </c>
      <c r="N41" s="772">
        <f t="shared" si="2"/>
        <v>0</v>
      </c>
      <c r="O41" s="777"/>
      <c r="P41" s="777"/>
      <c r="Q41" s="775"/>
      <c r="R41" s="768">
        <f t="shared" si="3"/>
        <v>0</v>
      </c>
      <c r="S41" s="768">
        <f t="shared" si="4"/>
        <v>0</v>
      </c>
      <c r="T41" s="765"/>
      <c r="U41" s="765"/>
      <c r="V41" s="766"/>
      <c r="W41" s="1913"/>
      <c r="X41" s="386" t="s">
        <v>4000</v>
      </c>
      <c r="Y41" s="1913"/>
      <c r="Z41" s="1924"/>
      <c r="AA41" s="1913"/>
      <c r="AB41" s="1914"/>
      <c r="AC41" s="1915"/>
      <c r="AD41" s="834">
        <v>32</v>
      </c>
      <c r="AE41" s="826" t="s">
        <v>4001</v>
      </c>
      <c r="AF41" s="850" t="s">
        <v>4002</v>
      </c>
      <c r="AG41" s="850" t="s">
        <v>4003</v>
      </c>
      <c r="AH41" s="850" t="s">
        <v>4004</v>
      </c>
      <c r="AI41" s="850" t="s">
        <v>4005</v>
      </c>
      <c r="AJ41" s="850" t="s">
        <v>4006</v>
      </c>
      <c r="AK41" s="851" t="s">
        <v>4007</v>
      </c>
      <c r="AL41" s="852" t="s">
        <v>4008</v>
      </c>
      <c r="AM41" s="853" t="s">
        <v>4009</v>
      </c>
      <c r="AN41" s="853" t="s">
        <v>4010</v>
      </c>
      <c r="AO41" s="749" t="s">
        <v>4011</v>
      </c>
      <c r="AP41" s="752" t="s">
        <v>4012</v>
      </c>
      <c r="AQ41" s="752" t="s">
        <v>4013</v>
      </c>
      <c r="AR41" s="777"/>
      <c r="AS41" s="777"/>
      <c r="AT41" s="827" t="s">
        <v>4014</v>
      </c>
      <c r="AU41" s="694" t="s">
        <v>4015</v>
      </c>
      <c r="AV41" s="694" t="s">
        <v>4016</v>
      </c>
      <c r="AW41" s="709" t="s">
        <v>4017</v>
      </c>
      <c r="AX41" s="709" t="s">
        <v>4018</v>
      </c>
      <c r="AY41" s="872" t="s">
        <v>4019</v>
      </c>
    </row>
    <row r="42" spans="2:51" ht="15" customHeight="1" outlineLevel="1">
      <c r="B42" s="744" t="s">
        <v>4020</v>
      </c>
      <c r="C42" s="757"/>
      <c r="D42" s="757"/>
      <c r="E42" s="757"/>
      <c r="F42" s="757"/>
      <c r="G42" s="757"/>
      <c r="H42" s="758"/>
      <c r="I42" s="759"/>
      <c r="J42" s="761"/>
      <c r="K42" s="761"/>
      <c r="L42" s="749">
        <f t="shared" ref="L42:L73" si="5">I42*J42</f>
        <v>0</v>
      </c>
      <c r="M42" s="752">
        <f t="shared" si="1"/>
        <v>0</v>
      </c>
      <c r="N42" s="772">
        <f t="shared" si="2"/>
        <v>0</v>
      </c>
      <c r="O42" s="777"/>
      <c r="P42" s="777"/>
      <c r="Q42" s="775"/>
      <c r="R42" s="768">
        <f t="shared" si="3"/>
        <v>0</v>
      </c>
      <c r="S42" s="768">
        <f t="shared" si="4"/>
        <v>0</v>
      </c>
      <c r="T42" s="765"/>
      <c r="U42" s="765"/>
      <c r="V42" s="766"/>
      <c r="W42" s="1913"/>
      <c r="X42" s="386" t="s">
        <v>4021</v>
      </c>
      <c r="Y42" s="1913"/>
      <c r="Z42" s="1924"/>
      <c r="AA42" s="1913"/>
      <c r="AB42" s="1914"/>
      <c r="AC42" s="1915"/>
      <c r="AD42" s="834">
        <v>33</v>
      </c>
      <c r="AE42" s="826" t="s">
        <v>4022</v>
      </c>
      <c r="AF42" s="850" t="s">
        <v>4023</v>
      </c>
      <c r="AG42" s="850" t="s">
        <v>4024</v>
      </c>
      <c r="AH42" s="850" t="s">
        <v>4025</v>
      </c>
      <c r="AI42" s="850" t="s">
        <v>4026</v>
      </c>
      <c r="AJ42" s="850" t="s">
        <v>4027</v>
      </c>
      <c r="AK42" s="851" t="s">
        <v>4028</v>
      </c>
      <c r="AL42" s="852" t="s">
        <v>4029</v>
      </c>
      <c r="AM42" s="853" t="s">
        <v>4030</v>
      </c>
      <c r="AN42" s="853" t="s">
        <v>4031</v>
      </c>
      <c r="AO42" s="749" t="s">
        <v>4032</v>
      </c>
      <c r="AP42" s="752" t="s">
        <v>4033</v>
      </c>
      <c r="AQ42" s="752" t="s">
        <v>4034</v>
      </c>
      <c r="AR42" s="777"/>
      <c r="AS42" s="777"/>
      <c r="AT42" s="827" t="s">
        <v>4035</v>
      </c>
      <c r="AU42" s="694" t="s">
        <v>4036</v>
      </c>
      <c r="AV42" s="694" t="s">
        <v>4037</v>
      </c>
      <c r="AW42" s="709" t="s">
        <v>4038</v>
      </c>
      <c r="AX42" s="709" t="s">
        <v>4039</v>
      </c>
      <c r="AY42" s="872" t="s">
        <v>4040</v>
      </c>
    </row>
    <row r="43" spans="2:51" ht="15" customHeight="1" outlineLevel="1">
      <c r="B43" s="744" t="s">
        <v>4041</v>
      </c>
      <c r="C43" s="757"/>
      <c r="D43" s="757"/>
      <c r="E43" s="757"/>
      <c r="F43" s="757"/>
      <c r="G43" s="757"/>
      <c r="H43" s="758"/>
      <c r="I43" s="759"/>
      <c r="J43" s="761"/>
      <c r="K43" s="761"/>
      <c r="L43" s="749">
        <f t="shared" si="5"/>
        <v>0</v>
      </c>
      <c r="M43" s="752">
        <f t="shared" si="1"/>
        <v>0</v>
      </c>
      <c r="N43" s="772">
        <f t="shared" si="2"/>
        <v>0</v>
      </c>
      <c r="O43" s="777"/>
      <c r="P43" s="777"/>
      <c r="Q43" s="775"/>
      <c r="R43" s="768">
        <f t="shared" si="3"/>
        <v>0</v>
      </c>
      <c r="S43" s="768">
        <f t="shared" si="4"/>
        <v>0</v>
      </c>
      <c r="T43" s="765"/>
      <c r="U43" s="765"/>
      <c r="V43" s="766"/>
      <c r="W43" s="1913"/>
      <c r="X43" s="386" t="s">
        <v>4042</v>
      </c>
      <c r="Y43" s="1913"/>
      <c r="Z43" s="1924"/>
      <c r="AA43" s="1913"/>
      <c r="AB43" s="1914"/>
      <c r="AC43" s="1915"/>
      <c r="AD43" s="834">
        <v>34</v>
      </c>
      <c r="AE43" s="826" t="s">
        <v>4043</v>
      </c>
      <c r="AF43" s="850" t="s">
        <v>4044</v>
      </c>
      <c r="AG43" s="850" t="s">
        <v>4045</v>
      </c>
      <c r="AH43" s="850" t="s">
        <v>4046</v>
      </c>
      <c r="AI43" s="850" t="s">
        <v>4047</v>
      </c>
      <c r="AJ43" s="850" t="s">
        <v>4048</v>
      </c>
      <c r="AK43" s="851" t="s">
        <v>4049</v>
      </c>
      <c r="AL43" s="852" t="s">
        <v>4050</v>
      </c>
      <c r="AM43" s="853" t="s">
        <v>4051</v>
      </c>
      <c r="AN43" s="853" t="s">
        <v>4052</v>
      </c>
      <c r="AO43" s="749" t="s">
        <v>4053</v>
      </c>
      <c r="AP43" s="752" t="s">
        <v>4054</v>
      </c>
      <c r="AQ43" s="752" t="s">
        <v>4055</v>
      </c>
      <c r="AR43" s="777"/>
      <c r="AS43" s="777"/>
      <c r="AT43" s="827" t="s">
        <v>4056</v>
      </c>
      <c r="AU43" s="694" t="s">
        <v>4057</v>
      </c>
      <c r="AV43" s="694" t="s">
        <v>4058</v>
      </c>
      <c r="AW43" s="709" t="s">
        <v>4059</v>
      </c>
      <c r="AX43" s="709" t="s">
        <v>4060</v>
      </c>
      <c r="AY43" s="872" t="s">
        <v>4061</v>
      </c>
    </row>
    <row r="44" spans="2:51" ht="15" customHeight="1" outlineLevel="1">
      <c r="B44" s="744" t="s">
        <v>4062</v>
      </c>
      <c r="C44" s="757"/>
      <c r="D44" s="757"/>
      <c r="E44" s="757"/>
      <c r="F44" s="757"/>
      <c r="G44" s="757"/>
      <c r="H44" s="758"/>
      <c r="I44" s="759"/>
      <c r="J44" s="761"/>
      <c r="K44" s="761"/>
      <c r="L44" s="749">
        <f t="shared" si="5"/>
        <v>0</v>
      </c>
      <c r="M44" s="752">
        <f t="shared" si="1"/>
        <v>0</v>
      </c>
      <c r="N44" s="772">
        <f t="shared" si="2"/>
        <v>0</v>
      </c>
      <c r="O44" s="777"/>
      <c r="P44" s="777"/>
      <c r="Q44" s="775"/>
      <c r="R44" s="768">
        <f t="shared" si="3"/>
        <v>0</v>
      </c>
      <c r="S44" s="768">
        <f t="shared" si="4"/>
        <v>0</v>
      </c>
      <c r="T44" s="765"/>
      <c r="U44" s="765"/>
      <c r="V44" s="766"/>
      <c r="W44" s="1913"/>
      <c r="X44" s="386" t="s">
        <v>4063</v>
      </c>
      <c r="Y44" s="1913"/>
      <c r="Z44" s="1924"/>
      <c r="AA44" s="1913"/>
      <c r="AB44" s="1914"/>
      <c r="AC44" s="1915"/>
      <c r="AD44" s="834">
        <v>35</v>
      </c>
      <c r="AE44" s="826" t="s">
        <v>4064</v>
      </c>
      <c r="AF44" s="850" t="s">
        <v>4065</v>
      </c>
      <c r="AG44" s="850" t="s">
        <v>4066</v>
      </c>
      <c r="AH44" s="850" t="s">
        <v>4067</v>
      </c>
      <c r="AI44" s="850" t="s">
        <v>4068</v>
      </c>
      <c r="AJ44" s="850" t="s">
        <v>4069</v>
      </c>
      <c r="AK44" s="851" t="s">
        <v>4070</v>
      </c>
      <c r="AL44" s="852" t="s">
        <v>4071</v>
      </c>
      <c r="AM44" s="853" t="s">
        <v>4072</v>
      </c>
      <c r="AN44" s="853" t="s">
        <v>4073</v>
      </c>
      <c r="AO44" s="749" t="s">
        <v>4074</v>
      </c>
      <c r="AP44" s="752" t="s">
        <v>4075</v>
      </c>
      <c r="AQ44" s="752" t="s">
        <v>4076</v>
      </c>
      <c r="AR44" s="777"/>
      <c r="AS44" s="777"/>
      <c r="AT44" s="827" t="s">
        <v>4077</v>
      </c>
      <c r="AU44" s="694" t="s">
        <v>4078</v>
      </c>
      <c r="AV44" s="694" t="s">
        <v>4079</v>
      </c>
      <c r="AW44" s="709" t="s">
        <v>4080</v>
      </c>
      <c r="AX44" s="709" t="s">
        <v>4081</v>
      </c>
      <c r="AY44" s="872" t="s">
        <v>4082</v>
      </c>
    </row>
    <row r="45" spans="2:51" ht="15" customHeight="1" outlineLevel="1">
      <c r="B45" s="744" t="s">
        <v>4083</v>
      </c>
      <c r="C45" s="757"/>
      <c r="D45" s="757"/>
      <c r="E45" s="757"/>
      <c r="F45" s="757"/>
      <c r="G45" s="757"/>
      <c r="H45" s="758"/>
      <c r="I45" s="759"/>
      <c r="J45" s="761"/>
      <c r="K45" s="761"/>
      <c r="L45" s="749">
        <f t="shared" si="5"/>
        <v>0</v>
      </c>
      <c r="M45" s="752">
        <f t="shared" si="1"/>
        <v>0</v>
      </c>
      <c r="N45" s="772">
        <f t="shared" si="2"/>
        <v>0</v>
      </c>
      <c r="O45" s="777"/>
      <c r="P45" s="777"/>
      <c r="Q45" s="775"/>
      <c r="R45" s="768">
        <f t="shared" si="3"/>
        <v>0</v>
      </c>
      <c r="S45" s="768">
        <f t="shared" si="4"/>
        <v>0</v>
      </c>
      <c r="T45" s="765"/>
      <c r="U45" s="765"/>
      <c r="V45" s="766"/>
      <c r="W45" s="1913"/>
      <c r="X45" s="386" t="s">
        <v>4084</v>
      </c>
      <c r="Y45" s="1913"/>
      <c r="Z45" s="1924"/>
      <c r="AA45" s="1913"/>
      <c r="AB45" s="1914"/>
      <c r="AC45" s="1915"/>
      <c r="AD45" s="834">
        <v>36</v>
      </c>
      <c r="AE45" s="826" t="s">
        <v>4085</v>
      </c>
      <c r="AF45" s="850" t="s">
        <v>4086</v>
      </c>
      <c r="AG45" s="850" t="s">
        <v>4087</v>
      </c>
      <c r="AH45" s="850" t="s">
        <v>4088</v>
      </c>
      <c r="AI45" s="850" t="s">
        <v>4089</v>
      </c>
      <c r="AJ45" s="850" t="s">
        <v>4090</v>
      </c>
      <c r="AK45" s="851" t="s">
        <v>4091</v>
      </c>
      <c r="AL45" s="852" t="s">
        <v>4092</v>
      </c>
      <c r="AM45" s="853" t="s">
        <v>4093</v>
      </c>
      <c r="AN45" s="853" t="s">
        <v>4094</v>
      </c>
      <c r="AO45" s="749" t="s">
        <v>4095</v>
      </c>
      <c r="AP45" s="752" t="s">
        <v>4096</v>
      </c>
      <c r="AQ45" s="752" t="s">
        <v>4097</v>
      </c>
      <c r="AR45" s="777"/>
      <c r="AS45" s="777"/>
      <c r="AT45" s="827" t="s">
        <v>4098</v>
      </c>
      <c r="AU45" s="694" t="s">
        <v>4099</v>
      </c>
      <c r="AV45" s="694" t="s">
        <v>4100</v>
      </c>
      <c r="AW45" s="709" t="s">
        <v>4101</v>
      </c>
      <c r="AX45" s="709" t="s">
        <v>4102</v>
      </c>
      <c r="AY45" s="872" t="s">
        <v>4103</v>
      </c>
    </row>
    <row r="46" spans="2:51" ht="15" customHeight="1" outlineLevel="1">
      <c r="B46" s="744" t="s">
        <v>4104</v>
      </c>
      <c r="C46" s="757"/>
      <c r="D46" s="757"/>
      <c r="E46" s="757"/>
      <c r="F46" s="757"/>
      <c r="G46" s="757"/>
      <c r="H46" s="758"/>
      <c r="I46" s="759"/>
      <c r="J46" s="761"/>
      <c r="K46" s="761"/>
      <c r="L46" s="749">
        <f t="shared" si="5"/>
        <v>0</v>
      </c>
      <c r="M46" s="752">
        <f t="shared" si="1"/>
        <v>0</v>
      </c>
      <c r="N46" s="772">
        <f t="shared" si="2"/>
        <v>0</v>
      </c>
      <c r="O46" s="777"/>
      <c r="P46" s="777"/>
      <c r="Q46" s="775"/>
      <c r="R46" s="768">
        <f t="shared" si="3"/>
        <v>0</v>
      </c>
      <c r="S46" s="768">
        <f t="shared" si="4"/>
        <v>0</v>
      </c>
      <c r="T46" s="765"/>
      <c r="U46" s="765"/>
      <c r="V46" s="766"/>
      <c r="W46" s="1913"/>
      <c r="X46" s="386" t="s">
        <v>4105</v>
      </c>
      <c r="Y46" s="1913"/>
      <c r="Z46" s="1924"/>
      <c r="AA46" s="1913"/>
      <c r="AB46" s="1914"/>
      <c r="AC46" s="1915"/>
      <c r="AD46" s="834">
        <v>37</v>
      </c>
      <c r="AE46" s="826" t="s">
        <v>4106</v>
      </c>
      <c r="AF46" s="850" t="s">
        <v>4107</v>
      </c>
      <c r="AG46" s="850" t="s">
        <v>4108</v>
      </c>
      <c r="AH46" s="850" t="s">
        <v>4109</v>
      </c>
      <c r="AI46" s="850" t="s">
        <v>4110</v>
      </c>
      <c r="AJ46" s="850" t="s">
        <v>4111</v>
      </c>
      <c r="AK46" s="851" t="s">
        <v>4112</v>
      </c>
      <c r="AL46" s="852" t="s">
        <v>4113</v>
      </c>
      <c r="AM46" s="853" t="s">
        <v>4114</v>
      </c>
      <c r="AN46" s="853" t="s">
        <v>4115</v>
      </c>
      <c r="AO46" s="749" t="s">
        <v>4116</v>
      </c>
      <c r="AP46" s="752" t="s">
        <v>4117</v>
      </c>
      <c r="AQ46" s="752" t="s">
        <v>4118</v>
      </c>
      <c r="AR46" s="777"/>
      <c r="AS46" s="777"/>
      <c r="AT46" s="827" t="s">
        <v>4119</v>
      </c>
      <c r="AU46" s="694" t="s">
        <v>4120</v>
      </c>
      <c r="AV46" s="694" t="s">
        <v>4121</v>
      </c>
      <c r="AW46" s="709" t="s">
        <v>4122</v>
      </c>
      <c r="AX46" s="709" t="s">
        <v>4123</v>
      </c>
      <c r="AY46" s="872" t="s">
        <v>4124</v>
      </c>
    </row>
    <row r="47" spans="2:51" ht="15" customHeight="1" outlineLevel="1">
      <c r="B47" s="744" t="s">
        <v>4125</v>
      </c>
      <c r="C47" s="757"/>
      <c r="D47" s="757"/>
      <c r="E47" s="757"/>
      <c r="F47" s="757"/>
      <c r="G47" s="757"/>
      <c r="H47" s="758"/>
      <c r="I47" s="759"/>
      <c r="J47" s="761"/>
      <c r="K47" s="761"/>
      <c r="L47" s="749">
        <f t="shared" si="5"/>
        <v>0</v>
      </c>
      <c r="M47" s="752">
        <f t="shared" si="1"/>
        <v>0</v>
      </c>
      <c r="N47" s="772">
        <f t="shared" si="2"/>
        <v>0</v>
      </c>
      <c r="O47" s="777"/>
      <c r="P47" s="777"/>
      <c r="Q47" s="775"/>
      <c r="R47" s="768">
        <f t="shared" si="3"/>
        <v>0</v>
      </c>
      <c r="S47" s="768">
        <f t="shared" si="4"/>
        <v>0</v>
      </c>
      <c r="T47" s="765"/>
      <c r="U47" s="765"/>
      <c r="V47" s="766"/>
      <c r="W47" s="1913"/>
      <c r="X47" s="386" t="s">
        <v>4126</v>
      </c>
      <c r="Y47" s="1913"/>
      <c r="Z47" s="1924"/>
      <c r="AA47" s="1913"/>
      <c r="AB47" s="1914"/>
      <c r="AC47" s="1915"/>
      <c r="AD47" s="834">
        <v>38</v>
      </c>
      <c r="AE47" s="826" t="s">
        <v>4127</v>
      </c>
      <c r="AF47" s="850" t="s">
        <v>4128</v>
      </c>
      <c r="AG47" s="850" t="s">
        <v>4129</v>
      </c>
      <c r="AH47" s="850" t="s">
        <v>4130</v>
      </c>
      <c r="AI47" s="850" t="s">
        <v>4131</v>
      </c>
      <c r="AJ47" s="850" t="s">
        <v>4132</v>
      </c>
      <c r="AK47" s="851" t="s">
        <v>4133</v>
      </c>
      <c r="AL47" s="852" t="s">
        <v>4134</v>
      </c>
      <c r="AM47" s="853" t="s">
        <v>4135</v>
      </c>
      <c r="AN47" s="853" t="s">
        <v>4136</v>
      </c>
      <c r="AO47" s="749" t="s">
        <v>4137</v>
      </c>
      <c r="AP47" s="752" t="s">
        <v>4138</v>
      </c>
      <c r="AQ47" s="752" t="s">
        <v>4139</v>
      </c>
      <c r="AR47" s="777"/>
      <c r="AS47" s="777"/>
      <c r="AT47" s="827" t="s">
        <v>4140</v>
      </c>
      <c r="AU47" s="694" t="s">
        <v>4141</v>
      </c>
      <c r="AV47" s="694" t="s">
        <v>4142</v>
      </c>
      <c r="AW47" s="709" t="s">
        <v>4143</v>
      </c>
      <c r="AX47" s="709" t="s">
        <v>4144</v>
      </c>
      <c r="AY47" s="872" t="s">
        <v>4145</v>
      </c>
    </row>
    <row r="48" spans="2:51" ht="15" customHeight="1" outlineLevel="1">
      <c r="B48" s="744" t="s">
        <v>4146</v>
      </c>
      <c r="C48" s="757"/>
      <c r="D48" s="757"/>
      <c r="E48" s="757"/>
      <c r="F48" s="757"/>
      <c r="G48" s="757"/>
      <c r="H48" s="758"/>
      <c r="I48" s="759"/>
      <c r="J48" s="761"/>
      <c r="K48" s="761"/>
      <c r="L48" s="749">
        <f t="shared" si="5"/>
        <v>0</v>
      </c>
      <c r="M48" s="752">
        <f t="shared" si="1"/>
        <v>0</v>
      </c>
      <c r="N48" s="772">
        <f t="shared" si="2"/>
        <v>0</v>
      </c>
      <c r="O48" s="777"/>
      <c r="P48" s="777"/>
      <c r="Q48" s="775"/>
      <c r="R48" s="768">
        <f t="shared" si="3"/>
        <v>0</v>
      </c>
      <c r="S48" s="768">
        <f t="shared" si="4"/>
        <v>0</v>
      </c>
      <c r="T48" s="765"/>
      <c r="U48" s="765"/>
      <c r="V48" s="766"/>
      <c r="W48" s="1913"/>
      <c r="X48" s="386" t="s">
        <v>4147</v>
      </c>
      <c r="Y48" s="1913"/>
      <c r="Z48" s="1924"/>
      <c r="AA48" s="1913"/>
      <c r="AB48" s="1914"/>
      <c r="AC48" s="1915"/>
      <c r="AD48" s="834">
        <v>39</v>
      </c>
      <c r="AE48" s="826" t="s">
        <v>4148</v>
      </c>
      <c r="AF48" s="850" t="s">
        <v>4149</v>
      </c>
      <c r="AG48" s="850" t="s">
        <v>4150</v>
      </c>
      <c r="AH48" s="850" t="s">
        <v>4151</v>
      </c>
      <c r="AI48" s="850" t="s">
        <v>4152</v>
      </c>
      <c r="AJ48" s="850" t="s">
        <v>4153</v>
      </c>
      <c r="AK48" s="851" t="s">
        <v>4154</v>
      </c>
      <c r="AL48" s="852" t="s">
        <v>4155</v>
      </c>
      <c r="AM48" s="853" t="s">
        <v>4156</v>
      </c>
      <c r="AN48" s="853" t="s">
        <v>4157</v>
      </c>
      <c r="AO48" s="749" t="s">
        <v>4158</v>
      </c>
      <c r="AP48" s="752" t="s">
        <v>4159</v>
      </c>
      <c r="AQ48" s="752" t="s">
        <v>4160</v>
      </c>
      <c r="AR48" s="777"/>
      <c r="AS48" s="777"/>
      <c r="AT48" s="827" t="s">
        <v>4161</v>
      </c>
      <c r="AU48" s="694" t="s">
        <v>4162</v>
      </c>
      <c r="AV48" s="694" t="s">
        <v>4163</v>
      </c>
      <c r="AW48" s="709" t="s">
        <v>4164</v>
      </c>
      <c r="AX48" s="709" t="s">
        <v>4165</v>
      </c>
      <c r="AY48" s="872" t="s">
        <v>4166</v>
      </c>
    </row>
    <row r="49" spans="2:51" ht="15" customHeight="1" outlineLevel="1">
      <c r="B49" s="744" t="s">
        <v>4167</v>
      </c>
      <c r="C49" s="757"/>
      <c r="D49" s="757"/>
      <c r="E49" s="757"/>
      <c r="F49" s="757"/>
      <c r="G49" s="757"/>
      <c r="H49" s="758"/>
      <c r="I49" s="759"/>
      <c r="J49" s="761"/>
      <c r="K49" s="761"/>
      <c r="L49" s="749">
        <f t="shared" si="5"/>
        <v>0</v>
      </c>
      <c r="M49" s="752">
        <f t="shared" si="1"/>
        <v>0</v>
      </c>
      <c r="N49" s="772">
        <f t="shared" si="2"/>
        <v>0</v>
      </c>
      <c r="O49" s="777"/>
      <c r="P49" s="777"/>
      <c r="Q49" s="775"/>
      <c r="R49" s="768">
        <f t="shared" si="3"/>
        <v>0</v>
      </c>
      <c r="S49" s="768">
        <f t="shared" si="4"/>
        <v>0</v>
      </c>
      <c r="T49" s="765"/>
      <c r="U49" s="765"/>
      <c r="V49" s="766"/>
      <c r="W49" s="1913"/>
      <c r="X49" s="386" t="s">
        <v>4168</v>
      </c>
      <c r="Y49" s="1913"/>
      <c r="Z49" s="1924"/>
      <c r="AA49" s="1913"/>
      <c r="AB49" s="1914"/>
      <c r="AC49" s="1915"/>
      <c r="AD49" s="834">
        <v>40</v>
      </c>
      <c r="AE49" s="826" t="s">
        <v>4169</v>
      </c>
      <c r="AF49" s="850" t="s">
        <v>4170</v>
      </c>
      <c r="AG49" s="850" t="s">
        <v>4171</v>
      </c>
      <c r="AH49" s="850" t="s">
        <v>4172</v>
      </c>
      <c r="AI49" s="850" t="s">
        <v>4173</v>
      </c>
      <c r="AJ49" s="850" t="s">
        <v>4174</v>
      </c>
      <c r="AK49" s="851" t="s">
        <v>4175</v>
      </c>
      <c r="AL49" s="852" t="s">
        <v>4176</v>
      </c>
      <c r="AM49" s="853" t="s">
        <v>4177</v>
      </c>
      <c r="AN49" s="853" t="s">
        <v>4178</v>
      </c>
      <c r="AO49" s="749" t="s">
        <v>4179</v>
      </c>
      <c r="AP49" s="752" t="s">
        <v>4180</v>
      </c>
      <c r="AQ49" s="752" t="s">
        <v>4181</v>
      </c>
      <c r="AR49" s="777"/>
      <c r="AS49" s="777"/>
      <c r="AT49" s="827" t="s">
        <v>4182</v>
      </c>
      <c r="AU49" s="694" t="s">
        <v>4183</v>
      </c>
      <c r="AV49" s="694" t="s">
        <v>4184</v>
      </c>
      <c r="AW49" s="709" t="s">
        <v>4185</v>
      </c>
      <c r="AX49" s="709" t="s">
        <v>4186</v>
      </c>
      <c r="AY49" s="872" t="s">
        <v>4187</v>
      </c>
    </row>
    <row r="50" spans="2:51" ht="15" customHeight="1" outlineLevel="1">
      <c r="B50" s="744" t="s">
        <v>4188</v>
      </c>
      <c r="C50" s="757"/>
      <c r="D50" s="757"/>
      <c r="E50" s="757"/>
      <c r="F50" s="757"/>
      <c r="G50" s="757"/>
      <c r="H50" s="758"/>
      <c r="I50" s="759"/>
      <c r="J50" s="761"/>
      <c r="K50" s="761"/>
      <c r="L50" s="749">
        <f t="shared" si="5"/>
        <v>0</v>
      </c>
      <c r="M50" s="752">
        <f t="shared" si="1"/>
        <v>0</v>
      </c>
      <c r="N50" s="772">
        <f t="shared" si="2"/>
        <v>0</v>
      </c>
      <c r="O50" s="777"/>
      <c r="P50" s="777"/>
      <c r="Q50" s="775"/>
      <c r="R50" s="768">
        <f t="shared" si="3"/>
        <v>0</v>
      </c>
      <c r="S50" s="768">
        <f t="shared" si="4"/>
        <v>0</v>
      </c>
      <c r="T50" s="765"/>
      <c r="U50" s="765"/>
      <c r="V50" s="766"/>
      <c r="W50" s="1913"/>
      <c r="X50" s="386" t="s">
        <v>4189</v>
      </c>
      <c r="Y50" s="1913"/>
      <c r="Z50" s="1924"/>
      <c r="AA50" s="1913"/>
      <c r="AB50" s="1914"/>
      <c r="AC50" s="1915"/>
      <c r="AD50" s="834">
        <v>41</v>
      </c>
      <c r="AE50" s="826" t="s">
        <v>4190</v>
      </c>
      <c r="AF50" s="850" t="s">
        <v>4191</v>
      </c>
      <c r="AG50" s="850" t="s">
        <v>4192</v>
      </c>
      <c r="AH50" s="850" t="s">
        <v>4193</v>
      </c>
      <c r="AI50" s="850" t="s">
        <v>4194</v>
      </c>
      <c r="AJ50" s="850" t="s">
        <v>4195</v>
      </c>
      <c r="AK50" s="851" t="s">
        <v>4196</v>
      </c>
      <c r="AL50" s="852" t="s">
        <v>4197</v>
      </c>
      <c r="AM50" s="853" t="s">
        <v>4198</v>
      </c>
      <c r="AN50" s="853" t="s">
        <v>4199</v>
      </c>
      <c r="AO50" s="749" t="s">
        <v>4200</v>
      </c>
      <c r="AP50" s="752" t="s">
        <v>4201</v>
      </c>
      <c r="AQ50" s="752" t="s">
        <v>4202</v>
      </c>
      <c r="AR50" s="777"/>
      <c r="AS50" s="777"/>
      <c r="AT50" s="827" t="s">
        <v>4203</v>
      </c>
      <c r="AU50" s="694" t="s">
        <v>4204</v>
      </c>
      <c r="AV50" s="694" t="s">
        <v>4205</v>
      </c>
      <c r="AW50" s="709" t="s">
        <v>4206</v>
      </c>
      <c r="AX50" s="709" t="s">
        <v>4207</v>
      </c>
      <c r="AY50" s="872" t="s">
        <v>4208</v>
      </c>
    </row>
    <row r="51" spans="2:51" ht="15" customHeight="1" outlineLevel="1">
      <c r="B51" s="744" t="s">
        <v>4209</v>
      </c>
      <c r="C51" s="757"/>
      <c r="D51" s="757"/>
      <c r="E51" s="757"/>
      <c r="F51" s="757"/>
      <c r="G51" s="757"/>
      <c r="H51" s="758"/>
      <c r="I51" s="759"/>
      <c r="J51" s="761"/>
      <c r="K51" s="761"/>
      <c r="L51" s="749">
        <f t="shared" si="5"/>
        <v>0</v>
      </c>
      <c r="M51" s="752">
        <f t="shared" si="1"/>
        <v>0</v>
      </c>
      <c r="N51" s="772">
        <f t="shared" si="2"/>
        <v>0</v>
      </c>
      <c r="O51" s="777"/>
      <c r="P51" s="777"/>
      <c r="Q51" s="775"/>
      <c r="R51" s="768">
        <f t="shared" si="3"/>
        <v>0</v>
      </c>
      <c r="S51" s="768">
        <f t="shared" si="4"/>
        <v>0</v>
      </c>
      <c r="T51" s="765"/>
      <c r="U51" s="765"/>
      <c r="V51" s="766"/>
      <c r="W51" s="1913"/>
      <c r="X51" s="386" t="s">
        <v>4210</v>
      </c>
      <c r="Y51" s="1913"/>
      <c r="Z51" s="1924"/>
      <c r="AA51" s="1913"/>
      <c r="AB51" s="1914"/>
      <c r="AC51" s="1915"/>
      <c r="AD51" s="834">
        <v>42</v>
      </c>
      <c r="AE51" s="826" t="s">
        <v>4211</v>
      </c>
      <c r="AF51" s="850" t="s">
        <v>4212</v>
      </c>
      <c r="AG51" s="850" t="s">
        <v>4213</v>
      </c>
      <c r="AH51" s="850" t="s">
        <v>4214</v>
      </c>
      <c r="AI51" s="850" t="s">
        <v>4215</v>
      </c>
      <c r="AJ51" s="850" t="s">
        <v>4216</v>
      </c>
      <c r="AK51" s="851" t="s">
        <v>4217</v>
      </c>
      <c r="AL51" s="852" t="s">
        <v>4218</v>
      </c>
      <c r="AM51" s="853" t="s">
        <v>4219</v>
      </c>
      <c r="AN51" s="853" t="s">
        <v>4220</v>
      </c>
      <c r="AO51" s="749" t="s">
        <v>4221</v>
      </c>
      <c r="AP51" s="752" t="s">
        <v>4222</v>
      </c>
      <c r="AQ51" s="752" t="s">
        <v>4223</v>
      </c>
      <c r="AR51" s="777"/>
      <c r="AS51" s="777"/>
      <c r="AT51" s="827" t="s">
        <v>4224</v>
      </c>
      <c r="AU51" s="694" t="s">
        <v>4225</v>
      </c>
      <c r="AV51" s="694" t="s">
        <v>4226</v>
      </c>
      <c r="AW51" s="709" t="s">
        <v>4227</v>
      </c>
      <c r="AX51" s="709" t="s">
        <v>4228</v>
      </c>
      <c r="AY51" s="872" t="s">
        <v>4229</v>
      </c>
    </row>
    <row r="52" spans="2:51" ht="15" customHeight="1" outlineLevel="1">
      <c r="B52" s="744" t="s">
        <v>4230</v>
      </c>
      <c r="C52" s="757"/>
      <c r="D52" s="757"/>
      <c r="E52" s="757"/>
      <c r="F52" s="757"/>
      <c r="G52" s="757"/>
      <c r="H52" s="758"/>
      <c r="I52" s="759"/>
      <c r="J52" s="761"/>
      <c r="K52" s="761"/>
      <c r="L52" s="749">
        <f t="shared" si="5"/>
        <v>0</v>
      </c>
      <c r="M52" s="752">
        <f t="shared" si="1"/>
        <v>0</v>
      </c>
      <c r="N52" s="772">
        <f t="shared" si="2"/>
        <v>0</v>
      </c>
      <c r="O52" s="777"/>
      <c r="P52" s="777"/>
      <c r="Q52" s="775"/>
      <c r="R52" s="768">
        <f t="shared" si="3"/>
        <v>0</v>
      </c>
      <c r="S52" s="768">
        <f t="shared" si="4"/>
        <v>0</v>
      </c>
      <c r="T52" s="765"/>
      <c r="U52" s="765"/>
      <c r="V52" s="766"/>
      <c r="W52" s="1913"/>
      <c r="X52" s="386" t="s">
        <v>4231</v>
      </c>
      <c r="Y52" s="1913"/>
      <c r="Z52" s="1924"/>
      <c r="AA52" s="1913"/>
      <c r="AB52" s="1914"/>
      <c r="AC52" s="1915"/>
      <c r="AD52" s="834">
        <v>43</v>
      </c>
      <c r="AE52" s="826" t="s">
        <v>4232</v>
      </c>
      <c r="AF52" s="850" t="s">
        <v>4233</v>
      </c>
      <c r="AG52" s="850" t="s">
        <v>4234</v>
      </c>
      <c r="AH52" s="850" t="s">
        <v>4235</v>
      </c>
      <c r="AI52" s="850" t="s">
        <v>4236</v>
      </c>
      <c r="AJ52" s="850" t="s">
        <v>4237</v>
      </c>
      <c r="AK52" s="851" t="s">
        <v>4238</v>
      </c>
      <c r="AL52" s="852" t="s">
        <v>4239</v>
      </c>
      <c r="AM52" s="853" t="s">
        <v>4240</v>
      </c>
      <c r="AN52" s="853" t="s">
        <v>4241</v>
      </c>
      <c r="AO52" s="749" t="s">
        <v>4242</v>
      </c>
      <c r="AP52" s="752" t="s">
        <v>4243</v>
      </c>
      <c r="AQ52" s="752" t="s">
        <v>4244</v>
      </c>
      <c r="AR52" s="777"/>
      <c r="AS52" s="777"/>
      <c r="AT52" s="827" t="s">
        <v>4245</v>
      </c>
      <c r="AU52" s="694" t="s">
        <v>4246</v>
      </c>
      <c r="AV52" s="694" t="s">
        <v>4247</v>
      </c>
      <c r="AW52" s="709" t="s">
        <v>4248</v>
      </c>
      <c r="AX52" s="709" t="s">
        <v>4249</v>
      </c>
      <c r="AY52" s="872" t="s">
        <v>4250</v>
      </c>
    </row>
    <row r="53" spans="2:51" ht="15" customHeight="1" outlineLevel="1">
      <c r="B53" s="744" t="s">
        <v>4251</v>
      </c>
      <c r="C53" s="757"/>
      <c r="D53" s="757"/>
      <c r="E53" s="757"/>
      <c r="F53" s="757"/>
      <c r="G53" s="757"/>
      <c r="H53" s="758"/>
      <c r="I53" s="759"/>
      <c r="J53" s="761"/>
      <c r="K53" s="761"/>
      <c r="L53" s="749">
        <f t="shared" si="5"/>
        <v>0</v>
      </c>
      <c r="M53" s="752">
        <f t="shared" si="1"/>
        <v>0</v>
      </c>
      <c r="N53" s="772">
        <f t="shared" si="2"/>
        <v>0</v>
      </c>
      <c r="O53" s="777"/>
      <c r="P53" s="777"/>
      <c r="Q53" s="775"/>
      <c r="R53" s="768">
        <f t="shared" si="3"/>
        <v>0</v>
      </c>
      <c r="S53" s="768">
        <f t="shared" si="4"/>
        <v>0</v>
      </c>
      <c r="T53" s="765"/>
      <c r="U53" s="765"/>
      <c r="V53" s="766"/>
      <c r="W53" s="1913"/>
      <c r="X53" s="386" t="s">
        <v>4252</v>
      </c>
      <c r="Y53" s="1913"/>
      <c r="Z53" s="1924"/>
      <c r="AA53" s="1913"/>
      <c r="AB53" s="1914"/>
      <c r="AC53" s="1915"/>
      <c r="AD53" s="834">
        <v>44</v>
      </c>
      <c r="AE53" s="826" t="s">
        <v>4253</v>
      </c>
      <c r="AF53" s="850" t="s">
        <v>4254</v>
      </c>
      <c r="AG53" s="850" t="s">
        <v>4255</v>
      </c>
      <c r="AH53" s="850" t="s">
        <v>4256</v>
      </c>
      <c r="AI53" s="850" t="s">
        <v>4257</v>
      </c>
      <c r="AJ53" s="850" t="s">
        <v>4258</v>
      </c>
      <c r="AK53" s="851" t="s">
        <v>4259</v>
      </c>
      <c r="AL53" s="852" t="s">
        <v>4260</v>
      </c>
      <c r="AM53" s="853" t="s">
        <v>4261</v>
      </c>
      <c r="AN53" s="853" t="s">
        <v>4262</v>
      </c>
      <c r="AO53" s="749" t="s">
        <v>4263</v>
      </c>
      <c r="AP53" s="752" t="s">
        <v>4264</v>
      </c>
      <c r="AQ53" s="752" t="s">
        <v>4265</v>
      </c>
      <c r="AR53" s="777"/>
      <c r="AS53" s="777"/>
      <c r="AT53" s="827" t="s">
        <v>4266</v>
      </c>
      <c r="AU53" s="694" t="s">
        <v>4267</v>
      </c>
      <c r="AV53" s="694" t="s">
        <v>4268</v>
      </c>
      <c r="AW53" s="709" t="s">
        <v>4269</v>
      </c>
      <c r="AX53" s="709" t="s">
        <v>4270</v>
      </c>
      <c r="AY53" s="872" t="s">
        <v>4271</v>
      </c>
    </row>
    <row r="54" spans="2:51" ht="15" customHeight="1" outlineLevel="1">
      <c r="B54" s="744" t="s">
        <v>4272</v>
      </c>
      <c r="C54" s="757"/>
      <c r="D54" s="757"/>
      <c r="E54" s="757"/>
      <c r="F54" s="757"/>
      <c r="G54" s="757"/>
      <c r="H54" s="758"/>
      <c r="I54" s="759"/>
      <c r="J54" s="761"/>
      <c r="K54" s="761"/>
      <c r="L54" s="749">
        <f t="shared" si="5"/>
        <v>0</v>
      </c>
      <c r="M54" s="752">
        <f t="shared" si="1"/>
        <v>0</v>
      </c>
      <c r="N54" s="772">
        <f t="shared" si="2"/>
        <v>0</v>
      </c>
      <c r="O54" s="777"/>
      <c r="P54" s="777"/>
      <c r="Q54" s="775"/>
      <c r="R54" s="768">
        <f t="shared" si="3"/>
        <v>0</v>
      </c>
      <c r="S54" s="768">
        <f t="shared" si="4"/>
        <v>0</v>
      </c>
      <c r="T54" s="765"/>
      <c r="U54" s="765"/>
      <c r="V54" s="766"/>
      <c r="W54" s="1913"/>
      <c r="X54" s="386" t="s">
        <v>4273</v>
      </c>
      <c r="Y54" s="1913"/>
      <c r="Z54" s="1924"/>
      <c r="AA54" s="1913"/>
      <c r="AB54" s="1914"/>
      <c r="AC54" s="1915"/>
      <c r="AD54" s="834">
        <v>45</v>
      </c>
      <c r="AE54" s="826" t="s">
        <v>4274</v>
      </c>
      <c r="AF54" s="850" t="s">
        <v>4275</v>
      </c>
      <c r="AG54" s="850" t="s">
        <v>4276</v>
      </c>
      <c r="AH54" s="850" t="s">
        <v>4277</v>
      </c>
      <c r="AI54" s="850" t="s">
        <v>4278</v>
      </c>
      <c r="AJ54" s="850" t="s">
        <v>4279</v>
      </c>
      <c r="AK54" s="851" t="s">
        <v>4280</v>
      </c>
      <c r="AL54" s="852" t="s">
        <v>4281</v>
      </c>
      <c r="AM54" s="853" t="s">
        <v>4282</v>
      </c>
      <c r="AN54" s="853" t="s">
        <v>4283</v>
      </c>
      <c r="AO54" s="749" t="s">
        <v>4284</v>
      </c>
      <c r="AP54" s="752" t="s">
        <v>4285</v>
      </c>
      <c r="AQ54" s="752" t="s">
        <v>4286</v>
      </c>
      <c r="AR54" s="777"/>
      <c r="AS54" s="777"/>
      <c r="AT54" s="827" t="s">
        <v>4287</v>
      </c>
      <c r="AU54" s="694" t="s">
        <v>4288</v>
      </c>
      <c r="AV54" s="694" t="s">
        <v>4289</v>
      </c>
      <c r="AW54" s="709" t="s">
        <v>4290</v>
      </c>
      <c r="AX54" s="709" t="s">
        <v>4291</v>
      </c>
      <c r="AY54" s="872" t="s">
        <v>4292</v>
      </c>
    </row>
    <row r="55" spans="2:51" ht="15" customHeight="1" outlineLevel="1">
      <c r="B55" s="744" t="s">
        <v>4293</v>
      </c>
      <c r="C55" s="757"/>
      <c r="D55" s="757"/>
      <c r="E55" s="757"/>
      <c r="F55" s="757"/>
      <c r="G55" s="757"/>
      <c r="H55" s="758"/>
      <c r="I55" s="759"/>
      <c r="J55" s="761"/>
      <c r="K55" s="761"/>
      <c r="L55" s="749">
        <f t="shared" si="5"/>
        <v>0</v>
      </c>
      <c r="M55" s="752">
        <f t="shared" si="1"/>
        <v>0</v>
      </c>
      <c r="N55" s="772">
        <f t="shared" si="2"/>
        <v>0</v>
      </c>
      <c r="O55" s="777"/>
      <c r="P55" s="777"/>
      <c r="Q55" s="775"/>
      <c r="R55" s="768">
        <f t="shared" si="3"/>
        <v>0</v>
      </c>
      <c r="S55" s="768">
        <f t="shared" si="4"/>
        <v>0</v>
      </c>
      <c r="T55" s="765"/>
      <c r="U55" s="765"/>
      <c r="V55" s="766"/>
      <c r="W55" s="1913"/>
      <c r="X55" s="386" t="s">
        <v>4294</v>
      </c>
      <c r="Y55" s="1913"/>
      <c r="Z55" s="1924"/>
      <c r="AA55" s="1913"/>
      <c r="AB55" s="1914"/>
      <c r="AC55" s="1915"/>
      <c r="AD55" s="834">
        <v>46</v>
      </c>
      <c r="AE55" s="826" t="s">
        <v>4295</v>
      </c>
      <c r="AF55" s="850" t="s">
        <v>4296</v>
      </c>
      <c r="AG55" s="850" t="s">
        <v>4297</v>
      </c>
      <c r="AH55" s="850" t="s">
        <v>4298</v>
      </c>
      <c r="AI55" s="850" t="s">
        <v>4299</v>
      </c>
      <c r="AJ55" s="850" t="s">
        <v>4300</v>
      </c>
      <c r="AK55" s="851" t="s">
        <v>4301</v>
      </c>
      <c r="AL55" s="852" t="s">
        <v>4302</v>
      </c>
      <c r="AM55" s="853" t="s">
        <v>4303</v>
      </c>
      <c r="AN55" s="853" t="s">
        <v>4304</v>
      </c>
      <c r="AO55" s="749" t="s">
        <v>4305</v>
      </c>
      <c r="AP55" s="752" t="s">
        <v>4306</v>
      </c>
      <c r="AQ55" s="752" t="s">
        <v>4307</v>
      </c>
      <c r="AR55" s="777"/>
      <c r="AS55" s="777"/>
      <c r="AT55" s="827" t="s">
        <v>4308</v>
      </c>
      <c r="AU55" s="694" t="s">
        <v>4309</v>
      </c>
      <c r="AV55" s="694" t="s">
        <v>4310</v>
      </c>
      <c r="AW55" s="709" t="s">
        <v>4311</v>
      </c>
      <c r="AX55" s="709" t="s">
        <v>4312</v>
      </c>
      <c r="AY55" s="872" t="s">
        <v>4313</v>
      </c>
    </row>
    <row r="56" spans="2:51" ht="15" customHeight="1" outlineLevel="1">
      <c r="B56" s="744" t="s">
        <v>4314</v>
      </c>
      <c r="C56" s="757"/>
      <c r="D56" s="757"/>
      <c r="E56" s="757"/>
      <c r="F56" s="757"/>
      <c r="G56" s="757"/>
      <c r="H56" s="758"/>
      <c r="I56" s="759"/>
      <c r="J56" s="761"/>
      <c r="K56" s="761"/>
      <c r="L56" s="749">
        <f t="shared" si="5"/>
        <v>0</v>
      </c>
      <c r="M56" s="752">
        <f t="shared" si="1"/>
        <v>0</v>
      </c>
      <c r="N56" s="772">
        <f t="shared" si="2"/>
        <v>0</v>
      </c>
      <c r="O56" s="777"/>
      <c r="P56" s="777"/>
      <c r="Q56" s="775"/>
      <c r="R56" s="768">
        <f t="shared" si="3"/>
        <v>0</v>
      </c>
      <c r="S56" s="768">
        <f t="shared" si="4"/>
        <v>0</v>
      </c>
      <c r="T56" s="765"/>
      <c r="U56" s="765"/>
      <c r="V56" s="766"/>
      <c r="W56" s="1913"/>
      <c r="X56" s="386" t="s">
        <v>4315</v>
      </c>
      <c r="Y56" s="1913"/>
      <c r="Z56" s="1924"/>
      <c r="AA56" s="1913"/>
      <c r="AB56" s="1914"/>
      <c r="AC56" s="1915"/>
      <c r="AD56" s="834">
        <v>47</v>
      </c>
      <c r="AE56" s="826" t="s">
        <v>4316</v>
      </c>
      <c r="AF56" s="850" t="s">
        <v>4317</v>
      </c>
      <c r="AG56" s="850" t="s">
        <v>4318</v>
      </c>
      <c r="AH56" s="850" t="s">
        <v>4319</v>
      </c>
      <c r="AI56" s="850" t="s">
        <v>4320</v>
      </c>
      <c r="AJ56" s="850" t="s">
        <v>4321</v>
      </c>
      <c r="AK56" s="851" t="s">
        <v>4322</v>
      </c>
      <c r="AL56" s="852" t="s">
        <v>4323</v>
      </c>
      <c r="AM56" s="853" t="s">
        <v>4324</v>
      </c>
      <c r="AN56" s="853" t="s">
        <v>4325</v>
      </c>
      <c r="AO56" s="749" t="s">
        <v>4326</v>
      </c>
      <c r="AP56" s="752" t="s">
        <v>4327</v>
      </c>
      <c r="AQ56" s="752" t="s">
        <v>4328</v>
      </c>
      <c r="AR56" s="777"/>
      <c r="AS56" s="777"/>
      <c r="AT56" s="827" t="s">
        <v>4329</v>
      </c>
      <c r="AU56" s="694" t="s">
        <v>4330</v>
      </c>
      <c r="AV56" s="694" t="s">
        <v>4331</v>
      </c>
      <c r="AW56" s="709" t="s">
        <v>4332</v>
      </c>
      <c r="AX56" s="709" t="s">
        <v>4333</v>
      </c>
      <c r="AY56" s="872" t="s">
        <v>4334</v>
      </c>
    </row>
    <row r="57" spans="2:51" ht="15" customHeight="1" outlineLevel="1">
      <c r="B57" s="744" t="s">
        <v>4335</v>
      </c>
      <c r="C57" s="757"/>
      <c r="D57" s="757"/>
      <c r="E57" s="757"/>
      <c r="F57" s="757"/>
      <c r="G57" s="757"/>
      <c r="H57" s="758"/>
      <c r="I57" s="759"/>
      <c r="J57" s="761"/>
      <c r="K57" s="761"/>
      <c r="L57" s="749">
        <f t="shared" si="5"/>
        <v>0</v>
      </c>
      <c r="M57" s="752">
        <f t="shared" si="1"/>
        <v>0</v>
      </c>
      <c r="N57" s="772">
        <f t="shared" si="2"/>
        <v>0</v>
      </c>
      <c r="O57" s="777"/>
      <c r="P57" s="777"/>
      <c r="Q57" s="775"/>
      <c r="R57" s="768">
        <f t="shared" si="3"/>
        <v>0</v>
      </c>
      <c r="S57" s="768">
        <f t="shared" si="4"/>
        <v>0</v>
      </c>
      <c r="T57" s="765"/>
      <c r="U57" s="765"/>
      <c r="V57" s="766"/>
      <c r="W57" s="1913"/>
      <c r="X57" s="386" t="s">
        <v>4336</v>
      </c>
      <c r="Y57" s="1913"/>
      <c r="Z57" s="1924"/>
      <c r="AA57" s="1913"/>
      <c r="AB57" s="1914"/>
      <c r="AC57" s="1915"/>
      <c r="AD57" s="834">
        <v>48</v>
      </c>
      <c r="AE57" s="826" t="s">
        <v>4337</v>
      </c>
      <c r="AF57" s="850" t="s">
        <v>4338</v>
      </c>
      <c r="AG57" s="850" t="s">
        <v>4339</v>
      </c>
      <c r="AH57" s="850" t="s">
        <v>4340</v>
      </c>
      <c r="AI57" s="850" t="s">
        <v>4341</v>
      </c>
      <c r="AJ57" s="850" t="s">
        <v>4342</v>
      </c>
      <c r="AK57" s="851" t="s">
        <v>4343</v>
      </c>
      <c r="AL57" s="852" t="s">
        <v>4344</v>
      </c>
      <c r="AM57" s="853" t="s">
        <v>4345</v>
      </c>
      <c r="AN57" s="853" t="s">
        <v>4346</v>
      </c>
      <c r="AO57" s="749" t="s">
        <v>4347</v>
      </c>
      <c r="AP57" s="752" t="s">
        <v>4348</v>
      </c>
      <c r="AQ57" s="752" t="s">
        <v>4349</v>
      </c>
      <c r="AR57" s="777"/>
      <c r="AS57" s="777"/>
      <c r="AT57" s="827" t="s">
        <v>4350</v>
      </c>
      <c r="AU57" s="694" t="s">
        <v>4351</v>
      </c>
      <c r="AV57" s="694" t="s">
        <v>4352</v>
      </c>
      <c r="AW57" s="709" t="s">
        <v>4353</v>
      </c>
      <c r="AX57" s="709" t="s">
        <v>4354</v>
      </c>
      <c r="AY57" s="872" t="s">
        <v>4355</v>
      </c>
    </row>
    <row r="58" spans="2:51" ht="15" customHeight="1" outlineLevel="1">
      <c r="B58" s="744" t="s">
        <v>4356</v>
      </c>
      <c r="C58" s="757"/>
      <c r="D58" s="757"/>
      <c r="E58" s="757"/>
      <c r="F58" s="757"/>
      <c r="G58" s="757"/>
      <c r="H58" s="758"/>
      <c r="I58" s="759"/>
      <c r="J58" s="761"/>
      <c r="K58" s="761"/>
      <c r="L58" s="749">
        <f t="shared" si="5"/>
        <v>0</v>
      </c>
      <c r="M58" s="752">
        <f t="shared" si="1"/>
        <v>0</v>
      </c>
      <c r="N58" s="772">
        <f t="shared" si="2"/>
        <v>0</v>
      </c>
      <c r="O58" s="777"/>
      <c r="P58" s="777"/>
      <c r="Q58" s="775"/>
      <c r="R58" s="768">
        <f t="shared" si="3"/>
        <v>0</v>
      </c>
      <c r="S58" s="768">
        <f t="shared" si="4"/>
        <v>0</v>
      </c>
      <c r="T58" s="765"/>
      <c r="U58" s="765"/>
      <c r="V58" s="766"/>
      <c r="W58" s="1913"/>
      <c r="X58" s="386" t="s">
        <v>4357</v>
      </c>
      <c r="Y58" s="1913"/>
      <c r="Z58" s="1924"/>
      <c r="AA58" s="1913"/>
      <c r="AB58" s="1914"/>
      <c r="AC58" s="1915"/>
      <c r="AD58" s="834">
        <v>49</v>
      </c>
      <c r="AE58" s="826" t="s">
        <v>4358</v>
      </c>
      <c r="AF58" s="850" t="s">
        <v>4359</v>
      </c>
      <c r="AG58" s="850" t="s">
        <v>4360</v>
      </c>
      <c r="AH58" s="850" t="s">
        <v>4361</v>
      </c>
      <c r="AI58" s="850" t="s">
        <v>4362</v>
      </c>
      <c r="AJ58" s="850" t="s">
        <v>4363</v>
      </c>
      <c r="AK58" s="851" t="s">
        <v>4364</v>
      </c>
      <c r="AL58" s="852" t="s">
        <v>4365</v>
      </c>
      <c r="AM58" s="853" t="s">
        <v>4366</v>
      </c>
      <c r="AN58" s="853" t="s">
        <v>4367</v>
      </c>
      <c r="AO58" s="749" t="s">
        <v>4368</v>
      </c>
      <c r="AP58" s="752" t="s">
        <v>4369</v>
      </c>
      <c r="AQ58" s="752" t="s">
        <v>4370</v>
      </c>
      <c r="AR58" s="777"/>
      <c r="AS58" s="777"/>
      <c r="AT58" s="827" t="s">
        <v>4371</v>
      </c>
      <c r="AU58" s="694" t="s">
        <v>4372</v>
      </c>
      <c r="AV58" s="694" t="s">
        <v>4373</v>
      </c>
      <c r="AW58" s="709" t="s">
        <v>4374</v>
      </c>
      <c r="AX58" s="709" t="s">
        <v>4375</v>
      </c>
      <c r="AY58" s="872" t="s">
        <v>4376</v>
      </c>
    </row>
    <row r="59" spans="2:51" ht="15" customHeight="1" outlineLevel="1">
      <c r="B59" s="744" t="s">
        <v>4377</v>
      </c>
      <c r="C59" s="757"/>
      <c r="D59" s="757"/>
      <c r="E59" s="757"/>
      <c r="F59" s="757"/>
      <c r="G59" s="757"/>
      <c r="H59" s="758"/>
      <c r="I59" s="759"/>
      <c r="J59" s="761"/>
      <c r="K59" s="761"/>
      <c r="L59" s="749">
        <f t="shared" si="5"/>
        <v>0</v>
      </c>
      <c r="M59" s="752">
        <f t="shared" si="1"/>
        <v>0</v>
      </c>
      <c r="N59" s="772">
        <f t="shared" si="2"/>
        <v>0</v>
      </c>
      <c r="O59" s="777"/>
      <c r="P59" s="777"/>
      <c r="Q59" s="775"/>
      <c r="R59" s="768">
        <f t="shared" si="3"/>
        <v>0</v>
      </c>
      <c r="S59" s="768">
        <f t="shared" si="4"/>
        <v>0</v>
      </c>
      <c r="T59" s="765"/>
      <c r="U59" s="765"/>
      <c r="V59" s="766"/>
      <c r="W59" s="1913"/>
      <c r="X59" s="386" t="s">
        <v>4378</v>
      </c>
      <c r="Y59" s="1913"/>
      <c r="Z59" s="1924"/>
      <c r="AA59" s="1913"/>
      <c r="AB59" s="1914"/>
      <c r="AC59" s="1915"/>
      <c r="AD59" s="834">
        <v>50</v>
      </c>
      <c r="AE59" s="826" t="s">
        <v>4379</v>
      </c>
      <c r="AF59" s="850" t="s">
        <v>4380</v>
      </c>
      <c r="AG59" s="850" t="s">
        <v>4381</v>
      </c>
      <c r="AH59" s="850" t="s">
        <v>4382</v>
      </c>
      <c r="AI59" s="850" t="s">
        <v>4383</v>
      </c>
      <c r="AJ59" s="850" t="s">
        <v>4384</v>
      </c>
      <c r="AK59" s="851" t="s">
        <v>4385</v>
      </c>
      <c r="AL59" s="852" t="s">
        <v>4386</v>
      </c>
      <c r="AM59" s="853" t="s">
        <v>4387</v>
      </c>
      <c r="AN59" s="853" t="s">
        <v>4388</v>
      </c>
      <c r="AO59" s="749" t="s">
        <v>4389</v>
      </c>
      <c r="AP59" s="752" t="s">
        <v>4390</v>
      </c>
      <c r="AQ59" s="752" t="s">
        <v>4391</v>
      </c>
      <c r="AR59" s="777"/>
      <c r="AS59" s="777"/>
      <c r="AT59" s="827" t="s">
        <v>4392</v>
      </c>
      <c r="AU59" s="694" t="s">
        <v>4393</v>
      </c>
      <c r="AV59" s="694" t="s">
        <v>4394</v>
      </c>
      <c r="AW59" s="709" t="s">
        <v>4395</v>
      </c>
      <c r="AX59" s="709" t="s">
        <v>4396</v>
      </c>
      <c r="AY59" s="872" t="s">
        <v>4397</v>
      </c>
    </row>
    <row r="60" spans="2:51">
      <c r="B60" s="744" t="s">
        <v>4398</v>
      </c>
      <c r="C60" s="757"/>
      <c r="D60" s="757"/>
      <c r="E60" s="757"/>
      <c r="F60" s="757"/>
      <c r="G60" s="757"/>
      <c r="H60" s="758"/>
      <c r="I60" s="759"/>
      <c r="J60" s="761"/>
      <c r="K60" s="761"/>
      <c r="L60" s="749">
        <f t="shared" si="5"/>
        <v>0</v>
      </c>
      <c r="M60" s="752">
        <f t="shared" si="1"/>
        <v>0</v>
      </c>
      <c r="N60" s="772">
        <f t="shared" si="2"/>
        <v>0</v>
      </c>
      <c r="O60" s="777"/>
      <c r="P60" s="777"/>
      <c r="Q60" s="775"/>
      <c r="R60" s="768">
        <f t="shared" si="3"/>
        <v>0</v>
      </c>
      <c r="S60" s="768">
        <f t="shared" si="4"/>
        <v>0</v>
      </c>
      <c r="T60" s="765"/>
      <c r="U60" s="765"/>
      <c r="V60" s="766"/>
      <c r="W60" s="1913"/>
      <c r="X60" s="386" t="s">
        <v>4399</v>
      </c>
      <c r="Y60" s="1913"/>
      <c r="Z60" s="1924"/>
      <c r="AA60" s="1913"/>
      <c r="AB60" s="1914"/>
      <c r="AC60" s="1915"/>
      <c r="AD60" s="834">
        <v>51</v>
      </c>
      <c r="AE60" s="826" t="s">
        <v>4400</v>
      </c>
      <c r="AF60" s="850" t="s">
        <v>4401</v>
      </c>
      <c r="AG60" s="850" t="s">
        <v>4402</v>
      </c>
      <c r="AH60" s="850" t="s">
        <v>4403</v>
      </c>
      <c r="AI60" s="850" t="s">
        <v>4404</v>
      </c>
      <c r="AJ60" s="850" t="s">
        <v>4405</v>
      </c>
      <c r="AK60" s="851" t="s">
        <v>4406</v>
      </c>
      <c r="AL60" s="852" t="s">
        <v>4407</v>
      </c>
      <c r="AM60" s="853" t="s">
        <v>4408</v>
      </c>
      <c r="AN60" s="853" t="s">
        <v>4409</v>
      </c>
      <c r="AO60" s="749" t="s">
        <v>4410</v>
      </c>
      <c r="AP60" s="752" t="s">
        <v>4411</v>
      </c>
      <c r="AQ60" s="752" t="s">
        <v>4412</v>
      </c>
      <c r="AR60" s="777"/>
      <c r="AS60" s="777"/>
      <c r="AT60" s="827" t="s">
        <v>4413</v>
      </c>
      <c r="AU60" s="694" t="s">
        <v>4414</v>
      </c>
      <c r="AV60" s="694" t="s">
        <v>4415</v>
      </c>
      <c r="AW60" s="709" t="s">
        <v>4416</v>
      </c>
      <c r="AX60" s="709" t="s">
        <v>4417</v>
      </c>
      <c r="AY60" s="872" t="s">
        <v>4418</v>
      </c>
    </row>
    <row r="61" spans="2:51" ht="15" customHeight="1" outlineLevel="1">
      <c r="B61" s="744" t="s">
        <v>4419</v>
      </c>
      <c r="C61" s="757"/>
      <c r="D61" s="757"/>
      <c r="E61" s="757"/>
      <c r="F61" s="757"/>
      <c r="G61" s="757"/>
      <c r="H61" s="758"/>
      <c r="I61" s="759"/>
      <c r="J61" s="761"/>
      <c r="K61" s="761"/>
      <c r="L61" s="749">
        <f t="shared" si="5"/>
        <v>0</v>
      </c>
      <c r="M61" s="752">
        <f t="shared" si="1"/>
        <v>0</v>
      </c>
      <c r="N61" s="772">
        <f t="shared" si="2"/>
        <v>0</v>
      </c>
      <c r="O61" s="777"/>
      <c r="P61" s="777"/>
      <c r="Q61" s="775"/>
      <c r="R61" s="768">
        <f t="shared" si="3"/>
        <v>0</v>
      </c>
      <c r="S61" s="768">
        <f t="shared" si="4"/>
        <v>0</v>
      </c>
      <c r="T61" s="765"/>
      <c r="U61" s="765"/>
      <c r="V61" s="766"/>
      <c r="W61" s="1913"/>
      <c r="X61" s="386" t="s">
        <v>4420</v>
      </c>
      <c r="Y61" s="1913"/>
      <c r="Z61" s="1924"/>
      <c r="AA61" s="1913"/>
      <c r="AB61" s="1914"/>
      <c r="AC61" s="1915"/>
      <c r="AD61" s="834">
        <v>52</v>
      </c>
      <c r="AE61" s="826" t="s">
        <v>4421</v>
      </c>
      <c r="AF61" s="850" t="s">
        <v>4422</v>
      </c>
      <c r="AG61" s="850" t="s">
        <v>4423</v>
      </c>
      <c r="AH61" s="850" t="s">
        <v>4424</v>
      </c>
      <c r="AI61" s="850" t="s">
        <v>4425</v>
      </c>
      <c r="AJ61" s="850" t="s">
        <v>4426</v>
      </c>
      <c r="AK61" s="851" t="s">
        <v>4427</v>
      </c>
      <c r="AL61" s="852" t="s">
        <v>4428</v>
      </c>
      <c r="AM61" s="853" t="s">
        <v>4429</v>
      </c>
      <c r="AN61" s="853" t="s">
        <v>4430</v>
      </c>
      <c r="AO61" s="749" t="s">
        <v>4431</v>
      </c>
      <c r="AP61" s="752" t="s">
        <v>4432</v>
      </c>
      <c r="AQ61" s="752" t="s">
        <v>4433</v>
      </c>
      <c r="AR61" s="777"/>
      <c r="AS61" s="777"/>
      <c r="AT61" s="827" t="s">
        <v>4434</v>
      </c>
      <c r="AU61" s="694" t="s">
        <v>4435</v>
      </c>
      <c r="AV61" s="694" t="s">
        <v>4436</v>
      </c>
      <c r="AW61" s="709" t="s">
        <v>4437</v>
      </c>
      <c r="AX61" s="709" t="s">
        <v>4438</v>
      </c>
      <c r="AY61" s="872" t="s">
        <v>4439</v>
      </c>
    </row>
    <row r="62" spans="2:51" ht="15" customHeight="1" outlineLevel="1">
      <c r="B62" s="744" t="s">
        <v>4440</v>
      </c>
      <c r="C62" s="757"/>
      <c r="D62" s="757"/>
      <c r="E62" s="757"/>
      <c r="F62" s="757"/>
      <c r="G62" s="757"/>
      <c r="H62" s="758"/>
      <c r="I62" s="759"/>
      <c r="J62" s="761"/>
      <c r="K62" s="761"/>
      <c r="L62" s="749">
        <f t="shared" si="5"/>
        <v>0</v>
      </c>
      <c r="M62" s="752">
        <f t="shared" si="1"/>
        <v>0</v>
      </c>
      <c r="N62" s="772">
        <f t="shared" si="2"/>
        <v>0</v>
      </c>
      <c r="O62" s="777"/>
      <c r="P62" s="777"/>
      <c r="Q62" s="775"/>
      <c r="R62" s="768">
        <f t="shared" si="3"/>
        <v>0</v>
      </c>
      <c r="S62" s="768">
        <f t="shared" si="4"/>
        <v>0</v>
      </c>
      <c r="T62" s="765"/>
      <c r="U62" s="765"/>
      <c r="V62" s="766"/>
      <c r="W62" s="1913"/>
      <c r="X62" s="386" t="s">
        <v>4441</v>
      </c>
      <c r="Y62" s="1913"/>
      <c r="Z62" s="1924"/>
      <c r="AA62" s="1913"/>
      <c r="AB62" s="1914"/>
      <c r="AC62" s="1915"/>
      <c r="AD62" s="834">
        <v>53</v>
      </c>
      <c r="AE62" s="826" t="s">
        <v>4442</v>
      </c>
      <c r="AF62" s="850" t="s">
        <v>4443</v>
      </c>
      <c r="AG62" s="850" t="s">
        <v>4444</v>
      </c>
      <c r="AH62" s="850" t="s">
        <v>4445</v>
      </c>
      <c r="AI62" s="850" t="s">
        <v>4446</v>
      </c>
      <c r="AJ62" s="850" t="s">
        <v>4447</v>
      </c>
      <c r="AK62" s="851" t="s">
        <v>4448</v>
      </c>
      <c r="AL62" s="852" t="s">
        <v>4449</v>
      </c>
      <c r="AM62" s="853" t="s">
        <v>4450</v>
      </c>
      <c r="AN62" s="853" t="s">
        <v>4451</v>
      </c>
      <c r="AO62" s="749" t="s">
        <v>4452</v>
      </c>
      <c r="AP62" s="752" t="s">
        <v>4453</v>
      </c>
      <c r="AQ62" s="752" t="s">
        <v>4454</v>
      </c>
      <c r="AR62" s="777"/>
      <c r="AS62" s="777"/>
      <c r="AT62" s="827" t="s">
        <v>4455</v>
      </c>
      <c r="AU62" s="694" t="s">
        <v>4456</v>
      </c>
      <c r="AV62" s="694" t="s">
        <v>4457</v>
      </c>
      <c r="AW62" s="709" t="s">
        <v>4458</v>
      </c>
      <c r="AX62" s="709" t="s">
        <v>4459</v>
      </c>
      <c r="AY62" s="872" t="s">
        <v>4460</v>
      </c>
    </row>
    <row r="63" spans="2:51" ht="15" customHeight="1" outlineLevel="1">
      <c r="B63" s="744" t="s">
        <v>4461</v>
      </c>
      <c r="C63" s="757"/>
      <c r="D63" s="757"/>
      <c r="E63" s="757"/>
      <c r="F63" s="757"/>
      <c r="G63" s="757"/>
      <c r="H63" s="758"/>
      <c r="I63" s="759"/>
      <c r="J63" s="761"/>
      <c r="K63" s="761"/>
      <c r="L63" s="749">
        <f t="shared" si="5"/>
        <v>0</v>
      </c>
      <c r="M63" s="752">
        <f t="shared" si="1"/>
        <v>0</v>
      </c>
      <c r="N63" s="772">
        <f t="shared" si="2"/>
        <v>0</v>
      </c>
      <c r="O63" s="777"/>
      <c r="P63" s="777"/>
      <c r="Q63" s="775"/>
      <c r="R63" s="768">
        <f t="shared" si="3"/>
        <v>0</v>
      </c>
      <c r="S63" s="768">
        <f t="shared" si="4"/>
        <v>0</v>
      </c>
      <c r="T63" s="765"/>
      <c r="U63" s="765"/>
      <c r="V63" s="766"/>
      <c r="W63" s="1913"/>
      <c r="X63" s="386" t="s">
        <v>4462</v>
      </c>
      <c r="Y63" s="1913"/>
      <c r="Z63" s="1924"/>
      <c r="AA63" s="1913"/>
      <c r="AB63" s="1914"/>
      <c r="AC63" s="1915"/>
      <c r="AD63" s="834">
        <v>54</v>
      </c>
      <c r="AE63" s="826" t="s">
        <v>4463</v>
      </c>
      <c r="AF63" s="850" t="s">
        <v>4464</v>
      </c>
      <c r="AG63" s="850" t="s">
        <v>4465</v>
      </c>
      <c r="AH63" s="850" t="s">
        <v>4466</v>
      </c>
      <c r="AI63" s="850" t="s">
        <v>4467</v>
      </c>
      <c r="AJ63" s="850" t="s">
        <v>4468</v>
      </c>
      <c r="AK63" s="851" t="s">
        <v>4469</v>
      </c>
      <c r="AL63" s="852" t="s">
        <v>4470</v>
      </c>
      <c r="AM63" s="853" t="s">
        <v>4471</v>
      </c>
      <c r="AN63" s="853" t="s">
        <v>4472</v>
      </c>
      <c r="AO63" s="749" t="s">
        <v>4473</v>
      </c>
      <c r="AP63" s="752" t="s">
        <v>4474</v>
      </c>
      <c r="AQ63" s="752" t="s">
        <v>4475</v>
      </c>
      <c r="AR63" s="777"/>
      <c r="AS63" s="777"/>
      <c r="AT63" s="827" t="s">
        <v>4476</v>
      </c>
      <c r="AU63" s="694" t="s">
        <v>4477</v>
      </c>
      <c r="AV63" s="694" t="s">
        <v>4478</v>
      </c>
      <c r="AW63" s="709" t="s">
        <v>4479</v>
      </c>
      <c r="AX63" s="709" t="s">
        <v>4480</v>
      </c>
      <c r="AY63" s="872" t="s">
        <v>4481</v>
      </c>
    </row>
    <row r="64" spans="2:51" ht="15" customHeight="1" outlineLevel="1">
      <c r="B64" s="744" t="s">
        <v>4482</v>
      </c>
      <c r="C64" s="757"/>
      <c r="D64" s="757"/>
      <c r="E64" s="757"/>
      <c r="F64" s="757"/>
      <c r="G64" s="757"/>
      <c r="H64" s="758"/>
      <c r="I64" s="759"/>
      <c r="J64" s="761"/>
      <c r="K64" s="761"/>
      <c r="L64" s="749">
        <f t="shared" si="5"/>
        <v>0</v>
      </c>
      <c r="M64" s="752">
        <f t="shared" si="1"/>
        <v>0</v>
      </c>
      <c r="N64" s="772">
        <f t="shared" si="2"/>
        <v>0</v>
      </c>
      <c r="O64" s="777"/>
      <c r="P64" s="777"/>
      <c r="Q64" s="775"/>
      <c r="R64" s="768">
        <f t="shared" si="3"/>
        <v>0</v>
      </c>
      <c r="S64" s="768">
        <f t="shared" si="4"/>
        <v>0</v>
      </c>
      <c r="T64" s="765"/>
      <c r="U64" s="765"/>
      <c r="V64" s="766"/>
      <c r="W64" s="1913"/>
      <c r="X64" s="386" t="s">
        <v>4483</v>
      </c>
      <c r="Y64" s="1913"/>
      <c r="Z64" s="1924"/>
      <c r="AA64" s="1913"/>
      <c r="AB64" s="1914"/>
      <c r="AC64" s="1915"/>
      <c r="AD64" s="834">
        <v>55</v>
      </c>
      <c r="AE64" s="826" t="s">
        <v>4484</v>
      </c>
      <c r="AF64" s="850" t="s">
        <v>4485</v>
      </c>
      <c r="AG64" s="850" t="s">
        <v>4486</v>
      </c>
      <c r="AH64" s="850" t="s">
        <v>4487</v>
      </c>
      <c r="AI64" s="850" t="s">
        <v>4488</v>
      </c>
      <c r="AJ64" s="850" t="s">
        <v>4489</v>
      </c>
      <c r="AK64" s="851" t="s">
        <v>4490</v>
      </c>
      <c r="AL64" s="852" t="s">
        <v>4491</v>
      </c>
      <c r="AM64" s="853" t="s">
        <v>4492</v>
      </c>
      <c r="AN64" s="853" t="s">
        <v>4493</v>
      </c>
      <c r="AO64" s="749" t="s">
        <v>4494</v>
      </c>
      <c r="AP64" s="752" t="s">
        <v>4495</v>
      </c>
      <c r="AQ64" s="752" t="s">
        <v>4496</v>
      </c>
      <c r="AR64" s="777"/>
      <c r="AS64" s="777"/>
      <c r="AT64" s="827" t="s">
        <v>4497</v>
      </c>
      <c r="AU64" s="694" t="s">
        <v>4498</v>
      </c>
      <c r="AV64" s="694" t="s">
        <v>4499</v>
      </c>
      <c r="AW64" s="709" t="s">
        <v>4500</v>
      </c>
      <c r="AX64" s="709" t="s">
        <v>4501</v>
      </c>
      <c r="AY64" s="872" t="s">
        <v>4502</v>
      </c>
    </row>
    <row r="65" spans="2:51" ht="15" customHeight="1" outlineLevel="1">
      <c r="B65" s="744" t="s">
        <v>4503</v>
      </c>
      <c r="C65" s="757"/>
      <c r="D65" s="757"/>
      <c r="E65" s="757"/>
      <c r="F65" s="757"/>
      <c r="G65" s="757"/>
      <c r="H65" s="758"/>
      <c r="I65" s="759"/>
      <c r="J65" s="761"/>
      <c r="K65" s="761"/>
      <c r="L65" s="749">
        <f t="shared" si="5"/>
        <v>0</v>
      </c>
      <c r="M65" s="752">
        <f t="shared" si="1"/>
        <v>0</v>
      </c>
      <c r="N65" s="772">
        <f t="shared" si="2"/>
        <v>0</v>
      </c>
      <c r="O65" s="777"/>
      <c r="P65" s="777"/>
      <c r="Q65" s="775"/>
      <c r="R65" s="768">
        <f t="shared" si="3"/>
        <v>0</v>
      </c>
      <c r="S65" s="768">
        <f t="shared" si="4"/>
        <v>0</v>
      </c>
      <c r="T65" s="765"/>
      <c r="U65" s="765"/>
      <c r="V65" s="766"/>
      <c r="W65" s="1913"/>
      <c r="X65" s="386" t="s">
        <v>4504</v>
      </c>
      <c r="Y65" s="1913"/>
      <c r="Z65" s="1924"/>
      <c r="AA65" s="1913"/>
      <c r="AB65" s="1914"/>
      <c r="AC65" s="1915"/>
      <c r="AD65" s="834">
        <v>56</v>
      </c>
      <c r="AE65" s="826" t="s">
        <v>4505</v>
      </c>
      <c r="AF65" s="850" t="s">
        <v>4506</v>
      </c>
      <c r="AG65" s="850" t="s">
        <v>4507</v>
      </c>
      <c r="AH65" s="850" t="s">
        <v>4508</v>
      </c>
      <c r="AI65" s="850" t="s">
        <v>4509</v>
      </c>
      <c r="AJ65" s="850" t="s">
        <v>4510</v>
      </c>
      <c r="AK65" s="851" t="s">
        <v>4511</v>
      </c>
      <c r="AL65" s="852" t="s">
        <v>4512</v>
      </c>
      <c r="AM65" s="853" t="s">
        <v>4513</v>
      </c>
      <c r="AN65" s="853" t="s">
        <v>4514</v>
      </c>
      <c r="AO65" s="749" t="s">
        <v>4515</v>
      </c>
      <c r="AP65" s="752" t="s">
        <v>4516</v>
      </c>
      <c r="AQ65" s="752" t="s">
        <v>4517</v>
      </c>
      <c r="AR65" s="777"/>
      <c r="AS65" s="777"/>
      <c r="AT65" s="827" t="s">
        <v>4518</v>
      </c>
      <c r="AU65" s="694" t="s">
        <v>4519</v>
      </c>
      <c r="AV65" s="694" t="s">
        <v>4520</v>
      </c>
      <c r="AW65" s="709" t="s">
        <v>4521</v>
      </c>
      <c r="AX65" s="709" t="s">
        <v>4522</v>
      </c>
      <c r="AY65" s="872" t="s">
        <v>4523</v>
      </c>
    </row>
    <row r="66" spans="2:51" ht="15" customHeight="1" outlineLevel="1">
      <c r="B66" s="744" t="s">
        <v>4524</v>
      </c>
      <c r="C66" s="757"/>
      <c r="D66" s="757"/>
      <c r="E66" s="757"/>
      <c r="F66" s="757"/>
      <c r="G66" s="757"/>
      <c r="H66" s="758"/>
      <c r="I66" s="759"/>
      <c r="J66" s="761"/>
      <c r="K66" s="761"/>
      <c r="L66" s="749">
        <f t="shared" si="5"/>
        <v>0</v>
      </c>
      <c r="M66" s="752">
        <f t="shared" si="1"/>
        <v>0</v>
      </c>
      <c r="N66" s="772">
        <f t="shared" si="2"/>
        <v>0</v>
      </c>
      <c r="O66" s="777"/>
      <c r="P66" s="777"/>
      <c r="Q66" s="775"/>
      <c r="R66" s="768">
        <f t="shared" si="3"/>
        <v>0</v>
      </c>
      <c r="S66" s="768">
        <f t="shared" si="4"/>
        <v>0</v>
      </c>
      <c r="T66" s="765"/>
      <c r="U66" s="765"/>
      <c r="V66" s="766"/>
      <c r="W66" s="1913"/>
      <c r="X66" s="386" t="s">
        <v>4525</v>
      </c>
      <c r="Y66" s="1913"/>
      <c r="Z66" s="1924"/>
      <c r="AA66" s="1913"/>
      <c r="AB66" s="1914"/>
      <c r="AC66" s="1915"/>
      <c r="AD66" s="834">
        <v>57</v>
      </c>
      <c r="AE66" s="826" t="s">
        <v>4526</v>
      </c>
      <c r="AF66" s="850" t="s">
        <v>4527</v>
      </c>
      <c r="AG66" s="850" t="s">
        <v>4528</v>
      </c>
      <c r="AH66" s="850" t="s">
        <v>4529</v>
      </c>
      <c r="AI66" s="850" t="s">
        <v>4530</v>
      </c>
      <c r="AJ66" s="850" t="s">
        <v>4531</v>
      </c>
      <c r="AK66" s="851" t="s">
        <v>4532</v>
      </c>
      <c r="AL66" s="852" t="s">
        <v>4533</v>
      </c>
      <c r="AM66" s="853" t="s">
        <v>4534</v>
      </c>
      <c r="AN66" s="853" t="s">
        <v>4535</v>
      </c>
      <c r="AO66" s="749" t="s">
        <v>4536</v>
      </c>
      <c r="AP66" s="752" t="s">
        <v>4537</v>
      </c>
      <c r="AQ66" s="752" t="s">
        <v>4538</v>
      </c>
      <c r="AR66" s="777"/>
      <c r="AS66" s="777"/>
      <c r="AT66" s="827" t="s">
        <v>4539</v>
      </c>
      <c r="AU66" s="694" t="s">
        <v>4540</v>
      </c>
      <c r="AV66" s="694" t="s">
        <v>4541</v>
      </c>
      <c r="AW66" s="709" t="s">
        <v>4542</v>
      </c>
      <c r="AX66" s="709" t="s">
        <v>4543</v>
      </c>
      <c r="AY66" s="872" t="s">
        <v>4544</v>
      </c>
    </row>
    <row r="67" spans="2:51" ht="15" customHeight="1" outlineLevel="1">
      <c r="B67" s="744" t="s">
        <v>4545</v>
      </c>
      <c r="C67" s="757"/>
      <c r="D67" s="757"/>
      <c r="E67" s="757"/>
      <c r="F67" s="757"/>
      <c r="G67" s="757"/>
      <c r="H67" s="758"/>
      <c r="I67" s="759"/>
      <c r="J67" s="761"/>
      <c r="K67" s="761"/>
      <c r="L67" s="749">
        <f t="shared" si="5"/>
        <v>0</v>
      </c>
      <c r="M67" s="752">
        <f t="shared" si="1"/>
        <v>0</v>
      </c>
      <c r="N67" s="772">
        <f t="shared" si="2"/>
        <v>0</v>
      </c>
      <c r="O67" s="777"/>
      <c r="P67" s="777"/>
      <c r="Q67" s="775"/>
      <c r="R67" s="768">
        <f t="shared" si="3"/>
        <v>0</v>
      </c>
      <c r="S67" s="768">
        <f t="shared" si="4"/>
        <v>0</v>
      </c>
      <c r="T67" s="765"/>
      <c r="U67" s="765"/>
      <c r="V67" s="766"/>
      <c r="W67" s="1913"/>
      <c r="X67" s="386" t="s">
        <v>4546</v>
      </c>
      <c r="Y67" s="1913"/>
      <c r="Z67" s="1924"/>
      <c r="AA67" s="1913"/>
      <c r="AB67" s="1914"/>
      <c r="AC67" s="1915"/>
      <c r="AD67" s="834">
        <v>58</v>
      </c>
      <c r="AE67" s="826" t="s">
        <v>4547</v>
      </c>
      <c r="AF67" s="850" t="s">
        <v>4548</v>
      </c>
      <c r="AG67" s="850" t="s">
        <v>4549</v>
      </c>
      <c r="AH67" s="850" t="s">
        <v>4550</v>
      </c>
      <c r="AI67" s="850" t="s">
        <v>4551</v>
      </c>
      <c r="AJ67" s="850" t="s">
        <v>4552</v>
      </c>
      <c r="AK67" s="851" t="s">
        <v>4553</v>
      </c>
      <c r="AL67" s="852" t="s">
        <v>4554</v>
      </c>
      <c r="AM67" s="853" t="s">
        <v>4555</v>
      </c>
      <c r="AN67" s="853" t="s">
        <v>4556</v>
      </c>
      <c r="AO67" s="749" t="s">
        <v>4557</v>
      </c>
      <c r="AP67" s="752" t="s">
        <v>4558</v>
      </c>
      <c r="AQ67" s="752" t="s">
        <v>4559</v>
      </c>
      <c r="AR67" s="777"/>
      <c r="AS67" s="777"/>
      <c r="AT67" s="827" t="s">
        <v>4560</v>
      </c>
      <c r="AU67" s="694" t="s">
        <v>4561</v>
      </c>
      <c r="AV67" s="694" t="s">
        <v>4562</v>
      </c>
      <c r="AW67" s="709" t="s">
        <v>4563</v>
      </c>
      <c r="AX67" s="709" t="s">
        <v>4564</v>
      </c>
      <c r="AY67" s="872" t="s">
        <v>4565</v>
      </c>
    </row>
    <row r="68" spans="2:51" ht="15" customHeight="1" outlineLevel="1">
      <c r="B68" s="744" t="s">
        <v>4566</v>
      </c>
      <c r="C68" s="757"/>
      <c r="D68" s="757"/>
      <c r="E68" s="757"/>
      <c r="F68" s="757"/>
      <c r="G68" s="757"/>
      <c r="H68" s="758"/>
      <c r="I68" s="759"/>
      <c r="J68" s="761"/>
      <c r="K68" s="761"/>
      <c r="L68" s="749">
        <f t="shared" si="5"/>
        <v>0</v>
      </c>
      <c r="M68" s="752">
        <f t="shared" si="1"/>
        <v>0</v>
      </c>
      <c r="N68" s="772">
        <f t="shared" si="2"/>
        <v>0</v>
      </c>
      <c r="O68" s="777"/>
      <c r="P68" s="777"/>
      <c r="Q68" s="775"/>
      <c r="R68" s="768">
        <f t="shared" si="3"/>
        <v>0</v>
      </c>
      <c r="S68" s="768">
        <f t="shared" si="4"/>
        <v>0</v>
      </c>
      <c r="T68" s="765"/>
      <c r="U68" s="765"/>
      <c r="V68" s="766"/>
      <c r="W68" s="1913"/>
      <c r="X68" s="386" t="s">
        <v>4567</v>
      </c>
      <c r="Y68" s="1913"/>
      <c r="Z68" s="1924"/>
      <c r="AA68" s="1913"/>
      <c r="AB68" s="1914"/>
      <c r="AC68" s="1915"/>
      <c r="AD68" s="834">
        <v>59</v>
      </c>
      <c r="AE68" s="826" t="s">
        <v>4568</v>
      </c>
      <c r="AF68" s="850" t="s">
        <v>4569</v>
      </c>
      <c r="AG68" s="850" t="s">
        <v>4570</v>
      </c>
      <c r="AH68" s="850" t="s">
        <v>4571</v>
      </c>
      <c r="AI68" s="850" t="s">
        <v>4572</v>
      </c>
      <c r="AJ68" s="850" t="s">
        <v>4573</v>
      </c>
      <c r="AK68" s="851" t="s">
        <v>4574</v>
      </c>
      <c r="AL68" s="852" t="s">
        <v>4575</v>
      </c>
      <c r="AM68" s="853" t="s">
        <v>4576</v>
      </c>
      <c r="AN68" s="853" t="s">
        <v>4577</v>
      </c>
      <c r="AO68" s="749" t="s">
        <v>4578</v>
      </c>
      <c r="AP68" s="752" t="s">
        <v>4579</v>
      </c>
      <c r="AQ68" s="752" t="s">
        <v>4580</v>
      </c>
      <c r="AR68" s="777"/>
      <c r="AS68" s="777"/>
      <c r="AT68" s="827" t="s">
        <v>4581</v>
      </c>
      <c r="AU68" s="694" t="s">
        <v>4582</v>
      </c>
      <c r="AV68" s="694" t="s">
        <v>4583</v>
      </c>
      <c r="AW68" s="709" t="s">
        <v>4584</v>
      </c>
      <c r="AX68" s="709" t="s">
        <v>4585</v>
      </c>
      <c r="AY68" s="872" t="s">
        <v>4586</v>
      </c>
    </row>
    <row r="69" spans="2:51" ht="15" customHeight="1" outlineLevel="1">
      <c r="B69" s="744" t="s">
        <v>4587</v>
      </c>
      <c r="C69" s="757"/>
      <c r="D69" s="757"/>
      <c r="E69" s="757"/>
      <c r="F69" s="757"/>
      <c r="G69" s="757"/>
      <c r="H69" s="758"/>
      <c r="I69" s="759"/>
      <c r="J69" s="761"/>
      <c r="K69" s="761"/>
      <c r="L69" s="749">
        <f t="shared" si="5"/>
        <v>0</v>
      </c>
      <c r="M69" s="752">
        <f t="shared" si="1"/>
        <v>0</v>
      </c>
      <c r="N69" s="772">
        <f t="shared" si="2"/>
        <v>0</v>
      </c>
      <c r="O69" s="777"/>
      <c r="P69" s="777"/>
      <c r="Q69" s="775"/>
      <c r="R69" s="768">
        <f t="shared" si="3"/>
        <v>0</v>
      </c>
      <c r="S69" s="768">
        <f t="shared" si="4"/>
        <v>0</v>
      </c>
      <c r="T69" s="765"/>
      <c r="U69" s="765"/>
      <c r="V69" s="766"/>
      <c r="W69" s="1913"/>
      <c r="X69" s="386" t="s">
        <v>4588</v>
      </c>
      <c r="Y69" s="1913"/>
      <c r="Z69" s="1924"/>
      <c r="AA69" s="1913"/>
      <c r="AB69" s="1914"/>
      <c r="AC69" s="1915"/>
      <c r="AD69" s="834">
        <v>60</v>
      </c>
      <c r="AE69" s="826" t="s">
        <v>4589</v>
      </c>
      <c r="AF69" s="850" t="s">
        <v>4590</v>
      </c>
      <c r="AG69" s="850" t="s">
        <v>4591</v>
      </c>
      <c r="AH69" s="850" t="s">
        <v>4592</v>
      </c>
      <c r="AI69" s="850" t="s">
        <v>4593</v>
      </c>
      <c r="AJ69" s="850" t="s">
        <v>4594</v>
      </c>
      <c r="AK69" s="851" t="s">
        <v>4595</v>
      </c>
      <c r="AL69" s="852" t="s">
        <v>4596</v>
      </c>
      <c r="AM69" s="853" t="s">
        <v>4597</v>
      </c>
      <c r="AN69" s="853" t="s">
        <v>4598</v>
      </c>
      <c r="AO69" s="749" t="s">
        <v>4599</v>
      </c>
      <c r="AP69" s="752" t="s">
        <v>4600</v>
      </c>
      <c r="AQ69" s="752" t="s">
        <v>4601</v>
      </c>
      <c r="AR69" s="777"/>
      <c r="AS69" s="777"/>
      <c r="AT69" s="827" t="s">
        <v>4602</v>
      </c>
      <c r="AU69" s="694" t="s">
        <v>4603</v>
      </c>
      <c r="AV69" s="694" t="s">
        <v>4604</v>
      </c>
      <c r="AW69" s="709" t="s">
        <v>4605</v>
      </c>
      <c r="AX69" s="709" t="s">
        <v>4606</v>
      </c>
      <c r="AY69" s="872" t="s">
        <v>4607</v>
      </c>
    </row>
    <row r="70" spans="2:51" ht="15" customHeight="1" outlineLevel="1">
      <c r="B70" s="744" t="s">
        <v>4608</v>
      </c>
      <c r="C70" s="757"/>
      <c r="D70" s="757"/>
      <c r="E70" s="757"/>
      <c r="F70" s="757"/>
      <c r="G70" s="757"/>
      <c r="H70" s="758"/>
      <c r="I70" s="759"/>
      <c r="J70" s="761"/>
      <c r="K70" s="761"/>
      <c r="L70" s="749">
        <f t="shared" si="5"/>
        <v>0</v>
      </c>
      <c r="M70" s="752">
        <f t="shared" si="1"/>
        <v>0</v>
      </c>
      <c r="N70" s="772">
        <f t="shared" si="2"/>
        <v>0</v>
      </c>
      <c r="O70" s="777"/>
      <c r="P70" s="777"/>
      <c r="Q70" s="775"/>
      <c r="R70" s="768">
        <f t="shared" si="3"/>
        <v>0</v>
      </c>
      <c r="S70" s="768">
        <f t="shared" si="4"/>
        <v>0</v>
      </c>
      <c r="T70" s="765"/>
      <c r="U70" s="765"/>
      <c r="V70" s="766"/>
      <c r="W70" s="1913"/>
      <c r="X70" s="386" t="s">
        <v>4609</v>
      </c>
      <c r="Y70" s="1913"/>
      <c r="Z70" s="1924"/>
      <c r="AA70" s="1913"/>
      <c r="AB70" s="1914"/>
      <c r="AC70" s="1915"/>
      <c r="AD70" s="834">
        <v>61</v>
      </c>
      <c r="AE70" s="826" t="s">
        <v>4610</v>
      </c>
      <c r="AF70" s="850" t="s">
        <v>4611</v>
      </c>
      <c r="AG70" s="850" t="s">
        <v>4612</v>
      </c>
      <c r="AH70" s="850" t="s">
        <v>4613</v>
      </c>
      <c r="AI70" s="850" t="s">
        <v>4614</v>
      </c>
      <c r="AJ70" s="850" t="s">
        <v>4615</v>
      </c>
      <c r="AK70" s="851" t="s">
        <v>4616</v>
      </c>
      <c r="AL70" s="852" t="s">
        <v>4617</v>
      </c>
      <c r="AM70" s="853" t="s">
        <v>4618</v>
      </c>
      <c r="AN70" s="853" t="s">
        <v>4619</v>
      </c>
      <c r="AO70" s="749" t="s">
        <v>4620</v>
      </c>
      <c r="AP70" s="752" t="s">
        <v>4621</v>
      </c>
      <c r="AQ70" s="752" t="s">
        <v>4622</v>
      </c>
      <c r="AR70" s="777"/>
      <c r="AS70" s="777"/>
      <c r="AT70" s="827" t="s">
        <v>4623</v>
      </c>
      <c r="AU70" s="694" t="s">
        <v>4624</v>
      </c>
      <c r="AV70" s="694" t="s">
        <v>4625</v>
      </c>
      <c r="AW70" s="709" t="s">
        <v>4626</v>
      </c>
      <c r="AX70" s="709" t="s">
        <v>4627</v>
      </c>
      <c r="AY70" s="872" t="s">
        <v>4628</v>
      </c>
    </row>
    <row r="71" spans="2:51" ht="15" customHeight="1" outlineLevel="1">
      <c r="B71" s="744" t="s">
        <v>4629</v>
      </c>
      <c r="C71" s="757"/>
      <c r="D71" s="757"/>
      <c r="E71" s="757"/>
      <c r="F71" s="757"/>
      <c r="G71" s="757"/>
      <c r="H71" s="758"/>
      <c r="I71" s="759"/>
      <c r="J71" s="761"/>
      <c r="K71" s="761"/>
      <c r="L71" s="749">
        <f t="shared" si="5"/>
        <v>0</v>
      </c>
      <c r="M71" s="752">
        <f t="shared" si="1"/>
        <v>0</v>
      </c>
      <c r="N71" s="772">
        <f t="shared" si="2"/>
        <v>0</v>
      </c>
      <c r="O71" s="777"/>
      <c r="P71" s="777"/>
      <c r="Q71" s="775"/>
      <c r="R71" s="768">
        <f t="shared" si="3"/>
        <v>0</v>
      </c>
      <c r="S71" s="768">
        <f t="shared" si="4"/>
        <v>0</v>
      </c>
      <c r="T71" s="765"/>
      <c r="U71" s="765"/>
      <c r="V71" s="766"/>
      <c r="W71" s="1913"/>
      <c r="X71" s="386" t="s">
        <v>4630</v>
      </c>
      <c r="Y71" s="1913"/>
      <c r="Z71" s="1924"/>
      <c r="AA71" s="1913"/>
      <c r="AB71" s="1914"/>
      <c r="AC71" s="1915"/>
      <c r="AD71" s="834">
        <v>62</v>
      </c>
      <c r="AE71" s="826" t="s">
        <v>4631</v>
      </c>
      <c r="AF71" s="850" t="s">
        <v>4632</v>
      </c>
      <c r="AG71" s="850" t="s">
        <v>4633</v>
      </c>
      <c r="AH71" s="850" t="s">
        <v>4634</v>
      </c>
      <c r="AI71" s="850" t="s">
        <v>4635</v>
      </c>
      <c r="AJ71" s="850" t="s">
        <v>4636</v>
      </c>
      <c r="AK71" s="851" t="s">
        <v>4637</v>
      </c>
      <c r="AL71" s="852" t="s">
        <v>4638</v>
      </c>
      <c r="AM71" s="853" t="s">
        <v>4639</v>
      </c>
      <c r="AN71" s="853" t="s">
        <v>4640</v>
      </c>
      <c r="AO71" s="749" t="s">
        <v>4641</v>
      </c>
      <c r="AP71" s="752" t="s">
        <v>4642</v>
      </c>
      <c r="AQ71" s="752" t="s">
        <v>4643</v>
      </c>
      <c r="AR71" s="777"/>
      <c r="AS71" s="777"/>
      <c r="AT71" s="827" t="s">
        <v>4644</v>
      </c>
      <c r="AU71" s="694" t="s">
        <v>4645</v>
      </c>
      <c r="AV71" s="694" t="s">
        <v>4646</v>
      </c>
      <c r="AW71" s="709" t="s">
        <v>4647</v>
      </c>
      <c r="AX71" s="709" t="s">
        <v>4648</v>
      </c>
      <c r="AY71" s="872" t="s">
        <v>4649</v>
      </c>
    </row>
    <row r="72" spans="2:51" ht="15" customHeight="1" outlineLevel="1">
      <c r="B72" s="744" t="s">
        <v>4650</v>
      </c>
      <c r="C72" s="757"/>
      <c r="D72" s="757"/>
      <c r="E72" s="757"/>
      <c r="F72" s="757"/>
      <c r="G72" s="757"/>
      <c r="H72" s="758"/>
      <c r="I72" s="759"/>
      <c r="J72" s="761"/>
      <c r="K72" s="761"/>
      <c r="L72" s="749">
        <f t="shared" si="5"/>
        <v>0</v>
      </c>
      <c r="M72" s="752">
        <f t="shared" si="1"/>
        <v>0</v>
      </c>
      <c r="N72" s="772">
        <f t="shared" si="2"/>
        <v>0</v>
      </c>
      <c r="O72" s="777"/>
      <c r="P72" s="777"/>
      <c r="Q72" s="775"/>
      <c r="R72" s="768">
        <f t="shared" si="3"/>
        <v>0</v>
      </c>
      <c r="S72" s="768">
        <f t="shared" si="4"/>
        <v>0</v>
      </c>
      <c r="T72" s="765"/>
      <c r="U72" s="765"/>
      <c r="V72" s="766"/>
      <c r="W72" s="1913"/>
      <c r="X72" s="386" t="s">
        <v>4651</v>
      </c>
      <c r="Y72" s="1913"/>
      <c r="Z72" s="1924"/>
      <c r="AA72" s="1913"/>
      <c r="AB72" s="1914"/>
      <c r="AC72" s="1915"/>
      <c r="AD72" s="834">
        <v>63</v>
      </c>
      <c r="AE72" s="826" t="s">
        <v>4652</v>
      </c>
      <c r="AF72" s="850" t="s">
        <v>4653</v>
      </c>
      <c r="AG72" s="850" t="s">
        <v>4654</v>
      </c>
      <c r="AH72" s="850" t="s">
        <v>4655</v>
      </c>
      <c r="AI72" s="850" t="s">
        <v>4656</v>
      </c>
      <c r="AJ72" s="850" t="s">
        <v>4657</v>
      </c>
      <c r="AK72" s="851" t="s">
        <v>4658</v>
      </c>
      <c r="AL72" s="852" t="s">
        <v>4659</v>
      </c>
      <c r="AM72" s="853" t="s">
        <v>4660</v>
      </c>
      <c r="AN72" s="853" t="s">
        <v>4661</v>
      </c>
      <c r="AO72" s="749" t="s">
        <v>4662</v>
      </c>
      <c r="AP72" s="752" t="s">
        <v>4663</v>
      </c>
      <c r="AQ72" s="752" t="s">
        <v>4664</v>
      </c>
      <c r="AR72" s="777"/>
      <c r="AS72" s="777"/>
      <c r="AT72" s="827" t="s">
        <v>4665</v>
      </c>
      <c r="AU72" s="694" t="s">
        <v>4666</v>
      </c>
      <c r="AV72" s="694" t="s">
        <v>4667</v>
      </c>
      <c r="AW72" s="709" t="s">
        <v>4668</v>
      </c>
      <c r="AX72" s="709" t="s">
        <v>4669</v>
      </c>
      <c r="AY72" s="872" t="s">
        <v>4670</v>
      </c>
    </row>
    <row r="73" spans="2:51" ht="15" customHeight="1" outlineLevel="1">
      <c r="B73" s="744" t="s">
        <v>4671</v>
      </c>
      <c r="C73" s="757"/>
      <c r="D73" s="757"/>
      <c r="E73" s="757"/>
      <c r="F73" s="757"/>
      <c r="G73" s="757"/>
      <c r="H73" s="758"/>
      <c r="I73" s="759"/>
      <c r="J73" s="761"/>
      <c r="K73" s="761"/>
      <c r="L73" s="749">
        <f t="shared" si="5"/>
        <v>0</v>
      </c>
      <c r="M73" s="752">
        <f t="shared" si="1"/>
        <v>0</v>
      </c>
      <c r="N73" s="772">
        <f t="shared" si="2"/>
        <v>0</v>
      </c>
      <c r="O73" s="777"/>
      <c r="P73" s="777"/>
      <c r="Q73" s="775"/>
      <c r="R73" s="768">
        <f t="shared" si="3"/>
        <v>0</v>
      </c>
      <c r="S73" s="768">
        <f t="shared" si="4"/>
        <v>0</v>
      </c>
      <c r="T73" s="765"/>
      <c r="U73" s="765"/>
      <c r="V73" s="766"/>
      <c r="W73" s="1913"/>
      <c r="X73" s="386" t="s">
        <v>4672</v>
      </c>
      <c r="Y73" s="1913"/>
      <c r="Z73" s="1924"/>
      <c r="AA73" s="1913"/>
      <c r="AB73" s="1914"/>
      <c r="AC73" s="1915"/>
      <c r="AD73" s="834">
        <v>64</v>
      </c>
      <c r="AE73" s="826" t="s">
        <v>4673</v>
      </c>
      <c r="AF73" s="850" t="s">
        <v>4674</v>
      </c>
      <c r="AG73" s="850" t="s">
        <v>4675</v>
      </c>
      <c r="AH73" s="850" t="s">
        <v>4676</v>
      </c>
      <c r="AI73" s="850" t="s">
        <v>4677</v>
      </c>
      <c r="AJ73" s="850" t="s">
        <v>4678</v>
      </c>
      <c r="AK73" s="851" t="s">
        <v>4679</v>
      </c>
      <c r="AL73" s="852" t="s">
        <v>4680</v>
      </c>
      <c r="AM73" s="853" t="s">
        <v>4681</v>
      </c>
      <c r="AN73" s="853" t="s">
        <v>4682</v>
      </c>
      <c r="AO73" s="749" t="s">
        <v>4683</v>
      </c>
      <c r="AP73" s="752" t="s">
        <v>4684</v>
      </c>
      <c r="AQ73" s="752" t="s">
        <v>4685</v>
      </c>
      <c r="AR73" s="777"/>
      <c r="AS73" s="777"/>
      <c r="AT73" s="827" t="s">
        <v>4686</v>
      </c>
      <c r="AU73" s="694" t="s">
        <v>4687</v>
      </c>
      <c r="AV73" s="694" t="s">
        <v>4688</v>
      </c>
      <c r="AW73" s="709" t="s">
        <v>4689</v>
      </c>
      <c r="AX73" s="709" t="s">
        <v>4690</v>
      </c>
      <c r="AY73" s="872" t="s">
        <v>4691</v>
      </c>
    </row>
    <row r="74" spans="2:51" ht="15" customHeight="1" outlineLevel="1">
      <c r="B74" s="744" t="s">
        <v>4692</v>
      </c>
      <c r="C74" s="757"/>
      <c r="D74" s="757"/>
      <c r="E74" s="757"/>
      <c r="F74" s="757"/>
      <c r="G74" s="757"/>
      <c r="H74" s="758"/>
      <c r="I74" s="759"/>
      <c r="J74" s="761"/>
      <c r="K74" s="761"/>
      <c r="L74" s="749">
        <f t="shared" ref="L74:L105" si="6">I74*J74</f>
        <v>0</v>
      </c>
      <c r="M74" s="752">
        <f t="shared" ref="M74:M137" si="7">IF(Q74=0,0,((1+Q74)/(1+$C$824))-1)</f>
        <v>0</v>
      </c>
      <c r="N74" s="772">
        <f t="shared" ref="N74:N137" si="8">IF(Q74=0,0,((1+Q74)/(1+$C$825))-1)</f>
        <v>0</v>
      </c>
      <c r="O74" s="777"/>
      <c r="P74" s="777"/>
      <c r="Q74" s="775"/>
      <c r="R74" s="768">
        <f t="shared" ref="R74:R137" si="9">Q74*K74</f>
        <v>0</v>
      </c>
      <c r="S74" s="768">
        <f t="shared" ref="S74:S137" si="10">R74</f>
        <v>0</v>
      </c>
      <c r="T74" s="765"/>
      <c r="U74" s="765"/>
      <c r="V74" s="766"/>
      <c r="W74" s="1913"/>
      <c r="X74" s="386" t="s">
        <v>4693</v>
      </c>
      <c r="Y74" s="1913"/>
      <c r="Z74" s="1924"/>
      <c r="AA74" s="1913"/>
      <c r="AB74" s="1914"/>
      <c r="AC74" s="1915"/>
      <c r="AD74" s="834">
        <v>65</v>
      </c>
      <c r="AE74" s="826" t="s">
        <v>4694</v>
      </c>
      <c r="AF74" s="850" t="s">
        <v>4695</v>
      </c>
      <c r="AG74" s="850" t="s">
        <v>4696</v>
      </c>
      <c r="AH74" s="850" t="s">
        <v>4697</v>
      </c>
      <c r="AI74" s="850" t="s">
        <v>4698</v>
      </c>
      <c r="AJ74" s="850" t="s">
        <v>4699</v>
      </c>
      <c r="AK74" s="851" t="s">
        <v>4700</v>
      </c>
      <c r="AL74" s="852" t="s">
        <v>4701</v>
      </c>
      <c r="AM74" s="853" t="s">
        <v>4702</v>
      </c>
      <c r="AN74" s="853" t="s">
        <v>4703</v>
      </c>
      <c r="AO74" s="749" t="s">
        <v>4704</v>
      </c>
      <c r="AP74" s="752" t="s">
        <v>4705</v>
      </c>
      <c r="AQ74" s="752" t="s">
        <v>4706</v>
      </c>
      <c r="AR74" s="777"/>
      <c r="AS74" s="777"/>
      <c r="AT74" s="827" t="s">
        <v>4707</v>
      </c>
      <c r="AU74" s="694" t="s">
        <v>4708</v>
      </c>
      <c r="AV74" s="694" t="s">
        <v>4709</v>
      </c>
      <c r="AW74" s="709" t="s">
        <v>4710</v>
      </c>
      <c r="AX74" s="709" t="s">
        <v>4711</v>
      </c>
      <c r="AY74" s="872" t="s">
        <v>4712</v>
      </c>
    </row>
    <row r="75" spans="2:51" ht="15" customHeight="1" outlineLevel="1">
      <c r="B75" s="744" t="s">
        <v>4713</v>
      </c>
      <c r="C75" s="757"/>
      <c r="D75" s="757"/>
      <c r="E75" s="757"/>
      <c r="F75" s="757"/>
      <c r="G75" s="757"/>
      <c r="H75" s="758"/>
      <c r="I75" s="759"/>
      <c r="J75" s="761"/>
      <c r="K75" s="761"/>
      <c r="L75" s="749">
        <f t="shared" si="6"/>
        <v>0</v>
      </c>
      <c r="M75" s="752">
        <f t="shared" si="7"/>
        <v>0</v>
      </c>
      <c r="N75" s="772">
        <f t="shared" si="8"/>
        <v>0</v>
      </c>
      <c r="O75" s="777"/>
      <c r="P75" s="777"/>
      <c r="Q75" s="775"/>
      <c r="R75" s="768">
        <f t="shared" si="9"/>
        <v>0</v>
      </c>
      <c r="S75" s="768">
        <f t="shared" si="10"/>
        <v>0</v>
      </c>
      <c r="T75" s="765"/>
      <c r="U75" s="765"/>
      <c r="V75" s="766"/>
      <c r="W75" s="1913"/>
      <c r="X75" s="386" t="s">
        <v>4714</v>
      </c>
      <c r="Y75" s="1913"/>
      <c r="Z75" s="1924"/>
      <c r="AA75" s="1913"/>
      <c r="AB75" s="1914"/>
      <c r="AC75" s="1915"/>
      <c r="AD75" s="834">
        <v>66</v>
      </c>
      <c r="AE75" s="826" t="s">
        <v>4715</v>
      </c>
      <c r="AF75" s="850" t="s">
        <v>4716</v>
      </c>
      <c r="AG75" s="850" t="s">
        <v>4717</v>
      </c>
      <c r="AH75" s="850" t="s">
        <v>4718</v>
      </c>
      <c r="AI75" s="850" t="s">
        <v>4719</v>
      </c>
      <c r="AJ75" s="850" t="s">
        <v>4720</v>
      </c>
      <c r="AK75" s="851" t="s">
        <v>4721</v>
      </c>
      <c r="AL75" s="852" t="s">
        <v>4722</v>
      </c>
      <c r="AM75" s="853" t="s">
        <v>4723</v>
      </c>
      <c r="AN75" s="853" t="s">
        <v>4724</v>
      </c>
      <c r="AO75" s="749" t="s">
        <v>4725</v>
      </c>
      <c r="AP75" s="752" t="s">
        <v>4726</v>
      </c>
      <c r="AQ75" s="752" t="s">
        <v>4727</v>
      </c>
      <c r="AR75" s="777"/>
      <c r="AS75" s="777"/>
      <c r="AT75" s="827" t="s">
        <v>4728</v>
      </c>
      <c r="AU75" s="694" t="s">
        <v>4729</v>
      </c>
      <c r="AV75" s="694" t="s">
        <v>4730</v>
      </c>
      <c r="AW75" s="709" t="s">
        <v>4731</v>
      </c>
      <c r="AX75" s="709" t="s">
        <v>4732</v>
      </c>
      <c r="AY75" s="872" t="s">
        <v>4733</v>
      </c>
    </row>
    <row r="76" spans="2:51" ht="15" customHeight="1" outlineLevel="1">
      <c r="B76" s="744" t="s">
        <v>4734</v>
      </c>
      <c r="C76" s="757"/>
      <c r="D76" s="757"/>
      <c r="E76" s="757"/>
      <c r="F76" s="757"/>
      <c r="G76" s="757"/>
      <c r="H76" s="758"/>
      <c r="I76" s="759"/>
      <c r="J76" s="761"/>
      <c r="K76" s="761"/>
      <c r="L76" s="749">
        <f t="shared" si="6"/>
        <v>0</v>
      </c>
      <c r="M76" s="752">
        <f t="shared" si="7"/>
        <v>0</v>
      </c>
      <c r="N76" s="772">
        <f t="shared" si="8"/>
        <v>0</v>
      </c>
      <c r="O76" s="777"/>
      <c r="P76" s="777"/>
      <c r="Q76" s="775"/>
      <c r="R76" s="768">
        <f t="shared" si="9"/>
        <v>0</v>
      </c>
      <c r="S76" s="768">
        <f t="shared" si="10"/>
        <v>0</v>
      </c>
      <c r="T76" s="765"/>
      <c r="U76" s="765"/>
      <c r="V76" s="766"/>
      <c r="W76" s="1913"/>
      <c r="X76" s="386" t="s">
        <v>4735</v>
      </c>
      <c r="Y76" s="1913"/>
      <c r="Z76" s="1924"/>
      <c r="AA76" s="1913"/>
      <c r="AB76" s="1914"/>
      <c r="AC76" s="1915"/>
      <c r="AD76" s="834">
        <v>67</v>
      </c>
      <c r="AE76" s="826" t="s">
        <v>4736</v>
      </c>
      <c r="AF76" s="850" t="s">
        <v>4737</v>
      </c>
      <c r="AG76" s="850" t="s">
        <v>4738</v>
      </c>
      <c r="AH76" s="850" t="s">
        <v>4739</v>
      </c>
      <c r="AI76" s="850" t="s">
        <v>4740</v>
      </c>
      <c r="AJ76" s="850" t="s">
        <v>4741</v>
      </c>
      <c r="AK76" s="851" t="s">
        <v>4742</v>
      </c>
      <c r="AL76" s="852" t="s">
        <v>4743</v>
      </c>
      <c r="AM76" s="853" t="s">
        <v>4744</v>
      </c>
      <c r="AN76" s="853" t="s">
        <v>4745</v>
      </c>
      <c r="AO76" s="749" t="s">
        <v>4746</v>
      </c>
      <c r="AP76" s="752" t="s">
        <v>4747</v>
      </c>
      <c r="AQ76" s="752" t="s">
        <v>4748</v>
      </c>
      <c r="AR76" s="777"/>
      <c r="AS76" s="777"/>
      <c r="AT76" s="827" t="s">
        <v>4749</v>
      </c>
      <c r="AU76" s="694" t="s">
        <v>4750</v>
      </c>
      <c r="AV76" s="694" t="s">
        <v>4751</v>
      </c>
      <c r="AW76" s="709" t="s">
        <v>4752</v>
      </c>
      <c r="AX76" s="709" t="s">
        <v>4753</v>
      </c>
      <c r="AY76" s="872" t="s">
        <v>4754</v>
      </c>
    </row>
    <row r="77" spans="2:51" ht="15" customHeight="1" outlineLevel="1">
      <c r="B77" s="744" t="s">
        <v>4755</v>
      </c>
      <c r="C77" s="757"/>
      <c r="D77" s="757"/>
      <c r="E77" s="757"/>
      <c r="F77" s="757"/>
      <c r="G77" s="757"/>
      <c r="H77" s="758"/>
      <c r="I77" s="759"/>
      <c r="J77" s="761"/>
      <c r="K77" s="761"/>
      <c r="L77" s="749">
        <f t="shared" si="6"/>
        <v>0</v>
      </c>
      <c r="M77" s="752">
        <f t="shared" si="7"/>
        <v>0</v>
      </c>
      <c r="N77" s="772">
        <f t="shared" si="8"/>
        <v>0</v>
      </c>
      <c r="O77" s="777"/>
      <c r="P77" s="777"/>
      <c r="Q77" s="775"/>
      <c r="R77" s="768">
        <f t="shared" si="9"/>
        <v>0</v>
      </c>
      <c r="S77" s="768">
        <f t="shared" si="10"/>
        <v>0</v>
      </c>
      <c r="T77" s="765"/>
      <c r="U77" s="765"/>
      <c r="V77" s="766"/>
      <c r="W77" s="1913"/>
      <c r="X77" s="386" t="s">
        <v>4756</v>
      </c>
      <c r="Y77" s="1913"/>
      <c r="Z77" s="1924"/>
      <c r="AA77" s="1913"/>
      <c r="AB77" s="1914"/>
      <c r="AC77" s="1915"/>
      <c r="AD77" s="834">
        <v>68</v>
      </c>
      <c r="AE77" s="826" t="s">
        <v>4757</v>
      </c>
      <c r="AF77" s="850" t="s">
        <v>4758</v>
      </c>
      <c r="AG77" s="850" t="s">
        <v>4759</v>
      </c>
      <c r="AH77" s="850" t="s">
        <v>4760</v>
      </c>
      <c r="AI77" s="850" t="s">
        <v>4761</v>
      </c>
      <c r="AJ77" s="850" t="s">
        <v>4762</v>
      </c>
      <c r="AK77" s="851" t="s">
        <v>4763</v>
      </c>
      <c r="AL77" s="852" t="s">
        <v>4764</v>
      </c>
      <c r="AM77" s="853" t="s">
        <v>4765</v>
      </c>
      <c r="AN77" s="853" t="s">
        <v>4766</v>
      </c>
      <c r="AO77" s="749" t="s">
        <v>4767</v>
      </c>
      <c r="AP77" s="752" t="s">
        <v>4768</v>
      </c>
      <c r="AQ77" s="752" t="s">
        <v>4769</v>
      </c>
      <c r="AR77" s="777"/>
      <c r="AS77" s="777"/>
      <c r="AT77" s="827" t="s">
        <v>4770</v>
      </c>
      <c r="AU77" s="694" t="s">
        <v>4771</v>
      </c>
      <c r="AV77" s="694" t="s">
        <v>4772</v>
      </c>
      <c r="AW77" s="709" t="s">
        <v>4773</v>
      </c>
      <c r="AX77" s="709" t="s">
        <v>4774</v>
      </c>
      <c r="AY77" s="872" t="s">
        <v>4775</v>
      </c>
    </row>
    <row r="78" spans="2:51" ht="15" customHeight="1" outlineLevel="1">
      <c r="B78" s="744" t="s">
        <v>4776</v>
      </c>
      <c r="C78" s="757"/>
      <c r="D78" s="757"/>
      <c r="E78" s="757"/>
      <c r="F78" s="757"/>
      <c r="G78" s="757"/>
      <c r="H78" s="758"/>
      <c r="I78" s="759"/>
      <c r="J78" s="761"/>
      <c r="K78" s="761"/>
      <c r="L78" s="749">
        <f t="shared" si="6"/>
        <v>0</v>
      </c>
      <c r="M78" s="752">
        <f t="shared" si="7"/>
        <v>0</v>
      </c>
      <c r="N78" s="772">
        <f t="shared" si="8"/>
        <v>0</v>
      </c>
      <c r="O78" s="777"/>
      <c r="P78" s="777"/>
      <c r="Q78" s="775"/>
      <c r="R78" s="768">
        <f t="shared" si="9"/>
        <v>0</v>
      </c>
      <c r="S78" s="768">
        <f t="shared" si="10"/>
        <v>0</v>
      </c>
      <c r="T78" s="765"/>
      <c r="U78" s="765"/>
      <c r="V78" s="766"/>
      <c r="W78" s="1913"/>
      <c r="X78" s="386" t="s">
        <v>4777</v>
      </c>
      <c r="Y78" s="1913"/>
      <c r="Z78" s="1924"/>
      <c r="AA78" s="1913"/>
      <c r="AB78" s="1914"/>
      <c r="AC78" s="1915"/>
      <c r="AD78" s="834">
        <v>69</v>
      </c>
      <c r="AE78" s="826" t="s">
        <v>4778</v>
      </c>
      <c r="AF78" s="850" t="s">
        <v>4779</v>
      </c>
      <c r="AG78" s="850" t="s">
        <v>4780</v>
      </c>
      <c r="AH78" s="850" t="s">
        <v>4781</v>
      </c>
      <c r="AI78" s="850" t="s">
        <v>4782</v>
      </c>
      <c r="AJ78" s="850" t="s">
        <v>4783</v>
      </c>
      <c r="AK78" s="851" t="s">
        <v>4784</v>
      </c>
      <c r="AL78" s="852" t="s">
        <v>4785</v>
      </c>
      <c r="AM78" s="853" t="s">
        <v>4786</v>
      </c>
      <c r="AN78" s="853" t="s">
        <v>4787</v>
      </c>
      <c r="AO78" s="749" t="s">
        <v>4788</v>
      </c>
      <c r="AP78" s="752" t="s">
        <v>4789</v>
      </c>
      <c r="AQ78" s="752" t="s">
        <v>4790</v>
      </c>
      <c r="AR78" s="777"/>
      <c r="AS78" s="777"/>
      <c r="AT78" s="827" t="s">
        <v>4791</v>
      </c>
      <c r="AU78" s="694" t="s">
        <v>4792</v>
      </c>
      <c r="AV78" s="694" t="s">
        <v>4793</v>
      </c>
      <c r="AW78" s="709" t="s">
        <v>4794</v>
      </c>
      <c r="AX78" s="709" t="s">
        <v>4795</v>
      </c>
      <c r="AY78" s="872" t="s">
        <v>4796</v>
      </c>
    </row>
    <row r="79" spans="2:51" ht="15" customHeight="1" outlineLevel="1">
      <c r="B79" s="744" t="s">
        <v>4797</v>
      </c>
      <c r="C79" s="757"/>
      <c r="D79" s="757"/>
      <c r="E79" s="757"/>
      <c r="F79" s="757"/>
      <c r="G79" s="757"/>
      <c r="H79" s="758"/>
      <c r="I79" s="759"/>
      <c r="J79" s="761"/>
      <c r="K79" s="761"/>
      <c r="L79" s="749">
        <f t="shared" si="6"/>
        <v>0</v>
      </c>
      <c r="M79" s="752">
        <f t="shared" si="7"/>
        <v>0</v>
      </c>
      <c r="N79" s="772">
        <f t="shared" si="8"/>
        <v>0</v>
      </c>
      <c r="O79" s="777"/>
      <c r="P79" s="777"/>
      <c r="Q79" s="775"/>
      <c r="R79" s="768">
        <f t="shared" si="9"/>
        <v>0</v>
      </c>
      <c r="S79" s="768">
        <f t="shared" si="10"/>
        <v>0</v>
      </c>
      <c r="T79" s="765"/>
      <c r="U79" s="765"/>
      <c r="V79" s="766"/>
      <c r="W79" s="1913"/>
      <c r="X79" s="386" t="s">
        <v>4798</v>
      </c>
      <c r="Y79" s="1913"/>
      <c r="Z79" s="1924"/>
      <c r="AA79" s="1913"/>
      <c r="AB79" s="1914"/>
      <c r="AC79" s="1915"/>
      <c r="AD79" s="834">
        <v>70</v>
      </c>
      <c r="AE79" s="826" t="s">
        <v>4799</v>
      </c>
      <c r="AF79" s="850" t="s">
        <v>4800</v>
      </c>
      <c r="AG79" s="850" t="s">
        <v>4801</v>
      </c>
      <c r="AH79" s="850" t="s">
        <v>4802</v>
      </c>
      <c r="AI79" s="850" t="s">
        <v>4803</v>
      </c>
      <c r="AJ79" s="850" t="s">
        <v>4804</v>
      </c>
      <c r="AK79" s="851" t="s">
        <v>4805</v>
      </c>
      <c r="AL79" s="852" t="s">
        <v>4806</v>
      </c>
      <c r="AM79" s="853" t="s">
        <v>4807</v>
      </c>
      <c r="AN79" s="853" t="s">
        <v>4808</v>
      </c>
      <c r="AO79" s="749" t="s">
        <v>4809</v>
      </c>
      <c r="AP79" s="752" t="s">
        <v>4810</v>
      </c>
      <c r="AQ79" s="752" t="s">
        <v>4811</v>
      </c>
      <c r="AR79" s="777"/>
      <c r="AS79" s="777"/>
      <c r="AT79" s="827" t="s">
        <v>4812</v>
      </c>
      <c r="AU79" s="694" t="s">
        <v>4813</v>
      </c>
      <c r="AV79" s="694" t="s">
        <v>4814</v>
      </c>
      <c r="AW79" s="709" t="s">
        <v>4815</v>
      </c>
      <c r="AX79" s="709" t="s">
        <v>4816</v>
      </c>
      <c r="AY79" s="872" t="s">
        <v>4817</v>
      </c>
    </row>
    <row r="80" spans="2:51" ht="15" customHeight="1" outlineLevel="1">
      <c r="B80" s="744" t="s">
        <v>4818</v>
      </c>
      <c r="C80" s="757"/>
      <c r="D80" s="757"/>
      <c r="E80" s="757"/>
      <c r="F80" s="757"/>
      <c r="G80" s="757"/>
      <c r="H80" s="758"/>
      <c r="I80" s="759"/>
      <c r="J80" s="761"/>
      <c r="K80" s="761"/>
      <c r="L80" s="749">
        <f t="shared" si="6"/>
        <v>0</v>
      </c>
      <c r="M80" s="752">
        <f t="shared" si="7"/>
        <v>0</v>
      </c>
      <c r="N80" s="772">
        <f t="shared" si="8"/>
        <v>0</v>
      </c>
      <c r="O80" s="777"/>
      <c r="P80" s="777"/>
      <c r="Q80" s="775"/>
      <c r="R80" s="768">
        <f t="shared" si="9"/>
        <v>0</v>
      </c>
      <c r="S80" s="768">
        <f t="shared" si="10"/>
        <v>0</v>
      </c>
      <c r="T80" s="765"/>
      <c r="U80" s="765"/>
      <c r="V80" s="766"/>
      <c r="W80" s="1913"/>
      <c r="X80" s="386" t="s">
        <v>4819</v>
      </c>
      <c r="Y80" s="1913"/>
      <c r="Z80" s="1924"/>
      <c r="AA80" s="1913"/>
      <c r="AB80" s="1914"/>
      <c r="AC80" s="1915"/>
      <c r="AD80" s="834">
        <v>71</v>
      </c>
      <c r="AE80" s="826" t="s">
        <v>4820</v>
      </c>
      <c r="AF80" s="850" t="s">
        <v>4821</v>
      </c>
      <c r="AG80" s="850" t="s">
        <v>4822</v>
      </c>
      <c r="AH80" s="850" t="s">
        <v>4823</v>
      </c>
      <c r="AI80" s="850" t="s">
        <v>4824</v>
      </c>
      <c r="AJ80" s="850" t="s">
        <v>4825</v>
      </c>
      <c r="AK80" s="851" t="s">
        <v>4826</v>
      </c>
      <c r="AL80" s="852" t="s">
        <v>4827</v>
      </c>
      <c r="AM80" s="853" t="s">
        <v>4828</v>
      </c>
      <c r="AN80" s="853" t="s">
        <v>4829</v>
      </c>
      <c r="AO80" s="749" t="s">
        <v>4830</v>
      </c>
      <c r="AP80" s="752" t="s">
        <v>4831</v>
      </c>
      <c r="AQ80" s="752" t="s">
        <v>4832</v>
      </c>
      <c r="AR80" s="777"/>
      <c r="AS80" s="777"/>
      <c r="AT80" s="827" t="s">
        <v>4833</v>
      </c>
      <c r="AU80" s="694" t="s">
        <v>4834</v>
      </c>
      <c r="AV80" s="694" t="s">
        <v>4835</v>
      </c>
      <c r="AW80" s="709" t="s">
        <v>4836</v>
      </c>
      <c r="AX80" s="709" t="s">
        <v>4837</v>
      </c>
      <c r="AY80" s="872" t="s">
        <v>4838</v>
      </c>
    </row>
    <row r="81" spans="2:51" ht="15" customHeight="1" outlineLevel="1">
      <c r="B81" s="744" t="s">
        <v>4839</v>
      </c>
      <c r="C81" s="757"/>
      <c r="D81" s="757"/>
      <c r="E81" s="757"/>
      <c r="F81" s="757"/>
      <c r="G81" s="757"/>
      <c r="H81" s="758"/>
      <c r="I81" s="759"/>
      <c r="J81" s="761"/>
      <c r="K81" s="761"/>
      <c r="L81" s="749">
        <f t="shared" si="6"/>
        <v>0</v>
      </c>
      <c r="M81" s="752">
        <f t="shared" si="7"/>
        <v>0</v>
      </c>
      <c r="N81" s="772">
        <f t="shared" si="8"/>
        <v>0</v>
      </c>
      <c r="O81" s="777"/>
      <c r="P81" s="777"/>
      <c r="Q81" s="775"/>
      <c r="R81" s="768">
        <f t="shared" si="9"/>
        <v>0</v>
      </c>
      <c r="S81" s="768">
        <f t="shared" si="10"/>
        <v>0</v>
      </c>
      <c r="T81" s="765"/>
      <c r="U81" s="765"/>
      <c r="V81" s="766"/>
      <c r="W81" s="1913"/>
      <c r="X81" s="386" t="s">
        <v>4840</v>
      </c>
      <c r="Y81" s="1913"/>
      <c r="Z81" s="1924"/>
      <c r="AA81" s="1913"/>
      <c r="AB81" s="1914"/>
      <c r="AC81" s="1915"/>
      <c r="AD81" s="834">
        <v>72</v>
      </c>
      <c r="AE81" s="826" t="s">
        <v>4841</v>
      </c>
      <c r="AF81" s="850" t="s">
        <v>4842</v>
      </c>
      <c r="AG81" s="850" t="s">
        <v>4843</v>
      </c>
      <c r="AH81" s="850" t="s">
        <v>4844</v>
      </c>
      <c r="AI81" s="850" t="s">
        <v>4845</v>
      </c>
      <c r="AJ81" s="850" t="s">
        <v>4846</v>
      </c>
      <c r="AK81" s="851" t="s">
        <v>4847</v>
      </c>
      <c r="AL81" s="852" t="s">
        <v>4848</v>
      </c>
      <c r="AM81" s="853" t="s">
        <v>4849</v>
      </c>
      <c r="AN81" s="853" t="s">
        <v>4850</v>
      </c>
      <c r="AO81" s="749" t="s">
        <v>4851</v>
      </c>
      <c r="AP81" s="752" t="s">
        <v>4852</v>
      </c>
      <c r="AQ81" s="752" t="s">
        <v>4853</v>
      </c>
      <c r="AR81" s="777"/>
      <c r="AS81" s="777"/>
      <c r="AT81" s="827" t="s">
        <v>4854</v>
      </c>
      <c r="AU81" s="694" t="s">
        <v>4855</v>
      </c>
      <c r="AV81" s="694" t="s">
        <v>4856</v>
      </c>
      <c r="AW81" s="709" t="s">
        <v>4857</v>
      </c>
      <c r="AX81" s="709" t="s">
        <v>4858</v>
      </c>
      <c r="AY81" s="872" t="s">
        <v>4859</v>
      </c>
    </row>
    <row r="82" spans="2:51" ht="15" customHeight="1" outlineLevel="1">
      <c r="B82" s="744" t="s">
        <v>4860</v>
      </c>
      <c r="C82" s="757"/>
      <c r="D82" s="757"/>
      <c r="E82" s="757"/>
      <c r="F82" s="757"/>
      <c r="G82" s="757"/>
      <c r="H82" s="758"/>
      <c r="I82" s="759"/>
      <c r="J82" s="761"/>
      <c r="K82" s="761"/>
      <c r="L82" s="749">
        <f t="shared" si="6"/>
        <v>0</v>
      </c>
      <c r="M82" s="752">
        <f t="shared" si="7"/>
        <v>0</v>
      </c>
      <c r="N82" s="772">
        <f t="shared" si="8"/>
        <v>0</v>
      </c>
      <c r="O82" s="777"/>
      <c r="P82" s="777"/>
      <c r="Q82" s="775"/>
      <c r="R82" s="768">
        <f t="shared" si="9"/>
        <v>0</v>
      </c>
      <c r="S82" s="768">
        <f t="shared" si="10"/>
        <v>0</v>
      </c>
      <c r="T82" s="765"/>
      <c r="U82" s="765"/>
      <c r="V82" s="766"/>
      <c r="W82" s="1913"/>
      <c r="X82" s="386" t="s">
        <v>4861</v>
      </c>
      <c r="Y82" s="1913"/>
      <c r="Z82" s="1924"/>
      <c r="AA82" s="1913"/>
      <c r="AB82" s="1914"/>
      <c r="AC82" s="1915"/>
      <c r="AD82" s="834">
        <v>73</v>
      </c>
      <c r="AE82" s="826" t="s">
        <v>4862</v>
      </c>
      <c r="AF82" s="850" t="s">
        <v>4863</v>
      </c>
      <c r="AG82" s="850" t="s">
        <v>4864</v>
      </c>
      <c r="AH82" s="850" t="s">
        <v>4865</v>
      </c>
      <c r="AI82" s="850" t="s">
        <v>4866</v>
      </c>
      <c r="AJ82" s="850" t="s">
        <v>4867</v>
      </c>
      <c r="AK82" s="851" t="s">
        <v>4868</v>
      </c>
      <c r="AL82" s="852" t="s">
        <v>4869</v>
      </c>
      <c r="AM82" s="853" t="s">
        <v>4870</v>
      </c>
      <c r="AN82" s="853" t="s">
        <v>4871</v>
      </c>
      <c r="AO82" s="749" t="s">
        <v>4872</v>
      </c>
      <c r="AP82" s="752" t="s">
        <v>4873</v>
      </c>
      <c r="AQ82" s="752" t="s">
        <v>4874</v>
      </c>
      <c r="AR82" s="777"/>
      <c r="AS82" s="777"/>
      <c r="AT82" s="827" t="s">
        <v>4875</v>
      </c>
      <c r="AU82" s="694" t="s">
        <v>4876</v>
      </c>
      <c r="AV82" s="694" t="s">
        <v>4877</v>
      </c>
      <c r="AW82" s="709" t="s">
        <v>4878</v>
      </c>
      <c r="AX82" s="709" t="s">
        <v>4879</v>
      </c>
      <c r="AY82" s="872" t="s">
        <v>4880</v>
      </c>
    </row>
    <row r="83" spans="2:51" ht="15" customHeight="1" outlineLevel="1">
      <c r="B83" s="744" t="s">
        <v>4881</v>
      </c>
      <c r="C83" s="757"/>
      <c r="D83" s="757"/>
      <c r="E83" s="757"/>
      <c r="F83" s="757"/>
      <c r="G83" s="757"/>
      <c r="H83" s="758"/>
      <c r="I83" s="759"/>
      <c r="J83" s="761"/>
      <c r="K83" s="761"/>
      <c r="L83" s="749">
        <f t="shared" si="6"/>
        <v>0</v>
      </c>
      <c r="M83" s="752">
        <f t="shared" si="7"/>
        <v>0</v>
      </c>
      <c r="N83" s="772">
        <f t="shared" si="8"/>
        <v>0</v>
      </c>
      <c r="O83" s="777"/>
      <c r="P83" s="777"/>
      <c r="Q83" s="775"/>
      <c r="R83" s="768">
        <f t="shared" si="9"/>
        <v>0</v>
      </c>
      <c r="S83" s="768">
        <f t="shared" si="10"/>
        <v>0</v>
      </c>
      <c r="T83" s="765"/>
      <c r="U83" s="765"/>
      <c r="V83" s="766"/>
      <c r="W83" s="1913"/>
      <c r="X83" s="386" t="s">
        <v>4882</v>
      </c>
      <c r="Y83" s="1913"/>
      <c r="Z83" s="1924"/>
      <c r="AA83" s="1913"/>
      <c r="AB83" s="1914"/>
      <c r="AC83" s="1915"/>
      <c r="AD83" s="834">
        <v>74</v>
      </c>
      <c r="AE83" s="826" t="s">
        <v>4883</v>
      </c>
      <c r="AF83" s="850" t="s">
        <v>4884</v>
      </c>
      <c r="AG83" s="850" t="s">
        <v>4885</v>
      </c>
      <c r="AH83" s="850" t="s">
        <v>4886</v>
      </c>
      <c r="AI83" s="850" t="s">
        <v>4887</v>
      </c>
      <c r="AJ83" s="850" t="s">
        <v>4888</v>
      </c>
      <c r="AK83" s="851" t="s">
        <v>4889</v>
      </c>
      <c r="AL83" s="852" t="s">
        <v>4890</v>
      </c>
      <c r="AM83" s="853" t="s">
        <v>4891</v>
      </c>
      <c r="AN83" s="853" t="s">
        <v>4892</v>
      </c>
      <c r="AO83" s="749" t="s">
        <v>4893</v>
      </c>
      <c r="AP83" s="752" t="s">
        <v>4894</v>
      </c>
      <c r="AQ83" s="752" t="s">
        <v>4895</v>
      </c>
      <c r="AR83" s="777"/>
      <c r="AS83" s="777"/>
      <c r="AT83" s="827" t="s">
        <v>4896</v>
      </c>
      <c r="AU83" s="694" t="s">
        <v>4897</v>
      </c>
      <c r="AV83" s="694" t="s">
        <v>4898</v>
      </c>
      <c r="AW83" s="709" t="s">
        <v>4899</v>
      </c>
      <c r="AX83" s="709" t="s">
        <v>4900</v>
      </c>
      <c r="AY83" s="872" t="s">
        <v>4901</v>
      </c>
    </row>
    <row r="84" spans="2:51" ht="15" customHeight="1" outlineLevel="1">
      <c r="B84" s="744" t="s">
        <v>4902</v>
      </c>
      <c r="C84" s="757"/>
      <c r="D84" s="757"/>
      <c r="E84" s="757"/>
      <c r="F84" s="757"/>
      <c r="G84" s="757"/>
      <c r="H84" s="758"/>
      <c r="I84" s="759"/>
      <c r="J84" s="761"/>
      <c r="K84" s="761"/>
      <c r="L84" s="749">
        <f t="shared" si="6"/>
        <v>0</v>
      </c>
      <c r="M84" s="752">
        <f t="shared" si="7"/>
        <v>0</v>
      </c>
      <c r="N84" s="772">
        <f t="shared" si="8"/>
        <v>0</v>
      </c>
      <c r="O84" s="777"/>
      <c r="P84" s="777"/>
      <c r="Q84" s="775"/>
      <c r="R84" s="768">
        <f t="shared" si="9"/>
        <v>0</v>
      </c>
      <c r="S84" s="768">
        <f t="shared" si="10"/>
        <v>0</v>
      </c>
      <c r="T84" s="765"/>
      <c r="U84" s="765"/>
      <c r="V84" s="766"/>
      <c r="W84" s="1913"/>
      <c r="X84" s="386" t="s">
        <v>4903</v>
      </c>
      <c r="Y84" s="1913"/>
      <c r="Z84" s="1924"/>
      <c r="AA84" s="1913"/>
      <c r="AB84" s="1914"/>
      <c r="AC84" s="1915"/>
      <c r="AD84" s="834">
        <v>75</v>
      </c>
      <c r="AE84" s="826" t="s">
        <v>4904</v>
      </c>
      <c r="AF84" s="850" t="s">
        <v>4905</v>
      </c>
      <c r="AG84" s="850" t="s">
        <v>4906</v>
      </c>
      <c r="AH84" s="850" t="s">
        <v>4907</v>
      </c>
      <c r="AI84" s="850" t="s">
        <v>4908</v>
      </c>
      <c r="AJ84" s="850" t="s">
        <v>4909</v>
      </c>
      <c r="AK84" s="851" t="s">
        <v>4910</v>
      </c>
      <c r="AL84" s="852" t="s">
        <v>4911</v>
      </c>
      <c r="AM84" s="853" t="s">
        <v>4912</v>
      </c>
      <c r="AN84" s="853" t="s">
        <v>4913</v>
      </c>
      <c r="AO84" s="749" t="s">
        <v>4914</v>
      </c>
      <c r="AP84" s="752" t="s">
        <v>4915</v>
      </c>
      <c r="AQ84" s="752" t="s">
        <v>4916</v>
      </c>
      <c r="AR84" s="777"/>
      <c r="AS84" s="777"/>
      <c r="AT84" s="827" t="s">
        <v>4917</v>
      </c>
      <c r="AU84" s="694" t="s">
        <v>4918</v>
      </c>
      <c r="AV84" s="694" t="s">
        <v>4919</v>
      </c>
      <c r="AW84" s="709" t="s">
        <v>4920</v>
      </c>
      <c r="AX84" s="709" t="s">
        <v>4921</v>
      </c>
      <c r="AY84" s="872" t="s">
        <v>4922</v>
      </c>
    </row>
    <row r="85" spans="2:51" ht="15" customHeight="1" outlineLevel="1">
      <c r="B85" s="744" t="s">
        <v>4923</v>
      </c>
      <c r="C85" s="757"/>
      <c r="D85" s="757"/>
      <c r="E85" s="757"/>
      <c r="F85" s="757"/>
      <c r="G85" s="757"/>
      <c r="H85" s="758"/>
      <c r="I85" s="759"/>
      <c r="J85" s="761"/>
      <c r="K85" s="761"/>
      <c r="L85" s="749">
        <f t="shared" si="6"/>
        <v>0</v>
      </c>
      <c r="M85" s="752">
        <f t="shared" si="7"/>
        <v>0</v>
      </c>
      <c r="N85" s="772">
        <f t="shared" si="8"/>
        <v>0</v>
      </c>
      <c r="O85" s="777"/>
      <c r="P85" s="777"/>
      <c r="Q85" s="775"/>
      <c r="R85" s="768">
        <f t="shared" si="9"/>
        <v>0</v>
      </c>
      <c r="S85" s="768">
        <f t="shared" si="10"/>
        <v>0</v>
      </c>
      <c r="T85" s="765"/>
      <c r="U85" s="765"/>
      <c r="V85" s="766"/>
      <c r="W85" s="1913"/>
      <c r="X85" s="386" t="s">
        <v>4924</v>
      </c>
      <c r="Y85" s="1913"/>
      <c r="Z85" s="1924"/>
      <c r="AA85" s="1913"/>
      <c r="AB85" s="1914"/>
      <c r="AC85" s="1915"/>
      <c r="AD85" s="834">
        <v>76</v>
      </c>
      <c r="AE85" s="826" t="s">
        <v>4925</v>
      </c>
      <c r="AF85" s="850" t="s">
        <v>4926</v>
      </c>
      <c r="AG85" s="850" t="s">
        <v>4927</v>
      </c>
      <c r="AH85" s="850" t="s">
        <v>4928</v>
      </c>
      <c r="AI85" s="850" t="s">
        <v>4929</v>
      </c>
      <c r="AJ85" s="850" t="s">
        <v>4930</v>
      </c>
      <c r="AK85" s="851" t="s">
        <v>4931</v>
      </c>
      <c r="AL85" s="852" t="s">
        <v>4932</v>
      </c>
      <c r="AM85" s="853" t="s">
        <v>4933</v>
      </c>
      <c r="AN85" s="853" t="s">
        <v>4934</v>
      </c>
      <c r="AO85" s="749" t="s">
        <v>4935</v>
      </c>
      <c r="AP85" s="752" t="s">
        <v>4936</v>
      </c>
      <c r="AQ85" s="752" t="s">
        <v>4937</v>
      </c>
      <c r="AR85" s="777"/>
      <c r="AS85" s="777"/>
      <c r="AT85" s="827" t="s">
        <v>4938</v>
      </c>
      <c r="AU85" s="694" t="s">
        <v>4939</v>
      </c>
      <c r="AV85" s="694" t="s">
        <v>4940</v>
      </c>
      <c r="AW85" s="709" t="s">
        <v>4941</v>
      </c>
      <c r="AX85" s="709" t="s">
        <v>4942</v>
      </c>
      <c r="AY85" s="872" t="s">
        <v>4943</v>
      </c>
    </row>
    <row r="86" spans="2:51" ht="15" customHeight="1" outlineLevel="1">
      <c r="B86" s="744" t="s">
        <v>4944</v>
      </c>
      <c r="C86" s="757"/>
      <c r="D86" s="757"/>
      <c r="E86" s="757"/>
      <c r="F86" s="757"/>
      <c r="G86" s="757"/>
      <c r="H86" s="758"/>
      <c r="I86" s="759"/>
      <c r="J86" s="761"/>
      <c r="K86" s="761"/>
      <c r="L86" s="749">
        <f t="shared" si="6"/>
        <v>0</v>
      </c>
      <c r="M86" s="752">
        <f t="shared" si="7"/>
        <v>0</v>
      </c>
      <c r="N86" s="772">
        <f t="shared" si="8"/>
        <v>0</v>
      </c>
      <c r="O86" s="777"/>
      <c r="P86" s="777"/>
      <c r="Q86" s="775"/>
      <c r="R86" s="768">
        <f t="shared" si="9"/>
        <v>0</v>
      </c>
      <c r="S86" s="768">
        <f t="shared" si="10"/>
        <v>0</v>
      </c>
      <c r="T86" s="765"/>
      <c r="U86" s="765"/>
      <c r="V86" s="766"/>
      <c r="W86" s="1913"/>
      <c r="X86" s="386" t="s">
        <v>4945</v>
      </c>
      <c r="Y86" s="1913"/>
      <c r="Z86" s="1924"/>
      <c r="AA86" s="1913"/>
      <c r="AB86" s="1914"/>
      <c r="AC86" s="1915"/>
      <c r="AD86" s="834">
        <v>77</v>
      </c>
      <c r="AE86" s="826" t="s">
        <v>4946</v>
      </c>
      <c r="AF86" s="850" t="s">
        <v>4947</v>
      </c>
      <c r="AG86" s="850" t="s">
        <v>4948</v>
      </c>
      <c r="AH86" s="850" t="s">
        <v>4949</v>
      </c>
      <c r="AI86" s="850" t="s">
        <v>4950</v>
      </c>
      <c r="AJ86" s="850" t="s">
        <v>4951</v>
      </c>
      <c r="AK86" s="851" t="s">
        <v>4952</v>
      </c>
      <c r="AL86" s="852" t="s">
        <v>4953</v>
      </c>
      <c r="AM86" s="853" t="s">
        <v>4954</v>
      </c>
      <c r="AN86" s="853" t="s">
        <v>4955</v>
      </c>
      <c r="AO86" s="749" t="s">
        <v>4956</v>
      </c>
      <c r="AP86" s="752" t="s">
        <v>4957</v>
      </c>
      <c r="AQ86" s="752" t="s">
        <v>4958</v>
      </c>
      <c r="AR86" s="777"/>
      <c r="AS86" s="777"/>
      <c r="AT86" s="827" t="s">
        <v>4959</v>
      </c>
      <c r="AU86" s="694" t="s">
        <v>4960</v>
      </c>
      <c r="AV86" s="694" t="s">
        <v>4961</v>
      </c>
      <c r="AW86" s="709" t="s">
        <v>4962</v>
      </c>
      <c r="AX86" s="709" t="s">
        <v>4963</v>
      </c>
      <c r="AY86" s="872" t="s">
        <v>4964</v>
      </c>
    </row>
    <row r="87" spans="2:51" ht="15" customHeight="1" outlineLevel="1">
      <c r="B87" s="744" t="s">
        <v>4965</v>
      </c>
      <c r="C87" s="757"/>
      <c r="D87" s="757"/>
      <c r="E87" s="757"/>
      <c r="F87" s="757"/>
      <c r="G87" s="757"/>
      <c r="H87" s="758"/>
      <c r="I87" s="759"/>
      <c r="J87" s="761"/>
      <c r="K87" s="761"/>
      <c r="L87" s="749">
        <f t="shared" si="6"/>
        <v>0</v>
      </c>
      <c r="M87" s="752">
        <f t="shared" si="7"/>
        <v>0</v>
      </c>
      <c r="N87" s="772">
        <f t="shared" si="8"/>
        <v>0</v>
      </c>
      <c r="O87" s="777"/>
      <c r="P87" s="777"/>
      <c r="Q87" s="775"/>
      <c r="R87" s="768">
        <f t="shared" si="9"/>
        <v>0</v>
      </c>
      <c r="S87" s="768">
        <f t="shared" si="10"/>
        <v>0</v>
      </c>
      <c r="T87" s="765"/>
      <c r="U87" s="765"/>
      <c r="V87" s="766"/>
      <c r="W87" s="1913"/>
      <c r="X87" s="386" t="s">
        <v>4966</v>
      </c>
      <c r="Y87" s="1913"/>
      <c r="Z87" s="1924"/>
      <c r="AA87" s="1913"/>
      <c r="AB87" s="1914"/>
      <c r="AC87" s="1915"/>
      <c r="AD87" s="834">
        <v>78</v>
      </c>
      <c r="AE87" s="826" t="s">
        <v>4967</v>
      </c>
      <c r="AF87" s="850" t="s">
        <v>4968</v>
      </c>
      <c r="AG87" s="850" t="s">
        <v>4969</v>
      </c>
      <c r="AH87" s="850" t="s">
        <v>4970</v>
      </c>
      <c r="AI87" s="850" t="s">
        <v>4971</v>
      </c>
      <c r="AJ87" s="850" t="s">
        <v>4972</v>
      </c>
      <c r="AK87" s="851" t="s">
        <v>4973</v>
      </c>
      <c r="AL87" s="852" t="s">
        <v>4974</v>
      </c>
      <c r="AM87" s="853" t="s">
        <v>4975</v>
      </c>
      <c r="AN87" s="853" t="s">
        <v>4976</v>
      </c>
      <c r="AO87" s="749" t="s">
        <v>4977</v>
      </c>
      <c r="AP87" s="752" t="s">
        <v>4978</v>
      </c>
      <c r="AQ87" s="752" t="s">
        <v>4979</v>
      </c>
      <c r="AR87" s="777"/>
      <c r="AS87" s="777"/>
      <c r="AT87" s="827" t="s">
        <v>4980</v>
      </c>
      <c r="AU87" s="694" t="s">
        <v>4981</v>
      </c>
      <c r="AV87" s="694" t="s">
        <v>4982</v>
      </c>
      <c r="AW87" s="709" t="s">
        <v>4983</v>
      </c>
      <c r="AX87" s="709" t="s">
        <v>4984</v>
      </c>
      <c r="AY87" s="872" t="s">
        <v>4985</v>
      </c>
    </row>
    <row r="88" spans="2:51" ht="15" customHeight="1" outlineLevel="1">
      <c r="B88" s="744" t="s">
        <v>4986</v>
      </c>
      <c r="C88" s="757"/>
      <c r="D88" s="757"/>
      <c r="E88" s="757"/>
      <c r="F88" s="757"/>
      <c r="G88" s="757"/>
      <c r="H88" s="758"/>
      <c r="I88" s="759"/>
      <c r="J88" s="761"/>
      <c r="K88" s="761"/>
      <c r="L88" s="749">
        <f t="shared" si="6"/>
        <v>0</v>
      </c>
      <c r="M88" s="752">
        <f t="shared" si="7"/>
        <v>0</v>
      </c>
      <c r="N88" s="772">
        <f t="shared" si="8"/>
        <v>0</v>
      </c>
      <c r="O88" s="777"/>
      <c r="P88" s="777"/>
      <c r="Q88" s="775"/>
      <c r="R88" s="768">
        <f t="shared" si="9"/>
        <v>0</v>
      </c>
      <c r="S88" s="768">
        <f t="shared" si="10"/>
        <v>0</v>
      </c>
      <c r="T88" s="765"/>
      <c r="U88" s="765"/>
      <c r="V88" s="766"/>
      <c r="W88" s="1913"/>
      <c r="X88" s="386" t="s">
        <v>4987</v>
      </c>
      <c r="Y88" s="1913"/>
      <c r="Z88" s="1924"/>
      <c r="AA88" s="1913"/>
      <c r="AB88" s="1914"/>
      <c r="AC88" s="1915"/>
      <c r="AD88" s="834">
        <v>79</v>
      </c>
      <c r="AE88" s="826" t="s">
        <v>4988</v>
      </c>
      <c r="AF88" s="850" t="s">
        <v>4989</v>
      </c>
      <c r="AG88" s="850" t="s">
        <v>4990</v>
      </c>
      <c r="AH88" s="850" t="s">
        <v>4991</v>
      </c>
      <c r="AI88" s="850" t="s">
        <v>4992</v>
      </c>
      <c r="AJ88" s="850" t="s">
        <v>4993</v>
      </c>
      <c r="AK88" s="851" t="s">
        <v>4994</v>
      </c>
      <c r="AL88" s="852" t="s">
        <v>4995</v>
      </c>
      <c r="AM88" s="853" t="s">
        <v>4996</v>
      </c>
      <c r="AN88" s="853" t="s">
        <v>4997</v>
      </c>
      <c r="AO88" s="749" t="s">
        <v>4998</v>
      </c>
      <c r="AP88" s="752" t="s">
        <v>4999</v>
      </c>
      <c r="AQ88" s="752" t="s">
        <v>5000</v>
      </c>
      <c r="AR88" s="777"/>
      <c r="AS88" s="777"/>
      <c r="AT88" s="827" t="s">
        <v>5001</v>
      </c>
      <c r="AU88" s="694" t="s">
        <v>5002</v>
      </c>
      <c r="AV88" s="694" t="s">
        <v>5003</v>
      </c>
      <c r="AW88" s="709" t="s">
        <v>5004</v>
      </c>
      <c r="AX88" s="709" t="s">
        <v>5005</v>
      </c>
      <c r="AY88" s="872" t="s">
        <v>5006</v>
      </c>
    </row>
    <row r="89" spans="2:51" ht="15" customHeight="1" outlineLevel="1">
      <c r="B89" s="744" t="s">
        <v>5007</v>
      </c>
      <c r="C89" s="757"/>
      <c r="D89" s="757"/>
      <c r="E89" s="757"/>
      <c r="F89" s="757"/>
      <c r="G89" s="757"/>
      <c r="H89" s="758"/>
      <c r="I89" s="759"/>
      <c r="J89" s="761"/>
      <c r="K89" s="761"/>
      <c r="L89" s="749">
        <f t="shared" si="6"/>
        <v>0</v>
      </c>
      <c r="M89" s="752">
        <f t="shared" si="7"/>
        <v>0</v>
      </c>
      <c r="N89" s="772">
        <f t="shared" si="8"/>
        <v>0</v>
      </c>
      <c r="O89" s="777"/>
      <c r="P89" s="777"/>
      <c r="Q89" s="775"/>
      <c r="R89" s="768">
        <f t="shared" si="9"/>
        <v>0</v>
      </c>
      <c r="S89" s="768">
        <f t="shared" si="10"/>
        <v>0</v>
      </c>
      <c r="T89" s="765"/>
      <c r="U89" s="765"/>
      <c r="V89" s="766"/>
      <c r="W89" s="1913"/>
      <c r="X89" s="386" t="s">
        <v>5008</v>
      </c>
      <c r="Y89" s="1913"/>
      <c r="Z89" s="1924"/>
      <c r="AA89" s="1913"/>
      <c r="AB89" s="1914"/>
      <c r="AC89" s="1915"/>
      <c r="AD89" s="834">
        <v>80</v>
      </c>
      <c r="AE89" s="826" t="s">
        <v>5009</v>
      </c>
      <c r="AF89" s="850" t="s">
        <v>5010</v>
      </c>
      <c r="AG89" s="850" t="s">
        <v>5011</v>
      </c>
      <c r="AH89" s="850" t="s">
        <v>5012</v>
      </c>
      <c r="AI89" s="850" t="s">
        <v>5013</v>
      </c>
      <c r="AJ89" s="850" t="s">
        <v>5014</v>
      </c>
      <c r="AK89" s="851" t="s">
        <v>5015</v>
      </c>
      <c r="AL89" s="852" t="s">
        <v>5016</v>
      </c>
      <c r="AM89" s="853" t="s">
        <v>5017</v>
      </c>
      <c r="AN89" s="853" t="s">
        <v>5018</v>
      </c>
      <c r="AO89" s="749" t="s">
        <v>5019</v>
      </c>
      <c r="AP89" s="752" t="s">
        <v>5020</v>
      </c>
      <c r="AQ89" s="752" t="s">
        <v>5021</v>
      </c>
      <c r="AR89" s="777"/>
      <c r="AS89" s="777"/>
      <c r="AT89" s="827" t="s">
        <v>5022</v>
      </c>
      <c r="AU89" s="694" t="s">
        <v>5023</v>
      </c>
      <c r="AV89" s="694" t="s">
        <v>5024</v>
      </c>
      <c r="AW89" s="709" t="s">
        <v>5025</v>
      </c>
      <c r="AX89" s="709" t="s">
        <v>5026</v>
      </c>
      <c r="AY89" s="872" t="s">
        <v>5027</v>
      </c>
    </row>
    <row r="90" spans="2:51" ht="15" customHeight="1" outlineLevel="1">
      <c r="B90" s="744" t="s">
        <v>5028</v>
      </c>
      <c r="C90" s="757"/>
      <c r="D90" s="757"/>
      <c r="E90" s="757"/>
      <c r="F90" s="757"/>
      <c r="G90" s="757"/>
      <c r="H90" s="758"/>
      <c r="I90" s="759"/>
      <c r="J90" s="761"/>
      <c r="K90" s="761"/>
      <c r="L90" s="749">
        <f t="shared" si="6"/>
        <v>0</v>
      </c>
      <c r="M90" s="752">
        <f t="shared" si="7"/>
        <v>0</v>
      </c>
      <c r="N90" s="772">
        <f t="shared" si="8"/>
        <v>0</v>
      </c>
      <c r="O90" s="777"/>
      <c r="P90" s="777"/>
      <c r="Q90" s="775"/>
      <c r="R90" s="768">
        <f t="shared" si="9"/>
        <v>0</v>
      </c>
      <c r="S90" s="768">
        <f t="shared" si="10"/>
        <v>0</v>
      </c>
      <c r="T90" s="765"/>
      <c r="U90" s="765"/>
      <c r="V90" s="766"/>
      <c r="W90" s="1913"/>
      <c r="X90" s="386" t="s">
        <v>5029</v>
      </c>
      <c r="Y90" s="1913"/>
      <c r="Z90" s="1924"/>
      <c r="AA90" s="1913"/>
      <c r="AB90" s="1914"/>
      <c r="AC90" s="1915"/>
      <c r="AD90" s="834">
        <v>81</v>
      </c>
      <c r="AE90" s="826" t="s">
        <v>5030</v>
      </c>
      <c r="AF90" s="850" t="s">
        <v>5031</v>
      </c>
      <c r="AG90" s="850" t="s">
        <v>5032</v>
      </c>
      <c r="AH90" s="850" t="s">
        <v>5033</v>
      </c>
      <c r="AI90" s="850" t="s">
        <v>5034</v>
      </c>
      <c r="AJ90" s="850" t="s">
        <v>5035</v>
      </c>
      <c r="AK90" s="851" t="s">
        <v>5036</v>
      </c>
      <c r="AL90" s="852" t="s">
        <v>5037</v>
      </c>
      <c r="AM90" s="853" t="s">
        <v>5038</v>
      </c>
      <c r="AN90" s="853" t="s">
        <v>5039</v>
      </c>
      <c r="AO90" s="749" t="s">
        <v>5040</v>
      </c>
      <c r="AP90" s="752" t="s">
        <v>5041</v>
      </c>
      <c r="AQ90" s="752" t="s">
        <v>5042</v>
      </c>
      <c r="AR90" s="777"/>
      <c r="AS90" s="777"/>
      <c r="AT90" s="827" t="s">
        <v>5043</v>
      </c>
      <c r="AU90" s="694" t="s">
        <v>5044</v>
      </c>
      <c r="AV90" s="694" t="s">
        <v>5045</v>
      </c>
      <c r="AW90" s="709" t="s">
        <v>5046</v>
      </c>
      <c r="AX90" s="709" t="s">
        <v>5047</v>
      </c>
      <c r="AY90" s="872" t="s">
        <v>5048</v>
      </c>
    </row>
    <row r="91" spans="2:51" ht="15" customHeight="1" outlineLevel="1">
      <c r="B91" s="744" t="s">
        <v>5049</v>
      </c>
      <c r="C91" s="757"/>
      <c r="D91" s="757"/>
      <c r="E91" s="757"/>
      <c r="F91" s="757"/>
      <c r="G91" s="757"/>
      <c r="H91" s="758"/>
      <c r="I91" s="759"/>
      <c r="J91" s="761"/>
      <c r="K91" s="761"/>
      <c r="L91" s="749">
        <f t="shared" si="6"/>
        <v>0</v>
      </c>
      <c r="M91" s="752">
        <f t="shared" si="7"/>
        <v>0</v>
      </c>
      <c r="N91" s="772">
        <f t="shared" si="8"/>
        <v>0</v>
      </c>
      <c r="O91" s="777"/>
      <c r="P91" s="777"/>
      <c r="Q91" s="775"/>
      <c r="R91" s="768">
        <f t="shared" si="9"/>
        <v>0</v>
      </c>
      <c r="S91" s="768">
        <f t="shared" si="10"/>
        <v>0</v>
      </c>
      <c r="T91" s="765"/>
      <c r="U91" s="765"/>
      <c r="V91" s="766"/>
      <c r="W91" s="1913"/>
      <c r="X91" s="386" t="s">
        <v>5050</v>
      </c>
      <c r="Y91" s="1913"/>
      <c r="Z91" s="1924"/>
      <c r="AA91" s="1913"/>
      <c r="AB91" s="1914"/>
      <c r="AC91" s="1915"/>
      <c r="AD91" s="834">
        <v>82</v>
      </c>
      <c r="AE91" s="826" t="s">
        <v>5051</v>
      </c>
      <c r="AF91" s="850" t="s">
        <v>5052</v>
      </c>
      <c r="AG91" s="850" t="s">
        <v>5053</v>
      </c>
      <c r="AH91" s="850" t="s">
        <v>5054</v>
      </c>
      <c r="AI91" s="850" t="s">
        <v>5055</v>
      </c>
      <c r="AJ91" s="850" t="s">
        <v>5056</v>
      </c>
      <c r="AK91" s="851" t="s">
        <v>5057</v>
      </c>
      <c r="AL91" s="852" t="s">
        <v>5058</v>
      </c>
      <c r="AM91" s="853" t="s">
        <v>5059</v>
      </c>
      <c r="AN91" s="853" t="s">
        <v>5060</v>
      </c>
      <c r="AO91" s="749" t="s">
        <v>5061</v>
      </c>
      <c r="AP91" s="752" t="s">
        <v>5062</v>
      </c>
      <c r="AQ91" s="752" t="s">
        <v>5063</v>
      </c>
      <c r="AR91" s="777"/>
      <c r="AS91" s="777"/>
      <c r="AT91" s="827" t="s">
        <v>5064</v>
      </c>
      <c r="AU91" s="694" t="s">
        <v>5065</v>
      </c>
      <c r="AV91" s="694" t="s">
        <v>5066</v>
      </c>
      <c r="AW91" s="709" t="s">
        <v>5067</v>
      </c>
      <c r="AX91" s="709" t="s">
        <v>5068</v>
      </c>
      <c r="AY91" s="872" t="s">
        <v>5069</v>
      </c>
    </row>
    <row r="92" spans="2:51" ht="15" customHeight="1" outlineLevel="1">
      <c r="B92" s="744" t="s">
        <v>5070</v>
      </c>
      <c r="C92" s="757"/>
      <c r="D92" s="757"/>
      <c r="E92" s="757"/>
      <c r="F92" s="757"/>
      <c r="G92" s="757"/>
      <c r="H92" s="758"/>
      <c r="I92" s="759"/>
      <c r="J92" s="761"/>
      <c r="K92" s="761"/>
      <c r="L92" s="749">
        <f t="shared" si="6"/>
        <v>0</v>
      </c>
      <c r="M92" s="752">
        <f t="shared" si="7"/>
        <v>0</v>
      </c>
      <c r="N92" s="772">
        <f t="shared" si="8"/>
        <v>0</v>
      </c>
      <c r="O92" s="777"/>
      <c r="P92" s="777"/>
      <c r="Q92" s="775"/>
      <c r="R92" s="768">
        <f t="shared" si="9"/>
        <v>0</v>
      </c>
      <c r="S92" s="768">
        <f t="shared" si="10"/>
        <v>0</v>
      </c>
      <c r="T92" s="765"/>
      <c r="U92" s="765"/>
      <c r="V92" s="766"/>
      <c r="W92" s="1913"/>
      <c r="X92" s="386" t="s">
        <v>5071</v>
      </c>
      <c r="Y92" s="1913"/>
      <c r="Z92" s="1924"/>
      <c r="AA92" s="1913"/>
      <c r="AB92" s="1914"/>
      <c r="AC92" s="1915"/>
      <c r="AD92" s="834">
        <v>83</v>
      </c>
      <c r="AE92" s="826" t="s">
        <v>5072</v>
      </c>
      <c r="AF92" s="850" t="s">
        <v>5073</v>
      </c>
      <c r="AG92" s="850" t="s">
        <v>5074</v>
      </c>
      <c r="AH92" s="850" t="s">
        <v>5075</v>
      </c>
      <c r="AI92" s="850" t="s">
        <v>5076</v>
      </c>
      <c r="AJ92" s="850" t="s">
        <v>5077</v>
      </c>
      <c r="AK92" s="851" t="s">
        <v>5078</v>
      </c>
      <c r="AL92" s="852" t="s">
        <v>5079</v>
      </c>
      <c r="AM92" s="853" t="s">
        <v>5080</v>
      </c>
      <c r="AN92" s="853" t="s">
        <v>5081</v>
      </c>
      <c r="AO92" s="749" t="s">
        <v>5082</v>
      </c>
      <c r="AP92" s="752" t="s">
        <v>5083</v>
      </c>
      <c r="AQ92" s="752" t="s">
        <v>5084</v>
      </c>
      <c r="AR92" s="777"/>
      <c r="AS92" s="777"/>
      <c r="AT92" s="827" t="s">
        <v>5085</v>
      </c>
      <c r="AU92" s="694" t="s">
        <v>5086</v>
      </c>
      <c r="AV92" s="694" t="s">
        <v>5087</v>
      </c>
      <c r="AW92" s="709" t="s">
        <v>5088</v>
      </c>
      <c r="AX92" s="709" t="s">
        <v>5089</v>
      </c>
      <c r="AY92" s="872" t="s">
        <v>5090</v>
      </c>
    </row>
    <row r="93" spans="2:51" ht="15" customHeight="1" outlineLevel="1">
      <c r="B93" s="744" t="s">
        <v>5091</v>
      </c>
      <c r="C93" s="757"/>
      <c r="D93" s="757"/>
      <c r="E93" s="757"/>
      <c r="F93" s="757"/>
      <c r="G93" s="757"/>
      <c r="H93" s="758"/>
      <c r="I93" s="759"/>
      <c r="J93" s="761"/>
      <c r="K93" s="761"/>
      <c r="L93" s="749">
        <f t="shared" si="6"/>
        <v>0</v>
      </c>
      <c r="M93" s="752">
        <f t="shared" si="7"/>
        <v>0</v>
      </c>
      <c r="N93" s="772">
        <f t="shared" si="8"/>
        <v>0</v>
      </c>
      <c r="O93" s="777"/>
      <c r="P93" s="777"/>
      <c r="Q93" s="775"/>
      <c r="R93" s="768">
        <f t="shared" si="9"/>
        <v>0</v>
      </c>
      <c r="S93" s="768">
        <f t="shared" si="10"/>
        <v>0</v>
      </c>
      <c r="T93" s="765"/>
      <c r="U93" s="765"/>
      <c r="V93" s="766"/>
      <c r="W93" s="1913"/>
      <c r="X93" s="386" t="s">
        <v>5092</v>
      </c>
      <c r="Y93" s="1913"/>
      <c r="Z93" s="1924"/>
      <c r="AA93" s="1913"/>
      <c r="AB93" s="1914"/>
      <c r="AC93" s="1915"/>
      <c r="AD93" s="834">
        <v>84</v>
      </c>
      <c r="AE93" s="826" t="s">
        <v>5093</v>
      </c>
      <c r="AF93" s="850" t="s">
        <v>5094</v>
      </c>
      <c r="AG93" s="850" t="s">
        <v>5095</v>
      </c>
      <c r="AH93" s="850" t="s">
        <v>5096</v>
      </c>
      <c r="AI93" s="850" t="s">
        <v>5097</v>
      </c>
      <c r="AJ93" s="850" t="s">
        <v>5098</v>
      </c>
      <c r="AK93" s="851" t="s">
        <v>5099</v>
      </c>
      <c r="AL93" s="852" t="s">
        <v>5100</v>
      </c>
      <c r="AM93" s="853" t="s">
        <v>5101</v>
      </c>
      <c r="AN93" s="853" t="s">
        <v>5102</v>
      </c>
      <c r="AO93" s="749" t="s">
        <v>5103</v>
      </c>
      <c r="AP93" s="752" t="s">
        <v>5104</v>
      </c>
      <c r="AQ93" s="752" t="s">
        <v>5105</v>
      </c>
      <c r="AR93" s="777"/>
      <c r="AS93" s="777"/>
      <c r="AT93" s="827" t="s">
        <v>5106</v>
      </c>
      <c r="AU93" s="694" t="s">
        <v>5107</v>
      </c>
      <c r="AV93" s="694" t="s">
        <v>5108</v>
      </c>
      <c r="AW93" s="709" t="s">
        <v>5109</v>
      </c>
      <c r="AX93" s="709" t="s">
        <v>5110</v>
      </c>
      <c r="AY93" s="872" t="s">
        <v>5111</v>
      </c>
    </row>
    <row r="94" spans="2:51" ht="15" customHeight="1" outlineLevel="1">
      <c r="B94" s="744" t="s">
        <v>5112</v>
      </c>
      <c r="C94" s="757"/>
      <c r="D94" s="757"/>
      <c r="E94" s="757"/>
      <c r="F94" s="757"/>
      <c r="G94" s="757"/>
      <c r="H94" s="758"/>
      <c r="I94" s="759"/>
      <c r="J94" s="761"/>
      <c r="K94" s="761"/>
      <c r="L94" s="749">
        <f t="shared" si="6"/>
        <v>0</v>
      </c>
      <c r="M94" s="752">
        <f t="shared" si="7"/>
        <v>0</v>
      </c>
      <c r="N94" s="772">
        <f t="shared" si="8"/>
        <v>0</v>
      </c>
      <c r="O94" s="777"/>
      <c r="P94" s="777"/>
      <c r="Q94" s="775"/>
      <c r="R94" s="768">
        <f t="shared" si="9"/>
        <v>0</v>
      </c>
      <c r="S94" s="768">
        <f t="shared" si="10"/>
        <v>0</v>
      </c>
      <c r="T94" s="765"/>
      <c r="U94" s="765"/>
      <c r="V94" s="766"/>
      <c r="W94" s="1913"/>
      <c r="X94" s="386" t="s">
        <v>5113</v>
      </c>
      <c r="Y94" s="1913"/>
      <c r="Z94" s="1924"/>
      <c r="AA94" s="1913"/>
      <c r="AB94" s="1914"/>
      <c r="AC94" s="1915"/>
      <c r="AD94" s="834">
        <v>85</v>
      </c>
      <c r="AE94" s="826" t="s">
        <v>5114</v>
      </c>
      <c r="AF94" s="850" t="s">
        <v>5115</v>
      </c>
      <c r="AG94" s="850" t="s">
        <v>5116</v>
      </c>
      <c r="AH94" s="850" t="s">
        <v>5117</v>
      </c>
      <c r="AI94" s="850" t="s">
        <v>5118</v>
      </c>
      <c r="AJ94" s="850" t="s">
        <v>5119</v>
      </c>
      <c r="AK94" s="851" t="s">
        <v>5120</v>
      </c>
      <c r="AL94" s="852" t="s">
        <v>5121</v>
      </c>
      <c r="AM94" s="853" t="s">
        <v>5122</v>
      </c>
      <c r="AN94" s="853" t="s">
        <v>5123</v>
      </c>
      <c r="AO94" s="749" t="s">
        <v>5124</v>
      </c>
      <c r="AP94" s="752" t="s">
        <v>5125</v>
      </c>
      <c r="AQ94" s="752" t="s">
        <v>5126</v>
      </c>
      <c r="AR94" s="777"/>
      <c r="AS94" s="777"/>
      <c r="AT94" s="827" t="s">
        <v>5127</v>
      </c>
      <c r="AU94" s="694" t="s">
        <v>5128</v>
      </c>
      <c r="AV94" s="694" t="s">
        <v>5129</v>
      </c>
      <c r="AW94" s="709" t="s">
        <v>5130</v>
      </c>
      <c r="AX94" s="709" t="s">
        <v>5131</v>
      </c>
      <c r="AY94" s="872" t="s">
        <v>5132</v>
      </c>
    </row>
    <row r="95" spans="2:51" ht="15" customHeight="1" outlineLevel="1">
      <c r="B95" s="744" t="s">
        <v>5133</v>
      </c>
      <c r="C95" s="757"/>
      <c r="D95" s="757"/>
      <c r="E95" s="757"/>
      <c r="F95" s="757"/>
      <c r="G95" s="757"/>
      <c r="H95" s="758"/>
      <c r="I95" s="759"/>
      <c r="J95" s="761"/>
      <c r="K95" s="761"/>
      <c r="L95" s="749">
        <f t="shared" si="6"/>
        <v>0</v>
      </c>
      <c r="M95" s="752">
        <f t="shared" si="7"/>
        <v>0</v>
      </c>
      <c r="N95" s="772">
        <f t="shared" si="8"/>
        <v>0</v>
      </c>
      <c r="O95" s="777"/>
      <c r="P95" s="777"/>
      <c r="Q95" s="775"/>
      <c r="R95" s="768">
        <f t="shared" si="9"/>
        <v>0</v>
      </c>
      <c r="S95" s="768">
        <f t="shared" si="10"/>
        <v>0</v>
      </c>
      <c r="T95" s="765"/>
      <c r="U95" s="765"/>
      <c r="V95" s="766"/>
      <c r="W95" s="1913"/>
      <c r="X95" s="386" t="s">
        <v>5134</v>
      </c>
      <c r="Y95" s="1913"/>
      <c r="Z95" s="1924"/>
      <c r="AA95" s="1913"/>
      <c r="AB95" s="1914"/>
      <c r="AC95" s="1915"/>
      <c r="AD95" s="834">
        <v>86</v>
      </c>
      <c r="AE95" s="826" t="s">
        <v>5135</v>
      </c>
      <c r="AF95" s="850" t="s">
        <v>5136</v>
      </c>
      <c r="AG95" s="850" t="s">
        <v>5137</v>
      </c>
      <c r="AH95" s="850" t="s">
        <v>5138</v>
      </c>
      <c r="AI95" s="850" t="s">
        <v>5139</v>
      </c>
      <c r="AJ95" s="850" t="s">
        <v>5140</v>
      </c>
      <c r="AK95" s="851" t="s">
        <v>5141</v>
      </c>
      <c r="AL95" s="852" t="s">
        <v>5142</v>
      </c>
      <c r="AM95" s="853" t="s">
        <v>5143</v>
      </c>
      <c r="AN95" s="853" t="s">
        <v>5144</v>
      </c>
      <c r="AO95" s="749" t="s">
        <v>5145</v>
      </c>
      <c r="AP95" s="752" t="s">
        <v>5146</v>
      </c>
      <c r="AQ95" s="752" t="s">
        <v>5147</v>
      </c>
      <c r="AR95" s="777"/>
      <c r="AS95" s="777"/>
      <c r="AT95" s="827" t="s">
        <v>5148</v>
      </c>
      <c r="AU95" s="694" t="s">
        <v>5149</v>
      </c>
      <c r="AV95" s="694" t="s">
        <v>5150</v>
      </c>
      <c r="AW95" s="709" t="s">
        <v>5151</v>
      </c>
      <c r="AX95" s="709" t="s">
        <v>5152</v>
      </c>
      <c r="AY95" s="872" t="s">
        <v>5153</v>
      </c>
    </row>
    <row r="96" spans="2:51" ht="15" customHeight="1" outlineLevel="1">
      <c r="B96" s="744" t="s">
        <v>5154</v>
      </c>
      <c r="C96" s="757"/>
      <c r="D96" s="757"/>
      <c r="E96" s="757"/>
      <c r="F96" s="757"/>
      <c r="G96" s="757"/>
      <c r="H96" s="758"/>
      <c r="I96" s="759"/>
      <c r="J96" s="761"/>
      <c r="K96" s="761"/>
      <c r="L96" s="749">
        <f t="shared" si="6"/>
        <v>0</v>
      </c>
      <c r="M96" s="752">
        <f t="shared" si="7"/>
        <v>0</v>
      </c>
      <c r="N96" s="772">
        <f t="shared" si="8"/>
        <v>0</v>
      </c>
      <c r="O96" s="777"/>
      <c r="P96" s="777"/>
      <c r="Q96" s="775"/>
      <c r="R96" s="768">
        <f t="shared" si="9"/>
        <v>0</v>
      </c>
      <c r="S96" s="768">
        <f t="shared" si="10"/>
        <v>0</v>
      </c>
      <c r="T96" s="765"/>
      <c r="U96" s="765"/>
      <c r="V96" s="766"/>
      <c r="W96" s="1913"/>
      <c r="X96" s="386" t="s">
        <v>5155</v>
      </c>
      <c r="Y96" s="1913"/>
      <c r="Z96" s="1924"/>
      <c r="AA96" s="1913"/>
      <c r="AB96" s="1914"/>
      <c r="AC96" s="1915"/>
      <c r="AD96" s="834">
        <v>87</v>
      </c>
      <c r="AE96" s="826" t="s">
        <v>5156</v>
      </c>
      <c r="AF96" s="850" t="s">
        <v>5157</v>
      </c>
      <c r="AG96" s="850" t="s">
        <v>5158</v>
      </c>
      <c r="AH96" s="850" t="s">
        <v>5159</v>
      </c>
      <c r="AI96" s="850" t="s">
        <v>5160</v>
      </c>
      <c r="AJ96" s="850" t="s">
        <v>5161</v>
      </c>
      <c r="AK96" s="851" t="s">
        <v>5162</v>
      </c>
      <c r="AL96" s="852" t="s">
        <v>5163</v>
      </c>
      <c r="AM96" s="853" t="s">
        <v>5164</v>
      </c>
      <c r="AN96" s="853" t="s">
        <v>5165</v>
      </c>
      <c r="AO96" s="749" t="s">
        <v>5166</v>
      </c>
      <c r="AP96" s="752" t="s">
        <v>5167</v>
      </c>
      <c r="AQ96" s="752" t="s">
        <v>5168</v>
      </c>
      <c r="AR96" s="777"/>
      <c r="AS96" s="777"/>
      <c r="AT96" s="827" t="s">
        <v>5169</v>
      </c>
      <c r="AU96" s="694" t="s">
        <v>5170</v>
      </c>
      <c r="AV96" s="694" t="s">
        <v>5171</v>
      </c>
      <c r="AW96" s="709" t="s">
        <v>5172</v>
      </c>
      <c r="AX96" s="709" t="s">
        <v>5173</v>
      </c>
      <c r="AY96" s="872" t="s">
        <v>5174</v>
      </c>
    </row>
    <row r="97" spans="2:51" ht="15" customHeight="1" outlineLevel="1">
      <c r="B97" s="744" t="s">
        <v>5175</v>
      </c>
      <c r="C97" s="757"/>
      <c r="D97" s="757"/>
      <c r="E97" s="757"/>
      <c r="F97" s="757"/>
      <c r="G97" s="757"/>
      <c r="H97" s="758"/>
      <c r="I97" s="759"/>
      <c r="J97" s="761"/>
      <c r="K97" s="761"/>
      <c r="L97" s="749">
        <f t="shared" si="6"/>
        <v>0</v>
      </c>
      <c r="M97" s="752">
        <f t="shared" si="7"/>
        <v>0</v>
      </c>
      <c r="N97" s="772">
        <f t="shared" si="8"/>
        <v>0</v>
      </c>
      <c r="O97" s="777"/>
      <c r="P97" s="777"/>
      <c r="Q97" s="775"/>
      <c r="R97" s="768">
        <f t="shared" si="9"/>
        <v>0</v>
      </c>
      <c r="S97" s="768">
        <f t="shared" si="10"/>
        <v>0</v>
      </c>
      <c r="T97" s="765"/>
      <c r="U97" s="765"/>
      <c r="V97" s="766"/>
      <c r="W97" s="1913"/>
      <c r="X97" s="386" t="s">
        <v>5176</v>
      </c>
      <c r="Y97" s="1913"/>
      <c r="Z97" s="1924"/>
      <c r="AA97" s="1913"/>
      <c r="AB97" s="1914"/>
      <c r="AC97" s="1915"/>
      <c r="AD97" s="834">
        <v>88</v>
      </c>
      <c r="AE97" s="826" t="s">
        <v>5177</v>
      </c>
      <c r="AF97" s="850" t="s">
        <v>5178</v>
      </c>
      <c r="AG97" s="850" t="s">
        <v>5179</v>
      </c>
      <c r="AH97" s="850" t="s">
        <v>5180</v>
      </c>
      <c r="AI97" s="850" t="s">
        <v>5181</v>
      </c>
      <c r="AJ97" s="850" t="s">
        <v>5182</v>
      </c>
      <c r="AK97" s="851" t="s">
        <v>5183</v>
      </c>
      <c r="AL97" s="852" t="s">
        <v>5184</v>
      </c>
      <c r="AM97" s="853" t="s">
        <v>5185</v>
      </c>
      <c r="AN97" s="853" t="s">
        <v>5186</v>
      </c>
      <c r="AO97" s="749" t="s">
        <v>5187</v>
      </c>
      <c r="AP97" s="752" t="s">
        <v>5188</v>
      </c>
      <c r="AQ97" s="752" t="s">
        <v>5189</v>
      </c>
      <c r="AR97" s="777"/>
      <c r="AS97" s="777"/>
      <c r="AT97" s="827" t="s">
        <v>5190</v>
      </c>
      <c r="AU97" s="694" t="s">
        <v>5191</v>
      </c>
      <c r="AV97" s="694" t="s">
        <v>5192</v>
      </c>
      <c r="AW97" s="709" t="s">
        <v>5193</v>
      </c>
      <c r="AX97" s="709" t="s">
        <v>5194</v>
      </c>
      <c r="AY97" s="872" t="s">
        <v>5195</v>
      </c>
    </row>
    <row r="98" spans="2:51" ht="15" customHeight="1" outlineLevel="1">
      <c r="B98" s="744" t="s">
        <v>5196</v>
      </c>
      <c r="C98" s="757"/>
      <c r="D98" s="757"/>
      <c r="E98" s="757"/>
      <c r="F98" s="757"/>
      <c r="G98" s="757"/>
      <c r="H98" s="758"/>
      <c r="I98" s="759"/>
      <c r="J98" s="761"/>
      <c r="K98" s="761"/>
      <c r="L98" s="749">
        <f t="shared" si="6"/>
        <v>0</v>
      </c>
      <c r="M98" s="752">
        <f t="shared" si="7"/>
        <v>0</v>
      </c>
      <c r="N98" s="772">
        <f t="shared" si="8"/>
        <v>0</v>
      </c>
      <c r="O98" s="777"/>
      <c r="P98" s="777"/>
      <c r="Q98" s="775"/>
      <c r="R98" s="768">
        <f t="shared" si="9"/>
        <v>0</v>
      </c>
      <c r="S98" s="768">
        <f t="shared" si="10"/>
        <v>0</v>
      </c>
      <c r="T98" s="765"/>
      <c r="U98" s="765"/>
      <c r="V98" s="766"/>
      <c r="W98" s="1913"/>
      <c r="X98" s="386" t="s">
        <v>5197</v>
      </c>
      <c r="Y98" s="1913"/>
      <c r="Z98" s="1924"/>
      <c r="AA98" s="1913"/>
      <c r="AB98" s="1914"/>
      <c r="AC98" s="1915"/>
      <c r="AD98" s="834">
        <v>89</v>
      </c>
      <c r="AE98" s="826" t="s">
        <v>5198</v>
      </c>
      <c r="AF98" s="850" t="s">
        <v>5199</v>
      </c>
      <c r="AG98" s="850" t="s">
        <v>5200</v>
      </c>
      <c r="AH98" s="850" t="s">
        <v>5201</v>
      </c>
      <c r="AI98" s="850" t="s">
        <v>5202</v>
      </c>
      <c r="AJ98" s="850" t="s">
        <v>5203</v>
      </c>
      <c r="AK98" s="851" t="s">
        <v>5204</v>
      </c>
      <c r="AL98" s="852" t="s">
        <v>5205</v>
      </c>
      <c r="AM98" s="853" t="s">
        <v>5206</v>
      </c>
      <c r="AN98" s="853" t="s">
        <v>5207</v>
      </c>
      <c r="AO98" s="749" t="s">
        <v>5208</v>
      </c>
      <c r="AP98" s="752" t="s">
        <v>5209</v>
      </c>
      <c r="AQ98" s="752" t="s">
        <v>5210</v>
      </c>
      <c r="AR98" s="777"/>
      <c r="AS98" s="777"/>
      <c r="AT98" s="827" t="s">
        <v>5211</v>
      </c>
      <c r="AU98" s="694" t="s">
        <v>5212</v>
      </c>
      <c r="AV98" s="694" t="s">
        <v>5213</v>
      </c>
      <c r="AW98" s="709" t="s">
        <v>5214</v>
      </c>
      <c r="AX98" s="709" t="s">
        <v>5215</v>
      </c>
      <c r="AY98" s="872" t="s">
        <v>5216</v>
      </c>
    </row>
    <row r="99" spans="2:51" ht="15" customHeight="1" outlineLevel="1">
      <c r="B99" s="744" t="s">
        <v>5217</v>
      </c>
      <c r="C99" s="757"/>
      <c r="D99" s="757"/>
      <c r="E99" s="757"/>
      <c r="F99" s="757"/>
      <c r="G99" s="757"/>
      <c r="H99" s="758"/>
      <c r="I99" s="759"/>
      <c r="J99" s="761"/>
      <c r="K99" s="761"/>
      <c r="L99" s="749">
        <f t="shared" si="6"/>
        <v>0</v>
      </c>
      <c r="M99" s="752">
        <f t="shared" si="7"/>
        <v>0</v>
      </c>
      <c r="N99" s="772">
        <f t="shared" si="8"/>
        <v>0</v>
      </c>
      <c r="O99" s="777"/>
      <c r="P99" s="777"/>
      <c r="Q99" s="775"/>
      <c r="R99" s="768">
        <f t="shared" si="9"/>
        <v>0</v>
      </c>
      <c r="S99" s="768">
        <f t="shared" si="10"/>
        <v>0</v>
      </c>
      <c r="T99" s="765"/>
      <c r="U99" s="765"/>
      <c r="V99" s="766"/>
      <c r="W99" s="1913"/>
      <c r="X99" s="386" t="s">
        <v>5218</v>
      </c>
      <c r="Y99" s="1913"/>
      <c r="Z99" s="1924"/>
      <c r="AA99" s="1913"/>
      <c r="AB99" s="1914"/>
      <c r="AC99" s="1915"/>
      <c r="AD99" s="834">
        <v>90</v>
      </c>
      <c r="AE99" s="826" t="s">
        <v>5219</v>
      </c>
      <c r="AF99" s="850" t="s">
        <v>5220</v>
      </c>
      <c r="AG99" s="850" t="s">
        <v>5221</v>
      </c>
      <c r="AH99" s="850" t="s">
        <v>5222</v>
      </c>
      <c r="AI99" s="850" t="s">
        <v>5223</v>
      </c>
      <c r="AJ99" s="850" t="s">
        <v>5224</v>
      </c>
      <c r="AK99" s="851" t="s">
        <v>5225</v>
      </c>
      <c r="AL99" s="852" t="s">
        <v>5226</v>
      </c>
      <c r="AM99" s="853" t="s">
        <v>5227</v>
      </c>
      <c r="AN99" s="853" t="s">
        <v>5228</v>
      </c>
      <c r="AO99" s="749" t="s">
        <v>5229</v>
      </c>
      <c r="AP99" s="752" t="s">
        <v>5230</v>
      </c>
      <c r="AQ99" s="752" t="s">
        <v>5231</v>
      </c>
      <c r="AR99" s="777"/>
      <c r="AS99" s="777"/>
      <c r="AT99" s="827" t="s">
        <v>5232</v>
      </c>
      <c r="AU99" s="694" t="s">
        <v>5233</v>
      </c>
      <c r="AV99" s="694" t="s">
        <v>5234</v>
      </c>
      <c r="AW99" s="709" t="s">
        <v>5235</v>
      </c>
      <c r="AX99" s="709" t="s">
        <v>5236</v>
      </c>
      <c r="AY99" s="872" t="s">
        <v>5237</v>
      </c>
    </row>
    <row r="100" spans="2:51" ht="15" customHeight="1" outlineLevel="1">
      <c r="B100" s="744" t="s">
        <v>5238</v>
      </c>
      <c r="C100" s="757"/>
      <c r="D100" s="757"/>
      <c r="E100" s="757"/>
      <c r="F100" s="757"/>
      <c r="G100" s="757"/>
      <c r="H100" s="758"/>
      <c r="I100" s="759"/>
      <c r="J100" s="761"/>
      <c r="K100" s="761"/>
      <c r="L100" s="749">
        <f t="shared" si="6"/>
        <v>0</v>
      </c>
      <c r="M100" s="752">
        <f t="shared" si="7"/>
        <v>0</v>
      </c>
      <c r="N100" s="772">
        <f t="shared" si="8"/>
        <v>0</v>
      </c>
      <c r="O100" s="777"/>
      <c r="P100" s="777"/>
      <c r="Q100" s="775"/>
      <c r="R100" s="768">
        <f t="shared" si="9"/>
        <v>0</v>
      </c>
      <c r="S100" s="768">
        <f t="shared" si="10"/>
        <v>0</v>
      </c>
      <c r="T100" s="765"/>
      <c r="U100" s="765"/>
      <c r="V100" s="766"/>
      <c r="W100" s="1913"/>
      <c r="X100" s="386" t="s">
        <v>5239</v>
      </c>
      <c r="Y100" s="1913"/>
      <c r="Z100" s="1924"/>
      <c r="AA100" s="1913"/>
      <c r="AB100" s="1914"/>
      <c r="AC100" s="1915"/>
      <c r="AD100" s="834">
        <v>91</v>
      </c>
      <c r="AE100" s="826" t="s">
        <v>5240</v>
      </c>
      <c r="AF100" s="850" t="s">
        <v>5241</v>
      </c>
      <c r="AG100" s="850" t="s">
        <v>5242</v>
      </c>
      <c r="AH100" s="850" t="s">
        <v>5243</v>
      </c>
      <c r="AI100" s="850" t="s">
        <v>5244</v>
      </c>
      <c r="AJ100" s="850" t="s">
        <v>5245</v>
      </c>
      <c r="AK100" s="851" t="s">
        <v>5246</v>
      </c>
      <c r="AL100" s="852" t="s">
        <v>5247</v>
      </c>
      <c r="AM100" s="853" t="s">
        <v>5248</v>
      </c>
      <c r="AN100" s="853" t="s">
        <v>5249</v>
      </c>
      <c r="AO100" s="749" t="s">
        <v>5250</v>
      </c>
      <c r="AP100" s="752" t="s">
        <v>5251</v>
      </c>
      <c r="AQ100" s="752" t="s">
        <v>5252</v>
      </c>
      <c r="AR100" s="777"/>
      <c r="AS100" s="777"/>
      <c r="AT100" s="827" t="s">
        <v>5253</v>
      </c>
      <c r="AU100" s="694" t="s">
        <v>5254</v>
      </c>
      <c r="AV100" s="694" t="s">
        <v>5255</v>
      </c>
      <c r="AW100" s="709" t="s">
        <v>5256</v>
      </c>
      <c r="AX100" s="709" t="s">
        <v>5257</v>
      </c>
      <c r="AY100" s="872" t="s">
        <v>5258</v>
      </c>
    </row>
    <row r="101" spans="2:51" ht="15" customHeight="1" outlineLevel="1">
      <c r="B101" s="744" t="s">
        <v>5259</v>
      </c>
      <c r="C101" s="757"/>
      <c r="D101" s="757"/>
      <c r="E101" s="757"/>
      <c r="F101" s="757"/>
      <c r="G101" s="757"/>
      <c r="H101" s="758"/>
      <c r="I101" s="759"/>
      <c r="J101" s="761"/>
      <c r="K101" s="761"/>
      <c r="L101" s="749">
        <f t="shared" si="6"/>
        <v>0</v>
      </c>
      <c r="M101" s="752">
        <f t="shared" si="7"/>
        <v>0</v>
      </c>
      <c r="N101" s="772">
        <f t="shared" si="8"/>
        <v>0</v>
      </c>
      <c r="O101" s="777"/>
      <c r="P101" s="777"/>
      <c r="Q101" s="775"/>
      <c r="R101" s="768">
        <f t="shared" si="9"/>
        <v>0</v>
      </c>
      <c r="S101" s="768">
        <f t="shared" si="10"/>
        <v>0</v>
      </c>
      <c r="T101" s="765"/>
      <c r="U101" s="765"/>
      <c r="V101" s="766"/>
      <c r="W101" s="1913"/>
      <c r="X101" s="386" t="s">
        <v>5260</v>
      </c>
      <c r="Y101" s="1913"/>
      <c r="Z101" s="1924"/>
      <c r="AA101" s="1913"/>
      <c r="AB101" s="1914"/>
      <c r="AC101" s="1915"/>
      <c r="AD101" s="834">
        <v>92</v>
      </c>
      <c r="AE101" s="826" t="s">
        <v>5261</v>
      </c>
      <c r="AF101" s="850" t="s">
        <v>5262</v>
      </c>
      <c r="AG101" s="850" t="s">
        <v>5263</v>
      </c>
      <c r="AH101" s="850" t="s">
        <v>5264</v>
      </c>
      <c r="AI101" s="850" t="s">
        <v>5265</v>
      </c>
      <c r="AJ101" s="850" t="s">
        <v>5266</v>
      </c>
      <c r="AK101" s="851" t="s">
        <v>5267</v>
      </c>
      <c r="AL101" s="852" t="s">
        <v>5268</v>
      </c>
      <c r="AM101" s="853" t="s">
        <v>5269</v>
      </c>
      <c r="AN101" s="853" t="s">
        <v>5270</v>
      </c>
      <c r="AO101" s="749" t="s">
        <v>5271</v>
      </c>
      <c r="AP101" s="752" t="s">
        <v>5272</v>
      </c>
      <c r="AQ101" s="752" t="s">
        <v>5273</v>
      </c>
      <c r="AR101" s="777"/>
      <c r="AS101" s="777"/>
      <c r="AT101" s="827" t="s">
        <v>5274</v>
      </c>
      <c r="AU101" s="694" t="s">
        <v>5275</v>
      </c>
      <c r="AV101" s="694" t="s">
        <v>5276</v>
      </c>
      <c r="AW101" s="709" t="s">
        <v>5277</v>
      </c>
      <c r="AX101" s="709" t="s">
        <v>5278</v>
      </c>
      <c r="AY101" s="872" t="s">
        <v>5279</v>
      </c>
    </row>
    <row r="102" spans="2:51" ht="15" customHeight="1" outlineLevel="1">
      <c r="B102" s="744" t="s">
        <v>5280</v>
      </c>
      <c r="C102" s="757"/>
      <c r="D102" s="757"/>
      <c r="E102" s="757"/>
      <c r="F102" s="757"/>
      <c r="G102" s="757"/>
      <c r="H102" s="758"/>
      <c r="I102" s="759"/>
      <c r="J102" s="761"/>
      <c r="K102" s="761"/>
      <c r="L102" s="749">
        <f t="shared" si="6"/>
        <v>0</v>
      </c>
      <c r="M102" s="752">
        <f t="shared" si="7"/>
        <v>0</v>
      </c>
      <c r="N102" s="772">
        <f t="shared" si="8"/>
        <v>0</v>
      </c>
      <c r="O102" s="777"/>
      <c r="P102" s="777"/>
      <c r="Q102" s="775"/>
      <c r="R102" s="768">
        <f t="shared" si="9"/>
        <v>0</v>
      </c>
      <c r="S102" s="768">
        <f t="shared" si="10"/>
        <v>0</v>
      </c>
      <c r="T102" s="765"/>
      <c r="U102" s="765"/>
      <c r="V102" s="766"/>
      <c r="W102" s="1913"/>
      <c r="X102" s="386" t="s">
        <v>5281</v>
      </c>
      <c r="Y102" s="1913"/>
      <c r="Z102" s="1924"/>
      <c r="AA102" s="1913"/>
      <c r="AB102" s="1914"/>
      <c r="AC102" s="1915"/>
      <c r="AD102" s="834">
        <v>93</v>
      </c>
      <c r="AE102" s="826" t="s">
        <v>5282</v>
      </c>
      <c r="AF102" s="850" t="s">
        <v>5283</v>
      </c>
      <c r="AG102" s="850" t="s">
        <v>5284</v>
      </c>
      <c r="AH102" s="850" t="s">
        <v>5285</v>
      </c>
      <c r="AI102" s="850" t="s">
        <v>5286</v>
      </c>
      <c r="AJ102" s="850" t="s">
        <v>5287</v>
      </c>
      <c r="AK102" s="851" t="s">
        <v>5288</v>
      </c>
      <c r="AL102" s="852" t="s">
        <v>5289</v>
      </c>
      <c r="AM102" s="853" t="s">
        <v>5290</v>
      </c>
      <c r="AN102" s="853" t="s">
        <v>5291</v>
      </c>
      <c r="AO102" s="749" t="s">
        <v>5292</v>
      </c>
      <c r="AP102" s="752" t="s">
        <v>5293</v>
      </c>
      <c r="AQ102" s="752" t="s">
        <v>5294</v>
      </c>
      <c r="AR102" s="777"/>
      <c r="AS102" s="777"/>
      <c r="AT102" s="827" t="s">
        <v>5295</v>
      </c>
      <c r="AU102" s="694" t="s">
        <v>5296</v>
      </c>
      <c r="AV102" s="694" t="s">
        <v>5297</v>
      </c>
      <c r="AW102" s="709" t="s">
        <v>5298</v>
      </c>
      <c r="AX102" s="709" t="s">
        <v>5299</v>
      </c>
      <c r="AY102" s="872" t="s">
        <v>5300</v>
      </c>
    </row>
    <row r="103" spans="2:51" ht="15" customHeight="1" outlineLevel="1">
      <c r="B103" s="744" t="s">
        <v>5301</v>
      </c>
      <c r="C103" s="757"/>
      <c r="D103" s="757"/>
      <c r="E103" s="757"/>
      <c r="F103" s="757"/>
      <c r="G103" s="757"/>
      <c r="H103" s="758"/>
      <c r="I103" s="759"/>
      <c r="J103" s="761"/>
      <c r="K103" s="761"/>
      <c r="L103" s="749">
        <f t="shared" si="6"/>
        <v>0</v>
      </c>
      <c r="M103" s="752">
        <f t="shared" si="7"/>
        <v>0</v>
      </c>
      <c r="N103" s="772">
        <f t="shared" si="8"/>
        <v>0</v>
      </c>
      <c r="O103" s="777"/>
      <c r="P103" s="777"/>
      <c r="Q103" s="775"/>
      <c r="R103" s="768">
        <f t="shared" si="9"/>
        <v>0</v>
      </c>
      <c r="S103" s="768">
        <f t="shared" si="10"/>
        <v>0</v>
      </c>
      <c r="T103" s="765"/>
      <c r="U103" s="765"/>
      <c r="V103" s="766"/>
      <c r="W103" s="1913"/>
      <c r="X103" s="386" t="s">
        <v>5302</v>
      </c>
      <c r="Y103" s="1913"/>
      <c r="Z103" s="1924"/>
      <c r="AA103" s="1913"/>
      <c r="AB103" s="1914"/>
      <c r="AC103" s="1915"/>
      <c r="AD103" s="834">
        <v>94</v>
      </c>
      <c r="AE103" s="826" t="s">
        <v>5303</v>
      </c>
      <c r="AF103" s="850" t="s">
        <v>5304</v>
      </c>
      <c r="AG103" s="850" t="s">
        <v>5305</v>
      </c>
      <c r="AH103" s="850" t="s">
        <v>5306</v>
      </c>
      <c r="AI103" s="850" t="s">
        <v>5307</v>
      </c>
      <c r="AJ103" s="850" t="s">
        <v>5308</v>
      </c>
      <c r="AK103" s="851" t="s">
        <v>5309</v>
      </c>
      <c r="AL103" s="852" t="s">
        <v>5310</v>
      </c>
      <c r="AM103" s="853" t="s">
        <v>5311</v>
      </c>
      <c r="AN103" s="853" t="s">
        <v>5312</v>
      </c>
      <c r="AO103" s="749" t="s">
        <v>5313</v>
      </c>
      <c r="AP103" s="752" t="s">
        <v>5314</v>
      </c>
      <c r="AQ103" s="752" t="s">
        <v>5315</v>
      </c>
      <c r="AR103" s="777"/>
      <c r="AS103" s="777"/>
      <c r="AT103" s="827" t="s">
        <v>5316</v>
      </c>
      <c r="AU103" s="694" t="s">
        <v>5317</v>
      </c>
      <c r="AV103" s="694" t="s">
        <v>5318</v>
      </c>
      <c r="AW103" s="709" t="s">
        <v>5319</v>
      </c>
      <c r="AX103" s="709" t="s">
        <v>5320</v>
      </c>
      <c r="AY103" s="872" t="s">
        <v>5321</v>
      </c>
    </row>
    <row r="104" spans="2:51" ht="15" customHeight="1" outlineLevel="1">
      <c r="B104" s="744" t="s">
        <v>5322</v>
      </c>
      <c r="C104" s="757"/>
      <c r="D104" s="757"/>
      <c r="E104" s="757"/>
      <c r="F104" s="757"/>
      <c r="G104" s="757"/>
      <c r="H104" s="758"/>
      <c r="I104" s="759"/>
      <c r="J104" s="761"/>
      <c r="K104" s="761"/>
      <c r="L104" s="749">
        <f t="shared" si="6"/>
        <v>0</v>
      </c>
      <c r="M104" s="752">
        <f t="shared" si="7"/>
        <v>0</v>
      </c>
      <c r="N104" s="772">
        <f t="shared" si="8"/>
        <v>0</v>
      </c>
      <c r="O104" s="777"/>
      <c r="P104" s="777"/>
      <c r="Q104" s="775"/>
      <c r="R104" s="768">
        <f t="shared" si="9"/>
        <v>0</v>
      </c>
      <c r="S104" s="768">
        <f t="shared" si="10"/>
        <v>0</v>
      </c>
      <c r="T104" s="765"/>
      <c r="U104" s="765"/>
      <c r="V104" s="766"/>
      <c r="W104" s="1913"/>
      <c r="X104" s="386" t="s">
        <v>5323</v>
      </c>
      <c r="Y104" s="1913"/>
      <c r="Z104" s="1924"/>
      <c r="AA104" s="1913"/>
      <c r="AB104" s="1914"/>
      <c r="AC104" s="1915"/>
      <c r="AD104" s="834">
        <v>95</v>
      </c>
      <c r="AE104" s="826" t="s">
        <v>5324</v>
      </c>
      <c r="AF104" s="850" t="s">
        <v>5325</v>
      </c>
      <c r="AG104" s="850" t="s">
        <v>5326</v>
      </c>
      <c r="AH104" s="850" t="s">
        <v>5327</v>
      </c>
      <c r="AI104" s="850" t="s">
        <v>5328</v>
      </c>
      <c r="AJ104" s="850" t="s">
        <v>5329</v>
      </c>
      <c r="AK104" s="851" t="s">
        <v>5330</v>
      </c>
      <c r="AL104" s="852" t="s">
        <v>5331</v>
      </c>
      <c r="AM104" s="853" t="s">
        <v>5332</v>
      </c>
      <c r="AN104" s="853" t="s">
        <v>5333</v>
      </c>
      <c r="AO104" s="749" t="s">
        <v>5334</v>
      </c>
      <c r="AP104" s="752" t="s">
        <v>5335</v>
      </c>
      <c r="AQ104" s="752" t="s">
        <v>5336</v>
      </c>
      <c r="AR104" s="777"/>
      <c r="AS104" s="777"/>
      <c r="AT104" s="827" t="s">
        <v>5337</v>
      </c>
      <c r="AU104" s="694" t="s">
        <v>5338</v>
      </c>
      <c r="AV104" s="694" t="s">
        <v>5339</v>
      </c>
      <c r="AW104" s="709" t="s">
        <v>5340</v>
      </c>
      <c r="AX104" s="709" t="s">
        <v>5341</v>
      </c>
      <c r="AY104" s="872" t="s">
        <v>5342</v>
      </c>
    </row>
    <row r="105" spans="2:51" ht="15" customHeight="1" outlineLevel="1">
      <c r="B105" s="744" t="s">
        <v>5343</v>
      </c>
      <c r="C105" s="757"/>
      <c r="D105" s="757"/>
      <c r="E105" s="757"/>
      <c r="F105" s="757"/>
      <c r="G105" s="757"/>
      <c r="H105" s="758"/>
      <c r="I105" s="759"/>
      <c r="J105" s="761"/>
      <c r="K105" s="761"/>
      <c r="L105" s="749">
        <f t="shared" si="6"/>
        <v>0</v>
      </c>
      <c r="M105" s="752">
        <f t="shared" si="7"/>
        <v>0</v>
      </c>
      <c r="N105" s="772">
        <f t="shared" si="8"/>
        <v>0</v>
      </c>
      <c r="O105" s="777"/>
      <c r="P105" s="777"/>
      <c r="Q105" s="775"/>
      <c r="R105" s="768">
        <f t="shared" si="9"/>
        <v>0</v>
      </c>
      <c r="S105" s="768">
        <f t="shared" si="10"/>
        <v>0</v>
      </c>
      <c r="T105" s="765"/>
      <c r="U105" s="765"/>
      <c r="V105" s="766"/>
      <c r="W105" s="1913"/>
      <c r="X105" s="386" t="s">
        <v>5344</v>
      </c>
      <c r="Y105" s="1913"/>
      <c r="Z105" s="1924"/>
      <c r="AA105" s="1913"/>
      <c r="AB105" s="1914"/>
      <c r="AC105" s="1915"/>
      <c r="AD105" s="834">
        <v>96</v>
      </c>
      <c r="AE105" s="826" t="s">
        <v>5345</v>
      </c>
      <c r="AF105" s="850" t="s">
        <v>5346</v>
      </c>
      <c r="AG105" s="850" t="s">
        <v>5347</v>
      </c>
      <c r="AH105" s="850" t="s">
        <v>5348</v>
      </c>
      <c r="AI105" s="850" t="s">
        <v>5349</v>
      </c>
      <c r="AJ105" s="850" t="s">
        <v>5350</v>
      </c>
      <c r="AK105" s="851" t="s">
        <v>5351</v>
      </c>
      <c r="AL105" s="852" t="s">
        <v>5352</v>
      </c>
      <c r="AM105" s="853" t="s">
        <v>5353</v>
      </c>
      <c r="AN105" s="853" t="s">
        <v>5354</v>
      </c>
      <c r="AO105" s="749" t="s">
        <v>5355</v>
      </c>
      <c r="AP105" s="752" t="s">
        <v>5356</v>
      </c>
      <c r="AQ105" s="752" t="s">
        <v>5357</v>
      </c>
      <c r="AR105" s="777"/>
      <c r="AS105" s="777"/>
      <c r="AT105" s="827" t="s">
        <v>5358</v>
      </c>
      <c r="AU105" s="694" t="s">
        <v>5359</v>
      </c>
      <c r="AV105" s="694" t="s">
        <v>5360</v>
      </c>
      <c r="AW105" s="709" t="s">
        <v>5361</v>
      </c>
      <c r="AX105" s="709" t="s">
        <v>5362</v>
      </c>
      <c r="AY105" s="872" t="s">
        <v>5363</v>
      </c>
    </row>
    <row r="106" spans="2:51" ht="15" customHeight="1" outlineLevel="1">
      <c r="B106" s="744" t="s">
        <v>5364</v>
      </c>
      <c r="C106" s="757"/>
      <c r="D106" s="757"/>
      <c r="E106" s="757"/>
      <c r="F106" s="757"/>
      <c r="G106" s="757"/>
      <c r="H106" s="758"/>
      <c r="I106" s="759"/>
      <c r="J106" s="761"/>
      <c r="K106" s="761"/>
      <c r="L106" s="749">
        <f t="shared" ref="L106:L137" si="11">I106*J106</f>
        <v>0</v>
      </c>
      <c r="M106" s="752">
        <f t="shared" si="7"/>
        <v>0</v>
      </c>
      <c r="N106" s="772">
        <f t="shared" si="8"/>
        <v>0</v>
      </c>
      <c r="O106" s="777"/>
      <c r="P106" s="777"/>
      <c r="Q106" s="775"/>
      <c r="R106" s="768">
        <f t="shared" si="9"/>
        <v>0</v>
      </c>
      <c r="S106" s="768">
        <f t="shared" si="10"/>
        <v>0</v>
      </c>
      <c r="T106" s="765"/>
      <c r="U106" s="765"/>
      <c r="V106" s="766"/>
      <c r="W106" s="1913"/>
      <c r="X106" s="386" t="s">
        <v>5365</v>
      </c>
      <c r="Y106" s="1913"/>
      <c r="Z106" s="1924"/>
      <c r="AA106" s="1913"/>
      <c r="AB106" s="1914"/>
      <c r="AC106" s="1915"/>
      <c r="AD106" s="834">
        <v>97</v>
      </c>
      <c r="AE106" s="826" t="s">
        <v>5366</v>
      </c>
      <c r="AF106" s="850" t="s">
        <v>5367</v>
      </c>
      <c r="AG106" s="850" t="s">
        <v>5368</v>
      </c>
      <c r="AH106" s="850" t="s">
        <v>5369</v>
      </c>
      <c r="AI106" s="850" t="s">
        <v>5370</v>
      </c>
      <c r="AJ106" s="850" t="s">
        <v>5371</v>
      </c>
      <c r="AK106" s="851" t="s">
        <v>5372</v>
      </c>
      <c r="AL106" s="852" t="s">
        <v>5373</v>
      </c>
      <c r="AM106" s="853" t="s">
        <v>5374</v>
      </c>
      <c r="AN106" s="853" t="s">
        <v>5375</v>
      </c>
      <c r="AO106" s="749" t="s">
        <v>5376</v>
      </c>
      <c r="AP106" s="752" t="s">
        <v>5377</v>
      </c>
      <c r="AQ106" s="752" t="s">
        <v>5378</v>
      </c>
      <c r="AR106" s="777"/>
      <c r="AS106" s="777"/>
      <c r="AT106" s="827" t="s">
        <v>5379</v>
      </c>
      <c r="AU106" s="694" t="s">
        <v>5380</v>
      </c>
      <c r="AV106" s="694" t="s">
        <v>5381</v>
      </c>
      <c r="AW106" s="709" t="s">
        <v>5382</v>
      </c>
      <c r="AX106" s="709" t="s">
        <v>5383</v>
      </c>
      <c r="AY106" s="872" t="s">
        <v>5384</v>
      </c>
    </row>
    <row r="107" spans="2:51" ht="15" customHeight="1" outlineLevel="1">
      <c r="B107" s="744" t="s">
        <v>5385</v>
      </c>
      <c r="C107" s="757"/>
      <c r="D107" s="757"/>
      <c r="E107" s="757"/>
      <c r="F107" s="757"/>
      <c r="G107" s="757"/>
      <c r="H107" s="758"/>
      <c r="I107" s="759"/>
      <c r="J107" s="761"/>
      <c r="K107" s="761"/>
      <c r="L107" s="749">
        <f t="shared" si="11"/>
        <v>0</v>
      </c>
      <c r="M107" s="752">
        <f t="shared" si="7"/>
        <v>0</v>
      </c>
      <c r="N107" s="772">
        <f t="shared" si="8"/>
        <v>0</v>
      </c>
      <c r="O107" s="777"/>
      <c r="P107" s="777"/>
      <c r="Q107" s="775"/>
      <c r="R107" s="768">
        <f t="shared" si="9"/>
        <v>0</v>
      </c>
      <c r="S107" s="768">
        <f t="shared" si="10"/>
        <v>0</v>
      </c>
      <c r="T107" s="765"/>
      <c r="U107" s="765"/>
      <c r="V107" s="766"/>
      <c r="W107" s="1913"/>
      <c r="X107" s="386" t="s">
        <v>5386</v>
      </c>
      <c r="Y107" s="1913"/>
      <c r="Z107" s="1924"/>
      <c r="AA107" s="1913"/>
      <c r="AB107" s="1914"/>
      <c r="AC107" s="1915"/>
      <c r="AD107" s="834">
        <v>98</v>
      </c>
      <c r="AE107" s="826" t="s">
        <v>5387</v>
      </c>
      <c r="AF107" s="850" t="s">
        <v>5388</v>
      </c>
      <c r="AG107" s="850" t="s">
        <v>5389</v>
      </c>
      <c r="AH107" s="850" t="s">
        <v>5390</v>
      </c>
      <c r="AI107" s="850" t="s">
        <v>5391</v>
      </c>
      <c r="AJ107" s="850" t="s">
        <v>5392</v>
      </c>
      <c r="AK107" s="851" t="s">
        <v>5393</v>
      </c>
      <c r="AL107" s="852" t="s">
        <v>5394</v>
      </c>
      <c r="AM107" s="853" t="s">
        <v>5395</v>
      </c>
      <c r="AN107" s="853" t="s">
        <v>5396</v>
      </c>
      <c r="AO107" s="749" t="s">
        <v>5397</v>
      </c>
      <c r="AP107" s="752" t="s">
        <v>5398</v>
      </c>
      <c r="AQ107" s="752" t="s">
        <v>5399</v>
      </c>
      <c r="AR107" s="777"/>
      <c r="AS107" s="777"/>
      <c r="AT107" s="827" t="s">
        <v>5400</v>
      </c>
      <c r="AU107" s="694" t="s">
        <v>5401</v>
      </c>
      <c r="AV107" s="694" t="s">
        <v>5402</v>
      </c>
      <c r="AW107" s="709" t="s">
        <v>5403</v>
      </c>
      <c r="AX107" s="709" t="s">
        <v>5404</v>
      </c>
      <c r="AY107" s="872" t="s">
        <v>5405</v>
      </c>
    </row>
    <row r="108" spans="2:51" ht="15" customHeight="1" outlineLevel="1">
      <c r="B108" s="744" t="s">
        <v>5406</v>
      </c>
      <c r="C108" s="757"/>
      <c r="D108" s="757"/>
      <c r="E108" s="757"/>
      <c r="F108" s="757"/>
      <c r="G108" s="757"/>
      <c r="H108" s="758"/>
      <c r="I108" s="759"/>
      <c r="J108" s="761"/>
      <c r="K108" s="761"/>
      <c r="L108" s="749">
        <f t="shared" si="11"/>
        <v>0</v>
      </c>
      <c r="M108" s="752">
        <f t="shared" si="7"/>
        <v>0</v>
      </c>
      <c r="N108" s="772">
        <f t="shared" si="8"/>
        <v>0</v>
      </c>
      <c r="O108" s="777"/>
      <c r="P108" s="777"/>
      <c r="Q108" s="775"/>
      <c r="R108" s="768">
        <f t="shared" si="9"/>
        <v>0</v>
      </c>
      <c r="S108" s="768">
        <f t="shared" si="10"/>
        <v>0</v>
      </c>
      <c r="T108" s="765"/>
      <c r="U108" s="765"/>
      <c r="V108" s="766"/>
      <c r="W108" s="1913"/>
      <c r="X108" s="386" t="s">
        <v>5407</v>
      </c>
      <c r="Y108" s="1913"/>
      <c r="Z108" s="1924"/>
      <c r="AA108" s="1913"/>
      <c r="AB108" s="1914"/>
      <c r="AC108" s="1915"/>
      <c r="AD108" s="834">
        <v>99</v>
      </c>
      <c r="AE108" s="826" t="s">
        <v>5408</v>
      </c>
      <c r="AF108" s="850" t="s">
        <v>5409</v>
      </c>
      <c r="AG108" s="850" t="s">
        <v>5410</v>
      </c>
      <c r="AH108" s="850" t="s">
        <v>5411</v>
      </c>
      <c r="AI108" s="850" t="s">
        <v>5412</v>
      </c>
      <c r="AJ108" s="850" t="s">
        <v>5413</v>
      </c>
      <c r="AK108" s="851" t="s">
        <v>5414</v>
      </c>
      <c r="AL108" s="852" t="s">
        <v>5415</v>
      </c>
      <c r="AM108" s="853" t="s">
        <v>5416</v>
      </c>
      <c r="AN108" s="853" t="s">
        <v>5417</v>
      </c>
      <c r="AO108" s="749" t="s">
        <v>5418</v>
      </c>
      <c r="AP108" s="752" t="s">
        <v>5419</v>
      </c>
      <c r="AQ108" s="752" t="s">
        <v>5420</v>
      </c>
      <c r="AR108" s="777"/>
      <c r="AS108" s="777"/>
      <c r="AT108" s="827" t="s">
        <v>5421</v>
      </c>
      <c r="AU108" s="694" t="s">
        <v>5422</v>
      </c>
      <c r="AV108" s="694" t="s">
        <v>5423</v>
      </c>
      <c r="AW108" s="709" t="s">
        <v>5424</v>
      </c>
      <c r="AX108" s="709" t="s">
        <v>5425</v>
      </c>
      <c r="AY108" s="872" t="s">
        <v>5426</v>
      </c>
    </row>
    <row r="109" spans="2:51" ht="15" customHeight="1" outlineLevel="1">
      <c r="B109" s="744" t="s">
        <v>5427</v>
      </c>
      <c r="C109" s="757"/>
      <c r="D109" s="757"/>
      <c r="E109" s="757"/>
      <c r="F109" s="757"/>
      <c r="G109" s="757"/>
      <c r="H109" s="758"/>
      <c r="I109" s="759"/>
      <c r="J109" s="761"/>
      <c r="K109" s="761"/>
      <c r="L109" s="749">
        <f t="shared" si="11"/>
        <v>0</v>
      </c>
      <c r="M109" s="752">
        <f t="shared" si="7"/>
        <v>0</v>
      </c>
      <c r="N109" s="772">
        <f t="shared" si="8"/>
        <v>0</v>
      </c>
      <c r="O109" s="777"/>
      <c r="P109" s="777"/>
      <c r="Q109" s="775"/>
      <c r="R109" s="768">
        <f t="shared" si="9"/>
        <v>0</v>
      </c>
      <c r="S109" s="768">
        <f t="shared" si="10"/>
        <v>0</v>
      </c>
      <c r="T109" s="765"/>
      <c r="U109" s="765"/>
      <c r="V109" s="766"/>
      <c r="W109" s="1913"/>
      <c r="X109" s="386" t="s">
        <v>5428</v>
      </c>
      <c r="Y109" s="1913"/>
      <c r="Z109" s="1924"/>
      <c r="AA109" s="1913"/>
      <c r="AB109" s="1914"/>
      <c r="AC109" s="1915"/>
      <c r="AD109" s="834">
        <v>100</v>
      </c>
      <c r="AE109" s="826" t="s">
        <v>5429</v>
      </c>
      <c r="AF109" s="850" t="s">
        <v>5430</v>
      </c>
      <c r="AG109" s="850" t="s">
        <v>5431</v>
      </c>
      <c r="AH109" s="850" t="s">
        <v>5432</v>
      </c>
      <c r="AI109" s="850" t="s">
        <v>5433</v>
      </c>
      <c r="AJ109" s="850" t="s">
        <v>5434</v>
      </c>
      <c r="AK109" s="851" t="s">
        <v>5435</v>
      </c>
      <c r="AL109" s="852" t="s">
        <v>5436</v>
      </c>
      <c r="AM109" s="853" t="s">
        <v>5437</v>
      </c>
      <c r="AN109" s="853" t="s">
        <v>5438</v>
      </c>
      <c r="AO109" s="749" t="s">
        <v>5439</v>
      </c>
      <c r="AP109" s="752" t="s">
        <v>5440</v>
      </c>
      <c r="AQ109" s="752" t="s">
        <v>5441</v>
      </c>
      <c r="AR109" s="777"/>
      <c r="AS109" s="777"/>
      <c r="AT109" s="827" t="s">
        <v>5442</v>
      </c>
      <c r="AU109" s="694" t="s">
        <v>5443</v>
      </c>
      <c r="AV109" s="694" t="s">
        <v>5444</v>
      </c>
      <c r="AW109" s="709" t="s">
        <v>5445</v>
      </c>
      <c r="AX109" s="709" t="s">
        <v>5446</v>
      </c>
      <c r="AY109" s="872" t="s">
        <v>5447</v>
      </c>
    </row>
    <row r="110" spans="2:51">
      <c r="B110" s="744" t="s">
        <v>5448</v>
      </c>
      <c r="C110" s="757"/>
      <c r="D110" s="757"/>
      <c r="E110" s="757"/>
      <c r="F110" s="757"/>
      <c r="G110" s="757"/>
      <c r="H110" s="758"/>
      <c r="I110" s="759"/>
      <c r="J110" s="761"/>
      <c r="K110" s="761"/>
      <c r="L110" s="749">
        <f t="shared" si="11"/>
        <v>0</v>
      </c>
      <c r="M110" s="752">
        <f t="shared" si="7"/>
        <v>0</v>
      </c>
      <c r="N110" s="772">
        <f t="shared" si="8"/>
        <v>0</v>
      </c>
      <c r="O110" s="777"/>
      <c r="P110" s="777"/>
      <c r="Q110" s="775"/>
      <c r="R110" s="768">
        <f t="shared" si="9"/>
        <v>0</v>
      </c>
      <c r="S110" s="768">
        <f t="shared" si="10"/>
        <v>0</v>
      </c>
      <c r="T110" s="765"/>
      <c r="U110" s="765"/>
      <c r="V110" s="766"/>
      <c r="W110" s="1913"/>
      <c r="X110" s="386" t="s">
        <v>5449</v>
      </c>
      <c r="Y110" s="1913"/>
      <c r="Z110" s="1924"/>
      <c r="AA110" s="1913"/>
      <c r="AB110" s="1914"/>
      <c r="AC110" s="1915"/>
      <c r="AD110" s="834">
        <v>101</v>
      </c>
      <c r="AE110" s="826" t="s">
        <v>5450</v>
      </c>
      <c r="AF110" s="850" t="s">
        <v>5451</v>
      </c>
      <c r="AG110" s="850" t="s">
        <v>5452</v>
      </c>
      <c r="AH110" s="850" t="s">
        <v>5453</v>
      </c>
      <c r="AI110" s="850" t="s">
        <v>5454</v>
      </c>
      <c r="AJ110" s="850" t="s">
        <v>5455</v>
      </c>
      <c r="AK110" s="851" t="s">
        <v>5456</v>
      </c>
      <c r="AL110" s="852" t="s">
        <v>5457</v>
      </c>
      <c r="AM110" s="853" t="s">
        <v>5458</v>
      </c>
      <c r="AN110" s="853" t="s">
        <v>5459</v>
      </c>
      <c r="AO110" s="749" t="s">
        <v>5460</v>
      </c>
      <c r="AP110" s="752" t="s">
        <v>5461</v>
      </c>
      <c r="AQ110" s="752" t="s">
        <v>5462</v>
      </c>
      <c r="AR110" s="777"/>
      <c r="AS110" s="777"/>
      <c r="AT110" s="827" t="s">
        <v>5463</v>
      </c>
      <c r="AU110" s="694" t="s">
        <v>5464</v>
      </c>
      <c r="AV110" s="694" t="s">
        <v>5465</v>
      </c>
      <c r="AW110" s="709" t="s">
        <v>5466</v>
      </c>
      <c r="AX110" s="709" t="s">
        <v>5467</v>
      </c>
      <c r="AY110" s="872" t="s">
        <v>5468</v>
      </c>
    </row>
    <row r="111" spans="2:51" ht="15" customHeight="1" outlineLevel="1">
      <c r="B111" s="744" t="s">
        <v>5469</v>
      </c>
      <c r="C111" s="757"/>
      <c r="D111" s="757"/>
      <c r="E111" s="757"/>
      <c r="F111" s="757"/>
      <c r="G111" s="757"/>
      <c r="H111" s="758"/>
      <c r="I111" s="759"/>
      <c r="J111" s="761"/>
      <c r="K111" s="761"/>
      <c r="L111" s="749">
        <f t="shared" si="11"/>
        <v>0</v>
      </c>
      <c r="M111" s="752">
        <f t="shared" si="7"/>
        <v>0</v>
      </c>
      <c r="N111" s="772">
        <f t="shared" si="8"/>
        <v>0</v>
      </c>
      <c r="O111" s="777"/>
      <c r="P111" s="777"/>
      <c r="Q111" s="775"/>
      <c r="R111" s="768">
        <f t="shared" si="9"/>
        <v>0</v>
      </c>
      <c r="S111" s="768">
        <f t="shared" si="10"/>
        <v>0</v>
      </c>
      <c r="T111" s="765"/>
      <c r="U111" s="765"/>
      <c r="V111" s="766"/>
      <c r="W111" s="1913"/>
      <c r="X111" s="386" t="s">
        <v>5470</v>
      </c>
      <c r="Y111" s="1913"/>
      <c r="Z111" s="1924"/>
      <c r="AA111" s="1913"/>
      <c r="AB111" s="1914"/>
      <c r="AC111" s="1915"/>
      <c r="AD111" s="834">
        <v>102</v>
      </c>
      <c r="AE111" s="826" t="s">
        <v>5471</v>
      </c>
      <c r="AF111" s="850" t="s">
        <v>5472</v>
      </c>
      <c r="AG111" s="850" t="s">
        <v>5473</v>
      </c>
      <c r="AH111" s="850" t="s">
        <v>5474</v>
      </c>
      <c r="AI111" s="850" t="s">
        <v>5475</v>
      </c>
      <c r="AJ111" s="850" t="s">
        <v>5476</v>
      </c>
      <c r="AK111" s="851" t="s">
        <v>5477</v>
      </c>
      <c r="AL111" s="852" t="s">
        <v>5478</v>
      </c>
      <c r="AM111" s="853" t="s">
        <v>5479</v>
      </c>
      <c r="AN111" s="853" t="s">
        <v>5480</v>
      </c>
      <c r="AO111" s="749" t="s">
        <v>5481</v>
      </c>
      <c r="AP111" s="752" t="s">
        <v>5482</v>
      </c>
      <c r="AQ111" s="752" t="s">
        <v>5483</v>
      </c>
      <c r="AR111" s="777"/>
      <c r="AS111" s="777"/>
      <c r="AT111" s="827" t="s">
        <v>5484</v>
      </c>
      <c r="AU111" s="694" t="s">
        <v>5485</v>
      </c>
      <c r="AV111" s="694" t="s">
        <v>5486</v>
      </c>
      <c r="AW111" s="709" t="s">
        <v>5487</v>
      </c>
      <c r="AX111" s="709" t="s">
        <v>5488</v>
      </c>
      <c r="AY111" s="872" t="s">
        <v>5489</v>
      </c>
    </row>
    <row r="112" spans="2:51" ht="15" customHeight="1" outlineLevel="1">
      <c r="B112" s="744" t="s">
        <v>5490</v>
      </c>
      <c r="C112" s="757"/>
      <c r="D112" s="757"/>
      <c r="E112" s="757"/>
      <c r="F112" s="757"/>
      <c r="G112" s="757"/>
      <c r="H112" s="758"/>
      <c r="I112" s="759"/>
      <c r="J112" s="761"/>
      <c r="K112" s="761"/>
      <c r="L112" s="749">
        <f t="shared" si="11"/>
        <v>0</v>
      </c>
      <c r="M112" s="752">
        <f t="shared" si="7"/>
        <v>0</v>
      </c>
      <c r="N112" s="772">
        <f t="shared" si="8"/>
        <v>0</v>
      </c>
      <c r="O112" s="777"/>
      <c r="P112" s="777"/>
      <c r="Q112" s="775"/>
      <c r="R112" s="768">
        <f t="shared" si="9"/>
        <v>0</v>
      </c>
      <c r="S112" s="768">
        <f t="shared" si="10"/>
        <v>0</v>
      </c>
      <c r="T112" s="765"/>
      <c r="U112" s="765"/>
      <c r="V112" s="766"/>
      <c r="W112" s="1913"/>
      <c r="X112" s="386" t="s">
        <v>5491</v>
      </c>
      <c r="Y112" s="1913"/>
      <c r="Z112" s="1924"/>
      <c r="AA112" s="1913"/>
      <c r="AB112" s="1914"/>
      <c r="AC112" s="1915"/>
      <c r="AD112" s="834">
        <v>103</v>
      </c>
      <c r="AE112" s="826" t="s">
        <v>5492</v>
      </c>
      <c r="AF112" s="850" t="s">
        <v>5493</v>
      </c>
      <c r="AG112" s="850" t="s">
        <v>5494</v>
      </c>
      <c r="AH112" s="850" t="s">
        <v>5495</v>
      </c>
      <c r="AI112" s="850" t="s">
        <v>5496</v>
      </c>
      <c r="AJ112" s="850" t="s">
        <v>5497</v>
      </c>
      <c r="AK112" s="851" t="s">
        <v>5498</v>
      </c>
      <c r="AL112" s="852" t="s">
        <v>5499</v>
      </c>
      <c r="AM112" s="853" t="s">
        <v>5500</v>
      </c>
      <c r="AN112" s="853" t="s">
        <v>5501</v>
      </c>
      <c r="AO112" s="749" t="s">
        <v>5502</v>
      </c>
      <c r="AP112" s="752" t="s">
        <v>5503</v>
      </c>
      <c r="AQ112" s="752" t="s">
        <v>5504</v>
      </c>
      <c r="AR112" s="777"/>
      <c r="AS112" s="777"/>
      <c r="AT112" s="827" t="s">
        <v>5505</v>
      </c>
      <c r="AU112" s="694" t="s">
        <v>5506</v>
      </c>
      <c r="AV112" s="694" t="s">
        <v>5507</v>
      </c>
      <c r="AW112" s="709" t="s">
        <v>5508</v>
      </c>
      <c r="AX112" s="709" t="s">
        <v>5509</v>
      </c>
      <c r="AY112" s="872" t="s">
        <v>5510</v>
      </c>
    </row>
    <row r="113" spans="2:51" ht="15" customHeight="1" outlineLevel="1">
      <c r="B113" s="744" t="s">
        <v>5511</v>
      </c>
      <c r="C113" s="757"/>
      <c r="D113" s="757"/>
      <c r="E113" s="757"/>
      <c r="F113" s="757"/>
      <c r="G113" s="757"/>
      <c r="H113" s="758"/>
      <c r="I113" s="759"/>
      <c r="J113" s="761"/>
      <c r="K113" s="761"/>
      <c r="L113" s="749">
        <f t="shared" si="11"/>
        <v>0</v>
      </c>
      <c r="M113" s="752">
        <f t="shared" si="7"/>
        <v>0</v>
      </c>
      <c r="N113" s="772">
        <f t="shared" si="8"/>
        <v>0</v>
      </c>
      <c r="O113" s="777"/>
      <c r="P113" s="777"/>
      <c r="Q113" s="775"/>
      <c r="R113" s="768">
        <f t="shared" si="9"/>
        <v>0</v>
      </c>
      <c r="S113" s="768">
        <f t="shared" si="10"/>
        <v>0</v>
      </c>
      <c r="T113" s="765"/>
      <c r="U113" s="765"/>
      <c r="V113" s="766"/>
      <c r="W113" s="1913"/>
      <c r="X113" s="386" t="s">
        <v>5512</v>
      </c>
      <c r="Y113" s="1913"/>
      <c r="Z113" s="1924"/>
      <c r="AA113" s="1913"/>
      <c r="AB113" s="1914"/>
      <c r="AC113" s="1915"/>
      <c r="AD113" s="834">
        <v>104</v>
      </c>
      <c r="AE113" s="826" t="s">
        <v>5513</v>
      </c>
      <c r="AF113" s="850" t="s">
        <v>5514</v>
      </c>
      <c r="AG113" s="850" t="s">
        <v>5515</v>
      </c>
      <c r="AH113" s="850" t="s">
        <v>5516</v>
      </c>
      <c r="AI113" s="850" t="s">
        <v>5517</v>
      </c>
      <c r="AJ113" s="850" t="s">
        <v>5518</v>
      </c>
      <c r="AK113" s="851" t="s">
        <v>5519</v>
      </c>
      <c r="AL113" s="852" t="s">
        <v>5520</v>
      </c>
      <c r="AM113" s="853" t="s">
        <v>5521</v>
      </c>
      <c r="AN113" s="853" t="s">
        <v>5522</v>
      </c>
      <c r="AO113" s="749" t="s">
        <v>5523</v>
      </c>
      <c r="AP113" s="752" t="s">
        <v>5524</v>
      </c>
      <c r="AQ113" s="752" t="s">
        <v>5525</v>
      </c>
      <c r="AR113" s="777"/>
      <c r="AS113" s="777"/>
      <c r="AT113" s="827" t="s">
        <v>5526</v>
      </c>
      <c r="AU113" s="694" t="s">
        <v>5527</v>
      </c>
      <c r="AV113" s="694" t="s">
        <v>5528</v>
      </c>
      <c r="AW113" s="709" t="s">
        <v>5529</v>
      </c>
      <c r="AX113" s="709" t="s">
        <v>5530</v>
      </c>
      <c r="AY113" s="872" t="s">
        <v>5531</v>
      </c>
    </row>
    <row r="114" spans="2:51" ht="15" customHeight="1" outlineLevel="1">
      <c r="B114" s="744" t="s">
        <v>5532</v>
      </c>
      <c r="C114" s="757"/>
      <c r="D114" s="757"/>
      <c r="E114" s="757"/>
      <c r="F114" s="757"/>
      <c r="G114" s="757"/>
      <c r="H114" s="758"/>
      <c r="I114" s="759"/>
      <c r="J114" s="761"/>
      <c r="K114" s="761"/>
      <c r="L114" s="749">
        <f t="shared" si="11"/>
        <v>0</v>
      </c>
      <c r="M114" s="752">
        <f t="shared" si="7"/>
        <v>0</v>
      </c>
      <c r="N114" s="772">
        <f t="shared" si="8"/>
        <v>0</v>
      </c>
      <c r="O114" s="777"/>
      <c r="P114" s="777"/>
      <c r="Q114" s="775"/>
      <c r="R114" s="768">
        <f t="shared" si="9"/>
        <v>0</v>
      </c>
      <c r="S114" s="768">
        <f t="shared" si="10"/>
        <v>0</v>
      </c>
      <c r="T114" s="765"/>
      <c r="U114" s="765"/>
      <c r="V114" s="766"/>
      <c r="W114" s="1913"/>
      <c r="X114" s="386" t="s">
        <v>5533</v>
      </c>
      <c r="Y114" s="1913"/>
      <c r="Z114" s="1924"/>
      <c r="AA114" s="1913"/>
      <c r="AB114" s="1914"/>
      <c r="AC114" s="1915"/>
      <c r="AD114" s="834">
        <v>105</v>
      </c>
      <c r="AE114" s="826" t="s">
        <v>5534</v>
      </c>
      <c r="AF114" s="850" t="s">
        <v>5535</v>
      </c>
      <c r="AG114" s="850" t="s">
        <v>5536</v>
      </c>
      <c r="AH114" s="850" t="s">
        <v>5537</v>
      </c>
      <c r="AI114" s="850" t="s">
        <v>5538</v>
      </c>
      <c r="AJ114" s="850" t="s">
        <v>5539</v>
      </c>
      <c r="AK114" s="851" t="s">
        <v>5540</v>
      </c>
      <c r="AL114" s="852" t="s">
        <v>5541</v>
      </c>
      <c r="AM114" s="853" t="s">
        <v>5542</v>
      </c>
      <c r="AN114" s="853" t="s">
        <v>5543</v>
      </c>
      <c r="AO114" s="749" t="s">
        <v>5544</v>
      </c>
      <c r="AP114" s="752" t="s">
        <v>5545</v>
      </c>
      <c r="AQ114" s="752" t="s">
        <v>5546</v>
      </c>
      <c r="AR114" s="777"/>
      <c r="AS114" s="777"/>
      <c r="AT114" s="827" t="s">
        <v>5547</v>
      </c>
      <c r="AU114" s="694" t="s">
        <v>5548</v>
      </c>
      <c r="AV114" s="694" t="s">
        <v>5549</v>
      </c>
      <c r="AW114" s="709" t="s">
        <v>5550</v>
      </c>
      <c r="AX114" s="709" t="s">
        <v>5551</v>
      </c>
      <c r="AY114" s="872" t="s">
        <v>5552</v>
      </c>
    </row>
    <row r="115" spans="2:51" ht="15" customHeight="1" outlineLevel="1">
      <c r="B115" s="744" t="s">
        <v>5553</v>
      </c>
      <c r="C115" s="757"/>
      <c r="D115" s="757"/>
      <c r="E115" s="757"/>
      <c r="F115" s="757"/>
      <c r="G115" s="757"/>
      <c r="H115" s="758"/>
      <c r="I115" s="759"/>
      <c r="J115" s="761"/>
      <c r="K115" s="761"/>
      <c r="L115" s="749">
        <f t="shared" si="11"/>
        <v>0</v>
      </c>
      <c r="M115" s="752">
        <f t="shared" si="7"/>
        <v>0</v>
      </c>
      <c r="N115" s="772">
        <f t="shared" si="8"/>
        <v>0</v>
      </c>
      <c r="O115" s="777"/>
      <c r="P115" s="777"/>
      <c r="Q115" s="775"/>
      <c r="R115" s="768">
        <f t="shared" si="9"/>
        <v>0</v>
      </c>
      <c r="S115" s="768">
        <f t="shared" si="10"/>
        <v>0</v>
      </c>
      <c r="T115" s="765"/>
      <c r="U115" s="765"/>
      <c r="V115" s="766"/>
      <c r="W115" s="1913"/>
      <c r="X115" s="386" t="s">
        <v>5554</v>
      </c>
      <c r="Y115" s="1913"/>
      <c r="Z115" s="1924"/>
      <c r="AA115" s="1913"/>
      <c r="AB115" s="1914"/>
      <c r="AC115" s="1915"/>
      <c r="AD115" s="834">
        <v>106</v>
      </c>
      <c r="AE115" s="826" t="s">
        <v>5555</v>
      </c>
      <c r="AF115" s="850" t="s">
        <v>5556</v>
      </c>
      <c r="AG115" s="850" t="s">
        <v>5557</v>
      </c>
      <c r="AH115" s="850" t="s">
        <v>5558</v>
      </c>
      <c r="AI115" s="850" t="s">
        <v>5559</v>
      </c>
      <c r="AJ115" s="850" t="s">
        <v>5560</v>
      </c>
      <c r="AK115" s="851" t="s">
        <v>5561</v>
      </c>
      <c r="AL115" s="852" t="s">
        <v>5562</v>
      </c>
      <c r="AM115" s="853" t="s">
        <v>5563</v>
      </c>
      <c r="AN115" s="853" t="s">
        <v>5564</v>
      </c>
      <c r="AO115" s="749" t="s">
        <v>5565</v>
      </c>
      <c r="AP115" s="752" t="s">
        <v>5566</v>
      </c>
      <c r="AQ115" s="752" t="s">
        <v>5567</v>
      </c>
      <c r="AR115" s="777"/>
      <c r="AS115" s="777"/>
      <c r="AT115" s="827" t="s">
        <v>5568</v>
      </c>
      <c r="AU115" s="694" t="s">
        <v>5569</v>
      </c>
      <c r="AV115" s="694" t="s">
        <v>5570</v>
      </c>
      <c r="AW115" s="709" t="s">
        <v>5571</v>
      </c>
      <c r="AX115" s="709" t="s">
        <v>5572</v>
      </c>
      <c r="AY115" s="872" t="s">
        <v>5573</v>
      </c>
    </row>
    <row r="116" spans="2:51" ht="15" customHeight="1" outlineLevel="1">
      <c r="B116" s="744" t="s">
        <v>5574</v>
      </c>
      <c r="C116" s="757"/>
      <c r="D116" s="757"/>
      <c r="E116" s="757"/>
      <c r="F116" s="757"/>
      <c r="G116" s="757"/>
      <c r="H116" s="758"/>
      <c r="I116" s="759"/>
      <c r="J116" s="761"/>
      <c r="K116" s="761"/>
      <c r="L116" s="749">
        <f t="shared" si="11"/>
        <v>0</v>
      </c>
      <c r="M116" s="752">
        <f t="shared" si="7"/>
        <v>0</v>
      </c>
      <c r="N116" s="772">
        <f t="shared" si="8"/>
        <v>0</v>
      </c>
      <c r="O116" s="777"/>
      <c r="P116" s="777"/>
      <c r="Q116" s="775"/>
      <c r="R116" s="768">
        <f t="shared" si="9"/>
        <v>0</v>
      </c>
      <c r="S116" s="768">
        <f t="shared" si="10"/>
        <v>0</v>
      </c>
      <c r="T116" s="765"/>
      <c r="U116" s="765"/>
      <c r="V116" s="766"/>
      <c r="W116" s="1913"/>
      <c r="X116" s="386" t="s">
        <v>5575</v>
      </c>
      <c r="Y116" s="1913"/>
      <c r="Z116" s="1924"/>
      <c r="AA116" s="1913"/>
      <c r="AB116" s="1914"/>
      <c r="AC116" s="1915"/>
      <c r="AD116" s="834">
        <v>107</v>
      </c>
      <c r="AE116" s="826" t="s">
        <v>5576</v>
      </c>
      <c r="AF116" s="850" t="s">
        <v>5577</v>
      </c>
      <c r="AG116" s="850" t="s">
        <v>5578</v>
      </c>
      <c r="AH116" s="850" t="s">
        <v>5579</v>
      </c>
      <c r="AI116" s="850" t="s">
        <v>5580</v>
      </c>
      <c r="AJ116" s="850" t="s">
        <v>5581</v>
      </c>
      <c r="AK116" s="851" t="s">
        <v>5582</v>
      </c>
      <c r="AL116" s="852" t="s">
        <v>5583</v>
      </c>
      <c r="AM116" s="853" t="s">
        <v>5584</v>
      </c>
      <c r="AN116" s="853" t="s">
        <v>5585</v>
      </c>
      <c r="AO116" s="749" t="s">
        <v>5586</v>
      </c>
      <c r="AP116" s="752" t="s">
        <v>5587</v>
      </c>
      <c r="AQ116" s="752" t="s">
        <v>5588</v>
      </c>
      <c r="AR116" s="777"/>
      <c r="AS116" s="777"/>
      <c r="AT116" s="827" t="s">
        <v>5589</v>
      </c>
      <c r="AU116" s="694" t="s">
        <v>5590</v>
      </c>
      <c r="AV116" s="694" t="s">
        <v>5591</v>
      </c>
      <c r="AW116" s="709" t="s">
        <v>5592</v>
      </c>
      <c r="AX116" s="709" t="s">
        <v>5593</v>
      </c>
      <c r="AY116" s="872" t="s">
        <v>5594</v>
      </c>
    </row>
    <row r="117" spans="2:51" ht="15" customHeight="1" outlineLevel="1">
      <c r="B117" s="744" t="s">
        <v>5595</v>
      </c>
      <c r="C117" s="757"/>
      <c r="D117" s="757"/>
      <c r="E117" s="757"/>
      <c r="F117" s="757"/>
      <c r="G117" s="757"/>
      <c r="H117" s="758"/>
      <c r="I117" s="759"/>
      <c r="J117" s="761"/>
      <c r="K117" s="761"/>
      <c r="L117" s="749">
        <f t="shared" si="11"/>
        <v>0</v>
      </c>
      <c r="M117" s="752">
        <f t="shared" si="7"/>
        <v>0</v>
      </c>
      <c r="N117" s="772">
        <f t="shared" si="8"/>
        <v>0</v>
      </c>
      <c r="O117" s="777"/>
      <c r="P117" s="777"/>
      <c r="Q117" s="775"/>
      <c r="R117" s="768">
        <f t="shared" si="9"/>
        <v>0</v>
      </c>
      <c r="S117" s="768">
        <f t="shared" si="10"/>
        <v>0</v>
      </c>
      <c r="T117" s="765"/>
      <c r="U117" s="765"/>
      <c r="V117" s="766"/>
      <c r="W117" s="1913"/>
      <c r="X117" s="386" t="s">
        <v>5596</v>
      </c>
      <c r="Y117" s="1913"/>
      <c r="Z117" s="1924"/>
      <c r="AA117" s="1913"/>
      <c r="AB117" s="1914"/>
      <c r="AC117" s="1915"/>
      <c r="AD117" s="834">
        <v>108</v>
      </c>
      <c r="AE117" s="826" t="s">
        <v>5597</v>
      </c>
      <c r="AF117" s="850" t="s">
        <v>5598</v>
      </c>
      <c r="AG117" s="850" t="s">
        <v>5599</v>
      </c>
      <c r="AH117" s="850" t="s">
        <v>5600</v>
      </c>
      <c r="AI117" s="850" t="s">
        <v>5601</v>
      </c>
      <c r="AJ117" s="850" t="s">
        <v>5602</v>
      </c>
      <c r="AK117" s="851" t="s">
        <v>5603</v>
      </c>
      <c r="AL117" s="852" t="s">
        <v>5604</v>
      </c>
      <c r="AM117" s="853" t="s">
        <v>5605</v>
      </c>
      <c r="AN117" s="853" t="s">
        <v>5606</v>
      </c>
      <c r="AO117" s="749" t="s">
        <v>5607</v>
      </c>
      <c r="AP117" s="752" t="s">
        <v>5608</v>
      </c>
      <c r="AQ117" s="752" t="s">
        <v>5609</v>
      </c>
      <c r="AR117" s="777"/>
      <c r="AS117" s="777"/>
      <c r="AT117" s="827" t="s">
        <v>5610</v>
      </c>
      <c r="AU117" s="694" t="s">
        <v>5611</v>
      </c>
      <c r="AV117" s="694" t="s">
        <v>5612</v>
      </c>
      <c r="AW117" s="709" t="s">
        <v>5613</v>
      </c>
      <c r="AX117" s="709" t="s">
        <v>5614</v>
      </c>
      <c r="AY117" s="872" t="s">
        <v>5615</v>
      </c>
    </row>
    <row r="118" spans="2:51" ht="15" customHeight="1" outlineLevel="1">
      <c r="B118" s="744" t="s">
        <v>5616</v>
      </c>
      <c r="C118" s="757"/>
      <c r="D118" s="757"/>
      <c r="E118" s="757"/>
      <c r="F118" s="757"/>
      <c r="G118" s="757"/>
      <c r="H118" s="758"/>
      <c r="I118" s="759"/>
      <c r="J118" s="761"/>
      <c r="K118" s="761"/>
      <c r="L118" s="749">
        <f t="shared" si="11"/>
        <v>0</v>
      </c>
      <c r="M118" s="752">
        <f t="shared" si="7"/>
        <v>0</v>
      </c>
      <c r="N118" s="772">
        <f t="shared" si="8"/>
        <v>0</v>
      </c>
      <c r="O118" s="777"/>
      <c r="P118" s="777"/>
      <c r="Q118" s="775"/>
      <c r="R118" s="768">
        <f t="shared" si="9"/>
        <v>0</v>
      </c>
      <c r="S118" s="768">
        <f t="shared" si="10"/>
        <v>0</v>
      </c>
      <c r="T118" s="765"/>
      <c r="U118" s="765"/>
      <c r="V118" s="766"/>
      <c r="W118" s="1913"/>
      <c r="X118" s="386" t="s">
        <v>5617</v>
      </c>
      <c r="Y118" s="1913"/>
      <c r="Z118" s="1924"/>
      <c r="AA118" s="1913"/>
      <c r="AB118" s="1914"/>
      <c r="AC118" s="1915"/>
      <c r="AD118" s="834">
        <v>109</v>
      </c>
      <c r="AE118" s="826" t="s">
        <v>5618</v>
      </c>
      <c r="AF118" s="850" t="s">
        <v>5619</v>
      </c>
      <c r="AG118" s="850" t="s">
        <v>5620</v>
      </c>
      <c r="AH118" s="850" t="s">
        <v>5621</v>
      </c>
      <c r="AI118" s="850" t="s">
        <v>5622</v>
      </c>
      <c r="AJ118" s="850" t="s">
        <v>5623</v>
      </c>
      <c r="AK118" s="851" t="s">
        <v>5624</v>
      </c>
      <c r="AL118" s="852" t="s">
        <v>5625</v>
      </c>
      <c r="AM118" s="853" t="s">
        <v>5626</v>
      </c>
      <c r="AN118" s="853" t="s">
        <v>5627</v>
      </c>
      <c r="AO118" s="749" t="s">
        <v>5628</v>
      </c>
      <c r="AP118" s="752" t="s">
        <v>5629</v>
      </c>
      <c r="AQ118" s="752" t="s">
        <v>5630</v>
      </c>
      <c r="AR118" s="777"/>
      <c r="AS118" s="777"/>
      <c r="AT118" s="827" t="s">
        <v>5631</v>
      </c>
      <c r="AU118" s="694" t="s">
        <v>5632</v>
      </c>
      <c r="AV118" s="694" t="s">
        <v>5633</v>
      </c>
      <c r="AW118" s="709" t="s">
        <v>5634</v>
      </c>
      <c r="AX118" s="709" t="s">
        <v>5635</v>
      </c>
      <c r="AY118" s="872" t="s">
        <v>5636</v>
      </c>
    </row>
    <row r="119" spans="2:51" ht="15" customHeight="1" outlineLevel="1">
      <c r="B119" s="744" t="s">
        <v>5637</v>
      </c>
      <c r="C119" s="757"/>
      <c r="D119" s="757"/>
      <c r="E119" s="757"/>
      <c r="F119" s="757"/>
      <c r="G119" s="757"/>
      <c r="H119" s="758"/>
      <c r="I119" s="759"/>
      <c r="J119" s="761"/>
      <c r="K119" s="761"/>
      <c r="L119" s="749">
        <f t="shared" si="11"/>
        <v>0</v>
      </c>
      <c r="M119" s="752">
        <f t="shared" si="7"/>
        <v>0</v>
      </c>
      <c r="N119" s="772">
        <f t="shared" si="8"/>
        <v>0</v>
      </c>
      <c r="O119" s="777"/>
      <c r="P119" s="777"/>
      <c r="Q119" s="775"/>
      <c r="R119" s="768">
        <f t="shared" si="9"/>
        <v>0</v>
      </c>
      <c r="S119" s="768">
        <f t="shared" si="10"/>
        <v>0</v>
      </c>
      <c r="T119" s="765"/>
      <c r="U119" s="765"/>
      <c r="V119" s="766"/>
      <c r="W119" s="1913"/>
      <c r="X119" s="386" t="s">
        <v>5638</v>
      </c>
      <c r="Y119" s="1913"/>
      <c r="Z119" s="1924"/>
      <c r="AA119" s="1913"/>
      <c r="AB119" s="1914"/>
      <c r="AC119" s="1915"/>
      <c r="AD119" s="834">
        <v>110</v>
      </c>
      <c r="AE119" s="826" t="s">
        <v>5639</v>
      </c>
      <c r="AF119" s="850" t="s">
        <v>5640</v>
      </c>
      <c r="AG119" s="850" t="s">
        <v>5641</v>
      </c>
      <c r="AH119" s="850" t="s">
        <v>5642</v>
      </c>
      <c r="AI119" s="850" t="s">
        <v>5643</v>
      </c>
      <c r="AJ119" s="850" t="s">
        <v>5644</v>
      </c>
      <c r="AK119" s="851" t="s">
        <v>5645</v>
      </c>
      <c r="AL119" s="852" t="s">
        <v>5646</v>
      </c>
      <c r="AM119" s="853" t="s">
        <v>5647</v>
      </c>
      <c r="AN119" s="853" t="s">
        <v>5648</v>
      </c>
      <c r="AO119" s="749" t="s">
        <v>5649</v>
      </c>
      <c r="AP119" s="752" t="s">
        <v>5650</v>
      </c>
      <c r="AQ119" s="752" t="s">
        <v>5651</v>
      </c>
      <c r="AR119" s="777"/>
      <c r="AS119" s="777"/>
      <c r="AT119" s="827" t="s">
        <v>5652</v>
      </c>
      <c r="AU119" s="694" t="s">
        <v>5653</v>
      </c>
      <c r="AV119" s="694" t="s">
        <v>5654</v>
      </c>
      <c r="AW119" s="709" t="s">
        <v>5655</v>
      </c>
      <c r="AX119" s="709" t="s">
        <v>5656</v>
      </c>
      <c r="AY119" s="872" t="s">
        <v>5657</v>
      </c>
    </row>
    <row r="120" spans="2:51" ht="15" customHeight="1" outlineLevel="1">
      <c r="B120" s="744" t="s">
        <v>5658</v>
      </c>
      <c r="C120" s="757"/>
      <c r="D120" s="757"/>
      <c r="E120" s="757"/>
      <c r="F120" s="757"/>
      <c r="G120" s="757"/>
      <c r="H120" s="758"/>
      <c r="I120" s="759"/>
      <c r="J120" s="761"/>
      <c r="K120" s="761"/>
      <c r="L120" s="749">
        <f t="shared" si="11"/>
        <v>0</v>
      </c>
      <c r="M120" s="752">
        <f t="shared" si="7"/>
        <v>0</v>
      </c>
      <c r="N120" s="772">
        <f t="shared" si="8"/>
        <v>0</v>
      </c>
      <c r="O120" s="777"/>
      <c r="P120" s="777"/>
      <c r="Q120" s="775"/>
      <c r="R120" s="768">
        <f t="shared" si="9"/>
        <v>0</v>
      </c>
      <c r="S120" s="768">
        <f t="shared" si="10"/>
        <v>0</v>
      </c>
      <c r="T120" s="765"/>
      <c r="U120" s="765"/>
      <c r="V120" s="766"/>
      <c r="W120" s="1913"/>
      <c r="X120" s="386" t="s">
        <v>5659</v>
      </c>
      <c r="Y120" s="1913"/>
      <c r="Z120" s="1924"/>
      <c r="AA120" s="1913"/>
      <c r="AB120" s="1914"/>
      <c r="AC120" s="1915"/>
      <c r="AD120" s="834">
        <v>111</v>
      </c>
      <c r="AE120" s="826" t="s">
        <v>5660</v>
      </c>
      <c r="AF120" s="850" t="s">
        <v>5661</v>
      </c>
      <c r="AG120" s="850" t="s">
        <v>5662</v>
      </c>
      <c r="AH120" s="850" t="s">
        <v>5663</v>
      </c>
      <c r="AI120" s="850" t="s">
        <v>5664</v>
      </c>
      <c r="AJ120" s="850" t="s">
        <v>5665</v>
      </c>
      <c r="AK120" s="851" t="s">
        <v>5666</v>
      </c>
      <c r="AL120" s="852" t="s">
        <v>5667</v>
      </c>
      <c r="AM120" s="853" t="s">
        <v>5668</v>
      </c>
      <c r="AN120" s="853" t="s">
        <v>5669</v>
      </c>
      <c r="AO120" s="749" t="s">
        <v>5670</v>
      </c>
      <c r="AP120" s="752" t="s">
        <v>5671</v>
      </c>
      <c r="AQ120" s="752" t="s">
        <v>5672</v>
      </c>
      <c r="AR120" s="777"/>
      <c r="AS120" s="777"/>
      <c r="AT120" s="827" t="s">
        <v>5673</v>
      </c>
      <c r="AU120" s="694" t="s">
        <v>5674</v>
      </c>
      <c r="AV120" s="694" t="s">
        <v>5675</v>
      </c>
      <c r="AW120" s="709" t="s">
        <v>5676</v>
      </c>
      <c r="AX120" s="709" t="s">
        <v>5677</v>
      </c>
      <c r="AY120" s="872" t="s">
        <v>5678</v>
      </c>
    </row>
    <row r="121" spans="2:51" ht="15" customHeight="1" outlineLevel="1">
      <c r="B121" s="744" t="s">
        <v>5679</v>
      </c>
      <c r="C121" s="757"/>
      <c r="D121" s="757"/>
      <c r="E121" s="757"/>
      <c r="F121" s="757"/>
      <c r="G121" s="757"/>
      <c r="H121" s="758"/>
      <c r="I121" s="759"/>
      <c r="J121" s="761"/>
      <c r="K121" s="761"/>
      <c r="L121" s="749">
        <f t="shared" si="11"/>
        <v>0</v>
      </c>
      <c r="M121" s="752">
        <f t="shared" si="7"/>
        <v>0</v>
      </c>
      <c r="N121" s="772">
        <f t="shared" si="8"/>
        <v>0</v>
      </c>
      <c r="O121" s="777"/>
      <c r="P121" s="777"/>
      <c r="Q121" s="775"/>
      <c r="R121" s="768">
        <f t="shared" si="9"/>
        <v>0</v>
      </c>
      <c r="S121" s="768">
        <f t="shared" si="10"/>
        <v>0</v>
      </c>
      <c r="T121" s="765"/>
      <c r="U121" s="765"/>
      <c r="V121" s="766"/>
      <c r="W121" s="1913"/>
      <c r="X121" s="386" t="s">
        <v>5680</v>
      </c>
      <c r="Y121" s="1913"/>
      <c r="Z121" s="1924"/>
      <c r="AA121" s="1913"/>
      <c r="AB121" s="1914"/>
      <c r="AC121" s="1915"/>
      <c r="AD121" s="834">
        <v>112</v>
      </c>
      <c r="AE121" s="826" t="s">
        <v>5681</v>
      </c>
      <c r="AF121" s="850" t="s">
        <v>5682</v>
      </c>
      <c r="AG121" s="850" t="s">
        <v>5683</v>
      </c>
      <c r="AH121" s="850" t="s">
        <v>5684</v>
      </c>
      <c r="AI121" s="850" t="s">
        <v>5685</v>
      </c>
      <c r="AJ121" s="850" t="s">
        <v>5686</v>
      </c>
      <c r="AK121" s="851" t="s">
        <v>5687</v>
      </c>
      <c r="AL121" s="852" t="s">
        <v>5688</v>
      </c>
      <c r="AM121" s="853" t="s">
        <v>5689</v>
      </c>
      <c r="AN121" s="853" t="s">
        <v>5690</v>
      </c>
      <c r="AO121" s="749" t="s">
        <v>5691</v>
      </c>
      <c r="AP121" s="752" t="s">
        <v>5692</v>
      </c>
      <c r="AQ121" s="752" t="s">
        <v>5693</v>
      </c>
      <c r="AR121" s="777"/>
      <c r="AS121" s="777"/>
      <c r="AT121" s="827" t="s">
        <v>5694</v>
      </c>
      <c r="AU121" s="694" t="s">
        <v>5695</v>
      </c>
      <c r="AV121" s="694" t="s">
        <v>5696</v>
      </c>
      <c r="AW121" s="709" t="s">
        <v>5697</v>
      </c>
      <c r="AX121" s="709" t="s">
        <v>5698</v>
      </c>
      <c r="AY121" s="872" t="s">
        <v>5699</v>
      </c>
    </row>
    <row r="122" spans="2:51" ht="15" customHeight="1" outlineLevel="1">
      <c r="B122" s="744" t="s">
        <v>5700</v>
      </c>
      <c r="C122" s="757"/>
      <c r="D122" s="757"/>
      <c r="E122" s="757"/>
      <c r="F122" s="757"/>
      <c r="G122" s="757"/>
      <c r="H122" s="758"/>
      <c r="I122" s="759"/>
      <c r="J122" s="761"/>
      <c r="K122" s="761"/>
      <c r="L122" s="749">
        <f t="shared" si="11"/>
        <v>0</v>
      </c>
      <c r="M122" s="752">
        <f t="shared" si="7"/>
        <v>0</v>
      </c>
      <c r="N122" s="772">
        <f t="shared" si="8"/>
        <v>0</v>
      </c>
      <c r="O122" s="777"/>
      <c r="P122" s="777"/>
      <c r="Q122" s="775"/>
      <c r="R122" s="768">
        <f t="shared" si="9"/>
        <v>0</v>
      </c>
      <c r="S122" s="768">
        <f t="shared" si="10"/>
        <v>0</v>
      </c>
      <c r="T122" s="765"/>
      <c r="U122" s="765"/>
      <c r="V122" s="766"/>
      <c r="W122" s="1913"/>
      <c r="X122" s="386" t="s">
        <v>5701</v>
      </c>
      <c r="Y122" s="1913"/>
      <c r="Z122" s="1924"/>
      <c r="AA122" s="1913"/>
      <c r="AB122" s="1914"/>
      <c r="AC122" s="1915"/>
      <c r="AD122" s="834">
        <v>113</v>
      </c>
      <c r="AE122" s="826" t="s">
        <v>5702</v>
      </c>
      <c r="AF122" s="850" t="s">
        <v>5703</v>
      </c>
      <c r="AG122" s="850" t="s">
        <v>5704</v>
      </c>
      <c r="AH122" s="850" t="s">
        <v>5705</v>
      </c>
      <c r="AI122" s="850" t="s">
        <v>5706</v>
      </c>
      <c r="AJ122" s="850" t="s">
        <v>5707</v>
      </c>
      <c r="AK122" s="851" t="s">
        <v>5708</v>
      </c>
      <c r="AL122" s="852" t="s">
        <v>5709</v>
      </c>
      <c r="AM122" s="853" t="s">
        <v>5710</v>
      </c>
      <c r="AN122" s="853" t="s">
        <v>5711</v>
      </c>
      <c r="AO122" s="749" t="s">
        <v>5712</v>
      </c>
      <c r="AP122" s="752" t="s">
        <v>5713</v>
      </c>
      <c r="AQ122" s="752" t="s">
        <v>5714</v>
      </c>
      <c r="AR122" s="777"/>
      <c r="AS122" s="777"/>
      <c r="AT122" s="827" t="s">
        <v>5715</v>
      </c>
      <c r="AU122" s="694" t="s">
        <v>5716</v>
      </c>
      <c r="AV122" s="694" t="s">
        <v>5717</v>
      </c>
      <c r="AW122" s="709" t="s">
        <v>5718</v>
      </c>
      <c r="AX122" s="709" t="s">
        <v>5719</v>
      </c>
      <c r="AY122" s="872" t="s">
        <v>5720</v>
      </c>
    </row>
    <row r="123" spans="2:51" ht="15" customHeight="1" outlineLevel="1">
      <c r="B123" s="744" t="s">
        <v>5721</v>
      </c>
      <c r="C123" s="757"/>
      <c r="D123" s="757"/>
      <c r="E123" s="757"/>
      <c r="F123" s="757"/>
      <c r="G123" s="757"/>
      <c r="H123" s="758"/>
      <c r="I123" s="759"/>
      <c r="J123" s="761"/>
      <c r="K123" s="761"/>
      <c r="L123" s="749">
        <f t="shared" si="11"/>
        <v>0</v>
      </c>
      <c r="M123" s="752">
        <f t="shared" si="7"/>
        <v>0</v>
      </c>
      <c r="N123" s="772">
        <f t="shared" si="8"/>
        <v>0</v>
      </c>
      <c r="O123" s="777"/>
      <c r="P123" s="777"/>
      <c r="Q123" s="775"/>
      <c r="R123" s="768">
        <f t="shared" si="9"/>
        <v>0</v>
      </c>
      <c r="S123" s="768">
        <f t="shared" si="10"/>
        <v>0</v>
      </c>
      <c r="T123" s="765"/>
      <c r="U123" s="765"/>
      <c r="V123" s="766"/>
      <c r="W123" s="1913"/>
      <c r="X123" s="386" t="s">
        <v>5722</v>
      </c>
      <c r="Y123" s="1913"/>
      <c r="Z123" s="1924"/>
      <c r="AA123" s="1913"/>
      <c r="AB123" s="1914"/>
      <c r="AC123" s="1915"/>
      <c r="AD123" s="834">
        <v>114</v>
      </c>
      <c r="AE123" s="826" t="s">
        <v>5723</v>
      </c>
      <c r="AF123" s="850" t="s">
        <v>5724</v>
      </c>
      <c r="AG123" s="850" t="s">
        <v>5725</v>
      </c>
      <c r="AH123" s="850" t="s">
        <v>5726</v>
      </c>
      <c r="AI123" s="850" t="s">
        <v>5727</v>
      </c>
      <c r="AJ123" s="850" t="s">
        <v>5728</v>
      </c>
      <c r="AK123" s="851" t="s">
        <v>5729</v>
      </c>
      <c r="AL123" s="852" t="s">
        <v>5730</v>
      </c>
      <c r="AM123" s="853" t="s">
        <v>5731</v>
      </c>
      <c r="AN123" s="853" t="s">
        <v>5732</v>
      </c>
      <c r="AO123" s="749" t="s">
        <v>5733</v>
      </c>
      <c r="AP123" s="752" t="s">
        <v>5734</v>
      </c>
      <c r="AQ123" s="752" t="s">
        <v>5735</v>
      </c>
      <c r="AR123" s="777"/>
      <c r="AS123" s="777"/>
      <c r="AT123" s="827" t="s">
        <v>5736</v>
      </c>
      <c r="AU123" s="694" t="s">
        <v>5737</v>
      </c>
      <c r="AV123" s="694" t="s">
        <v>5738</v>
      </c>
      <c r="AW123" s="709" t="s">
        <v>5739</v>
      </c>
      <c r="AX123" s="709" t="s">
        <v>5740</v>
      </c>
      <c r="AY123" s="872" t="s">
        <v>5741</v>
      </c>
    </row>
    <row r="124" spans="2:51" ht="15" customHeight="1" outlineLevel="1">
      <c r="B124" s="744" t="s">
        <v>5742</v>
      </c>
      <c r="C124" s="757"/>
      <c r="D124" s="757"/>
      <c r="E124" s="757"/>
      <c r="F124" s="757"/>
      <c r="G124" s="757"/>
      <c r="H124" s="758"/>
      <c r="I124" s="759"/>
      <c r="J124" s="761"/>
      <c r="K124" s="761"/>
      <c r="L124" s="749">
        <f t="shared" si="11"/>
        <v>0</v>
      </c>
      <c r="M124" s="752">
        <f t="shared" si="7"/>
        <v>0</v>
      </c>
      <c r="N124" s="772">
        <f t="shared" si="8"/>
        <v>0</v>
      </c>
      <c r="O124" s="777"/>
      <c r="P124" s="777"/>
      <c r="Q124" s="775"/>
      <c r="R124" s="768">
        <f t="shared" si="9"/>
        <v>0</v>
      </c>
      <c r="S124" s="768">
        <f t="shared" si="10"/>
        <v>0</v>
      </c>
      <c r="T124" s="765"/>
      <c r="U124" s="765"/>
      <c r="V124" s="766"/>
      <c r="W124" s="1913"/>
      <c r="X124" s="386" t="s">
        <v>5743</v>
      </c>
      <c r="Y124" s="1913"/>
      <c r="Z124" s="1924"/>
      <c r="AA124" s="1913"/>
      <c r="AB124" s="1914"/>
      <c r="AC124" s="1915"/>
      <c r="AD124" s="834">
        <v>115</v>
      </c>
      <c r="AE124" s="826" t="s">
        <v>5744</v>
      </c>
      <c r="AF124" s="850" t="s">
        <v>5745</v>
      </c>
      <c r="AG124" s="850" t="s">
        <v>5746</v>
      </c>
      <c r="AH124" s="850" t="s">
        <v>5747</v>
      </c>
      <c r="AI124" s="850" t="s">
        <v>5748</v>
      </c>
      <c r="AJ124" s="850" t="s">
        <v>5749</v>
      </c>
      <c r="AK124" s="851" t="s">
        <v>5750</v>
      </c>
      <c r="AL124" s="852" t="s">
        <v>5751</v>
      </c>
      <c r="AM124" s="853" t="s">
        <v>5752</v>
      </c>
      <c r="AN124" s="853" t="s">
        <v>5753</v>
      </c>
      <c r="AO124" s="749" t="s">
        <v>5754</v>
      </c>
      <c r="AP124" s="752" t="s">
        <v>5755</v>
      </c>
      <c r="AQ124" s="752" t="s">
        <v>5756</v>
      </c>
      <c r="AR124" s="777"/>
      <c r="AS124" s="777"/>
      <c r="AT124" s="827" t="s">
        <v>5757</v>
      </c>
      <c r="AU124" s="694" t="s">
        <v>5758</v>
      </c>
      <c r="AV124" s="694" t="s">
        <v>5759</v>
      </c>
      <c r="AW124" s="709" t="s">
        <v>5760</v>
      </c>
      <c r="AX124" s="709" t="s">
        <v>5761</v>
      </c>
      <c r="AY124" s="872" t="s">
        <v>5762</v>
      </c>
    </row>
    <row r="125" spans="2:51" ht="15" customHeight="1" outlineLevel="1">
      <c r="B125" s="744" t="s">
        <v>5763</v>
      </c>
      <c r="C125" s="757"/>
      <c r="D125" s="757"/>
      <c r="E125" s="757"/>
      <c r="F125" s="757"/>
      <c r="G125" s="757"/>
      <c r="H125" s="758"/>
      <c r="I125" s="759"/>
      <c r="J125" s="761"/>
      <c r="K125" s="761"/>
      <c r="L125" s="749">
        <f t="shared" si="11"/>
        <v>0</v>
      </c>
      <c r="M125" s="752">
        <f t="shared" si="7"/>
        <v>0</v>
      </c>
      <c r="N125" s="772">
        <f t="shared" si="8"/>
        <v>0</v>
      </c>
      <c r="O125" s="777"/>
      <c r="P125" s="777"/>
      <c r="Q125" s="775"/>
      <c r="R125" s="768">
        <f t="shared" si="9"/>
        <v>0</v>
      </c>
      <c r="S125" s="768">
        <f t="shared" si="10"/>
        <v>0</v>
      </c>
      <c r="T125" s="765"/>
      <c r="U125" s="765"/>
      <c r="V125" s="766"/>
      <c r="W125" s="1913"/>
      <c r="X125" s="386" t="s">
        <v>5764</v>
      </c>
      <c r="Y125" s="1913"/>
      <c r="Z125" s="1924"/>
      <c r="AA125" s="1913"/>
      <c r="AB125" s="1914"/>
      <c r="AC125" s="1915"/>
      <c r="AD125" s="834">
        <v>116</v>
      </c>
      <c r="AE125" s="826" t="s">
        <v>5765</v>
      </c>
      <c r="AF125" s="850" t="s">
        <v>5766</v>
      </c>
      <c r="AG125" s="850" t="s">
        <v>5767</v>
      </c>
      <c r="AH125" s="850" t="s">
        <v>5768</v>
      </c>
      <c r="AI125" s="850" t="s">
        <v>5769</v>
      </c>
      <c r="AJ125" s="850" t="s">
        <v>5770</v>
      </c>
      <c r="AK125" s="851" t="s">
        <v>5771</v>
      </c>
      <c r="AL125" s="852" t="s">
        <v>5772</v>
      </c>
      <c r="AM125" s="853" t="s">
        <v>5773</v>
      </c>
      <c r="AN125" s="853" t="s">
        <v>5774</v>
      </c>
      <c r="AO125" s="749" t="s">
        <v>5775</v>
      </c>
      <c r="AP125" s="752" t="s">
        <v>5776</v>
      </c>
      <c r="AQ125" s="752" t="s">
        <v>5777</v>
      </c>
      <c r="AR125" s="777"/>
      <c r="AS125" s="777"/>
      <c r="AT125" s="827" t="s">
        <v>5778</v>
      </c>
      <c r="AU125" s="694" t="s">
        <v>5779</v>
      </c>
      <c r="AV125" s="694" t="s">
        <v>5780</v>
      </c>
      <c r="AW125" s="709" t="s">
        <v>5781</v>
      </c>
      <c r="AX125" s="709" t="s">
        <v>5782</v>
      </c>
      <c r="AY125" s="872" t="s">
        <v>5783</v>
      </c>
    </row>
    <row r="126" spans="2:51" ht="15" customHeight="1" outlineLevel="1">
      <c r="B126" s="744" t="s">
        <v>5784</v>
      </c>
      <c r="C126" s="757"/>
      <c r="D126" s="757"/>
      <c r="E126" s="757"/>
      <c r="F126" s="757"/>
      <c r="G126" s="757"/>
      <c r="H126" s="758"/>
      <c r="I126" s="759"/>
      <c r="J126" s="761"/>
      <c r="K126" s="761"/>
      <c r="L126" s="749">
        <f t="shared" si="11"/>
        <v>0</v>
      </c>
      <c r="M126" s="752">
        <f t="shared" si="7"/>
        <v>0</v>
      </c>
      <c r="N126" s="772">
        <f t="shared" si="8"/>
        <v>0</v>
      </c>
      <c r="O126" s="777"/>
      <c r="P126" s="777"/>
      <c r="Q126" s="775"/>
      <c r="R126" s="768">
        <f t="shared" si="9"/>
        <v>0</v>
      </c>
      <c r="S126" s="768">
        <f t="shared" si="10"/>
        <v>0</v>
      </c>
      <c r="T126" s="765"/>
      <c r="U126" s="765"/>
      <c r="V126" s="766"/>
      <c r="W126" s="1913"/>
      <c r="X126" s="386" t="s">
        <v>5785</v>
      </c>
      <c r="Y126" s="1913"/>
      <c r="Z126" s="1924"/>
      <c r="AA126" s="1913"/>
      <c r="AB126" s="1914"/>
      <c r="AC126" s="1915"/>
      <c r="AD126" s="834">
        <v>117</v>
      </c>
      <c r="AE126" s="826" t="s">
        <v>5786</v>
      </c>
      <c r="AF126" s="850" t="s">
        <v>5787</v>
      </c>
      <c r="AG126" s="850" t="s">
        <v>5788</v>
      </c>
      <c r="AH126" s="850" t="s">
        <v>5789</v>
      </c>
      <c r="AI126" s="850" t="s">
        <v>5790</v>
      </c>
      <c r="AJ126" s="850" t="s">
        <v>5791</v>
      </c>
      <c r="AK126" s="851" t="s">
        <v>5792</v>
      </c>
      <c r="AL126" s="852" t="s">
        <v>5793</v>
      </c>
      <c r="AM126" s="853" t="s">
        <v>5794</v>
      </c>
      <c r="AN126" s="853" t="s">
        <v>5795</v>
      </c>
      <c r="AO126" s="749" t="s">
        <v>5796</v>
      </c>
      <c r="AP126" s="752" t="s">
        <v>5797</v>
      </c>
      <c r="AQ126" s="752" t="s">
        <v>5798</v>
      </c>
      <c r="AR126" s="777"/>
      <c r="AS126" s="777"/>
      <c r="AT126" s="827" t="s">
        <v>5799</v>
      </c>
      <c r="AU126" s="694" t="s">
        <v>5800</v>
      </c>
      <c r="AV126" s="694" t="s">
        <v>5801</v>
      </c>
      <c r="AW126" s="709" t="s">
        <v>5802</v>
      </c>
      <c r="AX126" s="709" t="s">
        <v>5803</v>
      </c>
      <c r="AY126" s="872" t="s">
        <v>5804</v>
      </c>
    </row>
    <row r="127" spans="2:51" ht="15" customHeight="1" outlineLevel="1">
      <c r="B127" s="744" t="s">
        <v>5805</v>
      </c>
      <c r="C127" s="757"/>
      <c r="D127" s="757"/>
      <c r="E127" s="757"/>
      <c r="F127" s="757"/>
      <c r="G127" s="757"/>
      <c r="H127" s="758"/>
      <c r="I127" s="759"/>
      <c r="J127" s="761"/>
      <c r="K127" s="761"/>
      <c r="L127" s="749">
        <f t="shared" si="11"/>
        <v>0</v>
      </c>
      <c r="M127" s="752">
        <f t="shared" si="7"/>
        <v>0</v>
      </c>
      <c r="N127" s="772">
        <f t="shared" si="8"/>
        <v>0</v>
      </c>
      <c r="O127" s="777"/>
      <c r="P127" s="777"/>
      <c r="Q127" s="775"/>
      <c r="R127" s="768">
        <f t="shared" si="9"/>
        <v>0</v>
      </c>
      <c r="S127" s="768">
        <f t="shared" si="10"/>
        <v>0</v>
      </c>
      <c r="T127" s="765"/>
      <c r="U127" s="765"/>
      <c r="V127" s="766"/>
      <c r="W127" s="1913"/>
      <c r="X127" s="386" t="s">
        <v>5806</v>
      </c>
      <c r="Y127" s="1913"/>
      <c r="Z127" s="1924"/>
      <c r="AA127" s="1913"/>
      <c r="AB127" s="1914"/>
      <c r="AC127" s="1915"/>
      <c r="AD127" s="834">
        <v>118</v>
      </c>
      <c r="AE127" s="826" t="s">
        <v>5807</v>
      </c>
      <c r="AF127" s="850" t="s">
        <v>5808</v>
      </c>
      <c r="AG127" s="850" t="s">
        <v>5809</v>
      </c>
      <c r="AH127" s="850" t="s">
        <v>5810</v>
      </c>
      <c r="AI127" s="850" t="s">
        <v>5811</v>
      </c>
      <c r="AJ127" s="850" t="s">
        <v>5812</v>
      </c>
      <c r="AK127" s="851" t="s">
        <v>5813</v>
      </c>
      <c r="AL127" s="852" t="s">
        <v>5814</v>
      </c>
      <c r="AM127" s="853" t="s">
        <v>5815</v>
      </c>
      <c r="AN127" s="853" t="s">
        <v>5816</v>
      </c>
      <c r="AO127" s="749" t="s">
        <v>5817</v>
      </c>
      <c r="AP127" s="752" t="s">
        <v>5818</v>
      </c>
      <c r="AQ127" s="752" t="s">
        <v>5819</v>
      </c>
      <c r="AR127" s="777"/>
      <c r="AS127" s="777"/>
      <c r="AT127" s="827" t="s">
        <v>5820</v>
      </c>
      <c r="AU127" s="694" t="s">
        <v>5821</v>
      </c>
      <c r="AV127" s="694" t="s">
        <v>5822</v>
      </c>
      <c r="AW127" s="709" t="s">
        <v>5823</v>
      </c>
      <c r="AX127" s="709" t="s">
        <v>5824</v>
      </c>
      <c r="AY127" s="872" t="s">
        <v>5825</v>
      </c>
    </row>
    <row r="128" spans="2:51" ht="15" customHeight="1" outlineLevel="1">
      <c r="B128" s="744" t="s">
        <v>5826</v>
      </c>
      <c r="C128" s="757"/>
      <c r="D128" s="757"/>
      <c r="E128" s="757"/>
      <c r="F128" s="757"/>
      <c r="G128" s="757"/>
      <c r="H128" s="758"/>
      <c r="I128" s="759"/>
      <c r="J128" s="761"/>
      <c r="K128" s="761"/>
      <c r="L128" s="749">
        <f t="shared" si="11"/>
        <v>0</v>
      </c>
      <c r="M128" s="752">
        <f t="shared" si="7"/>
        <v>0</v>
      </c>
      <c r="N128" s="772">
        <f t="shared" si="8"/>
        <v>0</v>
      </c>
      <c r="O128" s="777"/>
      <c r="P128" s="777"/>
      <c r="Q128" s="775"/>
      <c r="R128" s="768">
        <f t="shared" si="9"/>
        <v>0</v>
      </c>
      <c r="S128" s="768">
        <f t="shared" si="10"/>
        <v>0</v>
      </c>
      <c r="T128" s="765"/>
      <c r="U128" s="765"/>
      <c r="V128" s="766"/>
      <c r="W128" s="1913"/>
      <c r="X128" s="386" t="s">
        <v>5827</v>
      </c>
      <c r="Y128" s="1913"/>
      <c r="Z128" s="1924"/>
      <c r="AA128" s="1913"/>
      <c r="AB128" s="1914"/>
      <c r="AC128" s="1915"/>
      <c r="AD128" s="834">
        <v>119</v>
      </c>
      <c r="AE128" s="826" t="s">
        <v>5828</v>
      </c>
      <c r="AF128" s="850" t="s">
        <v>5829</v>
      </c>
      <c r="AG128" s="850" t="s">
        <v>5830</v>
      </c>
      <c r="AH128" s="850" t="s">
        <v>5831</v>
      </c>
      <c r="AI128" s="850" t="s">
        <v>5832</v>
      </c>
      <c r="AJ128" s="850" t="s">
        <v>5833</v>
      </c>
      <c r="AK128" s="851" t="s">
        <v>5834</v>
      </c>
      <c r="AL128" s="852" t="s">
        <v>5835</v>
      </c>
      <c r="AM128" s="853" t="s">
        <v>5836</v>
      </c>
      <c r="AN128" s="853" t="s">
        <v>5837</v>
      </c>
      <c r="AO128" s="749" t="s">
        <v>5838</v>
      </c>
      <c r="AP128" s="752" t="s">
        <v>5839</v>
      </c>
      <c r="AQ128" s="752" t="s">
        <v>5840</v>
      </c>
      <c r="AR128" s="777"/>
      <c r="AS128" s="777"/>
      <c r="AT128" s="827" t="s">
        <v>5841</v>
      </c>
      <c r="AU128" s="694" t="s">
        <v>5842</v>
      </c>
      <c r="AV128" s="694" t="s">
        <v>5843</v>
      </c>
      <c r="AW128" s="709" t="s">
        <v>5844</v>
      </c>
      <c r="AX128" s="709" t="s">
        <v>5845</v>
      </c>
      <c r="AY128" s="872" t="s">
        <v>5846</v>
      </c>
    </row>
    <row r="129" spans="2:51" ht="15" customHeight="1" outlineLevel="1">
      <c r="B129" s="744" t="s">
        <v>5847</v>
      </c>
      <c r="C129" s="757"/>
      <c r="D129" s="757"/>
      <c r="E129" s="757"/>
      <c r="F129" s="757"/>
      <c r="G129" s="757"/>
      <c r="H129" s="758"/>
      <c r="I129" s="759"/>
      <c r="J129" s="761"/>
      <c r="K129" s="761"/>
      <c r="L129" s="749">
        <f t="shared" si="11"/>
        <v>0</v>
      </c>
      <c r="M129" s="752">
        <f t="shared" si="7"/>
        <v>0</v>
      </c>
      <c r="N129" s="772">
        <f t="shared" si="8"/>
        <v>0</v>
      </c>
      <c r="O129" s="777"/>
      <c r="P129" s="777"/>
      <c r="Q129" s="775"/>
      <c r="R129" s="768">
        <f t="shared" si="9"/>
        <v>0</v>
      </c>
      <c r="S129" s="768">
        <f t="shared" si="10"/>
        <v>0</v>
      </c>
      <c r="T129" s="765"/>
      <c r="U129" s="765"/>
      <c r="V129" s="766"/>
      <c r="W129" s="1913"/>
      <c r="X129" s="386" t="s">
        <v>5848</v>
      </c>
      <c r="Y129" s="1913"/>
      <c r="Z129" s="1924"/>
      <c r="AA129" s="1913"/>
      <c r="AB129" s="1914"/>
      <c r="AC129" s="1915"/>
      <c r="AD129" s="834">
        <v>120</v>
      </c>
      <c r="AE129" s="826" t="s">
        <v>5849</v>
      </c>
      <c r="AF129" s="850" t="s">
        <v>5850</v>
      </c>
      <c r="AG129" s="850" t="s">
        <v>5851</v>
      </c>
      <c r="AH129" s="850" t="s">
        <v>5852</v>
      </c>
      <c r="AI129" s="850" t="s">
        <v>5853</v>
      </c>
      <c r="AJ129" s="850" t="s">
        <v>5854</v>
      </c>
      <c r="AK129" s="851" t="s">
        <v>5855</v>
      </c>
      <c r="AL129" s="852" t="s">
        <v>5856</v>
      </c>
      <c r="AM129" s="853" t="s">
        <v>5857</v>
      </c>
      <c r="AN129" s="853" t="s">
        <v>5858</v>
      </c>
      <c r="AO129" s="749" t="s">
        <v>5859</v>
      </c>
      <c r="AP129" s="752" t="s">
        <v>5860</v>
      </c>
      <c r="AQ129" s="752" t="s">
        <v>5861</v>
      </c>
      <c r="AR129" s="777"/>
      <c r="AS129" s="777"/>
      <c r="AT129" s="827" t="s">
        <v>5862</v>
      </c>
      <c r="AU129" s="694" t="s">
        <v>5863</v>
      </c>
      <c r="AV129" s="694" t="s">
        <v>5864</v>
      </c>
      <c r="AW129" s="709" t="s">
        <v>5865</v>
      </c>
      <c r="AX129" s="709" t="s">
        <v>5866</v>
      </c>
      <c r="AY129" s="872" t="s">
        <v>5867</v>
      </c>
    </row>
    <row r="130" spans="2:51" ht="15" customHeight="1" outlineLevel="1">
      <c r="B130" s="744" t="s">
        <v>5868</v>
      </c>
      <c r="C130" s="757"/>
      <c r="D130" s="757"/>
      <c r="E130" s="757"/>
      <c r="F130" s="757"/>
      <c r="G130" s="757"/>
      <c r="H130" s="758"/>
      <c r="I130" s="759"/>
      <c r="J130" s="761"/>
      <c r="K130" s="761"/>
      <c r="L130" s="749">
        <f t="shared" si="11"/>
        <v>0</v>
      </c>
      <c r="M130" s="752">
        <f t="shared" si="7"/>
        <v>0</v>
      </c>
      <c r="N130" s="772">
        <f t="shared" si="8"/>
        <v>0</v>
      </c>
      <c r="O130" s="777"/>
      <c r="P130" s="777"/>
      <c r="Q130" s="775"/>
      <c r="R130" s="768">
        <f t="shared" si="9"/>
        <v>0</v>
      </c>
      <c r="S130" s="768">
        <f t="shared" si="10"/>
        <v>0</v>
      </c>
      <c r="T130" s="765"/>
      <c r="U130" s="765"/>
      <c r="V130" s="766"/>
      <c r="W130" s="1913"/>
      <c r="X130" s="386" t="s">
        <v>5869</v>
      </c>
      <c r="Y130" s="1913"/>
      <c r="Z130" s="1924"/>
      <c r="AA130" s="1913"/>
      <c r="AB130" s="1914"/>
      <c r="AC130" s="1915"/>
      <c r="AD130" s="834">
        <v>121</v>
      </c>
      <c r="AE130" s="826" t="s">
        <v>5870</v>
      </c>
      <c r="AF130" s="850" t="s">
        <v>5871</v>
      </c>
      <c r="AG130" s="850" t="s">
        <v>5872</v>
      </c>
      <c r="AH130" s="850" t="s">
        <v>5873</v>
      </c>
      <c r="AI130" s="850" t="s">
        <v>5874</v>
      </c>
      <c r="AJ130" s="850" t="s">
        <v>5875</v>
      </c>
      <c r="AK130" s="851" t="s">
        <v>5876</v>
      </c>
      <c r="AL130" s="852" t="s">
        <v>5877</v>
      </c>
      <c r="AM130" s="853" t="s">
        <v>5878</v>
      </c>
      <c r="AN130" s="853" t="s">
        <v>5879</v>
      </c>
      <c r="AO130" s="749" t="s">
        <v>5880</v>
      </c>
      <c r="AP130" s="752" t="s">
        <v>5881</v>
      </c>
      <c r="AQ130" s="752" t="s">
        <v>5882</v>
      </c>
      <c r="AR130" s="777"/>
      <c r="AS130" s="777"/>
      <c r="AT130" s="827" t="s">
        <v>5883</v>
      </c>
      <c r="AU130" s="694" t="s">
        <v>5884</v>
      </c>
      <c r="AV130" s="694" t="s">
        <v>5885</v>
      </c>
      <c r="AW130" s="709" t="s">
        <v>5886</v>
      </c>
      <c r="AX130" s="709" t="s">
        <v>5887</v>
      </c>
      <c r="AY130" s="872" t="s">
        <v>5888</v>
      </c>
    </row>
    <row r="131" spans="2:51" ht="15" customHeight="1" outlineLevel="1">
      <c r="B131" s="744" t="s">
        <v>5889</v>
      </c>
      <c r="C131" s="757"/>
      <c r="D131" s="757"/>
      <c r="E131" s="757"/>
      <c r="F131" s="757"/>
      <c r="G131" s="757"/>
      <c r="H131" s="758"/>
      <c r="I131" s="759"/>
      <c r="J131" s="761"/>
      <c r="K131" s="761"/>
      <c r="L131" s="749">
        <f t="shared" si="11"/>
        <v>0</v>
      </c>
      <c r="M131" s="752">
        <f t="shared" si="7"/>
        <v>0</v>
      </c>
      <c r="N131" s="772">
        <f t="shared" si="8"/>
        <v>0</v>
      </c>
      <c r="O131" s="777"/>
      <c r="P131" s="777"/>
      <c r="Q131" s="775"/>
      <c r="R131" s="768">
        <f t="shared" si="9"/>
        <v>0</v>
      </c>
      <c r="S131" s="768">
        <f t="shared" si="10"/>
        <v>0</v>
      </c>
      <c r="T131" s="765"/>
      <c r="U131" s="765"/>
      <c r="V131" s="766"/>
      <c r="W131" s="1913"/>
      <c r="X131" s="386" t="s">
        <v>5890</v>
      </c>
      <c r="Y131" s="1913"/>
      <c r="Z131" s="1924"/>
      <c r="AA131" s="1913"/>
      <c r="AB131" s="1914"/>
      <c r="AC131" s="1915"/>
      <c r="AD131" s="834">
        <v>122</v>
      </c>
      <c r="AE131" s="826" t="s">
        <v>5891</v>
      </c>
      <c r="AF131" s="850" t="s">
        <v>5892</v>
      </c>
      <c r="AG131" s="850" t="s">
        <v>5893</v>
      </c>
      <c r="AH131" s="850" t="s">
        <v>5894</v>
      </c>
      <c r="AI131" s="850" t="s">
        <v>5895</v>
      </c>
      <c r="AJ131" s="850" t="s">
        <v>5896</v>
      </c>
      <c r="AK131" s="851" t="s">
        <v>5897</v>
      </c>
      <c r="AL131" s="852" t="s">
        <v>5898</v>
      </c>
      <c r="AM131" s="853" t="s">
        <v>5899</v>
      </c>
      <c r="AN131" s="853" t="s">
        <v>5900</v>
      </c>
      <c r="AO131" s="749" t="s">
        <v>5901</v>
      </c>
      <c r="AP131" s="752" t="s">
        <v>5902</v>
      </c>
      <c r="AQ131" s="752" t="s">
        <v>5903</v>
      </c>
      <c r="AR131" s="777"/>
      <c r="AS131" s="777"/>
      <c r="AT131" s="827" t="s">
        <v>5904</v>
      </c>
      <c r="AU131" s="694" t="s">
        <v>5905</v>
      </c>
      <c r="AV131" s="694" t="s">
        <v>5906</v>
      </c>
      <c r="AW131" s="709" t="s">
        <v>5907</v>
      </c>
      <c r="AX131" s="709" t="s">
        <v>5908</v>
      </c>
      <c r="AY131" s="872" t="s">
        <v>5909</v>
      </c>
    </row>
    <row r="132" spans="2:51" ht="15" customHeight="1" outlineLevel="1">
      <c r="B132" s="744" t="s">
        <v>5910</v>
      </c>
      <c r="C132" s="757"/>
      <c r="D132" s="757"/>
      <c r="E132" s="757"/>
      <c r="F132" s="757"/>
      <c r="G132" s="757"/>
      <c r="H132" s="758"/>
      <c r="I132" s="759"/>
      <c r="J132" s="761"/>
      <c r="K132" s="761"/>
      <c r="L132" s="749">
        <f t="shared" si="11"/>
        <v>0</v>
      </c>
      <c r="M132" s="752">
        <f t="shared" si="7"/>
        <v>0</v>
      </c>
      <c r="N132" s="772">
        <f t="shared" si="8"/>
        <v>0</v>
      </c>
      <c r="O132" s="777"/>
      <c r="P132" s="777"/>
      <c r="Q132" s="775"/>
      <c r="R132" s="768">
        <f t="shared" si="9"/>
        <v>0</v>
      </c>
      <c r="S132" s="768">
        <f t="shared" si="10"/>
        <v>0</v>
      </c>
      <c r="T132" s="765"/>
      <c r="U132" s="765"/>
      <c r="V132" s="766"/>
      <c r="W132" s="1913"/>
      <c r="X132" s="386" t="s">
        <v>5911</v>
      </c>
      <c r="Y132" s="1913"/>
      <c r="Z132" s="1924"/>
      <c r="AA132" s="1913"/>
      <c r="AB132" s="1914"/>
      <c r="AC132" s="1915"/>
      <c r="AD132" s="834">
        <v>123</v>
      </c>
      <c r="AE132" s="826" t="s">
        <v>5912</v>
      </c>
      <c r="AF132" s="850" t="s">
        <v>5913</v>
      </c>
      <c r="AG132" s="850" t="s">
        <v>5914</v>
      </c>
      <c r="AH132" s="850" t="s">
        <v>5915</v>
      </c>
      <c r="AI132" s="850" t="s">
        <v>5916</v>
      </c>
      <c r="AJ132" s="850" t="s">
        <v>5917</v>
      </c>
      <c r="AK132" s="851" t="s">
        <v>5918</v>
      </c>
      <c r="AL132" s="852" t="s">
        <v>5919</v>
      </c>
      <c r="AM132" s="853" t="s">
        <v>5920</v>
      </c>
      <c r="AN132" s="853" t="s">
        <v>5921</v>
      </c>
      <c r="AO132" s="749" t="s">
        <v>5922</v>
      </c>
      <c r="AP132" s="752" t="s">
        <v>5923</v>
      </c>
      <c r="AQ132" s="752" t="s">
        <v>5924</v>
      </c>
      <c r="AR132" s="777"/>
      <c r="AS132" s="777"/>
      <c r="AT132" s="827" t="s">
        <v>5925</v>
      </c>
      <c r="AU132" s="694" t="s">
        <v>5926</v>
      </c>
      <c r="AV132" s="694" t="s">
        <v>5927</v>
      </c>
      <c r="AW132" s="709" t="s">
        <v>5928</v>
      </c>
      <c r="AX132" s="709" t="s">
        <v>5929</v>
      </c>
      <c r="AY132" s="872" t="s">
        <v>5930</v>
      </c>
    </row>
    <row r="133" spans="2:51" ht="15" customHeight="1" outlineLevel="1">
      <c r="B133" s="744" t="s">
        <v>5931</v>
      </c>
      <c r="C133" s="757"/>
      <c r="D133" s="757"/>
      <c r="E133" s="757"/>
      <c r="F133" s="757"/>
      <c r="G133" s="757"/>
      <c r="H133" s="758"/>
      <c r="I133" s="759"/>
      <c r="J133" s="761"/>
      <c r="K133" s="761"/>
      <c r="L133" s="749">
        <f t="shared" si="11"/>
        <v>0</v>
      </c>
      <c r="M133" s="752">
        <f t="shared" si="7"/>
        <v>0</v>
      </c>
      <c r="N133" s="772">
        <f t="shared" si="8"/>
        <v>0</v>
      </c>
      <c r="O133" s="777"/>
      <c r="P133" s="777"/>
      <c r="Q133" s="775"/>
      <c r="R133" s="768">
        <f t="shared" si="9"/>
        <v>0</v>
      </c>
      <c r="S133" s="768">
        <f t="shared" si="10"/>
        <v>0</v>
      </c>
      <c r="T133" s="765"/>
      <c r="U133" s="765"/>
      <c r="V133" s="766"/>
      <c r="W133" s="1913"/>
      <c r="X133" s="386" t="s">
        <v>5932</v>
      </c>
      <c r="Y133" s="1913"/>
      <c r="Z133" s="1924"/>
      <c r="AA133" s="1913"/>
      <c r="AB133" s="1914"/>
      <c r="AC133" s="1915"/>
      <c r="AD133" s="834">
        <v>124</v>
      </c>
      <c r="AE133" s="826" t="s">
        <v>5933</v>
      </c>
      <c r="AF133" s="850" t="s">
        <v>5934</v>
      </c>
      <c r="AG133" s="850" t="s">
        <v>5935</v>
      </c>
      <c r="AH133" s="850" t="s">
        <v>5936</v>
      </c>
      <c r="AI133" s="850" t="s">
        <v>5937</v>
      </c>
      <c r="AJ133" s="850" t="s">
        <v>5938</v>
      </c>
      <c r="AK133" s="851" t="s">
        <v>5939</v>
      </c>
      <c r="AL133" s="852" t="s">
        <v>5940</v>
      </c>
      <c r="AM133" s="853" t="s">
        <v>5941</v>
      </c>
      <c r="AN133" s="853" t="s">
        <v>5942</v>
      </c>
      <c r="AO133" s="749" t="s">
        <v>5943</v>
      </c>
      <c r="AP133" s="752" t="s">
        <v>5944</v>
      </c>
      <c r="AQ133" s="752" t="s">
        <v>5945</v>
      </c>
      <c r="AR133" s="777"/>
      <c r="AS133" s="777"/>
      <c r="AT133" s="827" t="s">
        <v>5946</v>
      </c>
      <c r="AU133" s="694" t="s">
        <v>5947</v>
      </c>
      <c r="AV133" s="694" t="s">
        <v>5948</v>
      </c>
      <c r="AW133" s="709" t="s">
        <v>5949</v>
      </c>
      <c r="AX133" s="709" t="s">
        <v>5950</v>
      </c>
      <c r="AY133" s="872" t="s">
        <v>5951</v>
      </c>
    </row>
    <row r="134" spans="2:51" ht="15" customHeight="1" outlineLevel="1">
      <c r="B134" s="744" t="s">
        <v>5952</v>
      </c>
      <c r="C134" s="757"/>
      <c r="D134" s="757"/>
      <c r="E134" s="757"/>
      <c r="F134" s="757"/>
      <c r="G134" s="757"/>
      <c r="H134" s="758"/>
      <c r="I134" s="759"/>
      <c r="J134" s="761"/>
      <c r="K134" s="761"/>
      <c r="L134" s="749">
        <f t="shared" si="11"/>
        <v>0</v>
      </c>
      <c r="M134" s="752">
        <f t="shared" si="7"/>
        <v>0</v>
      </c>
      <c r="N134" s="772">
        <f t="shared" si="8"/>
        <v>0</v>
      </c>
      <c r="O134" s="777"/>
      <c r="P134" s="777"/>
      <c r="Q134" s="775"/>
      <c r="R134" s="768">
        <f t="shared" si="9"/>
        <v>0</v>
      </c>
      <c r="S134" s="768">
        <f t="shared" si="10"/>
        <v>0</v>
      </c>
      <c r="T134" s="765"/>
      <c r="U134" s="765"/>
      <c r="V134" s="766"/>
      <c r="W134" s="1913"/>
      <c r="X134" s="386" t="s">
        <v>5953</v>
      </c>
      <c r="Y134" s="1913"/>
      <c r="Z134" s="1924"/>
      <c r="AA134" s="1913"/>
      <c r="AB134" s="1914"/>
      <c r="AC134" s="1915"/>
      <c r="AD134" s="834">
        <v>125</v>
      </c>
      <c r="AE134" s="826" t="s">
        <v>5954</v>
      </c>
      <c r="AF134" s="850" t="s">
        <v>5955</v>
      </c>
      <c r="AG134" s="850" t="s">
        <v>5956</v>
      </c>
      <c r="AH134" s="850" t="s">
        <v>5957</v>
      </c>
      <c r="AI134" s="850" t="s">
        <v>5958</v>
      </c>
      <c r="AJ134" s="850" t="s">
        <v>5959</v>
      </c>
      <c r="AK134" s="851" t="s">
        <v>5960</v>
      </c>
      <c r="AL134" s="852" t="s">
        <v>5961</v>
      </c>
      <c r="AM134" s="853" t="s">
        <v>5962</v>
      </c>
      <c r="AN134" s="853" t="s">
        <v>5963</v>
      </c>
      <c r="AO134" s="749" t="s">
        <v>5964</v>
      </c>
      <c r="AP134" s="752" t="s">
        <v>5965</v>
      </c>
      <c r="AQ134" s="752" t="s">
        <v>5966</v>
      </c>
      <c r="AR134" s="777"/>
      <c r="AS134" s="777"/>
      <c r="AT134" s="827" t="s">
        <v>5967</v>
      </c>
      <c r="AU134" s="694" t="s">
        <v>5968</v>
      </c>
      <c r="AV134" s="694" t="s">
        <v>5969</v>
      </c>
      <c r="AW134" s="709" t="s">
        <v>5970</v>
      </c>
      <c r="AX134" s="709" t="s">
        <v>5971</v>
      </c>
      <c r="AY134" s="872" t="s">
        <v>5972</v>
      </c>
    </row>
    <row r="135" spans="2:51" ht="15" customHeight="1" outlineLevel="1">
      <c r="B135" s="744" t="s">
        <v>5973</v>
      </c>
      <c r="C135" s="757"/>
      <c r="D135" s="757"/>
      <c r="E135" s="757"/>
      <c r="F135" s="757"/>
      <c r="G135" s="757"/>
      <c r="H135" s="758"/>
      <c r="I135" s="759"/>
      <c r="J135" s="761"/>
      <c r="K135" s="761"/>
      <c r="L135" s="749">
        <f t="shared" si="11"/>
        <v>0</v>
      </c>
      <c r="M135" s="752">
        <f t="shared" si="7"/>
        <v>0</v>
      </c>
      <c r="N135" s="772">
        <f t="shared" si="8"/>
        <v>0</v>
      </c>
      <c r="O135" s="777"/>
      <c r="P135" s="777"/>
      <c r="Q135" s="775"/>
      <c r="R135" s="768">
        <f t="shared" si="9"/>
        <v>0</v>
      </c>
      <c r="S135" s="768">
        <f t="shared" si="10"/>
        <v>0</v>
      </c>
      <c r="T135" s="765"/>
      <c r="U135" s="765"/>
      <c r="V135" s="766"/>
      <c r="W135" s="1913"/>
      <c r="X135" s="386" t="s">
        <v>5974</v>
      </c>
      <c r="Y135" s="1913"/>
      <c r="Z135" s="1924"/>
      <c r="AA135" s="1913"/>
      <c r="AB135" s="1914"/>
      <c r="AC135" s="1915"/>
      <c r="AD135" s="834">
        <v>126</v>
      </c>
      <c r="AE135" s="826" t="s">
        <v>5975</v>
      </c>
      <c r="AF135" s="850" t="s">
        <v>5976</v>
      </c>
      <c r="AG135" s="850" t="s">
        <v>5977</v>
      </c>
      <c r="AH135" s="850" t="s">
        <v>5978</v>
      </c>
      <c r="AI135" s="850" t="s">
        <v>5979</v>
      </c>
      <c r="AJ135" s="850" t="s">
        <v>5980</v>
      </c>
      <c r="AK135" s="851" t="s">
        <v>5981</v>
      </c>
      <c r="AL135" s="852" t="s">
        <v>5982</v>
      </c>
      <c r="AM135" s="853" t="s">
        <v>5983</v>
      </c>
      <c r="AN135" s="853" t="s">
        <v>5984</v>
      </c>
      <c r="AO135" s="749" t="s">
        <v>5985</v>
      </c>
      <c r="AP135" s="752" t="s">
        <v>5986</v>
      </c>
      <c r="AQ135" s="752" t="s">
        <v>5987</v>
      </c>
      <c r="AR135" s="777"/>
      <c r="AS135" s="777"/>
      <c r="AT135" s="827" t="s">
        <v>5988</v>
      </c>
      <c r="AU135" s="694" t="s">
        <v>5989</v>
      </c>
      <c r="AV135" s="694" t="s">
        <v>5990</v>
      </c>
      <c r="AW135" s="709" t="s">
        <v>5991</v>
      </c>
      <c r="AX135" s="709" t="s">
        <v>5992</v>
      </c>
      <c r="AY135" s="872" t="s">
        <v>5993</v>
      </c>
    </row>
    <row r="136" spans="2:51" ht="15" customHeight="1" outlineLevel="1">
      <c r="B136" s="744" t="s">
        <v>5994</v>
      </c>
      <c r="C136" s="757"/>
      <c r="D136" s="757"/>
      <c r="E136" s="757"/>
      <c r="F136" s="757"/>
      <c r="G136" s="757"/>
      <c r="H136" s="758"/>
      <c r="I136" s="759"/>
      <c r="J136" s="761"/>
      <c r="K136" s="761"/>
      <c r="L136" s="749">
        <f t="shared" si="11"/>
        <v>0</v>
      </c>
      <c r="M136" s="752">
        <f t="shared" si="7"/>
        <v>0</v>
      </c>
      <c r="N136" s="772">
        <f t="shared" si="8"/>
        <v>0</v>
      </c>
      <c r="O136" s="777"/>
      <c r="P136" s="777"/>
      <c r="Q136" s="775"/>
      <c r="R136" s="768">
        <f t="shared" si="9"/>
        <v>0</v>
      </c>
      <c r="S136" s="768">
        <f t="shared" si="10"/>
        <v>0</v>
      </c>
      <c r="T136" s="765"/>
      <c r="U136" s="765"/>
      <c r="V136" s="766"/>
      <c r="W136" s="1913"/>
      <c r="X136" s="386" t="s">
        <v>5995</v>
      </c>
      <c r="Y136" s="1913"/>
      <c r="Z136" s="1924"/>
      <c r="AA136" s="1913"/>
      <c r="AB136" s="1914"/>
      <c r="AC136" s="1915"/>
      <c r="AD136" s="834">
        <v>127</v>
      </c>
      <c r="AE136" s="826" t="s">
        <v>5996</v>
      </c>
      <c r="AF136" s="850" t="s">
        <v>5997</v>
      </c>
      <c r="AG136" s="850" t="s">
        <v>5998</v>
      </c>
      <c r="AH136" s="850" t="s">
        <v>5999</v>
      </c>
      <c r="AI136" s="850" t="s">
        <v>6000</v>
      </c>
      <c r="AJ136" s="850" t="s">
        <v>6001</v>
      </c>
      <c r="AK136" s="851" t="s">
        <v>6002</v>
      </c>
      <c r="AL136" s="852" t="s">
        <v>6003</v>
      </c>
      <c r="AM136" s="853" t="s">
        <v>6004</v>
      </c>
      <c r="AN136" s="853" t="s">
        <v>6005</v>
      </c>
      <c r="AO136" s="749" t="s">
        <v>6006</v>
      </c>
      <c r="AP136" s="752" t="s">
        <v>6007</v>
      </c>
      <c r="AQ136" s="752" t="s">
        <v>6008</v>
      </c>
      <c r="AR136" s="777"/>
      <c r="AS136" s="777"/>
      <c r="AT136" s="827" t="s">
        <v>6009</v>
      </c>
      <c r="AU136" s="694" t="s">
        <v>6010</v>
      </c>
      <c r="AV136" s="694" t="s">
        <v>6011</v>
      </c>
      <c r="AW136" s="709" t="s">
        <v>6012</v>
      </c>
      <c r="AX136" s="709" t="s">
        <v>6013</v>
      </c>
      <c r="AY136" s="872" t="s">
        <v>6014</v>
      </c>
    </row>
    <row r="137" spans="2:51" ht="15" customHeight="1" outlineLevel="1">
      <c r="B137" s="744" t="s">
        <v>6015</v>
      </c>
      <c r="C137" s="757"/>
      <c r="D137" s="757"/>
      <c r="E137" s="757"/>
      <c r="F137" s="757"/>
      <c r="G137" s="757"/>
      <c r="H137" s="758"/>
      <c r="I137" s="759"/>
      <c r="J137" s="761"/>
      <c r="K137" s="761"/>
      <c r="L137" s="749">
        <f t="shared" si="11"/>
        <v>0</v>
      </c>
      <c r="M137" s="752">
        <f t="shared" si="7"/>
        <v>0</v>
      </c>
      <c r="N137" s="772">
        <f t="shared" si="8"/>
        <v>0</v>
      </c>
      <c r="O137" s="777"/>
      <c r="P137" s="777"/>
      <c r="Q137" s="775"/>
      <c r="R137" s="768">
        <f t="shared" si="9"/>
        <v>0</v>
      </c>
      <c r="S137" s="768">
        <f t="shared" si="10"/>
        <v>0</v>
      </c>
      <c r="T137" s="765"/>
      <c r="U137" s="765"/>
      <c r="V137" s="766"/>
      <c r="W137" s="1913"/>
      <c r="X137" s="386" t="s">
        <v>6016</v>
      </c>
      <c r="Y137" s="1913"/>
      <c r="Z137" s="1924"/>
      <c r="AA137" s="1913"/>
      <c r="AB137" s="1914"/>
      <c r="AC137" s="1915"/>
      <c r="AD137" s="834">
        <v>128</v>
      </c>
      <c r="AE137" s="826" t="s">
        <v>6017</v>
      </c>
      <c r="AF137" s="850" t="s">
        <v>6018</v>
      </c>
      <c r="AG137" s="850" t="s">
        <v>6019</v>
      </c>
      <c r="AH137" s="850" t="s">
        <v>6020</v>
      </c>
      <c r="AI137" s="850" t="s">
        <v>6021</v>
      </c>
      <c r="AJ137" s="850" t="s">
        <v>6022</v>
      </c>
      <c r="AK137" s="851" t="s">
        <v>6023</v>
      </c>
      <c r="AL137" s="852" t="s">
        <v>6024</v>
      </c>
      <c r="AM137" s="853" t="s">
        <v>6025</v>
      </c>
      <c r="AN137" s="853" t="s">
        <v>6026</v>
      </c>
      <c r="AO137" s="749" t="s">
        <v>6027</v>
      </c>
      <c r="AP137" s="752" t="s">
        <v>6028</v>
      </c>
      <c r="AQ137" s="752" t="s">
        <v>6029</v>
      </c>
      <c r="AR137" s="777"/>
      <c r="AS137" s="777"/>
      <c r="AT137" s="827" t="s">
        <v>6030</v>
      </c>
      <c r="AU137" s="694" t="s">
        <v>6031</v>
      </c>
      <c r="AV137" s="694" t="s">
        <v>6032</v>
      </c>
      <c r="AW137" s="709" t="s">
        <v>6033</v>
      </c>
      <c r="AX137" s="709" t="s">
        <v>6034</v>
      </c>
      <c r="AY137" s="872" t="s">
        <v>6035</v>
      </c>
    </row>
    <row r="138" spans="2:51" ht="15" customHeight="1" outlineLevel="1">
      <c r="B138" s="744" t="s">
        <v>6036</v>
      </c>
      <c r="C138" s="757"/>
      <c r="D138" s="757"/>
      <c r="E138" s="757"/>
      <c r="F138" s="757"/>
      <c r="G138" s="757"/>
      <c r="H138" s="758"/>
      <c r="I138" s="759"/>
      <c r="J138" s="761"/>
      <c r="K138" s="761"/>
      <c r="L138" s="749">
        <f t="shared" ref="L138:L169" si="12">I138*J138</f>
        <v>0</v>
      </c>
      <c r="M138" s="752">
        <f t="shared" ref="M138:M201" si="13">IF(Q138=0,0,((1+Q138)/(1+$C$824))-1)</f>
        <v>0</v>
      </c>
      <c r="N138" s="772">
        <f t="shared" ref="N138:N201" si="14">IF(Q138=0,0,((1+Q138)/(1+$C$825))-1)</f>
        <v>0</v>
      </c>
      <c r="O138" s="777"/>
      <c r="P138" s="777"/>
      <c r="Q138" s="775"/>
      <c r="R138" s="768">
        <f t="shared" ref="R138:R201" si="15">Q138*K138</f>
        <v>0</v>
      </c>
      <c r="S138" s="768">
        <f t="shared" ref="S138:S201" si="16">R138</f>
        <v>0</v>
      </c>
      <c r="T138" s="765"/>
      <c r="U138" s="765"/>
      <c r="V138" s="766"/>
      <c r="W138" s="1913"/>
      <c r="X138" s="386" t="s">
        <v>6037</v>
      </c>
      <c r="Y138" s="1913"/>
      <c r="Z138" s="1924"/>
      <c r="AA138" s="1913"/>
      <c r="AB138" s="1914"/>
      <c r="AC138" s="1915"/>
      <c r="AD138" s="834">
        <v>129</v>
      </c>
      <c r="AE138" s="826" t="s">
        <v>6038</v>
      </c>
      <c r="AF138" s="850" t="s">
        <v>6039</v>
      </c>
      <c r="AG138" s="850" t="s">
        <v>6040</v>
      </c>
      <c r="AH138" s="850" t="s">
        <v>6041</v>
      </c>
      <c r="AI138" s="850" t="s">
        <v>6042</v>
      </c>
      <c r="AJ138" s="850" t="s">
        <v>6043</v>
      </c>
      <c r="AK138" s="851" t="s">
        <v>6044</v>
      </c>
      <c r="AL138" s="852" t="s">
        <v>6045</v>
      </c>
      <c r="AM138" s="853" t="s">
        <v>6046</v>
      </c>
      <c r="AN138" s="853" t="s">
        <v>6047</v>
      </c>
      <c r="AO138" s="749" t="s">
        <v>6048</v>
      </c>
      <c r="AP138" s="752" t="s">
        <v>6049</v>
      </c>
      <c r="AQ138" s="752" t="s">
        <v>6050</v>
      </c>
      <c r="AR138" s="777"/>
      <c r="AS138" s="777"/>
      <c r="AT138" s="827" t="s">
        <v>6051</v>
      </c>
      <c r="AU138" s="694" t="s">
        <v>6052</v>
      </c>
      <c r="AV138" s="694" t="s">
        <v>6053</v>
      </c>
      <c r="AW138" s="709" t="s">
        <v>6054</v>
      </c>
      <c r="AX138" s="709" t="s">
        <v>6055</v>
      </c>
      <c r="AY138" s="872" t="s">
        <v>6056</v>
      </c>
    </row>
    <row r="139" spans="2:51" ht="15" customHeight="1" outlineLevel="1">
      <c r="B139" s="744" t="s">
        <v>6057</v>
      </c>
      <c r="C139" s="757"/>
      <c r="D139" s="757"/>
      <c r="E139" s="757"/>
      <c r="F139" s="757"/>
      <c r="G139" s="757"/>
      <c r="H139" s="758"/>
      <c r="I139" s="759"/>
      <c r="J139" s="761"/>
      <c r="K139" s="761"/>
      <c r="L139" s="749">
        <f t="shared" si="12"/>
        <v>0</v>
      </c>
      <c r="M139" s="752">
        <f t="shared" si="13"/>
        <v>0</v>
      </c>
      <c r="N139" s="772">
        <f t="shared" si="14"/>
        <v>0</v>
      </c>
      <c r="O139" s="777"/>
      <c r="P139" s="777"/>
      <c r="Q139" s="775"/>
      <c r="R139" s="768">
        <f t="shared" si="15"/>
        <v>0</v>
      </c>
      <c r="S139" s="768">
        <f t="shared" si="16"/>
        <v>0</v>
      </c>
      <c r="T139" s="765"/>
      <c r="U139" s="765"/>
      <c r="V139" s="766"/>
      <c r="W139" s="1913"/>
      <c r="X139" s="386" t="s">
        <v>6058</v>
      </c>
      <c r="Y139" s="1913"/>
      <c r="Z139" s="1924"/>
      <c r="AA139" s="1913"/>
      <c r="AB139" s="1914"/>
      <c r="AC139" s="1915"/>
      <c r="AD139" s="834">
        <v>130</v>
      </c>
      <c r="AE139" s="826" t="s">
        <v>6059</v>
      </c>
      <c r="AF139" s="850" t="s">
        <v>6060</v>
      </c>
      <c r="AG139" s="850" t="s">
        <v>6061</v>
      </c>
      <c r="AH139" s="850" t="s">
        <v>6062</v>
      </c>
      <c r="AI139" s="850" t="s">
        <v>6063</v>
      </c>
      <c r="AJ139" s="850" t="s">
        <v>6064</v>
      </c>
      <c r="AK139" s="851" t="s">
        <v>6065</v>
      </c>
      <c r="AL139" s="852" t="s">
        <v>6066</v>
      </c>
      <c r="AM139" s="853" t="s">
        <v>6067</v>
      </c>
      <c r="AN139" s="853" t="s">
        <v>6068</v>
      </c>
      <c r="AO139" s="749" t="s">
        <v>6069</v>
      </c>
      <c r="AP139" s="752" t="s">
        <v>6070</v>
      </c>
      <c r="AQ139" s="752" t="s">
        <v>6071</v>
      </c>
      <c r="AR139" s="777"/>
      <c r="AS139" s="777"/>
      <c r="AT139" s="827" t="s">
        <v>6072</v>
      </c>
      <c r="AU139" s="694" t="s">
        <v>6073</v>
      </c>
      <c r="AV139" s="694" t="s">
        <v>6074</v>
      </c>
      <c r="AW139" s="709" t="s">
        <v>6075</v>
      </c>
      <c r="AX139" s="709" t="s">
        <v>6076</v>
      </c>
      <c r="AY139" s="872" t="s">
        <v>6077</v>
      </c>
    </row>
    <row r="140" spans="2:51" ht="15" customHeight="1" outlineLevel="1">
      <c r="B140" s="744" t="s">
        <v>6078</v>
      </c>
      <c r="C140" s="757"/>
      <c r="D140" s="757"/>
      <c r="E140" s="757"/>
      <c r="F140" s="757"/>
      <c r="G140" s="757"/>
      <c r="H140" s="758"/>
      <c r="I140" s="759"/>
      <c r="J140" s="761"/>
      <c r="K140" s="761"/>
      <c r="L140" s="749">
        <f t="shared" si="12"/>
        <v>0</v>
      </c>
      <c r="M140" s="752">
        <f t="shared" si="13"/>
        <v>0</v>
      </c>
      <c r="N140" s="772">
        <f t="shared" si="14"/>
        <v>0</v>
      </c>
      <c r="O140" s="777"/>
      <c r="P140" s="777"/>
      <c r="Q140" s="775"/>
      <c r="R140" s="768">
        <f t="shared" si="15"/>
        <v>0</v>
      </c>
      <c r="S140" s="768">
        <f t="shared" si="16"/>
        <v>0</v>
      </c>
      <c r="T140" s="765"/>
      <c r="U140" s="765"/>
      <c r="V140" s="766"/>
      <c r="W140" s="1913"/>
      <c r="X140" s="386" t="s">
        <v>6079</v>
      </c>
      <c r="Y140" s="1913"/>
      <c r="Z140" s="1924"/>
      <c r="AA140" s="1913"/>
      <c r="AB140" s="1914"/>
      <c r="AC140" s="1915"/>
      <c r="AD140" s="834">
        <v>131</v>
      </c>
      <c r="AE140" s="826" t="s">
        <v>6080</v>
      </c>
      <c r="AF140" s="850" t="s">
        <v>6081</v>
      </c>
      <c r="AG140" s="850" t="s">
        <v>6082</v>
      </c>
      <c r="AH140" s="850" t="s">
        <v>6083</v>
      </c>
      <c r="AI140" s="850" t="s">
        <v>6084</v>
      </c>
      <c r="AJ140" s="850" t="s">
        <v>6085</v>
      </c>
      <c r="AK140" s="851" t="s">
        <v>6086</v>
      </c>
      <c r="AL140" s="852" t="s">
        <v>6087</v>
      </c>
      <c r="AM140" s="853" t="s">
        <v>6088</v>
      </c>
      <c r="AN140" s="853" t="s">
        <v>6089</v>
      </c>
      <c r="AO140" s="749" t="s">
        <v>6090</v>
      </c>
      <c r="AP140" s="752" t="s">
        <v>6091</v>
      </c>
      <c r="AQ140" s="752" t="s">
        <v>6092</v>
      </c>
      <c r="AR140" s="777"/>
      <c r="AS140" s="777"/>
      <c r="AT140" s="827" t="s">
        <v>6093</v>
      </c>
      <c r="AU140" s="694" t="s">
        <v>6094</v>
      </c>
      <c r="AV140" s="694" t="s">
        <v>6095</v>
      </c>
      <c r="AW140" s="709" t="s">
        <v>6096</v>
      </c>
      <c r="AX140" s="709" t="s">
        <v>6097</v>
      </c>
      <c r="AY140" s="872" t="s">
        <v>6098</v>
      </c>
    </row>
    <row r="141" spans="2:51" ht="15" customHeight="1" outlineLevel="1">
      <c r="B141" s="744" t="s">
        <v>6099</v>
      </c>
      <c r="C141" s="757"/>
      <c r="D141" s="757"/>
      <c r="E141" s="757"/>
      <c r="F141" s="757"/>
      <c r="G141" s="757"/>
      <c r="H141" s="758"/>
      <c r="I141" s="759"/>
      <c r="J141" s="761"/>
      <c r="K141" s="761"/>
      <c r="L141" s="749">
        <f t="shared" si="12"/>
        <v>0</v>
      </c>
      <c r="M141" s="752">
        <f t="shared" si="13"/>
        <v>0</v>
      </c>
      <c r="N141" s="772">
        <f t="shared" si="14"/>
        <v>0</v>
      </c>
      <c r="O141" s="777"/>
      <c r="P141" s="777"/>
      <c r="Q141" s="775"/>
      <c r="R141" s="768">
        <f t="shared" si="15"/>
        <v>0</v>
      </c>
      <c r="S141" s="768">
        <f t="shared" si="16"/>
        <v>0</v>
      </c>
      <c r="T141" s="765"/>
      <c r="U141" s="765"/>
      <c r="V141" s="766"/>
      <c r="W141" s="1913"/>
      <c r="X141" s="386" t="s">
        <v>6100</v>
      </c>
      <c r="Y141" s="1913"/>
      <c r="Z141" s="1924"/>
      <c r="AA141" s="1913"/>
      <c r="AB141" s="1914"/>
      <c r="AC141" s="1915"/>
      <c r="AD141" s="834">
        <v>132</v>
      </c>
      <c r="AE141" s="826" t="s">
        <v>6101</v>
      </c>
      <c r="AF141" s="850" t="s">
        <v>6102</v>
      </c>
      <c r="AG141" s="850" t="s">
        <v>6103</v>
      </c>
      <c r="AH141" s="850" t="s">
        <v>6104</v>
      </c>
      <c r="AI141" s="850" t="s">
        <v>6105</v>
      </c>
      <c r="AJ141" s="850" t="s">
        <v>6106</v>
      </c>
      <c r="AK141" s="851" t="s">
        <v>6107</v>
      </c>
      <c r="AL141" s="852" t="s">
        <v>6108</v>
      </c>
      <c r="AM141" s="853" t="s">
        <v>6109</v>
      </c>
      <c r="AN141" s="853" t="s">
        <v>6110</v>
      </c>
      <c r="AO141" s="749" t="s">
        <v>6111</v>
      </c>
      <c r="AP141" s="752" t="s">
        <v>6112</v>
      </c>
      <c r="AQ141" s="752" t="s">
        <v>6113</v>
      </c>
      <c r="AR141" s="777"/>
      <c r="AS141" s="777"/>
      <c r="AT141" s="827" t="s">
        <v>6114</v>
      </c>
      <c r="AU141" s="694" t="s">
        <v>6115</v>
      </c>
      <c r="AV141" s="694" t="s">
        <v>6116</v>
      </c>
      <c r="AW141" s="709" t="s">
        <v>6117</v>
      </c>
      <c r="AX141" s="709" t="s">
        <v>6118</v>
      </c>
      <c r="AY141" s="872" t="s">
        <v>6119</v>
      </c>
    </row>
    <row r="142" spans="2:51" ht="15" customHeight="1" outlineLevel="1">
      <c r="B142" s="744" t="s">
        <v>6120</v>
      </c>
      <c r="C142" s="757"/>
      <c r="D142" s="757"/>
      <c r="E142" s="757"/>
      <c r="F142" s="757"/>
      <c r="G142" s="757"/>
      <c r="H142" s="758"/>
      <c r="I142" s="759"/>
      <c r="J142" s="761"/>
      <c r="K142" s="761"/>
      <c r="L142" s="749">
        <f t="shared" si="12"/>
        <v>0</v>
      </c>
      <c r="M142" s="752">
        <f t="shared" si="13"/>
        <v>0</v>
      </c>
      <c r="N142" s="772">
        <f t="shared" si="14"/>
        <v>0</v>
      </c>
      <c r="O142" s="777"/>
      <c r="P142" s="777"/>
      <c r="Q142" s="775"/>
      <c r="R142" s="768">
        <f t="shared" si="15"/>
        <v>0</v>
      </c>
      <c r="S142" s="768">
        <f t="shared" si="16"/>
        <v>0</v>
      </c>
      <c r="T142" s="765"/>
      <c r="U142" s="765"/>
      <c r="V142" s="766"/>
      <c r="W142" s="1913"/>
      <c r="X142" s="386" t="s">
        <v>6121</v>
      </c>
      <c r="Y142" s="1913"/>
      <c r="Z142" s="1924"/>
      <c r="AA142" s="1913"/>
      <c r="AB142" s="1914"/>
      <c r="AC142" s="1915"/>
      <c r="AD142" s="834">
        <v>133</v>
      </c>
      <c r="AE142" s="826" t="s">
        <v>6122</v>
      </c>
      <c r="AF142" s="850" t="s">
        <v>6123</v>
      </c>
      <c r="AG142" s="850" t="s">
        <v>6124</v>
      </c>
      <c r="AH142" s="850" t="s">
        <v>6125</v>
      </c>
      <c r="AI142" s="850" t="s">
        <v>6126</v>
      </c>
      <c r="AJ142" s="850" t="s">
        <v>6127</v>
      </c>
      <c r="AK142" s="851" t="s">
        <v>6128</v>
      </c>
      <c r="AL142" s="852" t="s">
        <v>6129</v>
      </c>
      <c r="AM142" s="853" t="s">
        <v>6130</v>
      </c>
      <c r="AN142" s="853" t="s">
        <v>6131</v>
      </c>
      <c r="AO142" s="749" t="s">
        <v>6132</v>
      </c>
      <c r="AP142" s="752" t="s">
        <v>6133</v>
      </c>
      <c r="AQ142" s="752" t="s">
        <v>6134</v>
      </c>
      <c r="AR142" s="777"/>
      <c r="AS142" s="777"/>
      <c r="AT142" s="827" t="s">
        <v>6135</v>
      </c>
      <c r="AU142" s="694" t="s">
        <v>6136</v>
      </c>
      <c r="AV142" s="694" t="s">
        <v>6137</v>
      </c>
      <c r="AW142" s="709" t="s">
        <v>6138</v>
      </c>
      <c r="AX142" s="709" t="s">
        <v>6139</v>
      </c>
      <c r="AY142" s="872" t="s">
        <v>6140</v>
      </c>
    </row>
    <row r="143" spans="2:51" ht="15" customHeight="1" outlineLevel="1">
      <c r="B143" s="744" t="s">
        <v>6141</v>
      </c>
      <c r="C143" s="757"/>
      <c r="D143" s="757"/>
      <c r="E143" s="757"/>
      <c r="F143" s="757"/>
      <c r="G143" s="757"/>
      <c r="H143" s="758"/>
      <c r="I143" s="759"/>
      <c r="J143" s="761"/>
      <c r="K143" s="761"/>
      <c r="L143" s="749">
        <f t="shared" si="12"/>
        <v>0</v>
      </c>
      <c r="M143" s="752">
        <f t="shared" si="13"/>
        <v>0</v>
      </c>
      <c r="N143" s="772">
        <f t="shared" si="14"/>
        <v>0</v>
      </c>
      <c r="O143" s="777"/>
      <c r="P143" s="777"/>
      <c r="Q143" s="775"/>
      <c r="R143" s="768">
        <f t="shared" si="15"/>
        <v>0</v>
      </c>
      <c r="S143" s="768">
        <f t="shared" si="16"/>
        <v>0</v>
      </c>
      <c r="T143" s="765"/>
      <c r="U143" s="765"/>
      <c r="V143" s="766"/>
      <c r="W143" s="1913"/>
      <c r="X143" s="386" t="s">
        <v>6142</v>
      </c>
      <c r="Y143" s="1913"/>
      <c r="Z143" s="1924"/>
      <c r="AA143" s="1913"/>
      <c r="AB143" s="1914"/>
      <c r="AC143" s="1915"/>
      <c r="AD143" s="834">
        <v>134</v>
      </c>
      <c r="AE143" s="826" t="s">
        <v>6143</v>
      </c>
      <c r="AF143" s="850" t="s">
        <v>6144</v>
      </c>
      <c r="AG143" s="850" t="s">
        <v>6145</v>
      </c>
      <c r="AH143" s="850" t="s">
        <v>6146</v>
      </c>
      <c r="AI143" s="850" t="s">
        <v>6147</v>
      </c>
      <c r="AJ143" s="850" t="s">
        <v>6148</v>
      </c>
      <c r="AK143" s="851" t="s">
        <v>6149</v>
      </c>
      <c r="AL143" s="852" t="s">
        <v>6150</v>
      </c>
      <c r="AM143" s="853" t="s">
        <v>6151</v>
      </c>
      <c r="AN143" s="853" t="s">
        <v>6152</v>
      </c>
      <c r="AO143" s="749" t="s">
        <v>6153</v>
      </c>
      <c r="AP143" s="752" t="s">
        <v>6154</v>
      </c>
      <c r="AQ143" s="752" t="s">
        <v>6155</v>
      </c>
      <c r="AR143" s="777"/>
      <c r="AS143" s="777"/>
      <c r="AT143" s="827" t="s">
        <v>6156</v>
      </c>
      <c r="AU143" s="694" t="s">
        <v>6157</v>
      </c>
      <c r="AV143" s="694" t="s">
        <v>6158</v>
      </c>
      <c r="AW143" s="709" t="s">
        <v>6159</v>
      </c>
      <c r="AX143" s="709" t="s">
        <v>6160</v>
      </c>
      <c r="AY143" s="872" t="s">
        <v>6161</v>
      </c>
    </row>
    <row r="144" spans="2:51" ht="15" customHeight="1" outlineLevel="1">
      <c r="B144" s="744" t="s">
        <v>6162</v>
      </c>
      <c r="C144" s="757"/>
      <c r="D144" s="757"/>
      <c r="E144" s="757"/>
      <c r="F144" s="757"/>
      <c r="G144" s="757"/>
      <c r="H144" s="758"/>
      <c r="I144" s="759"/>
      <c r="J144" s="761"/>
      <c r="K144" s="761"/>
      <c r="L144" s="749">
        <f t="shared" si="12"/>
        <v>0</v>
      </c>
      <c r="M144" s="752">
        <f t="shared" si="13"/>
        <v>0</v>
      </c>
      <c r="N144" s="772">
        <f t="shared" si="14"/>
        <v>0</v>
      </c>
      <c r="O144" s="777"/>
      <c r="P144" s="777"/>
      <c r="Q144" s="775"/>
      <c r="R144" s="768">
        <f t="shared" si="15"/>
        <v>0</v>
      </c>
      <c r="S144" s="768">
        <f t="shared" si="16"/>
        <v>0</v>
      </c>
      <c r="T144" s="765"/>
      <c r="U144" s="765"/>
      <c r="V144" s="766"/>
      <c r="W144" s="1913"/>
      <c r="X144" s="386" t="s">
        <v>6163</v>
      </c>
      <c r="Y144" s="1913"/>
      <c r="Z144" s="1924"/>
      <c r="AA144" s="1913"/>
      <c r="AB144" s="1914"/>
      <c r="AC144" s="1915"/>
      <c r="AD144" s="834">
        <v>135</v>
      </c>
      <c r="AE144" s="826" t="s">
        <v>6164</v>
      </c>
      <c r="AF144" s="850" t="s">
        <v>6165</v>
      </c>
      <c r="AG144" s="850" t="s">
        <v>6166</v>
      </c>
      <c r="AH144" s="850" t="s">
        <v>6167</v>
      </c>
      <c r="AI144" s="850" t="s">
        <v>6168</v>
      </c>
      <c r="AJ144" s="850" t="s">
        <v>6169</v>
      </c>
      <c r="AK144" s="851" t="s">
        <v>6170</v>
      </c>
      <c r="AL144" s="852" t="s">
        <v>6171</v>
      </c>
      <c r="AM144" s="853" t="s">
        <v>6172</v>
      </c>
      <c r="AN144" s="853" t="s">
        <v>6173</v>
      </c>
      <c r="AO144" s="749" t="s">
        <v>6174</v>
      </c>
      <c r="AP144" s="752" t="s">
        <v>6175</v>
      </c>
      <c r="AQ144" s="752" t="s">
        <v>6176</v>
      </c>
      <c r="AR144" s="777"/>
      <c r="AS144" s="777"/>
      <c r="AT144" s="827" t="s">
        <v>6177</v>
      </c>
      <c r="AU144" s="694" t="s">
        <v>6178</v>
      </c>
      <c r="AV144" s="694" t="s">
        <v>6179</v>
      </c>
      <c r="AW144" s="709" t="s">
        <v>6180</v>
      </c>
      <c r="AX144" s="709" t="s">
        <v>6181</v>
      </c>
      <c r="AY144" s="872" t="s">
        <v>6182</v>
      </c>
    </row>
    <row r="145" spans="2:51" ht="15" customHeight="1" outlineLevel="1">
      <c r="B145" s="744" t="s">
        <v>6183</v>
      </c>
      <c r="C145" s="757"/>
      <c r="D145" s="757"/>
      <c r="E145" s="757"/>
      <c r="F145" s="757"/>
      <c r="G145" s="757"/>
      <c r="H145" s="758"/>
      <c r="I145" s="759"/>
      <c r="J145" s="761"/>
      <c r="K145" s="761"/>
      <c r="L145" s="749">
        <f t="shared" si="12"/>
        <v>0</v>
      </c>
      <c r="M145" s="752">
        <f t="shared" si="13"/>
        <v>0</v>
      </c>
      <c r="N145" s="772">
        <f t="shared" si="14"/>
        <v>0</v>
      </c>
      <c r="O145" s="777"/>
      <c r="P145" s="777"/>
      <c r="Q145" s="775"/>
      <c r="R145" s="768">
        <f t="shared" si="15"/>
        <v>0</v>
      </c>
      <c r="S145" s="768">
        <f t="shared" si="16"/>
        <v>0</v>
      </c>
      <c r="T145" s="765"/>
      <c r="U145" s="765"/>
      <c r="V145" s="766"/>
      <c r="W145" s="1913"/>
      <c r="X145" s="386" t="s">
        <v>6184</v>
      </c>
      <c r="Y145" s="1913"/>
      <c r="Z145" s="1924"/>
      <c r="AA145" s="1913"/>
      <c r="AB145" s="1914"/>
      <c r="AC145" s="1915"/>
      <c r="AD145" s="834">
        <v>136</v>
      </c>
      <c r="AE145" s="826" t="s">
        <v>6185</v>
      </c>
      <c r="AF145" s="850" t="s">
        <v>6186</v>
      </c>
      <c r="AG145" s="850" t="s">
        <v>6187</v>
      </c>
      <c r="AH145" s="850" t="s">
        <v>6188</v>
      </c>
      <c r="AI145" s="850" t="s">
        <v>6189</v>
      </c>
      <c r="AJ145" s="850" t="s">
        <v>6190</v>
      </c>
      <c r="AK145" s="851" t="s">
        <v>6191</v>
      </c>
      <c r="AL145" s="852" t="s">
        <v>6192</v>
      </c>
      <c r="AM145" s="853" t="s">
        <v>6193</v>
      </c>
      <c r="AN145" s="853" t="s">
        <v>6194</v>
      </c>
      <c r="AO145" s="749" t="s">
        <v>6195</v>
      </c>
      <c r="AP145" s="752" t="s">
        <v>6196</v>
      </c>
      <c r="AQ145" s="752" t="s">
        <v>6197</v>
      </c>
      <c r="AR145" s="777"/>
      <c r="AS145" s="777"/>
      <c r="AT145" s="827" t="s">
        <v>6198</v>
      </c>
      <c r="AU145" s="694" t="s">
        <v>6199</v>
      </c>
      <c r="AV145" s="694" t="s">
        <v>6200</v>
      </c>
      <c r="AW145" s="709" t="s">
        <v>6201</v>
      </c>
      <c r="AX145" s="709" t="s">
        <v>6202</v>
      </c>
      <c r="AY145" s="872" t="s">
        <v>6203</v>
      </c>
    </row>
    <row r="146" spans="2:51" ht="15" customHeight="1" outlineLevel="1">
      <c r="B146" s="744" t="s">
        <v>6204</v>
      </c>
      <c r="C146" s="757"/>
      <c r="D146" s="757"/>
      <c r="E146" s="757"/>
      <c r="F146" s="757"/>
      <c r="G146" s="757"/>
      <c r="H146" s="758"/>
      <c r="I146" s="759"/>
      <c r="J146" s="761"/>
      <c r="K146" s="761"/>
      <c r="L146" s="749">
        <f t="shared" si="12"/>
        <v>0</v>
      </c>
      <c r="M146" s="752">
        <f t="shared" si="13"/>
        <v>0</v>
      </c>
      <c r="N146" s="772">
        <f t="shared" si="14"/>
        <v>0</v>
      </c>
      <c r="O146" s="777"/>
      <c r="P146" s="777"/>
      <c r="Q146" s="775"/>
      <c r="R146" s="768">
        <f t="shared" si="15"/>
        <v>0</v>
      </c>
      <c r="S146" s="768">
        <f t="shared" si="16"/>
        <v>0</v>
      </c>
      <c r="T146" s="765"/>
      <c r="U146" s="765"/>
      <c r="V146" s="766"/>
      <c r="W146" s="1913"/>
      <c r="X146" s="386" t="s">
        <v>6205</v>
      </c>
      <c r="Y146" s="1913"/>
      <c r="Z146" s="1924"/>
      <c r="AA146" s="1913"/>
      <c r="AB146" s="1914"/>
      <c r="AC146" s="1915"/>
      <c r="AD146" s="834">
        <v>137</v>
      </c>
      <c r="AE146" s="826" t="s">
        <v>6206</v>
      </c>
      <c r="AF146" s="850" t="s">
        <v>6207</v>
      </c>
      <c r="AG146" s="850" t="s">
        <v>6208</v>
      </c>
      <c r="AH146" s="850" t="s">
        <v>6209</v>
      </c>
      <c r="AI146" s="850" t="s">
        <v>6210</v>
      </c>
      <c r="AJ146" s="850" t="s">
        <v>6211</v>
      </c>
      <c r="AK146" s="851" t="s">
        <v>6212</v>
      </c>
      <c r="AL146" s="852" t="s">
        <v>6213</v>
      </c>
      <c r="AM146" s="853" t="s">
        <v>6214</v>
      </c>
      <c r="AN146" s="853" t="s">
        <v>6215</v>
      </c>
      <c r="AO146" s="749" t="s">
        <v>6216</v>
      </c>
      <c r="AP146" s="752" t="s">
        <v>6217</v>
      </c>
      <c r="AQ146" s="752" t="s">
        <v>6218</v>
      </c>
      <c r="AR146" s="777"/>
      <c r="AS146" s="777"/>
      <c r="AT146" s="827" t="s">
        <v>6219</v>
      </c>
      <c r="AU146" s="694" t="s">
        <v>6220</v>
      </c>
      <c r="AV146" s="694" t="s">
        <v>6221</v>
      </c>
      <c r="AW146" s="709" t="s">
        <v>6222</v>
      </c>
      <c r="AX146" s="709" t="s">
        <v>6223</v>
      </c>
      <c r="AY146" s="872" t="s">
        <v>6224</v>
      </c>
    </row>
    <row r="147" spans="2:51" ht="15" customHeight="1" outlineLevel="1">
      <c r="B147" s="744" t="s">
        <v>6225</v>
      </c>
      <c r="C147" s="757"/>
      <c r="D147" s="757"/>
      <c r="E147" s="757"/>
      <c r="F147" s="757"/>
      <c r="G147" s="757"/>
      <c r="H147" s="758"/>
      <c r="I147" s="759"/>
      <c r="J147" s="761"/>
      <c r="K147" s="761"/>
      <c r="L147" s="749">
        <f t="shared" si="12"/>
        <v>0</v>
      </c>
      <c r="M147" s="752">
        <f t="shared" si="13"/>
        <v>0</v>
      </c>
      <c r="N147" s="772">
        <f t="shared" si="14"/>
        <v>0</v>
      </c>
      <c r="O147" s="777"/>
      <c r="P147" s="777"/>
      <c r="Q147" s="775"/>
      <c r="R147" s="768">
        <f t="shared" si="15"/>
        <v>0</v>
      </c>
      <c r="S147" s="768">
        <f t="shared" si="16"/>
        <v>0</v>
      </c>
      <c r="T147" s="765"/>
      <c r="U147" s="765"/>
      <c r="V147" s="766"/>
      <c r="W147" s="1913"/>
      <c r="X147" s="386" t="s">
        <v>6226</v>
      </c>
      <c r="Y147" s="1913"/>
      <c r="Z147" s="1924"/>
      <c r="AA147" s="1913"/>
      <c r="AB147" s="1914"/>
      <c r="AC147" s="1915"/>
      <c r="AD147" s="834">
        <v>138</v>
      </c>
      <c r="AE147" s="826" t="s">
        <v>6227</v>
      </c>
      <c r="AF147" s="850" t="s">
        <v>6228</v>
      </c>
      <c r="AG147" s="850" t="s">
        <v>6229</v>
      </c>
      <c r="AH147" s="850" t="s">
        <v>6230</v>
      </c>
      <c r="AI147" s="850" t="s">
        <v>6231</v>
      </c>
      <c r="AJ147" s="850" t="s">
        <v>6232</v>
      </c>
      <c r="AK147" s="851" t="s">
        <v>6233</v>
      </c>
      <c r="AL147" s="852" t="s">
        <v>6234</v>
      </c>
      <c r="AM147" s="853" t="s">
        <v>6235</v>
      </c>
      <c r="AN147" s="853" t="s">
        <v>6236</v>
      </c>
      <c r="AO147" s="749" t="s">
        <v>6237</v>
      </c>
      <c r="AP147" s="752" t="s">
        <v>6238</v>
      </c>
      <c r="AQ147" s="752" t="s">
        <v>6239</v>
      </c>
      <c r="AR147" s="777"/>
      <c r="AS147" s="777"/>
      <c r="AT147" s="827" t="s">
        <v>6240</v>
      </c>
      <c r="AU147" s="694" t="s">
        <v>6241</v>
      </c>
      <c r="AV147" s="694" t="s">
        <v>6242</v>
      </c>
      <c r="AW147" s="709" t="s">
        <v>6243</v>
      </c>
      <c r="AX147" s="709" t="s">
        <v>6244</v>
      </c>
      <c r="AY147" s="872" t="s">
        <v>6245</v>
      </c>
    </row>
    <row r="148" spans="2:51" ht="15" customHeight="1" outlineLevel="1">
      <c r="B148" s="744" t="s">
        <v>6246</v>
      </c>
      <c r="C148" s="757"/>
      <c r="D148" s="757"/>
      <c r="E148" s="757"/>
      <c r="F148" s="757"/>
      <c r="G148" s="757"/>
      <c r="H148" s="758"/>
      <c r="I148" s="759"/>
      <c r="J148" s="761"/>
      <c r="K148" s="761"/>
      <c r="L148" s="749">
        <f t="shared" si="12"/>
        <v>0</v>
      </c>
      <c r="M148" s="752">
        <f t="shared" si="13"/>
        <v>0</v>
      </c>
      <c r="N148" s="772">
        <f t="shared" si="14"/>
        <v>0</v>
      </c>
      <c r="O148" s="777"/>
      <c r="P148" s="777"/>
      <c r="Q148" s="775"/>
      <c r="R148" s="768">
        <f t="shared" si="15"/>
        <v>0</v>
      </c>
      <c r="S148" s="768">
        <f t="shared" si="16"/>
        <v>0</v>
      </c>
      <c r="T148" s="765"/>
      <c r="U148" s="765"/>
      <c r="V148" s="766"/>
      <c r="W148" s="1913"/>
      <c r="X148" s="386" t="s">
        <v>6247</v>
      </c>
      <c r="Y148" s="1913"/>
      <c r="Z148" s="1924"/>
      <c r="AA148" s="1913"/>
      <c r="AB148" s="1914"/>
      <c r="AC148" s="1915"/>
      <c r="AD148" s="834">
        <v>139</v>
      </c>
      <c r="AE148" s="826" t="s">
        <v>6248</v>
      </c>
      <c r="AF148" s="850" t="s">
        <v>6249</v>
      </c>
      <c r="AG148" s="850" t="s">
        <v>6250</v>
      </c>
      <c r="AH148" s="850" t="s">
        <v>6251</v>
      </c>
      <c r="AI148" s="850" t="s">
        <v>6252</v>
      </c>
      <c r="AJ148" s="850" t="s">
        <v>6253</v>
      </c>
      <c r="AK148" s="851" t="s">
        <v>6254</v>
      </c>
      <c r="AL148" s="852" t="s">
        <v>6255</v>
      </c>
      <c r="AM148" s="853" t="s">
        <v>6256</v>
      </c>
      <c r="AN148" s="853" t="s">
        <v>6257</v>
      </c>
      <c r="AO148" s="749" t="s">
        <v>6258</v>
      </c>
      <c r="AP148" s="752" t="s">
        <v>6259</v>
      </c>
      <c r="AQ148" s="752" t="s">
        <v>6260</v>
      </c>
      <c r="AR148" s="777"/>
      <c r="AS148" s="777"/>
      <c r="AT148" s="827" t="s">
        <v>6261</v>
      </c>
      <c r="AU148" s="694" t="s">
        <v>6262</v>
      </c>
      <c r="AV148" s="694" t="s">
        <v>6263</v>
      </c>
      <c r="AW148" s="709" t="s">
        <v>6264</v>
      </c>
      <c r="AX148" s="709" t="s">
        <v>6265</v>
      </c>
      <c r="AY148" s="872" t="s">
        <v>6266</v>
      </c>
    </row>
    <row r="149" spans="2:51" ht="15" customHeight="1" outlineLevel="1">
      <c r="B149" s="744" t="s">
        <v>6267</v>
      </c>
      <c r="C149" s="757"/>
      <c r="D149" s="757"/>
      <c r="E149" s="757"/>
      <c r="F149" s="757"/>
      <c r="G149" s="757"/>
      <c r="H149" s="758"/>
      <c r="I149" s="759"/>
      <c r="J149" s="761"/>
      <c r="K149" s="761"/>
      <c r="L149" s="749">
        <f t="shared" si="12"/>
        <v>0</v>
      </c>
      <c r="M149" s="752">
        <f t="shared" si="13"/>
        <v>0</v>
      </c>
      <c r="N149" s="772">
        <f t="shared" si="14"/>
        <v>0</v>
      </c>
      <c r="O149" s="777"/>
      <c r="P149" s="777"/>
      <c r="Q149" s="775"/>
      <c r="R149" s="768">
        <f t="shared" si="15"/>
        <v>0</v>
      </c>
      <c r="S149" s="768">
        <f t="shared" si="16"/>
        <v>0</v>
      </c>
      <c r="T149" s="765"/>
      <c r="U149" s="765"/>
      <c r="V149" s="766"/>
      <c r="W149" s="1913"/>
      <c r="X149" s="386" t="s">
        <v>6268</v>
      </c>
      <c r="Y149" s="1913"/>
      <c r="Z149" s="1924"/>
      <c r="AA149" s="1913"/>
      <c r="AB149" s="1914"/>
      <c r="AC149" s="1915"/>
      <c r="AD149" s="834">
        <v>140</v>
      </c>
      <c r="AE149" s="826" t="s">
        <v>6269</v>
      </c>
      <c r="AF149" s="850" t="s">
        <v>6270</v>
      </c>
      <c r="AG149" s="850" t="s">
        <v>6271</v>
      </c>
      <c r="AH149" s="850" t="s">
        <v>6272</v>
      </c>
      <c r="AI149" s="850" t="s">
        <v>6273</v>
      </c>
      <c r="AJ149" s="850" t="s">
        <v>6274</v>
      </c>
      <c r="AK149" s="851" t="s">
        <v>6275</v>
      </c>
      <c r="AL149" s="852" t="s">
        <v>6276</v>
      </c>
      <c r="AM149" s="853" t="s">
        <v>6277</v>
      </c>
      <c r="AN149" s="853" t="s">
        <v>6278</v>
      </c>
      <c r="AO149" s="749" t="s">
        <v>6279</v>
      </c>
      <c r="AP149" s="752" t="s">
        <v>6280</v>
      </c>
      <c r="AQ149" s="752" t="s">
        <v>6281</v>
      </c>
      <c r="AR149" s="777"/>
      <c r="AS149" s="777"/>
      <c r="AT149" s="827" t="s">
        <v>6282</v>
      </c>
      <c r="AU149" s="694" t="s">
        <v>6283</v>
      </c>
      <c r="AV149" s="694" t="s">
        <v>6284</v>
      </c>
      <c r="AW149" s="709" t="s">
        <v>6285</v>
      </c>
      <c r="AX149" s="709" t="s">
        <v>6286</v>
      </c>
      <c r="AY149" s="872" t="s">
        <v>6287</v>
      </c>
    </row>
    <row r="150" spans="2:51" ht="15" customHeight="1" outlineLevel="1">
      <c r="B150" s="744" t="s">
        <v>6288</v>
      </c>
      <c r="C150" s="757"/>
      <c r="D150" s="757"/>
      <c r="E150" s="757"/>
      <c r="F150" s="757"/>
      <c r="G150" s="757"/>
      <c r="H150" s="758"/>
      <c r="I150" s="759"/>
      <c r="J150" s="761"/>
      <c r="K150" s="761"/>
      <c r="L150" s="749">
        <f t="shared" si="12"/>
        <v>0</v>
      </c>
      <c r="M150" s="752">
        <f t="shared" si="13"/>
        <v>0</v>
      </c>
      <c r="N150" s="772">
        <f t="shared" si="14"/>
        <v>0</v>
      </c>
      <c r="O150" s="777"/>
      <c r="P150" s="777"/>
      <c r="Q150" s="775"/>
      <c r="R150" s="768">
        <f t="shared" si="15"/>
        <v>0</v>
      </c>
      <c r="S150" s="768">
        <f t="shared" si="16"/>
        <v>0</v>
      </c>
      <c r="T150" s="765"/>
      <c r="U150" s="765"/>
      <c r="V150" s="766"/>
      <c r="W150" s="1913"/>
      <c r="X150" s="386" t="s">
        <v>6289</v>
      </c>
      <c r="Y150" s="1913"/>
      <c r="Z150" s="1924"/>
      <c r="AA150" s="1913"/>
      <c r="AB150" s="1914"/>
      <c r="AC150" s="1915"/>
      <c r="AD150" s="834">
        <v>141</v>
      </c>
      <c r="AE150" s="826" t="s">
        <v>6290</v>
      </c>
      <c r="AF150" s="850" t="s">
        <v>6291</v>
      </c>
      <c r="AG150" s="850" t="s">
        <v>6292</v>
      </c>
      <c r="AH150" s="850" t="s">
        <v>6293</v>
      </c>
      <c r="AI150" s="850" t="s">
        <v>6294</v>
      </c>
      <c r="AJ150" s="850" t="s">
        <v>6295</v>
      </c>
      <c r="AK150" s="851" t="s">
        <v>6296</v>
      </c>
      <c r="AL150" s="852" t="s">
        <v>6297</v>
      </c>
      <c r="AM150" s="853" t="s">
        <v>6298</v>
      </c>
      <c r="AN150" s="853" t="s">
        <v>6299</v>
      </c>
      <c r="AO150" s="749" t="s">
        <v>6300</v>
      </c>
      <c r="AP150" s="752" t="s">
        <v>6301</v>
      </c>
      <c r="AQ150" s="752" t="s">
        <v>6302</v>
      </c>
      <c r="AR150" s="777"/>
      <c r="AS150" s="777"/>
      <c r="AT150" s="827" t="s">
        <v>6303</v>
      </c>
      <c r="AU150" s="694" t="s">
        <v>6304</v>
      </c>
      <c r="AV150" s="694" t="s">
        <v>6305</v>
      </c>
      <c r="AW150" s="709" t="s">
        <v>6306</v>
      </c>
      <c r="AX150" s="709" t="s">
        <v>6307</v>
      </c>
      <c r="AY150" s="872" t="s">
        <v>6308</v>
      </c>
    </row>
    <row r="151" spans="2:51" ht="15" customHeight="1" outlineLevel="1">
      <c r="B151" s="744" t="s">
        <v>6309</v>
      </c>
      <c r="C151" s="757"/>
      <c r="D151" s="757"/>
      <c r="E151" s="757"/>
      <c r="F151" s="757"/>
      <c r="G151" s="757"/>
      <c r="H151" s="758"/>
      <c r="I151" s="759"/>
      <c r="J151" s="761"/>
      <c r="K151" s="761"/>
      <c r="L151" s="749">
        <f t="shared" si="12"/>
        <v>0</v>
      </c>
      <c r="M151" s="752">
        <f t="shared" si="13"/>
        <v>0</v>
      </c>
      <c r="N151" s="772">
        <f t="shared" si="14"/>
        <v>0</v>
      </c>
      <c r="O151" s="777"/>
      <c r="P151" s="777"/>
      <c r="Q151" s="775"/>
      <c r="R151" s="768">
        <f t="shared" si="15"/>
        <v>0</v>
      </c>
      <c r="S151" s="768">
        <f t="shared" si="16"/>
        <v>0</v>
      </c>
      <c r="T151" s="765"/>
      <c r="U151" s="765"/>
      <c r="V151" s="766"/>
      <c r="W151" s="1913"/>
      <c r="X151" s="386" t="s">
        <v>6310</v>
      </c>
      <c r="Y151" s="1913"/>
      <c r="Z151" s="1924"/>
      <c r="AA151" s="1913"/>
      <c r="AB151" s="1914"/>
      <c r="AC151" s="1915"/>
      <c r="AD151" s="834">
        <v>142</v>
      </c>
      <c r="AE151" s="826" t="s">
        <v>6311</v>
      </c>
      <c r="AF151" s="850" t="s">
        <v>6312</v>
      </c>
      <c r="AG151" s="850" t="s">
        <v>6313</v>
      </c>
      <c r="AH151" s="850" t="s">
        <v>6314</v>
      </c>
      <c r="AI151" s="850" t="s">
        <v>6315</v>
      </c>
      <c r="AJ151" s="850" t="s">
        <v>6316</v>
      </c>
      <c r="AK151" s="851" t="s">
        <v>6317</v>
      </c>
      <c r="AL151" s="852" t="s">
        <v>6318</v>
      </c>
      <c r="AM151" s="853" t="s">
        <v>6319</v>
      </c>
      <c r="AN151" s="853" t="s">
        <v>6320</v>
      </c>
      <c r="AO151" s="749" t="s">
        <v>6321</v>
      </c>
      <c r="AP151" s="752" t="s">
        <v>6322</v>
      </c>
      <c r="AQ151" s="752" t="s">
        <v>6323</v>
      </c>
      <c r="AR151" s="777"/>
      <c r="AS151" s="777"/>
      <c r="AT151" s="827" t="s">
        <v>6324</v>
      </c>
      <c r="AU151" s="694" t="s">
        <v>6325</v>
      </c>
      <c r="AV151" s="694" t="s">
        <v>6326</v>
      </c>
      <c r="AW151" s="709" t="s">
        <v>6327</v>
      </c>
      <c r="AX151" s="709" t="s">
        <v>6328</v>
      </c>
      <c r="AY151" s="872" t="s">
        <v>6329</v>
      </c>
    </row>
    <row r="152" spans="2:51" ht="15" customHeight="1" outlineLevel="1">
      <c r="B152" s="744" t="s">
        <v>6330</v>
      </c>
      <c r="C152" s="757"/>
      <c r="D152" s="757"/>
      <c r="E152" s="757"/>
      <c r="F152" s="757"/>
      <c r="G152" s="757"/>
      <c r="H152" s="758"/>
      <c r="I152" s="759"/>
      <c r="J152" s="761"/>
      <c r="K152" s="761"/>
      <c r="L152" s="749">
        <f t="shared" si="12"/>
        <v>0</v>
      </c>
      <c r="M152" s="752">
        <f t="shared" si="13"/>
        <v>0</v>
      </c>
      <c r="N152" s="772">
        <f t="shared" si="14"/>
        <v>0</v>
      </c>
      <c r="O152" s="777"/>
      <c r="P152" s="777"/>
      <c r="Q152" s="775"/>
      <c r="R152" s="768">
        <f t="shared" si="15"/>
        <v>0</v>
      </c>
      <c r="S152" s="768">
        <f t="shared" si="16"/>
        <v>0</v>
      </c>
      <c r="T152" s="765"/>
      <c r="U152" s="765"/>
      <c r="V152" s="766"/>
      <c r="W152" s="1913"/>
      <c r="X152" s="386" t="s">
        <v>6331</v>
      </c>
      <c r="Y152" s="1913"/>
      <c r="Z152" s="1924"/>
      <c r="AA152" s="1913"/>
      <c r="AB152" s="1914"/>
      <c r="AC152" s="1915"/>
      <c r="AD152" s="834">
        <v>143</v>
      </c>
      <c r="AE152" s="826" t="s">
        <v>6332</v>
      </c>
      <c r="AF152" s="850" t="s">
        <v>6333</v>
      </c>
      <c r="AG152" s="850" t="s">
        <v>6334</v>
      </c>
      <c r="AH152" s="850" t="s">
        <v>6335</v>
      </c>
      <c r="AI152" s="850" t="s">
        <v>6336</v>
      </c>
      <c r="AJ152" s="850" t="s">
        <v>6337</v>
      </c>
      <c r="AK152" s="851" t="s">
        <v>6338</v>
      </c>
      <c r="AL152" s="852" t="s">
        <v>6339</v>
      </c>
      <c r="AM152" s="853" t="s">
        <v>6340</v>
      </c>
      <c r="AN152" s="853" t="s">
        <v>6341</v>
      </c>
      <c r="AO152" s="749" t="s">
        <v>6342</v>
      </c>
      <c r="AP152" s="752" t="s">
        <v>6343</v>
      </c>
      <c r="AQ152" s="752" t="s">
        <v>6344</v>
      </c>
      <c r="AR152" s="777"/>
      <c r="AS152" s="777"/>
      <c r="AT152" s="827" t="s">
        <v>6345</v>
      </c>
      <c r="AU152" s="694" t="s">
        <v>6346</v>
      </c>
      <c r="AV152" s="694" t="s">
        <v>6347</v>
      </c>
      <c r="AW152" s="709" t="s">
        <v>6348</v>
      </c>
      <c r="AX152" s="709" t="s">
        <v>6349</v>
      </c>
      <c r="AY152" s="872" t="s">
        <v>6350</v>
      </c>
    </row>
    <row r="153" spans="2:51" ht="15" customHeight="1" outlineLevel="1">
      <c r="B153" s="744" t="s">
        <v>6351</v>
      </c>
      <c r="C153" s="757"/>
      <c r="D153" s="757"/>
      <c r="E153" s="757"/>
      <c r="F153" s="757"/>
      <c r="G153" s="757"/>
      <c r="H153" s="758"/>
      <c r="I153" s="759"/>
      <c r="J153" s="761"/>
      <c r="K153" s="761"/>
      <c r="L153" s="749">
        <f t="shared" si="12"/>
        <v>0</v>
      </c>
      <c r="M153" s="752">
        <f t="shared" si="13"/>
        <v>0</v>
      </c>
      <c r="N153" s="772">
        <f t="shared" si="14"/>
        <v>0</v>
      </c>
      <c r="O153" s="777"/>
      <c r="P153" s="777"/>
      <c r="Q153" s="775"/>
      <c r="R153" s="768">
        <f t="shared" si="15"/>
        <v>0</v>
      </c>
      <c r="S153" s="768">
        <f t="shared" si="16"/>
        <v>0</v>
      </c>
      <c r="T153" s="765"/>
      <c r="U153" s="765"/>
      <c r="V153" s="766"/>
      <c r="W153" s="1913"/>
      <c r="X153" s="386" t="s">
        <v>6352</v>
      </c>
      <c r="Y153" s="1913"/>
      <c r="Z153" s="1924"/>
      <c r="AA153" s="1913"/>
      <c r="AB153" s="1914"/>
      <c r="AC153" s="1915"/>
      <c r="AD153" s="834">
        <v>144</v>
      </c>
      <c r="AE153" s="826" t="s">
        <v>6353</v>
      </c>
      <c r="AF153" s="850" t="s">
        <v>6354</v>
      </c>
      <c r="AG153" s="850" t="s">
        <v>6355</v>
      </c>
      <c r="AH153" s="850" t="s">
        <v>6356</v>
      </c>
      <c r="AI153" s="850" t="s">
        <v>6357</v>
      </c>
      <c r="AJ153" s="850" t="s">
        <v>6358</v>
      </c>
      <c r="AK153" s="851" t="s">
        <v>6359</v>
      </c>
      <c r="AL153" s="852" t="s">
        <v>6360</v>
      </c>
      <c r="AM153" s="853" t="s">
        <v>6361</v>
      </c>
      <c r="AN153" s="853" t="s">
        <v>6362</v>
      </c>
      <c r="AO153" s="749" t="s">
        <v>6363</v>
      </c>
      <c r="AP153" s="752" t="s">
        <v>6364</v>
      </c>
      <c r="AQ153" s="752" t="s">
        <v>6365</v>
      </c>
      <c r="AR153" s="777"/>
      <c r="AS153" s="777"/>
      <c r="AT153" s="827" t="s">
        <v>6366</v>
      </c>
      <c r="AU153" s="694" t="s">
        <v>6367</v>
      </c>
      <c r="AV153" s="694" t="s">
        <v>6368</v>
      </c>
      <c r="AW153" s="709" t="s">
        <v>6369</v>
      </c>
      <c r="AX153" s="709" t="s">
        <v>6370</v>
      </c>
      <c r="AY153" s="872" t="s">
        <v>6371</v>
      </c>
    </row>
    <row r="154" spans="2:51" ht="15" customHeight="1" outlineLevel="1">
      <c r="B154" s="744" t="s">
        <v>6372</v>
      </c>
      <c r="C154" s="757"/>
      <c r="D154" s="757"/>
      <c r="E154" s="757"/>
      <c r="F154" s="757"/>
      <c r="G154" s="757"/>
      <c r="H154" s="758"/>
      <c r="I154" s="759"/>
      <c r="J154" s="761"/>
      <c r="K154" s="761"/>
      <c r="L154" s="749">
        <f t="shared" si="12"/>
        <v>0</v>
      </c>
      <c r="M154" s="752">
        <f t="shared" si="13"/>
        <v>0</v>
      </c>
      <c r="N154" s="772">
        <f t="shared" si="14"/>
        <v>0</v>
      </c>
      <c r="O154" s="777"/>
      <c r="P154" s="777"/>
      <c r="Q154" s="775"/>
      <c r="R154" s="768">
        <f t="shared" si="15"/>
        <v>0</v>
      </c>
      <c r="S154" s="768">
        <f t="shared" si="16"/>
        <v>0</v>
      </c>
      <c r="T154" s="765"/>
      <c r="U154" s="765"/>
      <c r="V154" s="766"/>
      <c r="W154" s="1913"/>
      <c r="X154" s="386" t="s">
        <v>6373</v>
      </c>
      <c r="Y154" s="1913"/>
      <c r="Z154" s="1924"/>
      <c r="AA154" s="1913"/>
      <c r="AB154" s="1914"/>
      <c r="AC154" s="1915"/>
      <c r="AD154" s="834">
        <v>145</v>
      </c>
      <c r="AE154" s="826" t="s">
        <v>6374</v>
      </c>
      <c r="AF154" s="850" t="s">
        <v>6375</v>
      </c>
      <c r="AG154" s="850" t="s">
        <v>6376</v>
      </c>
      <c r="AH154" s="850" t="s">
        <v>6377</v>
      </c>
      <c r="AI154" s="850" t="s">
        <v>6378</v>
      </c>
      <c r="AJ154" s="850" t="s">
        <v>6379</v>
      </c>
      <c r="AK154" s="851" t="s">
        <v>6380</v>
      </c>
      <c r="AL154" s="852" t="s">
        <v>6381</v>
      </c>
      <c r="AM154" s="853" t="s">
        <v>6382</v>
      </c>
      <c r="AN154" s="853" t="s">
        <v>6383</v>
      </c>
      <c r="AO154" s="749" t="s">
        <v>6384</v>
      </c>
      <c r="AP154" s="752" t="s">
        <v>6385</v>
      </c>
      <c r="AQ154" s="752" t="s">
        <v>6386</v>
      </c>
      <c r="AR154" s="777"/>
      <c r="AS154" s="777"/>
      <c r="AT154" s="827" t="s">
        <v>6387</v>
      </c>
      <c r="AU154" s="694" t="s">
        <v>6388</v>
      </c>
      <c r="AV154" s="694" t="s">
        <v>6389</v>
      </c>
      <c r="AW154" s="709" t="s">
        <v>6390</v>
      </c>
      <c r="AX154" s="709" t="s">
        <v>6391</v>
      </c>
      <c r="AY154" s="872" t="s">
        <v>6392</v>
      </c>
    </row>
    <row r="155" spans="2:51" ht="15" customHeight="1" outlineLevel="1">
      <c r="B155" s="744" t="s">
        <v>6393</v>
      </c>
      <c r="C155" s="757"/>
      <c r="D155" s="757"/>
      <c r="E155" s="757"/>
      <c r="F155" s="757"/>
      <c r="G155" s="757"/>
      <c r="H155" s="758"/>
      <c r="I155" s="759"/>
      <c r="J155" s="761"/>
      <c r="K155" s="761"/>
      <c r="L155" s="749">
        <f t="shared" si="12"/>
        <v>0</v>
      </c>
      <c r="M155" s="752">
        <f t="shared" si="13"/>
        <v>0</v>
      </c>
      <c r="N155" s="772">
        <f t="shared" si="14"/>
        <v>0</v>
      </c>
      <c r="O155" s="777"/>
      <c r="P155" s="777"/>
      <c r="Q155" s="775"/>
      <c r="R155" s="768">
        <f t="shared" si="15"/>
        <v>0</v>
      </c>
      <c r="S155" s="768">
        <f t="shared" si="16"/>
        <v>0</v>
      </c>
      <c r="T155" s="765"/>
      <c r="U155" s="765"/>
      <c r="V155" s="766"/>
      <c r="W155" s="1913"/>
      <c r="X155" s="386" t="s">
        <v>6394</v>
      </c>
      <c r="Y155" s="1913"/>
      <c r="Z155" s="1924"/>
      <c r="AA155" s="1913"/>
      <c r="AB155" s="1914"/>
      <c r="AC155" s="1915"/>
      <c r="AD155" s="834">
        <v>146</v>
      </c>
      <c r="AE155" s="826" t="s">
        <v>6395</v>
      </c>
      <c r="AF155" s="850" t="s">
        <v>6396</v>
      </c>
      <c r="AG155" s="850" t="s">
        <v>6397</v>
      </c>
      <c r="AH155" s="850" t="s">
        <v>6398</v>
      </c>
      <c r="AI155" s="850" t="s">
        <v>6399</v>
      </c>
      <c r="AJ155" s="850" t="s">
        <v>6400</v>
      </c>
      <c r="AK155" s="851" t="s">
        <v>6401</v>
      </c>
      <c r="AL155" s="852" t="s">
        <v>6402</v>
      </c>
      <c r="AM155" s="853" t="s">
        <v>6403</v>
      </c>
      <c r="AN155" s="853" t="s">
        <v>6404</v>
      </c>
      <c r="AO155" s="749" t="s">
        <v>6405</v>
      </c>
      <c r="AP155" s="752" t="s">
        <v>6406</v>
      </c>
      <c r="AQ155" s="752" t="s">
        <v>6407</v>
      </c>
      <c r="AR155" s="777"/>
      <c r="AS155" s="777"/>
      <c r="AT155" s="827" t="s">
        <v>6408</v>
      </c>
      <c r="AU155" s="694" t="s">
        <v>6409</v>
      </c>
      <c r="AV155" s="694" t="s">
        <v>6410</v>
      </c>
      <c r="AW155" s="709" t="s">
        <v>6411</v>
      </c>
      <c r="AX155" s="709" t="s">
        <v>6412</v>
      </c>
      <c r="AY155" s="872" t="s">
        <v>6413</v>
      </c>
    </row>
    <row r="156" spans="2:51" ht="15" customHeight="1" outlineLevel="1">
      <c r="B156" s="744" t="s">
        <v>6414</v>
      </c>
      <c r="C156" s="757"/>
      <c r="D156" s="757"/>
      <c r="E156" s="757"/>
      <c r="F156" s="757"/>
      <c r="G156" s="757"/>
      <c r="H156" s="758"/>
      <c r="I156" s="759"/>
      <c r="J156" s="761"/>
      <c r="K156" s="761"/>
      <c r="L156" s="749">
        <f t="shared" si="12"/>
        <v>0</v>
      </c>
      <c r="M156" s="752">
        <f t="shared" si="13"/>
        <v>0</v>
      </c>
      <c r="N156" s="772">
        <f t="shared" si="14"/>
        <v>0</v>
      </c>
      <c r="O156" s="777"/>
      <c r="P156" s="777"/>
      <c r="Q156" s="775"/>
      <c r="R156" s="768">
        <f t="shared" si="15"/>
        <v>0</v>
      </c>
      <c r="S156" s="768">
        <f t="shared" si="16"/>
        <v>0</v>
      </c>
      <c r="T156" s="765"/>
      <c r="U156" s="765"/>
      <c r="V156" s="766"/>
      <c r="W156" s="1913"/>
      <c r="X156" s="386" t="s">
        <v>6415</v>
      </c>
      <c r="Y156" s="1913"/>
      <c r="Z156" s="1924"/>
      <c r="AA156" s="1913"/>
      <c r="AB156" s="1914"/>
      <c r="AC156" s="1915"/>
      <c r="AD156" s="834">
        <v>147</v>
      </c>
      <c r="AE156" s="826" t="s">
        <v>6416</v>
      </c>
      <c r="AF156" s="850" t="s">
        <v>6417</v>
      </c>
      <c r="AG156" s="850" t="s">
        <v>6418</v>
      </c>
      <c r="AH156" s="850" t="s">
        <v>6419</v>
      </c>
      <c r="AI156" s="850" t="s">
        <v>6420</v>
      </c>
      <c r="AJ156" s="850" t="s">
        <v>6421</v>
      </c>
      <c r="AK156" s="851" t="s">
        <v>6422</v>
      </c>
      <c r="AL156" s="852" t="s">
        <v>6423</v>
      </c>
      <c r="AM156" s="853" t="s">
        <v>6424</v>
      </c>
      <c r="AN156" s="853" t="s">
        <v>6425</v>
      </c>
      <c r="AO156" s="749" t="s">
        <v>6426</v>
      </c>
      <c r="AP156" s="752" t="s">
        <v>6427</v>
      </c>
      <c r="AQ156" s="752" t="s">
        <v>6428</v>
      </c>
      <c r="AR156" s="777"/>
      <c r="AS156" s="777"/>
      <c r="AT156" s="827" t="s">
        <v>6429</v>
      </c>
      <c r="AU156" s="694" t="s">
        <v>6430</v>
      </c>
      <c r="AV156" s="694" t="s">
        <v>6431</v>
      </c>
      <c r="AW156" s="709" t="s">
        <v>6432</v>
      </c>
      <c r="AX156" s="709" t="s">
        <v>6433</v>
      </c>
      <c r="AY156" s="872" t="s">
        <v>6434</v>
      </c>
    </row>
    <row r="157" spans="2:51" ht="15" customHeight="1" outlineLevel="1">
      <c r="B157" s="744" t="s">
        <v>6435</v>
      </c>
      <c r="C157" s="757"/>
      <c r="D157" s="757"/>
      <c r="E157" s="757"/>
      <c r="F157" s="757"/>
      <c r="G157" s="757"/>
      <c r="H157" s="758"/>
      <c r="I157" s="759"/>
      <c r="J157" s="761"/>
      <c r="K157" s="761"/>
      <c r="L157" s="749">
        <f t="shared" si="12"/>
        <v>0</v>
      </c>
      <c r="M157" s="752">
        <f t="shared" si="13"/>
        <v>0</v>
      </c>
      <c r="N157" s="772">
        <f t="shared" si="14"/>
        <v>0</v>
      </c>
      <c r="O157" s="777"/>
      <c r="P157" s="777"/>
      <c r="Q157" s="775"/>
      <c r="R157" s="768">
        <f t="shared" si="15"/>
        <v>0</v>
      </c>
      <c r="S157" s="768">
        <f t="shared" si="16"/>
        <v>0</v>
      </c>
      <c r="T157" s="765"/>
      <c r="U157" s="765"/>
      <c r="V157" s="766"/>
      <c r="W157" s="1913"/>
      <c r="X157" s="386" t="s">
        <v>6436</v>
      </c>
      <c r="Y157" s="1913"/>
      <c r="Z157" s="1924"/>
      <c r="AA157" s="1913"/>
      <c r="AB157" s="1914"/>
      <c r="AC157" s="1915"/>
      <c r="AD157" s="834">
        <v>148</v>
      </c>
      <c r="AE157" s="826" t="s">
        <v>6437</v>
      </c>
      <c r="AF157" s="850" t="s">
        <v>6438</v>
      </c>
      <c r="AG157" s="850" t="s">
        <v>6439</v>
      </c>
      <c r="AH157" s="850" t="s">
        <v>6440</v>
      </c>
      <c r="AI157" s="850" t="s">
        <v>6441</v>
      </c>
      <c r="AJ157" s="850" t="s">
        <v>6442</v>
      </c>
      <c r="AK157" s="851" t="s">
        <v>6443</v>
      </c>
      <c r="AL157" s="852" t="s">
        <v>6444</v>
      </c>
      <c r="AM157" s="853" t="s">
        <v>6445</v>
      </c>
      <c r="AN157" s="853" t="s">
        <v>6446</v>
      </c>
      <c r="AO157" s="749" t="s">
        <v>6447</v>
      </c>
      <c r="AP157" s="752" t="s">
        <v>6448</v>
      </c>
      <c r="AQ157" s="752" t="s">
        <v>6449</v>
      </c>
      <c r="AR157" s="777"/>
      <c r="AS157" s="777"/>
      <c r="AT157" s="827" t="s">
        <v>6450</v>
      </c>
      <c r="AU157" s="694" t="s">
        <v>6451</v>
      </c>
      <c r="AV157" s="694" t="s">
        <v>6452</v>
      </c>
      <c r="AW157" s="709" t="s">
        <v>6453</v>
      </c>
      <c r="AX157" s="709" t="s">
        <v>6454</v>
      </c>
      <c r="AY157" s="872" t="s">
        <v>6455</v>
      </c>
    </row>
    <row r="158" spans="2:51" ht="15" customHeight="1" outlineLevel="1">
      <c r="B158" s="744" t="s">
        <v>6456</v>
      </c>
      <c r="C158" s="757"/>
      <c r="D158" s="757"/>
      <c r="E158" s="757"/>
      <c r="F158" s="757"/>
      <c r="G158" s="757"/>
      <c r="H158" s="758"/>
      <c r="I158" s="759"/>
      <c r="J158" s="761"/>
      <c r="K158" s="761"/>
      <c r="L158" s="749">
        <f t="shared" si="12"/>
        <v>0</v>
      </c>
      <c r="M158" s="752">
        <f t="shared" si="13"/>
        <v>0</v>
      </c>
      <c r="N158" s="772">
        <f t="shared" si="14"/>
        <v>0</v>
      </c>
      <c r="O158" s="777"/>
      <c r="P158" s="777"/>
      <c r="Q158" s="775"/>
      <c r="R158" s="768">
        <f t="shared" si="15"/>
        <v>0</v>
      </c>
      <c r="S158" s="768">
        <f t="shared" si="16"/>
        <v>0</v>
      </c>
      <c r="T158" s="765"/>
      <c r="U158" s="765"/>
      <c r="V158" s="766"/>
      <c r="W158" s="1913"/>
      <c r="X158" s="386" t="s">
        <v>6457</v>
      </c>
      <c r="Y158" s="1913"/>
      <c r="Z158" s="1924"/>
      <c r="AA158" s="1913"/>
      <c r="AB158" s="1914"/>
      <c r="AC158" s="1915"/>
      <c r="AD158" s="834">
        <v>149</v>
      </c>
      <c r="AE158" s="826" t="s">
        <v>6458</v>
      </c>
      <c r="AF158" s="850" t="s">
        <v>6459</v>
      </c>
      <c r="AG158" s="850" t="s">
        <v>6460</v>
      </c>
      <c r="AH158" s="850" t="s">
        <v>6461</v>
      </c>
      <c r="AI158" s="850" t="s">
        <v>6462</v>
      </c>
      <c r="AJ158" s="850" t="s">
        <v>6463</v>
      </c>
      <c r="AK158" s="851" t="s">
        <v>6464</v>
      </c>
      <c r="AL158" s="852" t="s">
        <v>6465</v>
      </c>
      <c r="AM158" s="853" t="s">
        <v>6466</v>
      </c>
      <c r="AN158" s="853" t="s">
        <v>6467</v>
      </c>
      <c r="AO158" s="749" t="s">
        <v>6468</v>
      </c>
      <c r="AP158" s="752" t="s">
        <v>6469</v>
      </c>
      <c r="AQ158" s="752" t="s">
        <v>6470</v>
      </c>
      <c r="AR158" s="777"/>
      <c r="AS158" s="777"/>
      <c r="AT158" s="827" t="s">
        <v>6471</v>
      </c>
      <c r="AU158" s="694" t="s">
        <v>6472</v>
      </c>
      <c r="AV158" s="694" t="s">
        <v>6473</v>
      </c>
      <c r="AW158" s="709" t="s">
        <v>6474</v>
      </c>
      <c r="AX158" s="709" t="s">
        <v>6475</v>
      </c>
      <c r="AY158" s="872" t="s">
        <v>6476</v>
      </c>
    </row>
    <row r="159" spans="2:51" ht="15" customHeight="1" outlineLevel="1">
      <c r="B159" s="744" t="s">
        <v>6477</v>
      </c>
      <c r="C159" s="757"/>
      <c r="D159" s="757"/>
      <c r="E159" s="757"/>
      <c r="F159" s="757"/>
      <c r="G159" s="757"/>
      <c r="H159" s="758"/>
      <c r="I159" s="759"/>
      <c r="J159" s="761"/>
      <c r="K159" s="761"/>
      <c r="L159" s="749">
        <f t="shared" si="12"/>
        <v>0</v>
      </c>
      <c r="M159" s="752">
        <f t="shared" si="13"/>
        <v>0</v>
      </c>
      <c r="N159" s="772">
        <f t="shared" si="14"/>
        <v>0</v>
      </c>
      <c r="O159" s="777"/>
      <c r="P159" s="777"/>
      <c r="Q159" s="775"/>
      <c r="R159" s="768">
        <f t="shared" si="15"/>
        <v>0</v>
      </c>
      <c r="S159" s="768">
        <f t="shared" si="16"/>
        <v>0</v>
      </c>
      <c r="T159" s="765"/>
      <c r="U159" s="765"/>
      <c r="V159" s="766"/>
      <c r="W159" s="1913"/>
      <c r="X159" s="386" t="s">
        <v>6478</v>
      </c>
      <c r="Y159" s="1913"/>
      <c r="Z159" s="1924"/>
      <c r="AA159" s="1913"/>
      <c r="AB159" s="1914"/>
      <c r="AC159" s="1915"/>
      <c r="AD159" s="834">
        <v>150</v>
      </c>
      <c r="AE159" s="826" t="s">
        <v>6479</v>
      </c>
      <c r="AF159" s="850" t="s">
        <v>6480</v>
      </c>
      <c r="AG159" s="850" t="s">
        <v>6481</v>
      </c>
      <c r="AH159" s="850" t="s">
        <v>6482</v>
      </c>
      <c r="AI159" s="850" t="s">
        <v>6483</v>
      </c>
      <c r="AJ159" s="850" t="s">
        <v>6484</v>
      </c>
      <c r="AK159" s="851" t="s">
        <v>6485</v>
      </c>
      <c r="AL159" s="852" t="s">
        <v>6486</v>
      </c>
      <c r="AM159" s="853" t="s">
        <v>6487</v>
      </c>
      <c r="AN159" s="853" t="s">
        <v>6488</v>
      </c>
      <c r="AO159" s="749" t="s">
        <v>6489</v>
      </c>
      <c r="AP159" s="752" t="s">
        <v>6490</v>
      </c>
      <c r="AQ159" s="752" t="s">
        <v>6491</v>
      </c>
      <c r="AR159" s="777"/>
      <c r="AS159" s="777"/>
      <c r="AT159" s="827" t="s">
        <v>6492</v>
      </c>
      <c r="AU159" s="694" t="s">
        <v>6493</v>
      </c>
      <c r="AV159" s="694" t="s">
        <v>6494</v>
      </c>
      <c r="AW159" s="709" t="s">
        <v>6495</v>
      </c>
      <c r="AX159" s="709" t="s">
        <v>6496</v>
      </c>
      <c r="AY159" s="872" t="s">
        <v>6497</v>
      </c>
    </row>
    <row r="160" spans="2:51">
      <c r="B160" s="744" t="s">
        <v>6498</v>
      </c>
      <c r="C160" s="757"/>
      <c r="D160" s="757"/>
      <c r="E160" s="757"/>
      <c r="F160" s="757"/>
      <c r="G160" s="757"/>
      <c r="H160" s="758"/>
      <c r="I160" s="759"/>
      <c r="J160" s="761"/>
      <c r="K160" s="761"/>
      <c r="L160" s="749">
        <f t="shared" si="12"/>
        <v>0</v>
      </c>
      <c r="M160" s="752">
        <f t="shared" si="13"/>
        <v>0</v>
      </c>
      <c r="N160" s="772">
        <f t="shared" si="14"/>
        <v>0</v>
      </c>
      <c r="O160" s="777"/>
      <c r="P160" s="777"/>
      <c r="Q160" s="775"/>
      <c r="R160" s="768">
        <f t="shared" si="15"/>
        <v>0</v>
      </c>
      <c r="S160" s="768">
        <f t="shared" si="16"/>
        <v>0</v>
      </c>
      <c r="T160" s="765"/>
      <c r="U160" s="765"/>
      <c r="V160" s="766"/>
      <c r="W160" s="1913"/>
      <c r="X160" s="386" t="s">
        <v>6499</v>
      </c>
      <c r="Y160" s="1913"/>
      <c r="Z160" s="1924"/>
      <c r="AA160" s="1913"/>
      <c r="AB160" s="1914"/>
      <c r="AC160" s="1915"/>
      <c r="AD160" s="834">
        <v>151</v>
      </c>
      <c r="AE160" s="826" t="s">
        <v>6500</v>
      </c>
      <c r="AF160" s="850" t="s">
        <v>6501</v>
      </c>
      <c r="AG160" s="850" t="s">
        <v>6502</v>
      </c>
      <c r="AH160" s="850" t="s">
        <v>6503</v>
      </c>
      <c r="AI160" s="850" t="s">
        <v>6504</v>
      </c>
      <c r="AJ160" s="850" t="s">
        <v>6505</v>
      </c>
      <c r="AK160" s="851" t="s">
        <v>6506</v>
      </c>
      <c r="AL160" s="852" t="s">
        <v>6507</v>
      </c>
      <c r="AM160" s="853" t="s">
        <v>6508</v>
      </c>
      <c r="AN160" s="853" t="s">
        <v>6509</v>
      </c>
      <c r="AO160" s="749" t="s">
        <v>6510</v>
      </c>
      <c r="AP160" s="752" t="s">
        <v>6511</v>
      </c>
      <c r="AQ160" s="752" t="s">
        <v>6512</v>
      </c>
      <c r="AR160" s="777"/>
      <c r="AS160" s="777"/>
      <c r="AT160" s="827" t="s">
        <v>6513</v>
      </c>
      <c r="AU160" s="694" t="s">
        <v>6514</v>
      </c>
      <c r="AV160" s="694" t="s">
        <v>6515</v>
      </c>
      <c r="AW160" s="709" t="s">
        <v>6516</v>
      </c>
      <c r="AX160" s="709" t="s">
        <v>6517</v>
      </c>
      <c r="AY160" s="872" t="s">
        <v>6518</v>
      </c>
    </row>
    <row r="161" spans="2:51" ht="15" customHeight="1" outlineLevel="1">
      <c r="B161" s="744" t="s">
        <v>6519</v>
      </c>
      <c r="C161" s="757"/>
      <c r="D161" s="757"/>
      <c r="E161" s="757"/>
      <c r="F161" s="757"/>
      <c r="G161" s="757"/>
      <c r="H161" s="758"/>
      <c r="I161" s="759"/>
      <c r="J161" s="761"/>
      <c r="K161" s="761"/>
      <c r="L161" s="749">
        <f t="shared" si="12"/>
        <v>0</v>
      </c>
      <c r="M161" s="752">
        <f t="shared" si="13"/>
        <v>0</v>
      </c>
      <c r="N161" s="772">
        <f t="shared" si="14"/>
        <v>0</v>
      </c>
      <c r="O161" s="777"/>
      <c r="P161" s="777"/>
      <c r="Q161" s="775"/>
      <c r="R161" s="768">
        <f t="shared" si="15"/>
        <v>0</v>
      </c>
      <c r="S161" s="768">
        <f t="shared" si="16"/>
        <v>0</v>
      </c>
      <c r="T161" s="765"/>
      <c r="U161" s="765"/>
      <c r="V161" s="766"/>
      <c r="W161" s="1913"/>
      <c r="X161" s="386" t="s">
        <v>6520</v>
      </c>
      <c r="Y161" s="1913"/>
      <c r="Z161" s="1924"/>
      <c r="AA161" s="1913"/>
      <c r="AB161" s="1914"/>
      <c r="AC161" s="1915"/>
      <c r="AD161" s="834">
        <v>152</v>
      </c>
      <c r="AE161" s="826" t="s">
        <v>6521</v>
      </c>
      <c r="AF161" s="850" t="s">
        <v>6522</v>
      </c>
      <c r="AG161" s="850" t="s">
        <v>6523</v>
      </c>
      <c r="AH161" s="850" t="s">
        <v>6524</v>
      </c>
      <c r="AI161" s="850" t="s">
        <v>6525</v>
      </c>
      <c r="AJ161" s="850" t="s">
        <v>6526</v>
      </c>
      <c r="AK161" s="851" t="s">
        <v>6527</v>
      </c>
      <c r="AL161" s="852" t="s">
        <v>6528</v>
      </c>
      <c r="AM161" s="853" t="s">
        <v>6529</v>
      </c>
      <c r="AN161" s="853" t="s">
        <v>6530</v>
      </c>
      <c r="AO161" s="749" t="s">
        <v>6531</v>
      </c>
      <c r="AP161" s="752" t="s">
        <v>6532</v>
      </c>
      <c r="AQ161" s="752" t="s">
        <v>6533</v>
      </c>
      <c r="AR161" s="777"/>
      <c r="AS161" s="777"/>
      <c r="AT161" s="827" t="s">
        <v>6534</v>
      </c>
      <c r="AU161" s="694" t="s">
        <v>6535</v>
      </c>
      <c r="AV161" s="694" t="s">
        <v>6536</v>
      </c>
      <c r="AW161" s="709" t="s">
        <v>6537</v>
      </c>
      <c r="AX161" s="709" t="s">
        <v>6538</v>
      </c>
      <c r="AY161" s="872" t="s">
        <v>6539</v>
      </c>
    </row>
    <row r="162" spans="2:51" ht="15" customHeight="1" outlineLevel="1">
      <c r="B162" s="744" t="s">
        <v>6540</v>
      </c>
      <c r="C162" s="757"/>
      <c r="D162" s="757"/>
      <c r="E162" s="757"/>
      <c r="F162" s="757"/>
      <c r="G162" s="757"/>
      <c r="H162" s="758"/>
      <c r="I162" s="759"/>
      <c r="J162" s="761"/>
      <c r="K162" s="761"/>
      <c r="L162" s="749">
        <f t="shared" si="12"/>
        <v>0</v>
      </c>
      <c r="M162" s="752">
        <f t="shared" si="13"/>
        <v>0</v>
      </c>
      <c r="N162" s="772">
        <f t="shared" si="14"/>
        <v>0</v>
      </c>
      <c r="O162" s="777"/>
      <c r="P162" s="777"/>
      <c r="Q162" s="775"/>
      <c r="R162" s="768">
        <f t="shared" si="15"/>
        <v>0</v>
      </c>
      <c r="S162" s="768">
        <f t="shared" si="16"/>
        <v>0</v>
      </c>
      <c r="T162" s="765"/>
      <c r="U162" s="765"/>
      <c r="V162" s="766"/>
      <c r="W162" s="1913"/>
      <c r="X162" s="386" t="s">
        <v>6541</v>
      </c>
      <c r="Y162" s="1913"/>
      <c r="Z162" s="1924"/>
      <c r="AA162" s="1913"/>
      <c r="AB162" s="1914"/>
      <c r="AC162" s="1915"/>
      <c r="AD162" s="834">
        <v>153</v>
      </c>
      <c r="AE162" s="826" t="s">
        <v>6542</v>
      </c>
      <c r="AF162" s="850" t="s">
        <v>6543</v>
      </c>
      <c r="AG162" s="850" t="s">
        <v>6544</v>
      </c>
      <c r="AH162" s="850" t="s">
        <v>6545</v>
      </c>
      <c r="AI162" s="850" t="s">
        <v>6546</v>
      </c>
      <c r="AJ162" s="850" t="s">
        <v>6547</v>
      </c>
      <c r="AK162" s="851" t="s">
        <v>6548</v>
      </c>
      <c r="AL162" s="852" t="s">
        <v>6549</v>
      </c>
      <c r="AM162" s="853" t="s">
        <v>6550</v>
      </c>
      <c r="AN162" s="853" t="s">
        <v>6551</v>
      </c>
      <c r="AO162" s="749" t="s">
        <v>6552</v>
      </c>
      <c r="AP162" s="752" t="s">
        <v>6553</v>
      </c>
      <c r="AQ162" s="752" t="s">
        <v>6554</v>
      </c>
      <c r="AR162" s="777"/>
      <c r="AS162" s="777"/>
      <c r="AT162" s="827" t="s">
        <v>6555</v>
      </c>
      <c r="AU162" s="694" t="s">
        <v>6556</v>
      </c>
      <c r="AV162" s="694" t="s">
        <v>6557</v>
      </c>
      <c r="AW162" s="709" t="s">
        <v>6558</v>
      </c>
      <c r="AX162" s="709" t="s">
        <v>6559</v>
      </c>
      <c r="AY162" s="872" t="s">
        <v>6560</v>
      </c>
    </row>
    <row r="163" spans="2:51" ht="15" customHeight="1" outlineLevel="1">
      <c r="B163" s="744" t="s">
        <v>6561</v>
      </c>
      <c r="C163" s="757"/>
      <c r="D163" s="757"/>
      <c r="E163" s="757"/>
      <c r="F163" s="757"/>
      <c r="G163" s="757"/>
      <c r="H163" s="758"/>
      <c r="I163" s="759"/>
      <c r="J163" s="761"/>
      <c r="K163" s="761"/>
      <c r="L163" s="749">
        <f t="shared" si="12"/>
        <v>0</v>
      </c>
      <c r="M163" s="752">
        <f t="shared" si="13"/>
        <v>0</v>
      </c>
      <c r="N163" s="772">
        <f t="shared" si="14"/>
        <v>0</v>
      </c>
      <c r="O163" s="777"/>
      <c r="P163" s="777"/>
      <c r="Q163" s="775"/>
      <c r="R163" s="768">
        <f t="shared" si="15"/>
        <v>0</v>
      </c>
      <c r="S163" s="768">
        <f t="shared" si="16"/>
        <v>0</v>
      </c>
      <c r="T163" s="765"/>
      <c r="U163" s="765"/>
      <c r="V163" s="766"/>
      <c r="W163" s="1913"/>
      <c r="X163" s="386" t="s">
        <v>6562</v>
      </c>
      <c r="Y163" s="1913"/>
      <c r="Z163" s="1924"/>
      <c r="AA163" s="1913"/>
      <c r="AB163" s="1914"/>
      <c r="AC163" s="1915"/>
      <c r="AD163" s="834">
        <v>154</v>
      </c>
      <c r="AE163" s="826" t="s">
        <v>6563</v>
      </c>
      <c r="AF163" s="850" t="s">
        <v>6564</v>
      </c>
      <c r="AG163" s="850" t="s">
        <v>6565</v>
      </c>
      <c r="AH163" s="850" t="s">
        <v>6566</v>
      </c>
      <c r="AI163" s="850" t="s">
        <v>6567</v>
      </c>
      <c r="AJ163" s="850" t="s">
        <v>6568</v>
      </c>
      <c r="AK163" s="851" t="s">
        <v>6569</v>
      </c>
      <c r="AL163" s="852" t="s">
        <v>6570</v>
      </c>
      <c r="AM163" s="853" t="s">
        <v>6571</v>
      </c>
      <c r="AN163" s="853" t="s">
        <v>6572</v>
      </c>
      <c r="AO163" s="749" t="s">
        <v>6573</v>
      </c>
      <c r="AP163" s="752" t="s">
        <v>6574</v>
      </c>
      <c r="AQ163" s="752" t="s">
        <v>6575</v>
      </c>
      <c r="AR163" s="777"/>
      <c r="AS163" s="777"/>
      <c r="AT163" s="827" t="s">
        <v>6576</v>
      </c>
      <c r="AU163" s="694" t="s">
        <v>6577</v>
      </c>
      <c r="AV163" s="694" t="s">
        <v>6578</v>
      </c>
      <c r="AW163" s="709" t="s">
        <v>6579</v>
      </c>
      <c r="AX163" s="709" t="s">
        <v>6580</v>
      </c>
      <c r="AY163" s="872" t="s">
        <v>6581</v>
      </c>
    </row>
    <row r="164" spans="2:51" ht="15" customHeight="1" outlineLevel="1">
      <c r="B164" s="744" t="s">
        <v>6582</v>
      </c>
      <c r="C164" s="757"/>
      <c r="D164" s="757"/>
      <c r="E164" s="757"/>
      <c r="F164" s="757"/>
      <c r="G164" s="757"/>
      <c r="H164" s="758"/>
      <c r="I164" s="759"/>
      <c r="J164" s="761"/>
      <c r="K164" s="761"/>
      <c r="L164" s="749">
        <f t="shared" si="12"/>
        <v>0</v>
      </c>
      <c r="M164" s="752">
        <f t="shared" si="13"/>
        <v>0</v>
      </c>
      <c r="N164" s="772">
        <f t="shared" si="14"/>
        <v>0</v>
      </c>
      <c r="O164" s="777"/>
      <c r="P164" s="777"/>
      <c r="Q164" s="775"/>
      <c r="R164" s="768">
        <f t="shared" si="15"/>
        <v>0</v>
      </c>
      <c r="S164" s="768">
        <f t="shared" si="16"/>
        <v>0</v>
      </c>
      <c r="T164" s="765"/>
      <c r="U164" s="765"/>
      <c r="V164" s="766"/>
      <c r="W164" s="1913"/>
      <c r="X164" s="386" t="s">
        <v>6583</v>
      </c>
      <c r="Y164" s="1913"/>
      <c r="Z164" s="1924"/>
      <c r="AA164" s="1913"/>
      <c r="AB164" s="1914"/>
      <c r="AC164" s="1915"/>
      <c r="AD164" s="834">
        <v>155</v>
      </c>
      <c r="AE164" s="826" t="s">
        <v>6584</v>
      </c>
      <c r="AF164" s="850" t="s">
        <v>6585</v>
      </c>
      <c r="AG164" s="850" t="s">
        <v>6586</v>
      </c>
      <c r="AH164" s="850" t="s">
        <v>6587</v>
      </c>
      <c r="AI164" s="850" t="s">
        <v>6588</v>
      </c>
      <c r="AJ164" s="850" t="s">
        <v>6589</v>
      </c>
      <c r="AK164" s="851" t="s">
        <v>6590</v>
      </c>
      <c r="AL164" s="852" t="s">
        <v>6591</v>
      </c>
      <c r="AM164" s="853" t="s">
        <v>6592</v>
      </c>
      <c r="AN164" s="853" t="s">
        <v>6593</v>
      </c>
      <c r="AO164" s="749" t="s">
        <v>6594</v>
      </c>
      <c r="AP164" s="752" t="s">
        <v>6595</v>
      </c>
      <c r="AQ164" s="752" t="s">
        <v>6596</v>
      </c>
      <c r="AR164" s="777"/>
      <c r="AS164" s="777"/>
      <c r="AT164" s="827" t="s">
        <v>6597</v>
      </c>
      <c r="AU164" s="694" t="s">
        <v>6598</v>
      </c>
      <c r="AV164" s="694" t="s">
        <v>6599</v>
      </c>
      <c r="AW164" s="709" t="s">
        <v>6600</v>
      </c>
      <c r="AX164" s="709" t="s">
        <v>6601</v>
      </c>
      <c r="AY164" s="872" t="s">
        <v>6602</v>
      </c>
    </row>
    <row r="165" spans="2:51" ht="15" customHeight="1" outlineLevel="1">
      <c r="B165" s="744" t="s">
        <v>6603</v>
      </c>
      <c r="C165" s="757"/>
      <c r="D165" s="757"/>
      <c r="E165" s="757"/>
      <c r="F165" s="757"/>
      <c r="G165" s="757"/>
      <c r="H165" s="758"/>
      <c r="I165" s="759"/>
      <c r="J165" s="761"/>
      <c r="K165" s="761"/>
      <c r="L165" s="749">
        <f t="shared" si="12"/>
        <v>0</v>
      </c>
      <c r="M165" s="752">
        <f t="shared" si="13"/>
        <v>0</v>
      </c>
      <c r="N165" s="772">
        <f t="shared" si="14"/>
        <v>0</v>
      </c>
      <c r="O165" s="777"/>
      <c r="P165" s="777"/>
      <c r="Q165" s="775"/>
      <c r="R165" s="768">
        <f t="shared" si="15"/>
        <v>0</v>
      </c>
      <c r="S165" s="768">
        <f t="shared" si="16"/>
        <v>0</v>
      </c>
      <c r="T165" s="765"/>
      <c r="U165" s="765"/>
      <c r="V165" s="766"/>
      <c r="W165" s="1913"/>
      <c r="X165" s="386" t="s">
        <v>6604</v>
      </c>
      <c r="Y165" s="1913"/>
      <c r="Z165" s="1924"/>
      <c r="AA165" s="1913"/>
      <c r="AB165" s="1914"/>
      <c r="AC165" s="1915"/>
      <c r="AD165" s="834">
        <v>156</v>
      </c>
      <c r="AE165" s="826" t="s">
        <v>6605</v>
      </c>
      <c r="AF165" s="850" t="s">
        <v>6606</v>
      </c>
      <c r="AG165" s="850" t="s">
        <v>6607</v>
      </c>
      <c r="AH165" s="850" t="s">
        <v>6608</v>
      </c>
      <c r="AI165" s="850" t="s">
        <v>6609</v>
      </c>
      <c r="AJ165" s="850" t="s">
        <v>6610</v>
      </c>
      <c r="AK165" s="851" t="s">
        <v>6611</v>
      </c>
      <c r="AL165" s="852" t="s">
        <v>6612</v>
      </c>
      <c r="AM165" s="853" t="s">
        <v>6613</v>
      </c>
      <c r="AN165" s="853" t="s">
        <v>6614</v>
      </c>
      <c r="AO165" s="749" t="s">
        <v>6615</v>
      </c>
      <c r="AP165" s="752" t="s">
        <v>6616</v>
      </c>
      <c r="AQ165" s="752" t="s">
        <v>6617</v>
      </c>
      <c r="AR165" s="777"/>
      <c r="AS165" s="777"/>
      <c r="AT165" s="827" t="s">
        <v>6618</v>
      </c>
      <c r="AU165" s="694" t="s">
        <v>6619</v>
      </c>
      <c r="AV165" s="694" t="s">
        <v>6620</v>
      </c>
      <c r="AW165" s="709" t="s">
        <v>6621</v>
      </c>
      <c r="AX165" s="709" t="s">
        <v>6622</v>
      </c>
      <c r="AY165" s="872" t="s">
        <v>6623</v>
      </c>
    </row>
    <row r="166" spans="2:51" ht="15" customHeight="1" outlineLevel="1">
      <c r="B166" s="744" t="s">
        <v>6624</v>
      </c>
      <c r="C166" s="757"/>
      <c r="D166" s="757"/>
      <c r="E166" s="757"/>
      <c r="F166" s="757"/>
      <c r="G166" s="757"/>
      <c r="H166" s="758"/>
      <c r="I166" s="759"/>
      <c r="J166" s="761"/>
      <c r="K166" s="761"/>
      <c r="L166" s="749">
        <f t="shared" si="12"/>
        <v>0</v>
      </c>
      <c r="M166" s="752">
        <f t="shared" si="13"/>
        <v>0</v>
      </c>
      <c r="N166" s="772">
        <f t="shared" si="14"/>
        <v>0</v>
      </c>
      <c r="O166" s="777"/>
      <c r="P166" s="777"/>
      <c r="Q166" s="775"/>
      <c r="R166" s="768">
        <f t="shared" si="15"/>
        <v>0</v>
      </c>
      <c r="S166" s="768">
        <f t="shared" si="16"/>
        <v>0</v>
      </c>
      <c r="T166" s="765"/>
      <c r="U166" s="765"/>
      <c r="V166" s="766"/>
      <c r="W166" s="1913"/>
      <c r="X166" s="386" t="s">
        <v>6625</v>
      </c>
      <c r="Y166" s="1913"/>
      <c r="Z166" s="1924"/>
      <c r="AA166" s="1913"/>
      <c r="AB166" s="1914"/>
      <c r="AC166" s="1915"/>
      <c r="AD166" s="834">
        <v>157</v>
      </c>
      <c r="AE166" s="826" t="s">
        <v>6626</v>
      </c>
      <c r="AF166" s="850" t="s">
        <v>6627</v>
      </c>
      <c r="AG166" s="850" t="s">
        <v>6628</v>
      </c>
      <c r="AH166" s="850" t="s">
        <v>6629</v>
      </c>
      <c r="AI166" s="850" t="s">
        <v>6630</v>
      </c>
      <c r="AJ166" s="850" t="s">
        <v>6631</v>
      </c>
      <c r="AK166" s="851" t="s">
        <v>6632</v>
      </c>
      <c r="AL166" s="852" t="s">
        <v>6633</v>
      </c>
      <c r="AM166" s="853" t="s">
        <v>6634</v>
      </c>
      <c r="AN166" s="853" t="s">
        <v>6635</v>
      </c>
      <c r="AO166" s="749" t="s">
        <v>6636</v>
      </c>
      <c r="AP166" s="752" t="s">
        <v>6637</v>
      </c>
      <c r="AQ166" s="752" t="s">
        <v>6638</v>
      </c>
      <c r="AR166" s="777"/>
      <c r="AS166" s="777"/>
      <c r="AT166" s="827" t="s">
        <v>6639</v>
      </c>
      <c r="AU166" s="694" t="s">
        <v>6640</v>
      </c>
      <c r="AV166" s="694" t="s">
        <v>6641</v>
      </c>
      <c r="AW166" s="709" t="s">
        <v>6642</v>
      </c>
      <c r="AX166" s="709" t="s">
        <v>6643</v>
      </c>
      <c r="AY166" s="872" t="s">
        <v>6644</v>
      </c>
    </row>
    <row r="167" spans="2:51" ht="15" customHeight="1" outlineLevel="1">
      <c r="B167" s="744" t="s">
        <v>6645</v>
      </c>
      <c r="C167" s="757"/>
      <c r="D167" s="757"/>
      <c r="E167" s="757"/>
      <c r="F167" s="757"/>
      <c r="G167" s="757"/>
      <c r="H167" s="758"/>
      <c r="I167" s="759"/>
      <c r="J167" s="761"/>
      <c r="K167" s="761"/>
      <c r="L167" s="749">
        <f t="shared" si="12"/>
        <v>0</v>
      </c>
      <c r="M167" s="752">
        <f t="shared" si="13"/>
        <v>0</v>
      </c>
      <c r="N167" s="772">
        <f t="shared" si="14"/>
        <v>0</v>
      </c>
      <c r="O167" s="777"/>
      <c r="P167" s="777"/>
      <c r="Q167" s="775"/>
      <c r="R167" s="768">
        <f t="shared" si="15"/>
        <v>0</v>
      </c>
      <c r="S167" s="768">
        <f t="shared" si="16"/>
        <v>0</v>
      </c>
      <c r="T167" s="765"/>
      <c r="U167" s="765"/>
      <c r="V167" s="766"/>
      <c r="W167" s="1913"/>
      <c r="X167" s="386" t="s">
        <v>6646</v>
      </c>
      <c r="Y167" s="1913"/>
      <c r="Z167" s="1924"/>
      <c r="AA167" s="1913"/>
      <c r="AB167" s="1914"/>
      <c r="AC167" s="1915"/>
      <c r="AD167" s="834">
        <v>158</v>
      </c>
      <c r="AE167" s="826" t="s">
        <v>6647</v>
      </c>
      <c r="AF167" s="850" t="s">
        <v>6648</v>
      </c>
      <c r="AG167" s="850" t="s">
        <v>6649</v>
      </c>
      <c r="AH167" s="850" t="s">
        <v>6650</v>
      </c>
      <c r="AI167" s="850" t="s">
        <v>6651</v>
      </c>
      <c r="AJ167" s="850" t="s">
        <v>6652</v>
      </c>
      <c r="AK167" s="851" t="s">
        <v>6653</v>
      </c>
      <c r="AL167" s="852" t="s">
        <v>6654</v>
      </c>
      <c r="AM167" s="853" t="s">
        <v>6655</v>
      </c>
      <c r="AN167" s="853" t="s">
        <v>6656</v>
      </c>
      <c r="AO167" s="749" t="s">
        <v>6657</v>
      </c>
      <c r="AP167" s="752" t="s">
        <v>6658</v>
      </c>
      <c r="AQ167" s="752" t="s">
        <v>6659</v>
      </c>
      <c r="AR167" s="777"/>
      <c r="AS167" s="777"/>
      <c r="AT167" s="827" t="s">
        <v>6660</v>
      </c>
      <c r="AU167" s="694" t="s">
        <v>6661</v>
      </c>
      <c r="AV167" s="694" t="s">
        <v>6662</v>
      </c>
      <c r="AW167" s="709" t="s">
        <v>6663</v>
      </c>
      <c r="AX167" s="709" t="s">
        <v>6664</v>
      </c>
      <c r="AY167" s="872" t="s">
        <v>6665</v>
      </c>
    </row>
    <row r="168" spans="2:51" ht="15" customHeight="1" outlineLevel="1">
      <c r="B168" s="744" t="s">
        <v>6666</v>
      </c>
      <c r="C168" s="757"/>
      <c r="D168" s="757"/>
      <c r="E168" s="757"/>
      <c r="F168" s="757"/>
      <c r="G168" s="757"/>
      <c r="H168" s="758"/>
      <c r="I168" s="759"/>
      <c r="J168" s="761"/>
      <c r="K168" s="761"/>
      <c r="L168" s="749">
        <f t="shared" si="12"/>
        <v>0</v>
      </c>
      <c r="M168" s="752">
        <f t="shared" si="13"/>
        <v>0</v>
      </c>
      <c r="N168" s="772">
        <f t="shared" si="14"/>
        <v>0</v>
      </c>
      <c r="O168" s="777"/>
      <c r="P168" s="777"/>
      <c r="Q168" s="775"/>
      <c r="R168" s="768">
        <f t="shared" si="15"/>
        <v>0</v>
      </c>
      <c r="S168" s="768">
        <f t="shared" si="16"/>
        <v>0</v>
      </c>
      <c r="T168" s="765"/>
      <c r="U168" s="765"/>
      <c r="V168" s="766"/>
      <c r="W168" s="1913"/>
      <c r="X168" s="386" t="s">
        <v>6667</v>
      </c>
      <c r="Y168" s="1913"/>
      <c r="Z168" s="1924"/>
      <c r="AA168" s="1913"/>
      <c r="AB168" s="1914"/>
      <c r="AC168" s="1915"/>
      <c r="AD168" s="834">
        <v>159</v>
      </c>
      <c r="AE168" s="826" t="s">
        <v>6668</v>
      </c>
      <c r="AF168" s="850" t="s">
        <v>6669</v>
      </c>
      <c r="AG168" s="850" t="s">
        <v>6670</v>
      </c>
      <c r="AH168" s="850" t="s">
        <v>6671</v>
      </c>
      <c r="AI168" s="850" t="s">
        <v>6672</v>
      </c>
      <c r="AJ168" s="850" t="s">
        <v>6673</v>
      </c>
      <c r="AK168" s="851" t="s">
        <v>6674</v>
      </c>
      <c r="AL168" s="852" t="s">
        <v>6675</v>
      </c>
      <c r="AM168" s="853" t="s">
        <v>6676</v>
      </c>
      <c r="AN168" s="853" t="s">
        <v>6677</v>
      </c>
      <c r="AO168" s="749" t="s">
        <v>6678</v>
      </c>
      <c r="AP168" s="752" t="s">
        <v>6679</v>
      </c>
      <c r="AQ168" s="752" t="s">
        <v>6680</v>
      </c>
      <c r="AR168" s="777"/>
      <c r="AS168" s="777"/>
      <c r="AT168" s="827" t="s">
        <v>6681</v>
      </c>
      <c r="AU168" s="694" t="s">
        <v>6682</v>
      </c>
      <c r="AV168" s="694" t="s">
        <v>6683</v>
      </c>
      <c r="AW168" s="709" t="s">
        <v>6684</v>
      </c>
      <c r="AX168" s="709" t="s">
        <v>6685</v>
      </c>
      <c r="AY168" s="872" t="s">
        <v>6686</v>
      </c>
    </row>
    <row r="169" spans="2:51" ht="15" customHeight="1" outlineLevel="1">
      <c r="B169" s="744" t="s">
        <v>6687</v>
      </c>
      <c r="C169" s="757"/>
      <c r="D169" s="757"/>
      <c r="E169" s="757"/>
      <c r="F169" s="757"/>
      <c r="G169" s="757"/>
      <c r="H169" s="758"/>
      <c r="I169" s="759"/>
      <c r="J169" s="761"/>
      <c r="K169" s="761"/>
      <c r="L169" s="749">
        <f t="shared" si="12"/>
        <v>0</v>
      </c>
      <c r="M169" s="752">
        <f t="shared" si="13"/>
        <v>0</v>
      </c>
      <c r="N169" s="772">
        <f t="shared" si="14"/>
        <v>0</v>
      </c>
      <c r="O169" s="777"/>
      <c r="P169" s="777"/>
      <c r="Q169" s="775"/>
      <c r="R169" s="768">
        <f t="shared" si="15"/>
        <v>0</v>
      </c>
      <c r="S169" s="768">
        <f t="shared" si="16"/>
        <v>0</v>
      </c>
      <c r="T169" s="765"/>
      <c r="U169" s="765"/>
      <c r="V169" s="766"/>
      <c r="W169" s="1913"/>
      <c r="X169" s="386" t="s">
        <v>6688</v>
      </c>
      <c r="Y169" s="1913"/>
      <c r="Z169" s="1924"/>
      <c r="AA169" s="1913"/>
      <c r="AB169" s="1914"/>
      <c r="AC169" s="1915"/>
      <c r="AD169" s="834">
        <v>160</v>
      </c>
      <c r="AE169" s="826" t="s">
        <v>6689</v>
      </c>
      <c r="AF169" s="850" t="s">
        <v>6690</v>
      </c>
      <c r="AG169" s="850" t="s">
        <v>6691</v>
      </c>
      <c r="AH169" s="850" t="s">
        <v>6692</v>
      </c>
      <c r="AI169" s="850" t="s">
        <v>6693</v>
      </c>
      <c r="AJ169" s="850" t="s">
        <v>6694</v>
      </c>
      <c r="AK169" s="851" t="s">
        <v>6695</v>
      </c>
      <c r="AL169" s="852" t="s">
        <v>6696</v>
      </c>
      <c r="AM169" s="853" t="s">
        <v>6697</v>
      </c>
      <c r="AN169" s="853" t="s">
        <v>6698</v>
      </c>
      <c r="AO169" s="749" t="s">
        <v>6699</v>
      </c>
      <c r="AP169" s="752" t="s">
        <v>6700</v>
      </c>
      <c r="AQ169" s="752" t="s">
        <v>6701</v>
      </c>
      <c r="AR169" s="777"/>
      <c r="AS169" s="777"/>
      <c r="AT169" s="827" t="s">
        <v>6702</v>
      </c>
      <c r="AU169" s="694" t="s">
        <v>6703</v>
      </c>
      <c r="AV169" s="694" t="s">
        <v>6704</v>
      </c>
      <c r="AW169" s="709" t="s">
        <v>6705</v>
      </c>
      <c r="AX169" s="709" t="s">
        <v>6706</v>
      </c>
      <c r="AY169" s="872" t="s">
        <v>6707</v>
      </c>
    </row>
    <row r="170" spans="2:51" ht="15" customHeight="1" outlineLevel="1">
      <c r="B170" s="744" t="s">
        <v>6708</v>
      </c>
      <c r="C170" s="757"/>
      <c r="D170" s="757"/>
      <c r="E170" s="757"/>
      <c r="F170" s="757"/>
      <c r="G170" s="757"/>
      <c r="H170" s="758"/>
      <c r="I170" s="759"/>
      <c r="J170" s="761"/>
      <c r="K170" s="761"/>
      <c r="L170" s="749">
        <f t="shared" ref="L170:L201" si="17">I170*J170</f>
        <v>0</v>
      </c>
      <c r="M170" s="752">
        <f t="shared" si="13"/>
        <v>0</v>
      </c>
      <c r="N170" s="772">
        <f t="shared" si="14"/>
        <v>0</v>
      </c>
      <c r="O170" s="777"/>
      <c r="P170" s="777"/>
      <c r="Q170" s="775"/>
      <c r="R170" s="768">
        <f t="shared" si="15"/>
        <v>0</v>
      </c>
      <c r="S170" s="768">
        <f t="shared" si="16"/>
        <v>0</v>
      </c>
      <c r="T170" s="765"/>
      <c r="U170" s="765"/>
      <c r="V170" s="766"/>
      <c r="W170" s="1913"/>
      <c r="X170" s="386" t="s">
        <v>6709</v>
      </c>
      <c r="Y170" s="1913"/>
      <c r="Z170" s="1924"/>
      <c r="AA170" s="1913"/>
      <c r="AB170" s="1914"/>
      <c r="AC170" s="1915"/>
      <c r="AD170" s="834">
        <v>161</v>
      </c>
      <c r="AE170" s="826" t="s">
        <v>6710</v>
      </c>
      <c r="AF170" s="850" t="s">
        <v>6711</v>
      </c>
      <c r="AG170" s="850" t="s">
        <v>6712</v>
      </c>
      <c r="AH170" s="850" t="s">
        <v>6713</v>
      </c>
      <c r="AI170" s="850" t="s">
        <v>6714</v>
      </c>
      <c r="AJ170" s="850" t="s">
        <v>6715</v>
      </c>
      <c r="AK170" s="851" t="s">
        <v>6716</v>
      </c>
      <c r="AL170" s="852" t="s">
        <v>6717</v>
      </c>
      <c r="AM170" s="853" t="s">
        <v>6718</v>
      </c>
      <c r="AN170" s="853" t="s">
        <v>6719</v>
      </c>
      <c r="AO170" s="749" t="s">
        <v>6720</v>
      </c>
      <c r="AP170" s="752" t="s">
        <v>6721</v>
      </c>
      <c r="AQ170" s="752" t="s">
        <v>6722</v>
      </c>
      <c r="AR170" s="777"/>
      <c r="AS170" s="777"/>
      <c r="AT170" s="827" t="s">
        <v>6723</v>
      </c>
      <c r="AU170" s="694" t="s">
        <v>6724</v>
      </c>
      <c r="AV170" s="694" t="s">
        <v>6725</v>
      </c>
      <c r="AW170" s="709" t="s">
        <v>6726</v>
      </c>
      <c r="AX170" s="709" t="s">
        <v>6727</v>
      </c>
      <c r="AY170" s="872" t="s">
        <v>6728</v>
      </c>
    </row>
    <row r="171" spans="2:51" ht="15" customHeight="1" outlineLevel="1">
      <c r="B171" s="744" t="s">
        <v>6729</v>
      </c>
      <c r="C171" s="757"/>
      <c r="D171" s="757"/>
      <c r="E171" s="757"/>
      <c r="F171" s="757"/>
      <c r="G171" s="757"/>
      <c r="H171" s="758"/>
      <c r="I171" s="759"/>
      <c r="J171" s="761"/>
      <c r="K171" s="761"/>
      <c r="L171" s="749">
        <f t="shared" si="17"/>
        <v>0</v>
      </c>
      <c r="M171" s="752">
        <f t="shared" si="13"/>
        <v>0</v>
      </c>
      <c r="N171" s="772">
        <f t="shared" si="14"/>
        <v>0</v>
      </c>
      <c r="O171" s="777"/>
      <c r="P171" s="777"/>
      <c r="Q171" s="775"/>
      <c r="R171" s="768">
        <f t="shared" si="15"/>
        <v>0</v>
      </c>
      <c r="S171" s="768">
        <f t="shared" si="16"/>
        <v>0</v>
      </c>
      <c r="T171" s="765"/>
      <c r="U171" s="765"/>
      <c r="V171" s="766"/>
      <c r="W171" s="1913"/>
      <c r="X171" s="386" t="s">
        <v>6730</v>
      </c>
      <c r="Y171" s="1913"/>
      <c r="Z171" s="1924"/>
      <c r="AA171" s="1913"/>
      <c r="AB171" s="1914"/>
      <c r="AC171" s="1915"/>
      <c r="AD171" s="834">
        <v>162</v>
      </c>
      <c r="AE171" s="826" t="s">
        <v>6731</v>
      </c>
      <c r="AF171" s="850" t="s">
        <v>6732</v>
      </c>
      <c r="AG171" s="850" t="s">
        <v>6733</v>
      </c>
      <c r="AH171" s="850" t="s">
        <v>6734</v>
      </c>
      <c r="AI171" s="850" t="s">
        <v>6735</v>
      </c>
      <c r="AJ171" s="850" t="s">
        <v>6736</v>
      </c>
      <c r="AK171" s="851" t="s">
        <v>6737</v>
      </c>
      <c r="AL171" s="852" t="s">
        <v>6738</v>
      </c>
      <c r="AM171" s="853" t="s">
        <v>6739</v>
      </c>
      <c r="AN171" s="853" t="s">
        <v>6740</v>
      </c>
      <c r="AO171" s="749" t="s">
        <v>6741</v>
      </c>
      <c r="AP171" s="752" t="s">
        <v>6742</v>
      </c>
      <c r="AQ171" s="752" t="s">
        <v>6743</v>
      </c>
      <c r="AR171" s="777"/>
      <c r="AS171" s="777"/>
      <c r="AT171" s="827" t="s">
        <v>6744</v>
      </c>
      <c r="AU171" s="694" t="s">
        <v>6745</v>
      </c>
      <c r="AV171" s="694" t="s">
        <v>6746</v>
      </c>
      <c r="AW171" s="709" t="s">
        <v>6747</v>
      </c>
      <c r="AX171" s="709" t="s">
        <v>6748</v>
      </c>
      <c r="AY171" s="872" t="s">
        <v>6749</v>
      </c>
    </row>
    <row r="172" spans="2:51" ht="15" customHeight="1" outlineLevel="1">
      <c r="B172" s="744" t="s">
        <v>6750</v>
      </c>
      <c r="C172" s="757"/>
      <c r="D172" s="757"/>
      <c r="E172" s="757"/>
      <c r="F172" s="757"/>
      <c r="G172" s="757"/>
      <c r="H172" s="758"/>
      <c r="I172" s="759"/>
      <c r="J172" s="761"/>
      <c r="K172" s="761"/>
      <c r="L172" s="749">
        <f t="shared" si="17"/>
        <v>0</v>
      </c>
      <c r="M172" s="752">
        <f t="shared" si="13"/>
        <v>0</v>
      </c>
      <c r="N172" s="772">
        <f t="shared" si="14"/>
        <v>0</v>
      </c>
      <c r="O172" s="777"/>
      <c r="P172" s="777"/>
      <c r="Q172" s="775"/>
      <c r="R172" s="768">
        <f t="shared" si="15"/>
        <v>0</v>
      </c>
      <c r="S172" s="768">
        <f t="shared" si="16"/>
        <v>0</v>
      </c>
      <c r="T172" s="765"/>
      <c r="U172" s="765"/>
      <c r="V172" s="766"/>
      <c r="W172" s="1913"/>
      <c r="X172" s="386" t="s">
        <v>6751</v>
      </c>
      <c r="Y172" s="1913"/>
      <c r="Z172" s="1924"/>
      <c r="AA172" s="1913"/>
      <c r="AB172" s="1914"/>
      <c r="AC172" s="1915"/>
      <c r="AD172" s="834">
        <v>163</v>
      </c>
      <c r="AE172" s="826" t="s">
        <v>6752</v>
      </c>
      <c r="AF172" s="850" t="s">
        <v>6753</v>
      </c>
      <c r="AG172" s="850" t="s">
        <v>6754</v>
      </c>
      <c r="AH172" s="850" t="s">
        <v>6755</v>
      </c>
      <c r="AI172" s="850" t="s">
        <v>6756</v>
      </c>
      <c r="AJ172" s="850" t="s">
        <v>6757</v>
      </c>
      <c r="AK172" s="851" t="s">
        <v>6758</v>
      </c>
      <c r="AL172" s="852" t="s">
        <v>6759</v>
      </c>
      <c r="AM172" s="853" t="s">
        <v>6760</v>
      </c>
      <c r="AN172" s="853" t="s">
        <v>6761</v>
      </c>
      <c r="AO172" s="749" t="s">
        <v>6762</v>
      </c>
      <c r="AP172" s="752" t="s">
        <v>6763</v>
      </c>
      <c r="AQ172" s="752" t="s">
        <v>6764</v>
      </c>
      <c r="AR172" s="777"/>
      <c r="AS172" s="777"/>
      <c r="AT172" s="827" t="s">
        <v>6765</v>
      </c>
      <c r="AU172" s="694" t="s">
        <v>6766</v>
      </c>
      <c r="AV172" s="694" t="s">
        <v>6767</v>
      </c>
      <c r="AW172" s="709" t="s">
        <v>6768</v>
      </c>
      <c r="AX172" s="709" t="s">
        <v>6769</v>
      </c>
      <c r="AY172" s="872" t="s">
        <v>6770</v>
      </c>
    </row>
    <row r="173" spans="2:51" ht="15" customHeight="1" outlineLevel="1">
      <c r="B173" s="744" t="s">
        <v>6771</v>
      </c>
      <c r="C173" s="757"/>
      <c r="D173" s="757"/>
      <c r="E173" s="757"/>
      <c r="F173" s="757"/>
      <c r="G173" s="757"/>
      <c r="H173" s="758"/>
      <c r="I173" s="759"/>
      <c r="J173" s="761"/>
      <c r="K173" s="761"/>
      <c r="L173" s="749">
        <f t="shared" si="17"/>
        <v>0</v>
      </c>
      <c r="M173" s="752">
        <f t="shared" si="13"/>
        <v>0</v>
      </c>
      <c r="N173" s="772">
        <f t="shared" si="14"/>
        <v>0</v>
      </c>
      <c r="O173" s="777"/>
      <c r="P173" s="777"/>
      <c r="Q173" s="775"/>
      <c r="R173" s="768">
        <f t="shared" si="15"/>
        <v>0</v>
      </c>
      <c r="S173" s="768">
        <f t="shared" si="16"/>
        <v>0</v>
      </c>
      <c r="T173" s="765"/>
      <c r="U173" s="765"/>
      <c r="V173" s="766"/>
      <c r="W173" s="1913"/>
      <c r="X173" s="386" t="s">
        <v>6772</v>
      </c>
      <c r="Y173" s="1913"/>
      <c r="Z173" s="1924"/>
      <c r="AA173" s="1913"/>
      <c r="AB173" s="1914"/>
      <c r="AC173" s="1915"/>
      <c r="AD173" s="834">
        <v>164</v>
      </c>
      <c r="AE173" s="826" t="s">
        <v>6773</v>
      </c>
      <c r="AF173" s="850" t="s">
        <v>6774</v>
      </c>
      <c r="AG173" s="850" t="s">
        <v>6775</v>
      </c>
      <c r="AH173" s="850" t="s">
        <v>6776</v>
      </c>
      <c r="AI173" s="850" t="s">
        <v>6777</v>
      </c>
      <c r="AJ173" s="850" t="s">
        <v>6778</v>
      </c>
      <c r="AK173" s="851" t="s">
        <v>6779</v>
      </c>
      <c r="AL173" s="852" t="s">
        <v>6780</v>
      </c>
      <c r="AM173" s="853" t="s">
        <v>6781</v>
      </c>
      <c r="AN173" s="853" t="s">
        <v>6782</v>
      </c>
      <c r="AO173" s="749" t="s">
        <v>6783</v>
      </c>
      <c r="AP173" s="752" t="s">
        <v>6784</v>
      </c>
      <c r="AQ173" s="752" t="s">
        <v>6785</v>
      </c>
      <c r="AR173" s="777"/>
      <c r="AS173" s="777"/>
      <c r="AT173" s="827" t="s">
        <v>6786</v>
      </c>
      <c r="AU173" s="694" t="s">
        <v>6787</v>
      </c>
      <c r="AV173" s="694" t="s">
        <v>6788</v>
      </c>
      <c r="AW173" s="709" t="s">
        <v>6789</v>
      </c>
      <c r="AX173" s="709" t="s">
        <v>6790</v>
      </c>
      <c r="AY173" s="872" t="s">
        <v>6791</v>
      </c>
    </row>
    <row r="174" spans="2:51" ht="15" customHeight="1" outlineLevel="1">
      <c r="B174" s="744" t="s">
        <v>6792</v>
      </c>
      <c r="C174" s="757"/>
      <c r="D174" s="757"/>
      <c r="E174" s="757"/>
      <c r="F174" s="757"/>
      <c r="G174" s="757"/>
      <c r="H174" s="758"/>
      <c r="I174" s="759"/>
      <c r="J174" s="761"/>
      <c r="K174" s="761"/>
      <c r="L174" s="749">
        <f t="shared" si="17"/>
        <v>0</v>
      </c>
      <c r="M174" s="752">
        <f t="shared" si="13"/>
        <v>0</v>
      </c>
      <c r="N174" s="772">
        <f t="shared" si="14"/>
        <v>0</v>
      </c>
      <c r="O174" s="777"/>
      <c r="P174" s="777"/>
      <c r="Q174" s="775"/>
      <c r="R174" s="768">
        <f t="shared" si="15"/>
        <v>0</v>
      </c>
      <c r="S174" s="768">
        <f t="shared" si="16"/>
        <v>0</v>
      </c>
      <c r="T174" s="765"/>
      <c r="U174" s="765"/>
      <c r="V174" s="766"/>
      <c r="W174" s="1913"/>
      <c r="X174" s="386" t="s">
        <v>6793</v>
      </c>
      <c r="Y174" s="1913"/>
      <c r="Z174" s="1924"/>
      <c r="AA174" s="1913"/>
      <c r="AB174" s="1914"/>
      <c r="AC174" s="1915"/>
      <c r="AD174" s="834">
        <v>165</v>
      </c>
      <c r="AE174" s="826" t="s">
        <v>6794</v>
      </c>
      <c r="AF174" s="850" t="s">
        <v>6795</v>
      </c>
      <c r="AG174" s="850" t="s">
        <v>6796</v>
      </c>
      <c r="AH174" s="850" t="s">
        <v>6797</v>
      </c>
      <c r="AI174" s="850" t="s">
        <v>6798</v>
      </c>
      <c r="AJ174" s="850" t="s">
        <v>6799</v>
      </c>
      <c r="AK174" s="851" t="s">
        <v>6800</v>
      </c>
      <c r="AL174" s="852" t="s">
        <v>6801</v>
      </c>
      <c r="AM174" s="853" t="s">
        <v>6802</v>
      </c>
      <c r="AN174" s="853" t="s">
        <v>6803</v>
      </c>
      <c r="AO174" s="749" t="s">
        <v>6804</v>
      </c>
      <c r="AP174" s="752" t="s">
        <v>6805</v>
      </c>
      <c r="AQ174" s="752" t="s">
        <v>6806</v>
      </c>
      <c r="AR174" s="777"/>
      <c r="AS174" s="777"/>
      <c r="AT174" s="827" t="s">
        <v>6807</v>
      </c>
      <c r="AU174" s="694" t="s">
        <v>6808</v>
      </c>
      <c r="AV174" s="694" t="s">
        <v>6809</v>
      </c>
      <c r="AW174" s="709" t="s">
        <v>6810</v>
      </c>
      <c r="AX174" s="709" t="s">
        <v>6811</v>
      </c>
      <c r="AY174" s="872" t="s">
        <v>6812</v>
      </c>
    </row>
    <row r="175" spans="2:51" ht="15" customHeight="1" outlineLevel="1">
      <c r="B175" s="744" t="s">
        <v>6813</v>
      </c>
      <c r="C175" s="757"/>
      <c r="D175" s="757"/>
      <c r="E175" s="757"/>
      <c r="F175" s="757"/>
      <c r="G175" s="757"/>
      <c r="H175" s="758"/>
      <c r="I175" s="759"/>
      <c r="J175" s="761"/>
      <c r="K175" s="761"/>
      <c r="L175" s="749">
        <f t="shared" si="17"/>
        <v>0</v>
      </c>
      <c r="M175" s="752">
        <f t="shared" si="13"/>
        <v>0</v>
      </c>
      <c r="N175" s="772">
        <f t="shared" si="14"/>
        <v>0</v>
      </c>
      <c r="O175" s="777"/>
      <c r="P175" s="777"/>
      <c r="Q175" s="775"/>
      <c r="R175" s="768">
        <f t="shared" si="15"/>
        <v>0</v>
      </c>
      <c r="S175" s="768">
        <f t="shared" si="16"/>
        <v>0</v>
      </c>
      <c r="T175" s="765"/>
      <c r="U175" s="765"/>
      <c r="V175" s="766"/>
      <c r="W175" s="1913"/>
      <c r="X175" s="386" t="s">
        <v>6814</v>
      </c>
      <c r="Y175" s="1913"/>
      <c r="Z175" s="1924"/>
      <c r="AA175" s="1913"/>
      <c r="AB175" s="1914"/>
      <c r="AC175" s="1915"/>
      <c r="AD175" s="834">
        <v>166</v>
      </c>
      <c r="AE175" s="826" t="s">
        <v>6815</v>
      </c>
      <c r="AF175" s="850" t="s">
        <v>6816</v>
      </c>
      <c r="AG175" s="850" t="s">
        <v>6817</v>
      </c>
      <c r="AH175" s="850" t="s">
        <v>6818</v>
      </c>
      <c r="AI175" s="850" t="s">
        <v>6819</v>
      </c>
      <c r="AJ175" s="850" t="s">
        <v>6820</v>
      </c>
      <c r="AK175" s="851" t="s">
        <v>6821</v>
      </c>
      <c r="AL175" s="852" t="s">
        <v>6822</v>
      </c>
      <c r="AM175" s="853" t="s">
        <v>6823</v>
      </c>
      <c r="AN175" s="853" t="s">
        <v>6824</v>
      </c>
      <c r="AO175" s="749" t="s">
        <v>6825</v>
      </c>
      <c r="AP175" s="752" t="s">
        <v>6826</v>
      </c>
      <c r="AQ175" s="752" t="s">
        <v>6827</v>
      </c>
      <c r="AR175" s="777"/>
      <c r="AS175" s="777"/>
      <c r="AT175" s="827" t="s">
        <v>6828</v>
      </c>
      <c r="AU175" s="694" t="s">
        <v>6829</v>
      </c>
      <c r="AV175" s="694" t="s">
        <v>6830</v>
      </c>
      <c r="AW175" s="709" t="s">
        <v>6831</v>
      </c>
      <c r="AX175" s="709" t="s">
        <v>6832</v>
      </c>
      <c r="AY175" s="872" t="s">
        <v>6833</v>
      </c>
    </row>
    <row r="176" spans="2:51" ht="15" customHeight="1" outlineLevel="1">
      <c r="B176" s="744" t="s">
        <v>6834</v>
      </c>
      <c r="C176" s="757"/>
      <c r="D176" s="757"/>
      <c r="E176" s="757"/>
      <c r="F176" s="757"/>
      <c r="G176" s="757"/>
      <c r="H176" s="758"/>
      <c r="I176" s="759"/>
      <c r="J176" s="761"/>
      <c r="K176" s="761"/>
      <c r="L176" s="749">
        <f t="shared" si="17"/>
        <v>0</v>
      </c>
      <c r="M176" s="752">
        <f t="shared" si="13"/>
        <v>0</v>
      </c>
      <c r="N176" s="772">
        <f t="shared" si="14"/>
        <v>0</v>
      </c>
      <c r="O176" s="777"/>
      <c r="P176" s="777"/>
      <c r="Q176" s="775"/>
      <c r="R176" s="768">
        <f t="shared" si="15"/>
        <v>0</v>
      </c>
      <c r="S176" s="768">
        <f t="shared" si="16"/>
        <v>0</v>
      </c>
      <c r="T176" s="765"/>
      <c r="U176" s="765"/>
      <c r="V176" s="766"/>
      <c r="W176" s="1913"/>
      <c r="X176" s="386" t="s">
        <v>6835</v>
      </c>
      <c r="Y176" s="1913"/>
      <c r="Z176" s="1924"/>
      <c r="AA176" s="1913"/>
      <c r="AB176" s="1914"/>
      <c r="AC176" s="1915"/>
      <c r="AD176" s="834">
        <v>167</v>
      </c>
      <c r="AE176" s="826" t="s">
        <v>6836</v>
      </c>
      <c r="AF176" s="850" t="s">
        <v>6837</v>
      </c>
      <c r="AG176" s="850" t="s">
        <v>6838</v>
      </c>
      <c r="AH176" s="850" t="s">
        <v>6839</v>
      </c>
      <c r="AI176" s="850" t="s">
        <v>6840</v>
      </c>
      <c r="AJ176" s="850" t="s">
        <v>6841</v>
      </c>
      <c r="AK176" s="851" t="s">
        <v>6842</v>
      </c>
      <c r="AL176" s="852" t="s">
        <v>6843</v>
      </c>
      <c r="AM176" s="853" t="s">
        <v>6844</v>
      </c>
      <c r="AN176" s="853" t="s">
        <v>6845</v>
      </c>
      <c r="AO176" s="749" t="s">
        <v>6846</v>
      </c>
      <c r="AP176" s="752" t="s">
        <v>6847</v>
      </c>
      <c r="AQ176" s="752" t="s">
        <v>6848</v>
      </c>
      <c r="AR176" s="777"/>
      <c r="AS176" s="777"/>
      <c r="AT176" s="827" t="s">
        <v>6849</v>
      </c>
      <c r="AU176" s="694" t="s">
        <v>6850</v>
      </c>
      <c r="AV176" s="694" t="s">
        <v>6851</v>
      </c>
      <c r="AW176" s="709" t="s">
        <v>6852</v>
      </c>
      <c r="AX176" s="709" t="s">
        <v>6853</v>
      </c>
      <c r="AY176" s="872" t="s">
        <v>6854</v>
      </c>
    </row>
    <row r="177" spans="2:51" ht="15" customHeight="1" outlineLevel="1">
      <c r="B177" s="744" t="s">
        <v>6855</v>
      </c>
      <c r="C177" s="757"/>
      <c r="D177" s="757"/>
      <c r="E177" s="757"/>
      <c r="F177" s="757"/>
      <c r="G177" s="757"/>
      <c r="H177" s="758"/>
      <c r="I177" s="759"/>
      <c r="J177" s="761"/>
      <c r="K177" s="761"/>
      <c r="L177" s="749">
        <f t="shared" si="17"/>
        <v>0</v>
      </c>
      <c r="M177" s="752">
        <f t="shared" si="13"/>
        <v>0</v>
      </c>
      <c r="N177" s="772">
        <f t="shared" si="14"/>
        <v>0</v>
      </c>
      <c r="O177" s="777"/>
      <c r="P177" s="777"/>
      <c r="Q177" s="775"/>
      <c r="R177" s="768">
        <f t="shared" si="15"/>
        <v>0</v>
      </c>
      <c r="S177" s="768">
        <f t="shared" si="16"/>
        <v>0</v>
      </c>
      <c r="T177" s="765"/>
      <c r="U177" s="765"/>
      <c r="V177" s="766"/>
      <c r="W177" s="1913"/>
      <c r="X177" s="386" t="s">
        <v>6856</v>
      </c>
      <c r="Y177" s="1913"/>
      <c r="Z177" s="1924"/>
      <c r="AA177" s="1913"/>
      <c r="AB177" s="1914"/>
      <c r="AC177" s="1915"/>
      <c r="AD177" s="834">
        <v>168</v>
      </c>
      <c r="AE177" s="826" t="s">
        <v>6857</v>
      </c>
      <c r="AF177" s="850" t="s">
        <v>6858</v>
      </c>
      <c r="AG177" s="850" t="s">
        <v>6859</v>
      </c>
      <c r="AH177" s="850" t="s">
        <v>6860</v>
      </c>
      <c r="AI177" s="850" t="s">
        <v>6861</v>
      </c>
      <c r="AJ177" s="850" t="s">
        <v>6862</v>
      </c>
      <c r="AK177" s="851" t="s">
        <v>6863</v>
      </c>
      <c r="AL177" s="852" t="s">
        <v>6864</v>
      </c>
      <c r="AM177" s="853" t="s">
        <v>6865</v>
      </c>
      <c r="AN177" s="853" t="s">
        <v>6866</v>
      </c>
      <c r="AO177" s="749" t="s">
        <v>6867</v>
      </c>
      <c r="AP177" s="752" t="s">
        <v>6868</v>
      </c>
      <c r="AQ177" s="752" t="s">
        <v>6869</v>
      </c>
      <c r="AR177" s="777"/>
      <c r="AS177" s="777"/>
      <c r="AT177" s="827" t="s">
        <v>6870</v>
      </c>
      <c r="AU177" s="694" t="s">
        <v>6871</v>
      </c>
      <c r="AV177" s="694" t="s">
        <v>6872</v>
      </c>
      <c r="AW177" s="709" t="s">
        <v>6873</v>
      </c>
      <c r="AX177" s="709" t="s">
        <v>6874</v>
      </c>
      <c r="AY177" s="872" t="s">
        <v>6875</v>
      </c>
    </row>
    <row r="178" spans="2:51" ht="15" customHeight="1" outlineLevel="1">
      <c r="B178" s="744" t="s">
        <v>6876</v>
      </c>
      <c r="C178" s="757"/>
      <c r="D178" s="757"/>
      <c r="E178" s="757"/>
      <c r="F178" s="757"/>
      <c r="G178" s="757"/>
      <c r="H178" s="758"/>
      <c r="I178" s="759"/>
      <c r="J178" s="761"/>
      <c r="K178" s="761"/>
      <c r="L178" s="749">
        <f t="shared" si="17"/>
        <v>0</v>
      </c>
      <c r="M178" s="752">
        <f t="shared" si="13"/>
        <v>0</v>
      </c>
      <c r="N178" s="772">
        <f t="shared" si="14"/>
        <v>0</v>
      </c>
      <c r="O178" s="777"/>
      <c r="P178" s="777"/>
      <c r="Q178" s="775"/>
      <c r="R178" s="768">
        <f t="shared" si="15"/>
        <v>0</v>
      </c>
      <c r="S178" s="768">
        <f t="shared" si="16"/>
        <v>0</v>
      </c>
      <c r="T178" s="765"/>
      <c r="U178" s="765"/>
      <c r="V178" s="766"/>
      <c r="W178" s="1913"/>
      <c r="X178" s="386" t="s">
        <v>6877</v>
      </c>
      <c r="Y178" s="1913"/>
      <c r="Z178" s="1924"/>
      <c r="AA178" s="1913"/>
      <c r="AB178" s="1914"/>
      <c r="AC178" s="1915"/>
      <c r="AD178" s="834">
        <v>169</v>
      </c>
      <c r="AE178" s="826" t="s">
        <v>6878</v>
      </c>
      <c r="AF178" s="850" t="s">
        <v>6879</v>
      </c>
      <c r="AG178" s="850" t="s">
        <v>6880</v>
      </c>
      <c r="AH178" s="850" t="s">
        <v>6881</v>
      </c>
      <c r="AI178" s="850" t="s">
        <v>6882</v>
      </c>
      <c r="AJ178" s="850" t="s">
        <v>6883</v>
      </c>
      <c r="AK178" s="851" t="s">
        <v>6884</v>
      </c>
      <c r="AL178" s="852" t="s">
        <v>6885</v>
      </c>
      <c r="AM178" s="853" t="s">
        <v>6886</v>
      </c>
      <c r="AN178" s="853" t="s">
        <v>6887</v>
      </c>
      <c r="AO178" s="749" t="s">
        <v>6888</v>
      </c>
      <c r="AP178" s="752" t="s">
        <v>6889</v>
      </c>
      <c r="AQ178" s="752" t="s">
        <v>6890</v>
      </c>
      <c r="AR178" s="777"/>
      <c r="AS178" s="777"/>
      <c r="AT178" s="827" t="s">
        <v>6891</v>
      </c>
      <c r="AU178" s="694" t="s">
        <v>6892</v>
      </c>
      <c r="AV178" s="694" t="s">
        <v>6893</v>
      </c>
      <c r="AW178" s="709" t="s">
        <v>6894</v>
      </c>
      <c r="AX178" s="709" t="s">
        <v>6895</v>
      </c>
      <c r="AY178" s="872" t="s">
        <v>6896</v>
      </c>
    </row>
    <row r="179" spans="2:51" ht="15" customHeight="1" outlineLevel="1">
      <c r="B179" s="744" t="s">
        <v>6897</v>
      </c>
      <c r="C179" s="757"/>
      <c r="D179" s="757"/>
      <c r="E179" s="757"/>
      <c r="F179" s="757"/>
      <c r="G179" s="757"/>
      <c r="H179" s="758"/>
      <c r="I179" s="759"/>
      <c r="J179" s="761"/>
      <c r="K179" s="761"/>
      <c r="L179" s="749">
        <f t="shared" si="17"/>
        <v>0</v>
      </c>
      <c r="M179" s="752">
        <f t="shared" si="13"/>
        <v>0</v>
      </c>
      <c r="N179" s="772">
        <f t="shared" si="14"/>
        <v>0</v>
      </c>
      <c r="O179" s="777"/>
      <c r="P179" s="777"/>
      <c r="Q179" s="775"/>
      <c r="R179" s="768">
        <f t="shared" si="15"/>
        <v>0</v>
      </c>
      <c r="S179" s="768">
        <f t="shared" si="16"/>
        <v>0</v>
      </c>
      <c r="T179" s="765"/>
      <c r="U179" s="765"/>
      <c r="V179" s="766"/>
      <c r="W179" s="1913"/>
      <c r="X179" s="386" t="s">
        <v>6898</v>
      </c>
      <c r="Y179" s="1913"/>
      <c r="Z179" s="1924"/>
      <c r="AA179" s="1913"/>
      <c r="AB179" s="1914"/>
      <c r="AC179" s="1915"/>
      <c r="AD179" s="834">
        <v>170</v>
      </c>
      <c r="AE179" s="826" t="s">
        <v>6899</v>
      </c>
      <c r="AF179" s="850" t="s">
        <v>6900</v>
      </c>
      <c r="AG179" s="850" t="s">
        <v>6901</v>
      </c>
      <c r="AH179" s="850" t="s">
        <v>6902</v>
      </c>
      <c r="AI179" s="850" t="s">
        <v>6903</v>
      </c>
      <c r="AJ179" s="850" t="s">
        <v>6904</v>
      </c>
      <c r="AK179" s="851" t="s">
        <v>6905</v>
      </c>
      <c r="AL179" s="852" t="s">
        <v>6906</v>
      </c>
      <c r="AM179" s="853" t="s">
        <v>6907</v>
      </c>
      <c r="AN179" s="853" t="s">
        <v>6908</v>
      </c>
      <c r="AO179" s="749" t="s">
        <v>6909</v>
      </c>
      <c r="AP179" s="752" t="s">
        <v>6910</v>
      </c>
      <c r="AQ179" s="752" t="s">
        <v>6911</v>
      </c>
      <c r="AR179" s="777"/>
      <c r="AS179" s="777"/>
      <c r="AT179" s="827" t="s">
        <v>6912</v>
      </c>
      <c r="AU179" s="694" t="s">
        <v>6913</v>
      </c>
      <c r="AV179" s="694" t="s">
        <v>6914</v>
      </c>
      <c r="AW179" s="709" t="s">
        <v>6915</v>
      </c>
      <c r="AX179" s="709" t="s">
        <v>6916</v>
      </c>
      <c r="AY179" s="872" t="s">
        <v>6917</v>
      </c>
    </row>
    <row r="180" spans="2:51" ht="15" customHeight="1" outlineLevel="1">
      <c r="B180" s="744" t="s">
        <v>6918</v>
      </c>
      <c r="C180" s="757"/>
      <c r="D180" s="757"/>
      <c r="E180" s="757"/>
      <c r="F180" s="757"/>
      <c r="G180" s="757"/>
      <c r="H180" s="758"/>
      <c r="I180" s="759"/>
      <c r="J180" s="761"/>
      <c r="K180" s="761"/>
      <c r="L180" s="749">
        <f t="shared" si="17"/>
        <v>0</v>
      </c>
      <c r="M180" s="752">
        <f t="shared" si="13"/>
        <v>0</v>
      </c>
      <c r="N180" s="772">
        <f t="shared" si="14"/>
        <v>0</v>
      </c>
      <c r="O180" s="777"/>
      <c r="P180" s="777"/>
      <c r="Q180" s="775"/>
      <c r="R180" s="768">
        <f t="shared" si="15"/>
        <v>0</v>
      </c>
      <c r="S180" s="768">
        <f t="shared" si="16"/>
        <v>0</v>
      </c>
      <c r="T180" s="765"/>
      <c r="U180" s="765"/>
      <c r="V180" s="766"/>
      <c r="W180" s="1913"/>
      <c r="X180" s="386" t="s">
        <v>6919</v>
      </c>
      <c r="Y180" s="1913"/>
      <c r="Z180" s="1924"/>
      <c r="AA180" s="1913"/>
      <c r="AB180" s="1914"/>
      <c r="AC180" s="1915"/>
      <c r="AD180" s="834">
        <v>171</v>
      </c>
      <c r="AE180" s="826" t="s">
        <v>6920</v>
      </c>
      <c r="AF180" s="850" t="s">
        <v>6921</v>
      </c>
      <c r="AG180" s="850" t="s">
        <v>6922</v>
      </c>
      <c r="AH180" s="850" t="s">
        <v>6923</v>
      </c>
      <c r="AI180" s="850" t="s">
        <v>6924</v>
      </c>
      <c r="AJ180" s="850" t="s">
        <v>6925</v>
      </c>
      <c r="AK180" s="851" t="s">
        <v>6926</v>
      </c>
      <c r="AL180" s="852" t="s">
        <v>6927</v>
      </c>
      <c r="AM180" s="853" t="s">
        <v>6928</v>
      </c>
      <c r="AN180" s="853" t="s">
        <v>6929</v>
      </c>
      <c r="AO180" s="749" t="s">
        <v>6930</v>
      </c>
      <c r="AP180" s="752" t="s">
        <v>6931</v>
      </c>
      <c r="AQ180" s="752" t="s">
        <v>6932</v>
      </c>
      <c r="AR180" s="777"/>
      <c r="AS180" s="777"/>
      <c r="AT180" s="827" t="s">
        <v>6933</v>
      </c>
      <c r="AU180" s="694" t="s">
        <v>6934</v>
      </c>
      <c r="AV180" s="694" t="s">
        <v>6935</v>
      </c>
      <c r="AW180" s="709" t="s">
        <v>6936</v>
      </c>
      <c r="AX180" s="709" t="s">
        <v>6937</v>
      </c>
      <c r="AY180" s="872" t="s">
        <v>6938</v>
      </c>
    </row>
    <row r="181" spans="2:51" ht="15" customHeight="1" outlineLevel="1">
      <c r="B181" s="744" t="s">
        <v>6939</v>
      </c>
      <c r="C181" s="757"/>
      <c r="D181" s="757"/>
      <c r="E181" s="757"/>
      <c r="F181" s="757"/>
      <c r="G181" s="757"/>
      <c r="H181" s="758"/>
      <c r="I181" s="759"/>
      <c r="J181" s="761"/>
      <c r="K181" s="761"/>
      <c r="L181" s="749">
        <f t="shared" si="17"/>
        <v>0</v>
      </c>
      <c r="M181" s="752">
        <f t="shared" si="13"/>
        <v>0</v>
      </c>
      <c r="N181" s="772">
        <f t="shared" si="14"/>
        <v>0</v>
      </c>
      <c r="O181" s="777"/>
      <c r="P181" s="777"/>
      <c r="Q181" s="775"/>
      <c r="R181" s="768">
        <f t="shared" si="15"/>
        <v>0</v>
      </c>
      <c r="S181" s="768">
        <f t="shared" si="16"/>
        <v>0</v>
      </c>
      <c r="T181" s="765"/>
      <c r="U181" s="765"/>
      <c r="V181" s="766"/>
      <c r="W181" s="1913"/>
      <c r="X181" s="386" t="s">
        <v>6940</v>
      </c>
      <c r="Y181" s="1913"/>
      <c r="Z181" s="1924"/>
      <c r="AA181" s="1913"/>
      <c r="AB181" s="1914"/>
      <c r="AC181" s="1915"/>
      <c r="AD181" s="834">
        <v>172</v>
      </c>
      <c r="AE181" s="826" t="s">
        <v>6941</v>
      </c>
      <c r="AF181" s="850" t="s">
        <v>6942</v>
      </c>
      <c r="AG181" s="850" t="s">
        <v>6943</v>
      </c>
      <c r="AH181" s="850" t="s">
        <v>6944</v>
      </c>
      <c r="AI181" s="850" t="s">
        <v>6945</v>
      </c>
      <c r="AJ181" s="850" t="s">
        <v>6946</v>
      </c>
      <c r="AK181" s="851" t="s">
        <v>6947</v>
      </c>
      <c r="AL181" s="852" t="s">
        <v>6948</v>
      </c>
      <c r="AM181" s="853" t="s">
        <v>6949</v>
      </c>
      <c r="AN181" s="853" t="s">
        <v>6950</v>
      </c>
      <c r="AO181" s="749" t="s">
        <v>6951</v>
      </c>
      <c r="AP181" s="752" t="s">
        <v>6952</v>
      </c>
      <c r="AQ181" s="752" t="s">
        <v>6953</v>
      </c>
      <c r="AR181" s="777"/>
      <c r="AS181" s="777"/>
      <c r="AT181" s="827" t="s">
        <v>6954</v>
      </c>
      <c r="AU181" s="694" t="s">
        <v>6955</v>
      </c>
      <c r="AV181" s="694" t="s">
        <v>6956</v>
      </c>
      <c r="AW181" s="709" t="s">
        <v>6957</v>
      </c>
      <c r="AX181" s="709" t="s">
        <v>6958</v>
      </c>
      <c r="AY181" s="872" t="s">
        <v>6959</v>
      </c>
    </row>
    <row r="182" spans="2:51" ht="15" customHeight="1" outlineLevel="1">
      <c r="B182" s="744" t="s">
        <v>6960</v>
      </c>
      <c r="C182" s="757"/>
      <c r="D182" s="757"/>
      <c r="E182" s="757"/>
      <c r="F182" s="757"/>
      <c r="G182" s="757"/>
      <c r="H182" s="758"/>
      <c r="I182" s="759"/>
      <c r="J182" s="761"/>
      <c r="K182" s="761"/>
      <c r="L182" s="749">
        <f t="shared" si="17"/>
        <v>0</v>
      </c>
      <c r="M182" s="752">
        <f t="shared" si="13"/>
        <v>0</v>
      </c>
      <c r="N182" s="772">
        <f t="shared" si="14"/>
        <v>0</v>
      </c>
      <c r="O182" s="777"/>
      <c r="P182" s="777"/>
      <c r="Q182" s="775"/>
      <c r="R182" s="768">
        <f t="shared" si="15"/>
        <v>0</v>
      </c>
      <c r="S182" s="768">
        <f t="shared" si="16"/>
        <v>0</v>
      </c>
      <c r="T182" s="765"/>
      <c r="U182" s="765"/>
      <c r="V182" s="766"/>
      <c r="W182" s="1913"/>
      <c r="X182" s="386" t="s">
        <v>6961</v>
      </c>
      <c r="Y182" s="1913"/>
      <c r="Z182" s="1924"/>
      <c r="AA182" s="1913"/>
      <c r="AB182" s="1914"/>
      <c r="AC182" s="1915"/>
      <c r="AD182" s="834">
        <v>173</v>
      </c>
      <c r="AE182" s="826" t="s">
        <v>6962</v>
      </c>
      <c r="AF182" s="850" t="s">
        <v>6963</v>
      </c>
      <c r="AG182" s="850" t="s">
        <v>6964</v>
      </c>
      <c r="AH182" s="850" t="s">
        <v>6965</v>
      </c>
      <c r="AI182" s="850" t="s">
        <v>6966</v>
      </c>
      <c r="AJ182" s="850" t="s">
        <v>6967</v>
      </c>
      <c r="AK182" s="851" t="s">
        <v>6968</v>
      </c>
      <c r="AL182" s="852" t="s">
        <v>6969</v>
      </c>
      <c r="AM182" s="853" t="s">
        <v>6970</v>
      </c>
      <c r="AN182" s="853" t="s">
        <v>6971</v>
      </c>
      <c r="AO182" s="749" t="s">
        <v>6972</v>
      </c>
      <c r="AP182" s="752" t="s">
        <v>6973</v>
      </c>
      <c r="AQ182" s="752" t="s">
        <v>6974</v>
      </c>
      <c r="AR182" s="777"/>
      <c r="AS182" s="777"/>
      <c r="AT182" s="827" t="s">
        <v>6975</v>
      </c>
      <c r="AU182" s="694" t="s">
        <v>6976</v>
      </c>
      <c r="AV182" s="694" t="s">
        <v>6977</v>
      </c>
      <c r="AW182" s="709" t="s">
        <v>6978</v>
      </c>
      <c r="AX182" s="709" t="s">
        <v>6979</v>
      </c>
      <c r="AY182" s="872" t="s">
        <v>6980</v>
      </c>
    </row>
    <row r="183" spans="2:51" ht="15" customHeight="1" outlineLevel="1">
      <c r="B183" s="744" t="s">
        <v>6981</v>
      </c>
      <c r="C183" s="757"/>
      <c r="D183" s="757"/>
      <c r="E183" s="757"/>
      <c r="F183" s="757"/>
      <c r="G183" s="757"/>
      <c r="H183" s="758"/>
      <c r="I183" s="759"/>
      <c r="J183" s="761"/>
      <c r="K183" s="761"/>
      <c r="L183" s="749">
        <f t="shared" si="17"/>
        <v>0</v>
      </c>
      <c r="M183" s="752">
        <f t="shared" si="13"/>
        <v>0</v>
      </c>
      <c r="N183" s="772">
        <f t="shared" si="14"/>
        <v>0</v>
      </c>
      <c r="O183" s="777"/>
      <c r="P183" s="777"/>
      <c r="Q183" s="775"/>
      <c r="R183" s="768">
        <f t="shared" si="15"/>
        <v>0</v>
      </c>
      <c r="S183" s="768">
        <f t="shared" si="16"/>
        <v>0</v>
      </c>
      <c r="T183" s="765"/>
      <c r="U183" s="765"/>
      <c r="V183" s="766"/>
      <c r="W183" s="1913"/>
      <c r="X183" s="386" t="s">
        <v>6982</v>
      </c>
      <c r="Y183" s="1913"/>
      <c r="Z183" s="1924"/>
      <c r="AA183" s="1913"/>
      <c r="AB183" s="1914"/>
      <c r="AC183" s="1915"/>
      <c r="AD183" s="834">
        <v>174</v>
      </c>
      <c r="AE183" s="826" t="s">
        <v>6983</v>
      </c>
      <c r="AF183" s="850" t="s">
        <v>6984</v>
      </c>
      <c r="AG183" s="850" t="s">
        <v>6985</v>
      </c>
      <c r="AH183" s="850" t="s">
        <v>6986</v>
      </c>
      <c r="AI183" s="850" t="s">
        <v>6987</v>
      </c>
      <c r="AJ183" s="850" t="s">
        <v>6988</v>
      </c>
      <c r="AK183" s="851" t="s">
        <v>6989</v>
      </c>
      <c r="AL183" s="852" t="s">
        <v>6990</v>
      </c>
      <c r="AM183" s="853" t="s">
        <v>6991</v>
      </c>
      <c r="AN183" s="853" t="s">
        <v>6992</v>
      </c>
      <c r="AO183" s="749" t="s">
        <v>6993</v>
      </c>
      <c r="AP183" s="752" t="s">
        <v>6994</v>
      </c>
      <c r="AQ183" s="752" t="s">
        <v>6995</v>
      </c>
      <c r="AR183" s="777"/>
      <c r="AS183" s="777"/>
      <c r="AT183" s="827" t="s">
        <v>6996</v>
      </c>
      <c r="AU183" s="694" t="s">
        <v>6997</v>
      </c>
      <c r="AV183" s="694" t="s">
        <v>6998</v>
      </c>
      <c r="AW183" s="709" t="s">
        <v>6999</v>
      </c>
      <c r="AX183" s="709" t="s">
        <v>7000</v>
      </c>
      <c r="AY183" s="872" t="s">
        <v>7001</v>
      </c>
    </row>
    <row r="184" spans="2:51" ht="15" customHeight="1" outlineLevel="1">
      <c r="B184" s="744" t="s">
        <v>7002</v>
      </c>
      <c r="C184" s="757"/>
      <c r="D184" s="757"/>
      <c r="E184" s="757"/>
      <c r="F184" s="757"/>
      <c r="G184" s="757"/>
      <c r="H184" s="758"/>
      <c r="I184" s="759"/>
      <c r="J184" s="761"/>
      <c r="K184" s="761"/>
      <c r="L184" s="749">
        <f t="shared" si="17"/>
        <v>0</v>
      </c>
      <c r="M184" s="752">
        <f t="shared" si="13"/>
        <v>0</v>
      </c>
      <c r="N184" s="772">
        <f t="shared" si="14"/>
        <v>0</v>
      </c>
      <c r="O184" s="777"/>
      <c r="P184" s="777"/>
      <c r="Q184" s="775"/>
      <c r="R184" s="768">
        <f t="shared" si="15"/>
        <v>0</v>
      </c>
      <c r="S184" s="768">
        <f t="shared" si="16"/>
        <v>0</v>
      </c>
      <c r="T184" s="765"/>
      <c r="U184" s="765"/>
      <c r="V184" s="766"/>
      <c r="W184" s="1913"/>
      <c r="X184" s="386" t="s">
        <v>7003</v>
      </c>
      <c r="Y184" s="1913"/>
      <c r="Z184" s="1924"/>
      <c r="AA184" s="1913"/>
      <c r="AB184" s="1914"/>
      <c r="AC184" s="1915"/>
      <c r="AD184" s="834">
        <v>175</v>
      </c>
      <c r="AE184" s="826" t="s">
        <v>7004</v>
      </c>
      <c r="AF184" s="850" t="s">
        <v>7005</v>
      </c>
      <c r="AG184" s="850" t="s">
        <v>7006</v>
      </c>
      <c r="AH184" s="850" t="s">
        <v>7007</v>
      </c>
      <c r="AI184" s="850" t="s">
        <v>7008</v>
      </c>
      <c r="AJ184" s="850" t="s">
        <v>7009</v>
      </c>
      <c r="AK184" s="851" t="s">
        <v>7010</v>
      </c>
      <c r="AL184" s="852" t="s">
        <v>7011</v>
      </c>
      <c r="AM184" s="853" t="s">
        <v>7012</v>
      </c>
      <c r="AN184" s="853" t="s">
        <v>7013</v>
      </c>
      <c r="AO184" s="749" t="s">
        <v>7014</v>
      </c>
      <c r="AP184" s="752" t="s">
        <v>7015</v>
      </c>
      <c r="AQ184" s="752" t="s">
        <v>7016</v>
      </c>
      <c r="AR184" s="777"/>
      <c r="AS184" s="777"/>
      <c r="AT184" s="827" t="s">
        <v>7017</v>
      </c>
      <c r="AU184" s="694" t="s">
        <v>7018</v>
      </c>
      <c r="AV184" s="694" t="s">
        <v>7019</v>
      </c>
      <c r="AW184" s="709" t="s">
        <v>7020</v>
      </c>
      <c r="AX184" s="709" t="s">
        <v>7021</v>
      </c>
      <c r="AY184" s="872" t="s">
        <v>7022</v>
      </c>
    </row>
    <row r="185" spans="2:51" ht="15" customHeight="1" outlineLevel="1">
      <c r="B185" s="744" t="s">
        <v>7023</v>
      </c>
      <c r="C185" s="757"/>
      <c r="D185" s="757"/>
      <c r="E185" s="757"/>
      <c r="F185" s="757"/>
      <c r="G185" s="757"/>
      <c r="H185" s="758"/>
      <c r="I185" s="759"/>
      <c r="J185" s="761"/>
      <c r="K185" s="761"/>
      <c r="L185" s="749">
        <f t="shared" si="17"/>
        <v>0</v>
      </c>
      <c r="M185" s="752">
        <f t="shared" si="13"/>
        <v>0</v>
      </c>
      <c r="N185" s="772">
        <f t="shared" si="14"/>
        <v>0</v>
      </c>
      <c r="O185" s="777"/>
      <c r="P185" s="777"/>
      <c r="Q185" s="775"/>
      <c r="R185" s="768">
        <f t="shared" si="15"/>
        <v>0</v>
      </c>
      <c r="S185" s="768">
        <f t="shared" si="16"/>
        <v>0</v>
      </c>
      <c r="T185" s="765"/>
      <c r="U185" s="765"/>
      <c r="V185" s="766"/>
      <c r="W185" s="1913"/>
      <c r="X185" s="386" t="s">
        <v>7024</v>
      </c>
      <c r="Y185" s="1913"/>
      <c r="Z185" s="1924"/>
      <c r="AA185" s="1913"/>
      <c r="AB185" s="1914"/>
      <c r="AC185" s="1915"/>
      <c r="AD185" s="834">
        <v>176</v>
      </c>
      <c r="AE185" s="826" t="s">
        <v>7025</v>
      </c>
      <c r="AF185" s="850" t="s">
        <v>7026</v>
      </c>
      <c r="AG185" s="850" t="s">
        <v>7027</v>
      </c>
      <c r="AH185" s="850" t="s">
        <v>7028</v>
      </c>
      <c r="AI185" s="850" t="s">
        <v>7029</v>
      </c>
      <c r="AJ185" s="850" t="s">
        <v>7030</v>
      </c>
      <c r="AK185" s="851" t="s">
        <v>7031</v>
      </c>
      <c r="AL185" s="852" t="s">
        <v>7032</v>
      </c>
      <c r="AM185" s="853" t="s">
        <v>7033</v>
      </c>
      <c r="AN185" s="853" t="s">
        <v>7034</v>
      </c>
      <c r="AO185" s="749" t="s">
        <v>7035</v>
      </c>
      <c r="AP185" s="752" t="s">
        <v>7036</v>
      </c>
      <c r="AQ185" s="752" t="s">
        <v>7037</v>
      </c>
      <c r="AR185" s="777"/>
      <c r="AS185" s="777"/>
      <c r="AT185" s="827" t="s">
        <v>7038</v>
      </c>
      <c r="AU185" s="694" t="s">
        <v>7039</v>
      </c>
      <c r="AV185" s="694" t="s">
        <v>7040</v>
      </c>
      <c r="AW185" s="709" t="s">
        <v>7041</v>
      </c>
      <c r="AX185" s="709" t="s">
        <v>7042</v>
      </c>
      <c r="AY185" s="872" t="s">
        <v>7043</v>
      </c>
    </row>
    <row r="186" spans="2:51" ht="15" customHeight="1" outlineLevel="1">
      <c r="B186" s="744" t="s">
        <v>7044</v>
      </c>
      <c r="C186" s="757"/>
      <c r="D186" s="757"/>
      <c r="E186" s="757"/>
      <c r="F186" s="757"/>
      <c r="G186" s="757"/>
      <c r="H186" s="758"/>
      <c r="I186" s="759"/>
      <c r="J186" s="761"/>
      <c r="K186" s="761"/>
      <c r="L186" s="749">
        <f t="shared" si="17"/>
        <v>0</v>
      </c>
      <c r="M186" s="752">
        <f t="shared" si="13"/>
        <v>0</v>
      </c>
      <c r="N186" s="772">
        <f t="shared" si="14"/>
        <v>0</v>
      </c>
      <c r="O186" s="777"/>
      <c r="P186" s="777"/>
      <c r="Q186" s="775"/>
      <c r="R186" s="768">
        <f t="shared" si="15"/>
        <v>0</v>
      </c>
      <c r="S186" s="768">
        <f t="shared" si="16"/>
        <v>0</v>
      </c>
      <c r="T186" s="765"/>
      <c r="U186" s="765"/>
      <c r="V186" s="766"/>
      <c r="W186" s="1913"/>
      <c r="X186" s="386" t="s">
        <v>7045</v>
      </c>
      <c r="Y186" s="1913"/>
      <c r="Z186" s="1924"/>
      <c r="AA186" s="1913"/>
      <c r="AB186" s="1914"/>
      <c r="AC186" s="1915"/>
      <c r="AD186" s="834">
        <v>177</v>
      </c>
      <c r="AE186" s="826" t="s">
        <v>7046</v>
      </c>
      <c r="AF186" s="850" t="s">
        <v>7047</v>
      </c>
      <c r="AG186" s="850" t="s">
        <v>7048</v>
      </c>
      <c r="AH186" s="850" t="s">
        <v>7049</v>
      </c>
      <c r="AI186" s="850" t="s">
        <v>7050</v>
      </c>
      <c r="AJ186" s="850" t="s">
        <v>7051</v>
      </c>
      <c r="AK186" s="851" t="s">
        <v>7052</v>
      </c>
      <c r="AL186" s="852" t="s">
        <v>7053</v>
      </c>
      <c r="AM186" s="853" t="s">
        <v>7054</v>
      </c>
      <c r="AN186" s="853" t="s">
        <v>7055</v>
      </c>
      <c r="AO186" s="749" t="s">
        <v>7056</v>
      </c>
      <c r="AP186" s="752" t="s">
        <v>7057</v>
      </c>
      <c r="AQ186" s="752" t="s">
        <v>7058</v>
      </c>
      <c r="AR186" s="777"/>
      <c r="AS186" s="777"/>
      <c r="AT186" s="827" t="s">
        <v>7059</v>
      </c>
      <c r="AU186" s="694" t="s">
        <v>7060</v>
      </c>
      <c r="AV186" s="694" t="s">
        <v>7061</v>
      </c>
      <c r="AW186" s="709" t="s">
        <v>7062</v>
      </c>
      <c r="AX186" s="709" t="s">
        <v>7063</v>
      </c>
      <c r="AY186" s="872" t="s">
        <v>7064</v>
      </c>
    </row>
    <row r="187" spans="2:51" ht="15" customHeight="1" outlineLevel="1">
      <c r="B187" s="744" t="s">
        <v>7065</v>
      </c>
      <c r="C187" s="757"/>
      <c r="D187" s="757"/>
      <c r="E187" s="757"/>
      <c r="F187" s="757"/>
      <c r="G187" s="757"/>
      <c r="H187" s="758"/>
      <c r="I187" s="759"/>
      <c r="J187" s="761"/>
      <c r="K187" s="761"/>
      <c r="L187" s="749">
        <f t="shared" si="17"/>
        <v>0</v>
      </c>
      <c r="M187" s="752">
        <f t="shared" si="13"/>
        <v>0</v>
      </c>
      <c r="N187" s="772">
        <f t="shared" si="14"/>
        <v>0</v>
      </c>
      <c r="O187" s="777"/>
      <c r="P187" s="777"/>
      <c r="Q187" s="775"/>
      <c r="R187" s="768">
        <f t="shared" si="15"/>
        <v>0</v>
      </c>
      <c r="S187" s="768">
        <f t="shared" si="16"/>
        <v>0</v>
      </c>
      <c r="T187" s="765"/>
      <c r="U187" s="765"/>
      <c r="V187" s="766"/>
      <c r="W187" s="1913"/>
      <c r="X187" s="386" t="s">
        <v>7066</v>
      </c>
      <c r="Y187" s="1913"/>
      <c r="Z187" s="1924"/>
      <c r="AA187" s="1913"/>
      <c r="AB187" s="1914"/>
      <c r="AC187" s="1915"/>
      <c r="AD187" s="834">
        <v>178</v>
      </c>
      <c r="AE187" s="826" t="s">
        <v>7067</v>
      </c>
      <c r="AF187" s="850" t="s">
        <v>7068</v>
      </c>
      <c r="AG187" s="850" t="s">
        <v>7069</v>
      </c>
      <c r="AH187" s="850" t="s">
        <v>7070</v>
      </c>
      <c r="AI187" s="850" t="s">
        <v>7071</v>
      </c>
      <c r="AJ187" s="850" t="s">
        <v>7072</v>
      </c>
      <c r="AK187" s="851" t="s">
        <v>7073</v>
      </c>
      <c r="AL187" s="852" t="s">
        <v>7074</v>
      </c>
      <c r="AM187" s="853" t="s">
        <v>7075</v>
      </c>
      <c r="AN187" s="853" t="s">
        <v>7076</v>
      </c>
      <c r="AO187" s="749" t="s">
        <v>7077</v>
      </c>
      <c r="AP187" s="752" t="s">
        <v>7078</v>
      </c>
      <c r="AQ187" s="752" t="s">
        <v>7079</v>
      </c>
      <c r="AR187" s="777"/>
      <c r="AS187" s="777"/>
      <c r="AT187" s="827" t="s">
        <v>7080</v>
      </c>
      <c r="AU187" s="694" t="s">
        <v>7081</v>
      </c>
      <c r="AV187" s="694" t="s">
        <v>7082</v>
      </c>
      <c r="AW187" s="709" t="s">
        <v>7083</v>
      </c>
      <c r="AX187" s="709" t="s">
        <v>7084</v>
      </c>
      <c r="AY187" s="872" t="s">
        <v>7085</v>
      </c>
    </row>
    <row r="188" spans="2:51" ht="15" customHeight="1" outlineLevel="1">
      <c r="B188" s="744" t="s">
        <v>7086</v>
      </c>
      <c r="C188" s="757"/>
      <c r="D188" s="757"/>
      <c r="E188" s="757"/>
      <c r="F188" s="757"/>
      <c r="G188" s="757"/>
      <c r="H188" s="758"/>
      <c r="I188" s="759"/>
      <c r="J188" s="761"/>
      <c r="K188" s="761"/>
      <c r="L188" s="749">
        <f t="shared" si="17"/>
        <v>0</v>
      </c>
      <c r="M188" s="752">
        <f t="shared" si="13"/>
        <v>0</v>
      </c>
      <c r="N188" s="772">
        <f t="shared" si="14"/>
        <v>0</v>
      </c>
      <c r="O188" s="777"/>
      <c r="P188" s="777"/>
      <c r="Q188" s="775"/>
      <c r="R188" s="768">
        <f t="shared" si="15"/>
        <v>0</v>
      </c>
      <c r="S188" s="768">
        <f t="shared" si="16"/>
        <v>0</v>
      </c>
      <c r="T188" s="765"/>
      <c r="U188" s="765"/>
      <c r="V188" s="766"/>
      <c r="W188" s="1913"/>
      <c r="X188" s="386" t="s">
        <v>7087</v>
      </c>
      <c r="Y188" s="1913"/>
      <c r="Z188" s="1924"/>
      <c r="AA188" s="1913"/>
      <c r="AB188" s="1914"/>
      <c r="AC188" s="1915"/>
      <c r="AD188" s="834">
        <v>179</v>
      </c>
      <c r="AE188" s="826" t="s">
        <v>7088</v>
      </c>
      <c r="AF188" s="850" t="s">
        <v>7089</v>
      </c>
      <c r="AG188" s="850" t="s">
        <v>7090</v>
      </c>
      <c r="AH188" s="850" t="s">
        <v>7091</v>
      </c>
      <c r="AI188" s="850" t="s">
        <v>7092</v>
      </c>
      <c r="AJ188" s="850" t="s">
        <v>7093</v>
      </c>
      <c r="AK188" s="851" t="s">
        <v>7094</v>
      </c>
      <c r="AL188" s="852" t="s">
        <v>7095</v>
      </c>
      <c r="AM188" s="853" t="s">
        <v>7096</v>
      </c>
      <c r="AN188" s="853" t="s">
        <v>7097</v>
      </c>
      <c r="AO188" s="749" t="s">
        <v>7098</v>
      </c>
      <c r="AP188" s="752" t="s">
        <v>7099</v>
      </c>
      <c r="AQ188" s="752" t="s">
        <v>7100</v>
      </c>
      <c r="AR188" s="777"/>
      <c r="AS188" s="777"/>
      <c r="AT188" s="827" t="s">
        <v>7101</v>
      </c>
      <c r="AU188" s="694" t="s">
        <v>7102</v>
      </c>
      <c r="AV188" s="694" t="s">
        <v>7103</v>
      </c>
      <c r="AW188" s="709" t="s">
        <v>7104</v>
      </c>
      <c r="AX188" s="709" t="s">
        <v>7105</v>
      </c>
      <c r="AY188" s="872" t="s">
        <v>7106</v>
      </c>
    </row>
    <row r="189" spans="2:51" ht="15" customHeight="1" outlineLevel="1">
      <c r="B189" s="744" t="s">
        <v>7107</v>
      </c>
      <c r="C189" s="757"/>
      <c r="D189" s="757"/>
      <c r="E189" s="757"/>
      <c r="F189" s="757"/>
      <c r="G189" s="757"/>
      <c r="H189" s="758"/>
      <c r="I189" s="759"/>
      <c r="J189" s="761"/>
      <c r="K189" s="761"/>
      <c r="L189" s="749">
        <f t="shared" si="17"/>
        <v>0</v>
      </c>
      <c r="M189" s="752">
        <f t="shared" si="13"/>
        <v>0</v>
      </c>
      <c r="N189" s="772">
        <f t="shared" si="14"/>
        <v>0</v>
      </c>
      <c r="O189" s="777"/>
      <c r="P189" s="777"/>
      <c r="Q189" s="775"/>
      <c r="R189" s="768">
        <f t="shared" si="15"/>
        <v>0</v>
      </c>
      <c r="S189" s="768">
        <f t="shared" si="16"/>
        <v>0</v>
      </c>
      <c r="T189" s="765"/>
      <c r="U189" s="765"/>
      <c r="V189" s="766"/>
      <c r="W189" s="1913"/>
      <c r="X189" s="386" t="s">
        <v>7108</v>
      </c>
      <c r="Y189" s="1913"/>
      <c r="Z189" s="1924"/>
      <c r="AA189" s="1913"/>
      <c r="AB189" s="1914"/>
      <c r="AC189" s="1915"/>
      <c r="AD189" s="834">
        <v>180</v>
      </c>
      <c r="AE189" s="826" t="s">
        <v>7109</v>
      </c>
      <c r="AF189" s="850" t="s">
        <v>7110</v>
      </c>
      <c r="AG189" s="850" t="s">
        <v>7111</v>
      </c>
      <c r="AH189" s="850" t="s">
        <v>7112</v>
      </c>
      <c r="AI189" s="850" t="s">
        <v>7113</v>
      </c>
      <c r="AJ189" s="850" t="s">
        <v>7114</v>
      </c>
      <c r="AK189" s="851" t="s">
        <v>7115</v>
      </c>
      <c r="AL189" s="852" t="s">
        <v>7116</v>
      </c>
      <c r="AM189" s="853" t="s">
        <v>7117</v>
      </c>
      <c r="AN189" s="853" t="s">
        <v>7118</v>
      </c>
      <c r="AO189" s="749" t="s">
        <v>7119</v>
      </c>
      <c r="AP189" s="752" t="s">
        <v>7120</v>
      </c>
      <c r="AQ189" s="752" t="s">
        <v>7121</v>
      </c>
      <c r="AR189" s="777"/>
      <c r="AS189" s="777"/>
      <c r="AT189" s="827" t="s">
        <v>7122</v>
      </c>
      <c r="AU189" s="694" t="s">
        <v>7123</v>
      </c>
      <c r="AV189" s="694" t="s">
        <v>7124</v>
      </c>
      <c r="AW189" s="709" t="s">
        <v>7125</v>
      </c>
      <c r="AX189" s="709" t="s">
        <v>7126</v>
      </c>
      <c r="AY189" s="872" t="s">
        <v>7127</v>
      </c>
    </row>
    <row r="190" spans="2:51" ht="15" customHeight="1" outlineLevel="1">
      <c r="B190" s="744" t="s">
        <v>7128</v>
      </c>
      <c r="C190" s="757"/>
      <c r="D190" s="757"/>
      <c r="E190" s="757"/>
      <c r="F190" s="757"/>
      <c r="G190" s="757"/>
      <c r="H190" s="758"/>
      <c r="I190" s="759"/>
      <c r="J190" s="761"/>
      <c r="K190" s="761"/>
      <c r="L190" s="749">
        <f t="shared" si="17"/>
        <v>0</v>
      </c>
      <c r="M190" s="752">
        <f t="shared" si="13"/>
        <v>0</v>
      </c>
      <c r="N190" s="772">
        <f t="shared" si="14"/>
        <v>0</v>
      </c>
      <c r="O190" s="777"/>
      <c r="P190" s="777"/>
      <c r="Q190" s="775"/>
      <c r="R190" s="768">
        <f t="shared" si="15"/>
        <v>0</v>
      </c>
      <c r="S190" s="768">
        <f t="shared" si="16"/>
        <v>0</v>
      </c>
      <c r="T190" s="765"/>
      <c r="U190" s="765"/>
      <c r="V190" s="766"/>
      <c r="W190" s="1913"/>
      <c r="X190" s="386" t="s">
        <v>7129</v>
      </c>
      <c r="Y190" s="1913"/>
      <c r="Z190" s="1924"/>
      <c r="AA190" s="1913"/>
      <c r="AB190" s="1914"/>
      <c r="AC190" s="1915"/>
      <c r="AD190" s="834">
        <v>181</v>
      </c>
      <c r="AE190" s="826" t="s">
        <v>7130</v>
      </c>
      <c r="AF190" s="850" t="s">
        <v>7131</v>
      </c>
      <c r="AG190" s="850" t="s">
        <v>7132</v>
      </c>
      <c r="AH190" s="850" t="s">
        <v>7133</v>
      </c>
      <c r="AI190" s="850" t="s">
        <v>7134</v>
      </c>
      <c r="AJ190" s="850" t="s">
        <v>7135</v>
      </c>
      <c r="AK190" s="851" t="s">
        <v>7136</v>
      </c>
      <c r="AL190" s="852" t="s">
        <v>7137</v>
      </c>
      <c r="AM190" s="853" t="s">
        <v>7138</v>
      </c>
      <c r="AN190" s="853" t="s">
        <v>7139</v>
      </c>
      <c r="AO190" s="749" t="s">
        <v>7140</v>
      </c>
      <c r="AP190" s="752" t="s">
        <v>7141</v>
      </c>
      <c r="AQ190" s="752" t="s">
        <v>7142</v>
      </c>
      <c r="AR190" s="777"/>
      <c r="AS190" s="777"/>
      <c r="AT190" s="827" t="s">
        <v>7143</v>
      </c>
      <c r="AU190" s="694" t="s">
        <v>7144</v>
      </c>
      <c r="AV190" s="694" t="s">
        <v>7145</v>
      </c>
      <c r="AW190" s="709" t="s">
        <v>7146</v>
      </c>
      <c r="AX190" s="709" t="s">
        <v>7147</v>
      </c>
      <c r="AY190" s="872" t="s">
        <v>7148</v>
      </c>
    </row>
    <row r="191" spans="2:51" ht="15" customHeight="1" outlineLevel="1">
      <c r="B191" s="744" t="s">
        <v>7149</v>
      </c>
      <c r="C191" s="757"/>
      <c r="D191" s="757"/>
      <c r="E191" s="757"/>
      <c r="F191" s="757"/>
      <c r="G191" s="757"/>
      <c r="H191" s="758"/>
      <c r="I191" s="759"/>
      <c r="J191" s="761"/>
      <c r="K191" s="761"/>
      <c r="L191" s="749">
        <f t="shared" si="17"/>
        <v>0</v>
      </c>
      <c r="M191" s="752">
        <f t="shared" si="13"/>
        <v>0</v>
      </c>
      <c r="N191" s="772">
        <f t="shared" si="14"/>
        <v>0</v>
      </c>
      <c r="O191" s="777"/>
      <c r="P191" s="777"/>
      <c r="Q191" s="775"/>
      <c r="R191" s="768">
        <f t="shared" si="15"/>
        <v>0</v>
      </c>
      <c r="S191" s="768">
        <f t="shared" si="16"/>
        <v>0</v>
      </c>
      <c r="T191" s="765"/>
      <c r="U191" s="765"/>
      <c r="V191" s="766"/>
      <c r="W191" s="1913"/>
      <c r="X191" s="386" t="s">
        <v>7150</v>
      </c>
      <c r="Y191" s="1913"/>
      <c r="Z191" s="1924"/>
      <c r="AA191" s="1913"/>
      <c r="AB191" s="1914"/>
      <c r="AC191" s="1915"/>
      <c r="AD191" s="834">
        <v>182</v>
      </c>
      <c r="AE191" s="826" t="s">
        <v>7151</v>
      </c>
      <c r="AF191" s="850" t="s">
        <v>7152</v>
      </c>
      <c r="AG191" s="850" t="s">
        <v>7153</v>
      </c>
      <c r="AH191" s="850" t="s">
        <v>7154</v>
      </c>
      <c r="AI191" s="850" t="s">
        <v>7155</v>
      </c>
      <c r="AJ191" s="850" t="s">
        <v>7156</v>
      </c>
      <c r="AK191" s="851" t="s">
        <v>7157</v>
      </c>
      <c r="AL191" s="852" t="s">
        <v>7158</v>
      </c>
      <c r="AM191" s="853" t="s">
        <v>7159</v>
      </c>
      <c r="AN191" s="853" t="s">
        <v>7160</v>
      </c>
      <c r="AO191" s="749" t="s">
        <v>7161</v>
      </c>
      <c r="AP191" s="752" t="s">
        <v>7162</v>
      </c>
      <c r="AQ191" s="752" t="s">
        <v>7163</v>
      </c>
      <c r="AR191" s="777"/>
      <c r="AS191" s="777"/>
      <c r="AT191" s="827" t="s">
        <v>7164</v>
      </c>
      <c r="AU191" s="694" t="s">
        <v>7165</v>
      </c>
      <c r="AV191" s="694" t="s">
        <v>7166</v>
      </c>
      <c r="AW191" s="709" t="s">
        <v>7167</v>
      </c>
      <c r="AX191" s="709" t="s">
        <v>7168</v>
      </c>
      <c r="AY191" s="872" t="s">
        <v>7169</v>
      </c>
    </row>
    <row r="192" spans="2:51" ht="15" customHeight="1" outlineLevel="1">
      <c r="B192" s="744" t="s">
        <v>7170</v>
      </c>
      <c r="C192" s="757"/>
      <c r="D192" s="757"/>
      <c r="E192" s="757"/>
      <c r="F192" s="757"/>
      <c r="G192" s="757"/>
      <c r="H192" s="758"/>
      <c r="I192" s="759"/>
      <c r="J192" s="761"/>
      <c r="K192" s="761"/>
      <c r="L192" s="749">
        <f t="shared" si="17"/>
        <v>0</v>
      </c>
      <c r="M192" s="752">
        <f t="shared" si="13"/>
        <v>0</v>
      </c>
      <c r="N192" s="772">
        <f t="shared" si="14"/>
        <v>0</v>
      </c>
      <c r="O192" s="777"/>
      <c r="P192" s="777"/>
      <c r="Q192" s="775"/>
      <c r="R192" s="768">
        <f t="shared" si="15"/>
        <v>0</v>
      </c>
      <c r="S192" s="768">
        <f t="shared" si="16"/>
        <v>0</v>
      </c>
      <c r="T192" s="765"/>
      <c r="U192" s="765"/>
      <c r="V192" s="766"/>
      <c r="W192" s="1913"/>
      <c r="X192" s="386" t="s">
        <v>7171</v>
      </c>
      <c r="Y192" s="1913"/>
      <c r="Z192" s="1924"/>
      <c r="AA192" s="1913"/>
      <c r="AB192" s="1914"/>
      <c r="AC192" s="1915"/>
      <c r="AD192" s="834">
        <v>183</v>
      </c>
      <c r="AE192" s="826" t="s">
        <v>7172</v>
      </c>
      <c r="AF192" s="850" t="s">
        <v>7173</v>
      </c>
      <c r="AG192" s="850" t="s">
        <v>7174</v>
      </c>
      <c r="AH192" s="850" t="s">
        <v>7175</v>
      </c>
      <c r="AI192" s="850" t="s">
        <v>7176</v>
      </c>
      <c r="AJ192" s="850" t="s">
        <v>7177</v>
      </c>
      <c r="AK192" s="851" t="s">
        <v>7178</v>
      </c>
      <c r="AL192" s="852" t="s">
        <v>7179</v>
      </c>
      <c r="AM192" s="853" t="s">
        <v>7180</v>
      </c>
      <c r="AN192" s="853" t="s">
        <v>7181</v>
      </c>
      <c r="AO192" s="749" t="s">
        <v>7182</v>
      </c>
      <c r="AP192" s="752" t="s">
        <v>7183</v>
      </c>
      <c r="AQ192" s="752" t="s">
        <v>7184</v>
      </c>
      <c r="AR192" s="777"/>
      <c r="AS192" s="777"/>
      <c r="AT192" s="827" t="s">
        <v>7185</v>
      </c>
      <c r="AU192" s="694" t="s">
        <v>7186</v>
      </c>
      <c r="AV192" s="694" t="s">
        <v>7187</v>
      </c>
      <c r="AW192" s="709" t="s">
        <v>7188</v>
      </c>
      <c r="AX192" s="709" t="s">
        <v>7189</v>
      </c>
      <c r="AY192" s="872" t="s">
        <v>7190</v>
      </c>
    </row>
    <row r="193" spans="2:51" ht="15" customHeight="1" outlineLevel="1">
      <c r="B193" s="744" t="s">
        <v>7191</v>
      </c>
      <c r="C193" s="757"/>
      <c r="D193" s="757"/>
      <c r="E193" s="757"/>
      <c r="F193" s="757"/>
      <c r="G193" s="757"/>
      <c r="H193" s="758"/>
      <c r="I193" s="759"/>
      <c r="J193" s="761"/>
      <c r="K193" s="761"/>
      <c r="L193" s="749">
        <f t="shared" si="17"/>
        <v>0</v>
      </c>
      <c r="M193" s="752">
        <f t="shared" si="13"/>
        <v>0</v>
      </c>
      <c r="N193" s="772">
        <f t="shared" si="14"/>
        <v>0</v>
      </c>
      <c r="O193" s="777"/>
      <c r="P193" s="777"/>
      <c r="Q193" s="775"/>
      <c r="R193" s="768">
        <f t="shared" si="15"/>
        <v>0</v>
      </c>
      <c r="S193" s="768">
        <f t="shared" si="16"/>
        <v>0</v>
      </c>
      <c r="T193" s="765"/>
      <c r="U193" s="765"/>
      <c r="V193" s="766"/>
      <c r="W193" s="1913"/>
      <c r="X193" s="386" t="s">
        <v>7192</v>
      </c>
      <c r="Y193" s="1913"/>
      <c r="Z193" s="1924"/>
      <c r="AA193" s="1913"/>
      <c r="AB193" s="1914"/>
      <c r="AC193" s="1915"/>
      <c r="AD193" s="834">
        <v>184</v>
      </c>
      <c r="AE193" s="826" t="s">
        <v>7193</v>
      </c>
      <c r="AF193" s="850" t="s">
        <v>7194</v>
      </c>
      <c r="AG193" s="850" t="s">
        <v>7195</v>
      </c>
      <c r="AH193" s="850" t="s">
        <v>7196</v>
      </c>
      <c r="AI193" s="850" t="s">
        <v>7197</v>
      </c>
      <c r="AJ193" s="850" t="s">
        <v>7198</v>
      </c>
      <c r="AK193" s="851" t="s">
        <v>7199</v>
      </c>
      <c r="AL193" s="852" t="s">
        <v>7200</v>
      </c>
      <c r="AM193" s="853" t="s">
        <v>7201</v>
      </c>
      <c r="AN193" s="853" t="s">
        <v>7202</v>
      </c>
      <c r="AO193" s="749" t="s">
        <v>7203</v>
      </c>
      <c r="AP193" s="752" t="s">
        <v>7204</v>
      </c>
      <c r="AQ193" s="752" t="s">
        <v>7205</v>
      </c>
      <c r="AR193" s="777"/>
      <c r="AS193" s="777"/>
      <c r="AT193" s="827" t="s">
        <v>7206</v>
      </c>
      <c r="AU193" s="694" t="s">
        <v>7207</v>
      </c>
      <c r="AV193" s="694" t="s">
        <v>7208</v>
      </c>
      <c r="AW193" s="709" t="s">
        <v>7209</v>
      </c>
      <c r="AX193" s="709" t="s">
        <v>7210</v>
      </c>
      <c r="AY193" s="872" t="s">
        <v>7211</v>
      </c>
    </row>
    <row r="194" spans="2:51" ht="15" customHeight="1" outlineLevel="1">
      <c r="B194" s="744" t="s">
        <v>7212</v>
      </c>
      <c r="C194" s="757"/>
      <c r="D194" s="757"/>
      <c r="E194" s="757"/>
      <c r="F194" s="757"/>
      <c r="G194" s="757"/>
      <c r="H194" s="758"/>
      <c r="I194" s="759"/>
      <c r="J194" s="761"/>
      <c r="K194" s="761"/>
      <c r="L194" s="749">
        <f t="shared" si="17"/>
        <v>0</v>
      </c>
      <c r="M194" s="752">
        <f t="shared" si="13"/>
        <v>0</v>
      </c>
      <c r="N194" s="772">
        <f t="shared" si="14"/>
        <v>0</v>
      </c>
      <c r="O194" s="777"/>
      <c r="P194" s="777"/>
      <c r="Q194" s="775"/>
      <c r="R194" s="768">
        <f t="shared" si="15"/>
        <v>0</v>
      </c>
      <c r="S194" s="768">
        <f t="shared" si="16"/>
        <v>0</v>
      </c>
      <c r="T194" s="765"/>
      <c r="U194" s="765"/>
      <c r="V194" s="766"/>
      <c r="W194" s="1913"/>
      <c r="X194" s="386" t="s">
        <v>7213</v>
      </c>
      <c r="Y194" s="1913"/>
      <c r="Z194" s="1924"/>
      <c r="AA194" s="1913"/>
      <c r="AB194" s="1914"/>
      <c r="AC194" s="1915"/>
      <c r="AD194" s="834">
        <v>185</v>
      </c>
      <c r="AE194" s="826" t="s">
        <v>7214</v>
      </c>
      <c r="AF194" s="850" t="s">
        <v>7215</v>
      </c>
      <c r="AG194" s="850" t="s">
        <v>7216</v>
      </c>
      <c r="AH194" s="850" t="s">
        <v>7217</v>
      </c>
      <c r="AI194" s="850" t="s">
        <v>7218</v>
      </c>
      <c r="AJ194" s="850" t="s">
        <v>7219</v>
      </c>
      <c r="AK194" s="851" t="s">
        <v>7220</v>
      </c>
      <c r="AL194" s="852" t="s">
        <v>7221</v>
      </c>
      <c r="AM194" s="853" t="s">
        <v>7222</v>
      </c>
      <c r="AN194" s="853" t="s">
        <v>7223</v>
      </c>
      <c r="AO194" s="749" t="s">
        <v>7224</v>
      </c>
      <c r="AP194" s="752" t="s">
        <v>7225</v>
      </c>
      <c r="AQ194" s="752" t="s">
        <v>7226</v>
      </c>
      <c r="AR194" s="777"/>
      <c r="AS194" s="777"/>
      <c r="AT194" s="827" t="s">
        <v>7227</v>
      </c>
      <c r="AU194" s="694" t="s">
        <v>7228</v>
      </c>
      <c r="AV194" s="694" t="s">
        <v>7229</v>
      </c>
      <c r="AW194" s="709" t="s">
        <v>7230</v>
      </c>
      <c r="AX194" s="709" t="s">
        <v>7231</v>
      </c>
      <c r="AY194" s="872" t="s">
        <v>7232</v>
      </c>
    </row>
    <row r="195" spans="2:51" ht="15" customHeight="1" outlineLevel="1">
      <c r="B195" s="744" t="s">
        <v>7233</v>
      </c>
      <c r="C195" s="757"/>
      <c r="D195" s="757"/>
      <c r="E195" s="757"/>
      <c r="F195" s="757"/>
      <c r="G195" s="757"/>
      <c r="H195" s="758"/>
      <c r="I195" s="759"/>
      <c r="J195" s="761"/>
      <c r="K195" s="761"/>
      <c r="L195" s="749">
        <f t="shared" si="17"/>
        <v>0</v>
      </c>
      <c r="M195" s="752">
        <f t="shared" si="13"/>
        <v>0</v>
      </c>
      <c r="N195" s="772">
        <f t="shared" si="14"/>
        <v>0</v>
      </c>
      <c r="O195" s="777"/>
      <c r="P195" s="777"/>
      <c r="Q195" s="775"/>
      <c r="R195" s="768">
        <f t="shared" si="15"/>
        <v>0</v>
      </c>
      <c r="S195" s="768">
        <f t="shared" si="16"/>
        <v>0</v>
      </c>
      <c r="T195" s="765"/>
      <c r="U195" s="765"/>
      <c r="V195" s="766"/>
      <c r="W195" s="1913"/>
      <c r="X195" s="386" t="s">
        <v>7234</v>
      </c>
      <c r="Y195" s="1913"/>
      <c r="Z195" s="1924"/>
      <c r="AA195" s="1913"/>
      <c r="AB195" s="1914"/>
      <c r="AC195" s="1915"/>
      <c r="AD195" s="834">
        <v>186</v>
      </c>
      <c r="AE195" s="826" t="s">
        <v>7235</v>
      </c>
      <c r="AF195" s="850" t="s">
        <v>7236</v>
      </c>
      <c r="AG195" s="850" t="s">
        <v>7237</v>
      </c>
      <c r="AH195" s="850" t="s">
        <v>7238</v>
      </c>
      <c r="AI195" s="850" t="s">
        <v>7239</v>
      </c>
      <c r="AJ195" s="850" t="s">
        <v>7240</v>
      </c>
      <c r="AK195" s="851" t="s">
        <v>7241</v>
      </c>
      <c r="AL195" s="852" t="s">
        <v>7242</v>
      </c>
      <c r="AM195" s="853" t="s">
        <v>7243</v>
      </c>
      <c r="AN195" s="853" t="s">
        <v>7244</v>
      </c>
      <c r="AO195" s="749" t="s">
        <v>7245</v>
      </c>
      <c r="AP195" s="752" t="s">
        <v>7246</v>
      </c>
      <c r="AQ195" s="752" t="s">
        <v>7247</v>
      </c>
      <c r="AR195" s="777"/>
      <c r="AS195" s="777"/>
      <c r="AT195" s="827" t="s">
        <v>7248</v>
      </c>
      <c r="AU195" s="694" t="s">
        <v>7249</v>
      </c>
      <c r="AV195" s="694" t="s">
        <v>7250</v>
      </c>
      <c r="AW195" s="709" t="s">
        <v>7251</v>
      </c>
      <c r="AX195" s="709" t="s">
        <v>7252</v>
      </c>
      <c r="AY195" s="872" t="s">
        <v>7253</v>
      </c>
    </row>
    <row r="196" spans="2:51" ht="15" customHeight="1" outlineLevel="1">
      <c r="B196" s="744" t="s">
        <v>7254</v>
      </c>
      <c r="C196" s="757"/>
      <c r="D196" s="757"/>
      <c r="E196" s="757"/>
      <c r="F196" s="757"/>
      <c r="G196" s="757"/>
      <c r="H196" s="758"/>
      <c r="I196" s="759"/>
      <c r="J196" s="761"/>
      <c r="K196" s="761"/>
      <c r="L196" s="749">
        <f t="shared" si="17"/>
        <v>0</v>
      </c>
      <c r="M196" s="752">
        <f t="shared" si="13"/>
        <v>0</v>
      </c>
      <c r="N196" s="772">
        <f t="shared" si="14"/>
        <v>0</v>
      </c>
      <c r="O196" s="777"/>
      <c r="P196" s="777"/>
      <c r="Q196" s="775"/>
      <c r="R196" s="768">
        <f t="shared" si="15"/>
        <v>0</v>
      </c>
      <c r="S196" s="768">
        <f t="shared" si="16"/>
        <v>0</v>
      </c>
      <c r="T196" s="765"/>
      <c r="U196" s="765"/>
      <c r="V196" s="766"/>
      <c r="W196" s="1913"/>
      <c r="X196" s="386" t="s">
        <v>7255</v>
      </c>
      <c r="Y196" s="1913"/>
      <c r="Z196" s="1924"/>
      <c r="AA196" s="1913"/>
      <c r="AB196" s="1914"/>
      <c r="AC196" s="1915"/>
      <c r="AD196" s="834">
        <v>187</v>
      </c>
      <c r="AE196" s="826" t="s">
        <v>7256</v>
      </c>
      <c r="AF196" s="850" t="s">
        <v>7257</v>
      </c>
      <c r="AG196" s="850" t="s">
        <v>7258</v>
      </c>
      <c r="AH196" s="850" t="s">
        <v>7259</v>
      </c>
      <c r="AI196" s="850" t="s">
        <v>7260</v>
      </c>
      <c r="AJ196" s="850" t="s">
        <v>7261</v>
      </c>
      <c r="AK196" s="851" t="s">
        <v>7262</v>
      </c>
      <c r="AL196" s="852" t="s">
        <v>7263</v>
      </c>
      <c r="AM196" s="853" t="s">
        <v>7264</v>
      </c>
      <c r="AN196" s="853" t="s">
        <v>7265</v>
      </c>
      <c r="AO196" s="749" t="s">
        <v>7266</v>
      </c>
      <c r="AP196" s="752" t="s">
        <v>7267</v>
      </c>
      <c r="AQ196" s="752" t="s">
        <v>7268</v>
      </c>
      <c r="AR196" s="777"/>
      <c r="AS196" s="777"/>
      <c r="AT196" s="827" t="s">
        <v>7269</v>
      </c>
      <c r="AU196" s="694" t="s">
        <v>7270</v>
      </c>
      <c r="AV196" s="694" t="s">
        <v>7271</v>
      </c>
      <c r="AW196" s="709" t="s">
        <v>7272</v>
      </c>
      <c r="AX196" s="709" t="s">
        <v>7273</v>
      </c>
      <c r="AY196" s="872" t="s">
        <v>7274</v>
      </c>
    </row>
    <row r="197" spans="2:51" ht="15" customHeight="1" outlineLevel="1">
      <c r="B197" s="744" t="s">
        <v>7275</v>
      </c>
      <c r="C197" s="757"/>
      <c r="D197" s="757"/>
      <c r="E197" s="757"/>
      <c r="F197" s="757"/>
      <c r="G197" s="757"/>
      <c r="H197" s="758"/>
      <c r="I197" s="759"/>
      <c r="J197" s="761"/>
      <c r="K197" s="761"/>
      <c r="L197" s="749">
        <f t="shared" si="17"/>
        <v>0</v>
      </c>
      <c r="M197" s="752">
        <f t="shared" si="13"/>
        <v>0</v>
      </c>
      <c r="N197" s="772">
        <f t="shared" si="14"/>
        <v>0</v>
      </c>
      <c r="O197" s="777"/>
      <c r="P197" s="777"/>
      <c r="Q197" s="775"/>
      <c r="R197" s="768">
        <f t="shared" si="15"/>
        <v>0</v>
      </c>
      <c r="S197" s="768">
        <f t="shared" si="16"/>
        <v>0</v>
      </c>
      <c r="T197" s="765"/>
      <c r="U197" s="765"/>
      <c r="V197" s="766"/>
      <c r="W197" s="1913"/>
      <c r="X197" s="386" t="s">
        <v>7276</v>
      </c>
      <c r="Y197" s="1913"/>
      <c r="Z197" s="1924"/>
      <c r="AA197" s="1913"/>
      <c r="AB197" s="1914"/>
      <c r="AC197" s="1915"/>
      <c r="AD197" s="834">
        <v>188</v>
      </c>
      <c r="AE197" s="826" t="s">
        <v>7277</v>
      </c>
      <c r="AF197" s="850" t="s">
        <v>7278</v>
      </c>
      <c r="AG197" s="850" t="s">
        <v>7279</v>
      </c>
      <c r="AH197" s="850" t="s">
        <v>7280</v>
      </c>
      <c r="AI197" s="850" t="s">
        <v>7281</v>
      </c>
      <c r="AJ197" s="850" t="s">
        <v>7282</v>
      </c>
      <c r="AK197" s="851" t="s">
        <v>7283</v>
      </c>
      <c r="AL197" s="852" t="s">
        <v>7284</v>
      </c>
      <c r="AM197" s="853" t="s">
        <v>7285</v>
      </c>
      <c r="AN197" s="853" t="s">
        <v>7286</v>
      </c>
      <c r="AO197" s="749" t="s">
        <v>7287</v>
      </c>
      <c r="AP197" s="752" t="s">
        <v>7288</v>
      </c>
      <c r="AQ197" s="752" t="s">
        <v>7289</v>
      </c>
      <c r="AR197" s="777"/>
      <c r="AS197" s="777"/>
      <c r="AT197" s="827" t="s">
        <v>7290</v>
      </c>
      <c r="AU197" s="694" t="s">
        <v>7291</v>
      </c>
      <c r="AV197" s="694" t="s">
        <v>7292</v>
      </c>
      <c r="AW197" s="709" t="s">
        <v>7293</v>
      </c>
      <c r="AX197" s="709" t="s">
        <v>7294</v>
      </c>
      <c r="AY197" s="872" t="s">
        <v>7295</v>
      </c>
    </row>
    <row r="198" spans="2:51" ht="15" customHeight="1" outlineLevel="1">
      <c r="B198" s="744" t="s">
        <v>7296</v>
      </c>
      <c r="C198" s="757"/>
      <c r="D198" s="757"/>
      <c r="E198" s="757"/>
      <c r="F198" s="757"/>
      <c r="G198" s="757"/>
      <c r="H198" s="758"/>
      <c r="I198" s="759"/>
      <c r="J198" s="761"/>
      <c r="K198" s="761"/>
      <c r="L198" s="749">
        <f t="shared" si="17"/>
        <v>0</v>
      </c>
      <c r="M198" s="752">
        <f t="shared" si="13"/>
        <v>0</v>
      </c>
      <c r="N198" s="772">
        <f t="shared" si="14"/>
        <v>0</v>
      </c>
      <c r="O198" s="777"/>
      <c r="P198" s="777"/>
      <c r="Q198" s="775"/>
      <c r="R198" s="768">
        <f t="shared" si="15"/>
        <v>0</v>
      </c>
      <c r="S198" s="768">
        <f t="shared" si="16"/>
        <v>0</v>
      </c>
      <c r="T198" s="765"/>
      <c r="U198" s="765"/>
      <c r="V198" s="766"/>
      <c r="W198" s="1913"/>
      <c r="X198" s="386" t="s">
        <v>7297</v>
      </c>
      <c r="Y198" s="1913"/>
      <c r="Z198" s="1924"/>
      <c r="AA198" s="1913"/>
      <c r="AB198" s="1914"/>
      <c r="AC198" s="1915"/>
      <c r="AD198" s="834">
        <v>189</v>
      </c>
      <c r="AE198" s="826" t="s">
        <v>7298</v>
      </c>
      <c r="AF198" s="850" t="s">
        <v>7299</v>
      </c>
      <c r="AG198" s="850" t="s">
        <v>7300</v>
      </c>
      <c r="AH198" s="850" t="s">
        <v>7301</v>
      </c>
      <c r="AI198" s="850" t="s">
        <v>7302</v>
      </c>
      <c r="AJ198" s="850" t="s">
        <v>7303</v>
      </c>
      <c r="AK198" s="851" t="s">
        <v>7304</v>
      </c>
      <c r="AL198" s="852" t="s">
        <v>7305</v>
      </c>
      <c r="AM198" s="853" t="s">
        <v>7306</v>
      </c>
      <c r="AN198" s="853" t="s">
        <v>7307</v>
      </c>
      <c r="AO198" s="749" t="s">
        <v>7308</v>
      </c>
      <c r="AP198" s="752" t="s">
        <v>7309</v>
      </c>
      <c r="AQ198" s="752" t="s">
        <v>7310</v>
      </c>
      <c r="AR198" s="777"/>
      <c r="AS198" s="777"/>
      <c r="AT198" s="827" t="s">
        <v>7311</v>
      </c>
      <c r="AU198" s="694" t="s">
        <v>7312</v>
      </c>
      <c r="AV198" s="694" t="s">
        <v>7313</v>
      </c>
      <c r="AW198" s="709" t="s">
        <v>7314</v>
      </c>
      <c r="AX198" s="709" t="s">
        <v>7315</v>
      </c>
      <c r="AY198" s="872" t="s">
        <v>7316</v>
      </c>
    </row>
    <row r="199" spans="2:51" ht="15" customHeight="1" outlineLevel="1">
      <c r="B199" s="744" t="s">
        <v>7317</v>
      </c>
      <c r="C199" s="757"/>
      <c r="D199" s="757"/>
      <c r="E199" s="757"/>
      <c r="F199" s="757"/>
      <c r="G199" s="757"/>
      <c r="H199" s="758"/>
      <c r="I199" s="759"/>
      <c r="J199" s="761"/>
      <c r="K199" s="761"/>
      <c r="L199" s="749">
        <f t="shared" si="17"/>
        <v>0</v>
      </c>
      <c r="M199" s="752">
        <f t="shared" si="13"/>
        <v>0</v>
      </c>
      <c r="N199" s="772">
        <f t="shared" si="14"/>
        <v>0</v>
      </c>
      <c r="O199" s="777"/>
      <c r="P199" s="777"/>
      <c r="Q199" s="775"/>
      <c r="R199" s="768">
        <f t="shared" si="15"/>
        <v>0</v>
      </c>
      <c r="S199" s="768">
        <f t="shared" si="16"/>
        <v>0</v>
      </c>
      <c r="T199" s="765"/>
      <c r="U199" s="765"/>
      <c r="V199" s="766"/>
      <c r="W199" s="1913"/>
      <c r="X199" s="386" t="s">
        <v>7318</v>
      </c>
      <c r="Y199" s="1913"/>
      <c r="Z199" s="1924"/>
      <c r="AA199" s="1913"/>
      <c r="AB199" s="1914"/>
      <c r="AC199" s="1915"/>
      <c r="AD199" s="834">
        <v>190</v>
      </c>
      <c r="AE199" s="826" t="s">
        <v>7319</v>
      </c>
      <c r="AF199" s="850" t="s">
        <v>7320</v>
      </c>
      <c r="AG199" s="850" t="s">
        <v>7321</v>
      </c>
      <c r="AH199" s="850" t="s">
        <v>7322</v>
      </c>
      <c r="AI199" s="850" t="s">
        <v>7323</v>
      </c>
      <c r="AJ199" s="850" t="s">
        <v>7324</v>
      </c>
      <c r="AK199" s="851" t="s">
        <v>7325</v>
      </c>
      <c r="AL199" s="852" t="s">
        <v>7326</v>
      </c>
      <c r="AM199" s="853" t="s">
        <v>7327</v>
      </c>
      <c r="AN199" s="853" t="s">
        <v>7328</v>
      </c>
      <c r="AO199" s="749" t="s">
        <v>7329</v>
      </c>
      <c r="AP199" s="752" t="s">
        <v>7330</v>
      </c>
      <c r="AQ199" s="752" t="s">
        <v>7331</v>
      </c>
      <c r="AR199" s="777"/>
      <c r="AS199" s="777"/>
      <c r="AT199" s="827" t="s">
        <v>7332</v>
      </c>
      <c r="AU199" s="694" t="s">
        <v>7333</v>
      </c>
      <c r="AV199" s="694" t="s">
        <v>7334</v>
      </c>
      <c r="AW199" s="709" t="s">
        <v>7335</v>
      </c>
      <c r="AX199" s="709" t="s">
        <v>7336</v>
      </c>
      <c r="AY199" s="872" t="s">
        <v>7337</v>
      </c>
    </row>
    <row r="200" spans="2:51" ht="15" customHeight="1" outlineLevel="1">
      <c r="B200" s="744" t="s">
        <v>7338</v>
      </c>
      <c r="C200" s="757"/>
      <c r="D200" s="757"/>
      <c r="E200" s="757"/>
      <c r="F200" s="757"/>
      <c r="G200" s="757"/>
      <c r="H200" s="758"/>
      <c r="I200" s="759"/>
      <c r="J200" s="761"/>
      <c r="K200" s="761"/>
      <c r="L200" s="749">
        <f t="shared" si="17"/>
        <v>0</v>
      </c>
      <c r="M200" s="752">
        <f t="shared" si="13"/>
        <v>0</v>
      </c>
      <c r="N200" s="772">
        <f t="shared" si="14"/>
        <v>0</v>
      </c>
      <c r="O200" s="777"/>
      <c r="P200" s="777"/>
      <c r="Q200" s="775"/>
      <c r="R200" s="768">
        <f t="shared" si="15"/>
        <v>0</v>
      </c>
      <c r="S200" s="768">
        <f t="shared" si="16"/>
        <v>0</v>
      </c>
      <c r="T200" s="765"/>
      <c r="U200" s="765"/>
      <c r="V200" s="766"/>
      <c r="W200" s="1913"/>
      <c r="X200" s="386" t="s">
        <v>7339</v>
      </c>
      <c r="Y200" s="1913"/>
      <c r="Z200" s="1924"/>
      <c r="AA200" s="1913"/>
      <c r="AB200" s="1914"/>
      <c r="AC200" s="1915"/>
      <c r="AD200" s="834">
        <v>191</v>
      </c>
      <c r="AE200" s="826" t="s">
        <v>7340</v>
      </c>
      <c r="AF200" s="850" t="s">
        <v>7341</v>
      </c>
      <c r="AG200" s="850" t="s">
        <v>7342</v>
      </c>
      <c r="AH200" s="850" t="s">
        <v>7343</v>
      </c>
      <c r="AI200" s="850" t="s">
        <v>7344</v>
      </c>
      <c r="AJ200" s="850" t="s">
        <v>7345</v>
      </c>
      <c r="AK200" s="851" t="s">
        <v>7346</v>
      </c>
      <c r="AL200" s="852" t="s">
        <v>7347</v>
      </c>
      <c r="AM200" s="853" t="s">
        <v>7348</v>
      </c>
      <c r="AN200" s="853" t="s">
        <v>7349</v>
      </c>
      <c r="AO200" s="749" t="s">
        <v>7350</v>
      </c>
      <c r="AP200" s="752" t="s">
        <v>7351</v>
      </c>
      <c r="AQ200" s="752" t="s">
        <v>7352</v>
      </c>
      <c r="AR200" s="777"/>
      <c r="AS200" s="777"/>
      <c r="AT200" s="827" t="s">
        <v>7353</v>
      </c>
      <c r="AU200" s="694" t="s">
        <v>7354</v>
      </c>
      <c r="AV200" s="694" t="s">
        <v>7355</v>
      </c>
      <c r="AW200" s="709" t="s">
        <v>7356</v>
      </c>
      <c r="AX200" s="709" t="s">
        <v>7357</v>
      </c>
      <c r="AY200" s="872" t="s">
        <v>7358</v>
      </c>
    </row>
    <row r="201" spans="2:51" ht="15" customHeight="1" outlineLevel="1">
      <c r="B201" s="744" t="s">
        <v>7359</v>
      </c>
      <c r="C201" s="757"/>
      <c r="D201" s="757"/>
      <c r="E201" s="757"/>
      <c r="F201" s="757"/>
      <c r="G201" s="757"/>
      <c r="H201" s="758"/>
      <c r="I201" s="759"/>
      <c r="J201" s="761"/>
      <c r="K201" s="761"/>
      <c r="L201" s="749">
        <f t="shared" si="17"/>
        <v>0</v>
      </c>
      <c r="M201" s="752">
        <f t="shared" si="13"/>
        <v>0</v>
      </c>
      <c r="N201" s="772">
        <f t="shared" si="14"/>
        <v>0</v>
      </c>
      <c r="O201" s="777"/>
      <c r="P201" s="777"/>
      <c r="Q201" s="775"/>
      <c r="R201" s="768">
        <f t="shared" si="15"/>
        <v>0</v>
      </c>
      <c r="S201" s="768">
        <f t="shared" si="16"/>
        <v>0</v>
      </c>
      <c r="T201" s="765"/>
      <c r="U201" s="765"/>
      <c r="V201" s="766"/>
      <c r="W201" s="1913"/>
      <c r="X201" s="386" t="s">
        <v>7360</v>
      </c>
      <c r="Y201" s="1913"/>
      <c r="Z201" s="1924"/>
      <c r="AA201" s="1913"/>
      <c r="AB201" s="1914"/>
      <c r="AC201" s="1915"/>
      <c r="AD201" s="834">
        <v>192</v>
      </c>
      <c r="AE201" s="826" t="s">
        <v>7361</v>
      </c>
      <c r="AF201" s="850" t="s">
        <v>7362</v>
      </c>
      <c r="AG201" s="850" t="s">
        <v>7363</v>
      </c>
      <c r="AH201" s="850" t="s">
        <v>7364</v>
      </c>
      <c r="AI201" s="850" t="s">
        <v>7365</v>
      </c>
      <c r="AJ201" s="850" t="s">
        <v>7366</v>
      </c>
      <c r="AK201" s="851" t="s">
        <v>7367</v>
      </c>
      <c r="AL201" s="852" t="s">
        <v>7368</v>
      </c>
      <c r="AM201" s="853" t="s">
        <v>7369</v>
      </c>
      <c r="AN201" s="853" t="s">
        <v>7370</v>
      </c>
      <c r="AO201" s="749" t="s">
        <v>7371</v>
      </c>
      <c r="AP201" s="752" t="s">
        <v>7372</v>
      </c>
      <c r="AQ201" s="752" t="s">
        <v>7373</v>
      </c>
      <c r="AR201" s="777"/>
      <c r="AS201" s="777"/>
      <c r="AT201" s="827" t="s">
        <v>7374</v>
      </c>
      <c r="AU201" s="694" t="s">
        <v>7375</v>
      </c>
      <c r="AV201" s="694" t="s">
        <v>7376</v>
      </c>
      <c r="AW201" s="709" t="s">
        <v>7377</v>
      </c>
      <c r="AX201" s="709" t="s">
        <v>7378</v>
      </c>
      <c r="AY201" s="872" t="s">
        <v>7379</v>
      </c>
    </row>
    <row r="202" spans="2:51" ht="15" customHeight="1" outlineLevel="1">
      <c r="B202" s="744" t="s">
        <v>7380</v>
      </c>
      <c r="C202" s="757"/>
      <c r="D202" s="757"/>
      <c r="E202" s="757"/>
      <c r="F202" s="757"/>
      <c r="G202" s="757"/>
      <c r="H202" s="758"/>
      <c r="I202" s="759"/>
      <c r="J202" s="761"/>
      <c r="K202" s="761"/>
      <c r="L202" s="749">
        <f t="shared" ref="L202:L209" si="18">I202*J202</f>
        <v>0</v>
      </c>
      <c r="M202" s="752">
        <f t="shared" ref="M202:M209" si="19">IF(Q202=0,0,((1+Q202)/(1+$C$824))-1)</f>
        <v>0</v>
      </c>
      <c r="N202" s="772">
        <f t="shared" ref="N202:N209" si="20">IF(Q202=0,0,((1+Q202)/(1+$C$825))-1)</f>
        <v>0</v>
      </c>
      <c r="O202" s="777"/>
      <c r="P202" s="777"/>
      <c r="Q202" s="775"/>
      <c r="R202" s="768">
        <f t="shared" ref="R202:R209" si="21">Q202*K202</f>
        <v>0</v>
      </c>
      <c r="S202" s="768">
        <f t="shared" ref="S202:S209" si="22">R202</f>
        <v>0</v>
      </c>
      <c r="T202" s="765"/>
      <c r="U202" s="765"/>
      <c r="V202" s="766"/>
      <c r="W202" s="1913"/>
      <c r="X202" s="386" t="s">
        <v>7381</v>
      </c>
      <c r="Y202" s="1913"/>
      <c r="Z202" s="1924"/>
      <c r="AA202" s="1913"/>
      <c r="AB202" s="1914"/>
      <c r="AC202" s="1915"/>
      <c r="AD202" s="834">
        <v>193</v>
      </c>
      <c r="AE202" s="826" t="s">
        <v>7382</v>
      </c>
      <c r="AF202" s="850" t="s">
        <v>7383</v>
      </c>
      <c r="AG202" s="850" t="s">
        <v>7384</v>
      </c>
      <c r="AH202" s="850" t="s">
        <v>7385</v>
      </c>
      <c r="AI202" s="850" t="s">
        <v>7386</v>
      </c>
      <c r="AJ202" s="850" t="s">
        <v>7387</v>
      </c>
      <c r="AK202" s="851" t="s">
        <v>7388</v>
      </c>
      <c r="AL202" s="852" t="s">
        <v>7389</v>
      </c>
      <c r="AM202" s="853" t="s">
        <v>7390</v>
      </c>
      <c r="AN202" s="853" t="s">
        <v>7391</v>
      </c>
      <c r="AO202" s="749" t="s">
        <v>7392</v>
      </c>
      <c r="AP202" s="752" t="s">
        <v>7393</v>
      </c>
      <c r="AQ202" s="752" t="s">
        <v>7394</v>
      </c>
      <c r="AR202" s="777"/>
      <c r="AS202" s="777"/>
      <c r="AT202" s="827" t="s">
        <v>7395</v>
      </c>
      <c r="AU202" s="694" t="s">
        <v>7396</v>
      </c>
      <c r="AV202" s="694" t="s">
        <v>7397</v>
      </c>
      <c r="AW202" s="709" t="s">
        <v>7398</v>
      </c>
      <c r="AX202" s="709" t="s">
        <v>7399</v>
      </c>
      <c r="AY202" s="872" t="s">
        <v>7400</v>
      </c>
    </row>
    <row r="203" spans="2:51" ht="15" customHeight="1" outlineLevel="1">
      <c r="B203" s="744" t="s">
        <v>7401</v>
      </c>
      <c r="C203" s="757"/>
      <c r="D203" s="757"/>
      <c r="E203" s="757"/>
      <c r="F203" s="757"/>
      <c r="G203" s="757"/>
      <c r="H203" s="758"/>
      <c r="I203" s="759"/>
      <c r="J203" s="761"/>
      <c r="K203" s="761"/>
      <c r="L203" s="749">
        <f t="shared" si="18"/>
        <v>0</v>
      </c>
      <c r="M203" s="752">
        <f t="shared" si="19"/>
        <v>0</v>
      </c>
      <c r="N203" s="772">
        <f t="shared" si="20"/>
        <v>0</v>
      </c>
      <c r="O203" s="777"/>
      <c r="P203" s="777"/>
      <c r="Q203" s="775"/>
      <c r="R203" s="768">
        <f t="shared" si="21"/>
        <v>0</v>
      </c>
      <c r="S203" s="768">
        <f t="shared" si="22"/>
        <v>0</v>
      </c>
      <c r="T203" s="765"/>
      <c r="U203" s="765"/>
      <c r="V203" s="766"/>
      <c r="W203" s="1913"/>
      <c r="X203" s="386" t="s">
        <v>7402</v>
      </c>
      <c r="Y203" s="1913"/>
      <c r="Z203" s="1924"/>
      <c r="AA203" s="1913"/>
      <c r="AB203" s="1914"/>
      <c r="AC203" s="1915"/>
      <c r="AD203" s="834">
        <v>194</v>
      </c>
      <c r="AE203" s="826" t="s">
        <v>7403</v>
      </c>
      <c r="AF203" s="850" t="s">
        <v>7404</v>
      </c>
      <c r="AG203" s="850" t="s">
        <v>7405</v>
      </c>
      <c r="AH203" s="850" t="s">
        <v>7406</v>
      </c>
      <c r="AI203" s="850" t="s">
        <v>7407</v>
      </c>
      <c r="AJ203" s="850" t="s">
        <v>7408</v>
      </c>
      <c r="AK203" s="851" t="s">
        <v>7409</v>
      </c>
      <c r="AL203" s="852" t="s">
        <v>7410</v>
      </c>
      <c r="AM203" s="853" t="s">
        <v>7411</v>
      </c>
      <c r="AN203" s="853" t="s">
        <v>7412</v>
      </c>
      <c r="AO203" s="749" t="s">
        <v>7413</v>
      </c>
      <c r="AP203" s="752" t="s">
        <v>7414</v>
      </c>
      <c r="AQ203" s="752" t="s">
        <v>7415</v>
      </c>
      <c r="AR203" s="777"/>
      <c r="AS203" s="777"/>
      <c r="AT203" s="827" t="s">
        <v>7416</v>
      </c>
      <c r="AU203" s="694" t="s">
        <v>7417</v>
      </c>
      <c r="AV203" s="694" t="s">
        <v>7418</v>
      </c>
      <c r="AW203" s="709" t="s">
        <v>7419</v>
      </c>
      <c r="AX203" s="709" t="s">
        <v>7420</v>
      </c>
      <c r="AY203" s="872" t="s">
        <v>7421</v>
      </c>
    </row>
    <row r="204" spans="2:51" ht="15" customHeight="1" outlineLevel="1">
      <c r="B204" s="744" t="s">
        <v>7422</v>
      </c>
      <c r="C204" s="757"/>
      <c r="D204" s="757"/>
      <c r="E204" s="757"/>
      <c r="F204" s="757"/>
      <c r="G204" s="757"/>
      <c r="H204" s="758"/>
      <c r="I204" s="759"/>
      <c r="J204" s="761"/>
      <c r="K204" s="761"/>
      <c r="L204" s="749">
        <f t="shared" si="18"/>
        <v>0</v>
      </c>
      <c r="M204" s="752">
        <f t="shared" si="19"/>
        <v>0</v>
      </c>
      <c r="N204" s="772">
        <f t="shared" si="20"/>
        <v>0</v>
      </c>
      <c r="O204" s="777"/>
      <c r="P204" s="777"/>
      <c r="Q204" s="775"/>
      <c r="R204" s="768">
        <f t="shared" si="21"/>
        <v>0</v>
      </c>
      <c r="S204" s="768">
        <f t="shared" si="22"/>
        <v>0</v>
      </c>
      <c r="T204" s="765"/>
      <c r="U204" s="765"/>
      <c r="V204" s="766"/>
      <c r="W204" s="1913"/>
      <c r="X204" s="386" t="s">
        <v>7423</v>
      </c>
      <c r="Y204" s="1913"/>
      <c r="Z204" s="1924"/>
      <c r="AA204" s="1913"/>
      <c r="AB204" s="1914"/>
      <c r="AC204" s="1915"/>
      <c r="AD204" s="834">
        <v>195</v>
      </c>
      <c r="AE204" s="826" t="s">
        <v>7424</v>
      </c>
      <c r="AF204" s="850" t="s">
        <v>7425</v>
      </c>
      <c r="AG204" s="850" t="s">
        <v>7426</v>
      </c>
      <c r="AH204" s="850" t="s">
        <v>7427</v>
      </c>
      <c r="AI204" s="850" t="s">
        <v>7428</v>
      </c>
      <c r="AJ204" s="850" t="s">
        <v>7429</v>
      </c>
      <c r="AK204" s="851" t="s">
        <v>7430</v>
      </c>
      <c r="AL204" s="852" t="s">
        <v>7431</v>
      </c>
      <c r="AM204" s="853" t="s">
        <v>7432</v>
      </c>
      <c r="AN204" s="853" t="s">
        <v>7433</v>
      </c>
      <c r="AO204" s="749" t="s">
        <v>7434</v>
      </c>
      <c r="AP204" s="752" t="s">
        <v>7435</v>
      </c>
      <c r="AQ204" s="752" t="s">
        <v>7436</v>
      </c>
      <c r="AR204" s="777"/>
      <c r="AS204" s="777"/>
      <c r="AT204" s="827" t="s">
        <v>7437</v>
      </c>
      <c r="AU204" s="694" t="s">
        <v>7438</v>
      </c>
      <c r="AV204" s="694" t="s">
        <v>7439</v>
      </c>
      <c r="AW204" s="709" t="s">
        <v>7440</v>
      </c>
      <c r="AX204" s="709" t="s">
        <v>7441</v>
      </c>
      <c r="AY204" s="872" t="s">
        <v>7442</v>
      </c>
    </row>
    <row r="205" spans="2:51" ht="15" customHeight="1" outlineLevel="1">
      <c r="B205" s="744" t="s">
        <v>7443</v>
      </c>
      <c r="C205" s="757"/>
      <c r="D205" s="757"/>
      <c r="E205" s="757"/>
      <c r="F205" s="757"/>
      <c r="G205" s="757"/>
      <c r="H205" s="758"/>
      <c r="I205" s="759"/>
      <c r="J205" s="761"/>
      <c r="K205" s="761"/>
      <c r="L205" s="749">
        <f t="shared" si="18"/>
        <v>0</v>
      </c>
      <c r="M205" s="752">
        <f t="shared" si="19"/>
        <v>0</v>
      </c>
      <c r="N205" s="772">
        <f t="shared" si="20"/>
        <v>0</v>
      </c>
      <c r="O205" s="777"/>
      <c r="P205" s="777"/>
      <c r="Q205" s="775"/>
      <c r="R205" s="768">
        <f t="shared" si="21"/>
        <v>0</v>
      </c>
      <c r="S205" s="768">
        <f t="shared" si="22"/>
        <v>0</v>
      </c>
      <c r="T205" s="765"/>
      <c r="U205" s="765"/>
      <c r="V205" s="766"/>
      <c r="W205" s="1913"/>
      <c r="X205" s="386" t="s">
        <v>7444</v>
      </c>
      <c r="Y205" s="1913"/>
      <c r="Z205" s="1924"/>
      <c r="AA205" s="1913"/>
      <c r="AB205" s="1914"/>
      <c r="AC205" s="1915"/>
      <c r="AD205" s="834">
        <v>196</v>
      </c>
      <c r="AE205" s="826" t="s">
        <v>7445</v>
      </c>
      <c r="AF205" s="850" t="s">
        <v>7446</v>
      </c>
      <c r="AG205" s="850" t="s">
        <v>7447</v>
      </c>
      <c r="AH205" s="850" t="s">
        <v>7448</v>
      </c>
      <c r="AI205" s="850" t="s">
        <v>7449</v>
      </c>
      <c r="AJ205" s="850" t="s">
        <v>7450</v>
      </c>
      <c r="AK205" s="851" t="s">
        <v>7451</v>
      </c>
      <c r="AL205" s="852" t="s">
        <v>7452</v>
      </c>
      <c r="AM205" s="853" t="s">
        <v>7453</v>
      </c>
      <c r="AN205" s="853" t="s">
        <v>7454</v>
      </c>
      <c r="AO205" s="749" t="s">
        <v>7455</v>
      </c>
      <c r="AP205" s="752" t="s">
        <v>7456</v>
      </c>
      <c r="AQ205" s="752" t="s">
        <v>7457</v>
      </c>
      <c r="AR205" s="777"/>
      <c r="AS205" s="777"/>
      <c r="AT205" s="827" t="s">
        <v>7458</v>
      </c>
      <c r="AU205" s="694" t="s">
        <v>7459</v>
      </c>
      <c r="AV205" s="694" t="s">
        <v>7460</v>
      </c>
      <c r="AW205" s="709" t="s">
        <v>7461</v>
      </c>
      <c r="AX205" s="709" t="s">
        <v>7462</v>
      </c>
      <c r="AY205" s="872" t="s">
        <v>7463</v>
      </c>
    </row>
    <row r="206" spans="2:51" ht="15" customHeight="1" outlineLevel="1">
      <c r="B206" s="744" t="s">
        <v>7464</v>
      </c>
      <c r="C206" s="757"/>
      <c r="D206" s="757"/>
      <c r="E206" s="757"/>
      <c r="F206" s="757"/>
      <c r="G206" s="757"/>
      <c r="H206" s="758"/>
      <c r="I206" s="759"/>
      <c r="J206" s="761"/>
      <c r="K206" s="761"/>
      <c r="L206" s="749">
        <f t="shared" si="18"/>
        <v>0</v>
      </c>
      <c r="M206" s="752">
        <f t="shared" si="19"/>
        <v>0</v>
      </c>
      <c r="N206" s="772">
        <f t="shared" si="20"/>
        <v>0</v>
      </c>
      <c r="O206" s="777"/>
      <c r="P206" s="777"/>
      <c r="Q206" s="775"/>
      <c r="R206" s="768">
        <f t="shared" si="21"/>
        <v>0</v>
      </c>
      <c r="S206" s="768">
        <f t="shared" si="22"/>
        <v>0</v>
      </c>
      <c r="T206" s="765"/>
      <c r="U206" s="765"/>
      <c r="V206" s="766"/>
      <c r="W206" s="1913"/>
      <c r="X206" s="386" t="s">
        <v>7465</v>
      </c>
      <c r="Y206" s="1913"/>
      <c r="Z206" s="1924"/>
      <c r="AA206" s="1913"/>
      <c r="AB206" s="1914"/>
      <c r="AC206" s="1915"/>
      <c r="AD206" s="834">
        <v>197</v>
      </c>
      <c r="AE206" s="826" t="s">
        <v>7466</v>
      </c>
      <c r="AF206" s="850" t="s">
        <v>7467</v>
      </c>
      <c r="AG206" s="850" t="s">
        <v>7468</v>
      </c>
      <c r="AH206" s="850" t="s">
        <v>7469</v>
      </c>
      <c r="AI206" s="850" t="s">
        <v>7470</v>
      </c>
      <c r="AJ206" s="850" t="s">
        <v>7471</v>
      </c>
      <c r="AK206" s="851" t="s">
        <v>7472</v>
      </c>
      <c r="AL206" s="852" t="s">
        <v>7473</v>
      </c>
      <c r="AM206" s="853" t="s">
        <v>7474</v>
      </c>
      <c r="AN206" s="853" t="s">
        <v>7475</v>
      </c>
      <c r="AO206" s="749" t="s">
        <v>7476</v>
      </c>
      <c r="AP206" s="752" t="s">
        <v>7477</v>
      </c>
      <c r="AQ206" s="752" t="s">
        <v>7478</v>
      </c>
      <c r="AR206" s="777"/>
      <c r="AS206" s="777"/>
      <c r="AT206" s="827" t="s">
        <v>7479</v>
      </c>
      <c r="AU206" s="694" t="s">
        <v>7480</v>
      </c>
      <c r="AV206" s="694" t="s">
        <v>7481</v>
      </c>
      <c r="AW206" s="709" t="s">
        <v>7482</v>
      </c>
      <c r="AX206" s="709" t="s">
        <v>7483</v>
      </c>
      <c r="AY206" s="872" t="s">
        <v>7484</v>
      </c>
    </row>
    <row r="207" spans="2:51" ht="15" customHeight="1" outlineLevel="1">
      <c r="B207" s="744" t="s">
        <v>7485</v>
      </c>
      <c r="C207" s="757"/>
      <c r="D207" s="757"/>
      <c r="E207" s="757"/>
      <c r="F207" s="757"/>
      <c r="G207" s="757"/>
      <c r="H207" s="758"/>
      <c r="I207" s="759"/>
      <c r="J207" s="761"/>
      <c r="K207" s="761"/>
      <c r="L207" s="749">
        <f t="shared" si="18"/>
        <v>0</v>
      </c>
      <c r="M207" s="752">
        <f t="shared" si="19"/>
        <v>0</v>
      </c>
      <c r="N207" s="772">
        <f t="shared" si="20"/>
        <v>0</v>
      </c>
      <c r="O207" s="777"/>
      <c r="P207" s="777"/>
      <c r="Q207" s="775"/>
      <c r="R207" s="768">
        <f t="shared" si="21"/>
        <v>0</v>
      </c>
      <c r="S207" s="768">
        <f t="shared" si="22"/>
        <v>0</v>
      </c>
      <c r="T207" s="765"/>
      <c r="U207" s="765"/>
      <c r="V207" s="766"/>
      <c r="W207" s="1913"/>
      <c r="X207" s="386" t="s">
        <v>7486</v>
      </c>
      <c r="Y207" s="1913"/>
      <c r="Z207" s="1924"/>
      <c r="AA207" s="1913"/>
      <c r="AB207" s="1914"/>
      <c r="AC207" s="1915"/>
      <c r="AD207" s="834">
        <v>198</v>
      </c>
      <c r="AE207" s="826" t="s">
        <v>7487</v>
      </c>
      <c r="AF207" s="850" t="s">
        <v>7488</v>
      </c>
      <c r="AG207" s="850" t="s">
        <v>7489</v>
      </c>
      <c r="AH207" s="850" t="s">
        <v>7490</v>
      </c>
      <c r="AI207" s="850" t="s">
        <v>7491</v>
      </c>
      <c r="AJ207" s="850" t="s">
        <v>7492</v>
      </c>
      <c r="AK207" s="851" t="s">
        <v>7493</v>
      </c>
      <c r="AL207" s="852" t="s">
        <v>7494</v>
      </c>
      <c r="AM207" s="853" t="s">
        <v>7495</v>
      </c>
      <c r="AN207" s="853" t="s">
        <v>7496</v>
      </c>
      <c r="AO207" s="749" t="s">
        <v>7497</v>
      </c>
      <c r="AP207" s="752" t="s">
        <v>7498</v>
      </c>
      <c r="AQ207" s="752" t="s">
        <v>7499</v>
      </c>
      <c r="AR207" s="777"/>
      <c r="AS207" s="777"/>
      <c r="AT207" s="827" t="s">
        <v>7500</v>
      </c>
      <c r="AU207" s="694" t="s">
        <v>7501</v>
      </c>
      <c r="AV207" s="694" t="s">
        <v>7502</v>
      </c>
      <c r="AW207" s="709" t="s">
        <v>7503</v>
      </c>
      <c r="AX207" s="709" t="s">
        <v>7504</v>
      </c>
      <c r="AY207" s="872" t="s">
        <v>7505</v>
      </c>
    </row>
    <row r="208" spans="2:51" ht="15" customHeight="1" outlineLevel="1">
      <c r="B208" s="744" t="s">
        <v>7506</v>
      </c>
      <c r="C208" s="757"/>
      <c r="D208" s="757"/>
      <c r="E208" s="757"/>
      <c r="F208" s="757"/>
      <c r="G208" s="757"/>
      <c r="H208" s="758"/>
      <c r="I208" s="759"/>
      <c r="J208" s="761"/>
      <c r="K208" s="761"/>
      <c r="L208" s="749">
        <f t="shared" si="18"/>
        <v>0</v>
      </c>
      <c r="M208" s="752">
        <f t="shared" si="19"/>
        <v>0</v>
      </c>
      <c r="N208" s="772">
        <f t="shared" si="20"/>
        <v>0</v>
      </c>
      <c r="O208" s="777"/>
      <c r="P208" s="777"/>
      <c r="Q208" s="775"/>
      <c r="R208" s="768">
        <f t="shared" si="21"/>
        <v>0</v>
      </c>
      <c r="S208" s="768">
        <f t="shared" si="22"/>
        <v>0</v>
      </c>
      <c r="T208" s="765"/>
      <c r="U208" s="765"/>
      <c r="V208" s="766"/>
      <c r="W208" s="1913"/>
      <c r="X208" s="386" t="s">
        <v>7507</v>
      </c>
      <c r="Y208" s="1913"/>
      <c r="Z208" s="1924"/>
      <c r="AA208" s="1913"/>
      <c r="AB208" s="1914"/>
      <c r="AC208" s="1915"/>
      <c r="AD208" s="834">
        <v>199</v>
      </c>
      <c r="AE208" s="826" t="s">
        <v>7508</v>
      </c>
      <c r="AF208" s="850" t="s">
        <v>7509</v>
      </c>
      <c r="AG208" s="850" t="s">
        <v>7510</v>
      </c>
      <c r="AH208" s="850" t="s">
        <v>7511</v>
      </c>
      <c r="AI208" s="850" t="s">
        <v>7512</v>
      </c>
      <c r="AJ208" s="850" t="s">
        <v>7513</v>
      </c>
      <c r="AK208" s="851" t="s">
        <v>7514</v>
      </c>
      <c r="AL208" s="852" t="s">
        <v>7515</v>
      </c>
      <c r="AM208" s="853" t="s">
        <v>7516</v>
      </c>
      <c r="AN208" s="853" t="s">
        <v>7517</v>
      </c>
      <c r="AO208" s="749" t="s">
        <v>7518</v>
      </c>
      <c r="AP208" s="752" t="s">
        <v>7519</v>
      </c>
      <c r="AQ208" s="752" t="s">
        <v>7520</v>
      </c>
      <c r="AR208" s="777"/>
      <c r="AS208" s="777"/>
      <c r="AT208" s="827" t="s">
        <v>7521</v>
      </c>
      <c r="AU208" s="694" t="s">
        <v>7522</v>
      </c>
      <c r="AV208" s="694" t="s">
        <v>7523</v>
      </c>
      <c r="AW208" s="709" t="s">
        <v>7524</v>
      </c>
      <c r="AX208" s="709" t="s">
        <v>7525</v>
      </c>
      <c r="AY208" s="872" t="s">
        <v>7526</v>
      </c>
    </row>
    <row r="209" spans="2:51">
      <c r="B209" s="744" t="s">
        <v>7527</v>
      </c>
      <c r="C209" s="757"/>
      <c r="D209" s="757"/>
      <c r="E209" s="757"/>
      <c r="F209" s="757"/>
      <c r="G209" s="757"/>
      <c r="H209" s="758"/>
      <c r="I209" s="759"/>
      <c r="J209" s="761"/>
      <c r="K209" s="761"/>
      <c r="L209" s="749">
        <f t="shared" si="18"/>
        <v>0</v>
      </c>
      <c r="M209" s="752">
        <f t="shared" si="19"/>
        <v>0</v>
      </c>
      <c r="N209" s="772">
        <f t="shared" si="20"/>
        <v>0</v>
      </c>
      <c r="O209" s="777"/>
      <c r="P209" s="777"/>
      <c r="Q209" s="775"/>
      <c r="R209" s="768">
        <f t="shared" si="21"/>
        <v>0</v>
      </c>
      <c r="S209" s="768">
        <f t="shared" si="22"/>
        <v>0</v>
      </c>
      <c r="T209" s="765"/>
      <c r="U209" s="765"/>
      <c r="V209" s="766"/>
      <c r="W209" s="1913"/>
      <c r="X209" s="386" t="s">
        <v>7528</v>
      </c>
      <c r="Y209" s="1913"/>
      <c r="Z209" s="1924"/>
      <c r="AA209" s="1913"/>
      <c r="AB209" s="1914"/>
      <c r="AC209" s="1915"/>
      <c r="AD209" s="834">
        <v>200</v>
      </c>
      <c r="AE209" s="826" t="s">
        <v>7529</v>
      </c>
      <c r="AF209" s="850" t="s">
        <v>7530</v>
      </c>
      <c r="AG209" s="850" t="s">
        <v>7531</v>
      </c>
      <c r="AH209" s="850" t="s">
        <v>7532</v>
      </c>
      <c r="AI209" s="850" t="s">
        <v>7533</v>
      </c>
      <c r="AJ209" s="850" t="s">
        <v>7534</v>
      </c>
      <c r="AK209" s="851" t="s">
        <v>7535</v>
      </c>
      <c r="AL209" s="852" t="s">
        <v>7536</v>
      </c>
      <c r="AM209" s="853" t="s">
        <v>7537</v>
      </c>
      <c r="AN209" s="853" t="s">
        <v>7538</v>
      </c>
      <c r="AO209" s="749" t="s">
        <v>7539</v>
      </c>
      <c r="AP209" s="752" t="s">
        <v>7540</v>
      </c>
      <c r="AQ209" s="752" t="s">
        <v>7541</v>
      </c>
      <c r="AR209" s="777"/>
      <c r="AS209" s="777"/>
      <c r="AT209" s="827" t="s">
        <v>7542</v>
      </c>
      <c r="AU209" s="694" t="s">
        <v>7543</v>
      </c>
      <c r="AV209" s="694" t="s">
        <v>7544</v>
      </c>
      <c r="AW209" s="709" t="s">
        <v>7545</v>
      </c>
      <c r="AX209" s="709" t="s">
        <v>7546</v>
      </c>
      <c r="AY209" s="872" t="s">
        <v>7547</v>
      </c>
    </row>
    <row r="210" spans="2:51" ht="15.75" thickBot="1">
      <c r="B210" s="762" t="s">
        <v>7548</v>
      </c>
      <c r="C210" s="781"/>
      <c r="D210" s="782"/>
      <c r="E210" s="782"/>
      <c r="F210" s="782"/>
      <c r="G210" s="782"/>
      <c r="H210" s="782"/>
      <c r="I210" s="745"/>
      <c r="J210" s="746">
        <f>IFERROR(SUM(J10:J209), 0)</f>
        <v>31.652000000000001</v>
      </c>
      <c r="K210" s="746">
        <f>IFERROR(SUM(K10:K209), 0)</f>
        <v>31.652000000000001</v>
      </c>
      <c r="L210" s="747">
        <f>IFERROR(SUM(L10:L209), 0)</f>
        <v>78.095119999999994</v>
      </c>
      <c r="M210" s="745"/>
      <c r="N210" s="773"/>
      <c r="O210" s="745"/>
      <c r="P210" s="745"/>
      <c r="Q210" s="776"/>
      <c r="R210" s="746">
        <f>SUM(R10:R209)</f>
        <v>1.0684486799999999</v>
      </c>
      <c r="S210" s="746">
        <f>SUM(S10:S209)</f>
        <v>1.0684486799999999</v>
      </c>
      <c r="T210" s="746">
        <f>SUM(T10:T209)</f>
        <v>0.14622224000000428</v>
      </c>
      <c r="U210" s="746">
        <f>SUM(U10:U209)</f>
        <v>31.505777759999997</v>
      </c>
      <c r="V210" s="769">
        <f>SUM(V10:V209)</f>
        <v>30</v>
      </c>
      <c r="W210" s="1913"/>
      <c r="X210" s="387" t="s">
        <v>7549</v>
      </c>
      <c r="Y210" s="1913"/>
      <c r="Z210" s="1925"/>
      <c r="AA210" s="1913"/>
      <c r="AB210" s="1914"/>
      <c r="AC210" s="1915"/>
      <c r="AD210" s="835">
        <v>201</v>
      </c>
      <c r="AE210" s="836" t="s">
        <v>7548</v>
      </c>
      <c r="AF210" s="781"/>
      <c r="AG210" s="856"/>
      <c r="AH210" s="856"/>
      <c r="AI210" s="856"/>
      <c r="AJ210" s="856"/>
      <c r="AK210" s="856"/>
      <c r="AL210" s="745"/>
      <c r="AM210" s="865" t="s">
        <v>7550</v>
      </c>
      <c r="AN210" s="865" t="s">
        <v>7551</v>
      </c>
      <c r="AO210" s="747" t="s">
        <v>7552</v>
      </c>
      <c r="AP210" s="745"/>
      <c r="AQ210" s="745"/>
      <c r="AR210" s="745"/>
      <c r="AS210" s="745"/>
      <c r="AT210" s="745"/>
      <c r="AU210" s="865" t="s">
        <v>7553</v>
      </c>
      <c r="AV210" s="865" t="s">
        <v>7554</v>
      </c>
      <c r="AW210" s="865" t="s">
        <v>7555</v>
      </c>
      <c r="AX210" s="865" t="s">
        <v>7556</v>
      </c>
      <c r="AY210" s="869" t="s">
        <v>7557</v>
      </c>
    </row>
    <row r="211" spans="2:51" ht="15.75" thickBot="1">
      <c r="B211" s="770"/>
      <c r="C211" s="362"/>
      <c r="D211" s="363"/>
      <c r="E211" s="363"/>
      <c r="F211" s="363"/>
      <c r="G211" s="363"/>
      <c r="H211" s="363"/>
      <c r="I211" s="363"/>
      <c r="J211" s="364"/>
      <c r="K211" s="364"/>
      <c r="L211" s="364"/>
      <c r="M211" s="363"/>
      <c r="N211" s="363"/>
      <c r="O211" s="363"/>
      <c r="P211" s="363"/>
      <c r="Q211" s="363"/>
      <c r="R211" s="791"/>
      <c r="S211" s="791"/>
      <c r="T211" s="363"/>
      <c r="U211" s="363"/>
      <c r="V211" s="363"/>
      <c r="W211" s="1913"/>
      <c r="X211" s="1913"/>
      <c r="Y211" s="1913"/>
      <c r="Z211" s="1913"/>
      <c r="AA211" s="1913"/>
      <c r="AB211" s="1914"/>
      <c r="AC211" s="1915"/>
      <c r="AD211" s="829"/>
      <c r="AE211" s="830"/>
      <c r="AF211" s="362"/>
      <c r="AG211" s="363"/>
      <c r="AH211" s="363"/>
      <c r="AI211" s="363"/>
      <c r="AJ211" s="363"/>
      <c r="AK211" s="363"/>
      <c r="AL211" s="363"/>
      <c r="AM211" s="364"/>
      <c r="AN211" s="364"/>
      <c r="AO211" s="364"/>
      <c r="AP211" s="363"/>
      <c r="AQ211" s="363"/>
      <c r="AR211" s="172"/>
      <c r="AS211" s="363"/>
      <c r="AT211" s="365"/>
      <c r="AU211" s="366"/>
      <c r="AV211" s="366"/>
      <c r="AW211" s="365"/>
      <c r="AX211" s="365"/>
      <c r="AY211" s="365"/>
    </row>
    <row r="212" spans="2:51" ht="15.75" thickBot="1">
      <c r="B212" s="378" t="s">
        <v>7558</v>
      </c>
      <c r="C212" s="367"/>
      <c r="D212" s="367"/>
      <c r="E212" s="367"/>
      <c r="F212" s="367"/>
      <c r="G212" s="367"/>
      <c r="H212" s="367"/>
      <c r="I212" s="363"/>
      <c r="J212" s="364"/>
      <c r="K212" s="364"/>
      <c r="L212" s="364"/>
      <c r="M212" s="363"/>
      <c r="N212" s="363"/>
      <c r="O212" s="363"/>
      <c r="P212" s="363"/>
      <c r="Q212" s="363"/>
      <c r="R212" s="791"/>
      <c r="S212" s="791"/>
      <c r="T212" s="363"/>
      <c r="U212" s="363"/>
      <c r="V212" s="363"/>
      <c r="W212" s="1913"/>
      <c r="X212" s="1913"/>
      <c r="Y212" s="1913"/>
      <c r="Z212" s="1913"/>
      <c r="AA212" s="1913"/>
      <c r="AB212" s="1914"/>
      <c r="AC212" s="1915"/>
      <c r="AD212" s="1669" t="s">
        <v>7559</v>
      </c>
      <c r="AE212" s="491" t="s">
        <v>7558</v>
      </c>
      <c r="AF212" s="367"/>
      <c r="AG212" s="367"/>
      <c r="AH212" s="367"/>
      <c r="AI212" s="367"/>
      <c r="AJ212" s="367"/>
      <c r="AK212" s="367"/>
      <c r="AL212" s="363"/>
      <c r="AM212" s="364"/>
      <c r="AN212" s="364"/>
      <c r="AO212" s="364"/>
      <c r="AP212" s="363"/>
      <c r="AQ212" s="363"/>
      <c r="AR212" s="172"/>
      <c r="AS212" s="363"/>
      <c r="AT212" s="365"/>
      <c r="AU212" s="366"/>
      <c r="AV212" s="366"/>
      <c r="AW212" s="365"/>
      <c r="AX212" s="365"/>
      <c r="AY212" s="365"/>
    </row>
    <row r="213" spans="2:51">
      <c r="B213" s="743" t="s">
        <v>7560</v>
      </c>
      <c r="C213" s="754"/>
      <c r="D213" s="754"/>
      <c r="E213" s="754" t="s">
        <v>27590</v>
      </c>
      <c r="F213" s="754"/>
      <c r="G213" s="754" t="s">
        <v>27593</v>
      </c>
      <c r="H213" s="755"/>
      <c r="I213" s="756">
        <v>2</v>
      </c>
      <c r="J213" s="760">
        <v>0</v>
      </c>
      <c r="K213" s="760">
        <v>10</v>
      </c>
      <c r="L213" s="748">
        <f t="shared" ref="L213:L260" si="23">I213*J213</f>
        <v>0</v>
      </c>
      <c r="M213" s="750">
        <f t="shared" ref="M213:M276" si="24">IF(Q213=0,0,((1+Q213)/(1+$C$824))-1)</f>
        <v>-2.2707475728155235E-2</v>
      </c>
      <c r="N213" s="750">
        <f t="shared" ref="N213:N276" si="25">IF(Q213=0,0,((1+Q213)/(1+$C$825))-1)</f>
        <v>6.6113000000000977E-3</v>
      </c>
      <c r="O213" s="779">
        <v>1.1113E-3</v>
      </c>
      <c r="P213" s="779">
        <v>5.4999999999999997E-3</v>
      </c>
      <c r="Q213" s="750">
        <f>P213+O213</f>
        <v>6.6112999999999996E-3</v>
      </c>
      <c r="R213" s="767">
        <f>Q213*K213</f>
        <v>6.6112999999999991E-2</v>
      </c>
      <c r="S213" s="767">
        <f>R213</f>
        <v>6.6112999999999991E-2</v>
      </c>
      <c r="T213" s="763">
        <v>0</v>
      </c>
      <c r="U213" s="763">
        <v>0</v>
      </c>
      <c r="V213" s="764">
        <v>0</v>
      </c>
      <c r="W213" s="1913"/>
      <c r="X213" s="385" t="s">
        <v>7561</v>
      </c>
      <c r="Y213" s="1913"/>
      <c r="Z213" s="1923"/>
      <c r="AA213" s="1913"/>
      <c r="AB213" s="1914"/>
      <c r="AC213" s="1915"/>
      <c r="AD213" s="831">
        <v>202</v>
      </c>
      <c r="AE213" s="832" t="s">
        <v>7562</v>
      </c>
      <c r="AF213" s="846" t="s">
        <v>7563</v>
      </c>
      <c r="AG213" s="846" t="s">
        <v>7564</v>
      </c>
      <c r="AH213" s="846" t="s">
        <v>7565</v>
      </c>
      <c r="AI213" s="846" t="s">
        <v>7566</v>
      </c>
      <c r="AJ213" s="846" t="s">
        <v>7567</v>
      </c>
      <c r="AK213" s="847" t="s">
        <v>7568</v>
      </c>
      <c r="AL213" s="848" t="s">
        <v>7569</v>
      </c>
      <c r="AM213" s="849" t="s">
        <v>7570</v>
      </c>
      <c r="AN213" s="849" t="s">
        <v>7571</v>
      </c>
      <c r="AO213" s="748" t="s">
        <v>7572</v>
      </c>
      <c r="AP213" s="750" t="s">
        <v>7573</v>
      </c>
      <c r="AQ213" s="750" t="s">
        <v>7574</v>
      </c>
      <c r="AR213" s="833" t="s">
        <v>7575</v>
      </c>
      <c r="AS213" s="833" t="s">
        <v>7576</v>
      </c>
      <c r="AT213" s="750" t="s">
        <v>7577</v>
      </c>
      <c r="AU213" s="569" t="s">
        <v>7578</v>
      </c>
      <c r="AV213" s="569" t="s">
        <v>7579</v>
      </c>
      <c r="AW213" s="708" t="s">
        <v>7580</v>
      </c>
      <c r="AX213" s="708" t="s">
        <v>7581</v>
      </c>
      <c r="AY213" s="871" t="s">
        <v>7582</v>
      </c>
    </row>
    <row r="214" spans="2:51" ht="15" customHeight="1" outlineLevel="1">
      <c r="B214" s="744" t="s">
        <v>7583</v>
      </c>
      <c r="C214" s="757"/>
      <c r="D214" s="757"/>
      <c r="E214" s="757" t="s">
        <v>27590</v>
      </c>
      <c r="F214" s="757"/>
      <c r="G214" s="757" t="s">
        <v>27593</v>
      </c>
      <c r="H214" s="758"/>
      <c r="I214" s="759">
        <v>3</v>
      </c>
      <c r="J214" s="761">
        <v>0</v>
      </c>
      <c r="K214" s="761">
        <v>15</v>
      </c>
      <c r="L214" s="749">
        <f t="shared" si="23"/>
        <v>0</v>
      </c>
      <c r="M214" s="752">
        <f t="shared" si="24"/>
        <v>-2.028029126213593E-2</v>
      </c>
      <c r="N214" s="752">
        <f t="shared" si="25"/>
        <v>9.1113000000000444E-3</v>
      </c>
      <c r="O214" s="780">
        <v>1.1113E-3</v>
      </c>
      <c r="P214" s="780">
        <v>8.0000000000000002E-3</v>
      </c>
      <c r="Q214" s="752">
        <f t="shared" ref="Q214:Q276" si="26">P214+O214</f>
        <v>9.1112999999999993E-3</v>
      </c>
      <c r="R214" s="768">
        <f t="shared" ref="R214:R276" si="27">Q214*K214</f>
        <v>0.1366695</v>
      </c>
      <c r="S214" s="768">
        <f t="shared" ref="S214:S276" si="28">R214</f>
        <v>0.1366695</v>
      </c>
      <c r="T214" s="765">
        <v>5.5061000000000006E-2</v>
      </c>
      <c r="U214" s="765">
        <v>-5.5061000000000006E-2</v>
      </c>
      <c r="V214" s="766">
        <v>0</v>
      </c>
      <c r="W214" s="1913"/>
      <c r="X214" s="386" t="s">
        <v>7584</v>
      </c>
      <c r="Y214" s="1913"/>
      <c r="Z214" s="1924"/>
      <c r="AA214" s="1913"/>
      <c r="AB214" s="1914"/>
      <c r="AC214" s="1915"/>
      <c r="AD214" s="834">
        <v>203</v>
      </c>
      <c r="AE214" s="826" t="s">
        <v>7585</v>
      </c>
      <c r="AF214" s="850" t="s">
        <v>7586</v>
      </c>
      <c r="AG214" s="850" t="s">
        <v>7587</v>
      </c>
      <c r="AH214" s="850" t="s">
        <v>7588</v>
      </c>
      <c r="AI214" s="850" t="s">
        <v>7589</v>
      </c>
      <c r="AJ214" s="850" t="s">
        <v>7590</v>
      </c>
      <c r="AK214" s="851" t="s">
        <v>7591</v>
      </c>
      <c r="AL214" s="852" t="s">
        <v>7592</v>
      </c>
      <c r="AM214" s="853" t="s">
        <v>7593</v>
      </c>
      <c r="AN214" s="853" t="s">
        <v>7594</v>
      </c>
      <c r="AO214" s="749" t="s">
        <v>7595</v>
      </c>
      <c r="AP214" s="752" t="s">
        <v>7596</v>
      </c>
      <c r="AQ214" s="752" t="s">
        <v>7597</v>
      </c>
      <c r="AR214" s="827" t="s">
        <v>7598</v>
      </c>
      <c r="AS214" s="827" t="s">
        <v>7599</v>
      </c>
      <c r="AT214" s="752" t="s">
        <v>7600</v>
      </c>
      <c r="AU214" s="694" t="s">
        <v>7601</v>
      </c>
      <c r="AV214" s="694" t="s">
        <v>7602</v>
      </c>
      <c r="AW214" s="709" t="s">
        <v>7603</v>
      </c>
      <c r="AX214" s="709" t="s">
        <v>7604</v>
      </c>
      <c r="AY214" s="872" t="s">
        <v>7605</v>
      </c>
    </row>
    <row r="215" spans="2:51" ht="15" customHeight="1" outlineLevel="1">
      <c r="B215" s="744" t="s">
        <v>7606</v>
      </c>
      <c r="C215" s="757"/>
      <c r="D215" s="757"/>
      <c r="E215" s="757"/>
      <c r="F215" s="757"/>
      <c r="G215" s="757"/>
      <c r="H215" s="758"/>
      <c r="I215" s="759"/>
      <c r="J215" s="761"/>
      <c r="K215" s="761"/>
      <c r="L215" s="749">
        <f t="shared" si="23"/>
        <v>0</v>
      </c>
      <c r="M215" s="752">
        <f t="shared" si="24"/>
        <v>0</v>
      </c>
      <c r="N215" s="752">
        <f t="shared" si="25"/>
        <v>0</v>
      </c>
      <c r="O215" s="780"/>
      <c r="P215" s="780"/>
      <c r="Q215" s="752">
        <f t="shared" si="26"/>
        <v>0</v>
      </c>
      <c r="R215" s="768">
        <f t="shared" si="27"/>
        <v>0</v>
      </c>
      <c r="S215" s="768">
        <f t="shared" si="28"/>
        <v>0</v>
      </c>
      <c r="T215" s="765"/>
      <c r="U215" s="765"/>
      <c r="V215" s="766"/>
      <c r="W215" s="1913"/>
      <c r="X215" s="386" t="s">
        <v>7607</v>
      </c>
      <c r="Y215" s="1913"/>
      <c r="Z215" s="1924"/>
      <c r="AA215" s="1913"/>
      <c r="AB215" s="1914"/>
      <c r="AC215" s="1915"/>
      <c r="AD215" s="834">
        <v>204</v>
      </c>
      <c r="AE215" s="826" t="s">
        <v>7608</v>
      </c>
      <c r="AF215" s="850" t="s">
        <v>7609</v>
      </c>
      <c r="AG215" s="850" t="s">
        <v>7610</v>
      </c>
      <c r="AH215" s="850" t="s">
        <v>7611</v>
      </c>
      <c r="AI215" s="850" t="s">
        <v>7612</v>
      </c>
      <c r="AJ215" s="850" t="s">
        <v>7613</v>
      </c>
      <c r="AK215" s="851" t="s">
        <v>7614</v>
      </c>
      <c r="AL215" s="852" t="s">
        <v>7615</v>
      </c>
      <c r="AM215" s="853" t="s">
        <v>7616</v>
      </c>
      <c r="AN215" s="853" t="s">
        <v>7617</v>
      </c>
      <c r="AO215" s="749" t="s">
        <v>7618</v>
      </c>
      <c r="AP215" s="752" t="s">
        <v>7619</v>
      </c>
      <c r="AQ215" s="752" t="s">
        <v>7620</v>
      </c>
      <c r="AR215" s="827" t="s">
        <v>7621</v>
      </c>
      <c r="AS215" s="827" t="s">
        <v>7622</v>
      </c>
      <c r="AT215" s="752" t="s">
        <v>7623</v>
      </c>
      <c r="AU215" s="694" t="s">
        <v>7624</v>
      </c>
      <c r="AV215" s="694" t="s">
        <v>7625</v>
      </c>
      <c r="AW215" s="709" t="s">
        <v>7626</v>
      </c>
      <c r="AX215" s="709" t="s">
        <v>7627</v>
      </c>
      <c r="AY215" s="872" t="s">
        <v>7628</v>
      </c>
    </row>
    <row r="216" spans="2:51" ht="15" customHeight="1" outlineLevel="1">
      <c r="B216" s="744" t="s">
        <v>7629</v>
      </c>
      <c r="C216" s="757"/>
      <c r="D216" s="757"/>
      <c r="E216" s="757"/>
      <c r="F216" s="757"/>
      <c r="G216" s="757"/>
      <c r="H216" s="758"/>
      <c r="I216" s="759"/>
      <c r="J216" s="761"/>
      <c r="K216" s="761"/>
      <c r="L216" s="749">
        <f t="shared" si="23"/>
        <v>0</v>
      </c>
      <c r="M216" s="752">
        <f t="shared" si="24"/>
        <v>0</v>
      </c>
      <c r="N216" s="752">
        <f t="shared" si="25"/>
        <v>0</v>
      </c>
      <c r="O216" s="780"/>
      <c r="P216" s="780"/>
      <c r="Q216" s="752">
        <f t="shared" si="26"/>
        <v>0</v>
      </c>
      <c r="R216" s="768">
        <f t="shared" si="27"/>
        <v>0</v>
      </c>
      <c r="S216" s="768">
        <f t="shared" si="28"/>
        <v>0</v>
      </c>
      <c r="T216" s="765"/>
      <c r="U216" s="765"/>
      <c r="V216" s="766"/>
      <c r="W216" s="1913"/>
      <c r="X216" s="386" t="s">
        <v>7630</v>
      </c>
      <c r="Y216" s="1913"/>
      <c r="Z216" s="1924"/>
      <c r="AA216" s="1913"/>
      <c r="AB216" s="1914"/>
      <c r="AC216" s="1915"/>
      <c r="AD216" s="834">
        <v>205</v>
      </c>
      <c r="AE216" s="826" t="s">
        <v>7631</v>
      </c>
      <c r="AF216" s="850" t="s">
        <v>7632</v>
      </c>
      <c r="AG216" s="850" t="s">
        <v>7633</v>
      </c>
      <c r="AH216" s="850" t="s">
        <v>7634</v>
      </c>
      <c r="AI216" s="850" t="s">
        <v>7635</v>
      </c>
      <c r="AJ216" s="850" t="s">
        <v>7636</v>
      </c>
      <c r="AK216" s="851" t="s">
        <v>7637</v>
      </c>
      <c r="AL216" s="852" t="s">
        <v>7638</v>
      </c>
      <c r="AM216" s="853" t="s">
        <v>7639</v>
      </c>
      <c r="AN216" s="853" t="s">
        <v>7640</v>
      </c>
      <c r="AO216" s="749" t="s">
        <v>7641</v>
      </c>
      <c r="AP216" s="752" t="s">
        <v>7642</v>
      </c>
      <c r="AQ216" s="752" t="s">
        <v>7643</v>
      </c>
      <c r="AR216" s="827" t="s">
        <v>7644</v>
      </c>
      <c r="AS216" s="827" t="s">
        <v>7645</v>
      </c>
      <c r="AT216" s="752" t="s">
        <v>7646</v>
      </c>
      <c r="AU216" s="694" t="s">
        <v>7647</v>
      </c>
      <c r="AV216" s="694" t="s">
        <v>7648</v>
      </c>
      <c r="AW216" s="709" t="s">
        <v>7649</v>
      </c>
      <c r="AX216" s="709" t="s">
        <v>7650</v>
      </c>
      <c r="AY216" s="872" t="s">
        <v>7651</v>
      </c>
    </row>
    <row r="217" spans="2:51" ht="15" customHeight="1" outlineLevel="1">
      <c r="B217" s="744" t="s">
        <v>7652</v>
      </c>
      <c r="C217" s="757"/>
      <c r="D217" s="757"/>
      <c r="E217" s="757"/>
      <c r="F217" s="757"/>
      <c r="G217" s="757"/>
      <c r="H217" s="758"/>
      <c r="I217" s="759"/>
      <c r="J217" s="761"/>
      <c r="K217" s="761"/>
      <c r="L217" s="749">
        <f t="shared" si="23"/>
        <v>0</v>
      </c>
      <c r="M217" s="752">
        <f t="shared" si="24"/>
        <v>0</v>
      </c>
      <c r="N217" s="752">
        <f t="shared" si="25"/>
        <v>0</v>
      </c>
      <c r="O217" s="780"/>
      <c r="P217" s="780"/>
      <c r="Q217" s="752">
        <f t="shared" si="26"/>
        <v>0</v>
      </c>
      <c r="R217" s="768">
        <f t="shared" si="27"/>
        <v>0</v>
      </c>
      <c r="S217" s="768">
        <f t="shared" si="28"/>
        <v>0</v>
      </c>
      <c r="T217" s="765"/>
      <c r="U217" s="765"/>
      <c r="V217" s="766"/>
      <c r="W217" s="1913"/>
      <c r="X217" s="386" t="s">
        <v>7653</v>
      </c>
      <c r="Y217" s="1913"/>
      <c r="Z217" s="1924"/>
      <c r="AA217" s="1913"/>
      <c r="AB217" s="1914"/>
      <c r="AC217" s="1915"/>
      <c r="AD217" s="834">
        <v>206</v>
      </c>
      <c r="AE217" s="826" t="s">
        <v>7654</v>
      </c>
      <c r="AF217" s="850" t="s">
        <v>7655</v>
      </c>
      <c r="AG217" s="850" t="s">
        <v>7656</v>
      </c>
      <c r="AH217" s="850" t="s">
        <v>7657</v>
      </c>
      <c r="AI217" s="850" t="s">
        <v>7658</v>
      </c>
      <c r="AJ217" s="850" t="s">
        <v>7659</v>
      </c>
      <c r="AK217" s="851" t="s">
        <v>7660</v>
      </c>
      <c r="AL217" s="852" t="s">
        <v>7661</v>
      </c>
      <c r="AM217" s="853" t="s">
        <v>7662</v>
      </c>
      <c r="AN217" s="853" t="s">
        <v>7663</v>
      </c>
      <c r="AO217" s="749" t="s">
        <v>7664</v>
      </c>
      <c r="AP217" s="752" t="s">
        <v>7665</v>
      </c>
      <c r="AQ217" s="752" t="s">
        <v>7666</v>
      </c>
      <c r="AR217" s="827" t="s">
        <v>7667</v>
      </c>
      <c r="AS217" s="827" t="s">
        <v>7668</v>
      </c>
      <c r="AT217" s="752" t="s">
        <v>7669</v>
      </c>
      <c r="AU217" s="694" t="s">
        <v>7670</v>
      </c>
      <c r="AV217" s="694" t="s">
        <v>7671</v>
      </c>
      <c r="AW217" s="709" t="s">
        <v>7672</v>
      </c>
      <c r="AX217" s="709" t="s">
        <v>7673</v>
      </c>
      <c r="AY217" s="872" t="s">
        <v>7674</v>
      </c>
    </row>
    <row r="218" spans="2:51" ht="15" customHeight="1" outlineLevel="1">
      <c r="B218" s="744" t="s">
        <v>7675</v>
      </c>
      <c r="C218" s="757"/>
      <c r="D218" s="757"/>
      <c r="E218" s="757"/>
      <c r="F218" s="757"/>
      <c r="G218" s="757"/>
      <c r="H218" s="758"/>
      <c r="I218" s="759"/>
      <c r="J218" s="761"/>
      <c r="K218" s="761"/>
      <c r="L218" s="749">
        <f t="shared" si="23"/>
        <v>0</v>
      </c>
      <c r="M218" s="752">
        <f t="shared" si="24"/>
        <v>0</v>
      </c>
      <c r="N218" s="752">
        <f t="shared" si="25"/>
        <v>0</v>
      </c>
      <c r="O218" s="780"/>
      <c r="P218" s="780"/>
      <c r="Q218" s="752">
        <f t="shared" si="26"/>
        <v>0</v>
      </c>
      <c r="R218" s="768">
        <f t="shared" si="27"/>
        <v>0</v>
      </c>
      <c r="S218" s="768">
        <f t="shared" si="28"/>
        <v>0</v>
      </c>
      <c r="T218" s="765"/>
      <c r="U218" s="765"/>
      <c r="V218" s="766"/>
      <c r="W218" s="1913"/>
      <c r="X218" s="386" t="s">
        <v>7676</v>
      </c>
      <c r="Y218" s="1913"/>
      <c r="Z218" s="1924"/>
      <c r="AA218" s="1913"/>
      <c r="AB218" s="1914"/>
      <c r="AC218" s="1915"/>
      <c r="AD218" s="834">
        <v>207</v>
      </c>
      <c r="AE218" s="826" t="s">
        <v>7677</v>
      </c>
      <c r="AF218" s="850" t="s">
        <v>7678</v>
      </c>
      <c r="AG218" s="850" t="s">
        <v>7679</v>
      </c>
      <c r="AH218" s="850" t="s">
        <v>7680</v>
      </c>
      <c r="AI218" s="850" t="s">
        <v>7681</v>
      </c>
      <c r="AJ218" s="850" t="s">
        <v>7682</v>
      </c>
      <c r="AK218" s="851" t="s">
        <v>7683</v>
      </c>
      <c r="AL218" s="852" t="s">
        <v>7684</v>
      </c>
      <c r="AM218" s="853" t="s">
        <v>7685</v>
      </c>
      <c r="AN218" s="853" t="s">
        <v>7686</v>
      </c>
      <c r="AO218" s="749" t="s">
        <v>7687</v>
      </c>
      <c r="AP218" s="752" t="s">
        <v>7688</v>
      </c>
      <c r="AQ218" s="752" t="s">
        <v>7689</v>
      </c>
      <c r="AR218" s="827" t="s">
        <v>7690</v>
      </c>
      <c r="AS218" s="827" t="s">
        <v>7691</v>
      </c>
      <c r="AT218" s="752" t="s">
        <v>7692</v>
      </c>
      <c r="AU218" s="694" t="s">
        <v>7693</v>
      </c>
      <c r="AV218" s="694" t="s">
        <v>7694</v>
      </c>
      <c r="AW218" s="709" t="s">
        <v>7695</v>
      </c>
      <c r="AX218" s="709" t="s">
        <v>7696</v>
      </c>
      <c r="AY218" s="872" t="s">
        <v>7697</v>
      </c>
    </row>
    <row r="219" spans="2:51" ht="15" customHeight="1" outlineLevel="1">
      <c r="B219" s="744" t="s">
        <v>7698</v>
      </c>
      <c r="C219" s="757"/>
      <c r="D219" s="757"/>
      <c r="E219" s="757"/>
      <c r="F219" s="757"/>
      <c r="G219" s="757"/>
      <c r="H219" s="758"/>
      <c r="I219" s="759"/>
      <c r="J219" s="761"/>
      <c r="K219" s="761"/>
      <c r="L219" s="749">
        <f t="shared" si="23"/>
        <v>0</v>
      </c>
      <c r="M219" s="752">
        <f t="shared" si="24"/>
        <v>0</v>
      </c>
      <c r="N219" s="752">
        <f t="shared" si="25"/>
        <v>0</v>
      </c>
      <c r="O219" s="780"/>
      <c r="P219" s="780"/>
      <c r="Q219" s="752">
        <f t="shared" si="26"/>
        <v>0</v>
      </c>
      <c r="R219" s="768">
        <f t="shared" si="27"/>
        <v>0</v>
      </c>
      <c r="S219" s="768">
        <f t="shared" si="28"/>
        <v>0</v>
      </c>
      <c r="T219" s="765"/>
      <c r="U219" s="765"/>
      <c r="V219" s="766"/>
      <c r="W219" s="1913"/>
      <c r="X219" s="386" t="s">
        <v>7699</v>
      </c>
      <c r="Y219" s="1913"/>
      <c r="Z219" s="1924"/>
      <c r="AA219" s="1913"/>
      <c r="AB219" s="1914"/>
      <c r="AC219" s="1915"/>
      <c r="AD219" s="834">
        <v>208</v>
      </c>
      <c r="AE219" s="826" t="s">
        <v>7700</v>
      </c>
      <c r="AF219" s="850" t="s">
        <v>7701</v>
      </c>
      <c r="AG219" s="850" t="s">
        <v>7702</v>
      </c>
      <c r="AH219" s="850" t="s">
        <v>7703</v>
      </c>
      <c r="AI219" s="850" t="s">
        <v>7704</v>
      </c>
      <c r="AJ219" s="850" t="s">
        <v>7705</v>
      </c>
      <c r="AK219" s="851" t="s">
        <v>7706</v>
      </c>
      <c r="AL219" s="852" t="s">
        <v>7707</v>
      </c>
      <c r="AM219" s="853" t="s">
        <v>7708</v>
      </c>
      <c r="AN219" s="853" t="s">
        <v>7709</v>
      </c>
      <c r="AO219" s="749" t="s">
        <v>7710</v>
      </c>
      <c r="AP219" s="752" t="s">
        <v>7711</v>
      </c>
      <c r="AQ219" s="752" t="s">
        <v>7712</v>
      </c>
      <c r="AR219" s="827" t="s">
        <v>7713</v>
      </c>
      <c r="AS219" s="827" t="s">
        <v>7714</v>
      </c>
      <c r="AT219" s="752" t="s">
        <v>7715</v>
      </c>
      <c r="AU219" s="694" t="s">
        <v>7716</v>
      </c>
      <c r="AV219" s="694" t="s">
        <v>7717</v>
      </c>
      <c r="AW219" s="709" t="s">
        <v>7718</v>
      </c>
      <c r="AX219" s="709" t="s">
        <v>7719</v>
      </c>
      <c r="AY219" s="872" t="s">
        <v>7720</v>
      </c>
    </row>
    <row r="220" spans="2:51" ht="15" customHeight="1" outlineLevel="1">
      <c r="B220" s="744" t="s">
        <v>7721</v>
      </c>
      <c r="C220" s="757"/>
      <c r="D220" s="757"/>
      <c r="E220" s="757"/>
      <c r="F220" s="757"/>
      <c r="G220" s="757"/>
      <c r="H220" s="758"/>
      <c r="I220" s="759"/>
      <c r="J220" s="761"/>
      <c r="K220" s="761"/>
      <c r="L220" s="749">
        <f t="shared" si="23"/>
        <v>0</v>
      </c>
      <c r="M220" s="752">
        <f t="shared" si="24"/>
        <v>0</v>
      </c>
      <c r="N220" s="752">
        <f t="shared" si="25"/>
        <v>0</v>
      </c>
      <c r="O220" s="780"/>
      <c r="P220" s="780"/>
      <c r="Q220" s="752">
        <f t="shared" si="26"/>
        <v>0</v>
      </c>
      <c r="R220" s="768">
        <f t="shared" si="27"/>
        <v>0</v>
      </c>
      <c r="S220" s="768">
        <f t="shared" si="28"/>
        <v>0</v>
      </c>
      <c r="T220" s="765"/>
      <c r="U220" s="765"/>
      <c r="V220" s="766"/>
      <c r="W220" s="1913"/>
      <c r="X220" s="386" t="s">
        <v>7722</v>
      </c>
      <c r="Y220" s="1913"/>
      <c r="Z220" s="1924"/>
      <c r="AA220" s="1913"/>
      <c r="AB220" s="1914"/>
      <c r="AC220" s="1915"/>
      <c r="AD220" s="834">
        <v>209</v>
      </c>
      <c r="AE220" s="826" t="s">
        <v>7723</v>
      </c>
      <c r="AF220" s="850" t="s">
        <v>7724</v>
      </c>
      <c r="AG220" s="850" t="s">
        <v>7725</v>
      </c>
      <c r="AH220" s="850" t="s">
        <v>7726</v>
      </c>
      <c r="AI220" s="850" t="s">
        <v>7727</v>
      </c>
      <c r="AJ220" s="850" t="s">
        <v>7728</v>
      </c>
      <c r="AK220" s="851" t="s">
        <v>7729</v>
      </c>
      <c r="AL220" s="852" t="s">
        <v>7730</v>
      </c>
      <c r="AM220" s="853" t="s">
        <v>7731</v>
      </c>
      <c r="AN220" s="853" t="s">
        <v>7732</v>
      </c>
      <c r="AO220" s="749" t="s">
        <v>7733</v>
      </c>
      <c r="AP220" s="752" t="s">
        <v>7734</v>
      </c>
      <c r="AQ220" s="752" t="s">
        <v>7735</v>
      </c>
      <c r="AR220" s="827" t="s">
        <v>7736</v>
      </c>
      <c r="AS220" s="827" t="s">
        <v>7737</v>
      </c>
      <c r="AT220" s="752" t="s">
        <v>7738</v>
      </c>
      <c r="AU220" s="694" t="s">
        <v>7739</v>
      </c>
      <c r="AV220" s="694" t="s">
        <v>7740</v>
      </c>
      <c r="AW220" s="709" t="s">
        <v>7741</v>
      </c>
      <c r="AX220" s="709" t="s">
        <v>7742</v>
      </c>
      <c r="AY220" s="872" t="s">
        <v>7743</v>
      </c>
    </row>
    <row r="221" spans="2:51" ht="15" customHeight="1" outlineLevel="1">
      <c r="B221" s="744" t="s">
        <v>7744</v>
      </c>
      <c r="C221" s="757"/>
      <c r="D221" s="757"/>
      <c r="E221" s="757"/>
      <c r="F221" s="757"/>
      <c r="G221" s="757"/>
      <c r="H221" s="758"/>
      <c r="I221" s="759"/>
      <c r="J221" s="761"/>
      <c r="K221" s="761"/>
      <c r="L221" s="749">
        <f t="shared" si="23"/>
        <v>0</v>
      </c>
      <c r="M221" s="752">
        <f t="shared" si="24"/>
        <v>0</v>
      </c>
      <c r="N221" s="752">
        <f t="shared" si="25"/>
        <v>0</v>
      </c>
      <c r="O221" s="780"/>
      <c r="P221" s="780"/>
      <c r="Q221" s="752">
        <f t="shared" si="26"/>
        <v>0</v>
      </c>
      <c r="R221" s="768">
        <f t="shared" si="27"/>
        <v>0</v>
      </c>
      <c r="S221" s="768">
        <f t="shared" si="28"/>
        <v>0</v>
      </c>
      <c r="T221" s="765"/>
      <c r="U221" s="765"/>
      <c r="V221" s="766"/>
      <c r="W221" s="1913"/>
      <c r="X221" s="386" t="s">
        <v>7745</v>
      </c>
      <c r="Y221" s="1913"/>
      <c r="Z221" s="1924"/>
      <c r="AA221" s="1913"/>
      <c r="AB221" s="1914"/>
      <c r="AC221" s="1915"/>
      <c r="AD221" s="834">
        <v>210</v>
      </c>
      <c r="AE221" s="826" t="s">
        <v>7746</v>
      </c>
      <c r="AF221" s="850" t="s">
        <v>7747</v>
      </c>
      <c r="AG221" s="850" t="s">
        <v>7748</v>
      </c>
      <c r="AH221" s="850" t="s">
        <v>7749</v>
      </c>
      <c r="AI221" s="850" t="s">
        <v>7750</v>
      </c>
      <c r="AJ221" s="850" t="s">
        <v>7751</v>
      </c>
      <c r="AK221" s="851" t="s">
        <v>7752</v>
      </c>
      <c r="AL221" s="852" t="s">
        <v>7753</v>
      </c>
      <c r="AM221" s="853" t="s">
        <v>7754</v>
      </c>
      <c r="AN221" s="853" t="s">
        <v>7755</v>
      </c>
      <c r="AO221" s="749" t="s">
        <v>7756</v>
      </c>
      <c r="AP221" s="752" t="s">
        <v>7757</v>
      </c>
      <c r="AQ221" s="752" t="s">
        <v>7758</v>
      </c>
      <c r="AR221" s="827" t="s">
        <v>7759</v>
      </c>
      <c r="AS221" s="827" t="s">
        <v>7760</v>
      </c>
      <c r="AT221" s="752" t="s">
        <v>7761</v>
      </c>
      <c r="AU221" s="694" t="s">
        <v>7762</v>
      </c>
      <c r="AV221" s="694" t="s">
        <v>7763</v>
      </c>
      <c r="AW221" s="709" t="s">
        <v>7764</v>
      </c>
      <c r="AX221" s="709" t="s">
        <v>7765</v>
      </c>
      <c r="AY221" s="872" t="s">
        <v>7766</v>
      </c>
    </row>
    <row r="222" spans="2:51" ht="15" customHeight="1" outlineLevel="1">
      <c r="B222" s="744" t="s">
        <v>7767</v>
      </c>
      <c r="C222" s="757"/>
      <c r="D222" s="757"/>
      <c r="E222" s="757"/>
      <c r="F222" s="757"/>
      <c r="G222" s="757"/>
      <c r="H222" s="758"/>
      <c r="I222" s="759"/>
      <c r="J222" s="761"/>
      <c r="K222" s="761"/>
      <c r="L222" s="749">
        <f t="shared" si="23"/>
        <v>0</v>
      </c>
      <c r="M222" s="752">
        <f t="shared" si="24"/>
        <v>0</v>
      </c>
      <c r="N222" s="752">
        <f t="shared" si="25"/>
        <v>0</v>
      </c>
      <c r="O222" s="780"/>
      <c r="P222" s="780"/>
      <c r="Q222" s="752">
        <f t="shared" si="26"/>
        <v>0</v>
      </c>
      <c r="R222" s="768">
        <f t="shared" si="27"/>
        <v>0</v>
      </c>
      <c r="S222" s="768">
        <f t="shared" si="28"/>
        <v>0</v>
      </c>
      <c r="T222" s="765"/>
      <c r="U222" s="765"/>
      <c r="V222" s="766"/>
      <c r="W222" s="1913"/>
      <c r="X222" s="386" t="s">
        <v>7768</v>
      </c>
      <c r="Y222" s="1913"/>
      <c r="Z222" s="1924"/>
      <c r="AA222" s="1913"/>
      <c r="AB222" s="1914"/>
      <c r="AC222" s="1915"/>
      <c r="AD222" s="834">
        <v>211</v>
      </c>
      <c r="AE222" s="826" t="s">
        <v>7769</v>
      </c>
      <c r="AF222" s="850" t="s">
        <v>7770</v>
      </c>
      <c r="AG222" s="850" t="s">
        <v>7771</v>
      </c>
      <c r="AH222" s="850" t="s">
        <v>7772</v>
      </c>
      <c r="AI222" s="850" t="s">
        <v>7773</v>
      </c>
      <c r="AJ222" s="850" t="s">
        <v>7774</v>
      </c>
      <c r="AK222" s="851" t="s">
        <v>7775</v>
      </c>
      <c r="AL222" s="852" t="s">
        <v>7776</v>
      </c>
      <c r="AM222" s="853" t="s">
        <v>7777</v>
      </c>
      <c r="AN222" s="853" t="s">
        <v>7778</v>
      </c>
      <c r="AO222" s="749" t="s">
        <v>7779</v>
      </c>
      <c r="AP222" s="752" t="s">
        <v>7780</v>
      </c>
      <c r="AQ222" s="752" t="s">
        <v>7781</v>
      </c>
      <c r="AR222" s="827" t="s">
        <v>7782</v>
      </c>
      <c r="AS222" s="827" t="s">
        <v>7783</v>
      </c>
      <c r="AT222" s="752" t="s">
        <v>7784</v>
      </c>
      <c r="AU222" s="694" t="s">
        <v>7785</v>
      </c>
      <c r="AV222" s="694" t="s">
        <v>7786</v>
      </c>
      <c r="AW222" s="709" t="s">
        <v>7787</v>
      </c>
      <c r="AX222" s="709" t="s">
        <v>7788</v>
      </c>
      <c r="AY222" s="872" t="s">
        <v>7789</v>
      </c>
    </row>
    <row r="223" spans="2:51" ht="15" customHeight="1" outlineLevel="1">
      <c r="B223" s="744" t="s">
        <v>7790</v>
      </c>
      <c r="C223" s="757"/>
      <c r="D223" s="757"/>
      <c r="E223" s="757"/>
      <c r="F223" s="757"/>
      <c r="G223" s="757"/>
      <c r="H223" s="758"/>
      <c r="I223" s="759"/>
      <c r="J223" s="761"/>
      <c r="K223" s="761"/>
      <c r="L223" s="749">
        <f t="shared" si="23"/>
        <v>0</v>
      </c>
      <c r="M223" s="752">
        <f t="shared" si="24"/>
        <v>0</v>
      </c>
      <c r="N223" s="752">
        <f t="shared" si="25"/>
        <v>0</v>
      </c>
      <c r="O223" s="780"/>
      <c r="P223" s="780"/>
      <c r="Q223" s="752">
        <f t="shared" si="26"/>
        <v>0</v>
      </c>
      <c r="R223" s="768">
        <f t="shared" si="27"/>
        <v>0</v>
      </c>
      <c r="S223" s="768">
        <f t="shared" si="28"/>
        <v>0</v>
      </c>
      <c r="T223" s="765"/>
      <c r="U223" s="765"/>
      <c r="V223" s="766"/>
      <c r="W223" s="1913"/>
      <c r="X223" s="386" t="s">
        <v>7791</v>
      </c>
      <c r="Y223" s="1913"/>
      <c r="Z223" s="1924"/>
      <c r="AA223" s="1913"/>
      <c r="AB223" s="1914"/>
      <c r="AC223" s="1915"/>
      <c r="AD223" s="834">
        <v>212</v>
      </c>
      <c r="AE223" s="826" t="s">
        <v>7792</v>
      </c>
      <c r="AF223" s="850" t="s">
        <v>7793</v>
      </c>
      <c r="AG223" s="850" t="s">
        <v>7794</v>
      </c>
      <c r="AH223" s="850" t="s">
        <v>7795</v>
      </c>
      <c r="AI223" s="850" t="s">
        <v>7796</v>
      </c>
      <c r="AJ223" s="850" t="s">
        <v>7797</v>
      </c>
      <c r="AK223" s="851" t="s">
        <v>7798</v>
      </c>
      <c r="AL223" s="852" t="s">
        <v>7799</v>
      </c>
      <c r="AM223" s="853" t="s">
        <v>7800</v>
      </c>
      <c r="AN223" s="853" t="s">
        <v>7801</v>
      </c>
      <c r="AO223" s="749" t="s">
        <v>7802</v>
      </c>
      <c r="AP223" s="752" t="s">
        <v>7803</v>
      </c>
      <c r="AQ223" s="752" t="s">
        <v>7804</v>
      </c>
      <c r="AR223" s="827" t="s">
        <v>7805</v>
      </c>
      <c r="AS223" s="827" t="s">
        <v>7806</v>
      </c>
      <c r="AT223" s="752" t="s">
        <v>7807</v>
      </c>
      <c r="AU223" s="694" t="s">
        <v>7808</v>
      </c>
      <c r="AV223" s="694" t="s">
        <v>7809</v>
      </c>
      <c r="AW223" s="709" t="s">
        <v>7810</v>
      </c>
      <c r="AX223" s="709" t="s">
        <v>7811</v>
      </c>
      <c r="AY223" s="872" t="s">
        <v>7812</v>
      </c>
    </row>
    <row r="224" spans="2:51" ht="15" customHeight="1" outlineLevel="1">
      <c r="B224" s="744" t="s">
        <v>7813</v>
      </c>
      <c r="C224" s="757"/>
      <c r="D224" s="757"/>
      <c r="E224" s="757"/>
      <c r="F224" s="757"/>
      <c r="G224" s="757"/>
      <c r="H224" s="758"/>
      <c r="I224" s="759"/>
      <c r="J224" s="761"/>
      <c r="K224" s="761"/>
      <c r="L224" s="749">
        <f t="shared" si="23"/>
        <v>0</v>
      </c>
      <c r="M224" s="752">
        <f t="shared" si="24"/>
        <v>0</v>
      </c>
      <c r="N224" s="752">
        <f t="shared" si="25"/>
        <v>0</v>
      </c>
      <c r="O224" s="780"/>
      <c r="P224" s="780"/>
      <c r="Q224" s="752">
        <f t="shared" si="26"/>
        <v>0</v>
      </c>
      <c r="R224" s="768">
        <f t="shared" si="27"/>
        <v>0</v>
      </c>
      <c r="S224" s="768">
        <f t="shared" si="28"/>
        <v>0</v>
      </c>
      <c r="T224" s="765"/>
      <c r="U224" s="765"/>
      <c r="V224" s="766"/>
      <c r="W224" s="1913"/>
      <c r="X224" s="386" t="s">
        <v>7814</v>
      </c>
      <c r="Y224" s="1913"/>
      <c r="Z224" s="1924"/>
      <c r="AA224" s="1913"/>
      <c r="AB224" s="1914"/>
      <c r="AC224" s="1915"/>
      <c r="AD224" s="834">
        <v>213</v>
      </c>
      <c r="AE224" s="826" t="s">
        <v>7815</v>
      </c>
      <c r="AF224" s="850" t="s">
        <v>7816</v>
      </c>
      <c r="AG224" s="850" t="s">
        <v>7817</v>
      </c>
      <c r="AH224" s="850" t="s">
        <v>7818</v>
      </c>
      <c r="AI224" s="850" t="s">
        <v>7819</v>
      </c>
      <c r="AJ224" s="850" t="s">
        <v>7820</v>
      </c>
      <c r="AK224" s="851" t="s">
        <v>7821</v>
      </c>
      <c r="AL224" s="852" t="s">
        <v>7822</v>
      </c>
      <c r="AM224" s="853" t="s">
        <v>7823</v>
      </c>
      <c r="AN224" s="853" t="s">
        <v>7824</v>
      </c>
      <c r="AO224" s="749" t="s">
        <v>7825</v>
      </c>
      <c r="AP224" s="752" t="s">
        <v>7826</v>
      </c>
      <c r="AQ224" s="752" t="s">
        <v>7827</v>
      </c>
      <c r="AR224" s="827" t="s">
        <v>7828</v>
      </c>
      <c r="AS224" s="827" t="s">
        <v>7829</v>
      </c>
      <c r="AT224" s="752" t="s">
        <v>7830</v>
      </c>
      <c r="AU224" s="694" t="s">
        <v>7831</v>
      </c>
      <c r="AV224" s="694" t="s">
        <v>7832</v>
      </c>
      <c r="AW224" s="709" t="s">
        <v>7833</v>
      </c>
      <c r="AX224" s="709" t="s">
        <v>7834</v>
      </c>
      <c r="AY224" s="872" t="s">
        <v>7835</v>
      </c>
    </row>
    <row r="225" spans="2:51" ht="15" customHeight="1" outlineLevel="1">
      <c r="B225" s="744" t="s">
        <v>7836</v>
      </c>
      <c r="C225" s="757"/>
      <c r="D225" s="757"/>
      <c r="E225" s="757"/>
      <c r="F225" s="757"/>
      <c r="G225" s="757"/>
      <c r="H225" s="758"/>
      <c r="I225" s="759"/>
      <c r="J225" s="761"/>
      <c r="K225" s="761"/>
      <c r="L225" s="749">
        <f t="shared" si="23"/>
        <v>0</v>
      </c>
      <c r="M225" s="752">
        <f t="shared" si="24"/>
        <v>0</v>
      </c>
      <c r="N225" s="752">
        <f t="shared" si="25"/>
        <v>0</v>
      </c>
      <c r="O225" s="780"/>
      <c r="P225" s="780"/>
      <c r="Q225" s="752">
        <f t="shared" si="26"/>
        <v>0</v>
      </c>
      <c r="R225" s="768">
        <f t="shared" si="27"/>
        <v>0</v>
      </c>
      <c r="S225" s="768">
        <f t="shared" si="28"/>
        <v>0</v>
      </c>
      <c r="T225" s="765"/>
      <c r="U225" s="765"/>
      <c r="V225" s="766"/>
      <c r="W225" s="1913"/>
      <c r="X225" s="386" t="s">
        <v>7837</v>
      </c>
      <c r="Y225" s="1913"/>
      <c r="Z225" s="1924"/>
      <c r="AA225" s="1913"/>
      <c r="AB225" s="1914"/>
      <c r="AC225" s="1915"/>
      <c r="AD225" s="834">
        <v>214</v>
      </c>
      <c r="AE225" s="826" t="s">
        <v>7838</v>
      </c>
      <c r="AF225" s="850" t="s">
        <v>7839</v>
      </c>
      <c r="AG225" s="850" t="s">
        <v>7840</v>
      </c>
      <c r="AH225" s="850" t="s">
        <v>7841</v>
      </c>
      <c r="AI225" s="850" t="s">
        <v>7842</v>
      </c>
      <c r="AJ225" s="850" t="s">
        <v>7843</v>
      </c>
      <c r="AK225" s="851" t="s">
        <v>7844</v>
      </c>
      <c r="AL225" s="852" t="s">
        <v>7845</v>
      </c>
      <c r="AM225" s="853" t="s">
        <v>7846</v>
      </c>
      <c r="AN225" s="853" t="s">
        <v>7847</v>
      </c>
      <c r="AO225" s="749" t="s">
        <v>7848</v>
      </c>
      <c r="AP225" s="752" t="s">
        <v>7849</v>
      </c>
      <c r="AQ225" s="752" t="s">
        <v>7850</v>
      </c>
      <c r="AR225" s="827" t="s">
        <v>7851</v>
      </c>
      <c r="AS225" s="827" t="s">
        <v>7852</v>
      </c>
      <c r="AT225" s="752" t="s">
        <v>7853</v>
      </c>
      <c r="AU225" s="694" t="s">
        <v>7854</v>
      </c>
      <c r="AV225" s="694" t="s">
        <v>7855</v>
      </c>
      <c r="AW225" s="709" t="s">
        <v>7856</v>
      </c>
      <c r="AX225" s="709" t="s">
        <v>7857</v>
      </c>
      <c r="AY225" s="872" t="s">
        <v>7858</v>
      </c>
    </row>
    <row r="226" spans="2:51" ht="15" customHeight="1" outlineLevel="1">
      <c r="B226" s="744" t="s">
        <v>7859</v>
      </c>
      <c r="C226" s="757"/>
      <c r="D226" s="757"/>
      <c r="E226" s="757"/>
      <c r="F226" s="757"/>
      <c r="G226" s="757"/>
      <c r="H226" s="758"/>
      <c r="I226" s="759"/>
      <c r="J226" s="761"/>
      <c r="K226" s="761"/>
      <c r="L226" s="749">
        <f t="shared" si="23"/>
        <v>0</v>
      </c>
      <c r="M226" s="752">
        <f t="shared" si="24"/>
        <v>0</v>
      </c>
      <c r="N226" s="752">
        <f t="shared" si="25"/>
        <v>0</v>
      </c>
      <c r="O226" s="780"/>
      <c r="P226" s="780"/>
      <c r="Q226" s="752">
        <f t="shared" si="26"/>
        <v>0</v>
      </c>
      <c r="R226" s="768">
        <f t="shared" si="27"/>
        <v>0</v>
      </c>
      <c r="S226" s="768">
        <f t="shared" si="28"/>
        <v>0</v>
      </c>
      <c r="T226" s="765"/>
      <c r="U226" s="765"/>
      <c r="V226" s="766"/>
      <c r="W226" s="1913"/>
      <c r="X226" s="386" t="s">
        <v>7860</v>
      </c>
      <c r="Y226" s="1913"/>
      <c r="Z226" s="1924"/>
      <c r="AA226" s="1913"/>
      <c r="AB226" s="1914"/>
      <c r="AC226" s="1915"/>
      <c r="AD226" s="834">
        <v>215</v>
      </c>
      <c r="AE226" s="826" t="s">
        <v>7861</v>
      </c>
      <c r="AF226" s="850" t="s">
        <v>7862</v>
      </c>
      <c r="AG226" s="850" t="s">
        <v>7863</v>
      </c>
      <c r="AH226" s="850" t="s">
        <v>7864</v>
      </c>
      <c r="AI226" s="850" t="s">
        <v>7865</v>
      </c>
      <c r="AJ226" s="850" t="s">
        <v>7866</v>
      </c>
      <c r="AK226" s="851" t="s">
        <v>7867</v>
      </c>
      <c r="AL226" s="852" t="s">
        <v>7868</v>
      </c>
      <c r="AM226" s="853" t="s">
        <v>7869</v>
      </c>
      <c r="AN226" s="853" t="s">
        <v>7870</v>
      </c>
      <c r="AO226" s="749" t="s">
        <v>7871</v>
      </c>
      <c r="AP226" s="752" t="s">
        <v>7872</v>
      </c>
      <c r="AQ226" s="752" t="s">
        <v>7873</v>
      </c>
      <c r="AR226" s="827" t="s">
        <v>7874</v>
      </c>
      <c r="AS226" s="827" t="s">
        <v>7875</v>
      </c>
      <c r="AT226" s="752" t="s">
        <v>7876</v>
      </c>
      <c r="AU226" s="694" t="s">
        <v>7877</v>
      </c>
      <c r="AV226" s="694" t="s">
        <v>7878</v>
      </c>
      <c r="AW226" s="709" t="s">
        <v>7879</v>
      </c>
      <c r="AX226" s="709" t="s">
        <v>7880</v>
      </c>
      <c r="AY226" s="872" t="s">
        <v>7881</v>
      </c>
    </row>
    <row r="227" spans="2:51" ht="15" customHeight="1" outlineLevel="1">
      <c r="B227" s="744" t="s">
        <v>7882</v>
      </c>
      <c r="C227" s="757"/>
      <c r="D227" s="757"/>
      <c r="E227" s="757"/>
      <c r="F227" s="757"/>
      <c r="G227" s="757"/>
      <c r="H227" s="758"/>
      <c r="I227" s="759"/>
      <c r="J227" s="761"/>
      <c r="K227" s="761"/>
      <c r="L227" s="749">
        <f t="shared" si="23"/>
        <v>0</v>
      </c>
      <c r="M227" s="752">
        <f t="shared" si="24"/>
        <v>0</v>
      </c>
      <c r="N227" s="752">
        <f t="shared" si="25"/>
        <v>0</v>
      </c>
      <c r="O227" s="780"/>
      <c r="P227" s="780"/>
      <c r="Q227" s="752">
        <f t="shared" si="26"/>
        <v>0</v>
      </c>
      <c r="R227" s="768">
        <f t="shared" si="27"/>
        <v>0</v>
      </c>
      <c r="S227" s="768">
        <f t="shared" si="28"/>
        <v>0</v>
      </c>
      <c r="T227" s="765"/>
      <c r="U227" s="765"/>
      <c r="V227" s="766"/>
      <c r="W227" s="1913"/>
      <c r="X227" s="386" t="s">
        <v>7883</v>
      </c>
      <c r="Y227" s="1913"/>
      <c r="Z227" s="1924"/>
      <c r="AA227" s="1913"/>
      <c r="AB227" s="1914"/>
      <c r="AC227" s="1915"/>
      <c r="AD227" s="834">
        <v>216</v>
      </c>
      <c r="AE227" s="826" t="s">
        <v>7884</v>
      </c>
      <c r="AF227" s="850" t="s">
        <v>7885</v>
      </c>
      <c r="AG227" s="850" t="s">
        <v>7886</v>
      </c>
      <c r="AH227" s="850" t="s">
        <v>7887</v>
      </c>
      <c r="AI227" s="850" t="s">
        <v>7888</v>
      </c>
      <c r="AJ227" s="850" t="s">
        <v>7889</v>
      </c>
      <c r="AK227" s="851" t="s">
        <v>7890</v>
      </c>
      <c r="AL227" s="852" t="s">
        <v>7891</v>
      </c>
      <c r="AM227" s="853" t="s">
        <v>7892</v>
      </c>
      <c r="AN227" s="853" t="s">
        <v>7893</v>
      </c>
      <c r="AO227" s="749" t="s">
        <v>7894</v>
      </c>
      <c r="AP227" s="752" t="s">
        <v>7895</v>
      </c>
      <c r="AQ227" s="752" t="s">
        <v>7896</v>
      </c>
      <c r="AR227" s="827" t="s">
        <v>7897</v>
      </c>
      <c r="AS227" s="827" t="s">
        <v>7898</v>
      </c>
      <c r="AT227" s="752" t="s">
        <v>7899</v>
      </c>
      <c r="AU227" s="694" t="s">
        <v>7900</v>
      </c>
      <c r="AV227" s="694" t="s">
        <v>7901</v>
      </c>
      <c r="AW227" s="709" t="s">
        <v>7902</v>
      </c>
      <c r="AX227" s="709" t="s">
        <v>7903</v>
      </c>
      <c r="AY227" s="872" t="s">
        <v>7904</v>
      </c>
    </row>
    <row r="228" spans="2:51" ht="15" customHeight="1" outlineLevel="1">
      <c r="B228" s="744" t="s">
        <v>7905</v>
      </c>
      <c r="C228" s="757"/>
      <c r="D228" s="757"/>
      <c r="E228" s="757"/>
      <c r="F228" s="757"/>
      <c r="G228" s="757"/>
      <c r="H228" s="758"/>
      <c r="I228" s="759"/>
      <c r="J228" s="761"/>
      <c r="K228" s="761"/>
      <c r="L228" s="749">
        <f t="shared" si="23"/>
        <v>0</v>
      </c>
      <c r="M228" s="752">
        <f t="shared" si="24"/>
        <v>0</v>
      </c>
      <c r="N228" s="752">
        <f t="shared" si="25"/>
        <v>0</v>
      </c>
      <c r="O228" s="780"/>
      <c r="P228" s="780"/>
      <c r="Q228" s="752">
        <f t="shared" si="26"/>
        <v>0</v>
      </c>
      <c r="R228" s="768">
        <f t="shared" si="27"/>
        <v>0</v>
      </c>
      <c r="S228" s="768">
        <f t="shared" si="28"/>
        <v>0</v>
      </c>
      <c r="T228" s="765"/>
      <c r="U228" s="765"/>
      <c r="V228" s="766"/>
      <c r="W228" s="1913"/>
      <c r="X228" s="386" t="s">
        <v>7906</v>
      </c>
      <c r="Y228" s="1913"/>
      <c r="Z228" s="1924"/>
      <c r="AA228" s="1913"/>
      <c r="AB228" s="1914"/>
      <c r="AC228" s="1915"/>
      <c r="AD228" s="834">
        <v>217</v>
      </c>
      <c r="AE228" s="826" t="s">
        <v>7907</v>
      </c>
      <c r="AF228" s="850" t="s">
        <v>7908</v>
      </c>
      <c r="AG228" s="850" t="s">
        <v>7909</v>
      </c>
      <c r="AH228" s="850" t="s">
        <v>7910</v>
      </c>
      <c r="AI228" s="850" t="s">
        <v>7911</v>
      </c>
      <c r="AJ228" s="850" t="s">
        <v>7912</v>
      </c>
      <c r="AK228" s="851" t="s">
        <v>7913</v>
      </c>
      <c r="AL228" s="852" t="s">
        <v>7914</v>
      </c>
      <c r="AM228" s="853" t="s">
        <v>7915</v>
      </c>
      <c r="AN228" s="853" t="s">
        <v>7916</v>
      </c>
      <c r="AO228" s="749" t="s">
        <v>7917</v>
      </c>
      <c r="AP228" s="752" t="s">
        <v>7918</v>
      </c>
      <c r="AQ228" s="752" t="s">
        <v>7919</v>
      </c>
      <c r="AR228" s="827" t="s">
        <v>7920</v>
      </c>
      <c r="AS228" s="827" t="s">
        <v>7921</v>
      </c>
      <c r="AT228" s="752" t="s">
        <v>7922</v>
      </c>
      <c r="AU228" s="694" t="s">
        <v>7923</v>
      </c>
      <c r="AV228" s="694" t="s">
        <v>7924</v>
      </c>
      <c r="AW228" s="709" t="s">
        <v>7925</v>
      </c>
      <c r="AX228" s="709" t="s">
        <v>7926</v>
      </c>
      <c r="AY228" s="872" t="s">
        <v>7927</v>
      </c>
    </row>
    <row r="229" spans="2:51" ht="15" customHeight="1" outlineLevel="1">
      <c r="B229" s="744" t="s">
        <v>7928</v>
      </c>
      <c r="C229" s="757"/>
      <c r="D229" s="757"/>
      <c r="E229" s="757"/>
      <c r="F229" s="757"/>
      <c r="G229" s="757"/>
      <c r="H229" s="758"/>
      <c r="I229" s="759"/>
      <c r="J229" s="761"/>
      <c r="K229" s="761"/>
      <c r="L229" s="749">
        <f t="shared" si="23"/>
        <v>0</v>
      </c>
      <c r="M229" s="752">
        <f t="shared" si="24"/>
        <v>0</v>
      </c>
      <c r="N229" s="752">
        <f t="shared" si="25"/>
        <v>0</v>
      </c>
      <c r="O229" s="780"/>
      <c r="P229" s="780"/>
      <c r="Q229" s="752">
        <f t="shared" si="26"/>
        <v>0</v>
      </c>
      <c r="R229" s="768">
        <f t="shared" si="27"/>
        <v>0</v>
      </c>
      <c r="S229" s="768">
        <f t="shared" si="28"/>
        <v>0</v>
      </c>
      <c r="T229" s="765"/>
      <c r="U229" s="765"/>
      <c r="V229" s="766"/>
      <c r="W229" s="1913"/>
      <c r="X229" s="386" t="s">
        <v>7929</v>
      </c>
      <c r="Y229" s="1913"/>
      <c r="Z229" s="1924"/>
      <c r="AA229" s="1913"/>
      <c r="AB229" s="1914"/>
      <c r="AC229" s="1915"/>
      <c r="AD229" s="834">
        <v>218</v>
      </c>
      <c r="AE229" s="826" t="s">
        <v>7930</v>
      </c>
      <c r="AF229" s="850" t="s">
        <v>7931</v>
      </c>
      <c r="AG229" s="850" t="s">
        <v>7932</v>
      </c>
      <c r="AH229" s="850" t="s">
        <v>7933</v>
      </c>
      <c r="AI229" s="850" t="s">
        <v>7934</v>
      </c>
      <c r="AJ229" s="850" t="s">
        <v>7935</v>
      </c>
      <c r="AK229" s="851" t="s">
        <v>7936</v>
      </c>
      <c r="AL229" s="852" t="s">
        <v>7937</v>
      </c>
      <c r="AM229" s="853" t="s">
        <v>7938</v>
      </c>
      <c r="AN229" s="853" t="s">
        <v>7939</v>
      </c>
      <c r="AO229" s="749" t="s">
        <v>7940</v>
      </c>
      <c r="AP229" s="752" t="s">
        <v>7941</v>
      </c>
      <c r="AQ229" s="752" t="s">
        <v>7942</v>
      </c>
      <c r="AR229" s="827" t="s">
        <v>7943</v>
      </c>
      <c r="AS229" s="827" t="s">
        <v>7944</v>
      </c>
      <c r="AT229" s="752" t="s">
        <v>7945</v>
      </c>
      <c r="AU229" s="694" t="s">
        <v>7946</v>
      </c>
      <c r="AV229" s="694" t="s">
        <v>7947</v>
      </c>
      <c r="AW229" s="709" t="s">
        <v>7948</v>
      </c>
      <c r="AX229" s="709" t="s">
        <v>7949</v>
      </c>
      <c r="AY229" s="872" t="s">
        <v>7950</v>
      </c>
    </row>
    <row r="230" spans="2:51" ht="15" customHeight="1" outlineLevel="1">
      <c r="B230" s="744" t="s">
        <v>7951</v>
      </c>
      <c r="C230" s="757"/>
      <c r="D230" s="757"/>
      <c r="E230" s="757"/>
      <c r="F230" s="757"/>
      <c r="G230" s="757"/>
      <c r="H230" s="758"/>
      <c r="I230" s="759"/>
      <c r="J230" s="761"/>
      <c r="K230" s="761"/>
      <c r="L230" s="749">
        <f t="shared" si="23"/>
        <v>0</v>
      </c>
      <c r="M230" s="752">
        <f t="shared" si="24"/>
        <v>0</v>
      </c>
      <c r="N230" s="752">
        <f t="shared" si="25"/>
        <v>0</v>
      </c>
      <c r="O230" s="780"/>
      <c r="P230" s="780"/>
      <c r="Q230" s="752">
        <f t="shared" si="26"/>
        <v>0</v>
      </c>
      <c r="R230" s="768">
        <f t="shared" si="27"/>
        <v>0</v>
      </c>
      <c r="S230" s="768">
        <f t="shared" si="28"/>
        <v>0</v>
      </c>
      <c r="T230" s="765"/>
      <c r="U230" s="765"/>
      <c r="V230" s="766"/>
      <c r="W230" s="1913"/>
      <c r="X230" s="386" t="s">
        <v>7952</v>
      </c>
      <c r="Y230" s="1913"/>
      <c r="Z230" s="1924"/>
      <c r="AA230" s="1913"/>
      <c r="AB230" s="1914"/>
      <c r="AC230" s="1915"/>
      <c r="AD230" s="834">
        <v>219</v>
      </c>
      <c r="AE230" s="826" t="s">
        <v>7953</v>
      </c>
      <c r="AF230" s="850" t="s">
        <v>7954</v>
      </c>
      <c r="AG230" s="850" t="s">
        <v>7955</v>
      </c>
      <c r="AH230" s="850" t="s">
        <v>7956</v>
      </c>
      <c r="AI230" s="850" t="s">
        <v>7957</v>
      </c>
      <c r="AJ230" s="850" t="s">
        <v>7958</v>
      </c>
      <c r="AK230" s="851" t="s">
        <v>7959</v>
      </c>
      <c r="AL230" s="852" t="s">
        <v>7960</v>
      </c>
      <c r="AM230" s="853" t="s">
        <v>7961</v>
      </c>
      <c r="AN230" s="853" t="s">
        <v>7962</v>
      </c>
      <c r="AO230" s="749" t="s">
        <v>7963</v>
      </c>
      <c r="AP230" s="752" t="s">
        <v>7964</v>
      </c>
      <c r="AQ230" s="752" t="s">
        <v>7965</v>
      </c>
      <c r="AR230" s="827" t="s">
        <v>7966</v>
      </c>
      <c r="AS230" s="827" t="s">
        <v>7967</v>
      </c>
      <c r="AT230" s="752" t="s">
        <v>7968</v>
      </c>
      <c r="AU230" s="694" t="s">
        <v>7969</v>
      </c>
      <c r="AV230" s="694" t="s">
        <v>7970</v>
      </c>
      <c r="AW230" s="709" t="s">
        <v>7971</v>
      </c>
      <c r="AX230" s="709" t="s">
        <v>7972</v>
      </c>
      <c r="AY230" s="872" t="s">
        <v>7973</v>
      </c>
    </row>
    <row r="231" spans="2:51" ht="15" customHeight="1" outlineLevel="1">
      <c r="B231" s="744" t="s">
        <v>7974</v>
      </c>
      <c r="C231" s="757"/>
      <c r="D231" s="757"/>
      <c r="E231" s="757"/>
      <c r="F231" s="757"/>
      <c r="G231" s="757"/>
      <c r="H231" s="758"/>
      <c r="I231" s="759"/>
      <c r="J231" s="761"/>
      <c r="K231" s="761"/>
      <c r="L231" s="749">
        <f t="shared" si="23"/>
        <v>0</v>
      </c>
      <c r="M231" s="752">
        <f t="shared" si="24"/>
        <v>0</v>
      </c>
      <c r="N231" s="752">
        <f t="shared" si="25"/>
        <v>0</v>
      </c>
      <c r="O231" s="780"/>
      <c r="P231" s="780"/>
      <c r="Q231" s="752">
        <f t="shared" si="26"/>
        <v>0</v>
      </c>
      <c r="R231" s="768">
        <f t="shared" si="27"/>
        <v>0</v>
      </c>
      <c r="S231" s="768">
        <f t="shared" si="28"/>
        <v>0</v>
      </c>
      <c r="T231" s="765"/>
      <c r="U231" s="765"/>
      <c r="V231" s="766"/>
      <c r="W231" s="1913"/>
      <c r="X231" s="386" t="s">
        <v>7975</v>
      </c>
      <c r="Y231" s="1913"/>
      <c r="Z231" s="1924"/>
      <c r="AA231" s="1913"/>
      <c r="AB231" s="1914"/>
      <c r="AC231" s="1915"/>
      <c r="AD231" s="834">
        <v>220</v>
      </c>
      <c r="AE231" s="826" t="s">
        <v>7976</v>
      </c>
      <c r="AF231" s="850" t="s">
        <v>7977</v>
      </c>
      <c r="AG231" s="850" t="s">
        <v>7978</v>
      </c>
      <c r="AH231" s="850" t="s">
        <v>7979</v>
      </c>
      <c r="AI231" s="850" t="s">
        <v>7980</v>
      </c>
      <c r="AJ231" s="850" t="s">
        <v>7981</v>
      </c>
      <c r="AK231" s="851" t="s">
        <v>7982</v>
      </c>
      <c r="AL231" s="852" t="s">
        <v>7983</v>
      </c>
      <c r="AM231" s="853" t="s">
        <v>7984</v>
      </c>
      <c r="AN231" s="853" t="s">
        <v>7985</v>
      </c>
      <c r="AO231" s="749" t="s">
        <v>7986</v>
      </c>
      <c r="AP231" s="752" t="s">
        <v>7987</v>
      </c>
      <c r="AQ231" s="752" t="s">
        <v>7988</v>
      </c>
      <c r="AR231" s="827" t="s">
        <v>7989</v>
      </c>
      <c r="AS231" s="827" t="s">
        <v>7990</v>
      </c>
      <c r="AT231" s="752" t="s">
        <v>7991</v>
      </c>
      <c r="AU231" s="694" t="s">
        <v>7992</v>
      </c>
      <c r="AV231" s="694" t="s">
        <v>7993</v>
      </c>
      <c r="AW231" s="709" t="s">
        <v>7994</v>
      </c>
      <c r="AX231" s="709" t="s">
        <v>7995</v>
      </c>
      <c r="AY231" s="872" t="s">
        <v>7996</v>
      </c>
    </row>
    <row r="232" spans="2:51" ht="15" customHeight="1" outlineLevel="1">
      <c r="B232" s="744" t="s">
        <v>7997</v>
      </c>
      <c r="C232" s="757"/>
      <c r="D232" s="757"/>
      <c r="E232" s="757"/>
      <c r="F232" s="757"/>
      <c r="G232" s="757"/>
      <c r="H232" s="758"/>
      <c r="I232" s="759"/>
      <c r="J232" s="761"/>
      <c r="K232" s="761"/>
      <c r="L232" s="749">
        <f t="shared" si="23"/>
        <v>0</v>
      </c>
      <c r="M232" s="752">
        <f t="shared" si="24"/>
        <v>0</v>
      </c>
      <c r="N232" s="752">
        <f t="shared" si="25"/>
        <v>0</v>
      </c>
      <c r="O232" s="780"/>
      <c r="P232" s="780"/>
      <c r="Q232" s="752">
        <f t="shared" si="26"/>
        <v>0</v>
      </c>
      <c r="R232" s="768">
        <f t="shared" si="27"/>
        <v>0</v>
      </c>
      <c r="S232" s="768">
        <f t="shared" si="28"/>
        <v>0</v>
      </c>
      <c r="T232" s="765"/>
      <c r="U232" s="765"/>
      <c r="V232" s="766"/>
      <c r="W232" s="1913"/>
      <c r="X232" s="386" t="s">
        <v>7998</v>
      </c>
      <c r="Y232" s="1913"/>
      <c r="Z232" s="1924"/>
      <c r="AA232" s="1913"/>
      <c r="AB232" s="1914"/>
      <c r="AC232" s="1915"/>
      <c r="AD232" s="834">
        <v>221</v>
      </c>
      <c r="AE232" s="826" t="s">
        <v>7999</v>
      </c>
      <c r="AF232" s="850" t="s">
        <v>8000</v>
      </c>
      <c r="AG232" s="850" t="s">
        <v>8001</v>
      </c>
      <c r="AH232" s="850" t="s">
        <v>8002</v>
      </c>
      <c r="AI232" s="850" t="s">
        <v>8003</v>
      </c>
      <c r="AJ232" s="850" t="s">
        <v>8004</v>
      </c>
      <c r="AK232" s="851" t="s">
        <v>8005</v>
      </c>
      <c r="AL232" s="852" t="s">
        <v>8006</v>
      </c>
      <c r="AM232" s="853" t="s">
        <v>8007</v>
      </c>
      <c r="AN232" s="853" t="s">
        <v>8008</v>
      </c>
      <c r="AO232" s="749" t="s">
        <v>8009</v>
      </c>
      <c r="AP232" s="752" t="s">
        <v>8010</v>
      </c>
      <c r="AQ232" s="752" t="s">
        <v>8011</v>
      </c>
      <c r="AR232" s="827" t="s">
        <v>8012</v>
      </c>
      <c r="AS232" s="827" t="s">
        <v>8013</v>
      </c>
      <c r="AT232" s="752" t="s">
        <v>8014</v>
      </c>
      <c r="AU232" s="694" t="s">
        <v>8015</v>
      </c>
      <c r="AV232" s="694" t="s">
        <v>8016</v>
      </c>
      <c r="AW232" s="709" t="s">
        <v>8017</v>
      </c>
      <c r="AX232" s="709" t="s">
        <v>8018</v>
      </c>
      <c r="AY232" s="872" t="s">
        <v>8019</v>
      </c>
    </row>
    <row r="233" spans="2:51" ht="15" customHeight="1" outlineLevel="1">
      <c r="B233" s="744" t="s">
        <v>8020</v>
      </c>
      <c r="C233" s="757"/>
      <c r="D233" s="757"/>
      <c r="E233" s="757"/>
      <c r="F233" s="757"/>
      <c r="G233" s="757"/>
      <c r="H233" s="758"/>
      <c r="I233" s="759"/>
      <c r="J233" s="761"/>
      <c r="K233" s="761"/>
      <c r="L233" s="749">
        <f t="shared" si="23"/>
        <v>0</v>
      </c>
      <c r="M233" s="752">
        <f t="shared" si="24"/>
        <v>0</v>
      </c>
      <c r="N233" s="752">
        <f t="shared" si="25"/>
        <v>0</v>
      </c>
      <c r="O233" s="780"/>
      <c r="P233" s="780"/>
      <c r="Q233" s="752">
        <f t="shared" si="26"/>
        <v>0</v>
      </c>
      <c r="R233" s="768">
        <f t="shared" si="27"/>
        <v>0</v>
      </c>
      <c r="S233" s="768">
        <f t="shared" si="28"/>
        <v>0</v>
      </c>
      <c r="T233" s="765"/>
      <c r="U233" s="765"/>
      <c r="V233" s="766"/>
      <c r="W233" s="1913"/>
      <c r="X233" s="386" t="s">
        <v>8021</v>
      </c>
      <c r="Y233" s="1913"/>
      <c r="Z233" s="1924"/>
      <c r="AA233" s="1913"/>
      <c r="AB233" s="1914"/>
      <c r="AC233" s="1915"/>
      <c r="AD233" s="834">
        <v>222</v>
      </c>
      <c r="AE233" s="826" t="s">
        <v>8022</v>
      </c>
      <c r="AF233" s="850" t="s">
        <v>8023</v>
      </c>
      <c r="AG233" s="850" t="s">
        <v>8024</v>
      </c>
      <c r="AH233" s="850" t="s">
        <v>8025</v>
      </c>
      <c r="AI233" s="850" t="s">
        <v>8026</v>
      </c>
      <c r="AJ233" s="850" t="s">
        <v>8027</v>
      </c>
      <c r="AK233" s="851" t="s">
        <v>8028</v>
      </c>
      <c r="AL233" s="852" t="s">
        <v>8029</v>
      </c>
      <c r="AM233" s="853" t="s">
        <v>8030</v>
      </c>
      <c r="AN233" s="853" t="s">
        <v>8031</v>
      </c>
      <c r="AO233" s="749" t="s">
        <v>8032</v>
      </c>
      <c r="AP233" s="752" t="s">
        <v>8033</v>
      </c>
      <c r="AQ233" s="752" t="s">
        <v>8034</v>
      </c>
      <c r="AR233" s="827" t="s">
        <v>8035</v>
      </c>
      <c r="AS233" s="827" t="s">
        <v>8036</v>
      </c>
      <c r="AT233" s="752" t="s">
        <v>8037</v>
      </c>
      <c r="AU233" s="694" t="s">
        <v>8038</v>
      </c>
      <c r="AV233" s="694" t="s">
        <v>8039</v>
      </c>
      <c r="AW233" s="709" t="s">
        <v>8040</v>
      </c>
      <c r="AX233" s="709" t="s">
        <v>8041</v>
      </c>
      <c r="AY233" s="872" t="s">
        <v>8042</v>
      </c>
    </row>
    <row r="234" spans="2:51" ht="15" customHeight="1" outlineLevel="1">
      <c r="B234" s="744" t="s">
        <v>8043</v>
      </c>
      <c r="C234" s="757"/>
      <c r="D234" s="757"/>
      <c r="E234" s="757"/>
      <c r="F234" s="757"/>
      <c r="G234" s="757"/>
      <c r="H234" s="758"/>
      <c r="I234" s="759"/>
      <c r="J234" s="761"/>
      <c r="K234" s="761"/>
      <c r="L234" s="749">
        <f t="shared" si="23"/>
        <v>0</v>
      </c>
      <c r="M234" s="752">
        <f t="shared" si="24"/>
        <v>0</v>
      </c>
      <c r="N234" s="752">
        <f t="shared" si="25"/>
        <v>0</v>
      </c>
      <c r="O234" s="780"/>
      <c r="P234" s="780"/>
      <c r="Q234" s="752">
        <f t="shared" si="26"/>
        <v>0</v>
      </c>
      <c r="R234" s="768">
        <f t="shared" si="27"/>
        <v>0</v>
      </c>
      <c r="S234" s="768">
        <f t="shared" si="28"/>
        <v>0</v>
      </c>
      <c r="T234" s="765"/>
      <c r="U234" s="765"/>
      <c r="V234" s="766"/>
      <c r="W234" s="1913"/>
      <c r="X234" s="386" t="s">
        <v>8044</v>
      </c>
      <c r="Y234" s="1913"/>
      <c r="Z234" s="1924"/>
      <c r="AA234" s="1913"/>
      <c r="AB234" s="1914"/>
      <c r="AC234" s="1915"/>
      <c r="AD234" s="834">
        <v>223</v>
      </c>
      <c r="AE234" s="826" t="s">
        <v>8045</v>
      </c>
      <c r="AF234" s="850" t="s">
        <v>8046</v>
      </c>
      <c r="AG234" s="850" t="s">
        <v>8047</v>
      </c>
      <c r="AH234" s="850" t="s">
        <v>8048</v>
      </c>
      <c r="AI234" s="850" t="s">
        <v>8049</v>
      </c>
      <c r="AJ234" s="850" t="s">
        <v>8050</v>
      </c>
      <c r="AK234" s="851" t="s">
        <v>8051</v>
      </c>
      <c r="AL234" s="852" t="s">
        <v>8052</v>
      </c>
      <c r="AM234" s="853" t="s">
        <v>8053</v>
      </c>
      <c r="AN234" s="853" t="s">
        <v>8054</v>
      </c>
      <c r="AO234" s="749" t="s">
        <v>8055</v>
      </c>
      <c r="AP234" s="752" t="s">
        <v>8056</v>
      </c>
      <c r="AQ234" s="752" t="s">
        <v>8057</v>
      </c>
      <c r="AR234" s="827" t="s">
        <v>8058</v>
      </c>
      <c r="AS234" s="827" t="s">
        <v>8059</v>
      </c>
      <c r="AT234" s="752" t="s">
        <v>8060</v>
      </c>
      <c r="AU234" s="694" t="s">
        <v>8061</v>
      </c>
      <c r="AV234" s="694" t="s">
        <v>8062</v>
      </c>
      <c r="AW234" s="709" t="s">
        <v>8063</v>
      </c>
      <c r="AX234" s="709" t="s">
        <v>8064</v>
      </c>
      <c r="AY234" s="872" t="s">
        <v>8065</v>
      </c>
    </row>
    <row r="235" spans="2:51" ht="15" customHeight="1" outlineLevel="1">
      <c r="B235" s="744" t="s">
        <v>8066</v>
      </c>
      <c r="C235" s="757"/>
      <c r="D235" s="757"/>
      <c r="E235" s="757"/>
      <c r="F235" s="757"/>
      <c r="G235" s="757"/>
      <c r="H235" s="758"/>
      <c r="I235" s="759"/>
      <c r="J235" s="761"/>
      <c r="K235" s="761"/>
      <c r="L235" s="749">
        <f t="shared" si="23"/>
        <v>0</v>
      </c>
      <c r="M235" s="752">
        <f t="shared" si="24"/>
        <v>0</v>
      </c>
      <c r="N235" s="752">
        <f t="shared" si="25"/>
        <v>0</v>
      </c>
      <c r="O235" s="780"/>
      <c r="P235" s="780"/>
      <c r="Q235" s="752">
        <f t="shared" si="26"/>
        <v>0</v>
      </c>
      <c r="R235" s="768">
        <f t="shared" si="27"/>
        <v>0</v>
      </c>
      <c r="S235" s="768">
        <f t="shared" si="28"/>
        <v>0</v>
      </c>
      <c r="T235" s="765"/>
      <c r="U235" s="765"/>
      <c r="V235" s="766"/>
      <c r="W235" s="1913"/>
      <c r="X235" s="386" t="s">
        <v>8067</v>
      </c>
      <c r="Y235" s="1913"/>
      <c r="Z235" s="1924"/>
      <c r="AA235" s="1913"/>
      <c r="AB235" s="1914"/>
      <c r="AC235" s="1915"/>
      <c r="AD235" s="834">
        <v>224</v>
      </c>
      <c r="AE235" s="826" t="s">
        <v>8068</v>
      </c>
      <c r="AF235" s="850" t="s">
        <v>8069</v>
      </c>
      <c r="AG235" s="850" t="s">
        <v>8070</v>
      </c>
      <c r="AH235" s="850" t="s">
        <v>8071</v>
      </c>
      <c r="AI235" s="850" t="s">
        <v>8072</v>
      </c>
      <c r="AJ235" s="850" t="s">
        <v>8073</v>
      </c>
      <c r="AK235" s="851" t="s">
        <v>8074</v>
      </c>
      <c r="AL235" s="852" t="s">
        <v>8075</v>
      </c>
      <c r="AM235" s="853" t="s">
        <v>8076</v>
      </c>
      <c r="AN235" s="853" t="s">
        <v>8077</v>
      </c>
      <c r="AO235" s="749" t="s">
        <v>8078</v>
      </c>
      <c r="AP235" s="752" t="s">
        <v>8079</v>
      </c>
      <c r="AQ235" s="752" t="s">
        <v>8080</v>
      </c>
      <c r="AR235" s="827" t="s">
        <v>8081</v>
      </c>
      <c r="AS235" s="827" t="s">
        <v>8082</v>
      </c>
      <c r="AT235" s="752" t="s">
        <v>8083</v>
      </c>
      <c r="AU235" s="694" t="s">
        <v>8084</v>
      </c>
      <c r="AV235" s="694" t="s">
        <v>8085</v>
      </c>
      <c r="AW235" s="709" t="s">
        <v>8086</v>
      </c>
      <c r="AX235" s="709" t="s">
        <v>8087</v>
      </c>
      <c r="AY235" s="872" t="s">
        <v>8088</v>
      </c>
    </row>
    <row r="236" spans="2:51" ht="15" customHeight="1" outlineLevel="1">
      <c r="B236" s="744" t="s">
        <v>8089</v>
      </c>
      <c r="C236" s="757"/>
      <c r="D236" s="757"/>
      <c r="E236" s="757"/>
      <c r="F236" s="757"/>
      <c r="G236" s="757"/>
      <c r="H236" s="758"/>
      <c r="I236" s="759"/>
      <c r="J236" s="761"/>
      <c r="K236" s="761"/>
      <c r="L236" s="749">
        <f t="shared" si="23"/>
        <v>0</v>
      </c>
      <c r="M236" s="752">
        <f t="shared" si="24"/>
        <v>0</v>
      </c>
      <c r="N236" s="752">
        <f t="shared" si="25"/>
        <v>0</v>
      </c>
      <c r="O236" s="780"/>
      <c r="P236" s="780"/>
      <c r="Q236" s="752">
        <f t="shared" si="26"/>
        <v>0</v>
      </c>
      <c r="R236" s="768">
        <f t="shared" si="27"/>
        <v>0</v>
      </c>
      <c r="S236" s="768">
        <f t="shared" si="28"/>
        <v>0</v>
      </c>
      <c r="T236" s="765"/>
      <c r="U236" s="765"/>
      <c r="V236" s="766"/>
      <c r="W236" s="1913"/>
      <c r="X236" s="386" t="s">
        <v>8090</v>
      </c>
      <c r="Y236" s="1913"/>
      <c r="Z236" s="1924"/>
      <c r="AA236" s="1913"/>
      <c r="AB236" s="1914"/>
      <c r="AC236" s="1915"/>
      <c r="AD236" s="834">
        <v>225</v>
      </c>
      <c r="AE236" s="826" t="s">
        <v>8091</v>
      </c>
      <c r="AF236" s="850" t="s">
        <v>8092</v>
      </c>
      <c r="AG236" s="850" t="s">
        <v>8093</v>
      </c>
      <c r="AH236" s="850" t="s">
        <v>8094</v>
      </c>
      <c r="AI236" s="850" t="s">
        <v>8095</v>
      </c>
      <c r="AJ236" s="850" t="s">
        <v>8096</v>
      </c>
      <c r="AK236" s="851" t="s">
        <v>8097</v>
      </c>
      <c r="AL236" s="852" t="s">
        <v>8098</v>
      </c>
      <c r="AM236" s="853" t="s">
        <v>8099</v>
      </c>
      <c r="AN236" s="853" t="s">
        <v>8100</v>
      </c>
      <c r="AO236" s="749" t="s">
        <v>8101</v>
      </c>
      <c r="AP236" s="752" t="s">
        <v>8102</v>
      </c>
      <c r="AQ236" s="752" t="s">
        <v>8103</v>
      </c>
      <c r="AR236" s="827" t="s">
        <v>8104</v>
      </c>
      <c r="AS236" s="827" t="s">
        <v>8105</v>
      </c>
      <c r="AT236" s="752" t="s">
        <v>8106</v>
      </c>
      <c r="AU236" s="694" t="s">
        <v>8107</v>
      </c>
      <c r="AV236" s="694" t="s">
        <v>8108</v>
      </c>
      <c r="AW236" s="709" t="s">
        <v>8109</v>
      </c>
      <c r="AX236" s="709" t="s">
        <v>8110</v>
      </c>
      <c r="AY236" s="872" t="s">
        <v>8111</v>
      </c>
    </row>
    <row r="237" spans="2:51" ht="15" customHeight="1" outlineLevel="1">
      <c r="B237" s="744" t="s">
        <v>8112</v>
      </c>
      <c r="C237" s="757"/>
      <c r="D237" s="757"/>
      <c r="E237" s="757"/>
      <c r="F237" s="757"/>
      <c r="G237" s="757"/>
      <c r="H237" s="758"/>
      <c r="I237" s="759"/>
      <c r="J237" s="761"/>
      <c r="K237" s="761"/>
      <c r="L237" s="749">
        <f t="shared" si="23"/>
        <v>0</v>
      </c>
      <c r="M237" s="752">
        <f t="shared" si="24"/>
        <v>0</v>
      </c>
      <c r="N237" s="752">
        <f t="shared" si="25"/>
        <v>0</v>
      </c>
      <c r="O237" s="780"/>
      <c r="P237" s="780"/>
      <c r="Q237" s="752">
        <f t="shared" si="26"/>
        <v>0</v>
      </c>
      <c r="R237" s="768">
        <f t="shared" si="27"/>
        <v>0</v>
      </c>
      <c r="S237" s="768">
        <f t="shared" si="28"/>
        <v>0</v>
      </c>
      <c r="T237" s="765"/>
      <c r="U237" s="765"/>
      <c r="V237" s="766"/>
      <c r="W237" s="1913"/>
      <c r="X237" s="386" t="s">
        <v>8113</v>
      </c>
      <c r="Y237" s="1913"/>
      <c r="Z237" s="1924"/>
      <c r="AA237" s="1913"/>
      <c r="AB237" s="1914"/>
      <c r="AC237" s="1915"/>
      <c r="AD237" s="834">
        <v>226</v>
      </c>
      <c r="AE237" s="826" t="s">
        <v>8114</v>
      </c>
      <c r="AF237" s="850" t="s">
        <v>8115</v>
      </c>
      <c r="AG237" s="850" t="s">
        <v>8116</v>
      </c>
      <c r="AH237" s="850" t="s">
        <v>8117</v>
      </c>
      <c r="AI237" s="850" t="s">
        <v>8118</v>
      </c>
      <c r="AJ237" s="850" t="s">
        <v>8119</v>
      </c>
      <c r="AK237" s="851" t="s">
        <v>8120</v>
      </c>
      <c r="AL237" s="852" t="s">
        <v>8121</v>
      </c>
      <c r="AM237" s="853" t="s">
        <v>8122</v>
      </c>
      <c r="AN237" s="853" t="s">
        <v>8123</v>
      </c>
      <c r="AO237" s="749" t="s">
        <v>8124</v>
      </c>
      <c r="AP237" s="752" t="s">
        <v>8125</v>
      </c>
      <c r="AQ237" s="752" t="s">
        <v>8126</v>
      </c>
      <c r="AR237" s="827" t="s">
        <v>8127</v>
      </c>
      <c r="AS237" s="827" t="s">
        <v>8128</v>
      </c>
      <c r="AT237" s="752" t="s">
        <v>8129</v>
      </c>
      <c r="AU237" s="694" t="s">
        <v>8130</v>
      </c>
      <c r="AV237" s="694" t="s">
        <v>8131</v>
      </c>
      <c r="AW237" s="709" t="s">
        <v>8132</v>
      </c>
      <c r="AX237" s="709" t="s">
        <v>8133</v>
      </c>
      <c r="AY237" s="872" t="s">
        <v>8134</v>
      </c>
    </row>
    <row r="238" spans="2:51" ht="15" customHeight="1" outlineLevel="1">
      <c r="B238" s="744" t="s">
        <v>8135</v>
      </c>
      <c r="C238" s="757"/>
      <c r="D238" s="757"/>
      <c r="E238" s="757"/>
      <c r="F238" s="757"/>
      <c r="G238" s="757"/>
      <c r="H238" s="758"/>
      <c r="I238" s="759"/>
      <c r="J238" s="761"/>
      <c r="K238" s="761"/>
      <c r="L238" s="749">
        <f t="shared" si="23"/>
        <v>0</v>
      </c>
      <c r="M238" s="752">
        <f t="shared" si="24"/>
        <v>0</v>
      </c>
      <c r="N238" s="752">
        <f t="shared" si="25"/>
        <v>0</v>
      </c>
      <c r="O238" s="780"/>
      <c r="P238" s="780"/>
      <c r="Q238" s="752">
        <f t="shared" si="26"/>
        <v>0</v>
      </c>
      <c r="R238" s="768">
        <f t="shared" si="27"/>
        <v>0</v>
      </c>
      <c r="S238" s="768">
        <f t="shared" si="28"/>
        <v>0</v>
      </c>
      <c r="T238" s="765"/>
      <c r="U238" s="765"/>
      <c r="V238" s="766"/>
      <c r="W238" s="1913"/>
      <c r="X238" s="386" t="s">
        <v>8136</v>
      </c>
      <c r="Y238" s="1913"/>
      <c r="Z238" s="1924"/>
      <c r="AA238" s="1913"/>
      <c r="AB238" s="1914"/>
      <c r="AC238" s="1915"/>
      <c r="AD238" s="834">
        <v>227</v>
      </c>
      <c r="AE238" s="826" t="s">
        <v>8137</v>
      </c>
      <c r="AF238" s="850" t="s">
        <v>8138</v>
      </c>
      <c r="AG238" s="850" t="s">
        <v>8139</v>
      </c>
      <c r="AH238" s="850" t="s">
        <v>8140</v>
      </c>
      <c r="AI238" s="850" t="s">
        <v>8141</v>
      </c>
      <c r="AJ238" s="850" t="s">
        <v>8142</v>
      </c>
      <c r="AK238" s="851" t="s">
        <v>8143</v>
      </c>
      <c r="AL238" s="852" t="s">
        <v>8144</v>
      </c>
      <c r="AM238" s="853" t="s">
        <v>8145</v>
      </c>
      <c r="AN238" s="853" t="s">
        <v>8146</v>
      </c>
      <c r="AO238" s="749" t="s">
        <v>8147</v>
      </c>
      <c r="AP238" s="752" t="s">
        <v>8148</v>
      </c>
      <c r="AQ238" s="752" t="s">
        <v>8149</v>
      </c>
      <c r="AR238" s="827" t="s">
        <v>8150</v>
      </c>
      <c r="AS238" s="827" t="s">
        <v>8151</v>
      </c>
      <c r="AT238" s="752" t="s">
        <v>8152</v>
      </c>
      <c r="AU238" s="694" t="s">
        <v>8153</v>
      </c>
      <c r="AV238" s="694" t="s">
        <v>8154</v>
      </c>
      <c r="AW238" s="709" t="s">
        <v>8155</v>
      </c>
      <c r="AX238" s="709" t="s">
        <v>8156</v>
      </c>
      <c r="AY238" s="872" t="s">
        <v>8157</v>
      </c>
    </row>
    <row r="239" spans="2:51" ht="15" customHeight="1" outlineLevel="1">
      <c r="B239" s="744" t="s">
        <v>8158</v>
      </c>
      <c r="C239" s="757"/>
      <c r="D239" s="757"/>
      <c r="E239" s="757"/>
      <c r="F239" s="757"/>
      <c r="G239" s="757"/>
      <c r="H239" s="758"/>
      <c r="I239" s="759"/>
      <c r="J239" s="761"/>
      <c r="K239" s="761"/>
      <c r="L239" s="749">
        <f t="shared" si="23"/>
        <v>0</v>
      </c>
      <c r="M239" s="752">
        <f t="shared" si="24"/>
        <v>0</v>
      </c>
      <c r="N239" s="752">
        <f t="shared" si="25"/>
        <v>0</v>
      </c>
      <c r="O239" s="780"/>
      <c r="P239" s="780"/>
      <c r="Q239" s="752">
        <f t="shared" si="26"/>
        <v>0</v>
      </c>
      <c r="R239" s="768">
        <f t="shared" si="27"/>
        <v>0</v>
      </c>
      <c r="S239" s="768">
        <f t="shared" si="28"/>
        <v>0</v>
      </c>
      <c r="T239" s="765"/>
      <c r="U239" s="765"/>
      <c r="V239" s="766"/>
      <c r="W239" s="1913"/>
      <c r="X239" s="386" t="s">
        <v>8159</v>
      </c>
      <c r="Y239" s="1913"/>
      <c r="Z239" s="1924"/>
      <c r="AA239" s="1913"/>
      <c r="AB239" s="1914"/>
      <c r="AC239" s="1915"/>
      <c r="AD239" s="834">
        <v>228</v>
      </c>
      <c r="AE239" s="826" t="s">
        <v>8160</v>
      </c>
      <c r="AF239" s="850" t="s">
        <v>8161</v>
      </c>
      <c r="AG239" s="850" t="s">
        <v>8162</v>
      </c>
      <c r="AH239" s="850" t="s">
        <v>8163</v>
      </c>
      <c r="AI239" s="850" t="s">
        <v>8164</v>
      </c>
      <c r="AJ239" s="850" t="s">
        <v>8165</v>
      </c>
      <c r="AK239" s="851" t="s">
        <v>8166</v>
      </c>
      <c r="AL239" s="852" t="s">
        <v>8167</v>
      </c>
      <c r="AM239" s="853" t="s">
        <v>8168</v>
      </c>
      <c r="AN239" s="853" t="s">
        <v>8169</v>
      </c>
      <c r="AO239" s="749" t="s">
        <v>8170</v>
      </c>
      <c r="AP239" s="752" t="s">
        <v>8171</v>
      </c>
      <c r="AQ239" s="752" t="s">
        <v>8172</v>
      </c>
      <c r="AR239" s="827" t="s">
        <v>8173</v>
      </c>
      <c r="AS239" s="827" t="s">
        <v>8174</v>
      </c>
      <c r="AT239" s="752" t="s">
        <v>8175</v>
      </c>
      <c r="AU239" s="694" t="s">
        <v>8176</v>
      </c>
      <c r="AV239" s="694" t="s">
        <v>8177</v>
      </c>
      <c r="AW239" s="709" t="s">
        <v>8178</v>
      </c>
      <c r="AX239" s="709" t="s">
        <v>8179</v>
      </c>
      <c r="AY239" s="872" t="s">
        <v>8180</v>
      </c>
    </row>
    <row r="240" spans="2:51" ht="15" customHeight="1" outlineLevel="1">
      <c r="B240" s="744" t="s">
        <v>8181</v>
      </c>
      <c r="C240" s="757"/>
      <c r="D240" s="757"/>
      <c r="E240" s="757"/>
      <c r="F240" s="757"/>
      <c r="G240" s="757"/>
      <c r="H240" s="758"/>
      <c r="I240" s="759"/>
      <c r="J240" s="761"/>
      <c r="K240" s="761"/>
      <c r="L240" s="749">
        <f t="shared" si="23"/>
        <v>0</v>
      </c>
      <c r="M240" s="752">
        <f t="shared" si="24"/>
        <v>0</v>
      </c>
      <c r="N240" s="752">
        <f t="shared" si="25"/>
        <v>0</v>
      </c>
      <c r="O240" s="780"/>
      <c r="P240" s="780"/>
      <c r="Q240" s="752">
        <f t="shared" si="26"/>
        <v>0</v>
      </c>
      <c r="R240" s="768">
        <f t="shared" si="27"/>
        <v>0</v>
      </c>
      <c r="S240" s="768">
        <f t="shared" si="28"/>
        <v>0</v>
      </c>
      <c r="T240" s="765"/>
      <c r="U240" s="765"/>
      <c r="V240" s="766"/>
      <c r="W240" s="1913"/>
      <c r="X240" s="386" t="s">
        <v>8182</v>
      </c>
      <c r="Y240" s="1913"/>
      <c r="Z240" s="1924"/>
      <c r="AA240" s="1913"/>
      <c r="AB240" s="1914"/>
      <c r="AC240" s="1915"/>
      <c r="AD240" s="834">
        <v>229</v>
      </c>
      <c r="AE240" s="826" t="s">
        <v>8183</v>
      </c>
      <c r="AF240" s="850" t="s">
        <v>8184</v>
      </c>
      <c r="AG240" s="850" t="s">
        <v>8185</v>
      </c>
      <c r="AH240" s="850" t="s">
        <v>8186</v>
      </c>
      <c r="AI240" s="850" t="s">
        <v>8187</v>
      </c>
      <c r="AJ240" s="850" t="s">
        <v>8188</v>
      </c>
      <c r="AK240" s="851" t="s">
        <v>8189</v>
      </c>
      <c r="AL240" s="852" t="s">
        <v>8190</v>
      </c>
      <c r="AM240" s="853" t="s">
        <v>8191</v>
      </c>
      <c r="AN240" s="853" t="s">
        <v>8192</v>
      </c>
      <c r="AO240" s="749" t="s">
        <v>8193</v>
      </c>
      <c r="AP240" s="752" t="s">
        <v>8194</v>
      </c>
      <c r="AQ240" s="752" t="s">
        <v>8195</v>
      </c>
      <c r="AR240" s="827" t="s">
        <v>8196</v>
      </c>
      <c r="AS240" s="827" t="s">
        <v>8197</v>
      </c>
      <c r="AT240" s="752" t="s">
        <v>8198</v>
      </c>
      <c r="AU240" s="694" t="s">
        <v>8199</v>
      </c>
      <c r="AV240" s="694" t="s">
        <v>8200</v>
      </c>
      <c r="AW240" s="709" t="s">
        <v>8201</v>
      </c>
      <c r="AX240" s="709" t="s">
        <v>8202</v>
      </c>
      <c r="AY240" s="872" t="s">
        <v>8203</v>
      </c>
    </row>
    <row r="241" spans="2:51" ht="15" customHeight="1" outlineLevel="1">
      <c r="B241" s="744" t="s">
        <v>8204</v>
      </c>
      <c r="C241" s="757"/>
      <c r="D241" s="757"/>
      <c r="E241" s="757"/>
      <c r="F241" s="757"/>
      <c r="G241" s="757"/>
      <c r="H241" s="758"/>
      <c r="I241" s="759"/>
      <c r="J241" s="761"/>
      <c r="K241" s="761"/>
      <c r="L241" s="749">
        <f t="shared" si="23"/>
        <v>0</v>
      </c>
      <c r="M241" s="752">
        <f t="shared" si="24"/>
        <v>0</v>
      </c>
      <c r="N241" s="752">
        <f t="shared" si="25"/>
        <v>0</v>
      </c>
      <c r="O241" s="780"/>
      <c r="P241" s="780"/>
      <c r="Q241" s="752">
        <f t="shared" si="26"/>
        <v>0</v>
      </c>
      <c r="R241" s="768">
        <f t="shared" si="27"/>
        <v>0</v>
      </c>
      <c r="S241" s="768">
        <f t="shared" si="28"/>
        <v>0</v>
      </c>
      <c r="T241" s="765"/>
      <c r="U241" s="765"/>
      <c r="V241" s="766"/>
      <c r="W241" s="1913"/>
      <c r="X241" s="386" t="s">
        <v>8205</v>
      </c>
      <c r="Y241" s="1913"/>
      <c r="Z241" s="1924"/>
      <c r="AA241" s="1913"/>
      <c r="AB241" s="1914"/>
      <c r="AC241" s="1915"/>
      <c r="AD241" s="834">
        <v>230</v>
      </c>
      <c r="AE241" s="826" t="s">
        <v>8206</v>
      </c>
      <c r="AF241" s="850" t="s">
        <v>8207</v>
      </c>
      <c r="AG241" s="850" t="s">
        <v>8208</v>
      </c>
      <c r="AH241" s="850" t="s">
        <v>8209</v>
      </c>
      <c r="AI241" s="850" t="s">
        <v>8210</v>
      </c>
      <c r="AJ241" s="850" t="s">
        <v>8211</v>
      </c>
      <c r="AK241" s="851" t="s">
        <v>8212</v>
      </c>
      <c r="AL241" s="852" t="s">
        <v>8213</v>
      </c>
      <c r="AM241" s="853" t="s">
        <v>8214</v>
      </c>
      <c r="AN241" s="853" t="s">
        <v>8215</v>
      </c>
      <c r="AO241" s="749" t="s">
        <v>8216</v>
      </c>
      <c r="AP241" s="752" t="s">
        <v>8217</v>
      </c>
      <c r="AQ241" s="752" t="s">
        <v>8218</v>
      </c>
      <c r="AR241" s="827" t="s">
        <v>8219</v>
      </c>
      <c r="AS241" s="827" t="s">
        <v>8220</v>
      </c>
      <c r="AT241" s="752" t="s">
        <v>8221</v>
      </c>
      <c r="AU241" s="694" t="s">
        <v>8222</v>
      </c>
      <c r="AV241" s="694" t="s">
        <v>8223</v>
      </c>
      <c r="AW241" s="709" t="s">
        <v>8224</v>
      </c>
      <c r="AX241" s="709" t="s">
        <v>8225</v>
      </c>
      <c r="AY241" s="872" t="s">
        <v>8226</v>
      </c>
    </row>
    <row r="242" spans="2:51" ht="15" customHeight="1" outlineLevel="1">
      <c r="B242" s="744" t="s">
        <v>8227</v>
      </c>
      <c r="C242" s="757"/>
      <c r="D242" s="757"/>
      <c r="E242" s="757"/>
      <c r="F242" s="757"/>
      <c r="G242" s="757"/>
      <c r="H242" s="758"/>
      <c r="I242" s="759"/>
      <c r="J242" s="761"/>
      <c r="K242" s="761"/>
      <c r="L242" s="749">
        <f t="shared" si="23"/>
        <v>0</v>
      </c>
      <c r="M242" s="752">
        <f t="shared" si="24"/>
        <v>0</v>
      </c>
      <c r="N242" s="752">
        <f t="shared" si="25"/>
        <v>0</v>
      </c>
      <c r="O242" s="780"/>
      <c r="P242" s="780"/>
      <c r="Q242" s="752">
        <f t="shared" si="26"/>
        <v>0</v>
      </c>
      <c r="R242" s="768">
        <f t="shared" si="27"/>
        <v>0</v>
      </c>
      <c r="S242" s="768">
        <f t="shared" si="28"/>
        <v>0</v>
      </c>
      <c r="T242" s="765"/>
      <c r="U242" s="765"/>
      <c r="V242" s="766"/>
      <c r="W242" s="1913"/>
      <c r="X242" s="386" t="s">
        <v>8228</v>
      </c>
      <c r="Y242" s="1913"/>
      <c r="Z242" s="1924"/>
      <c r="AA242" s="1913"/>
      <c r="AB242" s="1914"/>
      <c r="AC242" s="1915"/>
      <c r="AD242" s="834">
        <v>231</v>
      </c>
      <c r="AE242" s="826" t="s">
        <v>8229</v>
      </c>
      <c r="AF242" s="850" t="s">
        <v>8230</v>
      </c>
      <c r="AG242" s="850" t="s">
        <v>8231</v>
      </c>
      <c r="AH242" s="850" t="s">
        <v>8232</v>
      </c>
      <c r="AI242" s="850" t="s">
        <v>8233</v>
      </c>
      <c r="AJ242" s="850" t="s">
        <v>8234</v>
      </c>
      <c r="AK242" s="851" t="s">
        <v>8235</v>
      </c>
      <c r="AL242" s="852" t="s">
        <v>8236</v>
      </c>
      <c r="AM242" s="853" t="s">
        <v>8237</v>
      </c>
      <c r="AN242" s="853" t="s">
        <v>8238</v>
      </c>
      <c r="AO242" s="749" t="s">
        <v>8239</v>
      </c>
      <c r="AP242" s="752" t="s">
        <v>8240</v>
      </c>
      <c r="AQ242" s="752" t="s">
        <v>8241</v>
      </c>
      <c r="AR242" s="827" t="s">
        <v>8242</v>
      </c>
      <c r="AS242" s="827" t="s">
        <v>8243</v>
      </c>
      <c r="AT242" s="752" t="s">
        <v>8244</v>
      </c>
      <c r="AU242" s="694" t="s">
        <v>8245</v>
      </c>
      <c r="AV242" s="694" t="s">
        <v>8246</v>
      </c>
      <c r="AW242" s="709" t="s">
        <v>8247</v>
      </c>
      <c r="AX242" s="709" t="s">
        <v>8248</v>
      </c>
      <c r="AY242" s="872" t="s">
        <v>8249</v>
      </c>
    </row>
    <row r="243" spans="2:51" ht="15" customHeight="1" outlineLevel="1">
      <c r="B243" s="744" t="s">
        <v>8250</v>
      </c>
      <c r="C243" s="757"/>
      <c r="D243" s="757"/>
      <c r="E243" s="757"/>
      <c r="F243" s="757"/>
      <c r="G243" s="757"/>
      <c r="H243" s="758"/>
      <c r="I243" s="759"/>
      <c r="J243" s="761"/>
      <c r="K243" s="761"/>
      <c r="L243" s="749">
        <f t="shared" si="23"/>
        <v>0</v>
      </c>
      <c r="M243" s="752">
        <f t="shared" si="24"/>
        <v>0</v>
      </c>
      <c r="N243" s="752">
        <f t="shared" si="25"/>
        <v>0</v>
      </c>
      <c r="O243" s="780"/>
      <c r="P243" s="780"/>
      <c r="Q243" s="752">
        <f t="shared" si="26"/>
        <v>0</v>
      </c>
      <c r="R243" s="768">
        <f t="shared" si="27"/>
        <v>0</v>
      </c>
      <c r="S243" s="768">
        <f t="shared" si="28"/>
        <v>0</v>
      </c>
      <c r="T243" s="765"/>
      <c r="U243" s="765"/>
      <c r="V243" s="766"/>
      <c r="W243" s="1913"/>
      <c r="X243" s="386" t="s">
        <v>8251</v>
      </c>
      <c r="Y243" s="1913"/>
      <c r="Z243" s="1924"/>
      <c r="AA243" s="1913"/>
      <c r="AB243" s="1914"/>
      <c r="AC243" s="1915"/>
      <c r="AD243" s="834">
        <v>232</v>
      </c>
      <c r="AE243" s="826" t="s">
        <v>8252</v>
      </c>
      <c r="AF243" s="850" t="s">
        <v>8253</v>
      </c>
      <c r="AG243" s="850" t="s">
        <v>8254</v>
      </c>
      <c r="AH243" s="850" t="s">
        <v>8255</v>
      </c>
      <c r="AI243" s="850" t="s">
        <v>8256</v>
      </c>
      <c r="AJ243" s="850" t="s">
        <v>8257</v>
      </c>
      <c r="AK243" s="851" t="s">
        <v>8258</v>
      </c>
      <c r="AL243" s="852" t="s">
        <v>8259</v>
      </c>
      <c r="AM243" s="853" t="s">
        <v>8260</v>
      </c>
      <c r="AN243" s="853" t="s">
        <v>8261</v>
      </c>
      <c r="AO243" s="749" t="s">
        <v>8262</v>
      </c>
      <c r="AP243" s="752" t="s">
        <v>8263</v>
      </c>
      <c r="AQ243" s="752" t="s">
        <v>8264</v>
      </c>
      <c r="AR243" s="827" t="s">
        <v>8265</v>
      </c>
      <c r="AS243" s="827" t="s">
        <v>8266</v>
      </c>
      <c r="AT243" s="752" t="s">
        <v>8267</v>
      </c>
      <c r="AU243" s="694" t="s">
        <v>8268</v>
      </c>
      <c r="AV243" s="694" t="s">
        <v>8269</v>
      </c>
      <c r="AW243" s="709" t="s">
        <v>8270</v>
      </c>
      <c r="AX243" s="709" t="s">
        <v>8271</v>
      </c>
      <c r="AY243" s="872" t="s">
        <v>8272</v>
      </c>
    </row>
    <row r="244" spans="2:51" ht="15" customHeight="1" outlineLevel="1">
      <c r="B244" s="744" t="s">
        <v>8273</v>
      </c>
      <c r="C244" s="757"/>
      <c r="D244" s="757"/>
      <c r="E244" s="757"/>
      <c r="F244" s="757"/>
      <c r="G244" s="757"/>
      <c r="H244" s="758"/>
      <c r="I244" s="759"/>
      <c r="J244" s="761"/>
      <c r="K244" s="761"/>
      <c r="L244" s="749">
        <f t="shared" si="23"/>
        <v>0</v>
      </c>
      <c r="M244" s="752">
        <f t="shared" si="24"/>
        <v>0</v>
      </c>
      <c r="N244" s="752">
        <f t="shared" si="25"/>
        <v>0</v>
      </c>
      <c r="O244" s="780"/>
      <c r="P244" s="780"/>
      <c r="Q244" s="752">
        <f t="shared" si="26"/>
        <v>0</v>
      </c>
      <c r="R244" s="768">
        <f t="shared" si="27"/>
        <v>0</v>
      </c>
      <c r="S244" s="768">
        <f t="shared" si="28"/>
        <v>0</v>
      </c>
      <c r="T244" s="765"/>
      <c r="U244" s="765"/>
      <c r="V244" s="766"/>
      <c r="W244" s="1913"/>
      <c r="X244" s="386" t="s">
        <v>8274</v>
      </c>
      <c r="Y244" s="1913"/>
      <c r="Z244" s="1924"/>
      <c r="AA244" s="1913"/>
      <c r="AB244" s="1914"/>
      <c r="AC244" s="1915"/>
      <c r="AD244" s="834">
        <v>233</v>
      </c>
      <c r="AE244" s="826" t="s">
        <v>8275</v>
      </c>
      <c r="AF244" s="850" t="s">
        <v>8276</v>
      </c>
      <c r="AG244" s="850" t="s">
        <v>8277</v>
      </c>
      <c r="AH244" s="850" t="s">
        <v>8278</v>
      </c>
      <c r="AI244" s="850" t="s">
        <v>8279</v>
      </c>
      <c r="AJ244" s="850" t="s">
        <v>8280</v>
      </c>
      <c r="AK244" s="851" t="s">
        <v>8281</v>
      </c>
      <c r="AL244" s="852" t="s">
        <v>8282</v>
      </c>
      <c r="AM244" s="853" t="s">
        <v>8283</v>
      </c>
      <c r="AN244" s="853" t="s">
        <v>8284</v>
      </c>
      <c r="AO244" s="749" t="s">
        <v>8285</v>
      </c>
      <c r="AP244" s="752" t="s">
        <v>8286</v>
      </c>
      <c r="AQ244" s="752" t="s">
        <v>8287</v>
      </c>
      <c r="AR244" s="827" t="s">
        <v>8288</v>
      </c>
      <c r="AS244" s="827" t="s">
        <v>8289</v>
      </c>
      <c r="AT244" s="752" t="s">
        <v>8290</v>
      </c>
      <c r="AU244" s="694" t="s">
        <v>8291</v>
      </c>
      <c r="AV244" s="694" t="s">
        <v>8292</v>
      </c>
      <c r="AW244" s="709" t="s">
        <v>8293</v>
      </c>
      <c r="AX244" s="709" t="s">
        <v>8294</v>
      </c>
      <c r="AY244" s="872" t="s">
        <v>8295</v>
      </c>
    </row>
    <row r="245" spans="2:51" ht="15" customHeight="1" outlineLevel="1">
      <c r="B245" s="744" t="s">
        <v>8296</v>
      </c>
      <c r="C245" s="757"/>
      <c r="D245" s="757"/>
      <c r="E245" s="757"/>
      <c r="F245" s="757"/>
      <c r="G245" s="757"/>
      <c r="H245" s="758"/>
      <c r="I245" s="759"/>
      <c r="J245" s="761"/>
      <c r="K245" s="761"/>
      <c r="L245" s="749">
        <f t="shared" si="23"/>
        <v>0</v>
      </c>
      <c r="M245" s="752">
        <f t="shared" si="24"/>
        <v>0</v>
      </c>
      <c r="N245" s="752">
        <f t="shared" si="25"/>
        <v>0</v>
      </c>
      <c r="O245" s="780"/>
      <c r="P245" s="780"/>
      <c r="Q245" s="752">
        <f t="shared" si="26"/>
        <v>0</v>
      </c>
      <c r="R245" s="768">
        <f t="shared" si="27"/>
        <v>0</v>
      </c>
      <c r="S245" s="768">
        <f t="shared" si="28"/>
        <v>0</v>
      </c>
      <c r="T245" s="765"/>
      <c r="U245" s="765"/>
      <c r="V245" s="766"/>
      <c r="W245" s="1913"/>
      <c r="X245" s="386" t="s">
        <v>8297</v>
      </c>
      <c r="Y245" s="1913"/>
      <c r="Z245" s="1924"/>
      <c r="AA245" s="1913"/>
      <c r="AB245" s="1914"/>
      <c r="AC245" s="1915"/>
      <c r="AD245" s="834">
        <v>234</v>
      </c>
      <c r="AE245" s="826" t="s">
        <v>8298</v>
      </c>
      <c r="AF245" s="850" t="s">
        <v>8299</v>
      </c>
      <c r="AG245" s="850" t="s">
        <v>8300</v>
      </c>
      <c r="AH245" s="850" t="s">
        <v>8301</v>
      </c>
      <c r="AI245" s="850" t="s">
        <v>8302</v>
      </c>
      <c r="AJ245" s="850" t="s">
        <v>8303</v>
      </c>
      <c r="AK245" s="851" t="s">
        <v>8304</v>
      </c>
      <c r="AL245" s="852" t="s">
        <v>8305</v>
      </c>
      <c r="AM245" s="853" t="s">
        <v>8306</v>
      </c>
      <c r="AN245" s="853" t="s">
        <v>8307</v>
      </c>
      <c r="AO245" s="749" t="s">
        <v>8308</v>
      </c>
      <c r="AP245" s="752" t="s">
        <v>8309</v>
      </c>
      <c r="AQ245" s="752" t="s">
        <v>8310</v>
      </c>
      <c r="AR245" s="827" t="s">
        <v>8311</v>
      </c>
      <c r="AS245" s="827" t="s">
        <v>8312</v>
      </c>
      <c r="AT245" s="752" t="s">
        <v>8313</v>
      </c>
      <c r="AU245" s="694" t="s">
        <v>8314</v>
      </c>
      <c r="AV245" s="694" t="s">
        <v>8315</v>
      </c>
      <c r="AW245" s="709" t="s">
        <v>8316</v>
      </c>
      <c r="AX245" s="709" t="s">
        <v>8317</v>
      </c>
      <c r="AY245" s="872" t="s">
        <v>8318</v>
      </c>
    </row>
    <row r="246" spans="2:51" ht="15" customHeight="1" outlineLevel="1">
      <c r="B246" s="744" t="s">
        <v>8319</v>
      </c>
      <c r="C246" s="757"/>
      <c r="D246" s="757"/>
      <c r="E246" s="757"/>
      <c r="F246" s="757"/>
      <c r="G246" s="757"/>
      <c r="H246" s="758"/>
      <c r="I246" s="759"/>
      <c r="J246" s="761"/>
      <c r="K246" s="761"/>
      <c r="L246" s="749">
        <f t="shared" si="23"/>
        <v>0</v>
      </c>
      <c r="M246" s="752">
        <f t="shared" si="24"/>
        <v>0</v>
      </c>
      <c r="N246" s="752">
        <f t="shared" si="25"/>
        <v>0</v>
      </c>
      <c r="O246" s="780"/>
      <c r="P246" s="780"/>
      <c r="Q246" s="752">
        <f t="shared" si="26"/>
        <v>0</v>
      </c>
      <c r="R246" s="768">
        <f t="shared" si="27"/>
        <v>0</v>
      </c>
      <c r="S246" s="768">
        <f t="shared" si="28"/>
        <v>0</v>
      </c>
      <c r="T246" s="765"/>
      <c r="U246" s="765"/>
      <c r="V246" s="766"/>
      <c r="W246" s="1913"/>
      <c r="X246" s="386" t="s">
        <v>8320</v>
      </c>
      <c r="Y246" s="1913"/>
      <c r="Z246" s="1924"/>
      <c r="AA246" s="1913"/>
      <c r="AB246" s="1914"/>
      <c r="AC246" s="1915"/>
      <c r="AD246" s="834">
        <v>235</v>
      </c>
      <c r="AE246" s="826" t="s">
        <v>8321</v>
      </c>
      <c r="AF246" s="850" t="s">
        <v>8322</v>
      </c>
      <c r="AG246" s="850" t="s">
        <v>8323</v>
      </c>
      <c r="AH246" s="850" t="s">
        <v>8324</v>
      </c>
      <c r="AI246" s="850" t="s">
        <v>8325</v>
      </c>
      <c r="AJ246" s="850" t="s">
        <v>8326</v>
      </c>
      <c r="AK246" s="851" t="s">
        <v>8327</v>
      </c>
      <c r="AL246" s="852" t="s">
        <v>8328</v>
      </c>
      <c r="AM246" s="853" t="s">
        <v>8329</v>
      </c>
      <c r="AN246" s="853" t="s">
        <v>8330</v>
      </c>
      <c r="AO246" s="749" t="s">
        <v>8331</v>
      </c>
      <c r="AP246" s="752" t="s">
        <v>8332</v>
      </c>
      <c r="AQ246" s="752" t="s">
        <v>8333</v>
      </c>
      <c r="AR246" s="827" t="s">
        <v>8334</v>
      </c>
      <c r="AS246" s="827" t="s">
        <v>8335</v>
      </c>
      <c r="AT246" s="752" t="s">
        <v>8336</v>
      </c>
      <c r="AU246" s="694" t="s">
        <v>8337</v>
      </c>
      <c r="AV246" s="694" t="s">
        <v>8338</v>
      </c>
      <c r="AW246" s="709" t="s">
        <v>8339</v>
      </c>
      <c r="AX246" s="709" t="s">
        <v>8340</v>
      </c>
      <c r="AY246" s="872" t="s">
        <v>8341</v>
      </c>
    </row>
    <row r="247" spans="2:51" ht="15" customHeight="1" outlineLevel="1">
      <c r="B247" s="744" t="s">
        <v>8342</v>
      </c>
      <c r="C247" s="757"/>
      <c r="D247" s="757"/>
      <c r="E247" s="757"/>
      <c r="F247" s="757"/>
      <c r="G247" s="757"/>
      <c r="H247" s="758"/>
      <c r="I247" s="759"/>
      <c r="J247" s="761"/>
      <c r="K247" s="761"/>
      <c r="L247" s="749">
        <f t="shared" si="23"/>
        <v>0</v>
      </c>
      <c r="M247" s="752">
        <f t="shared" si="24"/>
        <v>0</v>
      </c>
      <c r="N247" s="752">
        <f t="shared" si="25"/>
        <v>0</v>
      </c>
      <c r="O247" s="780"/>
      <c r="P247" s="780"/>
      <c r="Q247" s="752">
        <f t="shared" si="26"/>
        <v>0</v>
      </c>
      <c r="R247" s="768">
        <f t="shared" si="27"/>
        <v>0</v>
      </c>
      <c r="S247" s="768">
        <f t="shared" si="28"/>
        <v>0</v>
      </c>
      <c r="T247" s="765"/>
      <c r="U247" s="765"/>
      <c r="V247" s="766"/>
      <c r="W247" s="1913"/>
      <c r="X247" s="386" t="s">
        <v>8343</v>
      </c>
      <c r="Y247" s="1913"/>
      <c r="Z247" s="1924"/>
      <c r="AA247" s="1913"/>
      <c r="AB247" s="1914"/>
      <c r="AC247" s="1915"/>
      <c r="AD247" s="834">
        <v>236</v>
      </c>
      <c r="AE247" s="826" t="s">
        <v>8344</v>
      </c>
      <c r="AF247" s="850" t="s">
        <v>8345</v>
      </c>
      <c r="AG247" s="850" t="s">
        <v>8346</v>
      </c>
      <c r="AH247" s="850" t="s">
        <v>8347</v>
      </c>
      <c r="AI247" s="850" t="s">
        <v>8348</v>
      </c>
      <c r="AJ247" s="850" t="s">
        <v>8349</v>
      </c>
      <c r="AK247" s="851" t="s">
        <v>8350</v>
      </c>
      <c r="AL247" s="852" t="s">
        <v>8351</v>
      </c>
      <c r="AM247" s="853" t="s">
        <v>8352</v>
      </c>
      <c r="AN247" s="853" t="s">
        <v>8353</v>
      </c>
      <c r="AO247" s="749" t="s">
        <v>8354</v>
      </c>
      <c r="AP247" s="752" t="s">
        <v>8355</v>
      </c>
      <c r="AQ247" s="752" t="s">
        <v>8356</v>
      </c>
      <c r="AR247" s="827" t="s">
        <v>8357</v>
      </c>
      <c r="AS247" s="827" t="s">
        <v>8358</v>
      </c>
      <c r="AT247" s="752" t="s">
        <v>8359</v>
      </c>
      <c r="AU247" s="694" t="s">
        <v>8360</v>
      </c>
      <c r="AV247" s="694" t="s">
        <v>8361</v>
      </c>
      <c r="AW247" s="709" t="s">
        <v>8362</v>
      </c>
      <c r="AX247" s="709" t="s">
        <v>8363</v>
      </c>
      <c r="AY247" s="872" t="s">
        <v>8364</v>
      </c>
    </row>
    <row r="248" spans="2:51" ht="15" customHeight="1" outlineLevel="1">
      <c r="B248" s="744" t="s">
        <v>8365</v>
      </c>
      <c r="C248" s="757"/>
      <c r="D248" s="757"/>
      <c r="E248" s="757"/>
      <c r="F248" s="757"/>
      <c r="G248" s="757"/>
      <c r="H248" s="758"/>
      <c r="I248" s="759"/>
      <c r="J248" s="761"/>
      <c r="K248" s="761"/>
      <c r="L248" s="749">
        <f t="shared" si="23"/>
        <v>0</v>
      </c>
      <c r="M248" s="752">
        <f t="shared" si="24"/>
        <v>0</v>
      </c>
      <c r="N248" s="752">
        <f t="shared" si="25"/>
        <v>0</v>
      </c>
      <c r="O248" s="780"/>
      <c r="P248" s="780"/>
      <c r="Q248" s="752">
        <f t="shared" si="26"/>
        <v>0</v>
      </c>
      <c r="R248" s="768">
        <f t="shared" si="27"/>
        <v>0</v>
      </c>
      <c r="S248" s="768">
        <f t="shared" si="28"/>
        <v>0</v>
      </c>
      <c r="T248" s="765"/>
      <c r="U248" s="765"/>
      <c r="V248" s="766"/>
      <c r="W248" s="1913"/>
      <c r="X248" s="386" t="s">
        <v>8366</v>
      </c>
      <c r="Y248" s="1913"/>
      <c r="Z248" s="1924"/>
      <c r="AA248" s="1913"/>
      <c r="AB248" s="1914"/>
      <c r="AC248" s="1915"/>
      <c r="AD248" s="834">
        <v>237</v>
      </c>
      <c r="AE248" s="826" t="s">
        <v>8367</v>
      </c>
      <c r="AF248" s="850" t="s">
        <v>8368</v>
      </c>
      <c r="AG248" s="850" t="s">
        <v>8369</v>
      </c>
      <c r="AH248" s="850" t="s">
        <v>8370</v>
      </c>
      <c r="AI248" s="850" t="s">
        <v>8371</v>
      </c>
      <c r="AJ248" s="850" t="s">
        <v>8372</v>
      </c>
      <c r="AK248" s="851" t="s">
        <v>8373</v>
      </c>
      <c r="AL248" s="852" t="s">
        <v>8374</v>
      </c>
      <c r="AM248" s="853" t="s">
        <v>8375</v>
      </c>
      <c r="AN248" s="853" t="s">
        <v>8376</v>
      </c>
      <c r="AO248" s="749" t="s">
        <v>8377</v>
      </c>
      <c r="AP248" s="752" t="s">
        <v>8378</v>
      </c>
      <c r="AQ248" s="752" t="s">
        <v>8379</v>
      </c>
      <c r="AR248" s="827" t="s">
        <v>8380</v>
      </c>
      <c r="AS248" s="827" t="s">
        <v>8381</v>
      </c>
      <c r="AT248" s="752" t="s">
        <v>8382</v>
      </c>
      <c r="AU248" s="694" t="s">
        <v>8383</v>
      </c>
      <c r="AV248" s="694" t="s">
        <v>8384</v>
      </c>
      <c r="AW248" s="709" t="s">
        <v>8385</v>
      </c>
      <c r="AX248" s="709" t="s">
        <v>8386</v>
      </c>
      <c r="AY248" s="872" t="s">
        <v>8387</v>
      </c>
    </row>
    <row r="249" spans="2:51" ht="15" customHeight="1" outlineLevel="1">
      <c r="B249" s="744" t="s">
        <v>8388</v>
      </c>
      <c r="C249" s="757"/>
      <c r="D249" s="757"/>
      <c r="E249" s="757"/>
      <c r="F249" s="757"/>
      <c r="G249" s="757"/>
      <c r="H249" s="758"/>
      <c r="I249" s="759"/>
      <c r="J249" s="761"/>
      <c r="K249" s="761"/>
      <c r="L249" s="749">
        <f t="shared" si="23"/>
        <v>0</v>
      </c>
      <c r="M249" s="752">
        <f t="shared" si="24"/>
        <v>0</v>
      </c>
      <c r="N249" s="752">
        <f t="shared" si="25"/>
        <v>0</v>
      </c>
      <c r="O249" s="780"/>
      <c r="P249" s="780"/>
      <c r="Q249" s="752">
        <f t="shared" si="26"/>
        <v>0</v>
      </c>
      <c r="R249" s="768">
        <f t="shared" si="27"/>
        <v>0</v>
      </c>
      <c r="S249" s="768">
        <f t="shared" si="28"/>
        <v>0</v>
      </c>
      <c r="T249" s="765"/>
      <c r="U249" s="765"/>
      <c r="V249" s="766"/>
      <c r="W249" s="1913"/>
      <c r="X249" s="386" t="s">
        <v>8389</v>
      </c>
      <c r="Y249" s="1913"/>
      <c r="Z249" s="1924"/>
      <c r="AA249" s="1913"/>
      <c r="AB249" s="1914"/>
      <c r="AC249" s="1915"/>
      <c r="AD249" s="834">
        <v>238</v>
      </c>
      <c r="AE249" s="826" t="s">
        <v>8390</v>
      </c>
      <c r="AF249" s="850" t="s">
        <v>8391</v>
      </c>
      <c r="AG249" s="850" t="s">
        <v>8392</v>
      </c>
      <c r="AH249" s="850" t="s">
        <v>8393</v>
      </c>
      <c r="AI249" s="850" t="s">
        <v>8394</v>
      </c>
      <c r="AJ249" s="850" t="s">
        <v>8395</v>
      </c>
      <c r="AK249" s="851" t="s">
        <v>8396</v>
      </c>
      <c r="AL249" s="852" t="s">
        <v>8397</v>
      </c>
      <c r="AM249" s="853" t="s">
        <v>8398</v>
      </c>
      <c r="AN249" s="853" t="s">
        <v>8399</v>
      </c>
      <c r="AO249" s="749" t="s">
        <v>8400</v>
      </c>
      <c r="AP249" s="752" t="s">
        <v>8401</v>
      </c>
      <c r="AQ249" s="752" t="s">
        <v>8402</v>
      </c>
      <c r="AR249" s="827" t="s">
        <v>8403</v>
      </c>
      <c r="AS249" s="827" t="s">
        <v>8404</v>
      </c>
      <c r="AT249" s="752" t="s">
        <v>8405</v>
      </c>
      <c r="AU249" s="694" t="s">
        <v>8406</v>
      </c>
      <c r="AV249" s="694" t="s">
        <v>8407</v>
      </c>
      <c r="AW249" s="709" t="s">
        <v>8408</v>
      </c>
      <c r="AX249" s="709" t="s">
        <v>8409</v>
      </c>
      <c r="AY249" s="872" t="s">
        <v>8410</v>
      </c>
    </row>
    <row r="250" spans="2:51" ht="15" customHeight="1" outlineLevel="1">
      <c r="B250" s="744" t="s">
        <v>8411</v>
      </c>
      <c r="C250" s="757"/>
      <c r="D250" s="757"/>
      <c r="E250" s="757"/>
      <c r="F250" s="757"/>
      <c r="G250" s="757"/>
      <c r="H250" s="758"/>
      <c r="I250" s="759"/>
      <c r="J250" s="761"/>
      <c r="K250" s="761"/>
      <c r="L250" s="749">
        <f t="shared" si="23"/>
        <v>0</v>
      </c>
      <c r="M250" s="752">
        <f t="shared" si="24"/>
        <v>0</v>
      </c>
      <c r="N250" s="752">
        <f t="shared" si="25"/>
        <v>0</v>
      </c>
      <c r="O250" s="780"/>
      <c r="P250" s="780"/>
      <c r="Q250" s="752">
        <f t="shared" si="26"/>
        <v>0</v>
      </c>
      <c r="R250" s="768">
        <f t="shared" si="27"/>
        <v>0</v>
      </c>
      <c r="S250" s="768">
        <f t="shared" si="28"/>
        <v>0</v>
      </c>
      <c r="T250" s="765"/>
      <c r="U250" s="765"/>
      <c r="V250" s="766"/>
      <c r="W250" s="1913"/>
      <c r="X250" s="386" t="s">
        <v>8412</v>
      </c>
      <c r="Y250" s="1913"/>
      <c r="Z250" s="1924"/>
      <c r="AA250" s="1913"/>
      <c r="AB250" s="1914"/>
      <c r="AC250" s="1915"/>
      <c r="AD250" s="834">
        <v>239</v>
      </c>
      <c r="AE250" s="826" t="s">
        <v>8413</v>
      </c>
      <c r="AF250" s="850" t="s">
        <v>8414</v>
      </c>
      <c r="AG250" s="850" t="s">
        <v>8415</v>
      </c>
      <c r="AH250" s="850" t="s">
        <v>8416</v>
      </c>
      <c r="AI250" s="850" t="s">
        <v>8417</v>
      </c>
      <c r="AJ250" s="850" t="s">
        <v>8418</v>
      </c>
      <c r="AK250" s="851" t="s">
        <v>8419</v>
      </c>
      <c r="AL250" s="852" t="s">
        <v>8420</v>
      </c>
      <c r="AM250" s="853" t="s">
        <v>8421</v>
      </c>
      <c r="AN250" s="853" t="s">
        <v>8422</v>
      </c>
      <c r="AO250" s="749" t="s">
        <v>8423</v>
      </c>
      <c r="AP250" s="752" t="s">
        <v>8424</v>
      </c>
      <c r="AQ250" s="752" t="s">
        <v>8425</v>
      </c>
      <c r="AR250" s="827" t="s">
        <v>8426</v>
      </c>
      <c r="AS250" s="827" t="s">
        <v>8427</v>
      </c>
      <c r="AT250" s="752" t="s">
        <v>8428</v>
      </c>
      <c r="AU250" s="694" t="s">
        <v>8429</v>
      </c>
      <c r="AV250" s="694" t="s">
        <v>8430</v>
      </c>
      <c r="AW250" s="709" t="s">
        <v>8431</v>
      </c>
      <c r="AX250" s="709" t="s">
        <v>8432</v>
      </c>
      <c r="AY250" s="872" t="s">
        <v>8433</v>
      </c>
    </row>
    <row r="251" spans="2:51" ht="15" customHeight="1" outlineLevel="1">
      <c r="B251" s="744" t="s">
        <v>8434</v>
      </c>
      <c r="C251" s="757"/>
      <c r="D251" s="757"/>
      <c r="E251" s="757"/>
      <c r="F251" s="757"/>
      <c r="G251" s="757"/>
      <c r="H251" s="758"/>
      <c r="I251" s="759"/>
      <c r="J251" s="761"/>
      <c r="K251" s="761"/>
      <c r="L251" s="749">
        <f t="shared" si="23"/>
        <v>0</v>
      </c>
      <c r="M251" s="752">
        <f t="shared" si="24"/>
        <v>0</v>
      </c>
      <c r="N251" s="752">
        <f t="shared" si="25"/>
        <v>0</v>
      </c>
      <c r="O251" s="780"/>
      <c r="P251" s="780"/>
      <c r="Q251" s="752">
        <f t="shared" si="26"/>
        <v>0</v>
      </c>
      <c r="R251" s="768">
        <f t="shared" si="27"/>
        <v>0</v>
      </c>
      <c r="S251" s="768">
        <f t="shared" si="28"/>
        <v>0</v>
      </c>
      <c r="T251" s="765"/>
      <c r="U251" s="765"/>
      <c r="V251" s="766"/>
      <c r="W251" s="1913"/>
      <c r="X251" s="386" t="s">
        <v>8435</v>
      </c>
      <c r="Y251" s="1913"/>
      <c r="Z251" s="1924"/>
      <c r="AA251" s="1913"/>
      <c r="AB251" s="1914"/>
      <c r="AC251" s="1915"/>
      <c r="AD251" s="834">
        <v>240</v>
      </c>
      <c r="AE251" s="826" t="s">
        <v>8436</v>
      </c>
      <c r="AF251" s="850" t="s">
        <v>8437</v>
      </c>
      <c r="AG251" s="850" t="s">
        <v>8438</v>
      </c>
      <c r="AH251" s="850" t="s">
        <v>8439</v>
      </c>
      <c r="AI251" s="850" t="s">
        <v>8440</v>
      </c>
      <c r="AJ251" s="850" t="s">
        <v>8441</v>
      </c>
      <c r="AK251" s="851" t="s">
        <v>8442</v>
      </c>
      <c r="AL251" s="852" t="s">
        <v>8443</v>
      </c>
      <c r="AM251" s="853" t="s">
        <v>8444</v>
      </c>
      <c r="AN251" s="853" t="s">
        <v>8445</v>
      </c>
      <c r="AO251" s="749" t="s">
        <v>8446</v>
      </c>
      <c r="AP251" s="752" t="s">
        <v>8447</v>
      </c>
      <c r="AQ251" s="752" t="s">
        <v>8448</v>
      </c>
      <c r="AR251" s="827" t="s">
        <v>8449</v>
      </c>
      <c r="AS251" s="827" t="s">
        <v>8450</v>
      </c>
      <c r="AT251" s="752" t="s">
        <v>8451</v>
      </c>
      <c r="AU251" s="694" t="s">
        <v>8452</v>
      </c>
      <c r="AV251" s="694" t="s">
        <v>8453</v>
      </c>
      <c r="AW251" s="709" t="s">
        <v>8454</v>
      </c>
      <c r="AX251" s="709" t="s">
        <v>8455</v>
      </c>
      <c r="AY251" s="872" t="s">
        <v>8456</v>
      </c>
    </row>
    <row r="252" spans="2:51" ht="15" customHeight="1" outlineLevel="1">
      <c r="B252" s="744" t="s">
        <v>8457</v>
      </c>
      <c r="C252" s="757"/>
      <c r="D252" s="757"/>
      <c r="E252" s="757"/>
      <c r="F252" s="757"/>
      <c r="G252" s="757"/>
      <c r="H252" s="758"/>
      <c r="I252" s="759"/>
      <c r="J252" s="761"/>
      <c r="K252" s="761"/>
      <c r="L252" s="749">
        <f t="shared" si="23"/>
        <v>0</v>
      </c>
      <c r="M252" s="752">
        <f t="shared" si="24"/>
        <v>0</v>
      </c>
      <c r="N252" s="752">
        <f t="shared" si="25"/>
        <v>0</v>
      </c>
      <c r="O252" s="780"/>
      <c r="P252" s="780"/>
      <c r="Q252" s="752">
        <f t="shared" si="26"/>
        <v>0</v>
      </c>
      <c r="R252" s="768">
        <f t="shared" si="27"/>
        <v>0</v>
      </c>
      <c r="S252" s="768">
        <f t="shared" si="28"/>
        <v>0</v>
      </c>
      <c r="T252" s="765"/>
      <c r="U252" s="765"/>
      <c r="V252" s="766"/>
      <c r="W252" s="1913"/>
      <c r="X252" s="386" t="s">
        <v>8458</v>
      </c>
      <c r="Y252" s="1913"/>
      <c r="Z252" s="1924"/>
      <c r="AA252" s="1913"/>
      <c r="AB252" s="1914"/>
      <c r="AC252" s="1915"/>
      <c r="AD252" s="834">
        <v>241</v>
      </c>
      <c r="AE252" s="826" t="s">
        <v>8459</v>
      </c>
      <c r="AF252" s="850" t="s">
        <v>8460</v>
      </c>
      <c r="AG252" s="850" t="s">
        <v>8461</v>
      </c>
      <c r="AH252" s="850" t="s">
        <v>8462</v>
      </c>
      <c r="AI252" s="850" t="s">
        <v>8463</v>
      </c>
      <c r="AJ252" s="850" t="s">
        <v>8464</v>
      </c>
      <c r="AK252" s="851" t="s">
        <v>8465</v>
      </c>
      <c r="AL252" s="852" t="s">
        <v>8466</v>
      </c>
      <c r="AM252" s="853" t="s">
        <v>8467</v>
      </c>
      <c r="AN252" s="853" t="s">
        <v>8468</v>
      </c>
      <c r="AO252" s="749" t="s">
        <v>8469</v>
      </c>
      <c r="AP252" s="752" t="s">
        <v>8470</v>
      </c>
      <c r="AQ252" s="752" t="s">
        <v>8471</v>
      </c>
      <c r="AR252" s="827" t="s">
        <v>8472</v>
      </c>
      <c r="AS252" s="827" t="s">
        <v>8473</v>
      </c>
      <c r="AT252" s="752" t="s">
        <v>8474</v>
      </c>
      <c r="AU252" s="694" t="s">
        <v>8475</v>
      </c>
      <c r="AV252" s="694" t="s">
        <v>8476</v>
      </c>
      <c r="AW252" s="709" t="s">
        <v>8477</v>
      </c>
      <c r="AX252" s="709" t="s">
        <v>8478</v>
      </c>
      <c r="AY252" s="872" t="s">
        <v>8479</v>
      </c>
    </row>
    <row r="253" spans="2:51" ht="15" customHeight="1" outlineLevel="1">
      <c r="B253" s="744" t="s">
        <v>8480</v>
      </c>
      <c r="C253" s="757"/>
      <c r="D253" s="757"/>
      <c r="E253" s="757"/>
      <c r="F253" s="757"/>
      <c r="G253" s="757"/>
      <c r="H253" s="758"/>
      <c r="I253" s="759"/>
      <c r="J253" s="761"/>
      <c r="K253" s="761"/>
      <c r="L253" s="749">
        <f t="shared" si="23"/>
        <v>0</v>
      </c>
      <c r="M253" s="752">
        <f t="shared" si="24"/>
        <v>0</v>
      </c>
      <c r="N253" s="752">
        <f t="shared" si="25"/>
        <v>0</v>
      </c>
      <c r="O253" s="780"/>
      <c r="P253" s="780"/>
      <c r="Q253" s="752">
        <f t="shared" si="26"/>
        <v>0</v>
      </c>
      <c r="R253" s="768">
        <f t="shared" si="27"/>
        <v>0</v>
      </c>
      <c r="S253" s="768">
        <f t="shared" si="28"/>
        <v>0</v>
      </c>
      <c r="T253" s="765"/>
      <c r="U253" s="765"/>
      <c r="V253" s="766"/>
      <c r="W253" s="1913"/>
      <c r="X253" s="386" t="s">
        <v>8481</v>
      </c>
      <c r="Y253" s="1913"/>
      <c r="Z253" s="1924"/>
      <c r="AA253" s="1913"/>
      <c r="AB253" s="1914"/>
      <c r="AC253" s="1915"/>
      <c r="AD253" s="834">
        <v>242</v>
      </c>
      <c r="AE253" s="826" t="s">
        <v>8482</v>
      </c>
      <c r="AF253" s="850" t="s">
        <v>8483</v>
      </c>
      <c r="AG253" s="850" t="s">
        <v>8484</v>
      </c>
      <c r="AH253" s="850" t="s">
        <v>8485</v>
      </c>
      <c r="AI253" s="850" t="s">
        <v>8486</v>
      </c>
      <c r="AJ253" s="850" t="s">
        <v>8487</v>
      </c>
      <c r="AK253" s="851" t="s">
        <v>8488</v>
      </c>
      <c r="AL253" s="852" t="s">
        <v>8489</v>
      </c>
      <c r="AM253" s="853" t="s">
        <v>8490</v>
      </c>
      <c r="AN253" s="853" t="s">
        <v>8491</v>
      </c>
      <c r="AO253" s="749" t="s">
        <v>8492</v>
      </c>
      <c r="AP253" s="752" t="s">
        <v>8493</v>
      </c>
      <c r="AQ253" s="752" t="s">
        <v>8494</v>
      </c>
      <c r="AR253" s="827" t="s">
        <v>8495</v>
      </c>
      <c r="AS253" s="827" t="s">
        <v>8496</v>
      </c>
      <c r="AT253" s="752" t="s">
        <v>8497</v>
      </c>
      <c r="AU253" s="694" t="s">
        <v>8498</v>
      </c>
      <c r="AV253" s="694" t="s">
        <v>8499</v>
      </c>
      <c r="AW253" s="709" t="s">
        <v>8500</v>
      </c>
      <c r="AX253" s="709" t="s">
        <v>8501</v>
      </c>
      <c r="AY253" s="872" t="s">
        <v>8502</v>
      </c>
    </row>
    <row r="254" spans="2:51" ht="15" customHeight="1" outlineLevel="1">
      <c r="B254" s="744" t="s">
        <v>8503</v>
      </c>
      <c r="C254" s="757"/>
      <c r="D254" s="757"/>
      <c r="E254" s="757"/>
      <c r="F254" s="757"/>
      <c r="G254" s="757"/>
      <c r="H254" s="758"/>
      <c r="I254" s="759"/>
      <c r="J254" s="761"/>
      <c r="K254" s="761"/>
      <c r="L254" s="749">
        <f t="shared" si="23"/>
        <v>0</v>
      </c>
      <c r="M254" s="752">
        <f t="shared" si="24"/>
        <v>0</v>
      </c>
      <c r="N254" s="752">
        <f t="shared" si="25"/>
        <v>0</v>
      </c>
      <c r="O254" s="780"/>
      <c r="P254" s="780"/>
      <c r="Q254" s="752">
        <f t="shared" si="26"/>
        <v>0</v>
      </c>
      <c r="R254" s="768">
        <f t="shared" si="27"/>
        <v>0</v>
      </c>
      <c r="S254" s="768">
        <f t="shared" si="28"/>
        <v>0</v>
      </c>
      <c r="T254" s="765"/>
      <c r="U254" s="765"/>
      <c r="V254" s="766"/>
      <c r="W254" s="1913"/>
      <c r="X254" s="386" t="s">
        <v>8504</v>
      </c>
      <c r="Y254" s="1913"/>
      <c r="Z254" s="1924"/>
      <c r="AA254" s="1913"/>
      <c r="AB254" s="1914"/>
      <c r="AC254" s="1915"/>
      <c r="AD254" s="834">
        <v>243</v>
      </c>
      <c r="AE254" s="826" t="s">
        <v>8505</v>
      </c>
      <c r="AF254" s="850" t="s">
        <v>8506</v>
      </c>
      <c r="AG254" s="850" t="s">
        <v>8507</v>
      </c>
      <c r="AH254" s="850" t="s">
        <v>8508</v>
      </c>
      <c r="AI254" s="850" t="s">
        <v>8509</v>
      </c>
      <c r="AJ254" s="850" t="s">
        <v>8510</v>
      </c>
      <c r="AK254" s="851" t="s">
        <v>8511</v>
      </c>
      <c r="AL254" s="852" t="s">
        <v>8512</v>
      </c>
      <c r="AM254" s="853" t="s">
        <v>8513</v>
      </c>
      <c r="AN254" s="853" t="s">
        <v>8514</v>
      </c>
      <c r="AO254" s="749" t="s">
        <v>8515</v>
      </c>
      <c r="AP254" s="752" t="s">
        <v>8516</v>
      </c>
      <c r="AQ254" s="752" t="s">
        <v>8517</v>
      </c>
      <c r="AR254" s="827" t="s">
        <v>8518</v>
      </c>
      <c r="AS254" s="827" t="s">
        <v>8519</v>
      </c>
      <c r="AT254" s="752" t="s">
        <v>8520</v>
      </c>
      <c r="AU254" s="694" t="s">
        <v>8521</v>
      </c>
      <c r="AV254" s="694" t="s">
        <v>8522</v>
      </c>
      <c r="AW254" s="709" t="s">
        <v>8523</v>
      </c>
      <c r="AX254" s="709" t="s">
        <v>8524</v>
      </c>
      <c r="AY254" s="872" t="s">
        <v>8525</v>
      </c>
    </row>
    <row r="255" spans="2:51" ht="15" customHeight="1" outlineLevel="1">
      <c r="B255" s="744" t="s">
        <v>8526</v>
      </c>
      <c r="C255" s="757"/>
      <c r="D255" s="757"/>
      <c r="E255" s="757"/>
      <c r="F255" s="757"/>
      <c r="G255" s="757"/>
      <c r="H255" s="758"/>
      <c r="I255" s="759"/>
      <c r="J255" s="761"/>
      <c r="K255" s="761"/>
      <c r="L255" s="749">
        <f t="shared" si="23"/>
        <v>0</v>
      </c>
      <c r="M255" s="752">
        <f t="shared" si="24"/>
        <v>0</v>
      </c>
      <c r="N255" s="752">
        <f t="shared" si="25"/>
        <v>0</v>
      </c>
      <c r="O255" s="780"/>
      <c r="P255" s="780"/>
      <c r="Q255" s="752">
        <f t="shared" si="26"/>
        <v>0</v>
      </c>
      <c r="R255" s="768">
        <f t="shared" si="27"/>
        <v>0</v>
      </c>
      <c r="S255" s="768">
        <f t="shared" si="28"/>
        <v>0</v>
      </c>
      <c r="T255" s="765"/>
      <c r="U255" s="765"/>
      <c r="V255" s="766"/>
      <c r="W255" s="1913"/>
      <c r="X255" s="386" t="s">
        <v>8527</v>
      </c>
      <c r="Y255" s="1913"/>
      <c r="Z255" s="1924"/>
      <c r="AA255" s="1913"/>
      <c r="AB255" s="1914"/>
      <c r="AC255" s="1915"/>
      <c r="AD255" s="834">
        <v>244</v>
      </c>
      <c r="AE255" s="826" t="s">
        <v>8528</v>
      </c>
      <c r="AF255" s="850" t="s">
        <v>8529</v>
      </c>
      <c r="AG255" s="850" t="s">
        <v>8530</v>
      </c>
      <c r="AH255" s="850" t="s">
        <v>8531</v>
      </c>
      <c r="AI255" s="850" t="s">
        <v>8532</v>
      </c>
      <c r="AJ255" s="850" t="s">
        <v>8533</v>
      </c>
      <c r="AK255" s="851" t="s">
        <v>8534</v>
      </c>
      <c r="AL255" s="852" t="s">
        <v>8535</v>
      </c>
      <c r="AM255" s="853" t="s">
        <v>8536</v>
      </c>
      <c r="AN255" s="853" t="s">
        <v>8537</v>
      </c>
      <c r="AO255" s="749" t="s">
        <v>8538</v>
      </c>
      <c r="AP255" s="752" t="s">
        <v>8539</v>
      </c>
      <c r="AQ255" s="752" t="s">
        <v>8540</v>
      </c>
      <c r="AR255" s="827" t="s">
        <v>8541</v>
      </c>
      <c r="AS255" s="827" t="s">
        <v>8542</v>
      </c>
      <c r="AT255" s="752" t="s">
        <v>8543</v>
      </c>
      <c r="AU255" s="694" t="s">
        <v>8544</v>
      </c>
      <c r="AV255" s="694" t="s">
        <v>8545</v>
      </c>
      <c r="AW255" s="709" t="s">
        <v>8546</v>
      </c>
      <c r="AX255" s="709" t="s">
        <v>8547</v>
      </c>
      <c r="AY255" s="872" t="s">
        <v>8548</v>
      </c>
    </row>
    <row r="256" spans="2:51" ht="15" customHeight="1" outlineLevel="1">
      <c r="B256" s="744" t="s">
        <v>8549</v>
      </c>
      <c r="C256" s="757"/>
      <c r="D256" s="757"/>
      <c r="E256" s="757"/>
      <c r="F256" s="757"/>
      <c r="G256" s="757"/>
      <c r="H256" s="758"/>
      <c r="I256" s="759"/>
      <c r="J256" s="761"/>
      <c r="K256" s="761"/>
      <c r="L256" s="749">
        <f t="shared" si="23"/>
        <v>0</v>
      </c>
      <c r="M256" s="752">
        <f t="shared" si="24"/>
        <v>0</v>
      </c>
      <c r="N256" s="752">
        <f t="shared" si="25"/>
        <v>0</v>
      </c>
      <c r="O256" s="780"/>
      <c r="P256" s="780"/>
      <c r="Q256" s="752">
        <f t="shared" si="26"/>
        <v>0</v>
      </c>
      <c r="R256" s="768">
        <f t="shared" si="27"/>
        <v>0</v>
      </c>
      <c r="S256" s="768">
        <f t="shared" si="28"/>
        <v>0</v>
      </c>
      <c r="T256" s="765"/>
      <c r="U256" s="765"/>
      <c r="V256" s="766"/>
      <c r="W256" s="1913"/>
      <c r="X256" s="386" t="s">
        <v>8550</v>
      </c>
      <c r="Y256" s="1913"/>
      <c r="Z256" s="1924"/>
      <c r="AA256" s="1913"/>
      <c r="AB256" s="1914"/>
      <c r="AC256" s="1915"/>
      <c r="AD256" s="834">
        <v>245</v>
      </c>
      <c r="AE256" s="826" t="s">
        <v>8551</v>
      </c>
      <c r="AF256" s="850" t="s">
        <v>8552</v>
      </c>
      <c r="AG256" s="850" t="s">
        <v>8553</v>
      </c>
      <c r="AH256" s="850" t="s">
        <v>8554</v>
      </c>
      <c r="AI256" s="850" t="s">
        <v>8555</v>
      </c>
      <c r="AJ256" s="850" t="s">
        <v>8556</v>
      </c>
      <c r="AK256" s="851" t="s">
        <v>8557</v>
      </c>
      <c r="AL256" s="852" t="s">
        <v>8558</v>
      </c>
      <c r="AM256" s="853" t="s">
        <v>8559</v>
      </c>
      <c r="AN256" s="853" t="s">
        <v>8560</v>
      </c>
      <c r="AO256" s="749" t="s">
        <v>8561</v>
      </c>
      <c r="AP256" s="752" t="s">
        <v>8562</v>
      </c>
      <c r="AQ256" s="752" t="s">
        <v>8563</v>
      </c>
      <c r="AR256" s="827" t="s">
        <v>8564</v>
      </c>
      <c r="AS256" s="827" t="s">
        <v>8565</v>
      </c>
      <c r="AT256" s="752" t="s">
        <v>8566</v>
      </c>
      <c r="AU256" s="694" t="s">
        <v>8567</v>
      </c>
      <c r="AV256" s="694" t="s">
        <v>8568</v>
      </c>
      <c r="AW256" s="709" t="s">
        <v>8569</v>
      </c>
      <c r="AX256" s="709" t="s">
        <v>8570</v>
      </c>
      <c r="AY256" s="872" t="s">
        <v>8571</v>
      </c>
    </row>
    <row r="257" spans="2:51" ht="15" customHeight="1" outlineLevel="1">
      <c r="B257" s="744" t="s">
        <v>8572</v>
      </c>
      <c r="C257" s="757"/>
      <c r="D257" s="757"/>
      <c r="E257" s="757"/>
      <c r="F257" s="757"/>
      <c r="G257" s="757"/>
      <c r="H257" s="758"/>
      <c r="I257" s="759"/>
      <c r="J257" s="761"/>
      <c r="K257" s="761"/>
      <c r="L257" s="749">
        <f t="shared" si="23"/>
        <v>0</v>
      </c>
      <c r="M257" s="752">
        <f t="shared" si="24"/>
        <v>0</v>
      </c>
      <c r="N257" s="752">
        <f t="shared" si="25"/>
        <v>0</v>
      </c>
      <c r="O257" s="780"/>
      <c r="P257" s="780"/>
      <c r="Q257" s="752">
        <f t="shared" si="26"/>
        <v>0</v>
      </c>
      <c r="R257" s="768">
        <f t="shared" si="27"/>
        <v>0</v>
      </c>
      <c r="S257" s="768">
        <f t="shared" si="28"/>
        <v>0</v>
      </c>
      <c r="T257" s="765"/>
      <c r="U257" s="765"/>
      <c r="V257" s="766"/>
      <c r="W257" s="1913"/>
      <c r="X257" s="386" t="s">
        <v>8573</v>
      </c>
      <c r="Y257" s="1913"/>
      <c r="Z257" s="1924"/>
      <c r="AA257" s="1913"/>
      <c r="AB257" s="1914"/>
      <c r="AC257" s="1915"/>
      <c r="AD257" s="834">
        <v>246</v>
      </c>
      <c r="AE257" s="826" t="s">
        <v>8574</v>
      </c>
      <c r="AF257" s="850" t="s">
        <v>8575</v>
      </c>
      <c r="AG257" s="850" t="s">
        <v>8576</v>
      </c>
      <c r="AH257" s="850" t="s">
        <v>8577</v>
      </c>
      <c r="AI257" s="850" t="s">
        <v>8578</v>
      </c>
      <c r="AJ257" s="850" t="s">
        <v>8579</v>
      </c>
      <c r="AK257" s="851" t="s">
        <v>8580</v>
      </c>
      <c r="AL257" s="852" t="s">
        <v>8581</v>
      </c>
      <c r="AM257" s="853" t="s">
        <v>8582</v>
      </c>
      <c r="AN257" s="853" t="s">
        <v>8583</v>
      </c>
      <c r="AO257" s="749" t="s">
        <v>8584</v>
      </c>
      <c r="AP257" s="752" t="s">
        <v>8585</v>
      </c>
      <c r="AQ257" s="752" t="s">
        <v>8586</v>
      </c>
      <c r="AR257" s="827" t="s">
        <v>8587</v>
      </c>
      <c r="AS257" s="827" t="s">
        <v>8588</v>
      </c>
      <c r="AT257" s="752" t="s">
        <v>8589</v>
      </c>
      <c r="AU257" s="694" t="s">
        <v>8590</v>
      </c>
      <c r="AV257" s="694" t="s">
        <v>8591</v>
      </c>
      <c r="AW257" s="709" t="s">
        <v>8592</v>
      </c>
      <c r="AX257" s="709" t="s">
        <v>8593</v>
      </c>
      <c r="AY257" s="872" t="s">
        <v>8594</v>
      </c>
    </row>
    <row r="258" spans="2:51" ht="15" customHeight="1" outlineLevel="1">
      <c r="B258" s="744" t="s">
        <v>8595</v>
      </c>
      <c r="C258" s="757"/>
      <c r="D258" s="757"/>
      <c r="E258" s="757"/>
      <c r="F258" s="757"/>
      <c r="G258" s="757"/>
      <c r="H258" s="758"/>
      <c r="I258" s="759"/>
      <c r="J258" s="761"/>
      <c r="K258" s="761"/>
      <c r="L258" s="749">
        <f t="shared" si="23"/>
        <v>0</v>
      </c>
      <c r="M258" s="752">
        <f t="shared" si="24"/>
        <v>0</v>
      </c>
      <c r="N258" s="752">
        <f t="shared" si="25"/>
        <v>0</v>
      </c>
      <c r="O258" s="780"/>
      <c r="P258" s="780"/>
      <c r="Q258" s="752">
        <f t="shared" si="26"/>
        <v>0</v>
      </c>
      <c r="R258" s="768">
        <f t="shared" si="27"/>
        <v>0</v>
      </c>
      <c r="S258" s="768">
        <f t="shared" si="28"/>
        <v>0</v>
      </c>
      <c r="T258" s="765"/>
      <c r="U258" s="765"/>
      <c r="V258" s="766"/>
      <c r="W258" s="1913"/>
      <c r="X258" s="386" t="s">
        <v>8596</v>
      </c>
      <c r="Y258" s="1913"/>
      <c r="Z258" s="1924"/>
      <c r="AA258" s="1913"/>
      <c r="AB258" s="1914"/>
      <c r="AC258" s="1915"/>
      <c r="AD258" s="834">
        <v>247</v>
      </c>
      <c r="AE258" s="826" t="s">
        <v>8597</v>
      </c>
      <c r="AF258" s="850" t="s">
        <v>8598</v>
      </c>
      <c r="AG258" s="850" t="s">
        <v>8599</v>
      </c>
      <c r="AH258" s="850" t="s">
        <v>8600</v>
      </c>
      <c r="AI258" s="850" t="s">
        <v>8601</v>
      </c>
      <c r="AJ258" s="850" t="s">
        <v>8602</v>
      </c>
      <c r="AK258" s="851" t="s">
        <v>8603</v>
      </c>
      <c r="AL258" s="852" t="s">
        <v>8604</v>
      </c>
      <c r="AM258" s="853" t="s">
        <v>8605</v>
      </c>
      <c r="AN258" s="853" t="s">
        <v>8606</v>
      </c>
      <c r="AO258" s="749" t="s">
        <v>8607</v>
      </c>
      <c r="AP258" s="752" t="s">
        <v>8608</v>
      </c>
      <c r="AQ258" s="752" t="s">
        <v>8609</v>
      </c>
      <c r="AR258" s="827" t="s">
        <v>8610</v>
      </c>
      <c r="AS258" s="827" t="s">
        <v>8611</v>
      </c>
      <c r="AT258" s="752" t="s">
        <v>8612</v>
      </c>
      <c r="AU258" s="694" t="s">
        <v>8613</v>
      </c>
      <c r="AV258" s="694" t="s">
        <v>8614</v>
      </c>
      <c r="AW258" s="709" t="s">
        <v>8615</v>
      </c>
      <c r="AX258" s="709" t="s">
        <v>8616</v>
      </c>
      <c r="AY258" s="872" t="s">
        <v>8617</v>
      </c>
    </row>
    <row r="259" spans="2:51" ht="15" customHeight="1" outlineLevel="1">
      <c r="B259" s="744" t="s">
        <v>8618</v>
      </c>
      <c r="C259" s="757"/>
      <c r="D259" s="757"/>
      <c r="E259" s="757"/>
      <c r="F259" s="757"/>
      <c r="G259" s="757"/>
      <c r="H259" s="758"/>
      <c r="I259" s="759"/>
      <c r="J259" s="761"/>
      <c r="K259" s="761"/>
      <c r="L259" s="749">
        <f t="shared" si="23"/>
        <v>0</v>
      </c>
      <c r="M259" s="752">
        <f t="shared" si="24"/>
        <v>0</v>
      </c>
      <c r="N259" s="752">
        <f t="shared" si="25"/>
        <v>0</v>
      </c>
      <c r="O259" s="780"/>
      <c r="P259" s="780"/>
      <c r="Q259" s="752">
        <f t="shared" si="26"/>
        <v>0</v>
      </c>
      <c r="R259" s="768">
        <f t="shared" si="27"/>
        <v>0</v>
      </c>
      <c r="S259" s="768">
        <f t="shared" si="28"/>
        <v>0</v>
      </c>
      <c r="T259" s="765"/>
      <c r="U259" s="765"/>
      <c r="V259" s="766"/>
      <c r="W259" s="1913"/>
      <c r="X259" s="386" t="s">
        <v>8619</v>
      </c>
      <c r="Y259" s="1913"/>
      <c r="Z259" s="1924"/>
      <c r="AA259" s="1913"/>
      <c r="AB259" s="1914"/>
      <c r="AC259" s="1915"/>
      <c r="AD259" s="834">
        <v>248</v>
      </c>
      <c r="AE259" s="826" t="s">
        <v>8620</v>
      </c>
      <c r="AF259" s="850" t="s">
        <v>8621</v>
      </c>
      <c r="AG259" s="850" t="s">
        <v>8622</v>
      </c>
      <c r="AH259" s="850" t="s">
        <v>8623</v>
      </c>
      <c r="AI259" s="850" t="s">
        <v>8624</v>
      </c>
      <c r="AJ259" s="850" t="s">
        <v>8625</v>
      </c>
      <c r="AK259" s="851" t="s">
        <v>8626</v>
      </c>
      <c r="AL259" s="852" t="s">
        <v>8627</v>
      </c>
      <c r="AM259" s="853" t="s">
        <v>8628</v>
      </c>
      <c r="AN259" s="853" t="s">
        <v>8629</v>
      </c>
      <c r="AO259" s="749" t="s">
        <v>8630</v>
      </c>
      <c r="AP259" s="752" t="s">
        <v>8631</v>
      </c>
      <c r="AQ259" s="752" t="s">
        <v>8632</v>
      </c>
      <c r="AR259" s="827" t="s">
        <v>8633</v>
      </c>
      <c r="AS259" s="827" t="s">
        <v>8634</v>
      </c>
      <c r="AT259" s="752" t="s">
        <v>8635</v>
      </c>
      <c r="AU259" s="694" t="s">
        <v>8636</v>
      </c>
      <c r="AV259" s="694" t="s">
        <v>8637</v>
      </c>
      <c r="AW259" s="709" t="s">
        <v>8638</v>
      </c>
      <c r="AX259" s="709" t="s">
        <v>8639</v>
      </c>
      <c r="AY259" s="872" t="s">
        <v>8640</v>
      </c>
    </row>
    <row r="260" spans="2:51" ht="15" customHeight="1" outlineLevel="1">
      <c r="B260" s="744" t="s">
        <v>8641</v>
      </c>
      <c r="C260" s="757"/>
      <c r="D260" s="757"/>
      <c r="E260" s="757"/>
      <c r="F260" s="757"/>
      <c r="G260" s="757"/>
      <c r="H260" s="758"/>
      <c r="I260" s="759"/>
      <c r="J260" s="761"/>
      <c r="K260" s="761"/>
      <c r="L260" s="749">
        <f t="shared" si="23"/>
        <v>0</v>
      </c>
      <c r="M260" s="752">
        <f t="shared" si="24"/>
        <v>0</v>
      </c>
      <c r="N260" s="752">
        <f t="shared" si="25"/>
        <v>0</v>
      </c>
      <c r="O260" s="780"/>
      <c r="P260" s="780"/>
      <c r="Q260" s="752">
        <f t="shared" si="26"/>
        <v>0</v>
      </c>
      <c r="R260" s="768">
        <f t="shared" si="27"/>
        <v>0</v>
      </c>
      <c r="S260" s="768">
        <f t="shared" si="28"/>
        <v>0</v>
      </c>
      <c r="T260" s="765"/>
      <c r="U260" s="765"/>
      <c r="V260" s="766"/>
      <c r="W260" s="1913"/>
      <c r="X260" s="386" t="s">
        <v>8642</v>
      </c>
      <c r="Y260" s="1913"/>
      <c r="Z260" s="1924"/>
      <c r="AA260" s="1913"/>
      <c r="AB260" s="1914"/>
      <c r="AC260" s="1915"/>
      <c r="AD260" s="834">
        <v>249</v>
      </c>
      <c r="AE260" s="826" t="s">
        <v>8643</v>
      </c>
      <c r="AF260" s="850" t="s">
        <v>8644</v>
      </c>
      <c r="AG260" s="850" t="s">
        <v>8645</v>
      </c>
      <c r="AH260" s="850" t="s">
        <v>8646</v>
      </c>
      <c r="AI260" s="850" t="s">
        <v>8647</v>
      </c>
      <c r="AJ260" s="850" t="s">
        <v>8648</v>
      </c>
      <c r="AK260" s="851" t="s">
        <v>8649</v>
      </c>
      <c r="AL260" s="852" t="s">
        <v>8650</v>
      </c>
      <c r="AM260" s="853" t="s">
        <v>8651</v>
      </c>
      <c r="AN260" s="853" t="s">
        <v>8652</v>
      </c>
      <c r="AO260" s="749" t="s">
        <v>8653</v>
      </c>
      <c r="AP260" s="752" t="s">
        <v>8654</v>
      </c>
      <c r="AQ260" s="752" t="s">
        <v>8655</v>
      </c>
      <c r="AR260" s="827" t="s">
        <v>8656</v>
      </c>
      <c r="AS260" s="827" t="s">
        <v>8657</v>
      </c>
      <c r="AT260" s="752" t="s">
        <v>8658</v>
      </c>
      <c r="AU260" s="694" t="s">
        <v>8659</v>
      </c>
      <c r="AV260" s="694" t="s">
        <v>8660</v>
      </c>
      <c r="AW260" s="709" t="s">
        <v>8661</v>
      </c>
      <c r="AX260" s="709" t="s">
        <v>8662</v>
      </c>
      <c r="AY260" s="872" t="s">
        <v>8663</v>
      </c>
    </row>
    <row r="261" spans="2:51" ht="15" customHeight="1" outlineLevel="1">
      <c r="B261" s="744" t="s">
        <v>8664</v>
      </c>
      <c r="C261" s="757"/>
      <c r="D261" s="757"/>
      <c r="E261" s="757"/>
      <c r="F261" s="757"/>
      <c r="G261" s="757"/>
      <c r="H261" s="758"/>
      <c r="I261" s="759"/>
      <c r="J261" s="761"/>
      <c r="K261" s="761"/>
      <c r="L261" s="749">
        <f t="shared" ref="L261:L276" si="29">I261*J261</f>
        <v>0</v>
      </c>
      <c r="M261" s="752">
        <f t="shared" si="24"/>
        <v>0</v>
      </c>
      <c r="N261" s="752">
        <f t="shared" si="25"/>
        <v>0</v>
      </c>
      <c r="O261" s="780"/>
      <c r="P261" s="780"/>
      <c r="Q261" s="752">
        <f t="shared" si="26"/>
        <v>0</v>
      </c>
      <c r="R261" s="768">
        <f t="shared" si="27"/>
        <v>0</v>
      </c>
      <c r="S261" s="768">
        <f t="shared" si="28"/>
        <v>0</v>
      </c>
      <c r="T261" s="765"/>
      <c r="U261" s="765"/>
      <c r="V261" s="766"/>
      <c r="W261" s="1913"/>
      <c r="X261" s="386" t="s">
        <v>8665</v>
      </c>
      <c r="Y261" s="1913"/>
      <c r="Z261" s="1924"/>
      <c r="AA261" s="1913"/>
      <c r="AB261" s="1914"/>
      <c r="AC261" s="1915"/>
      <c r="AD261" s="834">
        <v>250</v>
      </c>
      <c r="AE261" s="826" t="s">
        <v>8666</v>
      </c>
      <c r="AF261" s="850" t="s">
        <v>8667</v>
      </c>
      <c r="AG261" s="850" t="s">
        <v>8668</v>
      </c>
      <c r="AH261" s="850" t="s">
        <v>8669</v>
      </c>
      <c r="AI261" s="850" t="s">
        <v>8670</v>
      </c>
      <c r="AJ261" s="850" t="s">
        <v>8671</v>
      </c>
      <c r="AK261" s="851" t="s">
        <v>8672</v>
      </c>
      <c r="AL261" s="852" t="s">
        <v>8673</v>
      </c>
      <c r="AM261" s="853" t="s">
        <v>8674</v>
      </c>
      <c r="AN261" s="853" t="s">
        <v>8675</v>
      </c>
      <c r="AO261" s="749" t="s">
        <v>8676</v>
      </c>
      <c r="AP261" s="752" t="s">
        <v>8677</v>
      </c>
      <c r="AQ261" s="752" t="s">
        <v>8678</v>
      </c>
      <c r="AR261" s="827" t="s">
        <v>8679</v>
      </c>
      <c r="AS261" s="827" t="s">
        <v>8680</v>
      </c>
      <c r="AT261" s="752" t="s">
        <v>8681</v>
      </c>
      <c r="AU261" s="694" t="s">
        <v>8682</v>
      </c>
      <c r="AV261" s="694" t="s">
        <v>8683</v>
      </c>
      <c r="AW261" s="709" t="s">
        <v>8684</v>
      </c>
      <c r="AX261" s="709" t="s">
        <v>8685</v>
      </c>
      <c r="AY261" s="872" t="s">
        <v>8686</v>
      </c>
    </row>
    <row r="262" spans="2:51" ht="15" customHeight="1" outlineLevel="1">
      <c r="B262" s="744" t="s">
        <v>8687</v>
      </c>
      <c r="C262" s="757"/>
      <c r="D262" s="757"/>
      <c r="E262" s="757"/>
      <c r="F262" s="757"/>
      <c r="G262" s="757"/>
      <c r="H262" s="758"/>
      <c r="I262" s="759"/>
      <c r="J262" s="761"/>
      <c r="K262" s="761"/>
      <c r="L262" s="749">
        <f t="shared" si="29"/>
        <v>0</v>
      </c>
      <c r="M262" s="752">
        <f t="shared" si="24"/>
        <v>0</v>
      </c>
      <c r="N262" s="752">
        <f t="shared" si="25"/>
        <v>0</v>
      </c>
      <c r="O262" s="780"/>
      <c r="P262" s="780"/>
      <c r="Q262" s="752">
        <f t="shared" si="26"/>
        <v>0</v>
      </c>
      <c r="R262" s="768">
        <f t="shared" si="27"/>
        <v>0</v>
      </c>
      <c r="S262" s="768">
        <f t="shared" si="28"/>
        <v>0</v>
      </c>
      <c r="T262" s="765"/>
      <c r="U262" s="765"/>
      <c r="V262" s="766"/>
      <c r="W262" s="1913"/>
      <c r="X262" s="386" t="s">
        <v>8688</v>
      </c>
      <c r="Y262" s="1913"/>
      <c r="Z262" s="1924"/>
      <c r="AA262" s="1913"/>
      <c r="AB262" s="1914"/>
      <c r="AC262" s="1915"/>
      <c r="AD262" s="834">
        <v>251</v>
      </c>
      <c r="AE262" s="826" t="s">
        <v>8689</v>
      </c>
      <c r="AF262" s="850" t="s">
        <v>8690</v>
      </c>
      <c r="AG262" s="850" t="s">
        <v>8691</v>
      </c>
      <c r="AH262" s="850" t="s">
        <v>8692</v>
      </c>
      <c r="AI262" s="850" t="s">
        <v>8693</v>
      </c>
      <c r="AJ262" s="850" t="s">
        <v>8694</v>
      </c>
      <c r="AK262" s="851" t="s">
        <v>8695</v>
      </c>
      <c r="AL262" s="852" t="s">
        <v>8696</v>
      </c>
      <c r="AM262" s="853" t="s">
        <v>8697</v>
      </c>
      <c r="AN262" s="853" t="s">
        <v>8698</v>
      </c>
      <c r="AO262" s="749" t="s">
        <v>8699</v>
      </c>
      <c r="AP262" s="752" t="s">
        <v>8700</v>
      </c>
      <c r="AQ262" s="752" t="s">
        <v>8701</v>
      </c>
      <c r="AR262" s="827" t="s">
        <v>8702</v>
      </c>
      <c r="AS262" s="827" t="s">
        <v>8703</v>
      </c>
      <c r="AT262" s="752" t="s">
        <v>8704</v>
      </c>
      <c r="AU262" s="694" t="s">
        <v>8705</v>
      </c>
      <c r="AV262" s="694" t="s">
        <v>8706</v>
      </c>
      <c r="AW262" s="709" t="s">
        <v>8707</v>
      </c>
      <c r="AX262" s="709" t="s">
        <v>8708</v>
      </c>
      <c r="AY262" s="872" t="s">
        <v>8709</v>
      </c>
    </row>
    <row r="263" spans="2:51">
      <c r="B263" s="744" t="s">
        <v>8710</v>
      </c>
      <c r="C263" s="757"/>
      <c r="D263" s="757"/>
      <c r="E263" s="757"/>
      <c r="F263" s="757"/>
      <c r="G263" s="757"/>
      <c r="H263" s="758"/>
      <c r="I263" s="759"/>
      <c r="J263" s="761"/>
      <c r="K263" s="761"/>
      <c r="L263" s="749">
        <f t="shared" si="29"/>
        <v>0</v>
      </c>
      <c r="M263" s="752">
        <f t="shared" si="24"/>
        <v>0</v>
      </c>
      <c r="N263" s="752">
        <f t="shared" si="25"/>
        <v>0</v>
      </c>
      <c r="O263" s="780"/>
      <c r="P263" s="780"/>
      <c r="Q263" s="752">
        <f t="shared" si="26"/>
        <v>0</v>
      </c>
      <c r="R263" s="768">
        <f t="shared" si="27"/>
        <v>0</v>
      </c>
      <c r="S263" s="768">
        <f t="shared" si="28"/>
        <v>0</v>
      </c>
      <c r="T263" s="765"/>
      <c r="U263" s="765"/>
      <c r="V263" s="766"/>
      <c r="W263" s="1913"/>
      <c r="X263" s="386" t="s">
        <v>8711</v>
      </c>
      <c r="Y263" s="1913"/>
      <c r="Z263" s="1924"/>
      <c r="AA263" s="1913"/>
      <c r="AB263" s="1914"/>
      <c r="AC263" s="1915"/>
      <c r="AD263" s="834">
        <v>252</v>
      </c>
      <c r="AE263" s="826" t="s">
        <v>8712</v>
      </c>
      <c r="AF263" s="850" t="s">
        <v>8713</v>
      </c>
      <c r="AG263" s="850" t="s">
        <v>8714</v>
      </c>
      <c r="AH263" s="850" t="s">
        <v>8715</v>
      </c>
      <c r="AI263" s="850" t="s">
        <v>8716</v>
      </c>
      <c r="AJ263" s="850" t="s">
        <v>8717</v>
      </c>
      <c r="AK263" s="851" t="s">
        <v>8718</v>
      </c>
      <c r="AL263" s="852" t="s">
        <v>8719</v>
      </c>
      <c r="AM263" s="853" t="s">
        <v>8720</v>
      </c>
      <c r="AN263" s="853" t="s">
        <v>8721</v>
      </c>
      <c r="AO263" s="749" t="s">
        <v>8722</v>
      </c>
      <c r="AP263" s="752" t="s">
        <v>8723</v>
      </c>
      <c r="AQ263" s="752" t="s">
        <v>8724</v>
      </c>
      <c r="AR263" s="827" t="s">
        <v>8725</v>
      </c>
      <c r="AS263" s="827" t="s">
        <v>8726</v>
      </c>
      <c r="AT263" s="752" t="s">
        <v>8727</v>
      </c>
      <c r="AU263" s="694" t="s">
        <v>8728</v>
      </c>
      <c r="AV263" s="694" t="s">
        <v>8729</v>
      </c>
      <c r="AW263" s="709" t="s">
        <v>8730</v>
      </c>
      <c r="AX263" s="709" t="s">
        <v>8731</v>
      </c>
      <c r="AY263" s="872" t="s">
        <v>8732</v>
      </c>
    </row>
    <row r="264" spans="2:51" ht="15" customHeight="1" outlineLevel="1">
      <c r="B264" s="744" t="s">
        <v>8733</v>
      </c>
      <c r="C264" s="757"/>
      <c r="D264" s="757"/>
      <c r="E264" s="757"/>
      <c r="F264" s="757"/>
      <c r="G264" s="757"/>
      <c r="H264" s="758"/>
      <c r="I264" s="759"/>
      <c r="J264" s="761"/>
      <c r="K264" s="761"/>
      <c r="L264" s="749">
        <f t="shared" si="29"/>
        <v>0</v>
      </c>
      <c r="M264" s="752">
        <f t="shared" si="24"/>
        <v>0</v>
      </c>
      <c r="N264" s="752">
        <f t="shared" si="25"/>
        <v>0</v>
      </c>
      <c r="O264" s="780"/>
      <c r="P264" s="780"/>
      <c r="Q264" s="752">
        <f t="shared" si="26"/>
        <v>0</v>
      </c>
      <c r="R264" s="768">
        <f t="shared" si="27"/>
        <v>0</v>
      </c>
      <c r="S264" s="768">
        <f t="shared" si="28"/>
        <v>0</v>
      </c>
      <c r="T264" s="765"/>
      <c r="U264" s="765"/>
      <c r="V264" s="766"/>
      <c r="W264" s="1913"/>
      <c r="X264" s="386" t="s">
        <v>8734</v>
      </c>
      <c r="Y264" s="1913"/>
      <c r="Z264" s="1924"/>
      <c r="AA264" s="1913"/>
      <c r="AB264" s="1914"/>
      <c r="AC264" s="1915"/>
      <c r="AD264" s="834">
        <v>253</v>
      </c>
      <c r="AE264" s="826" t="s">
        <v>8735</v>
      </c>
      <c r="AF264" s="850" t="s">
        <v>8736</v>
      </c>
      <c r="AG264" s="850" t="s">
        <v>8737</v>
      </c>
      <c r="AH264" s="850" t="s">
        <v>8738</v>
      </c>
      <c r="AI264" s="850" t="s">
        <v>8739</v>
      </c>
      <c r="AJ264" s="850" t="s">
        <v>8740</v>
      </c>
      <c r="AK264" s="851" t="s">
        <v>8741</v>
      </c>
      <c r="AL264" s="852" t="s">
        <v>8742</v>
      </c>
      <c r="AM264" s="853" t="s">
        <v>8743</v>
      </c>
      <c r="AN264" s="853" t="s">
        <v>8744</v>
      </c>
      <c r="AO264" s="749" t="s">
        <v>8745</v>
      </c>
      <c r="AP264" s="752" t="s">
        <v>8746</v>
      </c>
      <c r="AQ264" s="752" t="s">
        <v>8747</v>
      </c>
      <c r="AR264" s="827" t="s">
        <v>8748</v>
      </c>
      <c r="AS264" s="827" t="s">
        <v>8749</v>
      </c>
      <c r="AT264" s="752" t="s">
        <v>8750</v>
      </c>
      <c r="AU264" s="694" t="s">
        <v>8751</v>
      </c>
      <c r="AV264" s="694" t="s">
        <v>8752</v>
      </c>
      <c r="AW264" s="709" t="s">
        <v>8753</v>
      </c>
      <c r="AX264" s="709" t="s">
        <v>8754</v>
      </c>
      <c r="AY264" s="872" t="s">
        <v>8755</v>
      </c>
    </row>
    <row r="265" spans="2:51" ht="15" customHeight="1" outlineLevel="1">
      <c r="B265" s="744" t="s">
        <v>8756</v>
      </c>
      <c r="C265" s="757"/>
      <c r="D265" s="757"/>
      <c r="E265" s="757"/>
      <c r="F265" s="757"/>
      <c r="G265" s="757"/>
      <c r="H265" s="758"/>
      <c r="I265" s="759"/>
      <c r="J265" s="761"/>
      <c r="K265" s="761"/>
      <c r="L265" s="749">
        <f t="shared" si="29"/>
        <v>0</v>
      </c>
      <c r="M265" s="752">
        <f t="shared" si="24"/>
        <v>0</v>
      </c>
      <c r="N265" s="752">
        <f t="shared" si="25"/>
        <v>0</v>
      </c>
      <c r="O265" s="780"/>
      <c r="P265" s="780"/>
      <c r="Q265" s="752">
        <f t="shared" si="26"/>
        <v>0</v>
      </c>
      <c r="R265" s="768">
        <f t="shared" si="27"/>
        <v>0</v>
      </c>
      <c r="S265" s="768">
        <f t="shared" si="28"/>
        <v>0</v>
      </c>
      <c r="T265" s="765"/>
      <c r="U265" s="765"/>
      <c r="V265" s="766"/>
      <c r="W265" s="1913"/>
      <c r="X265" s="386" t="s">
        <v>8757</v>
      </c>
      <c r="Y265" s="1913"/>
      <c r="Z265" s="1924"/>
      <c r="AA265" s="1913"/>
      <c r="AB265" s="1914"/>
      <c r="AC265" s="1915"/>
      <c r="AD265" s="834">
        <v>254</v>
      </c>
      <c r="AE265" s="826" t="s">
        <v>8758</v>
      </c>
      <c r="AF265" s="850" t="s">
        <v>8759</v>
      </c>
      <c r="AG265" s="850" t="s">
        <v>8760</v>
      </c>
      <c r="AH265" s="850" t="s">
        <v>8761</v>
      </c>
      <c r="AI265" s="850" t="s">
        <v>8762</v>
      </c>
      <c r="AJ265" s="850" t="s">
        <v>8763</v>
      </c>
      <c r="AK265" s="851" t="s">
        <v>8764</v>
      </c>
      <c r="AL265" s="852" t="s">
        <v>8765</v>
      </c>
      <c r="AM265" s="853" t="s">
        <v>8766</v>
      </c>
      <c r="AN265" s="853" t="s">
        <v>8767</v>
      </c>
      <c r="AO265" s="749" t="s">
        <v>8768</v>
      </c>
      <c r="AP265" s="752" t="s">
        <v>8769</v>
      </c>
      <c r="AQ265" s="752" t="s">
        <v>8770</v>
      </c>
      <c r="AR265" s="827" t="s">
        <v>8771</v>
      </c>
      <c r="AS265" s="827" t="s">
        <v>8772</v>
      </c>
      <c r="AT265" s="752" t="s">
        <v>8773</v>
      </c>
      <c r="AU265" s="694" t="s">
        <v>8774</v>
      </c>
      <c r="AV265" s="694" t="s">
        <v>8775</v>
      </c>
      <c r="AW265" s="709" t="s">
        <v>8776</v>
      </c>
      <c r="AX265" s="709" t="s">
        <v>8777</v>
      </c>
      <c r="AY265" s="872" t="s">
        <v>8778</v>
      </c>
    </row>
    <row r="266" spans="2:51" ht="15" customHeight="1" outlineLevel="1">
      <c r="B266" s="744" t="s">
        <v>8779</v>
      </c>
      <c r="C266" s="757"/>
      <c r="D266" s="757"/>
      <c r="E266" s="757"/>
      <c r="F266" s="757"/>
      <c r="G266" s="757"/>
      <c r="H266" s="758"/>
      <c r="I266" s="759"/>
      <c r="J266" s="761"/>
      <c r="K266" s="761"/>
      <c r="L266" s="749">
        <f t="shared" si="29"/>
        <v>0</v>
      </c>
      <c r="M266" s="752">
        <f t="shared" si="24"/>
        <v>0</v>
      </c>
      <c r="N266" s="752">
        <f t="shared" si="25"/>
        <v>0</v>
      </c>
      <c r="O266" s="780"/>
      <c r="P266" s="780"/>
      <c r="Q266" s="752">
        <f t="shared" si="26"/>
        <v>0</v>
      </c>
      <c r="R266" s="768">
        <f t="shared" si="27"/>
        <v>0</v>
      </c>
      <c r="S266" s="768">
        <f t="shared" si="28"/>
        <v>0</v>
      </c>
      <c r="T266" s="765"/>
      <c r="U266" s="765"/>
      <c r="V266" s="766"/>
      <c r="W266" s="1913"/>
      <c r="X266" s="386" t="s">
        <v>8780</v>
      </c>
      <c r="Y266" s="1913"/>
      <c r="Z266" s="1924"/>
      <c r="AA266" s="1913"/>
      <c r="AB266" s="1914"/>
      <c r="AC266" s="1915"/>
      <c r="AD266" s="834">
        <v>255</v>
      </c>
      <c r="AE266" s="826" t="s">
        <v>8781</v>
      </c>
      <c r="AF266" s="850" t="s">
        <v>8782</v>
      </c>
      <c r="AG266" s="850" t="s">
        <v>8783</v>
      </c>
      <c r="AH266" s="850" t="s">
        <v>8784</v>
      </c>
      <c r="AI266" s="850" t="s">
        <v>8785</v>
      </c>
      <c r="AJ266" s="850" t="s">
        <v>8786</v>
      </c>
      <c r="AK266" s="851" t="s">
        <v>8787</v>
      </c>
      <c r="AL266" s="852" t="s">
        <v>8788</v>
      </c>
      <c r="AM266" s="853" t="s">
        <v>8789</v>
      </c>
      <c r="AN266" s="853" t="s">
        <v>8790</v>
      </c>
      <c r="AO266" s="749" t="s">
        <v>8791</v>
      </c>
      <c r="AP266" s="752" t="s">
        <v>8792</v>
      </c>
      <c r="AQ266" s="752" t="s">
        <v>8793</v>
      </c>
      <c r="AR266" s="827" t="s">
        <v>8794</v>
      </c>
      <c r="AS266" s="827" t="s">
        <v>8795</v>
      </c>
      <c r="AT266" s="752" t="s">
        <v>8796</v>
      </c>
      <c r="AU266" s="694" t="s">
        <v>8797</v>
      </c>
      <c r="AV266" s="694" t="s">
        <v>8798</v>
      </c>
      <c r="AW266" s="709" t="s">
        <v>8799</v>
      </c>
      <c r="AX266" s="709" t="s">
        <v>8800</v>
      </c>
      <c r="AY266" s="872" t="s">
        <v>8801</v>
      </c>
    </row>
    <row r="267" spans="2:51" ht="15" customHeight="1" outlineLevel="1">
      <c r="B267" s="744" t="s">
        <v>8802</v>
      </c>
      <c r="C267" s="757"/>
      <c r="D267" s="757"/>
      <c r="E267" s="757"/>
      <c r="F267" s="757"/>
      <c r="G267" s="757"/>
      <c r="H267" s="758"/>
      <c r="I267" s="759"/>
      <c r="J267" s="761"/>
      <c r="K267" s="761"/>
      <c r="L267" s="749">
        <f t="shared" si="29"/>
        <v>0</v>
      </c>
      <c r="M267" s="752">
        <f t="shared" si="24"/>
        <v>0</v>
      </c>
      <c r="N267" s="752">
        <f t="shared" si="25"/>
        <v>0</v>
      </c>
      <c r="O267" s="780"/>
      <c r="P267" s="780"/>
      <c r="Q267" s="752">
        <f t="shared" si="26"/>
        <v>0</v>
      </c>
      <c r="R267" s="768">
        <f t="shared" si="27"/>
        <v>0</v>
      </c>
      <c r="S267" s="768">
        <f t="shared" si="28"/>
        <v>0</v>
      </c>
      <c r="T267" s="765"/>
      <c r="U267" s="765"/>
      <c r="V267" s="766"/>
      <c r="W267" s="1913"/>
      <c r="X267" s="386" t="s">
        <v>8803</v>
      </c>
      <c r="Y267" s="1913"/>
      <c r="Z267" s="1924"/>
      <c r="AA267" s="1913"/>
      <c r="AB267" s="1914"/>
      <c r="AC267" s="1915"/>
      <c r="AD267" s="834">
        <v>256</v>
      </c>
      <c r="AE267" s="826" t="s">
        <v>8804</v>
      </c>
      <c r="AF267" s="850" t="s">
        <v>8805</v>
      </c>
      <c r="AG267" s="850" t="s">
        <v>8806</v>
      </c>
      <c r="AH267" s="850" t="s">
        <v>8807</v>
      </c>
      <c r="AI267" s="850" t="s">
        <v>8808</v>
      </c>
      <c r="AJ267" s="850" t="s">
        <v>8809</v>
      </c>
      <c r="AK267" s="851" t="s">
        <v>8810</v>
      </c>
      <c r="AL267" s="852" t="s">
        <v>8811</v>
      </c>
      <c r="AM267" s="853" t="s">
        <v>8812</v>
      </c>
      <c r="AN267" s="853" t="s">
        <v>8813</v>
      </c>
      <c r="AO267" s="749" t="s">
        <v>8814</v>
      </c>
      <c r="AP267" s="752" t="s">
        <v>8815</v>
      </c>
      <c r="AQ267" s="752" t="s">
        <v>8816</v>
      </c>
      <c r="AR267" s="827" t="s">
        <v>8817</v>
      </c>
      <c r="AS267" s="827" t="s">
        <v>8818</v>
      </c>
      <c r="AT267" s="752" t="s">
        <v>8819</v>
      </c>
      <c r="AU267" s="694" t="s">
        <v>8820</v>
      </c>
      <c r="AV267" s="694" t="s">
        <v>8821</v>
      </c>
      <c r="AW267" s="709" t="s">
        <v>8822</v>
      </c>
      <c r="AX267" s="709" t="s">
        <v>8823</v>
      </c>
      <c r="AY267" s="872" t="s">
        <v>8824</v>
      </c>
    </row>
    <row r="268" spans="2:51" ht="15" customHeight="1" outlineLevel="1">
      <c r="B268" s="744" t="s">
        <v>8825</v>
      </c>
      <c r="C268" s="757"/>
      <c r="D268" s="757"/>
      <c r="E268" s="757"/>
      <c r="F268" s="757"/>
      <c r="G268" s="757"/>
      <c r="H268" s="758"/>
      <c r="I268" s="759"/>
      <c r="J268" s="761"/>
      <c r="K268" s="761"/>
      <c r="L268" s="749">
        <f t="shared" si="29"/>
        <v>0</v>
      </c>
      <c r="M268" s="752">
        <f t="shared" si="24"/>
        <v>0</v>
      </c>
      <c r="N268" s="752">
        <f t="shared" si="25"/>
        <v>0</v>
      </c>
      <c r="O268" s="780"/>
      <c r="P268" s="780"/>
      <c r="Q268" s="752">
        <f t="shared" si="26"/>
        <v>0</v>
      </c>
      <c r="R268" s="768">
        <f t="shared" si="27"/>
        <v>0</v>
      </c>
      <c r="S268" s="768">
        <f t="shared" si="28"/>
        <v>0</v>
      </c>
      <c r="T268" s="765"/>
      <c r="U268" s="765"/>
      <c r="V268" s="766"/>
      <c r="W268" s="1913"/>
      <c r="X268" s="386" t="s">
        <v>8826</v>
      </c>
      <c r="Y268" s="1913"/>
      <c r="Z268" s="1924"/>
      <c r="AA268" s="1913"/>
      <c r="AB268" s="1914"/>
      <c r="AC268" s="1915"/>
      <c r="AD268" s="834">
        <v>257</v>
      </c>
      <c r="AE268" s="826" t="s">
        <v>8827</v>
      </c>
      <c r="AF268" s="850" t="s">
        <v>8828</v>
      </c>
      <c r="AG268" s="850" t="s">
        <v>8829</v>
      </c>
      <c r="AH268" s="850" t="s">
        <v>8830</v>
      </c>
      <c r="AI268" s="850" t="s">
        <v>8831</v>
      </c>
      <c r="AJ268" s="850" t="s">
        <v>8832</v>
      </c>
      <c r="AK268" s="851" t="s">
        <v>8833</v>
      </c>
      <c r="AL268" s="852" t="s">
        <v>8834</v>
      </c>
      <c r="AM268" s="853" t="s">
        <v>8835</v>
      </c>
      <c r="AN268" s="853" t="s">
        <v>8836</v>
      </c>
      <c r="AO268" s="749" t="s">
        <v>8837</v>
      </c>
      <c r="AP268" s="752" t="s">
        <v>8838</v>
      </c>
      <c r="AQ268" s="752" t="s">
        <v>8839</v>
      </c>
      <c r="AR268" s="827" t="s">
        <v>8840</v>
      </c>
      <c r="AS268" s="827" t="s">
        <v>8841</v>
      </c>
      <c r="AT268" s="752" t="s">
        <v>8842</v>
      </c>
      <c r="AU268" s="694" t="s">
        <v>8843</v>
      </c>
      <c r="AV268" s="694" t="s">
        <v>8844</v>
      </c>
      <c r="AW268" s="709" t="s">
        <v>8845</v>
      </c>
      <c r="AX268" s="709" t="s">
        <v>8846</v>
      </c>
      <c r="AY268" s="872" t="s">
        <v>8847</v>
      </c>
    </row>
    <row r="269" spans="2:51" ht="15" customHeight="1" outlineLevel="1">
      <c r="B269" s="744" t="s">
        <v>8848</v>
      </c>
      <c r="C269" s="757"/>
      <c r="D269" s="757"/>
      <c r="E269" s="757"/>
      <c r="F269" s="757"/>
      <c r="G269" s="757"/>
      <c r="H269" s="758"/>
      <c r="I269" s="759"/>
      <c r="J269" s="761"/>
      <c r="K269" s="761"/>
      <c r="L269" s="749">
        <f t="shared" si="29"/>
        <v>0</v>
      </c>
      <c r="M269" s="752">
        <f t="shared" si="24"/>
        <v>0</v>
      </c>
      <c r="N269" s="752">
        <f t="shared" si="25"/>
        <v>0</v>
      </c>
      <c r="O269" s="780"/>
      <c r="P269" s="780"/>
      <c r="Q269" s="752">
        <f t="shared" si="26"/>
        <v>0</v>
      </c>
      <c r="R269" s="768">
        <f t="shared" si="27"/>
        <v>0</v>
      </c>
      <c r="S269" s="768">
        <f t="shared" si="28"/>
        <v>0</v>
      </c>
      <c r="T269" s="765"/>
      <c r="U269" s="765"/>
      <c r="V269" s="766"/>
      <c r="W269" s="1913"/>
      <c r="X269" s="386" t="s">
        <v>8849</v>
      </c>
      <c r="Y269" s="1913"/>
      <c r="Z269" s="1924"/>
      <c r="AA269" s="1913"/>
      <c r="AB269" s="1914"/>
      <c r="AC269" s="1915"/>
      <c r="AD269" s="834">
        <v>258</v>
      </c>
      <c r="AE269" s="826" t="s">
        <v>8850</v>
      </c>
      <c r="AF269" s="850" t="s">
        <v>8851</v>
      </c>
      <c r="AG269" s="850" t="s">
        <v>8852</v>
      </c>
      <c r="AH269" s="850" t="s">
        <v>8853</v>
      </c>
      <c r="AI269" s="850" t="s">
        <v>8854</v>
      </c>
      <c r="AJ269" s="850" t="s">
        <v>8855</v>
      </c>
      <c r="AK269" s="851" t="s">
        <v>8856</v>
      </c>
      <c r="AL269" s="852" t="s">
        <v>8857</v>
      </c>
      <c r="AM269" s="853" t="s">
        <v>8858</v>
      </c>
      <c r="AN269" s="853" t="s">
        <v>8859</v>
      </c>
      <c r="AO269" s="749" t="s">
        <v>8860</v>
      </c>
      <c r="AP269" s="752" t="s">
        <v>8861</v>
      </c>
      <c r="AQ269" s="752" t="s">
        <v>8862</v>
      </c>
      <c r="AR269" s="827" t="s">
        <v>8863</v>
      </c>
      <c r="AS269" s="827" t="s">
        <v>8864</v>
      </c>
      <c r="AT269" s="752" t="s">
        <v>8865</v>
      </c>
      <c r="AU269" s="694" t="s">
        <v>8866</v>
      </c>
      <c r="AV269" s="694" t="s">
        <v>8867</v>
      </c>
      <c r="AW269" s="709" t="s">
        <v>8868</v>
      </c>
      <c r="AX269" s="709" t="s">
        <v>8869</v>
      </c>
      <c r="AY269" s="872" t="s">
        <v>8870</v>
      </c>
    </row>
    <row r="270" spans="2:51" ht="15" customHeight="1" outlineLevel="1">
      <c r="B270" s="744" t="s">
        <v>8871</v>
      </c>
      <c r="C270" s="757"/>
      <c r="D270" s="757"/>
      <c r="E270" s="757"/>
      <c r="F270" s="757"/>
      <c r="G270" s="757"/>
      <c r="H270" s="758"/>
      <c r="I270" s="759"/>
      <c r="J270" s="761"/>
      <c r="K270" s="761"/>
      <c r="L270" s="749">
        <f t="shared" si="29"/>
        <v>0</v>
      </c>
      <c r="M270" s="752">
        <f t="shared" si="24"/>
        <v>0</v>
      </c>
      <c r="N270" s="752">
        <f t="shared" si="25"/>
        <v>0</v>
      </c>
      <c r="O270" s="780"/>
      <c r="P270" s="780"/>
      <c r="Q270" s="752">
        <f t="shared" si="26"/>
        <v>0</v>
      </c>
      <c r="R270" s="768">
        <f t="shared" si="27"/>
        <v>0</v>
      </c>
      <c r="S270" s="768">
        <f t="shared" si="28"/>
        <v>0</v>
      </c>
      <c r="T270" s="765"/>
      <c r="U270" s="765"/>
      <c r="V270" s="766"/>
      <c r="W270" s="1913"/>
      <c r="X270" s="386" t="s">
        <v>8872</v>
      </c>
      <c r="Y270" s="1913"/>
      <c r="Z270" s="1924"/>
      <c r="AA270" s="1913"/>
      <c r="AB270" s="1914"/>
      <c r="AC270" s="1915"/>
      <c r="AD270" s="834">
        <v>259</v>
      </c>
      <c r="AE270" s="826" t="s">
        <v>8873</v>
      </c>
      <c r="AF270" s="850" t="s">
        <v>8874</v>
      </c>
      <c r="AG270" s="850" t="s">
        <v>8875</v>
      </c>
      <c r="AH270" s="850" t="s">
        <v>8876</v>
      </c>
      <c r="AI270" s="850" t="s">
        <v>8877</v>
      </c>
      <c r="AJ270" s="850" t="s">
        <v>8878</v>
      </c>
      <c r="AK270" s="851" t="s">
        <v>8879</v>
      </c>
      <c r="AL270" s="852" t="s">
        <v>8880</v>
      </c>
      <c r="AM270" s="853" t="s">
        <v>8881</v>
      </c>
      <c r="AN270" s="853" t="s">
        <v>8882</v>
      </c>
      <c r="AO270" s="749" t="s">
        <v>8883</v>
      </c>
      <c r="AP270" s="752" t="s">
        <v>8884</v>
      </c>
      <c r="AQ270" s="752" t="s">
        <v>8885</v>
      </c>
      <c r="AR270" s="827" t="s">
        <v>8886</v>
      </c>
      <c r="AS270" s="827" t="s">
        <v>8887</v>
      </c>
      <c r="AT270" s="752" t="s">
        <v>8888</v>
      </c>
      <c r="AU270" s="694" t="s">
        <v>8889</v>
      </c>
      <c r="AV270" s="694" t="s">
        <v>8890</v>
      </c>
      <c r="AW270" s="709" t="s">
        <v>8891</v>
      </c>
      <c r="AX270" s="709" t="s">
        <v>8892</v>
      </c>
      <c r="AY270" s="872" t="s">
        <v>8893</v>
      </c>
    </row>
    <row r="271" spans="2:51" ht="15" customHeight="1" outlineLevel="1">
      <c r="B271" s="744" t="s">
        <v>8894</v>
      </c>
      <c r="C271" s="757"/>
      <c r="D271" s="757"/>
      <c r="E271" s="757"/>
      <c r="F271" s="757"/>
      <c r="G271" s="757"/>
      <c r="H271" s="758"/>
      <c r="I271" s="759"/>
      <c r="J271" s="761"/>
      <c r="K271" s="761"/>
      <c r="L271" s="749">
        <f t="shared" si="29"/>
        <v>0</v>
      </c>
      <c r="M271" s="752">
        <f t="shared" si="24"/>
        <v>0</v>
      </c>
      <c r="N271" s="752">
        <f t="shared" si="25"/>
        <v>0</v>
      </c>
      <c r="O271" s="780"/>
      <c r="P271" s="780"/>
      <c r="Q271" s="752">
        <f t="shared" si="26"/>
        <v>0</v>
      </c>
      <c r="R271" s="768">
        <f t="shared" si="27"/>
        <v>0</v>
      </c>
      <c r="S271" s="768">
        <f t="shared" si="28"/>
        <v>0</v>
      </c>
      <c r="T271" s="765"/>
      <c r="U271" s="765"/>
      <c r="V271" s="766"/>
      <c r="W271" s="1913"/>
      <c r="X271" s="386" t="s">
        <v>8895</v>
      </c>
      <c r="Y271" s="1913"/>
      <c r="Z271" s="1924"/>
      <c r="AA271" s="1913"/>
      <c r="AB271" s="1914"/>
      <c r="AC271" s="1915"/>
      <c r="AD271" s="834">
        <v>260</v>
      </c>
      <c r="AE271" s="826" t="s">
        <v>8896</v>
      </c>
      <c r="AF271" s="850" t="s">
        <v>8897</v>
      </c>
      <c r="AG271" s="850" t="s">
        <v>8898</v>
      </c>
      <c r="AH271" s="850" t="s">
        <v>8899</v>
      </c>
      <c r="AI271" s="850" t="s">
        <v>8900</v>
      </c>
      <c r="AJ271" s="850" t="s">
        <v>8901</v>
      </c>
      <c r="AK271" s="851" t="s">
        <v>8902</v>
      </c>
      <c r="AL271" s="852" t="s">
        <v>8903</v>
      </c>
      <c r="AM271" s="853" t="s">
        <v>8904</v>
      </c>
      <c r="AN271" s="853" t="s">
        <v>8905</v>
      </c>
      <c r="AO271" s="749" t="s">
        <v>8906</v>
      </c>
      <c r="AP271" s="752" t="s">
        <v>8907</v>
      </c>
      <c r="AQ271" s="752" t="s">
        <v>8908</v>
      </c>
      <c r="AR271" s="827" t="s">
        <v>8909</v>
      </c>
      <c r="AS271" s="827" t="s">
        <v>8910</v>
      </c>
      <c r="AT271" s="752" t="s">
        <v>8911</v>
      </c>
      <c r="AU271" s="694" t="s">
        <v>8912</v>
      </c>
      <c r="AV271" s="694" t="s">
        <v>8913</v>
      </c>
      <c r="AW271" s="709" t="s">
        <v>8914</v>
      </c>
      <c r="AX271" s="709" t="s">
        <v>8915</v>
      </c>
      <c r="AY271" s="872" t="s">
        <v>8916</v>
      </c>
    </row>
    <row r="272" spans="2:51" ht="15" customHeight="1" outlineLevel="1">
      <c r="B272" s="744" t="s">
        <v>8917</v>
      </c>
      <c r="C272" s="757"/>
      <c r="D272" s="757"/>
      <c r="E272" s="757"/>
      <c r="F272" s="757"/>
      <c r="G272" s="757"/>
      <c r="H272" s="758"/>
      <c r="I272" s="759"/>
      <c r="J272" s="761"/>
      <c r="K272" s="761"/>
      <c r="L272" s="749">
        <f t="shared" si="29"/>
        <v>0</v>
      </c>
      <c r="M272" s="752">
        <f t="shared" si="24"/>
        <v>0</v>
      </c>
      <c r="N272" s="752">
        <f t="shared" si="25"/>
        <v>0</v>
      </c>
      <c r="O272" s="780"/>
      <c r="P272" s="780"/>
      <c r="Q272" s="752">
        <f t="shared" si="26"/>
        <v>0</v>
      </c>
      <c r="R272" s="768">
        <f t="shared" si="27"/>
        <v>0</v>
      </c>
      <c r="S272" s="768">
        <f t="shared" si="28"/>
        <v>0</v>
      </c>
      <c r="T272" s="765"/>
      <c r="U272" s="765"/>
      <c r="V272" s="766"/>
      <c r="W272" s="1913"/>
      <c r="X272" s="386" t="s">
        <v>8918</v>
      </c>
      <c r="Y272" s="1913"/>
      <c r="Z272" s="1924"/>
      <c r="AA272" s="1913"/>
      <c r="AB272" s="1914"/>
      <c r="AC272" s="1915"/>
      <c r="AD272" s="834">
        <v>261</v>
      </c>
      <c r="AE272" s="826" t="s">
        <v>8919</v>
      </c>
      <c r="AF272" s="850" t="s">
        <v>8920</v>
      </c>
      <c r="AG272" s="850" t="s">
        <v>8921</v>
      </c>
      <c r="AH272" s="850" t="s">
        <v>8922</v>
      </c>
      <c r="AI272" s="850" t="s">
        <v>8923</v>
      </c>
      <c r="AJ272" s="850" t="s">
        <v>8924</v>
      </c>
      <c r="AK272" s="851" t="s">
        <v>8925</v>
      </c>
      <c r="AL272" s="852" t="s">
        <v>8926</v>
      </c>
      <c r="AM272" s="853" t="s">
        <v>8927</v>
      </c>
      <c r="AN272" s="853" t="s">
        <v>8928</v>
      </c>
      <c r="AO272" s="749" t="s">
        <v>8929</v>
      </c>
      <c r="AP272" s="752" t="s">
        <v>8930</v>
      </c>
      <c r="AQ272" s="752" t="s">
        <v>8931</v>
      </c>
      <c r="AR272" s="827" t="s">
        <v>8932</v>
      </c>
      <c r="AS272" s="827" t="s">
        <v>8933</v>
      </c>
      <c r="AT272" s="752" t="s">
        <v>8934</v>
      </c>
      <c r="AU272" s="694" t="s">
        <v>8935</v>
      </c>
      <c r="AV272" s="694" t="s">
        <v>8936</v>
      </c>
      <c r="AW272" s="709" t="s">
        <v>8937</v>
      </c>
      <c r="AX272" s="709" t="s">
        <v>8938</v>
      </c>
      <c r="AY272" s="872" t="s">
        <v>8939</v>
      </c>
    </row>
    <row r="273" spans="2:51" ht="15" customHeight="1" outlineLevel="1">
      <c r="B273" s="744" t="s">
        <v>8940</v>
      </c>
      <c r="C273" s="757"/>
      <c r="D273" s="757"/>
      <c r="E273" s="757"/>
      <c r="F273" s="757"/>
      <c r="G273" s="757"/>
      <c r="H273" s="758"/>
      <c r="I273" s="759"/>
      <c r="J273" s="761"/>
      <c r="K273" s="761"/>
      <c r="L273" s="749">
        <f t="shared" si="29"/>
        <v>0</v>
      </c>
      <c r="M273" s="752">
        <f t="shared" si="24"/>
        <v>0</v>
      </c>
      <c r="N273" s="752">
        <f t="shared" si="25"/>
        <v>0</v>
      </c>
      <c r="O273" s="780"/>
      <c r="P273" s="780"/>
      <c r="Q273" s="752">
        <f t="shared" si="26"/>
        <v>0</v>
      </c>
      <c r="R273" s="768">
        <f t="shared" si="27"/>
        <v>0</v>
      </c>
      <c r="S273" s="768">
        <f t="shared" si="28"/>
        <v>0</v>
      </c>
      <c r="T273" s="765"/>
      <c r="U273" s="765"/>
      <c r="V273" s="766"/>
      <c r="W273" s="1913"/>
      <c r="X273" s="386" t="s">
        <v>8941</v>
      </c>
      <c r="Y273" s="1913"/>
      <c r="Z273" s="1924"/>
      <c r="AA273" s="1913"/>
      <c r="AB273" s="1914"/>
      <c r="AC273" s="1915"/>
      <c r="AD273" s="834">
        <v>262</v>
      </c>
      <c r="AE273" s="826" t="s">
        <v>8942</v>
      </c>
      <c r="AF273" s="850" t="s">
        <v>8943</v>
      </c>
      <c r="AG273" s="850" t="s">
        <v>8944</v>
      </c>
      <c r="AH273" s="850" t="s">
        <v>8945</v>
      </c>
      <c r="AI273" s="850" t="s">
        <v>8946</v>
      </c>
      <c r="AJ273" s="850" t="s">
        <v>8947</v>
      </c>
      <c r="AK273" s="851" t="s">
        <v>8948</v>
      </c>
      <c r="AL273" s="852" t="s">
        <v>8949</v>
      </c>
      <c r="AM273" s="853" t="s">
        <v>8950</v>
      </c>
      <c r="AN273" s="853" t="s">
        <v>8951</v>
      </c>
      <c r="AO273" s="749" t="s">
        <v>8952</v>
      </c>
      <c r="AP273" s="752" t="s">
        <v>8953</v>
      </c>
      <c r="AQ273" s="752" t="s">
        <v>8954</v>
      </c>
      <c r="AR273" s="827" t="s">
        <v>8955</v>
      </c>
      <c r="AS273" s="827" t="s">
        <v>8956</v>
      </c>
      <c r="AT273" s="752" t="s">
        <v>8957</v>
      </c>
      <c r="AU273" s="694" t="s">
        <v>8958</v>
      </c>
      <c r="AV273" s="694" t="s">
        <v>8959</v>
      </c>
      <c r="AW273" s="709" t="s">
        <v>8960</v>
      </c>
      <c r="AX273" s="709" t="s">
        <v>8961</v>
      </c>
      <c r="AY273" s="872" t="s">
        <v>8962</v>
      </c>
    </row>
    <row r="274" spans="2:51" ht="15" customHeight="1" outlineLevel="1">
      <c r="B274" s="744" t="s">
        <v>8963</v>
      </c>
      <c r="C274" s="757"/>
      <c r="D274" s="757"/>
      <c r="E274" s="757"/>
      <c r="F274" s="757"/>
      <c r="G274" s="757"/>
      <c r="H274" s="758"/>
      <c r="I274" s="759"/>
      <c r="J274" s="761"/>
      <c r="K274" s="761"/>
      <c r="L274" s="749">
        <f t="shared" si="29"/>
        <v>0</v>
      </c>
      <c r="M274" s="752">
        <f t="shared" si="24"/>
        <v>0</v>
      </c>
      <c r="N274" s="752">
        <f t="shared" si="25"/>
        <v>0</v>
      </c>
      <c r="O274" s="780"/>
      <c r="P274" s="780"/>
      <c r="Q274" s="752">
        <f t="shared" si="26"/>
        <v>0</v>
      </c>
      <c r="R274" s="768">
        <f t="shared" si="27"/>
        <v>0</v>
      </c>
      <c r="S274" s="768">
        <f t="shared" si="28"/>
        <v>0</v>
      </c>
      <c r="T274" s="765"/>
      <c r="U274" s="765"/>
      <c r="V274" s="766"/>
      <c r="W274" s="1913"/>
      <c r="X274" s="386" t="s">
        <v>8964</v>
      </c>
      <c r="Y274" s="1913"/>
      <c r="Z274" s="1924"/>
      <c r="AA274" s="1913"/>
      <c r="AB274" s="1914"/>
      <c r="AC274" s="1915"/>
      <c r="AD274" s="834">
        <v>263</v>
      </c>
      <c r="AE274" s="826" t="s">
        <v>8965</v>
      </c>
      <c r="AF274" s="850" t="s">
        <v>8966</v>
      </c>
      <c r="AG274" s="850" t="s">
        <v>8967</v>
      </c>
      <c r="AH274" s="850" t="s">
        <v>8968</v>
      </c>
      <c r="AI274" s="850" t="s">
        <v>8969</v>
      </c>
      <c r="AJ274" s="850" t="s">
        <v>8970</v>
      </c>
      <c r="AK274" s="851" t="s">
        <v>8971</v>
      </c>
      <c r="AL274" s="852" t="s">
        <v>8972</v>
      </c>
      <c r="AM274" s="853" t="s">
        <v>8973</v>
      </c>
      <c r="AN274" s="853" t="s">
        <v>8974</v>
      </c>
      <c r="AO274" s="749" t="s">
        <v>8975</v>
      </c>
      <c r="AP274" s="752" t="s">
        <v>8976</v>
      </c>
      <c r="AQ274" s="752" t="s">
        <v>8977</v>
      </c>
      <c r="AR274" s="827" t="s">
        <v>8978</v>
      </c>
      <c r="AS274" s="827" t="s">
        <v>8979</v>
      </c>
      <c r="AT274" s="752" t="s">
        <v>8980</v>
      </c>
      <c r="AU274" s="694" t="s">
        <v>8981</v>
      </c>
      <c r="AV274" s="694" t="s">
        <v>8982</v>
      </c>
      <c r="AW274" s="709" t="s">
        <v>8983</v>
      </c>
      <c r="AX274" s="709" t="s">
        <v>8984</v>
      </c>
      <c r="AY274" s="872" t="s">
        <v>8985</v>
      </c>
    </row>
    <row r="275" spans="2:51" ht="15" customHeight="1" outlineLevel="1">
      <c r="B275" s="744" t="s">
        <v>8986</v>
      </c>
      <c r="C275" s="757"/>
      <c r="D275" s="757"/>
      <c r="E275" s="757"/>
      <c r="F275" s="757"/>
      <c r="G275" s="757"/>
      <c r="H275" s="758"/>
      <c r="I275" s="759"/>
      <c r="J275" s="761"/>
      <c r="K275" s="761"/>
      <c r="L275" s="749">
        <f t="shared" si="29"/>
        <v>0</v>
      </c>
      <c r="M275" s="752">
        <f t="shared" si="24"/>
        <v>0</v>
      </c>
      <c r="N275" s="752">
        <f t="shared" si="25"/>
        <v>0</v>
      </c>
      <c r="O275" s="780"/>
      <c r="P275" s="780"/>
      <c r="Q275" s="752">
        <f t="shared" si="26"/>
        <v>0</v>
      </c>
      <c r="R275" s="768">
        <f t="shared" si="27"/>
        <v>0</v>
      </c>
      <c r="S275" s="768">
        <f t="shared" si="28"/>
        <v>0</v>
      </c>
      <c r="T275" s="765"/>
      <c r="U275" s="765"/>
      <c r="V275" s="766"/>
      <c r="W275" s="1913"/>
      <c r="X275" s="386" t="s">
        <v>8987</v>
      </c>
      <c r="Y275" s="1913"/>
      <c r="Z275" s="1924"/>
      <c r="AA275" s="1913"/>
      <c r="AB275" s="1914"/>
      <c r="AC275" s="1915"/>
      <c r="AD275" s="834">
        <v>264</v>
      </c>
      <c r="AE275" s="826" t="s">
        <v>8988</v>
      </c>
      <c r="AF275" s="850" t="s">
        <v>8989</v>
      </c>
      <c r="AG275" s="850" t="s">
        <v>8990</v>
      </c>
      <c r="AH275" s="850" t="s">
        <v>8991</v>
      </c>
      <c r="AI275" s="850" t="s">
        <v>8992</v>
      </c>
      <c r="AJ275" s="850" t="s">
        <v>8993</v>
      </c>
      <c r="AK275" s="851" t="s">
        <v>8994</v>
      </c>
      <c r="AL275" s="852" t="s">
        <v>8995</v>
      </c>
      <c r="AM275" s="853" t="s">
        <v>8996</v>
      </c>
      <c r="AN275" s="853" t="s">
        <v>8997</v>
      </c>
      <c r="AO275" s="749" t="s">
        <v>8998</v>
      </c>
      <c r="AP275" s="752" t="s">
        <v>8999</v>
      </c>
      <c r="AQ275" s="752" t="s">
        <v>9000</v>
      </c>
      <c r="AR275" s="827" t="s">
        <v>9001</v>
      </c>
      <c r="AS275" s="827" t="s">
        <v>9002</v>
      </c>
      <c r="AT275" s="752" t="s">
        <v>9003</v>
      </c>
      <c r="AU275" s="694" t="s">
        <v>9004</v>
      </c>
      <c r="AV275" s="694" t="s">
        <v>9005</v>
      </c>
      <c r="AW275" s="709" t="s">
        <v>9006</v>
      </c>
      <c r="AX275" s="709" t="s">
        <v>9007</v>
      </c>
      <c r="AY275" s="872" t="s">
        <v>9008</v>
      </c>
    </row>
    <row r="276" spans="2:51" ht="15" customHeight="1" outlineLevel="1">
      <c r="B276" s="744" t="s">
        <v>9009</v>
      </c>
      <c r="C276" s="757"/>
      <c r="D276" s="757"/>
      <c r="E276" s="757"/>
      <c r="F276" s="757"/>
      <c r="G276" s="757"/>
      <c r="H276" s="758"/>
      <c r="I276" s="759"/>
      <c r="J276" s="761"/>
      <c r="K276" s="761"/>
      <c r="L276" s="749">
        <f t="shared" si="29"/>
        <v>0</v>
      </c>
      <c r="M276" s="752">
        <f t="shared" si="24"/>
        <v>0</v>
      </c>
      <c r="N276" s="752">
        <f t="shared" si="25"/>
        <v>0</v>
      </c>
      <c r="O276" s="780"/>
      <c r="P276" s="780"/>
      <c r="Q276" s="752">
        <f t="shared" si="26"/>
        <v>0</v>
      </c>
      <c r="R276" s="768">
        <f t="shared" si="27"/>
        <v>0</v>
      </c>
      <c r="S276" s="768">
        <f t="shared" si="28"/>
        <v>0</v>
      </c>
      <c r="T276" s="765"/>
      <c r="U276" s="765"/>
      <c r="V276" s="766"/>
      <c r="W276" s="1913"/>
      <c r="X276" s="386" t="s">
        <v>9010</v>
      </c>
      <c r="Y276" s="1913"/>
      <c r="Z276" s="1924"/>
      <c r="AA276" s="1913"/>
      <c r="AB276" s="1914"/>
      <c r="AC276" s="1915"/>
      <c r="AD276" s="834">
        <v>265</v>
      </c>
      <c r="AE276" s="826" t="s">
        <v>9011</v>
      </c>
      <c r="AF276" s="850" t="s">
        <v>9012</v>
      </c>
      <c r="AG276" s="850" t="s">
        <v>9013</v>
      </c>
      <c r="AH276" s="850" t="s">
        <v>9014</v>
      </c>
      <c r="AI276" s="850" t="s">
        <v>9015</v>
      </c>
      <c r="AJ276" s="850" t="s">
        <v>9016</v>
      </c>
      <c r="AK276" s="851" t="s">
        <v>9017</v>
      </c>
      <c r="AL276" s="852" t="s">
        <v>9018</v>
      </c>
      <c r="AM276" s="853" t="s">
        <v>9019</v>
      </c>
      <c r="AN276" s="853" t="s">
        <v>9020</v>
      </c>
      <c r="AO276" s="749" t="s">
        <v>9021</v>
      </c>
      <c r="AP276" s="752" t="s">
        <v>9022</v>
      </c>
      <c r="AQ276" s="752" t="s">
        <v>9023</v>
      </c>
      <c r="AR276" s="827" t="s">
        <v>9024</v>
      </c>
      <c r="AS276" s="827" t="s">
        <v>9025</v>
      </c>
      <c r="AT276" s="752" t="s">
        <v>9026</v>
      </c>
      <c r="AU276" s="694" t="s">
        <v>9027</v>
      </c>
      <c r="AV276" s="694" t="s">
        <v>9028</v>
      </c>
      <c r="AW276" s="709" t="s">
        <v>9029</v>
      </c>
      <c r="AX276" s="709" t="s">
        <v>9030</v>
      </c>
      <c r="AY276" s="872" t="s">
        <v>9031</v>
      </c>
    </row>
    <row r="277" spans="2:51" ht="15" customHeight="1" outlineLevel="1">
      <c r="B277" s="744" t="s">
        <v>9032</v>
      </c>
      <c r="C277" s="757"/>
      <c r="D277" s="757"/>
      <c r="E277" s="757"/>
      <c r="F277" s="757"/>
      <c r="G277" s="757"/>
      <c r="H277" s="758"/>
      <c r="I277" s="759"/>
      <c r="J277" s="761"/>
      <c r="K277" s="761"/>
      <c r="L277" s="749">
        <f t="shared" ref="L277:L340" si="30">I277*J277</f>
        <v>0</v>
      </c>
      <c r="M277" s="752">
        <f t="shared" ref="M277:M340" si="31">IF(Q277=0,0,((1+Q277)/(1+$C$824))-1)</f>
        <v>0</v>
      </c>
      <c r="N277" s="752">
        <f t="shared" ref="N277:N340" si="32">IF(Q277=0,0,((1+Q277)/(1+$C$825))-1)</f>
        <v>0</v>
      </c>
      <c r="O277" s="780"/>
      <c r="P277" s="780"/>
      <c r="Q277" s="752">
        <f t="shared" ref="Q277:Q340" si="33">P277+O277</f>
        <v>0</v>
      </c>
      <c r="R277" s="768">
        <f t="shared" ref="R277:R340" si="34">Q277*K277</f>
        <v>0</v>
      </c>
      <c r="S277" s="768">
        <f t="shared" ref="S277:S340" si="35">R277</f>
        <v>0</v>
      </c>
      <c r="T277" s="765"/>
      <c r="U277" s="765"/>
      <c r="V277" s="766"/>
      <c r="W277" s="1913"/>
      <c r="X277" s="386" t="s">
        <v>9033</v>
      </c>
      <c r="Y277" s="1913"/>
      <c r="Z277" s="1924"/>
      <c r="AA277" s="1913"/>
      <c r="AB277" s="1914"/>
      <c r="AC277" s="1915"/>
      <c r="AD277" s="834">
        <v>266</v>
      </c>
      <c r="AE277" s="826" t="s">
        <v>9034</v>
      </c>
      <c r="AF277" s="850" t="s">
        <v>9035</v>
      </c>
      <c r="AG277" s="850" t="s">
        <v>9036</v>
      </c>
      <c r="AH277" s="850" t="s">
        <v>9037</v>
      </c>
      <c r="AI277" s="850" t="s">
        <v>9038</v>
      </c>
      <c r="AJ277" s="850" t="s">
        <v>9039</v>
      </c>
      <c r="AK277" s="851" t="s">
        <v>9040</v>
      </c>
      <c r="AL277" s="852" t="s">
        <v>9041</v>
      </c>
      <c r="AM277" s="853" t="s">
        <v>9042</v>
      </c>
      <c r="AN277" s="853" t="s">
        <v>9043</v>
      </c>
      <c r="AO277" s="749" t="s">
        <v>9044</v>
      </c>
      <c r="AP277" s="752" t="s">
        <v>9045</v>
      </c>
      <c r="AQ277" s="752" t="s">
        <v>9046</v>
      </c>
      <c r="AR277" s="827" t="s">
        <v>9047</v>
      </c>
      <c r="AS277" s="827" t="s">
        <v>9048</v>
      </c>
      <c r="AT277" s="752" t="s">
        <v>9049</v>
      </c>
      <c r="AU277" s="694" t="s">
        <v>9050</v>
      </c>
      <c r="AV277" s="694" t="s">
        <v>9051</v>
      </c>
      <c r="AW277" s="709" t="s">
        <v>9052</v>
      </c>
      <c r="AX277" s="709" t="s">
        <v>9053</v>
      </c>
      <c r="AY277" s="872" t="s">
        <v>9054</v>
      </c>
    </row>
    <row r="278" spans="2:51" ht="15" customHeight="1" outlineLevel="1">
      <c r="B278" s="744" t="s">
        <v>9055</v>
      </c>
      <c r="C278" s="757"/>
      <c r="D278" s="757"/>
      <c r="E278" s="757"/>
      <c r="F278" s="757"/>
      <c r="G278" s="757"/>
      <c r="H278" s="758"/>
      <c r="I278" s="759"/>
      <c r="J278" s="761"/>
      <c r="K278" s="761"/>
      <c r="L278" s="749">
        <f t="shared" si="30"/>
        <v>0</v>
      </c>
      <c r="M278" s="752">
        <f t="shared" si="31"/>
        <v>0</v>
      </c>
      <c r="N278" s="752">
        <f t="shared" si="32"/>
        <v>0</v>
      </c>
      <c r="O278" s="780"/>
      <c r="P278" s="780"/>
      <c r="Q278" s="752">
        <f t="shared" si="33"/>
        <v>0</v>
      </c>
      <c r="R278" s="768">
        <f t="shared" si="34"/>
        <v>0</v>
      </c>
      <c r="S278" s="768">
        <f t="shared" si="35"/>
        <v>0</v>
      </c>
      <c r="T278" s="765"/>
      <c r="U278" s="765"/>
      <c r="V278" s="766"/>
      <c r="W278" s="1913"/>
      <c r="X278" s="386" t="s">
        <v>9056</v>
      </c>
      <c r="Y278" s="1913"/>
      <c r="Z278" s="1924"/>
      <c r="AA278" s="1913"/>
      <c r="AB278" s="1914"/>
      <c r="AC278" s="1915"/>
      <c r="AD278" s="834">
        <v>267</v>
      </c>
      <c r="AE278" s="826" t="s">
        <v>9057</v>
      </c>
      <c r="AF278" s="850" t="s">
        <v>9058</v>
      </c>
      <c r="AG278" s="850" t="s">
        <v>9059</v>
      </c>
      <c r="AH278" s="850" t="s">
        <v>9060</v>
      </c>
      <c r="AI278" s="850" t="s">
        <v>9061</v>
      </c>
      <c r="AJ278" s="850" t="s">
        <v>9062</v>
      </c>
      <c r="AK278" s="851" t="s">
        <v>9063</v>
      </c>
      <c r="AL278" s="852" t="s">
        <v>9064</v>
      </c>
      <c r="AM278" s="853" t="s">
        <v>9065</v>
      </c>
      <c r="AN278" s="853" t="s">
        <v>9066</v>
      </c>
      <c r="AO278" s="749" t="s">
        <v>9067</v>
      </c>
      <c r="AP278" s="752" t="s">
        <v>9068</v>
      </c>
      <c r="AQ278" s="752" t="s">
        <v>9069</v>
      </c>
      <c r="AR278" s="827" t="s">
        <v>9070</v>
      </c>
      <c r="AS278" s="827" t="s">
        <v>9071</v>
      </c>
      <c r="AT278" s="752" t="s">
        <v>9072</v>
      </c>
      <c r="AU278" s="694" t="s">
        <v>9073</v>
      </c>
      <c r="AV278" s="694" t="s">
        <v>9074</v>
      </c>
      <c r="AW278" s="709" t="s">
        <v>9075</v>
      </c>
      <c r="AX278" s="709" t="s">
        <v>9076</v>
      </c>
      <c r="AY278" s="872" t="s">
        <v>9077</v>
      </c>
    </row>
    <row r="279" spans="2:51" ht="15" customHeight="1" outlineLevel="1">
      <c r="B279" s="744" t="s">
        <v>9078</v>
      </c>
      <c r="C279" s="757"/>
      <c r="D279" s="757"/>
      <c r="E279" s="757"/>
      <c r="F279" s="757"/>
      <c r="G279" s="757"/>
      <c r="H279" s="758"/>
      <c r="I279" s="759"/>
      <c r="J279" s="761"/>
      <c r="K279" s="761"/>
      <c r="L279" s="749">
        <f t="shared" si="30"/>
        <v>0</v>
      </c>
      <c r="M279" s="752">
        <f t="shared" si="31"/>
        <v>0</v>
      </c>
      <c r="N279" s="752">
        <f t="shared" si="32"/>
        <v>0</v>
      </c>
      <c r="O279" s="780"/>
      <c r="P279" s="780"/>
      <c r="Q279" s="752">
        <f t="shared" si="33"/>
        <v>0</v>
      </c>
      <c r="R279" s="768">
        <f t="shared" si="34"/>
        <v>0</v>
      </c>
      <c r="S279" s="768">
        <f t="shared" si="35"/>
        <v>0</v>
      </c>
      <c r="T279" s="765"/>
      <c r="U279" s="765"/>
      <c r="V279" s="766"/>
      <c r="W279" s="1913"/>
      <c r="X279" s="386" t="s">
        <v>9079</v>
      </c>
      <c r="Y279" s="1913"/>
      <c r="Z279" s="1924"/>
      <c r="AA279" s="1913"/>
      <c r="AB279" s="1914"/>
      <c r="AC279" s="1915"/>
      <c r="AD279" s="834">
        <v>268</v>
      </c>
      <c r="AE279" s="826" t="s">
        <v>9080</v>
      </c>
      <c r="AF279" s="850" t="s">
        <v>9081</v>
      </c>
      <c r="AG279" s="850" t="s">
        <v>9082</v>
      </c>
      <c r="AH279" s="850" t="s">
        <v>9083</v>
      </c>
      <c r="AI279" s="850" t="s">
        <v>9084</v>
      </c>
      <c r="AJ279" s="850" t="s">
        <v>9085</v>
      </c>
      <c r="AK279" s="851" t="s">
        <v>9086</v>
      </c>
      <c r="AL279" s="852" t="s">
        <v>9087</v>
      </c>
      <c r="AM279" s="853" t="s">
        <v>9088</v>
      </c>
      <c r="AN279" s="853" t="s">
        <v>9089</v>
      </c>
      <c r="AO279" s="749" t="s">
        <v>9090</v>
      </c>
      <c r="AP279" s="752" t="s">
        <v>9091</v>
      </c>
      <c r="AQ279" s="752" t="s">
        <v>9092</v>
      </c>
      <c r="AR279" s="827" t="s">
        <v>9093</v>
      </c>
      <c r="AS279" s="827" t="s">
        <v>9094</v>
      </c>
      <c r="AT279" s="752" t="s">
        <v>9095</v>
      </c>
      <c r="AU279" s="694" t="s">
        <v>9096</v>
      </c>
      <c r="AV279" s="694" t="s">
        <v>9097</v>
      </c>
      <c r="AW279" s="709" t="s">
        <v>9098</v>
      </c>
      <c r="AX279" s="709" t="s">
        <v>9099</v>
      </c>
      <c r="AY279" s="872" t="s">
        <v>9100</v>
      </c>
    </row>
    <row r="280" spans="2:51" ht="15" customHeight="1" outlineLevel="1">
      <c r="B280" s="744" t="s">
        <v>9101</v>
      </c>
      <c r="C280" s="757"/>
      <c r="D280" s="757"/>
      <c r="E280" s="757"/>
      <c r="F280" s="757"/>
      <c r="G280" s="757"/>
      <c r="H280" s="758"/>
      <c r="I280" s="759"/>
      <c r="J280" s="761"/>
      <c r="K280" s="761"/>
      <c r="L280" s="749">
        <f t="shared" si="30"/>
        <v>0</v>
      </c>
      <c r="M280" s="752">
        <f t="shared" si="31"/>
        <v>0</v>
      </c>
      <c r="N280" s="752">
        <f t="shared" si="32"/>
        <v>0</v>
      </c>
      <c r="O280" s="780"/>
      <c r="P280" s="780"/>
      <c r="Q280" s="752">
        <f t="shared" si="33"/>
        <v>0</v>
      </c>
      <c r="R280" s="768">
        <f t="shared" si="34"/>
        <v>0</v>
      </c>
      <c r="S280" s="768">
        <f t="shared" si="35"/>
        <v>0</v>
      </c>
      <c r="T280" s="765"/>
      <c r="U280" s="765"/>
      <c r="V280" s="766"/>
      <c r="W280" s="1913"/>
      <c r="X280" s="386" t="s">
        <v>9102</v>
      </c>
      <c r="Y280" s="1913"/>
      <c r="Z280" s="1924"/>
      <c r="AA280" s="1913"/>
      <c r="AB280" s="1914"/>
      <c r="AC280" s="1915"/>
      <c r="AD280" s="834">
        <v>269</v>
      </c>
      <c r="AE280" s="826" t="s">
        <v>9103</v>
      </c>
      <c r="AF280" s="850" t="s">
        <v>9104</v>
      </c>
      <c r="AG280" s="850" t="s">
        <v>9105</v>
      </c>
      <c r="AH280" s="850" t="s">
        <v>9106</v>
      </c>
      <c r="AI280" s="850" t="s">
        <v>9107</v>
      </c>
      <c r="AJ280" s="850" t="s">
        <v>9108</v>
      </c>
      <c r="AK280" s="851" t="s">
        <v>9109</v>
      </c>
      <c r="AL280" s="852" t="s">
        <v>9110</v>
      </c>
      <c r="AM280" s="853" t="s">
        <v>9111</v>
      </c>
      <c r="AN280" s="853" t="s">
        <v>9112</v>
      </c>
      <c r="AO280" s="749" t="s">
        <v>9113</v>
      </c>
      <c r="AP280" s="752" t="s">
        <v>9114</v>
      </c>
      <c r="AQ280" s="752" t="s">
        <v>9115</v>
      </c>
      <c r="AR280" s="827" t="s">
        <v>9116</v>
      </c>
      <c r="AS280" s="827" t="s">
        <v>9117</v>
      </c>
      <c r="AT280" s="752" t="s">
        <v>9118</v>
      </c>
      <c r="AU280" s="694" t="s">
        <v>9119</v>
      </c>
      <c r="AV280" s="694" t="s">
        <v>9120</v>
      </c>
      <c r="AW280" s="709" t="s">
        <v>9121</v>
      </c>
      <c r="AX280" s="709" t="s">
        <v>9122</v>
      </c>
      <c r="AY280" s="872" t="s">
        <v>9123</v>
      </c>
    </row>
    <row r="281" spans="2:51" ht="15" customHeight="1" outlineLevel="1">
      <c r="B281" s="744" t="s">
        <v>9124</v>
      </c>
      <c r="C281" s="757"/>
      <c r="D281" s="757"/>
      <c r="E281" s="757"/>
      <c r="F281" s="757"/>
      <c r="G281" s="757"/>
      <c r="H281" s="758"/>
      <c r="I281" s="759"/>
      <c r="J281" s="761"/>
      <c r="K281" s="761"/>
      <c r="L281" s="749">
        <f t="shared" si="30"/>
        <v>0</v>
      </c>
      <c r="M281" s="752">
        <f t="shared" si="31"/>
        <v>0</v>
      </c>
      <c r="N281" s="752">
        <f t="shared" si="32"/>
        <v>0</v>
      </c>
      <c r="O281" s="780"/>
      <c r="P281" s="780"/>
      <c r="Q281" s="752">
        <f t="shared" si="33"/>
        <v>0</v>
      </c>
      <c r="R281" s="768">
        <f t="shared" si="34"/>
        <v>0</v>
      </c>
      <c r="S281" s="768">
        <f t="shared" si="35"/>
        <v>0</v>
      </c>
      <c r="T281" s="765"/>
      <c r="U281" s="765"/>
      <c r="V281" s="766"/>
      <c r="W281" s="1913"/>
      <c r="X281" s="386" t="s">
        <v>9125</v>
      </c>
      <c r="Y281" s="1913"/>
      <c r="Z281" s="1924"/>
      <c r="AA281" s="1913"/>
      <c r="AB281" s="1914"/>
      <c r="AC281" s="1915"/>
      <c r="AD281" s="834">
        <v>270</v>
      </c>
      <c r="AE281" s="826" t="s">
        <v>9126</v>
      </c>
      <c r="AF281" s="850" t="s">
        <v>9127</v>
      </c>
      <c r="AG281" s="850" t="s">
        <v>9128</v>
      </c>
      <c r="AH281" s="850" t="s">
        <v>9129</v>
      </c>
      <c r="AI281" s="850" t="s">
        <v>9130</v>
      </c>
      <c r="AJ281" s="850" t="s">
        <v>9131</v>
      </c>
      <c r="AK281" s="851" t="s">
        <v>9132</v>
      </c>
      <c r="AL281" s="852" t="s">
        <v>9133</v>
      </c>
      <c r="AM281" s="853" t="s">
        <v>9134</v>
      </c>
      <c r="AN281" s="853" t="s">
        <v>9135</v>
      </c>
      <c r="AO281" s="749" t="s">
        <v>9136</v>
      </c>
      <c r="AP281" s="752" t="s">
        <v>9137</v>
      </c>
      <c r="AQ281" s="752" t="s">
        <v>9138</v>
      </c>
      <c r="AR281" s="827" t="s">
        <v>9139</v>
      </c>
      <c r="AS281" s="827" t="s">
        <v>9140</v>
      </c>
      <c r="AT281" s="752" t="s">
        <v>9141</v>
      </c>
      <c r="AU281" s="694" t="s">
        <v>9142</v>
      </c>
      <c r="AV281" s="694" t="s">
        <v>9143</v>
      </c>
      <c r="AW281" s="709" t="s">
        <v>9144</v>
      </c>
      <c r="AX281" s="709" t="s">
        <v>9145</v>
      </c>
      <c r="AY281" s="872" t="s">
        <v>9146</v>
      </c>
    </row>
    <row r="282" spans="2:51" ht="15" customHeight="1" outlineLevel="1">
      <c r="B282" s="744" t="s">
        <v>9147</v>
      </c>
      <c r="C282" s="757"/>
      <c r="D282" s="757"/>
      <c r="E282" s="757"/>
      <c r="F282" s="757"/>
      <c r="G282" s="757"/>
      <c r="H282" s="758"/>
      <c r="I282" s="759"/>
      <c r="J282" s="761"/>
      <c r="K282" s="761"/>
      <c r="L282" s="749">
        <f t="shared" si="30"/>
        <v>0</v>
      </c>
      <c r="M282" s="752">
        <f t="shared" si="31"/>
        <v>0</v>
      </c>
      <c r="N282" s="752">
        <f t="shared" si="32"/>
        <v>0</v>
      </c>
      <c r="O282" s="780"/>
      <c r="P282" s="780"/>
      <c r="Q282" s="752">
        <f t="shared" si="33"/>
        <v>0</v>
      </c>
      <c r="R282" s="768">
        <f t="shared" si="34"/>
        <v>0</v>
      </c>
      <c r="S282" s="768">
        <f t="shared" si="35"/>
        <v>0</v>
      </c>
      <c r="T282" s="765"/>
      <c r="U282" s="765"/>
      <c r="V282" s="766"/>
      <c r="W282" s="1913"/>
      <c r="X282" s="386" t="s">
        <v>9148</v>
      </c>
      <c r="Y282" s="1913"/>
      <c r="Z282" s="1924"/>
      <c r="AA282" s="1913"/>
      <c r="AB282" s="1914"/>
      <c r="AC282" s="1915"/>
      <c r="AD282" s="834">
        <v>271</v>
      </c>
      <c r="AE282" s="826" t="s">
        <v>9149</v>
      </c>
      <c r="AF282" s="850" t="s">
        <v>9150</v>
      </c>
      <c r="AG282" s="850" t="s">
        <v>9151</v>
      </c>
      <c r="AH282" s="850" t="s">
        <v>9152</v>
      </c>
      <c r="AI282" s="850" t="s">
        <v>9153</v>
      </c>
      <c r="AJ282" s="850" t="s">
        <v>9154</v>
      </c>
      <c r="AK282" s="851" t="s">
        <v>9155</v>
      </c>
      <c r="AL282" s="852" t="s">
        <v>9156</v>
      </c>
      <c r="AM282" s="853" t="s">
        <v>9157</v>
      </c>
      <c r="AN282" s="853" t="s">
        <v>9158</v>
      </c>
      <c r="AO282" s="749" t="s">
        <v>9159</v>
      </c>
      <c r="AP282" s="752" t="s">
        <v>9160</v>
      </c>
      <c r="AQ282" s="752" t="s">
        <v>9161</v>
      </c>
      <c r="AR282" s="827" t="s">
        <v>9162</v>
      </c>
      <c r="AS282" s="827" t="s">
        <v>9163</v>
      </c>
      <c r="AT282" s="752" t="s">
        <v>9164</v>
      </c>
      <c r="AU282" s="694" t="s">
        <v>9165</v>
      </c>
      <c r="AV282" s="694" t="s">
        <v>9166</v>
      </c>
      <c r="AW282" s="709" t="s">
        <v>9167</v>
      </c>
      <c r="AX282" s="709" t="s">
        <v>9168</v>
      </c>
      <c r="AY282" s="872" t="s">
        <v>9169</v>
      </c>
    </row>
    <row r="283" spans="2:51" ht="15" customHeight="1" outlineLevel="1">
      <c r="B283" s="744" t="s">
        <v>9170</v>
      </c>
      <c r="C283" s="757"/>
      <c r="D283" s="757"/>
      <c r="E283" s="757"/>
      <c r="F283" s="757"/>
      <c r="G283" s="757"/>
      <c r="H283" s="758"/>
      <c r="I283" s="759"/>
      <c r="J283" s="761"/>
      <c r="K283" s="761"/>
      <c r="L283" s="749">
        <f t="shared" si="30"/>
        <v>0</v>
      </c>
      <c r="M283" s="752">
        <f t="shared" si="31"/>
        <v>0</v>
      </c>
      <c r="N283" s="752">
        <f t="shared" si="32"/>
        <v>0</v>
      </c>
      <c r="O283" s="780"/>
      <c r="P283" s="780"/>
      <c r="Q283" s="752">
        <f t="shared" si="33"/>
        <v>0</v>
      </c>
      <c r="R283" s="768">
        <f t="shared" si="34"/>
        <v>0</v>
      </c>
      <c r="S283" s="768">
        <f t="shared" si="35"/>
        <v>0</v>
      </c>
      <c r="T283" s="765"/>
      <c r="U283" s="765"/>
      <c r="V283" s="766"/>
      <c r="W283" s="1913"/>
      <c r="X283" s="386" t="s">
        <v>9171</v>
      </c>
      <c r="Y283" s="1913"/>
      <c r="Z283" s="1924"/>
      <c r="AA283" s="1913"/>
      <c r="AB283" s="1914"/>
      <c r="AC283" s="1915"/>
      <c r="AD283" s="834">
        <v>272</v>
      </c>
      <c r="AE283" s="826" t="s">
        <v>9172</v>
      </c>
      <c r="AF283" s="850" t="s">
        <v>9173</v>
      </c>
      <c r="AG283" s="850" t="s">
        <v>9174</v>
      </c>
      <c r="AH283" s="850" t="s">
        <v>9175</v>
      </c>
      <c r="AI283" s="850" t="s">
        <v>9176</v>
      </c>
      <c r="AJ283" s="850" t="s">
        <v>9177</v>
      </c>
      <c r="AK283" s="851" t="s">
        <v>9178</v>
      </c>
      <c r="AL283" s="852" t="s">
        <v>9179</v>
      </c>
      <c r="AM283" s="853" t="s">
        <v>9180</v>
      </c>
      <c r="AN283" s="853" t="s">
        <v>9181</v>
      </c>
      <c r="AO283" s="749" t="s">
        <v>9182</v>
      </c>
      <c r="AP283" s="752" t="s">
        <v>9183</v>
      </c>
      <c r="AQ283" s="752" t="s">
        <v>9184</v>
      </c>
      <c r="AR283" s="827" t="s">
        <v>9185</v>
      </c>
      <c r="AS283" s="827" t="s">
        <v>9186</v>
      </c>
      <c r="AT283" s="752" t="s">
        <v>9187</v>
      </c>
      <c r="AU283" s="694" t="s">
        <v>9188</v>
      </c>
      <c r="AV283" s="694" t="s">
        <v>9189</v>
      </c>
      <c r="AW283" s="709" t="s">
        <v>9190</v>
      </c>
      <c r="AX283" s="709" t="s">
        <v>9191</v>
      </c>
      <c r="AY283" s="872" t="s">
        <v>9192</v>
      </c>
    </row>
    <row r="284" spans="2:51" ht="15" customHeight="1" outlineLevel="1">
      <c r="B284" s="744" t="s">
        <v>9193</v>
      </c>
      <c r="C284" s="757"/>
      <c r="D284" s="757"/>
      <c r="E284" s="757"/>
      <c r="F284" s="757"/>
      <c r="G284" s="757"/>
      <c r="H284" s="758"/>
      <c r="I284" s="759"/>
      <c r="J284" s="761"/>
      <c r="K284" s="761"/>
      <c r="L284" s="749">
        <f t="shared" si="30"/>
        <v>0</v>
      </c>
      <c r="M284" s="752">
        <f t="shared" si="31"/>
        <v>0</v>
      </c>
      <c r="N284" s="752">
        <f t="shared" si="32"/>
        <v>0</v>
      </c>
      <c r="O284" s="780"/>
      <c r="P284" s="780"/>
      <c r="Q284" s="752">
        <f t="shared" si="33"/>
        <v>0</v>
      </c>
      <c r="R284" s="768">
        <f t="shared" si="34"/>
        <v>0</v>
      </c>
      <c r="S284" s="768">
        <f t="shared" si="35"/>
        <v>0</v>
      </c>
      <c r="T284" s="765"/>
      <c r="U284" s="765"/>
      <c r="V284" s="766"/>
      <c r="W284" s="1913"/>
      <c r="X284" s="386" t="s">
        <v>9194</v>
      </c>
      <c r="Y284" s="1913"/>
      <c r="Z284" s="1924"/>
      <c r="AA284" s="1913"/>
      <c r="AB284" s="1914"/>
      <c r="AC284" s="1915"/>
      <c r="AD284" s="834">
        <v>273</v>
      </c>
      <c r="AE284" s="826" t="s">
        <v>9195</v>
      </c>
      <c r="AF284" s="850" t="s">
        <v>9196</v>
      </c>
      <c r="AG284" s="850" t="s">
        <v>9197</v>
      </c>
      <c r="AH284" s="850" t="s">
        <v>9198</v>
      </c>
      <c r="AI284" s="850" t="s">
        <v>9199</v>
      </c>
      <c r="AJ284" s="850" t="s">
        <v>9200</v>
      </c>
      <c r="AK284" s="851" t="s">
        <v>9201</v>
      </c>
      <c r="AL284" s="852" t="s">
        <v>9202</v>
      </c>
      <c r="AM284" s="853" t="s">
        <v>9203</v>
      </c>
      <c r="AN284" s="853" t="s">
        <v>9204</v>
      </c>
      <c r="AO284" s="749" t="s">
        <v>9205</v>
      </c>
      <c r="AP284" s="752" t="s">
        <v>9206</v>
      </c>
      <c r="AQ284" s="752" t="s">
        <v>9207</v>
      </c>
      <c r="AR284" s="827" t="s">
        <v>9208</v>
      </c>
      <c r="AS284" s="827" t="s">
        <v>9209</v>
      </c>
      <c r="AT284" s="752" t="s">
        <v>9210</v>
      </c>
      <c r="AU284" s="694" t="s">
        <v>9211</v>
      </c>
      <c r="AV284" s="694" t="s">
        <v>9212</v>
      </c>
      <c r="AW284" s="709" t="s">
        <v>9213</v>
      </c>
      <c r="AX284" s="709" t="s">
        <v>9214</v>
      </c>
      <c r="AY284" s="872" t="s">
        <v>9215</v>
      </c>
    </row>
    <row r="285" spans="2:51" ht="15" customHeight="1" outlineLevel="1">
      <c r="B285" s="744" t="s">
        <v>9216</v>
      </c>
      <c r="C285" s="757"/>
      <c r="D285" s="757"/>
      <c r="E285" s="757"/>
      <c r="F285" s="757"/>
      <c r="G285" s="757"/>
      <c r="H285" s="758"/>
      <c r="I285" s="759"/>
      <c r="J285" s="761"/>
      <c r="K285" s="761"/>
      <c r="L285" s="749">
        <f t="shared" si="30"/>
        <v>0</v>
      </c>
      <c r="M285" s="752">
        <f t="shared" si="31"/>
        <v>0</v>
      </c>
      <c r="N285" s="752">
        <f t="shared" si="32"/>
        <v>0</v>
      </c>
      <c r="O285" s="780"/>
      <c r="P285" s="780"/>
      <c r="Q285" s="752">
        <f t="shared" si="33"/>
        <v>0</v>
      </c>
      <c r="R285" s="768">
        <f t="shared" si="34"/>
        <v>0</v>
      </c>
      <c r="S285" s="768">
        <f t="shared" si="35"/>
        <v>0</v>
      </c>
      <c r="T285" s="765"/>
      <c r="U285" s="765"/>
      <c r="V285" s="766"/>
      <c r="W285" s="1913"/>
      <c r="X285" s="386" t="s">
        <v>9217</v>
      </c>
      <c r="Y285" s="1913"/>
      <c r="Z285" s="1924"/>
      <c r="AA285" s="1913"/>
      <c r="AB285" s="1914"/>
      <c r="AC285" s="1915"/>
      <c r="AD285" s="834">
        <v>274</v>
      </c>
      <c r="AE285" s="826" t="s">
        <v>9218</v>
      </c>
      <c r="AF285" s="850" t="s">
        <v>9219</v>
      </c>
      <c r="AG285" s="850" t="s">
        <v>9220</v>
      </c>
      <c r="AH285" s="850" t="s">
        <v>9221</v>
      </c>
      <c r="AI285" s="850" t="s">
        <v>9222</v>
      </c>
      <c r="AJ285" s="850" t="s">
        <v>9223</v>
      </c>
      <c r="AK285" s="851" t="s">
        <v>9224</v>
      </c>
      <c r="AL285" s="852" t="s">
        <v>9225</v>
      </c>
      <c r="AM285" s="853" t="s">
        <v>9226</v>
      </c>
      <c r="AN285" s="853" t="s">
        <v>9227</v>
      </c>
      <c r="AO285" s="749" t="s">
        <v>9228</v>
      </c>
      <c r="AP285" s="752" t="s">
        <v>9229</v>
      </c>
      <c r="AQ285" s="752" t="s">
        <v>9230</v>
      </c>
      <c r="AR285" s="827" t="s">
        <v>9231</v>
      </c>
      <c r="AS285" s="827" t="s">
        <v>9232</v>
      </c>
      <c r="AT285" s="752" t="s">
        <v>9233</v>
      </c>
      <c r="AU285" s="694" t="s">
        <v>9234</v>
      </c>
      <c r="AV285" s="694" t="s">
        <v>9235</v>
      </c>
      <c r="AW285" s="709" t="s">
        <v>9236</v>
      </c>
      <c r="AX285" s="709" t="s">
        <v>9237</v>
      </c>
      <c r="AY285" s="872" t="s">
        <v>9238</v>
      </c>
    </row>
    <row r="286" spans="2:51" ht="15" customHeight="1" outlineLevel="1">
      <c r="B286" s="744" t="s">
        <v>9239</v>
      </c>
      <c r="C286" s="757"/>
      <c r="D286" s="757"/>
      <c r="E286" s="757"/>
      <c r="F286" s="757"/>
      <c r="G286" s="757"/>
      <c r="H286" s="758"/>
      <c r="I286" s="759"/>
      <c r="J286" s="761"/>
      <c r="K286" s="761"/>
      <c r="L286" s="749">
        <f t="shared" si="30"/>
        <v>0</v>
      </c>
      <c r="M286" s="752">
        <f t="shared" si="31"/>
        <v>0</v>
      </c>
      <c r="N286" s="752">
        <f t="shared" si="32"/>
        <v>0</v>
      </c>
      <c r="O286" s="780"/>
      <c r="P286" s="780"/>
      <c r="Q286" s="752">
        <f t="shared" si="33"/>
        <v>0</v>
      </c>
      <c r="R286" s="768">
        <f t="shared" si="34"/>
        <v>0</v>
      </c>
      <c r="S286" s="768">
        <f t="shared" si="35"/>
        <v>0</v>
      </c>
      <c r="T286" s="765"/>
      <c r="U286" s="765"/>
      <c r="V286" s="766"/>
      <c r="W286" s="1913"/>
      <c r="X286" s="386" t="s">
        <v>9240</v>
      </c>
      <c r="Y286" s="1913"/>
      <c r="Z286" s="1924"/>
      <c r="AA286" s="1913"/>
      <c r="AB286" s="1914"/>
      <c r="AC286" s="1915"/>
      <c r="AD286" s="834">
        <v>275</v>
      </c>
      <c r="AE286" s="826" t="s">
        <v>9241</v>
      </c>
      <c r="AF286" s="850" t="s">
        <v>9242</v>
      </c>
      <c r="AG286" s="850" t="s">
        <v>9243</v>
      </c>
      <c r="AH286" s="850" t="s">
        <v>9244</v>
      </c>
      <c r="AI286" s="850" t="s">
        <v>9245</v>
      </c>
      <c r="AJ286" s="850" t="s">
        <v>9246</v>
      </c>
      <c r="AK286" s="851" t="s">
        <v>9247</v>
      </c>
      <c r="AL286" s="852" t="s">
        <v>9248</v>
      </c>
      <c r="AM286" s="853" t="s">
        <v>9249</v>
      </c>
      <c r="AN286" s="853" t="s">
        <v>9250</v>
      </c>
      <c r="AO286" s="749" t="s">
        <v>9251</v>
      </c>
      <c r="AP286" s="752" t="s">
        <v>9252</v>
      </c>
      <c r="AQ286" s="752" t="s">
        <v>9253</v>
      </c>
      <c r="AR286" s="827" t="s">
        <v>9254</v>
      </c>
      <c r="AS286" s="827" t="s">
        <v>9255</v>
      </c>
      <c r="AT286" s="752" t="s">
        <v>9256</v>
      </c>
      <c r="AU286" s="694" t="s">
        <v>9257</v>
      </c>
      <c r="AV286" s="694" t="s">
        <v>9258</v>
      </c>
      <c r="AW286" s="709" t="s">
        <v>9259</v>
      </c>
      <c r="AX286" s="709" t="s">
        <v>9260</v>
      </c>
      <c r="AY286" s="872" t="s">
        <v>9261</v>
      </c>
    </row>
    <row r="287" spans="2:51" ht="15" customHeight="1" outlineLevel="1">
      <c r="B287" s="744" t="s">
        <v>9262</v>
      </c>
      <c r="C287" s="757"/>
      <c r="D287" s="757"/>
      <c r="E287" s="757"/>
      <c r="F287" s="757"/>
      <c r="G287" s="757"/>
      <c r="H287" s="758"/>
      <c r="I287" s="759"/>
      <c r="J287" s="761"/>
      <c r="K287" s="761"/>
      <c r="L287" s="749">
        <f t="shared" si="30"/>
        <v>0</v>
      </c>
      <c r="M287" s="752">
        <f t="shared" si="31"/>
        <v>0</v>
      </c>
      <c r="N287" s="752">
        <f t="shared" si="32"/>
        <v>0</v>
      </c>
      <c r="O287" s="780"/>
      <c r="P287" s="780"/>
      <c r="Q287" s="752">
        <f t="shared" si="33"/>
        <v>0</v>
      </c>
      <c r="R287" s="768">
        <f t="shared" si="34"/>
        <v>0</v>
      </c>
      <c r="S287" s="768">
        <f t="shared" si="35"/>
        <v>0</v>
      </c>
      <c r="T287" s="765"/>
      <c r="U287" s="765"/>
      <c r="V287" s="766"/>
      <c r="W287" s="1913"/>
      <c r="X287" s="386" t="s">
        <v>9263</v>
      </c>
      <c r="Y287" s="1913"/>
      <c r="Z287" s="1924"/>
      <c r="AA287" s="1913"/>
      <c r="AB287" s="1914"/>
      <c r="AC287" s="1915"/>
      <c r="AD287" s="834">
        <v>276</v>
      </c>
      <c r="AE287" s="826" t="s">
        <v>9264</v>
      </c>
      <c r="AF287" s="850" t="s">
        <v>9265</v>
      </c>
      <c r="AG287" s="850" t="s">
        <v>9266</v>
      </c>
      <c r="AH287" s="850" t="s">
        <v>9267</v>
      </c>
      <c r="AI287" s="850" t="s">
        <v>9268</v>
      </c>
      <c r="AJ287" s="850" t="s">
        <v>9269</v>
      </c>
      <c r="AK287" s="851" t="s">
        <v>9270</v>
      </c>
      <c r="AL287" s="852" t="s">
        <v>9271</v>
      </c>
      <c r="AM287" s="853" t="s">
        <v>9272</v>
      </c>
      <c r="AN287" s="853" t="s">
        <v>9273</v>
      </c>
      <c r="AO287" s="749" t="s">
        <v>9274</v>
      </c>
      <c r="AP287" s="752" t="s">
        <v>9275</v>
      </c>
      <c r="AQ287" s="752" t="s">
        <v>9276</v>
      </c>
      <c r="AR287" s="827" t="s">
        <v>9277</v>
      </c>
      <c r="AS287" s="827" t="s">
        <v>9278</v>
      </c>
      <c r="AT287" s="752" t="s">
        <v>9279</v>
      </c>
      <c r="AU287" s="694" t="s">
        <v>9280</v>
      </c>
      <c r="AV287" s="694" t="s">
        <v>9281</v>
      </c>
      <c r="AW287" s="709" t="s">
        <v>9282</v>
      </c>
      <c r="AX287" s="709" t="s">
        <v>9283</v>
      </c>
      <c r="AY287" s="872" t="s">
        <v>9284</v>
      </c>
    </row>
    <row r="288" spans="2:51" ht="15" customHeight="1" outlineLevel="1">
      <c r="B288" s="744" t="s">
        <v>9285</v>
      </c>
      <c r="C288" s="757"/>
      <c r="D288" s="757"/>
      <c r="E288" s="757"/>
      <c r="F288" s="757"/>
      <c r="G288" s="757"/>
      <c r="H288" s="758"/>
      <c r="I288" s="759"/>
      <c r="J288" s="761"/>
      <c r="K288" s="761"/>
      <c r="L288" s="749">
        <f t="shared" si="30"/>
        <v>0</v>
      </c>
      <c r="M288" s="752">
        <f t="shared" si="31"/>
        <v>0</v>
      </c>
      <c r="N288" s="752">
        <f t="shared" si="32"/>
        <v>0</v>
      </c>
      <c r="O288" s="780"/>
      <c r="P288" s="780"/>
      <c r="Q288" s="752">
        <f t="shared" si="33"/>
        <v>0</v>
      </c>
      <c r="R288" s="768">
        <f t="shared" si="34"/>
        <v>0</v>
      </c>
      <c r="S288" s="768">
        <f t="shared" si="35"/>
        <v>0</v>
      </c>
      <c r="T288" s="765"/>
      <c r="U288" s="765"/>
      <c r="V288" s="766"/>
      <c r="W288" s="1913"/>
      <c r="X288" s="386" t="s">
        <v>9286</v>
      </c>
      <c r="Y288" s="1913"/>
      <c r="Z288" s="1924"/>
      <c r="AA288" s="1913"/>
      <c r="AB288" s="1914"/>
      <c r="AC288" s="1915"/>
      <c r="AD288" s="834">
        <v>277</v>
      </c>
      <c r="AE288" s="826" t="s">
        <v>9287</v>
      </c>
      <c r="AF288" s="850" t="s">
        <v>9288</v>
      </c>
      <c r="AG288" s="850" t="s">
        <v>9289</v>
      </c>
      <c r="AH288" s="850" t="s">
        <v>9290</v>
      </c>
      <c r="AI288" s="850" t="s">
        <v>9291</v>
      </c>
      <c r="AJ288" s="850" t="s">
        <v>9292</v>
      </c>
      <c r="AK288" s="851" t="s">
        <v>9293</v>
      </c>
      <c r="AL288" s="852" t="s">
        <v>9294</v>
      </c>
      <c r="AM288" s="853" t="s">
        <v>9295</v>
      </c>
      <c r="AN288" s="853" t="s">
        <v>9296</v>
      </c>
      <c r="AO288" s="749" t="s">
        <v>9297</v>
      </c>
      <c r="AP288" s="752" t="s">
        <v>9298</v>
      </c>
      <c r="AQ288" s="752" t="s">
        <v>9299</v>
      </c>
      <c r="AR288" s="827" t="s">
        <v>9300</v>
      </c>
      <c r="AS288" s="827" t="s">
        <v>9301</v>
      </c>
      <c r="AT288" s="752" t="s">
        <v>9302</v>
      </c>
      <c r="AU288" s="694" t="s">
        <v>9303</v>
      </c>
      <c r="AV288" s="694" t="s">
        <v>9304</v>
      </c>
      <c r="AW288" s="709" t="s">
        <v>9305</v>
      </c>
      <c r="AX288" s="709" t="s">
        <v>9306</v>
      </c>
      <c r="AY288" s="872" t="s">
        <v>9307</v>
      </c>
    </row>
    <row r="289" spans="2:51" ht="15" customHeight="1" outlineLevel="1">
      <c r="B289" s="744" t="s">
        <v>9308</v>
      </c>
      <c r="C289" s="757"/>
      <c r="D289" s="757"/>
      <c r="E289" s="757"/>
      <c r="F289" s="757"/>
      <c r="G289" s="757"/>
      <c r="H289" s="758"/>
      <c r="I289" s="759"/>
      <c r="J289" s="761"/>
      <c r="K289" s="761"/>
      <c r="L289" s="749">
        <f t="shared" si="30"/>
        <v>0</v>
      </c>
      <c r="M289" s="752">
        <f t="shared" si="31"/>
        <v>0</v>
      </c>
      <c r="N289" s="752">
        <f t="shared" si="32"/>
        <v>0</v>
      </c>
      <c r="O289" s="780"/>
      <c r="P289" s="780"/>
      <c r="Q289" s="752">
        <f t="shared" si="33"/>
        <v>0</v>
      </c>
      <c r="R289" s="768">
        <f t="shared" si="34"/>
        <v>0</v>
      </c>
      <c r="S289" s="768">
        <f t="shared" si="35"/>
        <v>0</v>
      </c>
      <c r="T289" s="765"/>
      <c r="U289" s="765"/>
      <c r="V289" s="766"/>
      <c r="W289" s="1913"/>
      <c r="X289" s="386" t="s">
        <v>9309</v>
      </c>
      <c r="Y289" s="1913"/>
      <c r="Z289" s="1924"/>
      <c r="AA289" s="1913"/>
      <c r="AB289" s="1914"/>
      <c r="AC289" s="1915"/>
      <c r="AD289" s="834">
        <v>278</v>
      </c>
      <c r="AE289" s="826" t="s">
        <v>9310</v>
      </c>
      <c r="AF289" s="850" t="s">
        <v>9311</v>
      </c>
      <c r="AG289" s="850" t="s">
        <v>9312</v>
      </c>
      <c r="AH289" s="850" t="s">
        <v>9313</v>
      </c>
      <c r="AI289" s="850" t="s">
        <v>9314</v>
      </c>
      <c r="AJ289" s="850" t="s">
        <v>9315</v>
      </c>
      <c r="AK289" s="851" t="s">
        <v>9316</v>
      </c>
      <c r="AL289" s="852" t="s">
        <v>9317</v>
      </c>
      <c r="AM289" s="853" t="s">
        <v>9318</v>
      </c>
      <c r="AN289" s="853" t="s">
        <v>9319</v>
      </c>
      <c r="AO289" s="749" t="s">
        <v>9320</v>
      </c>
      <c r="AP289" s="752" t="s">
        <v>9321</v>
      </c>
      <c r="AQ289" s="752" t="s">
        <v>9322</v>
      </c>
      <c r="AR289" s="827" t="s">
        <v>9323</v>
      </c>
      <c r="AS289" s="827" t="s">
        <v>9324</v>
      </c>
      <c r="AT289" s="752" t="s">
        <v>9325</v>
      </c>
      <c r="AU289" s="694" t="s">
        <v>9326</v>
      </c>
      <c r="AV289" s="694" t="s">
        <v>9327</v>
      </c>
      <c r="AW289" s="709" t="s">
        <v>9328</v>
      </c>
      <c r="AX289" s="709" t="s">
        <v>9329</v>
      </c>
      <c r="AY289" s="872" t="s">
        <v>9330</v>
      </c>
    </row>
    <row r="290" spans="2:51" ht="15" customHeight="1" outlineLevel="1">
      <c r="B290" s="744" t="s">
        <v>9331</v>
      </c>
      <c r="C290" s="757"/>
      <c r="D290" s="757"/>
      <c r="E290" s="757"/>
      <c r="F290" s="757"/>
      <c r="G290" s="757"/>
      <c r="H290" s="758"/>
      <c r="I290" s="759"/>
      <c r="J290" s="761"/>
      <c r="K290" s="761"/>
      <c r="L290" s="749">
        <f t="shared" si="30"/>
        <v>0</v>
      </c>
      <c r="M290" s="752">
        <f t="shared" si="31"/>
        <v>0</v>
      </c>
      <c r="N290" s="752">
        <f t="shared" si="32"/>
        <v>0</v>
      </c>
      <c r="O290" s="780"/>
      <c r="P290" s="780"/>
      <c r="Q290" s="752">
        <f t="shared" si="33"/>
        <v>0</v>
      </c>
      <c r="R290" s="768">
        <f t="shared" si="34"/>
        <v>0</v>
      </c>
      <c r="S290" s="768">
        <f t="shared" si="35"/>
        <v>0</v>
      </c>
      <c r="T290" s="765"/>
      <c r="U290" s="765"/>
      <c r="V290" s="766"/>
      <c r="W290" s="1913"/>
      <c r="X290" s="386" t="s">
        <v>9332</v>
      </c>
      <c r="Y290" s="1913"/>
      <c r="Z290" s="1924"/>
      <c r="AA290" s="1913"/>
      <c r="AB290" s="1914"/>
      <c r="AC290" s="1915"/>
      <c r="AD290" s="834">
        <v>279</v>
      </c>
      <c r="AE290" s="826" t="s">
        <v>9333</v>
      </c>
      <c r="AF290" s="850" t="s">
        <v>9334</v>
      </c>
      <c r="AG290" s="850" t="s">
        <v>9335</v>
      </c>
      <c r="AH290" s="850" t="s">
        <v>9336</v>
      </c>
      <c r="AI290" s="850" t="s">
        <v>9337</v>
      </c>
      <c r="AJ290" s="850" t="s">
        <v>9338</v>
      </c>
      <c r="AK290" s="851" t="s">
        <v>9339</v>
      </c>
      <c r="AL290" s="852" t="s">
        <v>9340</v>
      </c>
      <c r="AM290" s="853" t="s">
        <v>9341</v>
      </c>
      <c r="AN290" s="853" t="s">
        <v>9342</v>
      </c>
      <c r="AO290" s="749" t="s">
        <v>9343</v>
      </c>
      <c r="AP290" s="752" t="s">
        <v>9344</v>
      </c>
      <c r="AQ290" s="752" t="s">
        <v>9345</v>
      </c>
      <c r="AR290" s="827" t="s">
        <v>9346</v>
      </c>
      <c r="AS290" s="827" t="s">
        <v>9347</v>
      </c>
      <c r="AT290" s="752" t="s">
        <v>9348</v>
      </c>
      <c r="AU290" s="694" t="s">
        <v>9349</v>
      </c>
      <c r="AV290" s="694" t="s">
        <v>9350</v>
      </c>
      <c r="AW290" s="709" t="s">
        <v>9351</v>
      </c>
      <c r="AX290" s="709" t="s">
        <v>9352</v>
      </c>
      <c r="AY290" s="872" t="s">
        <v>9353</v>
      </c>
    </row>
    <row r="291" spans="2:51" ht="15" customHeight="1" outlineLevel="1">
      <c r="B291" s="744" t="s">
        <v>9354</v>
      </c>
      <c r="C291" s="757"/>
      <c r="D291" s="757"/>
      <c r="E291" s="757"/>
      <c r="F291" s="757"/>
      <c r="G291" s="757"/>
      <c r="H291" s="758"/>
      <c r="I291" s="759"/>
      <c r="J291" s="761"/>
      <c r="K291" s="761"/>
      <c r="L291" s="749">
        <f t="shared" si="30"/>
        <v>0</v>
      </c>
      <c r="M291" s="752">
        <f t="shared" si="31"/>
        <v>0</v>
      </c>
      <c r="N291" s="752">
        <f t="shared" si="32"/>
        <v>0</v>
      </c>
      <c r="O291" s="780"/>
      <c r="P291" s="780"/>
      <c r="Q291" s="752">
        <f t="shared" si="33"/>
        <v>0</v>
      </c>
      <c r="R291" s="768">
        <f t="shared" si="34"/>
        <v>0</v>
      </c>
      <c r="S291" s="768">
        <f t="shared" si="35"/>
        <v>0</v>
      </c>
      <c r="T291" s="765"/>
      <c r="U291" s="765"/>
      <c r="V291" s="766"/>
      <c r="W291" s="1913"/>
      <c r="X291" s="386" t="s">
        <v>9355</v>
      </c>
      <c r="Y291" s="1913"/>
      <c r="Z291" s="1924"/>
      <c r="AA291" s="1913"/>
      <c r="AB291" s="1914"/>
      <c r="AC291" s="1915"/>
      <c r="AD291" s="834">
        <v>280</v>
      </c>
      <c r="AE291" s="826" t="s">
        <v>9356</v>
      </c>
      <c r="AF291" s="850" t="s">
        <v>9357</v>
      </c>
      <c r="AG291" s="850" t="s">
        <v>9358</v>
      </c>
      <c r="AH291" s="850" t="s">
        <v>9359</v>
      </c>
      <c r="AI291" s="850" t="s">
        <v>9360</v>
      </c>
      <c r="AJ291" s="850" t="s">
        <v>9361</v>
      </c>
      <c r="AK291" s="851" t="s">
        <v>9362</v>
      </c>
      <c r="AL291" s="852" t="s">
        <v>9363</v>
      </c>
      <c r="AM291" s="853" t="s">
        <v>9364</v>
      </c>
      <c r="AN291" s="853" t="s">
        <v>9365</v>
      </c>
      <c r="AO291" s="749" t="s">
        <v>9366</v>
      </c>
      <c r="AP291" s="752" t="s">
        <v>9367</v>
      </c>
      <c r="AQ291" s="752" t="s">
        <v>9368</v>
      </c>
      <c r="AR291" s="827" t="s">
        <v>9369</v>
      </c>
      <c r="AS291" s="827" t="s">
        <v>9370</v>
      </c>
      <c r="AT291" s="752" t="s">
        <v>9371</v>
      </c>
      <c r="AU291" s="694" t="s">
        <v>9372</v>
      </c>
      <c r="AV291" s="694" t="s">
        <v>9373</v>
      </c>
      <c r="AW291" s="709" t="s">
        <v>9374</v>
      </c>
      <c r="AX291" s="709" t="s">
        <v>9375</v>
      </c>
      <c r="AY291" s="872" t="s">
        <v>9376</v>
      </c>
    </row>
    <row r="292" spans="2:51" ht="15" customHeight="1" outlineLevel="1">
      <c r="B292" s="744" t="s">
        <v>9377</v>
      </c>
      <c r="C292" s="757"/>
      <c r="D292" s="757"/>
      <c r="E292" s="757"/>
      <c r="F292" s="757"/>
      <c r="G292" s="757"/>
      <c r="H292" s="758"/>
      <c r="I292" s="759"/>
      <c r="J292" s="761"/>
      <c r="K292" s="761"/>
      <c r="L292" s="749">
        <f t="shared" si="30"/>
        <v>0</v>
      </c>
      <c r="M292" s="752">
        <f t="shared" si="31"/>
        <v>0</v>
      </c>
      <c r="N292" s="752">
        <f t="shared" si="32"/>
        <v>0</v>
      </c>
      <c r="O292" s="780"/>
      <c r="P292" s="780"/>
      <c r="Q292" s="752">
        <f t="shared" si="33"/>
        <v>0</v>
      </c>
      <c r="R292" s="768">
        <f t="shared" si="34"/>
        <v>0</v>
      </c>
      <c r="S292" s="768">
        <f t="shared" si="35"/>
        <v>0</v>
      </c>
      <c r="T292" s="765"/>
      <c r="U292" s="765"/>
      <c r="V292" s="766"/>
      <c r="W292" s="1913"/>
      <c r="X292" s="386" t="s">
        <v>9378</v>
      </c>
      <c r="Y292" s="1913"/>
      <c r="Z292" s="1924"/>
      <c r="AA292" s="1913"/>
      <c r="AB292" s="1914"/>
      <c r="AC292" s="1915"/>
      <c r="AD292" s="834">
        <v>281</v>
      </c>
      <c r="AE292" s="826" t="s">
        <v>9379</v>
      </c>
      <c r="AF292" s="850" t="s">
        <v>9380</v>
      </c>
      <c r="AG292" s="850" t="s">
        <v>9381</v>
      </c>
      <c r="AH292" s="850" t="s">
        <v>9382</v>
      </c>
      <c r="AI292" s="850" t="s">
        <v>9383</v>
      </c>
      <c r="AJ292" s="850" t="s">
        <v>9384</v>
      </c>
      <c r="AK292" s="851" t="s">
        <v>9385</v>
      </c>
      <c r="AL292" s="852" t="s">
        <v>9386</v>
      </c>
      <c r="AM292" s="853" t="s">
        <v>9387</v>
      </c>
      <c r="AN292" s="853" t="s">
        <v>9388</v>
      </c>
      <c r="AO292" s="749" t="s">
        <v>9389</v>
      </c>
      <c r="AP292" s="752" t="s">
        <v>9390</v>
      </c>
      <c r="AQ292" s="752" t="s">
        <v>9391</v>
      </c>
      <c r="AR292" s="827" t="s">
        <v>9392</v>
      </c>
      <c r="AS292" s="827" t="s">
        <v>9393</v>
      </c>
      <c r="AT292" s="752" t="s">
        <v>9394</v>
      </c>
      <c r="AU292" s="694" t="s">
        <v>9395</v>
      </c>
      <c r="AV292" s="694" t="s">
        <v>9396</v>
      </c>
      <c r="AW292" s="709" t="s">
        <v>9397</v>
      </c>
      <c r="AX292" s="709" t="s">
        <v>9398</v>
      </c>
      <c r="AY292" s="872" t="s">
        <v>9399</v>
      </c>
    </row>
    <row r="293" spans="2:51" ht="15" customHeight="1" outlineLevel="1">
      <c r="B293" s="744" t="s">
        <v>9400</v>
      </c>
      <c r="C293" s="757"/>
      <c r="D293" s="757"/>
      <c r="E293" s="757"/>
      <c r="F293" s="757"/>
      <c r="G293" s="757"/>
      <c r="H293" s="758"/>
      <c r="I293" s="759"/>
      <c r="J293" s="761"/>
      <c r="K293" s="761"/>
      <c r="L293" s="749">
        <f t="shared" si="30"/>
        <v>0</v>
      </c>
      <c r="M293" s="752">
        <f t="shared" si="31"/>
        <v>0</v>
      </c>
      <c r="N293" s="752">
        <f t="shared" si="32"/>
        <v>0</v>
      </c>
      <c r="O293" s="780"/>
      <c r="P293" s="780"/>
      <c r="Q293" s="752">
        <f t="shared" si="33"/>
        <v>0</v>
      </c>
      <c r="R293" s="768">
        <f t="shared" si="34"/>
        <v>0</v>
      </c>
      <c r="S293" s="768">
        <f t="shared" si="35"/>
        <v>0</v>
      </c>
      <c r="T293" s="765"/>
      <c r="U293" s="765"/>
      <c r="V293" s="766"/>
      <c r="W293" s="1913"/>
      <c r="X293" s="386" t="s">
        <v>9401</v>
      </c>
      <c r="Y293" s="1913"/>
      <c r="Z293" s="1924"/>
      <c r="AA293" s="1913"/>
      <c r="AB293" s="1914"/>
      <c r="AC293" s="1915"/>
      <c r="AD293" s="834">
        <v>282</v>
      </c>
      <c r="AE293" s="826" t="s">
        <v>9402</v>
      </c>
      <c r="AF293" s="850" t="s">
        <v>9403</v>
      </c>
      <c r="AG293" s="850" t="s">
        <v>9404</v>
      </c>
      <c r="AH293" s="850" t="s">
        <v>9405</v>
      </c>
      <c r="AI293" s="850" t="s">
        <v>9406</v>
      </c>
      <c r="AJ293" s="850" t="s">
        <v>9407</v>
      </c>
      <c r="AK293" s="851" t="s">
        <v>9408</v>
      </c>
      <c r="AL293" s="852" t="s">
        <v>9409</v>
      </c>
      <c r="AM293" s="853" t="s">
        <v>9410</v>
      </c>
      <c r="AN293" s="853" t="s">
        <v>9411</v>
      </c>
      <c r="AO293" s="749" t="s">
        <v>9412</v>
      </c>
      <c r="AP293" s="752" t="s">
        <v>9413</v>
      </c>
      <c r="AQ293" s="752" t="s">
        <v>9414</v>
      </c>
      <c r="AR293" s="827" t="s">
        <v>9415</v>
      </c>
      <c r="AS293" s="827" t="s">
        <v>9416</v>
      </c>
      <c r="AT293" s="752" t="s">
        <v>9417</v>
      </c>
      <c r="AU293" s="694" t="s">
        <v>9418</v>
      </c>
      <c r="AV293" s="694" t="s">
        <v>9419</v>
      </c>
      <c r="AW293" s="709" t="s">
        <v>9420</v>
      </c>
      <c r="AX293" s="709" t="s">
        <v>9421</v>
      </c>
      <c r="AY293" s="872" t="s">
        <v>9422</v>
      </c>
    </row>
    <row r="294" spans="2:51" ht="15" customHeight="1" outlineLevel="1">
      <c r="B294" s="744" t="s">
        <v>9423</v>
      </c>
      <c r="C294" s="757"/>
      <c r="D294" s="757"/>
      <c r="E294" s="757"/>
      <c r="F294" s="757"/>
      <c r="G294" s="757"/>
      <c r="H294" s="758"/>
      <c r="I294" s="759"/>
      <c r="J294" s="761"/>
      <c r="K294" s="761"/>
      <c r="L294" s="749">
        <f t="shared" si="30"/>
        <v>0</v>
      </c>
      <c r="M294" s="752">
        <f t="shared" si="31"/>
        <v>0</v>
      </c>
      <c r="N294" s="752">
        <f t="shared" si="32"/>
        <v>0</v>
      </c>
      <c r="O294" s="780"/>
      <c r="P294" s="780"/>
      <c r="Q294" s="752">
        <f t="shared" si="33"/>
        <v>0</v>
      </c>
      <c r="R294" s="768">
        <f t="shared" si="34"/>
        <v>0</v>
      </c>
      <c r="S294" s="768">
        <f t="shared" si="35"/>
        <v>0</v>
      </c>
      <c r="T294" s="765"/>
      <c r="U294" s="765"/>
      <c r="V294" s="766"/>
      <c r="W294" s="1913"/>
      <c r="X294" s="386" t="s">
        <v>9424</v>
      </c>
      <c r="Y294" s="1913"/>
      <c r="Z294" s="1924"/>
      <c r="AA294" s="1913"/>
      <c r="AB294" s="1914"/>
      <c r="AC294" s="1915"/>
      <c r="AD294" s="834">
        <v>283</v>
      </c>
      <c r="AE294" s="826" t="s">
        <v>9425</v>
      </c>
      <c r="AF294" s="850" t="s">
        <v>9426</v>
      </c>
      <c r="AG294" s="850" t="s">
        <v>9427</v>
      </c>
      <c r="AH294" s="850" t="s">
        <v>9428</v>
      </c>
      <c r="AI294" s="850" t="s">
        <v>9429</v>
      </c>
      <c r="AJ294" s="850" t="s">
        <v>9430</v>
      </c>
      <c r="AK294" s="851" t="s">
        <v>9431</v>
      </c>
      <c r="AL294" s="852" t="s">
        <v>9432</v>
      </c>
      <c r="AM294" s="853" t="s">
        <v>9433</v>
      </c>
      <c r="AN294" s="853" t="s">
        <v>9434</v>
      </c>
      <c r="AO294" s="749" t="s">
        <v>9435</v>
      </c>
      <c r="AP294" s="752" t="s">
        <v>9436</v>
      </c>
      <c r="AQ294" s="752" t="s">
        <v>9437</v>
      </c>
      <c r="AR294" s="827" t="s">
        <v>9438</v>
      </c>
      <c r="AS294" s="827" t="s">
        <v>9439</v>
      </c>
      <c r="AT294" s="752" t="s">
        <v>9440</v>
      </c>
      <c r="AU294" s="694" t="s">
        <v>9441</v>
      </c>
      <c r="AV294" s="694" t="s">
        <v>9442</v>
      </c>
      <c r="AW294" s="709" t="s">
        <v>9443</v>
      </c>
      <c r="AX294" s="709" t="s">
        <v>9444</v>
      </c>
      <c r="AY294" s="872" t="s">
        <v>9445</v>
      </c>
    </row>
    <row r="295" spans="2:51" ht="15" customHeight="1" outlineLevel="1">
      <c r="B295" s="744" t="s">
        <v>9446</v>
      </c>
      <c r="C295" s="757"/>
      <c r="D295" s="757"/>
      <c r="E295" s="757"/>
      <c r="F295" s="757"/>
      <c r="G295" s="757"/>
      <c r="H295" s="758"/>
      <c r="I295" s="759"/>
      <c r="J295" s="761"/>
      <c r="K295" s="761"/>
      <c r="L295" s="749">
        <f t="shared" si="30"/>
        <v>0</v>
      </c>
      <c r="M295" s="752">
        <f t="shared" si="31"/>
        <v>0</v>
      </c>
      <c r="N295" s="752">
        <f t="shared" si="32"/>
        <v>0</v>
      </c>
      <c r="O295" s="780"/>
      <c r="P295" s="780"/>
      <c r="Q295" s="752">
        <f t="shared" si="33"/>
        <v>0</v>
      </c>
      <c r="R295" s="768">
        <f t="shared" si="34"/>
        <v>0</v>
      </c>
      <c r="S295" s="768">
        <f t="shared" si="35"/>
        <v>0</v>
      </c>
      <c r="T295" s="765"/>
      <c r="U295" s="765"/>
      <c r="V295" s="766"/>
      <c r="W295" s="1913"/>
      <c r="X295" s="386" t="s">
        <v>9447</v>
      </c>
      <c r="Y295" s="1913"/>
      <c r="Z295" s="1924"/>
      <c r="AA295" s="1913"/>
      <c r="AB295" s="1914"/>
      <c r="AC295" s="1915"/>
      <c r="AD295" s="834">
        <v>284</v>
      </c>
      <c r="AE295" s="826" t="s">
        <v>9448</v>
      </c>
      <c r="AF295" s="850" t="s">
        <v>9449</v>
      </c>
      <c r="AG295" s="850" t="s">
        <v>9450</v>
      </c>
      <c r="AH295" s="850" t="s">
        <v>9451</v>
      </c>
      <c r="AI295" s="850" t="s">
        <v>9452</v>
      </c>
      <c r="AJ295" s="850" t="s">
        <v>9453</v>
      </c>
      <c r="AK295" s="851" t="s">
        <v>9454</v>
      </c>
      <c r="AL295" s="852" t="s">
        <v>9455</v>
      </c>
      <c r="AM295" s="853" t="s">
        <v>9456</v>
      </c>
      <c r="AN295" s="853" t="s">
        <v>9457</v>
      </c>
      <c r="AO295" s="749" t="s">
        <v>9458</v>
      </c>
      <c r="AP295" s="752" t="s">
        <v>9459</v>
      </c>
      <c r="AQ295" s="752" t="s">
        <v>9460</v>
      </c>
      <c r="AR295" s="827" t="s">
        <v>9461</v>
      </c>
      <c r="AS295" s="827" t="s">
        <v>9462</v>
      </c>
      <c r="AT295" s="752" t="s">
        <v>9463</v>
      </c>
      <c r="AU295" s="694" t="s">
        <v>9464</v>
      </c>
      <c r="AV295" s="694" t="s">
        <v>9465</v>
      </c>
      <c r="AW295" s="709" t="s">
        <v>9466</v>
      </c>
      <c r="AX295" s="709" t="s">
        <v>9467</v>
      </c>
      <c r="AY295" s="872" t="s">
        <v>9468</v>
      </c>
    </row>
    <row r="296" spans="2:51" ht="15" customHeight="1" outlineLevel="1">
      <c r="B296" s="744" t="s">
        <v>9469</v>
      </c>
      <c r="C296" s="757"/>
      <c r="D296" s="757"/>
      <c r="E296" s="757"/>
      <c r="F296" s="757"/>
      <c r="G296" s="757"/>
      <c r="H296" s="758"/>
      <c r="I296" s="759"/>
      <c r="J296" s="761"/>
      <c r="K296" s="761"/>
      <c r="L296" s="749">
        <f t="shared" si="30"/>
        <v>0</v>
      </c>
      <c r="M296" s="752">
        <f t="shared" si="31"/>
        <v>0</v>
      </c>
      <c r="N296" s="752">
        <f t="shared" si="32"/>
        <v>0</v>
      </c>
      <c r="O296" s="780"/>
      <c r="P296" s="780"/>
      <c r="Q296" s="752">
        <f t="shared" si="33"/>
        <v>0</v>
      </c>
      <c r="R296" s="768">
        <f t="shared" si="34"/>
        <v>0</v>
      </c>
      <c r="S296" s="768">
        <f t="shared" si="35"/>
        <v>0</v>
      </c>
      <c r="T296" s="765"/>
      <c r="U296" s="765"/>
      <c r="V296" s="766"/>
      <c r="W296" s="1913"/>
      <c r="X296" s="386" t="s">
        <v>9470</v>
      </c>
      <c r="Y296" s="1913"/>
      <c r="Z296" s="1924"/>
      <c r="AA296" s="1913"/>
      <c r="AB296" s="1914"/>
      <c r="AC296" s="1915"/>
      <c r="AD296" s="834">
        <v>285</v>
      </c>
      <c r="AE296" s="826" t="s">
        <v>9471</v>
      </c>
      <c r="AF296" s="850" t="s">
        <v>9472</v>
      </c>
      <c r="AG296" s="850" t="s">
        <v>9473</v>
      </c>
      <c r="AH296" s="850" t="s">
        <v>9474</v>
      </c>
      <c r="AI296" s="850" t="s">
        <v>9475</v>
      </c>
      <c r="AJ296" s="850" t="s">
        <v>9476</v>
      </c>
      <c r="AK296" s="851" t="s">
        <v>9477</v>
      </c>
      <c r="AL296" s="852" t="s">
        <v>9478</v>
      </c>
      <c r="AM296" s="853" t="s">
        <v>9479</v>
      </c>
      <c r="AN296" s="853" t="s">
        <v>9480</v>
      </c>
      <c r="AO296" s="749" t="s">
        <v>9481</v>
      </c>
      <c r="AP296" s="752" t="s">
        <v>9482</v>
      </c>
      <c r="AQ296" s="752" t="s">
        <v>9483</v>
      </c>
      <c r="AR296" s="827" t="s">
        <v>9484</v>
      </c>
      <c r="AS296" s="827" t="s">
        <v>9485</v>
      </c>
      <c r="AT296" s="752" t="s">
        <v>9486</v>
      </c>
      <c r="AU296" s="694" t="s">
        <v>9487</v>
      </c>
      <c r="AV296" s="694" t="s">
        <v>9488</v>
      </c>
      <c r="AW296" s="709" t="s">
        <v>9489</v>
      </c>
      <c r="AX296" s="709" t="s">
        <v>9490</v>
      </c>
      <c r="AY296" s="872" t="s">
        <v>9491</v>
      </c>
    </row>
    <row r="297" spans="2:51" ht="15" customHeight="1" outlineLevel="1">
      <c r="B297" s="744" t="s">
        <v>9492</v>
      </c>
      <c r="C297" s="757"/>
      <c r="D297" s="757"/>
      <c r="E297" s="757"/>
      <c r="F297" s="757"/>
      <c r="G297" s="757"/>
      <c r="H297" s="758"/>
      <c r="I297" s="759"/>
      <c r="J297" s="761"/>
      <c r="K297" s="761"/>
      <c r="L297" s="749">
        <f t="shared" si="30"/>
        <v>0</v>
      </c>
      <c r="M297" s="752">
        <f t="shared" si="31"/>
        <v>0</v>
      </c>
      <c r="N297" s="752">
        <f t="shared" si="32"/>
        <v>0</v>
      </c>
      <c r="O297" s="780"/>
      <c r="P297" s="780"/>
      <c r="Q297" s="752">
        <f t="shared" si="33"/>
        <v>0</v>
      </c>
      <c r="R297" s="768">
        <f t="shared" si="34"/>
        <v>0</v>
      </c>
      <c r="S297" s="768">
        <f t="shared" si="35"/>
        <v>0</v>
      </c>
      <c r="T297" s="765"/>
      <c r="U297" s="765"/>
      <c r="V297" s="766"/>
      <c r="W297" s="1913"/>
      <c r="X297" s="386" t="s">
        <v>9493</v>
      </c>
      <c r="Y297" s="1913"/>
      <c r="Z297" s="1924"/>
      <c r="AA297" s="1913"/>
      <c r="AB297" s="1914"/>
      <c r="AC297" s="1915"/>
      <c r="AD297" s="834">
        <v>286</v>
      </c>
      <c r="AE297" s="826" t="s">
        <v>9494</v>
      </c>
      <c r="AF297" s="850" t="s">
        <v>9495</v>
      </c>
      <c r="AG297" s="850" t="s">
        <v>9496</v>
      </c>
      <c r="AH297" s="850" t="s">
        <v>9497</v>
      </c>
      <c r="AI297" s="850" t="s">
        <v>9498</v>
      </c>
      <c r="AJ297" s="850" t="s">
        <v>9499</v>
      </c>
      <c r="AK297" s="851" t="s">
        <v>9500</v>
      </c>
      <c r="AL297" s="852" t="s">
        <v>9501</v>
      </c>
      <c r="AM297" s="853" t="s">
        <v>9502</v>
      </c>
      <c r="AN297" s="853" t="s">
        <v>9503</v>
      </c>
      <c r="AO297" s="749" t="s">
        <v>9504</v>
      </c>
      <c r="AP297" s="752" t="s">
        <v>9505</v>
      </c>
      <c r="AQ297" s="752" t="s">
        <v>9506</v>
      </c>
      <c r="AR297" s="827" t="s">
        <v>9507</v>
      </c>
      <c r="AS297" s="827" t="s">
        <v>9508</v>
      </c>
      <c r="AT297" s="752" t="s">
        <v>9509</v>
      </c>
      <c r="AU297" s="694" t="s">
        <v>9510</v>
      </c>
      <c r="AV297" s="694" t="s">
        <v>9511</v>
      </c>
      <c r="AW297" s="709" t="s">
        <v>9512</v>
      </c>
      <c r="AX297" s="709" t="s">
        <v>9513</v>
      </c>
      <c r="AY297" s="872" t="s">
        <v>9514</v>
      </c>
    </row>
    <row r="298" spans="2:51" ht="15" customHeight="1" outlineLevel="1">
      <c r="B298" s="744" t="s">
        <v>9515</v>
      </c>
      <c r="C298" s="757"/>
      <c r="D298" s="757"/>
      <c r="E298" s="757"/>
      <c r="F298" s="757"/>
      <c r="G298" s="757"/>
      <c r="H298" s="758"/>
      <c r="I298" s="759"/>
      <c r="J298" s="761"/>
      <c r="K298" s="761"/>
      <c r="L298" s="749">
        <f t="shared" si="30"/>
        <v>0</v>
      </c>
      <c r="M298" s="752">
        <f t="shared" si="31"/>
        <v>0</v>
      </c>
      <c r="N298" s="752">
        <f t="shared" si="32"/>
        <v>0</v>
      </c>
      <c r="O298" s="780"/>
      <c r="P298" s="780"/>
      <c r="Q298" s="752">
        <f t="shared" si="33"/>
        <v>0</v>
      </c>
      <c r="R298" s="768">
        <f t="shared" si="34"/>
        <v>0</v>
      </c>
      <c r="S298" s="768">
        <f t="shared" si="35"/>
        <v>0</v>
      </c>
      <c r="T298" s="765"/>
      <c r="U298" s="765"/>
      <c r="V298" s="766"/>
      <c r="W298" s="1913"/>
      <c r="X298" s="386" t="s">
        <v>9516</v>
      </c>
      <c r="Y298" s="1913"/>
      <c r="Z298" s="1924"/>
      <c r="AA298" s="1913"/>
      <c r="AB298" s="1914"/>
      <c r="AC298" s="1915"/>
      <c r="AD298" s="834">
        <v>287</v>
      </c>
      <c r="AE298" s="826" t="s">
        <v>9517</v>
      </c>
      <c r="AF298" s="850" t="s">
        <v>9518</v>
      </c>
      <c r="AG298" s="850" t="s">
        <v>9519</v>
      </c>
      <c r="AH298" s="850" t="s">
        <v>9520</v>
      </c>
      <c r="AI298" s="850" t="s">
        <v>9521</v>
      </c>
      <c r="AJ298" s="850" t="s">
        <v>9522</v>
      </c>
      <c r="AK298" s="851" t="s">
        <v>9523</v>
      </c>
      <c r="AL298" s="852" t="s">
        <v>9524</v>
      </c>
      <c r="AM298" s="853" t="s">
        <v>9525</v>
      </c>
      <c r="AN298" s="853" t="s">
        <v>9526</v>
      </c>
      <c r="AO298" s="749" t="s">
        <v>9527</v>
      </c>
      <c r="AP298" s="752" t="s">
        <v>9528</v>
      </c>
      <c r="AQ298" s="752" t="s">
        <v>9529</v>
      </c>
      <c r="AR298" s="827" t="s">
        <v>9530</v>
      </c>
      <c r="AS298" s="827" t="s">
        <v>9531</v>
      </c>
      <c r="AT298" s="752" t="s">
        <v>9532</v>
      </c>
      <c r="AU298" s="694" t="s">
        <v>9533</v>
      </c>
      <c r="AV298" s="694" t="s">
        <v>9534</v>
      </c>
      <c r="AW298" s="709" t="s">
        <v>9535</v>
      </c>
      <c r="AX298" s="709" t="s">
        <v>9536</v>
      </c>
      <c r="AY298" s="872" t="s">
        <v>9537</v>
      </c>
    </row>
    <row r="299" spans="2:51" ht="15" customHeight="1" outlineLevel="1">
      <c r="B299" s="744" t="s">
        <v>9538</v>
      </c>
      <c r="C299" s="757"/>
      <c r="D299" s="757"/>
      <c r="E299" s="757"/>
      <c r="F299" s="757"/>
      <c r="G299" s="757"/>
      <c r="H299" s="758"/>
      <c r="I299" s="759"/>
      <c r="J299" s="761"/>
      <c r="K299" s="761"/>
      <c r="L299" s="749">
        <f t="shared" si="30"/>
        <v>0</v>
      </c>
      <c r="M299" s="752">
        <f t="shared" si="31"/>
        <v>0</v>
      </c>
      <c r="N299" s="752">
        <f t="shared" si="32"/>
        <v>0</v>
      </c>
      <c r="O299" s="780"/>
      <c r="P299" s="780"/>
      <c r="Q299" s="752">
        <f t="shared" si="33"/>
        <v>0</v>
      </c>
      <c r="R299" s="768">
        <f t="shared" si="34"/>
        <v>0</v>
      </c>
      <c r="S299" s="768">
        <f t="shared" si="35"/>
        <v>0</v>
      </c>
      <c r="T299" s="765"/>
      <c r="U299" s="765"/>
      <c r="V299" s="766"/>
      <c r="W299" s="1913"/>
      <c r="X299" s="386" t="s">
        <v>9539</v>
      </c>
      <c r="Y299" s="1913"/>
      <c r="Z299" s="1924"/>
      <c r="AA299" s="1913"/>
      <c r="AB299" s="1914"/>
      <c r="AC299" s="1915"/>
      <c r="AD299" s="834">
        <v>288</v>
      </c>
      <c r="AE299" s="826" t="s">
        <v>9540</v>
      </c>
      <c r="AF299" s="850" t="s">
        <v>9541</v>
      </c>
      <c r="AG299" s="850" t="s">
        <v>9542</v>
      </c>
      <c r="AH299" s="850" t="s">
        <v>9543</v>
      </c>
      <c r="AI299" s="850" t="s">
        <v>9544</v>
      </c>
      <c r="AJ299" s="850" t="s">
        <v>9545</v>
      </c>
      <c r="AK299" s="851" t="s">
        <v>9546</v>
      </c>
      <c r="AL299" s="852" t="s">
        <v>9547</v>
      </c>
      <c r="AM299" s="853" t="s">
        <v>9548</v>
      </c>
      <c r="AN299" s="853" t="s">
        <v>9549</v>
      </c>
      <c r="AO299" s="749" t="s">
        <v>9550</v>
      </c>
      <c r="AP299" s="752" t="s">
        <v>9551</v>
      </c>
      <c r="AQ299" s="752" t="s">
        <v>9552</v>
      </c>
      <c r="AR299" s="827" t="s">
        <v>9553</v>
      </c>
      <c r="AS299" s="827" t="s">
        <v>9554</v>
      </c>
      <c r="AT299" s="752" t="s">
        <v>9555</v>
      </c>
      <c r="AU299" s="694" t="s">
        <v>9556</v>
      </c>
      <c r="AV299" s="694" t="s">
        <v>9557</v>
      </c>
      <c r="AW299" s="709" t="s">
        <v>9558</v>
      </c>
      <c r="AX299" s="709" t="s">
        <v>9559</v>
      </c>
      <c r="AY299" s="872" t="s">
        <v>9560</v>
      </c>
    </row>
    <row r="300" spans="2:51" ht="15" customHeight="1" outlineLevel="1">
      <c r="B300" s="744" t="s">
        <v>9561</v>
      </c>
      <c r="C300" s="757"/>
      <c r="D300" s="757"/>
      <c r="E300" s="757"/>
      <c r="F300" s="757"/>
      <c r="G300" s="757"/>
      <c r="H300" s="758"/>
      <c r="I300" s="759"/>
      <c r="J300" s="761"/>
      <c r="K300" s="761"/>
      <c r="L300" s="749">
        <f t="shared" si="30"/>
        <v>0</v>
      </c>
      <c r="M300" s="752">
        <f t="shared" si="31"/>
        <v>0</v>
      </c>
      <c r="N300" s="752">
        <f t="shared" si="32"/>
        <v>0</v>
      </c>
      <c r="O300" s="780"/>
      <c r="P300" s="780"/>
      <c r="Q300" s="752">
        <f t="shared" si="33"/>
        <v>0</v>
      </c>
      <c r="R300" s="768">
        <f t="shared" si="34"/>
        <v>0</v>
      </c>
      <c r="S300" s="768">
        <f t="shared" si="35"/>
        <v>0</v>
      </c>
      <c r="T300" s="765"/>
      <c r="U300" s="765"/>
      <c r="V300" s="766"/>
      <c r="W300" s="1913"/>
      <c r="X300" s="386" t="s">
        <v>9562</v>
      </c>
      <c r="Y300" s="1913"/>
      <c r="Z300" s="1924"/>
      <c r="AA300" s="1913"/>
      <c r="AB300" s="1914"/>
      <c r="AC300" s="1915"/>
      <c r="AD300" s="834">
        <v>289</v>
      </c>
      <c r="AE300" s="826" t="s">
        <v>9563</v>
      </c>
      <c r="AF300" s="850" t="s">
        <v>9564</v>
      </c>
      <c r="AG300" s="850" t="s">
        <v>9565</v>
      </c>
      <c r="AH300" s="850" t="s">
        <v>9566</v>
      </c>
      <c r="AI300" s="850" t="s">
        <v>9567</v>
      </c>
      <c r="AJ300" s="850" t="s">
        <v>9568</v>
      </c>
      <c r="AK300" s="851" t="s">
        <v>9569</v>
      </c>
      <c r="AL300" s="852" t="s">
        <v>9570</v>
      </c>
      <c r="AM300" s="853" t="s">
        <v>9571</v>
      </c>
      <c r="AN300" s="853" t="s">
        <v>9572</v>
      </c>
      <c r="AO300" s="749" t="s">
        <v>9573</v>
      </c>
      <c r="AP300" s="752" t="s">
        <v>9574</v>
      </c>
      <c r="AQ300" s="752" t="s">
        <v>9575</v>
      </c>
      <c r="AR300" s="827" t="s">
        <v>9576</v>
      </c>
      <c r="AS300" s="827" t="s">
        <v>9577</v>
      </c>
      <c r="AT300" s="752" t="s">
        <v>9578</v>
      </c>
      <c r="AU300" s="694" t="s">
        <v>9579</v>
      </c>
      <c r="AV300" s="694" t="s">
        <v>9580</v>
      </c>
      <c r="AW300" s="709" t="s">
        <v>9581</v>
      </c>
      <c r="AX300" s="709" t="s">
        <v>9582</v>
      </c>
      <c r="AY300" s="872" t="s">
        <v>9583</v>
      </c>
    </row>
    <row r="301" spans="2:51" ht="15" customHeight="1" outlineLevel="1">
      <c r="B301" s="744" t="s">
        <v>9584</v>
      </c>
      <c r="C301" s="757"/>
      <c r="D301" s="757"/>
      <c r="E301" s="757"/>
      <c r="F301" s="757"/>
      <c r="G301" s="757"/>
      <c r="H301" s="758"/>
      <c r="I301" s="759"/>
      <c r="J301" s="761"/>
      <c r="K301" s="761"/>
      <c r="L301" s="749">
        <f t="shared" si="30"/>
        <v>0</v>
      </c>
      <c r="M301" s="752">
        <f t="shared" si="31"/>
        <v>0</v>
      </c>
      <c r="N301" s="752">
        <f t="shared" si="32"/>
        <v>0</v>
      </c>
      <c r="O301" s="780"/>
      <c r="P301" s="780"/>
      <c r="Q301" s="752">
        <f t="shared" si="33"/>
        <v>0</v>
      </c>
      <c r="R301" s="768">
        <f t="shared" si="34"/>
        <v>0</v>
      </c>
      <c r="S301" s="768">
        <f t="shared" si="35"/>
        <v>0</v>
      </c>
      <c r="T301" s="765"/>
      <c r="U301" s="765"/>
      <c r="V301" s="766"/>
      <c r="W301" s="1913"/>
      <c r="X301" s="386" t="s">
        <v>9585</v>
      </c>
      <c r="Y301" s="1913"/>
      <c r="Z301" s="1924"/>
      <c r="AA301" s="1913"/>
      <c r="AB301" s="1914"/>
      <c r="AC301" s="1915"/>
      <c r="AD301" s="834">
        <v>290</v>
      </c>
      <c r="AE301" s="826" t="s">
        <v>9586</v>
      </c>
      <c r="AF301" s="850" t="s">
        <v>9587</v>
      </c>
      <c r="AG301" s="850" t="s">
        <v>9588</v>
      </c>
      <c r="AH301" s="850" t="s">
        <v>9589</v>
      </c>
      <c r="AI301" s="850" t="s">
        <v>9590</v>
      </c>
      <c r="AJ301" s="850" t="s">
        <v>9591</v>
      </c>
      <c r="AK301" s="851" t="s">
        <v>9592</v>
      </c>
      <c r="AL301" s="852" t="s">
        <v>9593</v>
      </c>
      <c r="AM301" s="853" t="s">
        <v>9594</v>
      </c>
      <c r="AN301" s="853" t="s">
        <v>9595</v>
      </c>
      <c r="AO301" s="749" t="s">
        <v>9596</v>
      </c>
      <c r="AP301" s="752" t="s">
        <v>9597</v>
      </c>
      <c r="AQ301" s="752" t="s">
        <v>9598</v>
      </c>
      <c r="AR301" s="827" t="s">
        <v>9599</v>
      </c>
      <c r="AS301" s="827" t="s">
        <v>9600</v>
      </c>
      <c r="AT301" s="752" t="s">
        <v>9601</v>
      </c>
      <c r="AU301" s="694" t="s">
        <v>9602</v>
      </c>
      <c r="AV301" s="694" t="s">
        <v>9603</v>
      </c>
      <c r="AW301" s="709" t="s">
        <v>9604</v>
      </c>
      <c r="AX301" s="709" t="s">
        <v>9605</v>
      </c>
      <c r="AY301" s="872" t="s">
        <v>9606</v>
      </c>
    </row>
    <row r="302" spans="2:51" ht="15" customHeight="1" outlineLevel="1">
      <c r="B302" s="744" t="s">
        <v>9607</v>
      </c>
      <c r="C302" s="757"/>
      <c r="D302" s="757"/>
      <c r="E302" s="757"/>
      <c r="F302" s="757"/>
      <c r="G302" s="757"/>
      <c r="H302" s="758"/>
      <c r="I302" s="759"/>
      <c r="J302" s="761"/>
      <c r="K302" s="761"/>
      <c r="L302" s="749">
        <f t="shared" si="30"/>
        <v>0</v>
      </c>
      <c r="M302" s="752">
        <f t="shared" si="31"/>
        <v>0</v>
      </c>
      <c r="N302" s="752">
        <f t="shared" si="32"/>
        <v>0</v>
      </c>
      <c r="O302" s="780"/>
      <c r="P302" s="780"/>
      <c r="Q302" s="752">
        <f t="shared" si="33"/>
        <v>0</v>
      </c>
      <c r="R302" s="768">
        <f t="shared" si="34"/>
        <v>0</v>
      </c>
      <c r="S302" s="768">
        <f t="shared" si="35"/>
        <v>0</v>
      </c>
      <c r="T302" s="765"/>
      <c r="U302" s="765"/>
      <c r="V302" s="766"/>
      <c r="W302" s="1913"/>
      <c r="X302" s="386" t="s">
        <v>9608</v>
      </c>
      <c r="Y302" s="1913"/>
      <c r="Z302" s="1924"/>
      <c r="AA302" s="1913"/>
      <c r="AB302" s="1914"/>
      <c r="AC302" s="1915"/>
      <c r="AD302" s="834">
        <v>291</v>
      </c>
      <c r="AE302" s="826" t="s">
        <v>9609</v>
      </c>
      <c r="AF302" s="850" t="s">
        <v>9610</v>
      </c>
      <c r="AG302" s="850" t="s">
        <v>9611</v>
      </c>
      <c r="AH302" s="850" t="s">
        <v>9612</v>
      </c>
      <c r="AI302" s="850" t="s">
        <v>9613</v>
      </c>
      <c r="AJ302" s="850" t="s">
        <v>9614</v>
      </c>
      <c r="AK302" s="851" t="s">
        <v>9615</v>
      </c>
      <c r="AL302" s="852" t="s">
        <v>9616</v>
      </c>
      <c r="AM302" s="853" t="s">
        <v>9617</v>
      </c>
      <c r="AN302" s="853" t="s">
        <v>9618</v>
      </c>
      <c r="AO302" s="749" t="s">
        <v>9619</v>
      </c>
      <c r="AP302" s="752" t="s">
        <v>9620</v>
      </c>
      <c r="AQ302" s="752" t="s">
        <v>9621</v>
      </c>
      <c r="AR302" s="827" t="s">
        <v>9622</v>
      </c>
      <c r="AS302" s="827" t="s">
        <v>9623</v>
      </c>
      <c r="AT302" s="752" t="s">
        <v>9624</v>
      </c>
      <c r="AU302" s="694" t="s">
        <v>9625</v>
      </c>
      <c r="AV302" s="694" t="s">
        <v>9626</v>
      </c>
      <c r="AW302" s="709" t="s">
        <v>9627</v>
      </c>
      <c r="AX302" s="709" t="s">
        <v>9628</v>
      </c>
      <c r="AY302" s="872" t="s">
        <v>9629</v>
      </c>
    </row>
    <row r="303" spans="2:51" ht="15" customHeight="1" outlineLevel="1">
      <c r="B303" s="744" t="s">
        <v>9630</v>
      </c>
      <c r="C303" s="757"/>
      <c r="D303" s="757"/>
      <c r="E303" s="757"/>
      <c r="F303" s="757"/>
      <c r="G303" s="757"/>
      <c r="H303" s="758"/>
      <c r="I303" s="759"/>
      <c r="J303" s="761"/>
      <c r="K303" s="761"/>
      <c r="L303" s="749">
        <f t="shared" si="30"/>
        <v>0</v>
      </c>
      <c r="M303" s="752">
        <f t="shared" si="31"/>
        <v>0</v>
      </c>
      <c r="N303" s="752">
        <f t="shared" si="32"/>
        <v>0</v>
      </c>
      <c r="O303" s="780"/>
      <c r="P303" s="780"/>
      <c r="Q303" s="752">
        <f t="shared" si="33"/>
        <v>0</v>
      </c>
      <c r="R303" s="768">
        <f t="shared" si="34"/>
        <v>0</v>
      </c>
      <c r="S303" s="768">
        <f t="shared" si="35"/>
        <v>0</v>
      </c>
      <c r="T303" s="765"/>
      <c r="U303" s="765"/>
      <c r="V303" s="766"/>
      <c r="W303" s="1913"/>
      <c r="X303" s="386" t="s">
        <v>9631</v>
      </c>
      <c r="Y303" s="1913"/>
      <c r="Z303" s="1924"/>
      <c r="AA303" s="1913"/>
      <c r="AB303" s="1914"/>
      <c r="AC303" s="1915"/>
      <c r="AD303" s="834">
        <v>292</v>
      </c>
      <c r="AE303" s="826" t="s">
        <v>9632</v>
      </c>
      <c r="AF303" s="850" t="s">
        <v>9633</v>
      </c>
      <c r="AG303" s="850" t="s">
        <v>9634</v>
      </c>
      <c r="AH303" s="850" t="s">
        <v>9635</v>
      </c>
      <c r="AI303" s="850" t="s">
        <v>9636</v>
      </c>
      <c r="AJ303" s="850" t="s">
        <v>9637</v>
      </c>
      <c r="AK303" s="851" t="s">
        <v>9638</v>
      </c>
      <c r="AL303" s="852" t="s">
        <v>9639</v>
      </c>
      <c r="AM303" s="853" t="s">
        <v>9640</v>
      </c>
      <c r="AN303" s="853" t="s">
        <v>9641</v>
      </c>
      <c r="AO303" s="749" t="s">
        <v>9642</v>
      </c>
      <c r="AP303" s="752" t="s">
        <v>9643</v>
      </c>
      <c r="AQ303" s="752" t="s">
        <v>9644</v>
      </c>
      <c r="AR303" s="827" t="s">
        <v>9645</v>
      </c>
      <c r="AS303" s="827" t="s">
        <v>9646</v>
      </c>
      <c r="AT303" s="752" t="s">
        <v>9647</v>
      </c>
      <c r="AU303" s="694" t="s">
        <v>9648</v>
      </c>
      <c r="AV303" s="694" t="s">
        <v>9649</v>
      </c>
      <c r="AW303" s="709" t="s">
        <v>9650</v>
      </c>
      <c r="AX303" s="709" t="s">
        <v>9651</v>
      </c>
      <c r="AY303" s="872" t="s">
        <v>9652</v>
      </c>
    </row>
    <row r="304" spans="2:51" ht="15" customHeight="1" outlineLevel="1">
      <c r="B304" s="744" t="s">
        <v>9653</v>
      </c>
      <c r="C304" s="757"/>
      <c r="D304" s="757"/>
      <c r="E304" s="757"/>
      <c r="F304" s="757"/>
      <c r="G304" s="757"/>
      <c r="H304" s="758"/>
      <c r="I304" s="759"/>
      <c r="J304" s="761"/>
      <c r="K304" s="761"/>
      <c r="L304" s="749">
        <f t="shared" si="30"/>
        <v>0</v>
      </c>
      <c r="M304" s="752">
        <f t="shared" si="31"/>
        <v>0</v>
      </c>
      <c r="N304" s="752">
        <f t="shared" si="32"/>
        <v>0</v>
      </c>
      <c r="O304" s="780"/>
      <c r="P304" s="780"/>
      <c r="Q304" s="752">
        <f t="shared" si="33"/>
        <v>0</v>
      </c>
      <c r="R304" s="768">
        <f t="shared" si="34"/>
        <v>0</v>
      </c>
      <c r="S304" s="768">
        <f t="shared" si="35"/>
        <v>0</v>
      </c>
      <c r="T304" s="765"/>
      <c r="U304" s="765"/>
      <c r="V304" s="766"/>
      <c r="W304" s="1913"/>
      <c r="X304" s="386" t="s">
        <v>9654</v>
      </c>
      <c r="Y304" s="1913"/>
      <c r="Z304" s="1924"/>
      <c r="AA304" s="1913"/>
      <c r="AB304" s="1914"/>
      <c r="AC304" s="1915"/>
      <c r="AD304" s="834">
        <v>293</v>
      </c>
      <c r="AE304" s="826" t="s">
        <v>9655</v>
      </c>
      <c r="AF304" s="850" t="s">
        <v>9656</v>
      </c>
      <c r="AG304" s="850" t="s">
        <v>9657</v>
      </c>
      <c r="AH304" s="850" t="s">
        <v>9658</v>
      </c>
      <c r="AI304" s="850" t="s">
        <v>9659</v>
      </c>
      <c r="AJ304" s="850" t="s">
        <v>9660</v>
      </c>
      <c r="AK304" s="851" t="s">
        <v>9661</v>
      </c>
      <c r="AL304" s="852" t="s">
        <v>9662</v>
      </c>
      <c r="AM304" s="853" t="s">
        <v>9663</v>
      </c>
      <c r="AN304" s="853" t="s">
        <v>9664</v>
      </c>
      <c r="AO304" s="749" t="s">
        <v>9665</v>
      </c>
      <c r="AP304" s="752" t="s">
        <v>9666</v>
      </c>
      <c r="AQ304" s="752" t="s">
        <v>9667</v>
      </c>
      <c r="AR304" s="827" t="s">
        <v>9668</v>
      </c>
      <c r="AS304" s="827" t="s">
        <v>9669</v>
      </c>
      <c r="AT304" s="752" t="s">
        <v>9670</v>
      </c>
      <c r="AU304" s="694" t="s">
        <v>9671</v>
      </c>
      <c r="AV304" s="694" t="s">
        <v>9672</v>
      </c>
      <c r="AW304" s="709" t="s">
        <v>9673</v>
      </c>
      <c r="AX304" s="709" t="s">
        <v>9674</v>
      </c>
      <c r="AY304" s="872" t="s">
        <v>9675</v>
      </c>
    </row>
    <row r="305" spans="2:51" ht="15" customHeight="1" outlineLevel="1">
      <c r="B305" s="744" t="s">
        <v>9676</v>
      </c>
      <c r="C305" s="757"/>
      <c r="D305" s="757"/>
      <c r="E305" s="757"/>
      <c r="F305" s="757"/>
      <c r="G305" s="757"/>
      <c r="H305" s="758"/>
      <c r="I305" s="759"/>
      <c r="J305" s="761"/>
      <c r="K305" s="761"/>
      <c r="L305" s="749">
        <f t="shared" si="30"/>
        <v>0</v>
      </c>
      <c r="M305" s="752">
        <f t="shared" si="31"/>
        <v>0</v>
      </c>
      <c r="N305" s="752">
        <f t="shared" si="32"/>
        <v>0</v>
      </c>
      <c r="O305" s="780"/>
      <c r="P305" s="780"/>
      <c r="Q305" s="752">
        <f t="shared" si="33"/>
        <v>0</v>
      </c>
      <c r="R305" s="768">
        <f t="shared" si="34"/>
        <v>0</v>
      </c>
      <c r="S305" s="768">
        <f t="shared" si="35"/>
        <v>0</v>
      </c>
      <c r="T305" s="765"/>
      <c r="U305" s="765"/>
      <c r="V305" s="766"/>
      <c r="W305" s="1913"/>
      <c r="X305" s="386" t="s">
        <v>9677</v>
      </c>
      <c r="Y305" s="1913"/>
      <c r="Z305" s="1924"/>
      <c r="AA305" s="1913"/>
      <c r="AB305" s="1914"/>
      <c r="AC305" s="1915"/>
      <c r="AD305" s="834">
        <v>294</v>
      </c>
      <c r="AE305" s="826" t="s">
        <v>9678</v>
      </c>
      <c r="AF305" s="850" t="s">
        <v>9679</v>
      </c>
      <c r="AG305" s="850" t="s">
        <v>9680</v>
      </c>
      <c r="AH305" s="850" t="s">
        <v>9681</v>
      </c>
      <c r="AI305" s="850" t="s">
        <v>9682</v>
      </c>
      <c r="AJ305" s="850" t="s">
        <v>9683</v>
      </c>
      <c r="AK305" s="851" t="s">
        <v>9684</v>
      </c>
      <c r="AL305" s="852" t="s">
        <v>9685</v>
      </c>
      <c r="AM305" s="853" t="s">
        <v>9686</v>
      </c>
      <c r="AN305" s="853" t="s">
        <v>9687</v>
      </c>
      <c r="AO305" s="749" t="s">
        <v>9688</v>
      </c>
      <c r="AP305" s="752" t="s">
        <v>9689</v>
      </c>
      <c r="AQ305" s="752" t="s">
        <v>9690</v>
      </c>
      <c r="AR305" s="827" t="s">
        <v>9691</v>
      </c>
      <c r="AS305" s="827" t="s">
        <v>9692</v>
      </c>
      <c r="AT305" s="752" t="s">
        <v>9693</v>
      </c>
      <c r="AU305" s="694" t="s">
        <v>9694</v>
      </c>
      <c r="AV305" s="694" t="s">
        <v>9695</v>
      </c>
      <c r="AW305" s="709" t="s">
        <v>9696</v>
      </c>
      <c r="AX305" s="709" t="s">
        <v>9697</v>
      </c>
      <c r="AY305" s="872" t="s">
        <v>9698</v>
      </c>
    </row>
    <row r="306" spans="2:51" ht="15" customHeight="1" outlineLevel="1">
      <c r="B306" s="744" t="s">
        <v>9699</v>
      </c>
      <c r="C306" s="757"/>
      <c r="D306" s="757"/>
      <c r="E306" s="757"/>
      <c r="F306" s="757"/>
      <c r="G306" s="757"/>
      <c r="H306" s="758"/>
      <c r="I306" s="759"/>
      <c r="J306" s="761"/>
      <c r="K306" s="761"/>
      <c r="L306" s="749">
        <f t="shared" si="30"/>
        <v>0</v>
      </c>
      <c r="M306" s="752">
        <f t="shared" si="31"/>
        <v>0</v>
      </c>
      <c r="N306" s="752">
        <f t="shared" si="32"/>
        <v>0</v>
      </c>
      <c r="O306" s="780"/>
      <c r="P306" s="780"/>
      <c r="Q306" s="752">
        <f t="shared" si="33"/>
        <v>0</v>
      </c>
      <c r="R306" s="768">
        <f t="shared" si="34"/>
        <v>0</v>
      </c>
      <c r="S306" s="768">
        <f t="shared" si="35"/>
        <v>0</v>
      </c>
      <c r="T306" s="765"/>
      <c r="U306" s="765"/>
      <c r="V306" s="766"/>
      <c r="W306" s="1913"/>
      <c r="X306" s="386" t="s">
        <v>9700</v>
      </c>
      <c r="Y306" s="1913"/>
      <c r="Z306" s="1924"/>
      <c r="AA306" s="1913"/>
      <c r="AB306" s="1914"/>
      <c r="AC306" s="1915"/>
      <c r="AD306" s="834">
        <v>295</v>
      </c>
      <c r="AE306" s="826" t="s">
        <v>9701</v>
      </c>
      <c r="AF306" s="850" t="s">
        <v>9702</v>
      </c>
      <c r="AG306" s="850" t="s">
        <v>9703</v>
      </c>
      <c r="AH306" s="850" t="s">
        <v>9704</v>
      </c>
      <c r="AI306" s="850" t="s">
        <v>9705</v>
      </c>
      <c r="AJ306" s="850" t="s">
        <v>9706</v>
      </c>
      <c r="AK306" s="851" t="s">
        <v>9707</v>
      </c>
      <c r="AL306" s="852" t="s">
        <v>9708</v>
      </c>
      <c r="AM306" s="853" t="s">
        <v>9709</v>
      </c>
      <c r="AN306" s="853" t="s">
        <v>9710</v>
      </c>
      <c r="AO306" s="749" t="s">
        <v>9711</v>
      </c>
      <c r="AP306" s="752" t="s">
        <v>9712</v>
      </c>
      <c r="AQ306" s="752" t="s">
        <v>9713</v>
      </c>
      <c r="AR306" s="827" t="s">
        <v>9714</v>
      </c>
      <c r="AS306" s="827" t="s">
        <v>9715</v>
      </c>
      <c r="AT306" s="752" t="s">
        <v>9716</v>
      </c>
      <c r="AU306" s="694" t="s">
        <v>9717</v>
      </c>
      <c r="AV306" s="694" t="s">
        <v>9718</v>
      </c>
      <c r="AW306" s="709" t="s">
        <v>9719</v>
      </c>
      <c r="AX306" s="709" t="s">
        <v>9720</v>
      </c>
      <c r="AY306" s="872" t="s">
        <v>9721</v>
      </c>
    </row>
    <row r="307" spans="2:51" ht="15" customHeight="1" outlineLevel="1">
      <c r="B307" s="744" t="s">
        <v>9722</v>
      </c>
      <c r="C307" s="757"/>
      <c r="D307" s="757"/>
      <c r="E307" s="757"/>
      <c r="F307" s="757"/>
      <c r="G307" s="757"/>
      <c r="H307" s="758"/>
      <c r="I307" s="759"/>
      <c r="J307" s="761"/>
      <c r="K307" s="761"/>
      <c r="L307" s="749">
        <f t="shared" si="30"/>
        <v>0</v>
      </c>
      <c r="M307" s="752">
        <f t="shared" si="31"/>
        <v>0</v>
      </c>
      <c r="N307" s="752">
        <f t="shared" si="32"/>
        <v>0</v>
      </c>
      <c r="O307" s="780"/>
      <c r="P307" s="780"/>
      <c r="Q307" s="752">
        <f t="shared" si="33"/>
        <v>0</v>
      </c>
      <c r="R307" s="768">
        <f t="shared" si="34"/>
        <v>0</v>
      </c>
      <c r="S307" s="768">
        <f t="shared" si="35"/>
        <v>0</v>
      </c>
      <c r="T307" s="765"/>
      <c r="U307" s="765"/>
      <c r="V307" s="766"/>
      <c r="W307" s="1913"/>
      <c r="X307" s="386" t="s">
        <v>9723</v>
      </c>
      <c r="Y307" s="1913"/>
      <c r="Z307" s="1924"/>
      <c r="AA307" s="1913"/>
      <c r="AB307" s="1914"/>
      <c r="AC307" s="1915"/>
      <c r="AD307" s="834">
        <v>296</v>
      </c>
      <c r="AE307" s="826" t="s">
        <v>9724</v>
      </c>
      <c r="AF307" s="850" t="s">
        <v>9725</v>
      </c>
      <c r="AG307" s="850" t="s">
        <v>9726</v>
      </c>
      <c r="AH307" s="850" t="s">
        <v>9727</v>
      </c>
      <c r="AI307" s="850" t="s">
        <v>9728</v>
      </c>
      <c r="AJ307" s="850" t="s">
        <v>9729</v>
      </c>
      <c r="AK307" s="851" t="s">
        <v>9730</v>
      </c>
      <c r="AL307" s="852" t="s">
        <v>9731</v>
      </c>
      <c r="AM307" s="853" t="s">
        <v>9732</v>
      </c>
      <c r="AN307" s="853" t="s">
        <v>9733</v>
      </c>
      <c r="AO307" s="749" t="s">
        <v>9734</v>
      </c>
      <c r="AP307" s="752" t="s">
        <v>9735</v>
      </c>
      <c r="AQ307" s="752" t="s">
        <v>9736</v>
      </c>
      <c r="AR307" s="827" t="s">
        <v>9737</v>
      </c>
      <c r="AS307" s="827" t="s">
        <v>9738</v>
      </c>
      <c r="AT307" s="752" t="s">
        <v>9739</v>
      </c>
      <c r="AU307" s="694" t="s">
        <v>9740</v>
      </c>
      <c r="AV307" s="694" t="s">
        <v>9741</v>
      </c>
      <c r="AW307" s="709" t="s">
        <v>9742</v>
      </c>
      <c r="AX307" s="709" t="s">
        <v>9743</v>
      </c>
      <c r="AY307" s="872" t="s">
        <v>9744</v>
      </c>
    </row>
    <row r="308" spans="2:51" ht="15" customHeight="1" outlineLevel="1">
      <c r="B308" s="744" t="s">
        <v>9745</v>
      </c>
      <c r="C308" s="757"/>
      <c r="D308" s="757"/>
      <c r="E308" s="757"/>
      <c r="F308" s="757"/>
      <c r="G308" s="757"/>
      <c r="H308" s="758"/>
      <c r="I308" s="759"/>
      <c r="J308" s="761"/>
      <c r="K308" s="761"/>
      <c r="L308" s="749">
        <f t="shared" si="30"/>
        <v>0</v>
      </c>
      <c r="M308" s="752">
        <f t="shared" si="31"/>
        <v>0</v>
      </c>
      <c r="N308" s="752">
        <f t="shared" si="32"/>
        <v>0</v>
      </c>
      <c r="O308" s="780"/>
      <c r="P308" s="780"/>
      <c r="Q308" s="752">
        <f t="shared" si="33"/>
        <v>0</v>
      </c>
      <c r="R308" s="768">
        <f t="shared" si="34"/>
        <v>0</v>
      </c>
      <c r="S308" s="768">
        <f t="shared" si="35"/>
        <v>0</v>
      </c>
      <c r="T308" s="765"/>
      <c r="U308" s="765"/>
      <c r="V308" s="766"/>
      <c r="W308" s="1913"/>
      <c r="X308" s="386" t="s">
        <v>9746</v>
      </c>
      <c r="Y308" s="1913"/>
      <c r="Z308" s="1924"/>
      <c r="AA308" s="1913"/>
      <c r="AB308" s="1914"/>
      <c r="AC308" s="1915"/>
      <c r="AD308" s="834">
        <v>297</v>
      </c>
      <c r="AE308" s="826" t="s">
        <v>9747</v>
      </c>
      <c r="AF308" s="850" t="s">
        <v>9748</v>
      </c>
      <c r="AG308" s="850" t="s">
        <v>9749</v>
      </c>
      <c r="AH308" s="850" t="s">
        <v>9750</v>
      </c>
      <c r="AI308" s="850" t="s">
        <v>9751</v>
      </c>
      <c r="AJ308" s="850" t="s">
        <v>9752</v>
      </c>
      <c r="AK308" s="851" t="s">
        <v>9753</v>
      </c>
      <c r="AL308" s="852" t="s">
        <v>9754</v>
      </c>
      <c r="AM308" s="853" t="s">
        <v>9755</v>
      </c>
      <c r="AN308" s="853" t="s">
        <v>9756</v>
      </c>
      <c r="AO308" s="749" t="s">
        <v>9757</v>
      </c>
      <c r="AP308" s="752" t="s">
        <v>9758</v>
      </c>
      <c r="AQ308" s="752" t="s">
        <v>9759</v>
      </c>
      <c r="AR308" s="827" t="s">
        <v>9760</v>
      </c>
      <c r="AS308" s="827" t="s">
        <v>9761</v>
      </c>
      <c r="AT308" s="752" t="s">
        <v>9762</v>
      </c>
      <c r="AU308" s="694" t="s">
        <v>9763</v>
      </c>
      <c r="AV308" s="694" t="s">
        <v>9764</v>
      </c>
      <c r="AW308" s="709" t="s">
        <v>9765</v>
      </c>
      <c r="AX308" s="709" t="s">
        <v>9766</v>
      </c>
      <c r="AY308" s="872" t="s">
        <v>9767</v>
      </c>
    </row>
    <row r="309" spans="2:51" ht="15" customHeight="1" outlineLevel="1">
      <c r="B309" s="744" t="s">
        <v>9768</v>
      </c>
      <c r="C309" s="757"/>
      <c r="D309" s="757"/>
      <c r="E309" s="757"/>
      <c r="F309" s="757"/>
      <c r="G309" s="757"/>
      <c r="H309" s="758"/>
      <c r="I309" s="759"/>
      <c r="J309" s="761"/>
      <c r="K309" s="761"/>
      <c r="L309" s="749">
        <f t="shared" si="30"/>
        <v>0</v>
      </c>
      <c r="M309" s="752">
        <f t="shared" si="31"/>
        <v>0</v>
      </c>
      <c r="N309" s="752">
        <f t="shared" si="32"/>
        <v>0</v>
      </c>
      <c r="O309" s="780"/>
      <c r="P309" s="780"/>
      <c r="Q309" s="752">
        <f t="shared" si="33"/>
        <v>0</v>
      </c>
      <c r="R309" s="768">
        <f t="shared" si="34"/>
        <v>0</v>
      </c>
      <c r="S309" s="768">
        <f t="shared" si="35"/>
        <v>0</v>
      </c>
      <c r="T309" s="765"/>
      <c r="U309" s="765"/>
      <c r="V309" s="766"/>
      <c r="W309" s="1913"/>
      <c r="X309" s="386" t="s">
        <v>9769</v>
      </c>
      <c r="Y309" s="1913"/>
      <c r="Z309" s="1924"/>
      <c r="AA309" s="1913"/>
      <c r="AB309" s="1914"/>
      <c r="AC309" s="1915"/>
      <c r="AD309" s="834">
        <v>298</v>
      </c>
      <c r="AE309" s="826" t="s">
        <v>9770</v>
      </c>
      <c r="AF309" s="850" t="s">
        <v>9771</v>
      </c>
      <c r="AG309" s="850" t="s">
        <v>9772</v>
      </c>
      <c r="AH309" s="850" t="s">
        <v>9773</v>
      </c>
      <c r="AI309" s="850" t="s">
        <v>9774</v>
      </c>
      <c r="AJ309" s="850" t="s">
        <v>9775</v>
      </c>
      <c r="AK309" s="851" t="s">
        <v>9776</v>
      </c>
      <c r="AL309" s="852" t="s">
        <v>9777</v>
      </c>
      <c r="AM309" s="853" t="s">
        <v>9778</v>
      </c>
      <c r="AN309" s="853" t="s">
        <v>9779</v>
      </c>
      <c r="AO309" s="749" t="s">
        <v>9780</v>
      </c>
      <c r="AP309" s="752" t="s">
        <v>9781</v>
      </c>
      <c r="AQ309" s="752" t="s">
        <v>9782</v>
      </c>
      <c r="AR309" s="827" t="s">
        <v>9783</v>
      </c>
      <c r="AS309" s="827" t="s">
        <v>9784</v>
      </c>
      <c r="AT309" s="752" t="s">
        <v>9785</v>
      </c>
      <c r="AU309" s="694" t="s">
        <v>9786</v>
      </c>
      <c r="AV309" s="694" t="s">
        <v>9787</v>
      </c>
      <c r="AW309" s="709" t="s">
        <v>9788</v>
      </c>
      <c r="AX309" s="709" t="s">
        <v>9789</v>
      </c>
      <c r="AY309" s="872" t="s">
        <v>9790</v>
      </c>
    </row>
    <row r="310" spans="2:51" ht="15" customHeight="1" outlineLevel="1">
      <c r="B310" s="744" t="s">
        <v>9791</v>
      </c>
      <c r="C310" s="757"/>
      <c r="D310" s="757"/>
      <c r="E310" s="757"/>
      <c r="F310" s="757"/>
      <c r="G310" s="757"/>
      <c r="H310" s="758"/>
      <c r="I310" s="759"/>
      <c r="J310" s="761"/>
      <c r="K310" s="761"/>
      <c r="L310" s="749">
        <f t="shared" si="30"/>
        <v>0</v>
      </c>
      <c r="M310" s="752">
        <f t="shared" si="31"/>
        <v>0</v>
      </c>
      <c r="N310" s="752">
        <f t="shared" si="32"/>
        <v>0</v>
      </c>
      <c r="O310" s="780"/>
      <c r="P310" s="780"/>
      <c r="Q310" s="752">
        <f t="shared" si="33"/>
        <v>0</v>
      </c>
      <c r="R310" s="768">
        <f t="shared" si="34"/>
        <v>0</v>
      </c>
      <c r="S310" s="768">
        <f t="shared" si="35"/>
        <v>0</v>
      </c>
      <c r="T310" s="765"/>
      <c r="U310" s="765"/>
      <c r="V310" s="766"/>
      <c r="W310" s="1913"/>
      <c r="X310" s="386" t="s">
        <v>9792</v>
      </c>
      <c r="Y310" s="1913"/>
      <c r="Z310" s="1924"/>
      <c r="AA310" s="1913"/>
      <c r="AB310" s="1914"/>
      <c r="AC310" s="1915"/>
      <c r="AD310" s="834">
        <v>299</v>
      </c>
      <c r="AE310" s="826" t="s">
        <v>9793</v>
      </c>
      <c r="AF310" s="850" t="s">
        <v>9794</v>
      </c>
      <c r="AG310" s="850" t="s">
        <v>9795</v>
      </c>
      <c r="AH310" s="850" t="s">
        <v>9796</v>
      </c>
      <c r="AI310" s="850" t="s">
        <v>9797</v>
      </c>
      <c r="AJ310" s="850" t="s">
        <v>9798</v>
      </c>
      <c r="AK310" s="851" t="s">
        <v>9799</v>
      </c>
      <c r="AL310" s="852" t="s">
        <v>9800</v>
      </c>
      <c r="AM310" s="853" t="s">
        <v>9801</v>
      </c>
      <c r="AN310" s="853" t="s">
        <v>9802</v>
      </c>
      <c r="AO310" s="749" t="s">
        <v>9803</v>
      </c>
      <c r="AP310" s="752" t="s">
        <v>9804</v>
      </c>
      <c r="AQ310" s="752" t="s">
        <v>9805</v>
      </c>
      <c r="AR310" s="827" t="s">
        <v>9806</v>
      </c>
      <c r="AS310" s="827" t="s">
        <v>9807</v>
      </c>
      <c r="AT310" s="752" t="s">
        <v>9808</v>
      </c>
      <c r="AU310" s="694" t="s">
        <v>9809</v>
      </c>
      <c r="AV310" s="694" t="s">
        <v>9810</v>
      </c>
      <c r="AW310" s="709" t="s">
        <v>9811</v>
      </c>
      <c r="AX310" s="709" t="s">
        <v>9812</v>
      </c>
      <c r="AY310" s="872" t="s">
        <v>9813</v>
      </c>
    </row>
    <row r="311" spans="2:51" ht="15" customHeight="1" outlineLevel="1">
      <c r="B311" s="744" t="s">
        <v>9814</v>
      </c>
      <c r="C311" s="757"/>
      <c r="D311" s="757"/>
      <c r="E311" s="757"/>
      <c r="F311" s="757"/>
      <c r="G311" s="757"/>
      <c r="H311" s="758"/>
      <c r="I311" s="759"/>
      <c r="J311" s="761"/>
      <c r="K311" s="761"/>
      <c r="L311" s="749">
        <f t="shared" si="30"/>
        <v>0</v>
      </c>
      <c r="M311" s="752">
        <f t="shared" si="31"/>
        <v>0</v>
      </c>
      <c r="N311" s="752">
        <f t="shared" si="32"/>
        <v>0</v>
      </c>
      <c r="O311" s="780"/>
      <c r="P311" s="780"/>
      <c r="Q311" s="752">
        <f t="shared" si="33"/>
        <v>0</v>
      </c>
      <c r="R311" s="768">
        <f t="shared" si="34"/>
        <v>0</v>
      </c>
      <c r="S311" s="768">
        <f t="shared" si="35"/>
        <v>0</v>
      </c>
      <c r="T311" s="765"/>
      <c r="U311" s="765"/>
      <c r="V311" s="766"/>
      <c r="W311" s="1913"/>
      <c r="X311" s="386" t="s">
        <v>9815</v>
      </c>
      <c r="Y311" s="1913"/>
      <c r="Z311" s="1924"/>
      <c r="AA311" s="1913"/>
      <c r="AB311" s="1914"/>
      <c r="AC311" s="1915"/>
      <c r="AD311" s="834">
        <v>300</v>
      </c>
      <c r="AE311" s="826" t="s">
        <v>9816</v>
      </c>
      <c r="AF311" s="850" t="s">
        <v>9817</v>
      </c>
      <c r="AG311" s="850" t="s">
        <v>9818</v>
      </c>
      <c r="AH311" s="850" t="s">
        <v>9819</v>
      </c>
      <c r="AI311" s="850" t="s">
        <v>9820</v>
      </c>
      <c r="AJ311" s="850" t="s">
        <v>9821</v>
      </c>
      <c r="AK311" s="851" t="s">
        <v>9822</v>
      </c>
      <c r="AL311" s="852" t="s">
        <v>9823</v>
      </c>
      <c r="AM311" s="853" t="s">
        <v>9824</v>
      </c>
      <c r="AN311" s="853" t="s">
        <v>9825</v>
      </c>
      <c r="AO311" s="749" t="s">
        <v>9826</v>
      </c>
      <c r="AP311" s="752" t="s">
        <v>9827</v>
      </c>
      <c r="AQ311" s="752" t="s">
        <v>9828</v>
      </c>
      <c r="AR311" s="827" t="s">
        <v>9829</v>
      </c>
      <c r="AS311" s="827" t="s">
        <v>9830</v>
      </c>
      <c r="AT311" s="752" t="s">
        <v>9831</v>
      </c>
      <c r="AU311" s="694" t="s">
        <v>9832</v>
      </c>
      <c r="AV311" s="694" t="s">
        <v>9833</v>
      </c>
      <c r="AW311" s="709" t="s">
        <v>9834</v>
      </c>
      <c r="AX311" s="709" t="s">
        <v>9835</v>
      </c>
      <c r="AY311" s="872" t="s">
        <v>9836</v>
      </c>
    </row>
    <row r="312" spans="2:51" ht="15" customHeight="1" outlineLevel="1">
      <c r="B312" s="744" t="s">
        <v>9837</v>
      </c>
      <c r="C312" s="757"/>
      <c r="D312" s="757"/>
      <c r="E312" s="757"/>
      <c r="F312" s="757"/>
      <c r="G312" s="757"/>
      <c r="H312" s="758"/>
      <c r="I312" s="759"/>
      <c r="J312" s="761"/>
      <c r="K312" s="761"/>
      <c r="L312" s="749">
        <f t="shared" si="30"/>
        <v>0</v>
      </c>
      <c r="M312" s="752">
        <f t="shared" si="31"/>
        <v>0</v>
      </c>
      <c r="N312" s="752">
        <f t="shared" si="32"/>
        <v>0</v>
      </c>
      <c r="O312" s="780"/>
      <c r="P312" s="780"/>
      <c r="Q312" s="752">
        <f t="shared" si="33"/>
        <v>0</v>
      </c>
      <c r="R312" s="768">
        <f t="shared" si="34"/>
        <v>0</v>
      </c>
      <c r="S312" s="768">
        <f t="shared" si="35"/>
        <v>0</v>
      </c>
      <c r="T312" s="765"/>
      <c r="U312" s="765"/>
      <c r="V312" s="766"/>
      <c r="W312" s="1913"/>
      <c r="X312" s="386" t="s">
        <v>9838</v>
      </c>
      <c r="Y312" s="1913"/>
      <c r="Z312" s="1924"/>
      <c r="AA312" s="1913"/>
      <c r="AB312" s="1914"/>
      <c r="AC312" s="1915"/>
      <c r="AD312" s="834">
        <v>301</v>
      </c>
      <c r="AE312" s="826" t="s">
        <v>9839</v>
      </c>
      <c r="AF312" s="850" t="s">
        <v>9840</v>
      </c>
      <c r="AG312" s="850" t="s">
        <v>9841</v>
      </c>
      <c r="AH312" s="850" t="s">
        <v>9842</v>
      </c>
      <c r="AI312" s="850" t="s">
        <v>9843</v>
      </c>
      <c r="AJ312" s="850" t="s">
        <v>9844</v>
      </c>
      <c r="AK312" s="851" t="s">
        <v>9845</v>
      </c>
      <c r="AL312" s="852" t="s">
        <v>9846</v>
      </c>
      <c r="AM312" s="853" t="s">
        <v>9847</v>
      </c>
      <c r="AN312" s="853" t="s">
        <v>9848</v>
      </c>
      <c r="AO312" s="749" t="s">
        <v>9849</v>
      </c>
      <c r="AP312" s="752" t="s">
        <v>9850</v>
      </c>
      <c r="AQ312" s="752" t="s">
        <v>9851</v>
      </c>
      <c r="AR312" s="827" t="s">
        <v>9852</v>
      </c>
      <c r="AS312" s="827" t="s">
        <v>9853</v>
      </c>
      <c r="AT312" s="752" t="s">
        <v>9854</v>
      </c>
      <c r="AU312" s="694" t="s">
        <v>9855</v>
      </c>
      <c r="AV312" s="694" t="s">
        <v>9856</v>
      </c>
      <c r="AW312" s="709" t="s">
        <v>9857</v>
      </c>
      <c r="AX312" s="709" t="s">
        <v>9858</v>
      </c>
      <c r="AY312" s="872" t="s">
        <v>9859</v>
      </c>
    </row>
    <row r="313" spans="2:51">
      <c r="B313" s="744" t="s">
        <v>9860</v>
      </c>
      <c r="C313" s="757"/>
      <c r="D313" s="757"/>
      <c r="E313" s="757"/>
      <c r="F313" s="757"/>
      <c r="G313" s="757"/>
      <c r="H313" s="758"/>
      <c r="I313" s="759"/>
      <c r="J313" s="761"/>
      <c r="K313" s="761"/>
      <c r="L313" s="749">
        <f t="shared" si="30"/>
        <v>0</v>
      </c>
      <c r="M313" s="752">
        <f t="shared" si="31"/>
        <v>0</v>
      </c>
      <c r="N313" s="752">
        <f t="shared" si="32"/>
        <v>0</v>
      </c>
      <c r="O313" s="780"/>
      <c r="P313" s="780"/>
      <c r="Q313" s="752">
        <f t="shared" si="33"/>
        <v>0</v>
      </c>
      <c r="R313" s="768">
        <f t="shared" si="34"/>
        <v>0</v>
      </c>
      <c r="S313" s="768">
        <f t="shared" si="35"/>
        <v>0</v>
      </c>
      <c r="T313" s="765"/>
      <c r="U313" s="765"/>
      <c r="V313" s="766"/>
      <c r="W313" s="1913"/>
      <c r="X313" s="386" t="s">
        <v>9861</v>
      </c>
      <c r="Y313" s="1913"/>
      <c r="Z313" s="1924"/>
      <c r="AA313" s="1913"/>
      <c r="AB313" s="1914"/>
      <c r="AC313" s="1915"/>
      <c r="AD313" s="834">
        <v>302</v>
      </c>
      <c r="AE313" s="826" t="s">
        <v>9862</v>
      </c>
      <c r="AF313" s="850" t="s">
        <v>9863</v>
      </c>
      <c r="AG313" s="850" t="s">
        <v>9864</v>
      </c>
      <c r="AH313" s="850" t="s">
        <v>9865</v>
      </c>
      <c r="AI313" s="850" t="s">
        <v>9866</v>
      </c>
      <c r="AJ313" s="850" t="s">
        <v>9867</v>
      </c>
      <c r="AK313" s="851" t="s">
        <v>9868</v>
      </c>
      <c r="AL313" s="852" t="s">
        <v>9869</v>
      </c>
      <c r="AM313" s="853" t="s">
        <v>9870</v>
      </c>
      <c r="AN313" s="853" t="s">
        <v>9871</v>
      </c>
      <c r="AO313" s="749" t="s">
        <v>9872</v>
      </c>
      <c r="AP313" s="752" t="s">
        <v>9873</v>
      </c>
      <c r="AQ313" s="752" t="s">
        <v>9874</v>
      </c>
      <c r="AR313" s="827" t="s">
        <v>9875</v>
      </c>
      <c r="AS313" s="827" t="s">
        <v>9876</v>
      </c>
      <c r="AT313" s="752" t="s">
        <v>9877</v>
      </c>
      <c r="AU313" s="694" t="s">
        <v>9878</v>
      </c>
      <c r="AV313" s="694" t="s">
        <v>9879</v>
      </c>
      <c r="AW313" s="709" t="s">
        <v>9880</v>
      </c>
      <c r="AX313" s="709" t="s">
        <v>9881</v>
      </c>
      <c r="AY313" s="872" t="s">
        <v>9882</v>
      </c>
    </row>
    <row r="314" spans="2:51" ht="15" customHeight="1" outlineLevel="1">
      <c r="B314" s="744" t="s">
        <v>9883</v>
      </c>
      <c r="C314" s="757"/>
      <c r="D314" s="757"/>
      <c r="E314" s="757"/>
      <c r="F314" s="757"/>
      <c r="G314" s="757"/>
      <c r="H314" s="758"/>
      <c r="I314" s="759"/>
      <c r="J314" s="761"/>
      <c r="K314" s="761"/>
      <c r="L314" s="749">
        <f t="shared" si="30"/>
        <v>0</v>
      </c>
      <c r="M314" s="752">
        <f t="shared" si="31"/>
        <v>0</v>
      </c>
      <c r="N314" s="752">
        <f t="shared" si="32"/>
        <v>0</v>
      </c>
      <c r="O314" s="780"/>
      <c r="P314" s="780"/>
      <c r="Q314" s="752">
        <f t="shared" si="33"/>
        <v>0</v>
      </c>
      <c r="R314" s="768">
        <f t="shared" si="34"/>
        <v>0</v>
      </c>
      <c r="S314" s="768">
        <f t="shared" si="35"/>
        <v>0</v>
      </c>
      <c r="T314" s="765"/>
      <c r="U314" s="765"/>
      <c r="V314" s="766"/>
      <c r="W314" s="1913"/>
      <c r="X314" s="386" t="s">
        <v>9884</v>
      </c>
      <c r="Y314" s="1913"/>
      <c r="Z314" s="1924"/>
      <c r="AA314" s="1913"/>
      <c r="AB314" s="1914"/>
      <c r="AC314" s="1915"/>
      <c r="AD314" s="834">
        <v>303</v>
      </c>
      <c r="AE314" s="826" t="s">
        <v>9885</v>
      </c>
      <c r="AF314" s="850" t="s">
        <v>9886</v>
      </c>
      <c r="AG314" s="850" t="s">
        <v>9887</v>
      </c>
      <c r="AH314" s="850" t="s">
        <v>9888</v>
      </c>
      <c r="AI314" s="850" t="s">
        <v>9889</v>
      </c>
      <c r="AJ314" s="850" t="s">
        <v>9890</v>
      </c>
      <c r="AK314" s="851" t="s">
        <v>9891</v>
      </c>
      <c r="AL314" s="852" t="s">
        <v>9892</v>
      </c>
      <c r="AM314" s="853" t="s">
        <v>9893</v>
      </c>
      <c r="AN314" s="853" t="s">
        <v>9894</v>
      </c>
      <c r="AO314" s="749" t="s">
        <v>9895</v>
      </c>
      <c r="AP314" s="752" t="s">
        <v>9896</v>
      </c>
      <c r="AQ314" s="752" t="s">
        <v>9897</v>
      </c>
      <c r="AR314" s="827" t="s">
        <v>9898</v>
      </c>
      <c r="AS314" s="827" t="s">
        <v>9899</v>
      </c>
      <c r="AT314" s="752" t="s">
        <v>9900</v>
      </c>
      <c r="AU314" s="694" t="s">
        <v>9901</v>
      </c>
      <c r="AV314" s="694" t="s">
        <v>9902</v>
      </c>
      <c r="AW314" s="709" t="s">
        <v>9903</v>
      </c>
      <c r="AX314" s="709" t="s">
        <v>9904</v>
      </c>
      <c r="AY314" s="872" t="s">
        <v>9905</v>
      </c>
    </row>
    <row r="315" spans="2:51" ht="15" customHeight="1" outlineLevel="1">
      <c r="B315" s="744" t="s">
        <v>9906</v>
      </c>
      <c r="C315" s="757"/>
      <c r="D315" s="757"/>
      <c r="E315" s="757"/>
      <c r="F315" s="757"/>
      <c r="G315" s="757"/>
      <c r="H315" s="758"/>
      <c r="I315" s="759"/>
      <c r="J315" s="761"/>
      <c r="K315" s="761"/>
      <c r="L315" s="749">
        <f t="shared" si="30"/>
        <v>0</v>
      </c>
      <c r="M315" s="752">
        <f t="shared" si="31"/>
        <v>0</v>
      </c>
      <c r="N315" s="752">
        <f t="shared" si="32"/>
        <v>0</v>
      </c>
      <c r="O315" s="780"/>
      <c r="P315" s="780"/>
      <c r="Q315" s="752">
        <f t="shared" si="33"/>
        <v>0</v>
      </c>
      <c r="R315" s="768">
        <f t="shared" si="34"/>
        <v>0</v>
      </c>
      <c r="S315" s="768">
        <f t="shared" si="35"/>
        <v>0</v>
      </c>
      <c r="T315" s="765"/>
      <c r="U315" s="765"/>
      <c r="V315" s="766"/>
      <c r="W315" s="1913"/>
      <c r="X315" s="386" t="s">
        <v>9907</v>
      </c>
      <c r="Y315" s="1913"/>
      <c r="Z315" s="1924"/>
      <c r="AA315" s="1913"/>
      <c r="AB315" s="1914"/>
      <c r="AC315" s="1915"/>
      <c r="AD315" s="834">
        <v>304</v>
      </c>
      <c r="AE315" s="826" t="s">
        <v>9908</v>
      </c>
      <c r="AF315" s="850" t="s">
        <v>9909</v>
      </c>
      <c r="AG315" s="850" t="s">
        <v>9910</v>
      </c>
      <c r="AH315" s="850" t="s">
        <v>9911</v>
      </c>
      <c r="AI315" s="850" t="s">
        <v>9912</v>
      </c>
      <c r="AJ315" s="850" t="s">
        <v>9913</v>
      </c>
      <c r="AK315" s="851" t="s">
        <v>9914</v>
      </c>
      <c r="AL315" s="852" t="s">
        <v>9915</v>
      </c>
      <c r="AM315" s="853" t="s">
        <v>9916</v>
      </c>
      <c r="AN315" s="853" t="s">
        <v>9917</v>
      </c>
      <c r="AO315" s="749" t="s">
        <v>9918</v>
      </c>
      <c r="AP315" s="752" t="s">
        <v>9919</v>
      </c>
      <c r="AQ315" s="752" t="s">
        <v>9920</v>
      </c>
      <c r="AR315" s="827" t="s">
        <v>9921</v>
      </c>
      <c r="AS315" s="827" t="s">
        <v>9922</v>
      </c>
      <c r="AT315" s="752" t="s">
        <v>9923</v>
      </c>
      <c r="AU315" s="694" t="s">
        <v>9924</v>
      </c>
      <c r="AV315" s="694" t="s">
        <v>9925</v>
      </c>
      <c r="AW315" s="709" t="s">
        <v>9926</v>
      </c>
      <c r="AX315" s="709" t="s">
        <v>9927</v>
      </c>
      <c r="AY315" s="872" t="s">
        <v>9928</v>
      </c>
    </row>
    <row r="316" spans="2:51" ht="15" customHeight="1" outlineLevel="1">
      <c r="B316" s="744" t="s">
        <v>9929</v>
      </c>
      <c r="C316" s="757"/>
      <c r="D316" s="757"/>
      <c r="E316" s="757"/>
      <c r="F316" s="757"/>
      <c r="G316" s="757"/>
      <c r="H316" s="758"/>
      <c r="I316" s="759"/>
      <c r="J316" s="761"/>
      <c r="K316" s="761"/>
      <c r="L316" s="749">
        <f t="shared" si="30"/>
        <v>0</v>
      </c>
      <c r="M316" s="752">
        <f t="shared" si="31"/>
        <v>0</v>
      </c>
      <c r="N316" s="752">
        <f t="shared" si="32"/>
        <v>0</v>
      </c>
      <c r="O316" s="780"/>
      <c r="P316" s="780"/>
      <c r="Q316" s="752">
        <f t="shared" si="33"/>
        <v>0</v>
      </c>
      <c r="R316" s="768">
        <f t="shared" si="34"/>
        <v>0</v>
      </c>
      <c r="S316" s="768">
        <f t="shared" si="35"/>
        <v>0</v>
      </c>
      <c r="T316" s="765"/>
      <c r="U316" s="765"/>
      <c r="V316" s="766"/>
      <c r="W316" s="1913"/>
      <c r="X316" s="386" t="s">
        <v>9930</v>
      </c>
      <c r="Y316" s="1913"/>
      <c r="Z316" s="1924"/>
      <c r="AA316" s="1913"/>
      <c r="AB316" s="1914"/>
      <c r="AC316" s="1915"/>
      <c r="AD316" s="834">
        <v>305</v>
      </c>
      <c r="AE316" s="826" t="s">
        <v>9931</v>
      </c>
      <c r="AF316" s="850" t="s">
        <v>9932</v>
      </c>
      <c r="AG316" s="850" t="s">
        <v>9933</v>
      </c>
      <c r="AH316" s="850" t="s">
        <v>9934</v>
      </c>
      <c r="AI316" s="850" t="s">
        <v>9935</v>
      </c>
      <c r="AJ316" s="850" t="s">
        <v>9936</v>
      </c>
      <c r="AK316" s="851" t="s">
        <v>9937</v>
      </c>
      <c r="AL316" s="852" t="s">
        <v>9938</v>
      </c>
      <c r="AM316" s="853" t="s">
        <v>9939</v>
      </c>
      <c r="AN316" s="853" t="s">
        <v>9940</v>
      </c>
      <c r="AO316" s="749" t="s">
        <v>9941</v>
      </c>
      <c r="AP316" s="752" t="s">
        <v>9942</v>
      </c>
      <c r="AQ316" s="752" t="s">
        <v>9943</v>
      </c>
      <c r="AR316" s="827" t="s">
        <v>9944</v>
      </c>
      <c r="AS316" s="827" t="s">
        <v>9945</v>
      </c>
      <c r="AT316" s="752" t="s">
        <v>9946</v>
      </c>
      <c r="AU316" s="694" t="s">
        <v>9947</v>
      </c>
      <c r="AV316" s="694" t="s">
        <v>9948</v>
      </c>
      <c r="AW316" s="709" t="s">
        <v>9949</v>
      </c>
      <c r="AX316" s="709" t="s">
        <v>9950</v>
      </c>
      <c r="AY316" s="872" t="s">
        <v>9951</v>
      </c>
    </row>
    <row r="317" spans="2:51" ht="15" customHeight="1" outlineLevel="1">
      <c r="B317" s="744" t="s">
        <v>9952</v>
      </c>
      <c r="C317" s="757"/>
      <c r="D317" s="757"/>
      <c r="E317" s="757"/>
      <c r="F317" s="757"/>
      <c r="G317" s="757"/>
      <c r="H317" s="758"/>
      <c r="I317" s="759"/>
      <c r="J317" s="761"/>
      <c r="K317" s="761"/>
      <c r="L317" s="749">
        <f t="shared" si="30"/>
        <v>0</v>
      </c>
      <c r="M317" s="752">
        <f t="shared" si="31"/>
        <v>0</v>
      </c>
      <c r="N317" s="752">
        <f t="shared" si="32"/>
        <v>0</v>
      </c>
      <c r="O317" s="780"/>
      <c r="P317" s="780"/>
      <c r="Q317" s="752">
        <f t="shared" si="33"/>
        <v>0</v>
      </c>
      <c r="R317" s="768">
        <f t="shared" si="34"/>
        <v>0</v>
      </c>
      <c r="S317" s="768">
        <f t="shared" si="35"/>
        <v>0</v>
      </c>
      <c r="T317" s="765"/>
      <c r="U317" s="765"/>
      <c r="V317" s="766"/>
      <c r="W317" s="1913"/>
      <c r="X317" s="386" t="s">
        <v>9953</v>
      </c>
      <c r="Y317" s="1913"/>
      <c r="Z317" s="1924"/>
      <c r="AA317" s="1913"/>
      <c r="AB317" s="1914"/>
      <c r="AC317" s="1915"/>
      <c r="AD317" s="834">
        <v>306</v>
      </c>
      <c r="AE317" s="826" t="s">
        <v>9954</v>
      </c>
      <c r="AF317" s="850" t="s">
        <v>9955</v>
      </c>
      <c r="AG317" s="850" t="s">
        <v>9956</v>
      </c>
      <c r="AH317" s="850" t="s">
        <v>9957</v>
      </c>
      <c r="AI317" s="850" t="s">
        <v>9958</v>
      </c>
      <c r="AJ317" s="850" t="s">
        <v>9959</v>
      </c>
      <c r="AK317" s="851" t="s">
        <v>9960</v>
      </c>
      <c r="AL317" s="852" t="s">
        <v>9961</v>
      </c>
      <c r="AM317" s="853" t="s">
        <v>9962</v>
      </c>
      <c r="AN317" s="853" t="s">
        <v>9963</v>
      </c>
      <c r="AO317" s="749" t="s">
        <v>9964</v>
      </c>
      <c r="AP317" s="752" t="s">
        <v>9965</v>
      </c>
      <c r="AQ317" s="752" t="s">
        <v>9966</v>
      </c>
      <c r="AR317" s="827" t="s">
        <v>9967</v>
      </c>
      <c r="AS317" s="827" t="s">
        <v>9968</v>
      </c>
      <c r="AT317" s="752" t="s">
        <v>9969</v>
      </c>
      <c r="AU317" s="694" t="s">
        <v>9970</v>
      </c>
      <c r="AV317" s="694" t="s">
        <v>9971</v>
      </c>
      <c r="AW317" s="709" t="s">
        <v>9972</v>
      </c>
      <c r="AX317" s="709" t="s">
        <v>9973</v>
      </c>
      <c r="AY317" s="872" t="s">
        <v>9974</v>
      </c>
    </row>
    <row r="318" spans="2:51" ht="15" customHeight="1" outlineLevel="1">
      <c r="B318" s="744" t="s">
        <v>9975</v>
      </c>
      <c r="C318" s="757"/>
      <c r="D318" s="757"/>
      <c r="E318" s="757"/>
      <c r="F318" s="757"/>
      <c r="G318" s="757"/>
      <c r="H318" s="758"/>
      <c r="I318" s="759"/>
      <c r="J318" s="761"/>
      <c r="K318" s="761"/>
      <c r="L318" s="749">
        <f t="shared" si="30"/>
        <v>0</v>
      </c>
      <c r="M318" s="752">
        <f t="shared" si="31"/>
        <v>0</v>
      </c>
      <c r="N318" s="752">
        <f t="shared" si="32"/>
        <v>0</v>
      </c>
      <c r="O318" s="780"/>
      <c r="P318" s="780"/>
      <c r="Q318" s="752">
        <f t="shared" si="33"/>
        <v>0</v>
      </c>
      <c r="R318" s="768">
        <f t="shared" si="34"/>
        <v>0</v>
      </c>
      <c r="S318" s="768">
        <f t="shared" si="35"/>
        <v>0</v>
      </c>
      <c r="T318" s="765"/>
      <c r="U318" s="765"/>
      <c r="V318" s="766"/>
      <c r="W318" s="1913"/>
      <c r="X318" s="386" t="s">
        <v>9976</v>
      </c>
      <c r="Y318" s="1913"/>
      <c r="Z318" s="1924"/>
      <c r="AA318" s="1913"/>
      <c r="AB318" s="1914"/>
      <c r="AC318" s="1915"/>
      <c r="AD318" s="834">
        <v>307</v>
      </c>
      <c r="AE318" s="826" t="s">
        <v>9977</v>
      </c>
      <c r="AF318" s="850" t="s">
        <v>9978</v>
      </c>
      <c r="AG318" s="850" t="s">
        <v>9979</v>
      </c>
      <c r="AH318" s="850" t="s">
        <v>9980</v>
      </c>
      <c r="AI318" s="850" t="s">
        <v>9981</v>
      </c>
      <c r="AJ318" s="850" t="s">
        <v>9982</v>
      </c>
      <c r="AK318" s="851" t="s">
        <v>9983</v>
      </c>
      <c r="AL318" s="852" t="s">
        <v>9984</v>
      </c>
      <c r="AM318" s="853" t="s">
        <v>9985</v>
      </c>
      <c r="AN318" s="853" t="s">
        <v>9986</v>
      </c>
      <c r="AO318" s="749" t="s">
        <v>9987</v>
      </c>
      <c r="AP318" s="752" t="s">
        <v>9988</v>
      </c>
      <c r="AQ318" s="752" t="s">
        <v>9989</v>
      </c>
      <c r="AR318" s="827" t="s">
        <v>9990</v>
      </c>
      <c r="AS318" s="827" t="s">
        <v>9991</v>
      </c>
      <c r="AT318" s="752" t="s">
        <v>9992</v>
      </c>
      <c r="AU318" s="694" t="s">
        <v>9993</v>
      </c>
      <c r="AV318" s="694" t="s">
        <v>9994</v>
      </c>
      <c r="AW318" s="709" t="s">
        <v>9995</v>
      </c>
      <c r="AX318" s="709" t="s">
        <v>9996</v>
      </c>
      <c r="AY318" s="872" t="s">
        <v>9997</v>
      </c>
    </row>
    <row r="319" spans="2:51" ht="15" customHeight="1" outlineLevel="1">
      <c r="B319" s="744" t="s">
        <v>9998</v>
      </c>
      <c r="C319" s="757"/>
      <c r="D319" s="757"/>
      <c r="E319" s="757"/>
      <c r="F319" s="757"/>
      <c r="G319" s="757"/>
      <c r="H319" s="758"/>
      <c r="I319" s="759"/>
      <c r="J319" s="761"/>
      <c r="K319" s="761"/>
      <c r="L319" s="749">
        <f t="shared" si="30"/>
        <v>0</v>
      </c>
      <c r="M319" s="752">
        <f t="shared" si="31"/>
        <v>0</v>
      </c>
      <c r="N319" s="752">
        <f t="shared" si="32"/>
        <v>0</v>
      </c>
      <c r="O319" s="780"/>
      <c r="P319" s="780"/>
      <c r="Q319" s="752">
        <f t="shared" si="33"/>
        <v>0</v>
      </c>
      <c r="R319" s="768">
        <f t="shared" si="34"/>
        <v>0</v>
      </c>
      <c r="S319" s="768">
        <f t="shared" si="35"/>
        <v>0</v>
      </c>
      <c r="T319" s="765"/>
      <c r="U319" s="765"/>
      <c r="V319" s="766"/>
      <c r="W319" s="1913"/>
      <c r="X319" s="386" t="s">
        <v>9999</v>
      </c>
      <c r="Y319" s="1913"/>
      <c r="Z319" s="1924"/>
      <c r="AA319" s="1913"/>
      <c r="AB319" s="1914"/>
      <c r="AC319" s="1915"/>
      <c r="AD319" s="834">
        <v>308</v>
      </c>
      <c r="AE319" s="826" t="s">
        <v>10000</v>
      </c>
      <c r="AF319" s="850" t="s">
        <v>10001</v>
      </c>
      <c r="AG319" s="850" t="s">
        <v>10002</v>
      </c>
      <c r="AH319" s="850" t="s">
        <v>10003</v>
      </c>
      <c r="AI319" s="850" t="s">
        <v>10004</v>
      </c>
      <c r="AJ319" s="850" t="s">
        <v>10005</v>
      </c>
      <c r="AK319" s="851" t="s">
        <v>10006</v>
      </c>
      <c r="AL319" s="852" t="s">
        <v>10007</v>
      </c>
      <c r="AM319" s="853" t="s">
        <v>10008</v>
      </c>
      <c r="AN319" s="853" t="s">
        <v>10009</v>
      </c>
      <c r="AO319" s="749" t="s">
        <v>10010</v>
      </c>
      <c r="AP319" s="752" t="s">
        <v>10011</v>
      </c>
      <c r="AQ319" s="752" t="s">
        <v>10012</v>
      </c>
      <c r="AR319" s="827" t="s">
        <v>10013</v>
      </c>
      <c r="AS319" s="827" t="s">
        <v>10014</v>
      </c>
      <c r="AT319" s="752" t="s">
        <v>10015</v>
      </c>
      <c r="AU319" s="694" t="s">
        <v>10016</v>
      </c>
      <c r="AV319" s="694" t="s">
        <v>10017</v>
      </c>
      <c r="AW319" s="709" t="s">
        <v>10018</v>
      </c>
      <c r="AX319" s="709" t="s">
        <v>10019</v>
      </c>
      <c r="AY319" s="872" t="s">
        <v>10020</v>
      </c>
    </row>
    <row r="320" spans="2:51" ht="15" customHeight="1" outlineLevel="1">
      <c r="B320" s="744" t="s">
        <v>10021</v>
      </c>
      <c r="C320" s="757"/>
      <c r="D320" s="757"/>
      <c r="E320" s="757"/>
      <c r="F320" s="757"/>
      <c r="G320" s="757"/>
      <c r="H320" s="758"/>
      <c r="I320" s="759"/>
      <c r="J320" s="761"/>
      <c r="K320" s="761"/>
      <c r="L320" s="749">
        <f t="shared" si="30"/>
        <v>0</v>
      </c>
      <c r="M320" s="752">
        <f t="shared" si="31"/>
        <v>0</v>
      </c>
      <c r="N320" s="752">
        <f t="shared" si="32"/>
        <v>0</v>
      </c>
      <c r="O320" s="780"/>
      <c r="P320" s="780"/>
      <c r="Q320" s="752">
        <f t="shared" si="33"/>
        <v>0</v>
      </c>
      <c r="R320" s="768">
        <f t="shared" si="34"/>
        <v>0</v>
      </c>
      <c r="S320" s="768">
        <f t="shared" si="35"/>
        <v>0</v>
      </c>
      <c r="T320" s="765"/>
      <c r="U320" s="765"/>
      <c r="V320" s="766"/>
      <c r="W320" s="1913"/>
      <c r="X320" s="386" t="s">
        <v>10022</v>
      </c>
      <c r="Y320" s="1913"/>
      <c r="Z320" s="1924"/>
      <c r="AA320" s="1913"/>
      <c r="AB320" s="1914"/>
      <c r="AC320" s="1915"/>
      <c r="AD320" s="834">
        <v>309</v>
      </c>
      <c r="AE320" s="826" t="s">
        <v>10023</v>
      </c>
      <c r="AF320" s="850" t="s">
        <v>10024</v>
      </c>
      <c r="AG320" s="850" t="s">
        <v>10025</v>
      </c>
      <c r="AH320" s="850" t="s">
        <v>10026</v>
      </c>
      <c r="AI320" s="850" t="s">
        <v>10027</v>
      </c>
      <c r="AJ320" s="850" t="s">
        <v>10028</v>
      </c>
      <c r="AK320" s="851" t="s">
        <v>10029</v>
      </c>
      <c r="AL320" s="852" t="s">
        <v>10030</v>
      </c>
      <c r="AM320" s="853" t="s">
        <v>10031</v>
      </c>
      <c r="AN320" s="853" t="s">
        <v>10032</v>
      </c>
      <c r="AO320" s="749" t="s">
        <v>10033</v>
      </c>
      <c r="AP320" s="752" t="s">
        <v>10034</v>
      </c>
      <c r="AQ320" s="752" t="s">
        <v>10035</v>
      </c>
      <c r="AR320" s="827" t="s">
        <v>10036</v>
      </c>
      <c r="AS320" s="827" t="s">
        <v>10037</v>
      </c>
      <c r="AT320" s="752" t="s">
        <v>10038</v>
      </c>
      <c r="AU320" s="694" t="s">
        <v>10039</v>
      </c>
      <c r="AV320" s="694" t="s">
        <v>10040</v>
      </c>
      <c r="AW320" s="709" t="s">
        <v>10041</v>
      </c>
      <c r="AX320" s="709" t="s">
        <v>10042</v>
      </c>
      <c r="AY320" s="872" t="s">
        <v>10043</v>
      </c>
    </row>
    <row r="321" spans="2:51" ht="15" customHeight="1" outlineLevel="1">
      <c r="B321" s="744" t="s">
        <v>10044</v>
      </c>
      <c r="C321" s="757"/>
      <c r="D321" s="757"/>
      <c r="E321" s="757"/>
      <c r="F321" s="757"/>
      <c r="G321" s="757"/>
      <c r="H321" s="758"/>
      <c r="I321" s="759"/>
      <c r="J321" s="761"/>
      <c r="K321" s="761"/>
      <c r="L321" s="749">
        <f t="shared" si="30"/>
        <v>0</v>
      </c>
      <c r="M321" s="752">
        <f t="shared" si="31"/>
        <v>0</v>
      </c>
      <c r="N321" s="752">
        <f t="shared" si="32"/>
        <v>0</v>
      </c>
      <c r="O321" s="780"/>
      <c r="P321" s="780"/>
      <c r="Q321" s="752">
        <f t="shared" si="33"/>
        <v>0</v>
      </c>
      <c r="R321" s="768">
        <f t="shared" si="34"/>
        <v>0</v>
      </c>
      <c r="S321" s="768">
        <f t="shared" si="35"/>
        <v>0</v>
      </c>
      <c r="T321" s="765"/>
      <c r="U321" s="765"/>
      <c r="V321" s="766"/>
      <c r="W321" s="1913"/>
      <c r="X321" s="386" t="s">
        <v>10045</v>
      </c>
      <c r="Y321" s="1913"/>
      <c r="Z321" s="1924"/>
      <c r="AA321" s="1913"/>
      <c r="AB321" s="1914"/>
      <c r="AC321" s="1915"/>
      <c r="AD321" s="834">
        <v>310</v>
      </c>
      <c r="AE321" s="826" t="s">
        <v>10046</v>
      </c>
      <c r="AF321" s="850" t="s">
        <v>10047</v>
      </c>
      <c r="AG321" s="850" t="s">
        <v>10048</v>
      </c>
      <c r="AH321" s="850" t="s">
        <v>10049</v>
      </c>
      <c r="AI321" s="850" t="s">
        <v>10050</v>
      </c>
      <c r="AJ321" s="850" t="s">
        <v>10051</v>
      </c>
      <c r="AK321" s="851" t="s">
        <v>10052</v>
      </c>
      <c r="AL321" s="852" t="s">
        <v>10053</v>
      </c>
      <c r="AM321" s="853" t="s">
        <v>10054</v>
      </c>
      <c r="AN321" s="853" t="s">
        <v>10055</v>
      </c>
      <c r="AO321" s="749" t="s">
        <v>10056</v>
      </c>
      <c r="AP321" s="752" t="s">
        <v>10057</v>
      </c>
      <c r="AQ321" s="752" t="s">
        <v>10058</v>
      </c>
      <c r="AR321" s="827" t="s">
        <v>10059</v>
      </c>
      <c r="AS321" s="827" t="s">
        <v>10060</v>
      </c>
      <c r="AT321" s="752" t="s">
        <v>10061</v>
      </c>
      <c r="AU321" s="694" t="s">
        <v>10062</v>
      </c>
      <c r="AV321" s="694" t="s">
        <v>10063</v>
      </c>
      <c r="AW321" s="709" t="s">
        <v>10064</v>
      </c>
      <c r="AX321" s="709" t="s">
        <v>10065</v>
      </c>
      <c r="AY321" s="872" t="s">
        <v>10066</v>
      </c>
    </row>
    <row r="322" spans="2:51" ht="15" customHeight="1" outlineLevel="1">
      <c r="B322" s="744" t="s">
        <v>10067</v>
      </c>
      <c r="C322" s="757"/>
      <c r="D322" s="757"/>
      <c r="E322" s="757"/>
      <c r="F322" s="757"/>
      <c r="G322" s="757"/>
      <c r="H322" s="758"/>
      <c r="I322" s="759"/>
      <c r="J322" s="761"/>
      <c r="K322" s="761"/>
      <c r="L322" s="749">
        <f t="shared" si="30"/>
        <v>0</v>
      </c>
      <c r="M322" s="752">
        <f t="shared" si="31"/>
        <v>0</v>
      </c>
      <c r="N322" s="752">
        <f t="shared" si="32"/>
        <v>0</v>
      </c>
      <c r="O322" s="780"/>
      <c r="P322" s="780"/>
      <c r="Q322" s="752">
        <f t="shared" si="33"/>
        <v>0</v>
      </c>
      <c r="R322" s="768">
        <f t="shared" si="34"/>
        <v>0</v>
      </c>
      <c r="S322" s="768">
        <f t="shared" si="35"/>
        <v>0</v>
      </c>
      <c r="T322" s="765"/>
      <c r="U322" s="765"/>
      <c r="V322" s="766"/>
      <c r="W322" s="1913"/>
      <c r="X322" s="386" t="s">
        <v>10068</v>
      </c>
      <c r="Y322" s="1913"/>
      <c r="Z322" s="1924"/>
      <c r="AA322" s="1913"/>
      <c r="AB322" s="1914"/>
      <c r="AC322" s="1915"/>
      <c r="AD322" s="834">
        <v>311</v>
      </c>
      <c r="AE322" s="826" t="s">
        <v>10069</v>
      </c>
      <c r="AF322" s="850" t="s">
        <v>10070</v>
      </c>
      <c r="AG322" s="850" t="s">
        <v>10071</v>
      </c>
      <c r="AH322" s="850" t="s">
        <v>10072</v>
      </c>
      <c r="AI322" s="850" t="s">
        <v>10073</v>
      </c>
      <c r="AJ322" s="850" t="s">
        <v>10074</v>
      </c>
      <c r="AK322" s="851" t="s">
        <v>10075</v>
      </c>
      <c r="AL322" s="852" t="s">
        <v>10076</v>
      </c>
      <c r="AM322" s="853" t="s">
        <v>10077</v>
      </c>
      <c r="AN322" s="853" t="s">
        <v>10078</v>
      </c>
      <c r="AO322" s="749" t="s">
        <v>10079</v>
      </c>
      <c r="AP322" s="752" t="s">
        <v>10080</v>
      </c>
      <c r="AQ322" s="752" t="s">
        <v>10081</v>
      </c>
      <c r="AR322" s="827" t="s">
        <v>10082</v>
      </c>
      <c r="AS322" s="827" t="s">
        <v>10083</v>
      </c>
      <c r="AT322" s="752" t="s">
        <v>10084</v>
      </c>
      <c r="AU322" s="694" t="s">
        <v>10085</v>
      </c>
      <c r="AV322" s="694" t="s">
        <v>10086</v>
      </c>
      <c r="AW322" s="709" t="s">
        <v>10087</v>
      </c>
      <c r="AX322" s="709" t="s">
        <v>10088</v>
      </c>
      <c r="AY322" s="872" t="s">
        <v>10089</v>
      </c>
    </row>
    <row r="323" spans="2:51" ht="15" customHeight="1" outlineLevel="1">
      <c r="B323" s="744" t="s">
        <v>10090</v>
      </c>
      <c r="C323" s="757"/>
      <c r="D323" s="757"/>
      <c r="E323" s="757"/>
      <c r="F323" s="757"/>
      <c r="G323" s="757"/>
      <c r="H323" s="758"/>
      <c r="I323" s="759"/>
      <c r="J323" s="761"/>
      <c r="K323" s="761"/>
      <c r="L323" s="749">
        <f t="shared" si="30"/>
        <v>0</v>
      </c>
      <c r="M323" s="752">
        <f t="shared" si="31"/>
        <v>0</v>
      </c>
      <c r="N323" s="752">
        <f t="shared" si="32"/>
        <v>0</v>
      </c>
      <c r="O323" s="780"/>
      <c r="P323" s="780"/>
      <c r="Q323" s="752">
        <f t="shared" si="33"/>
        <v>0</v>
      </c>
      <c r="R323" s="768">
        <f t="shared" si="34"/>
        <v>0</v>
      </c>
      <c r="S323" s="768">
        <f t="shared" si="35"/>
        <v>0</v>
      </c>
      <c r="T323" s="765"/>
      <c r="U323" s="765"/>
      <c r="V323" s="766"/>
      <c r="W323" s="1913"/>
      <c r="X323" s="386" t="s">
        <v>10091</v>
      </c>
      <c r="Y323" s="1913"/>
      <c r="Z323" s="1924"/>
      <c r="AA323" s="1913"/>
      <c r="AB323" s="1914"/>
      <c r="AC323" s="1915"/>
      <c r="AD323" s="834">
        <v>312</v>
      </c>
      <c r="AE323" s="826" t="s">
        <v>10092</v>
      </c>
      <c r="AF323" s="850" t="s">
        <v>10093</v>
      </c>
      <c r="AG323" s="850" t="s">
        <v>10094</v>
      </c>
      <c r="AH323" s="850" t="s">
        <v>10095</v>
      </c>
      <c r="AI323" s="850" t="s">
        <v>10096</v>
      </c>
      <c r="AJ323" s="850" t="s">
        <v>10097</v>
      </c>
      <c r="AK323" s="851" t="s">
        <v>10098</v>
      </c>
      <c r="AL323" s="852" t="s">
        <v>10099</v>
      </c>
      <c r="AM323" s="853" t="s">
        <v>10100</v>
      </c>
      <c r="AN323" s="853" t="s">
        <v>10101</v>
      </c>
      <c r="AO323" s="749" t="s">
        <v>10102</v>
      </c>
      <c r="AP323" s="752" t="s">
        <v>10103</v>
      </c>
      <c r="AQ323" s="752" t="s">
        <v>10104</v>
      </c>
      <c r="AR323" s="827" t="s">
        <v>10105</v>
      </c>
      <c r="AS323" s="827" t="s">
        <v>10106</v>
      </c>
      <c r="AT323" s="752" t="s">
        <v>10107</v>
      </c>
      <c r="AU323" s="694" t="s">
        <v>10108</v>
      </c>
      <c r="AV323" s="694" t="s">
        <v>10109</v>
      </c>
      <c r="AW323" s="709" t="s">
        <v>10110</v>
      </c>
      <c r="AX323" s="709" t="s">
        <v>10111</v>
      </c>
      <c r="AY323" s="872" t="s">
        <v>10112</v>
      </c>
    </row>
    <row r="324" spans="2:51" ht="15" customHeight="1" outlineLevel="1">
      <c r="B324" s="744" t="s">
        <v>10113</v>
      </c>
      <c r="C324" s="757"/>
      <c r="D324" s="757"/>
      <c r="E324" s="757"/>
      <c r="F324" s="757"/>
      <c r="G324" s="757"/>
      <c r="H324" s="758"/>
      <c r="I324" s="759"/>
      <c r="J324" s="761"/>
      <c r="K324" s="761"/>
      <c r="L324" s="749">
        <f t="shared" si="30"/>
        <v>0</v>
      </c>
      <c r="M324" s="752">
        <f t="shared" si="31"/>
        <v>0</v>
      </c>
      <c r="N324" s="752">
        <f t="shared" si="32"/>
        <v>0</v>
      </c>
      <c r="O324" s="780"/>
      <c r="P324" s="780"/>
      <c r="Q324" s="752">
        <f t="shared" si="33"/>
        <v>0</v>
      </c>
      <c r="R324" s="768">
        <f t="shared" si="34"/>
        <v>0</v>
      </c>
      <c r="S324" s="768">
        <f t="shared" si="35"/>
        <v>0</v>
      </c>
      <c r="T324" s="765"/>
      <c r="U324" s="765"/>
      <c r="V324" s="766"/>
      <c r="W324" s="1913"/>
      <c r="X324" s="386" t="s">
        <v>10114</v>
      </c>
      <c r="Y324" s="1913"/>
      <c r="Z324" s="1924"/>
      <c r="AA324" s="1913"/>
      <c r="AB324" s="1914"/>
      <c r="AC324" s="1915"/>
      <c r="AD324" s="834">
        <v>313</v>
      </c>
      <c r="AE324" s="826" t="s">
        <v>10115</v>
      </c>
      <c r="AF324" s="850" t="s">
        <v>10116</v>
      </c>
      <c r="AG324" s="850" t="s">
        <v>10117</v>
      </c>
      <c r="AH324" s="850" t="s">
        <v>10118</v>
      </c>
      <c r="AI324" s="850" t="s">
        <v>10119</v>
      </c>
      <c r="AJ324" s="850" t="s">
        <v>10120</v>
      </c>
      <c r="AK324" s="851" t="s">
        <v>10121</v>
      </c>
      <c r="AL324" s="852" t="s">
        <v>10122</v>
      </c>
      <c r="AM324" s="853" t="s">
        <v>10123</v>
      </c>
      <c r="AN324" s="853" t="s">
        <v>10124</v>
      </c>
      <c r="AO324" s="749" t="s">
        <v>10125</v>
      </c>
      <c r="AP324" s="752" t="s">
        <v>10126</v>
      </c>
      <c r="AQ324" s="752" t="s">
        <v>10127</v>
      </c>
      <c r="AR324" s="827" t="s">
        <v>10128</v>
      </c>
      <c r="AS324" s="827" t="s">
        <v>10129</v>
      </c>
      <c r="AT324" s="752" t="s">
        <v>10130</v>
      </c>
      <c r="AU324" s="694" t="s">
        <v>10131</v>
      </c>
      <c r="AV324" s="694" t="s">
        <v>10132</v>
      </c>
      <c r="AW324" s="709" t="s">
        <v>10133</v>
      </c>
      <c r="AX324" s="709" t="s">
        <v>10134</v>
      </c>
      <c r="AY324" s="872" t="s">
        <v>10135</v>
      </c>
    </row>
    <row r="325" spans="2:51" ht="15" customHeight="1" outlineLevel="1">
      <c r="B325" s="744" t="s">
        <v>10136</v>
      </c>
      <c r="C325" s="757"/>
      <c r="D325" s="757"/>
      <c r="E325" s="757"/>
      <c r="F325" s="757"/>
      <c r="G325" s="757"/>
      <c r="H325" s="758"/>
      <c r="I325" s="759"/>
      <c r="J325" s="761"/>
      <c r="K325" s="761"/>
      <c r="L325" s="749">
        <f t="shared" si="30"/>
        <v>0</v>
      </c>
      <c r="M325" s="752">
        <f t="shared" si="31"/>
        <v>0</v>
      </c>
      <c r="N325" s="752">
        <f t="shared" si="32"/>
        <v>0</v>
      </c>
      <c r="O325" s="780"/>
      <c r="P325" s="780"/>
      <c r="Q325" s="752">
        <f t="shared" si="33"/>
        <v>0</v>
      </c>
      <c r="R325" s="768">
        <f t="shared" si="34"/>
        <v>0</v>
      </c>
      <c r="S325" s="768">
        <f t="shared" si="35"/>
        <v>0</v>
      </c>
      <c r="T325" s="765"/>
      <c r="U325" s="765"/>
      <c r="V325" s="766"/>
      <c r="W325" s="1913"/>
      <c r="X325" s="386" t="s">
        <v>10137</v>
      </c>
      <c r="Y325" s="1913"/>
      <c r="Z325" s="1924"/>
      <c r="AA325" s="1913"/>
      <c r="AB325" s="1914"/>
      <c r="AC325" s="1915"/>
      <c r="AD325" s="834">
        <v>314</v>
      </c>
      <c r="AE325" s="826" t="s">
        <v>10138</v>
      </c>
      <c r="AF325" s="850" t="s">
        <v>10139</v>
      </c>
      <c r="AG325" s="850" t="s">
        <v>10140</v>
      </c>
      <c r="AH325" s="850" t="s">
        <v>10141</v>
      </c>
      <c r="AI325" s="850" t="s">
        <v>10142</v>
      </c>
      <c r="AJ325" s="850" t="s">
        <v>10143</v>
      </c>
      <c r="AK325" s="851" t="s">
        <v>10144</v>
      </c>
      <c r="AL325" s="852" t="s">
        <v>10145</v>
      </c>
      <c r="AM325" s="853" t="s">
        <v>10146</v>
      </c>
      <c r="AN325" s="853" t="s">
        <v>10147</v>
      </c>
      <c r="AO325" s="749" t="s">
        <v>10148</v>
      </c>
      <c r="AP325" s="752" t="s">
        <v>10149</v>
      </c>
      <c r="AQ325" s="752" t="s">
        <v>10150</v>
      </c>
      <c r="AR325" s="827" t="s">
        <v>10151</v>
      </c>
      <c r="AS325" s="827" t="s">
        <v>10152</v>
      </c>
      <c r="AT325" s="752" t="s">
        <v>10153</v>
      </c>
      <c r="AU325" s="694" t="s">
        <v>10154</v>
      </c>
      <c r="AV325" s="694" t="s">
        <v>10155</v>
      </c>
      <c r="AW325" s="709" t="s">
        <v>10156</v>
      </c>
      <c r="AX325" s="709" t="s">
        <v>10157</v>
      </c>
      <c r="AY325" s="872" t="s">
        <v>10158</v>
      </c>
    </row>
    <row r="326" spans="2:51" ht="15" customHeight="1" outlineLevel="1">
      <c r="B326" s="744" t="s">
        <v>10159</v>
      </c>
      <c r="C326" s="757"/>
      <c r="D326" s="757"/>
      <c r="E326" s="757"/>
      <c r="F326" s="757"/>
      <c r="G326" s="757"/>
      <c r="H326" s="758"/>
      <c r="I326" s="759"/>
      <c r="J326" s="761"/>
      <c r="K326" s="761"/>
      <c r="L326" s="749">
        <f t="shared" si="30"/>
        <v>0</v>
      </c>
      <c r="M326" s="752">
        <f t="shared" si="31"/>
        <v>0</v>
      </c>
      <c r="N326" s="752">
        <f t="shared" si="32"/>
        <v>0</v>
      </c>
      <c r="O326" s="780"/>
      <c r="P326" s="780"/>
      <c r="Q326" s="752">
        <f t="shared" si="33"/>
        <v>0</v>
      </c>
      <c r="R326" s="768">
        <f t="shared" si="34"/>
        <v>0</v>
      </c>
      <c r="S326" s="768">
        <f t="shared" si="35"/>
        <v>0</v>
      </c>
      <c r="T326" s="765"/>
      <c r="U326" s="765"/>
      <c r="V326" s="766"/>
      <c r="W326" s="1913"/>
      <c r="X326" s="386" t="s">
        <v>10160</v>
      </c>
      <c r="Y326" s="1913"/>
      <c r="Z326" s="1924"/>
      <c r="AA326" s="1913"/>
      <c r="AB326" s="1914"/>
      <c r="AC326" s="1915"/>
      <c r="AD326" s="834">
        <v>315</v>
      </c>
      <c r="AE326" s="826" t="s">
        <v>10161</v>
      </c>
      <c r="AF326" s="850" t="s">
        <v>10162</v>
      </c>
      <c r="AG326" s="850" t="s">
        <v>10163</v>
      </c>
      <c r="AH326" s="850" t="s">
        <v>10164</v>
      </c>
      <c r="AI326" s="850" t="s">
        <v>10165</v>
      </c>
      <c r="AJ326" s="850" t="s">
        <v>10166</v>
      </c>
      <c r="AK326" s="851" t="s">
        <v>10167</v>
      </c>
      <c r="AL326" s="852" t="s">
        <v>10168</v>
      </c>
      <c r="AM326" s="853" t="s">
        <v>10169</v>
      </c>
      <c r="AN326" s="853" t="s">
        <v>10170</v>
      </c>
      <c r="AO326" s="749" t="s">
        <v>10171</v>
      </c>
      <c r="AP326" s="752" t="s">
        <v>10172</v>
      </c>
      <c r="AQ326" s="752" t="s">
        <v>10173</v>
      </c>
      <c r="AR326" s="827" t="s">
        <v>10174</v>
      </c>
      <c r="AS326" s="827" t="s">
        <v>10175</v>
      </c>
      <c r="AT326" s="752" t="s">
        <v>10176</v>
      </c>
      <c r="AU326" s="694" t="s">
        <v>10177</v>
      </c>
      <c r="AV326" s="694" t="s">
        <v>10178</v>
      </c>
      <c r="AW326" s="709" t="s">
        <v>10179</v>
      </c>
      <c r="AX326" s="709" t="s">
        <v>10180</v>
      </c>
      <c r="AY326" s="872" t="s">
        <v>10181</v>
      </c>
    </row>
    <row r="327" spans="2:51" ht="15" customHeight="1" outlineLevel="1">
      <c r="B327" s="744" t="s">
        <v>10182</v>
      </c>
      <c r="C327" s="757"/>
      <c r="D327" s="757"/>
      <c r="E327" s="757"/>
      <c r="F327" s="757"/>
      <c r="G327" s="757"/>
      <c r="H327" s="758"/>
      <c r="I327" s="759"/>
      <c r="J327" s="761"/>
      <c r="K327" s="761"/>
      <c r="L327" s="749">
        <f t="shared" si="30"/>
        <v>0</v>
      </c>
      <c r="M327" s="752">
        <f t="shared" si="31"/>
        <v>0</v>
      </c>
      <c r="N327" s="752">
        <f t="shared" si="32"/>
        <v>0</v>
      </c>
      <c r="O327" s="780"/>
      <c r="P327" s="780"/>
      <c r="Q327" s="752">
        <f t="shared" si="33"/>
        <v>0</v>
      </c>
      <c r="R327" s="768">
        <f t="shared" si="34"/>
        <v>0</v>
      </c>
      <c r="S327" s="768">
        <f t="shared" si="35"/>
        <v>0</v>
      </c>
      <c r="T327" s="765"/>
      <c r="U327" s="765"/>
      <c r="V327" s="766"/>
      <c r="W327" s="1913"/>
      <c r="X327" s="386" t="s">
        <v>10183</v>
      </c>
      <c r="Y327" s="1913"/>
      <c r="Z327" s="1924"/>
      <c r="AA327" s="1913"/>
      <c r="AB327" s="1914"/>
      <c r="AC327" s="1915"/>
      <c r="AD327" s="834">
        <v>316</v>
      </c>
      <c r="AE327" s="826" t="s">
        <v>10184</v>
      </c>
      <c r="AF327" s="850" t="s">
        <v>10185</v>
      </c>
      <c r="AG327" s="850" t="s">
        <v>10186</v>
      </c>
      <c r="AH327" s="850" t="s">
        <v>10187</v>
      </c>
      <c r="AI327" s="850" t="s">
        <v>10188</v>
      </c>
      <c r="AJ327" s="850" t="s">
        <v>10189</v>
      </c>
      <c r="AK327" s="851" t="s">
        <v>10190</v>
      </c>
      <c r="AL327" s="852" t="s">
        <v>10191</v>
      </c>
      <c r="AM327" s="853" t="s">
        <v>10192</v>
      </c>
      <c r="AN327" s="853" t="s">
        <v>10193</v>
      </c>
      <c r="AO327" s="749" t="s">
        <v>10194</v>
      </c>
      <c r="AP327" s="752" t="s">
        <v>10195</v>
      </c>
      <c r="AQ327" s="752" t="s">
        <v>10196</v>
      </c>
      <c r="AR327" s="827" t="s">
        <v>10197</v>
      </c>
      <c r="AS327" s="827" t="s">
        <v>10198</v>
      </c>
      <c r="AT327" s="752" t="s">
        <v>10199</v>
      </c>
      <c r="AU327" s="694" t="s">
        <v>10200</v>
      </c>
      <c r="AV327" s="694" t="s">
        <v>10201</v>
      </c>
      <c r="AW327" s="709" t="s">
        <v>10202</v>
      </c>
      <c r="AX327" s="709" t="s">
        <v>10203</v>
      </c>
      <c r="AY327" s="872" t="s">
        <v>10204</v>
      </c>
    </row>
    <row r="328" spans="2:51" ht="15" customHeight="1" outlineLevel="1">
      <c r="B328" s="744" t="s">
        <v>10205</v>
      </c>
      <c r="C328" s="757"/>
      <c r="D328" s="757"/>
      <c r="E328" s="757"/>
      <c r="F328" s="757"/>
      <c r="G328" s="757"/>
      <c r="H328" s="758"/>
      <c r="I328" s="759"/>
      <c r="J328" s="761"/>
      <c r="K328" s="761"/>
      <c r="L328" s="749">
        <f t="shared" si="30"/>
        <v>0</v>
      </c>
      <c r="M328" s="752">
        <f t="shared" si="31"/>
        <v>0</v>
      </c>
      <c r="N328" s="752">
        <f t="shared" si="32"/>
        <v>0</v>
      </c>
      <c r="O328" s="780"/>
      <c r="P328" s="780"/>
      <c r="Q328" s="752">
        <f t="shared" si="33"/>
        <v>0</v>
      </c>
      <c r="R328" s="768">
        <f t="shared" si="34"/>
        <v>0</v>
      </c>
      <c r="S328" s="768">
        <f t="shared" si="35"/>
        <v>0</v>
      </c>
      <c r="T328" s="765"/>
      <c r="U328" s="765"/>
      <c r="V328" s="766"/>
      <c r="W328" s="1913"/>
      <c r="X328" s="386" t="s">
        <v>10206</v>
      </c>
      <c r="Y328" s="1913"/>
      <c r="Z328" s="1924"/>
      <c r="AA328" s="1913"/>
      <c r="AB328" s="1914"/>
      <c r="AC328" s="1915"/>
      <c r="AD328" s="834">
        <v>317</v>
      </c>
      <c r="AE328" s="826" t="s">
        <v>10207</v>
      </c>
      <c r="AF328" s="850" t="s">
        <v>10208</v>
      </c>
      <c r="AG328" s="850" t="s">
        <v>10209</v>
      </c>
      <c r="AH328" s="850" t="s">
        <v>10210</v>
      </c>
      <c r="AI328" s="850" t="s">
        <v>10211</v>
      </c>
      <c r="AJ328" s="850" t="s">
        <v>10212</v>
      </c>
      <c r="AK328" s="851" t="s">
        <v>10213</v>
      </c>
      <c r="AL328" s="852" t="s">
        <v>10214</v>
      </c>
      <c r="AM328" s="853" t="s">
        <v>10215</v>
      </c>
      <c r="AN328" s="853" t="s">
        <v>10216</v>
      </c>
      <c r="AO328" s="749" t="s">
        <v>10217</v>
      </c>
      <c r="AP328" s="752" t="s">
        <v>10218</v>
      </c>
      <c r="AQ328" s="752" t="s">
        <v>10219</v>
      </c>
      <c r="AR328" s="827" t="s">
        <v>10220</v>
      </c>
      <c r="AS328" s="827" t="s">
        <v>10221</v>
      </c>
      <c r="AT328" s="752" t="s">
        <v>10222</v>
      </c>
      <c r="AU328" s="694" t="s">
        <v>10223</v>
      </c>
      <c r="AV328" s="694" t="s">
        <v>10224</v>
      </c>
      <c r="AW328" s="709" t="s">
        <v>10225</v>
      </c>
      <c r="AX328" s="709" t="s">
        <v>10226</v>
      </c>
      <c r="AY328" s="872" t="s">
        <v>10227</v>
      </c>
    </row>
    <row r="329" spans="2:51" ht="15" customHeight="1" outlineLevel="1">
      <c r="B329" s="744" t="s">
        <v>10228</v>
      </c>
      <c r="C329" s="757"/>
      <c r="D329" s="757"/>
      <c r="E329" s="757"/>
      <c r="F329" s="757"/>
      <c r="G329" s="757"/>
      <c r="H329" s="758"/>
      <c r="I329" s="759"/>
      <c r="J329" s="761"/>
      <c r="K329" s="761"/>
      <c r="L329" s="749">
        <f t="shared" si="30"/>
        <v>0</v>
      </c>
      <c r="M329" s="752">
        <f t="shared" si="31"/>
        <v>0</v>
      </c>
      <c r="N329" s="752">
        <f t="shared" si="32"/>
        <v>0</v>
      </c>
      <c r="O329" s="780"/>
      <c r="P329" s="780"/>
      <c r="Q329" s="752">
        <f t="shared" si="33"/>
        <v>0</v>
      </c>
      <c r="R329" s="768">
        <f t="shared" si="34"/>
        <v>0</v>
      </c>
      <c r="S329" s="768">
        <f t="shared" si="35"/>
        <v>0</v>
      </c>
      <c r="T329" s="765"/>
      <c r="U329" s="765"/>
      <c r="V329" s="766"/>
      <c r="W329" s="1913"/>
      <c r="X329" s="386" t="s">
        <v>10229</v>
      </c>
      <c r="Y329" s="1913"/>
      <c r="Z329" s="1924"/>
      <c r="AA329" s="1913"/>
      <c r="AB329" s="1914"/>
      <c r="AC329" s="1915"/>
      <c r="AD329" s="834">
        <v>318</v>
      </c>
      <c r="AE329" s="826" t="s">
        <v>10230</v>
      </c>
      <c r="AF329" s="850" t="s">
        <v>10231</v>
      </c>
      <c r="AG329" s="850" t="s">
        <v>10232</v>
      </c>
      <c r="AH329" s="850" t="s">
        <v>10233</v>
      </c>
      <c r="AI329" s="850" t="s">
        <v>10234</v>
      </c>
      <c r="AJ329" s="850" t="s">
        <v>10235</v>
      </c>
      <c r="AK329" s="851" t="s">
        <v>10236</v>
      </c>
      <c r="AL329" s="852" t="s">
        <v>10237</v>
      </c>
      <c r="AM329" s="853" t="s">
        <v>10238</v>
      </c>
      <c r="AN329" s="853" t="s">
        <v>10239</v>
      </c>
      <c r="AO329" s="749" t="s">
        <v>10240</v>
      </c>
      <c r="AP329" s="752" t="s">
        <v>10241</v>
      </c>
      <c r="AQ329" s="752" t="s">
        <v>10242</v>
      </c>
      <c r="AR329" s="827" t="s">
        <v>10243</v>
      </c>
      <c r="AS329" s="827" t="s">
        <v>10244</v>
      </c>
      <c r="AT329" s="752" t="s">
        <v>10245</v>
      </c>
      <c r="AU329" s="694" t="s">
        <v>10246</v>
      </c>
      <c r="AV329" s="694" t="s">
        <v>10247</v>
      </c>
      <c r="AW329" s="709" t="s">
        <v>10248</v>
      </c>
      <c r="AX329" s="709" t="s">
        <v>10249</v>
      </c>
      <c r="AY329" s="872" t="s">
        <v>10250</v>
      </c>
    </row>
    <row r="330" spans="2:51" ht="15" customHeight="1" outlineLevel="1">
      <c r="B330" s="744" t="s">
        <v>10251</v>
      </c>
      <c r="C330" s="757"/>
      <c r="D330" s="757"/>
      <c r="E330" s="757"/>
      <c r="F330" s="757"/>
      <c r="G330" s="757"/>
      <c r="H330" s="758"/>
      <c r="I330" s="759"/>
      <c r="J330" s="761"/>
      <c r="K330" s="761"/>
      <c r="L330" s="749">
        <f t="shared" si="30"/>
        <v>0</v>
      </c>
      <c r="M330" s="752">
        <f t="shared" si="31"/>
        <v>0</v>
      </c>
      <c r="N330" s="752">
        <f t="shared" si="32"/>
        <v>0</v>
      </c>
      <c r="O330" s="780"/>
      <c r="P330" s="780"/>
      <c r="Q330" s="752">
        <f t="shared" si="33"/>
        <v>0</v>
      </c>
      <c r="R330" s="768">
        <f t="shared" si="34"/>
        <v>0</v>
      </c>
      <c r="S330" s="768">
        <f t="shared" si="35"/>
        <v>0</v>
      </c>
      <c r="T330" s="765"/>
      <c r="U330" s="765"/>
      <c r="V330" s="766"/>
      <c r="W330" s="1913"/>
      <c r="X330" s="386" t="s">
        <v>10252</v>
      </c>
      <c r="Y330" s="1913"/>
      <c r="Z330" s="1924"/>
      <c r="AA330" s="1913"/>
      <c r="AB330" s="1914"/>
      <c r="AC330" s="1915"/>
      <c r="AD330" s="834">
        <v>319</v>
      </c>
      <c r="AE330" s="826" t="s">
        <v>10253</v>
      </c>
      <c r="AF330" s="850" t="s">
        <v>10254</v>
      </c>
      <c r="AG330" s="850" t="s">
        <v>10255</v>
      </c>
      <c r="AH330" s="850" t="s">
        <v>10256</v>
      </c>
      <c r="AI330" s="850" t="s">
        <v>10257</v>
      </c>
      <c r="AJ330" s="850" t="s">
        <v>10258</v>
      </c>
      <c r="AK330" s="851" t="s">
        <v>10259</v>
      </c>
      <c r="AL330" s="852" t="s">
        <v>10260</v>
      </c>
      <c r="AM330" s="853" t="s">
        <v>10261</v>
      </c>
      <c r="AN330" s="853" t="s">
        <v>10262</v>
      </c>
      <c r="AO330" s="749" t="s">
        <v>10263</v>
      </c>
      <c r="AP330" s="752" t="s">
        <v>10264</v>
      </c>
      <c r="AQ330" s="752" t="s">
        <v>10265</v>
      </c>
      <c r="AR330" s="827" t="s">
        <v>10266</v>
      </c>
      <c r="AS330" s="827" t="s">
        <v>10267</v>
      </c>
      <c r="AT330" s="752" t="s">
        <v>10268</v>
      </c>
      <c r="AU330" s="694" t="s">
        <v>10269</v>
      </c>
      <c r="AV330" s="694" t="s">
        <v>10270</v>
      </c>
      <c r="AW330" s="709" t="s">
        <v>10271</v>
      </c>
      <c r="AX330" s="709" t="s">
        <v>10272</v>
      </c>
      <c r="AY330" s="872" t="s">
        <v>10273</v>
      </c>
    </row>
    <row r="331" spans="2:51" ht="15" customHeight="1" outlineLevel="1">
      <c r="B331" s="744" t="s">
        <v>10274</v>
      </c>
      <c r="C331" s="757"/>
      <c r="D331" s="757"/>
      <c r="E331" s="757"/>
      <c r="F331" s="757"/>
      <c r="G331" s="757"/>
      <c r="H331" s="758"/>
      <c r="I331" s="759"/>
      <c r="J331" s="761"/>
      <c r="K331" s="761"/>
      <c r="L331" s="749">
        <f t="shared" si="30"/>
        <v>0</v>
      </c>
      <c r="M331" s="752">
        <f t="shared" si="31"/>
        <v>0</v>
      </c>
      <c r="N331" s="752">
        <f t="shared" si="32"/>
        <v>0</v>
      </c>
      <c r="O331" s="780"/>
      <c r="P331" s="780"/>
      <c r="Q331" s="752">
        <f t="shared" si="33"/>
        <v>0</v>
      </c>
      <c r="R331" s="768">
        <f t="shared" si="34"/>
        <v>0</v>
      </c>
      <c r="S331" s="768">
        <f t="shared" si="35"/>
        <v>0</v>
      </c>
      <c r="T331" s="765"/>
      <c r="U331" s="765"/>
      <c r="V331" s="766"/>
      <c r="W331" s="1913"/>
      <c r="X331" s="386" t="s">
        <v>10275</v>
      </c>
      <c r="Y331" s="1913"/>
      <c r="Z331" s="1924"/>
      <c r="AA331" s="1913"/>
      <c r="AB331" s="1914"/>
      <c r="AC331" s="1915"/>
      <c r="AD331" s="834">
        <v>320</v>
      </c>
      <c r="AE331" s="826" t="s">
        <v>10276</v>
      </c>
      <c r="AF331" s="850" t="s">
        <v>10277</v>
      </c>
      <c r="AG331" s="850" t="s">
        <v>10278</v>
      </c>
      <c r="AH331" s="850" t="s">
        <v>10279</v>
      </c>
      <c r="AI331" s="850" t="s">
        <v>10280</v>
      </c>
      <c r="AJ331" s="850" t="s">
        <v>10281</v>
      </c>
      <c r="AK331" s="851" t="s">
        <v>10282</v>
      </c>
      <c r="AL331" s="852" t="s">
        <v>10283</v>
      </c>
      <c r="AM331" s="853" t="s">
        <v>10284</v>
      </c>
      <c r="AN331" s="853" t="s">
        <v>10285</v>
      </c>
      <c r="AO331" s="749" t="s">
        <v>10286</v>
      </c>
      <c r="AP331" s="752" t="s">
        <v>10287</v>
      </c>
      <c r="AQ331" s="752" t="s">
        <v>10288</v>
      </c>
      <c r="AR331" s="827" t="s">
        <v>10289</v>
      </c>
      <c r="AS331" s="827" t="s">
        <v>10290</v>
      </c>
      <c r="AT331" s="752" t="s">
        <v>10291</v>
      </c>
      <c r="AU331" s="694" t="s">
        <v>10292</v>
      </c>
      <c r="AV331" s="694" t="s">
        <v>10293</v>
      </c>
      <c r="AW331" s="709" t="s">
        <v>10294</v>
      </c>
      <c r="AX331" s="709" t="s">
        <v>10295</v>
      </c>
      <c r="AY331" s="872" t="s">
        <v>10296</v>
      </c>
    </row>
    <row r="332" spans="2:51" ht="15" customHeight="1" outlineLevel="1">
      <c r="B332" s="744" t="s">
        <v>10297</v>
      </c>
      <c r="C332" s="757"/>
      <c r="D332" s="757"/>
      <c r="E332" s="757"/>
      <c r="F332" s="757"/>
      <c r="G332" s="757"/>
      <c r="H332" s="758"/>
      <c r="I332" s="759"/>
      <c r="J332" s="761"/>
      <c r="K332" s="761"/>
      <c r="L332" s="749">
        <f t="shared" si="30"/>
        <v>0</v>
      </c>
      <c r="M332" s="752">
        <f t="shared" si="31"/>
        <v>0</v>
      </c>
      <c r="N332" s="752">
        <f t="shared" si="32"/>
        <v>0</v>
      </c>
      <c r="O332" s="780"/>
      <c r="P332" s="780"/>
      <c r="Q332" s="752">
        <f t="shared" si="33"/>
        <v>0</v>
      </c>
      <c r="R332" s="768">
        <f t="shared" si="34"/>
        <v>0</v>
      </c>
      <c r="S332" s="768">
        <f t="shared" si="35"/>
        <v>0</v>
      </c>
      <c r="T332" s="765"/>
      <c r="U332" s="765"/>
      <c r="V332" s="766"/>
      <c r="W332" s="1913"/>
      <c r="X332" s="386" t="s">
        <v>10298</v>
      </c>
      <c r="Y332" s="1913"/>
      <c r="Z332" s="1924"/>
      <c r="AA332" s="1913"/>
      <c r="AB332" s="1914"/>
      <c r="AC332" s="1915"/>
      <c r="AD332" s="834">
        <v>321</v>
      </c>
      <c r="AE332" s="826" t="s">
        <v>10299</v>
      </c>
      <c r="AF332" s="850" t="s">
        <v>10300</v>
      </c>
      <c r="AG332" s="850" t="s">
        <v>10301</v>
      </c>
      <c r="AH332" s="850" t="s">
        <v>10302</v>
      </c>
      <c r="AI332" s="850" t="s">
        <v>10303</v>
      </c>
      <c r="AJ332" s="850" t="s">
        <v>10304</v>
      </c>
      <c r="AK332" s="851" t="s">
        <v>10305</v>
      </c>
      <c r="AL332" s="852" t="s">
        <v>10306</v>
      </c>
      <c r="AM332" s="853" t="s">
        <v>10307</v>
      </c>
      <c r="AN332" s="853" t="s">
        <v>10308</v>
      </c>
      <c r="AO332" s="749" t="s">
        <v>10309</v>
      </c>
      <c r="AP332" s="752" t="s">
        <v>10310</v>
      </c>
      <c r="AQ332" s="752" t="s">
        <v>10311</v>
      </c>
      <c r="AR332" s="827" t="s">
        <v>10312</v>
      </c>
      <c r="AS332" s="827" t="s">
        <v>10313</v>
      </c>
      <c r="AT332" s="752" t="s">
        <v>10314</v>
      </c>
      <c r="AU332" s="694" t="s">
        <v>10315</v>
      </c>
      <c r="AV332" s="694" t="s">
        <v>10316</v>
      </c>
      <c r="AW332" s="709" t="s">
        <v>10317</v>
      </c>
      <c r="AX332" s="709" t="s">
        <v>10318</v>
      </c>
      <c r="AY332" s="872" t="s">
        <v>10319</v>
      </c>
    </row>
    <row r="333" spans="2:51" ht="15" customHeight="1" outlineLevel="1">
      <c r="B333" s="744" t="s">
        <v>10320</v>
      </c>
      <c r="C333" s="757"/>
      <c r="D333" s="757"/>
      <c r="E333" s="757"/>
      <c r="F333" s="757"/>
      <c r="G333" s="757"/>
      <c r="H333" s="758"/>
      <c r="I333" s="759"/>
      <c r="J333" s="761"/>
      <c r="K333" s="761"/>
      <c r="L333" s="749">
        <f t="shared" si="30"/>
        <v>0</v>
      </c>
      <c r="M333" s="752">
        <f t="shared" si="31"/>
        <v>0</v>
      </c>
      <c r="N333" s="752">
        <f t="shared" si="32"/>
        <v>0</v>
      </c>
      <c r="O333" s="780"/>
      <c r="P333" s="780"/>
      <c r="Q333" s="752">
        <f t="shared" si="33"/>
        <v>0</v>
      </c>
      <c r="R333" s="768">
        <f t="shared" si="34"/>
        <v>0</v>
      </c>
      <c r="S333" s="768">
        <f t="shared" si="35"/>
        <v>0</v>
      </c>
      <c r="T333" s="765"/>
      <c r="U333" s="765"/>
      <c r="V333" s="766"/>
      <c r="W333" s="1913"/>
      <c r="X333" s="386" t="s">
        <v>10321</v>
      </c>
      <c r="Y333" s="1913"/>
      <c r="Z333" s="1924"/>
      <c r="AA333" s="1913"/>
      <c r="AB333" s="1914"/>
      <c r="AC333" s="1915"/>
      <c r="AD333" s="834">
        <v>322</v>
      </c>
      <c r="AE333" s="826" t="s">
        <v>10322</v>
      </c>
      <c r="AF333" s="850" t="s">
        <v>10323</v>
      </c>
      <c r="AG333" s="850" t="s">
        <v>10324</v>
      </c>
      <c r="AH333" s="850" t="s">
        <v>10325</v>
      </c>
      <c r="AI333" s="850" t="s">
        <v>10326</v>
      </c>
      <c r="AJ333" s="850" t="s">
        <v>10327</v>
      </c>
      <c r="AK333" s="851" t="s">
        <v>10328</v>
      </c>
      <c r="AL333" s="852" t="s">
        <v>10329</v>
      </c>
      <c r="AM333" s="853" t="s">
        <v>10330</v>
      </c>
      <c r="AN333" s="853" t="s">
        <v>10331</v>
      </c>
      <c r="AO333" s="749" t="s">
        <v>10332</v>
      </c>
      <c r="AP333" s="752" t="s">
        <v>10333</v>
      </c>
      <c r="AQ333" s="752" t="s">
        <v>10334</v>
      </c>
      <c r="AR333" s="827" t="s">
        <v>10335</v>
      </c>
      <c r="AS333" s="827" t="s">
        <v>10336</v>
      </c>
      <c r="AT333" s="752" t="s">
        <v>10337</v>
      </c>
      <c r="AU333" s="694" t="s">
        <v>10338</v>
      </c>
      <c r="AV333" s="694" t="s">
        <v>10339</v>
      </c>
      <c r="AW333" s="709" t="s">
        <v>10340</v>
      </c>
      <c r="AX333" s="709" t="s">
        <v>10341</v>
      </c>
      <c r="AY333" s="872" t="s">
        <v>10342</v>
      </c>
    </row>
    <row r="334" spans="2:51" ht="15" customHeight="1" outlineLevel="1">
      <c r="B334" s="744" t="s">
        <v>10343</v>
      </c>
      <c r="C334" s="757"/>
      <c r="D334" s="757"/>
      <c r="E334" s="757"/>
      <c r="F334" s="757"/>
      <c r="G334" s="757"/>
      <c r="H334" s="758"/>
      <c r="I334" s="759"/>
      <c r="J334" s="761"/>
      <c r="K334" s="761"/>
      <c r="L334" s="749">
        <f t="shared" si="30"/>
        <v>0</v>
      </c>
      <c r="M334" s="752">
        <f t="shared" si="31"/>
        <v>0</v>
      </c>
      <c r="N334" s="752">
        <f t="shared" si="32"/>
        <v>0</v>
      </c>
      <c r="O334" s="780"/>
      <c r="P334" s="780"/>
      <c r="Q334" s="752">
        <f t="shared" si="33"/>
        <v>0</v>
      </c>
      <c r="R334" s="768">
        <f t="shared" si="34"/>
        <v>0</v>
      </c>
      <c r="S334" s="768">
        <f t="shared" si="35"/>
        <v>0</v>
      </c>
      <c r="T334" s="765"/>
      <c r="U334" s="765"/>
      <c r="V334" s="766"/>
      <c r="W334" s="1913"/>
      <c r="X334" s="386" t="s">
        <v>10344</v>
      </c>
      <c r="Y334" s="1913"/>
      <c r="Z334" s="1924"/>
      <c r="AA334" s="1913"/>
      <c r="AB334" s="1914"/>
      <c r="AC334" s="1915"/>
      <c r="AD334" s="834">
        <v>323</v>
      </c>
      <c r="AE334" s="826" t="s">
        <v>10345</v>
      </c>
      <c r="AF334" s="850" t="s">
        <v>10346</v>
      </c>
      <c r="AG334" s="850" t="s">
        <v>10347</v>
      </c>
      <c r="AH334" s="850" t="s">
        <v>10348</v>
      </c>
      <c r="AI334" s="850" t="s">
        <v>10349</v>
      </c>
      <c r="AJ334" s="850" t="s">
        <v>10350</v>
      </c>
      <c r="AK334" s="851" t="s">
        <v>10351</v>
      </c>
      <c r="AL334" s="852" t="s">
        <v>10352</v>
      </c>
      <c r="AM334" s="853" t="s">
        <v>10353</v>
      </c>
      <c r="AN334" s="853" t="s">
        <v>10354</v>
      </c>
      <c r="AO334" s="749" t="s">
        <v>10355</v>
      </c>
      <c r="AP334" s="752" t="s">
        <v>10356</v>
      </c>
      <c r="AQ334" s="752" t="s">
        <v>10357</v>
      </c>
      <c r="AR334" s="827" t="s">
        <v>10358</v>
      </c>
      <c r="AS334" s="827" t="s">
        <v>10359</v>
      </c>
      <c r="AT334" s="752" t="s">
        <v>10360</v>
      </c>
      <c r="AU334" s="694" t="s">
        <v>10361</v>
      </c>
      <c r="AV334" s="694" t="s">
        <v>10362</v>
      </c>
      <c r="AW334" s="709" t="s">
        <v>10363</v>
      </c>
      <c r="AX334" s="709" t="s">
        <v>10364</v>
      </c>
      <c r="AY334" s="872" t="s">
        <v>10365</v>
      </c>
    </row>
    <row r="335" spans="2:51" ht="15" customHeight="1" outlineLevel="1">
      <c r="B335" s="744" t="s">
        <v>10366</v>
      </c>
      <c r="C335" s="757"/>
      <c r="D335" s="757"/>
      <c r="E335" s="757"/>
      <c r="F335" s="757"/>
      <c r="G335" s="757"/>
      <c r="H335" s="758"/>
      <c r="I335" s="759"/>
      <c r="J335" s="761"/>
      <c r="K335" s="761"/>
      <c r="L335" s="749">
        <f t="shared" si="30"/>
        <v>0</v>
      </c>
      <c r="M335" s="752">
        <f t="shared" si="31"/>
        <v>0</v>
      </c>
      <c r="N335" s="752">
        <f t="shared" si="32"/>
        <v>0</v>
      </c>
      <c r="O335" s="780"/>
      <c r="P335" s="780"/>
      <c r="Q335" s="752">
        <f t="shared" si="33"/>
        <v>0</v>
      </c>
      <c r="R335" s="768">
        <f t="shared" si="34"/>
        <v>0</v>
      </c>
      <c r="S335" s="768">
        <f t="shared" si="35"/>
        <v>0</v>
      </c>
      <c r="T335" s="765"/>
      <c r="U335" s="765"/>
      <c r="V335" s="766"/>
      <c r="W335" s="1913"/>
      <c r="X335" s="386" t="s">
        <v>10367</v>
      </c>
      <c r="Y335" s="1913"/>
      <c r="Z335" s="1924"/>
      <c r="AA335" s="1913"/>
      <c r="AB335" s="1914"/>
      <c r="AC335" s="1915"/>
      <c r="AD335" s="834">
        <v>324</v>
      </c>
      <c r="AE335" s="826" t="s">
        <v>10368</v>
      </c>
      <c r="AF335" s="850" t="s">
        <v>10369</v>
      </c>
      <c r="AG335" s="850" t="s">
        <v>10370</v>
      </c>
      <c r="AH335" s="850" t="s">
        <v>10371</v>
      </c>
      <c r="AI335" s="850" t="s">
        <v>10372</v>
      </c>
      <c r="AJ335" s="850" t="s">
        <v>10373</v>
      </c>
      <c r="AK335" s="851" t="s">
        <v>10374</v>
      </c>
      <c r="AL335" s="852" t="s">
        <v>10375</v>
      </c>
      <c r="AM335" s="853" t="s">
        <v>10376</v>
      </c>
      <c r="AN335" s="853" t="s">
        <v>10377</v>
      </c>
      <c r="AO335" s="749" t="s">
        <v>10378</v>
      </c>
      <c r="AP335" s="752" t="s">
        <v>10379</v>
      </c>
      <c r="AQ335" s="752" t="s">
        <v>10380</v>
      </c>
      <c r="AR335" s="827" t="s">
        <v>10381</v>
      </c>
      <c r="AS335" s="827" t="s">
        <v>10382</v>
      </c>
      <c r="AT335" s="752" t="s">
        <v>10383</v>
      </c>
      <c r="AU335" s="694" t="s">
        <v>10384</v>
      </c>
      <c r="AV335" s="694" t="s">
        <v>10385</v>
      </c>
      <c r="AW335" s="709" t="s">
        <v>10386</v>
      </c>
      <c r="AX335" s="709" t="s">
        <v>10387</v>
      </c>
      <c r="AY335" s="872" t="s">
        <v>10388</v>
      </c>
    </row>
    <row r="336" spans="2:51" ht="15" customHeight="1" outlineLevel="1">
      <c r="B336" s="744" t="s">
        <v>10389</v>
      </c>
      <c r="C336" s="757"/>
      <c r="D336" s="757"/>
      <c r="E336" s="757"/>
      <c r="F336" s="757"/>
      <c r="G336" s="757"/>
      <c r="H336" s="758"/>
      <c r="I336" s="759"/>
      <c r="J336" s="761"/>
      <c r="K336" s="761"/>
      <c r="L336" s="749">
        <f t="shared" si="30"/>
        <v>0</v>
      </c>
      <c r="M336" s="752">
        <f t="shared" si="31"/>
        <v>0</v>
      </c>
      <c r="N336" s="752">
        <f t="shared" si="32"/>
        <v>0</v>
      </c>
      <c r="O336" s="780"/>
      <c r="P336" s="780"/>
      <c r="Q336" s="752">
        <f t="shared" si="33"/>
        <v>0</v>
      </c>
      <c r="R336" s="768">
        <f t="shared" si="34"/>
        <v>0</v>
      </c>
      <c r="S336" s="768">
        <f t="shared" si="35"/>
        <v>0</v>
      </c>
      <c r="T336" s="765"/>
      <c r="U336" s="765"/>
      <c r="V336" s="766"/>
      <c r="W336" s="1913"/>
      <c r="X336" s="386" t="s">
        <v>10390</v>
      </c>
      <c r="Y336" s="1913"/>
      <c r="Z336" s="1924"/>
      <c r="AA336" s="1913"/>
      <c r="AB336" s="1914"/>
      <c r="AC336" s="1915"/>
      <c r="AD336" s="834">
        <v>325</v>
      </c>
      <c r="AE336" s="826" t="s">
        <v>10391</v>
      </c>
      <c r="AF336" s="850" t="s">
        <v>10392</v>
      </c>
      <c r="AG336" s="850" t="s">
        <v>10393</v>
      </c>
      <c r="AH336" s="850" t="s">
        <v>10394</v>
      </c>
      <c r="AI336" s="850" t="s">
        <v>10395</v>
      </c>
      <c r="AJ336" s="850" t="s">
        <v>10396</v>
      </c>
      <c r="AK336" s="851" t="s">
        <v>10397</v>
      </c>
      <c r="AL336" s="852" t="s">
        <v>10398</v>
      </c>
      <c r="AM336" s="853" t="s">
        <v>10399</v>
      </c>
      <c r="AN336" s="853" t="s">
        <v>10400</v>
      </c>
      <c r="AO336" s="749" t="s">
        <v>10401</v>
      </c>
      <c r="AP336" s="752" t="s">
        <v>10402</v>
      </c>
      <c r="AQ336" s="752" t="s">
        <v>10403</v>
      </c>
      <c r="AR336" s="827" t="s">
        <v>10404</v>
      </c>
      <c r="AS336" s="827" t="s">
        <v>10405</v>
      </c>
      <c r="AT336" s="752" t="s">
        <v>10406</v>
      </c>
      <c r="AU336" s="694" t="s">
        <v>10407</v>
      </c>
      <c r="AV336" s="694" t="s">
        <v>10408</v>
      </c>
      <c r="AW336" s="709" t="s">
        <v>10409</v>
      </c>
      <c r="AX336" s="709" t="s">
        <v>10410</v>
      </c>
      <c r="AY336" s="872" t="s">
        <v>10411</v>
      </c>
    </row>
    <row r="337" spans="2:51" ht="15" customHeight="1" outlineLevel="1">
      <c r="B337" s="744" t="s">
        <v>10412</v>
      </c>
      <c r="C337" s="757"/>
      <c r="D337" s="757"/>
      <c r="E337" s="757"/>
      <c r="F337" s="757"/>
      <c r="G337" s="757"/>
      <c r="H337" s="758"/>
      <c r="I337" s="759"/>
      <c r="J337" s="761"/>
      <c r="K337" s="761"/>
      <c r="L337" s="749">
        <f t="shared" si="30"/>
        <v>0</v>
      </c>
      <c r="M337" s="752">
        <f t="shared" si="31"/>
        <v>0</v>
      </c>
      <c r="N337" s="752">
        <f t="shared" si="32"/>
        <v>0</v>
      </c>
      <c r="O337" s="780"/>
      <c r="P337" s="780"/>
      <c r="Q337" s="752">
        <f t="shared" si="33"/>
        <v>0</v>
      </c>
      <c r="R337" s="768">
        <f t="shared" si="34"/>
        <v>0</v>
      </c>
      <c r="S337" s="768">
        <f t="shared" si="35"/>
        <v>0</v>
      </c>
      <c r="T337" s="765"/>
      <c r="U337" s="765"/>
      <c r="V337" s="766"/>
      <c r="W337" s="1913"/>
      <c r="X337" s="386" t="s">
        <v>10413</v>
      </c>
      <c r="Y337" s="1913"/>
      <c r="Z337" s="1924"/>
      <c r="AA337" s="1913"/>
      <c r="AB337" s="1914"/>
      <c r="AC337" s="1915"/>
      <c r="AD337" s="834">
        <v>326</v>
      </c>
      <c r="AE337" s="826" t="s">
        <v>10414</v>
      </c>
      <c r="AF337" s="850" t="s">
        <v>10415</v>
      </c>
      <c r="AG337" s="850" t="s">
        <v>10416</v>
      </c>
      <c r="AH337" s="850" t="s">
        <v>10417</v>
      </c>
      <c r="AI337" s="850" t="s">
        <v>10418</v>
      </c>
      <c r="AJ337" s="850" t="s">
        <v>10419</v>
      </c>
      <c r="AK337" s="851" t="s">
        <v>10420</v>
      </c>
      <c r="AL337" s="852" t="s">
        <v>10421</v>
      </c>
      <c r="AM337" s="853" t="s">
        <v>10422</v>
      </c>
      <c r="AN337" s="853" t="s">
        <v>10423</v>
      </c>
      <c r="AO337" s="749" t="s">
        <v>10424</v>
      </c>
      <c r="AP337" s="752" t="s">
        <v>10425</v>
      </c>
      <c r="AQ337" s="752" t="s">
        <v>10426</v>
      </c>
      <c r="AR337" s="827" t="s">
        <v>10427</v>
      </c>
      <c r="AS337" s="827" t="s">
        <v>10428</v>
      </c>
      <c r="AT337" s="752" t="s">
        <v>10429</v>
      </c>
      <c r="AU337" s="694" t="s">
        <v>10430</v>
      </c>
      <c r="AV337" s="694" t="s">
        <v>10431</v>
      </c>
      <c r="AW337" s="709" t="s">
        <v>10432</v>
      </c>
      <c r="AX337" s="709" t="s">
        <v>10433</v>
      </c>
      <c r="AY337" s="872" t="s">
        <v>10434</v>
      </c>
    </row>
    <row r="338" spans="2:51" ht="15" customHeight="1" outlineLevel="1">
      <c r="B338" s="744" t="s">
        <v>10435</v>
      </c>
      <c r="C338" s="757"/>
      <c r="D338" s="757"/>
      <c r="E338" s="757"/>
      <c r="F338" s="757"/>
      <c r="G338" s="757"/>
      <c r="H338" s="758"/>
      <c r="I338" s="759"/>
      <c r="J338" s="761"/>
      <c r="K338" s="761"/>
      <c r="L338" s="749">
        <f t="shared" si="30"/>
        <v>0</v>
      </c>
      <c r="M338" s="752">
        <f t="shared" si="31"/>
        <v>0</v>
      </c>
      <c r="N338" s="752">
        <f t="shared" si="32"/>
        <v>0</v>
      </c>
      <c r="O338" s="780"/>
      <c r="P338" s="780"/>
      <c r="Q338" s="752">
        <f t="shared" si="33"/>
        <v>0</v>
      </c>
      <c r="R338" s="768">
        <f t="shared" si="34"/>
        <v>0</v>
      </c>
      <c r="S338" s="768">
        <f t="shared" si="35"/>
        <v>0</v>
      </c>
      <c r="T338" s="765"/>
      <c r="U338" s="765"/>
      <c r="V338" s="766"/>
      <c r="W338" s="1913"/>
      <c r="X338" s="386" t="s">
        <v>10436</v>
      </c>
      <c r="Y338" s="1913"/>
      <c r="Z338" s="1924"/>
      <c r="AA338" s="1913"/>
      <c r="AB338" s="1914"/>
      <c r="AC338" s="1915"/>
      <c r="AD338" s="834">
        <v>327</v>
      </c>
      <c r="AE338" s="826" t="s">
        <v>10437</v>
      </c>
      <c r="AF338" s="850" t="s">
        <v>10438</v>
      </c>
      <c r="AG338" s="850" t="s">
        <v>10439</v>
      </c>
      <c r="AH338" s="850" t="s">
        <v>10440</v>
      </c>
      <c r="AI338" s="850" t="s">
        <v>10441</v>
      </c>
      <c r="AJ338" s="850" t="s">
        <v>10442</v>
      </c>
      <c r="AK338" s="851" t="s">
        <v>10443</v>
      </c>
      <c r="AL338" s="852" t="s">
        <v>10444</v>
      </c>
      <c r="AM338" s="853" t="s">
        <v>10445</v>
      </c>
      <c r="AN338" s="853" t="s">
        <v>10446</v>
      </c>
      <c r="AO338" s="749" t="s">
        <v>10447</v>
      </c>
      <c r="AP338" s="752" t="s">
        <v>10448</v>
      </c>
      <c r="AQ338" s="752" t="s">
        <v>10449</v>
      </c>
      <c r="AR338" s="827" t="s">
        <v>10450</v>
      </c>
      <c r="AS338" s="827" t="s">
        <v>10451</v>
      </c>
      <c r="AT338" s="752" t="s">
        <v>10452</v>
      </c>
      <c r="AU338" s="694" t="s">
        <v>10453</v>
      </c>
      <c r="AV338" s="694" t="s">
        <v>10454</v>
      </c>
      <c r="AW338" s="709" t="s">
        <v>10455</v>
      </c>
      <c r="AX338" s="709" t="s">
        <v>10456</v>
      </c>
      <c r="AY338" s="872" t="s">
        <v>10457</v>
      </c>
    </row>
    <row r="339" spans="2:51" ht="15" customHeight="1" outlineLevel="1">
      <c r="B339" s="744" t="s">
        <v>10458</v>
      </c>
      <c r="C339" s="757"/>
      <c r="D339" s="757"/>
      <c r="E339" s="757"/>
      <c r="F339" s="757"/>
      <c r="G339" s="757"/>
      <c r="H339" s="758"/>
      <c r="I339" s="759"/>
      <c r="J339" s="761"/>
      <c r="K339" s="761"/>
      <c r="L339" s="749">
        <f t="shared" si="30"/>
        <v>0</v>
      </c>
      <c r="M339" s="752">
        <f t="shared" si="31"/>
        <v>0</v>
      </c>
      <c r="N339" s="752">
        <f t="shared" si="32"/>
        <v>0</v>
      </c>
      <c r="O339" s="780"/>
      <c r="P339" s="780"/>
      <c r="Q339" s="752">
        <f t="shared" si="33"/>
        <v>0</v>
      </c>
      <c r="R339" s="768">
        <f t="shared" si="34"/>
        <v>0</v>
      </c>
      <c r="S339" s="768">
        <f t="shared" si="35"/>
        <v>0</v>
      </c>
      <c r="T339" s="765"/>
      <c r="U339" s="765"/>
      <c r="V339" s="766"/>
      <c r="W339" s="1913"/>
      <c r="X339" s="386" t="s">
        <v>10459</v>
      </c>
      <c r="Y339" s="1913"/>
      <c r="Z339" s="1924"/>
      <c r="AA339" s="1913"/>
      <c r="AB339" s="1914"/>
      <c r="AC339" s="1915"/>
      <c r="AD339" s="834">
        <v>328</v>
      </c>
      <c r="AE339" s="826" t="s">
        <v>10460</v>
      </c>
      <c r="AF339" s="850" t="s">
        <v>10461</v>
      </c>
      <c r="AG339" s="850" t="s">
        <v>10462</v>
      </c>
      <c r="AH339" s="850" t="s">
        <v>10463</v>
      </c>
      <c r="AI339" s="850" t="s">
        <v>10464</v>
      </c>
      <c r="AJ339" s="850" t="s">
        <v>10465</v>
      </c>
      <c r="AK339" s="851" t="s">
        <v>10466</v>
      </c>
      <c r="AL339" s="852" t="s">
        <v>10467</v>
      </c>
      <c r="AM339" s="853" t="s">
        <v>10468</v>
      </c>
      <c r="AN339" s="853" t="s">
        <v>10469</v>
      </c>
      <c r="AO339" s="749" t="s">
        <v>10470</v>
      </c>
      <c r="AP339" s="752" t="s">
        <v>10471</v>
      </c>
      <c r="AQ339" s="752" t="s">
        <v>10472</v>
      </c>
      <c r="AR339" s="827" t="s">
        <v>10473</v>
      </c>
      <c r="AS339" s="827" t="s">
        <v>10474</v>
      </c>
      <c r="AT339" s="752" t="s">
        <v>10475</v>
      </c>
      <c r="AU339" s="694" t="s">
        <v>10476</v>
      </c>
      <c r="AV339" s="694" t="s">
        <v>10477</v>
      </c>
      <c r="AW339" s="709" t="s">
        <v>10478</v>
      </c>
      <c r="AX339" s="709" t="s">
        <v>10479</v>
      </c>
      <c r="AY339" s="872" t="s">
        <v>10480</v>
      </c>
    </row>
    <row r="340" spans="2:51" ht="15" customHeight="1" outlineLevel="1">
      <c r="B340" s="744" t="s">
        <v>10481</v>
      </c>
      <c r="C340" s="757"/>
      <c r="D340" s="757"/>
      <c r="E340" s="757"/>
      <c r="F340" s="757"/>
      <c r="G340" s="757"/>
      <c r="H340" s="758"/>
      <c r="I340" s="759"/>
      <c r="J340" s="761"/>
      <c r="K340" s="761"/>
      <c r="L340" s="749">
        <f t="shared" si="30"/>
        <v>0</v>
      </c>
      <c r="M340" s="752">
        <f t="shared" si="31"/>
        <v>0</v>
      </c>
      <c r="N340" s="752">
        <f t="shared" si="32"/>
        <v>0</v>
      </c>
      <c r="O340" s="780"/>
      <c r="P340" s="780"/>
      <c r="Q340" s="752">
        <f t="shared" si="33"/>
        <v>0</v>
      </c>
      <c r="R340" s="768">
        <f t="shared" si="34"/>
        <v>0</v>
      </c>
      <c r="S340" s="768">
        <f t="shared" si="35"/>
        <v>0</v>
      </c>
      <c r="T340" s="765"/>
      <c r="U340" s="765"/>
      <c r="V340" s="766"/>
      <c r="W340" s="1913"/>
      <c r="X340" s="386" t="s">
        <v>10482</v>
      </c>
      <c r="Y340" s="1913"/>
      <c r="Z340" s="1924"/>
      <c r="AA340" s="1913"/>
      <c r="AB340" s="1914"/>
      <c r="AC340" s="1915"/>
      <c r="AD340" s="834">
        <v>329</v>
      </c>
      <c r="AE340" s="826" t="s">
        <v>10483</v>
      </c>
      <c r="AF340" s="850" t="s">
        <v>10484</v>
      </c>
      <c r="AG340" s="850" t="s">
        <v>10485</v>
      </c>
      <c r="AH340" s="850" t="s">
        <v>10486</v>
      </c>
      <c r="AI340" s="850" t="s">
        <v>10487</v>
      </c>
      <c r="AJ340" s="850" t="s">
        <v>10488</v>
      </c>
      <c r="AK340" s="851" t="s">
        <v>10489</v>
      </c>
      <c r="AL340" s="852" t="s">
        <v>10490</v>
      </c>
      <c r="AM340" s="853" t="s">
        <v>10491</v>
      </c>
      <c r="AN340" s="853" t="s">
        <v>10492</v>
      </c>
      <c r="AO340" s="749" t="s">
        <v>10493</v>
      </c>
      <c r="AP340" s="752" t="s">
        <v>10494</v>
      </c>
      <c r="AQ340" s="752" t="s">
        <v>10495</v>
      </c>
      <c r="AR340" s="827" t="s">
        <v>10496</v>
      </c>
      <c r="AS340" s="827" t="s">
        <v>10497</v>
      </c>
      <c r="AT340" s="752" t="s">
        <v>10498</v>
      </c>
      <c r="AU340" s="694" t="s">
        <v>10499</v>
      </c>
      <c r="AV340" s="694" t="s">
        <v>10500</v>
      </c>
      <c r="AW340" s="709" t="s">
        <v>10501</v>
      </c>
      <c r="AX340" s="709" t="s">
        <v>10502</v>
      </c>
      <c r="AY340" s="872" t="s">
        <v>10503</v>
      </c>
    </row>
    <row r="341" spans="2:51" ht="15" customHeight="1" outlineLevel="1">
      <c r="B341" s="744" t="s">
        <v>10504</v>
      </c>
      <c r="C341" s="757"/>
      <c r="D341" s="757"/>
      <c r="E341" s="757"/>
      <c r="F341" s="757"/>
      <c r="G341" s="757"/>
      <c r="H341" s="758"/>
      <c r="I341" s="759"/>
      <c r="J341" s="761"/>
      <c r="K341" s="761"/>
      <c r="L341" s="749">
        <f t="shared" ref="L341:L404" si="36">I341*J341</f>
        <v>0</v>
      </c>
      <c r="M341" s="752">
        <f t="shared" ref="M341:M404" si="37">IF(Q341=0,0,((1+Q341)/(1+$C$824))-1)</f>
        <v>0</v>
      </c>
      <c r="N341" s="752">
        <f t="shared" ref="N341:N404" si="38">IF(Q341=0,0,((1+Q341)/(1+$C$825))-1)</f>
        <v>0</v>
      </c>
      <c r="O341" s="780"/>
      <c r="P341" s="780"/>
      <c r="Q341" s="752">
        <f t="shared" ref="Q341:Q404" si="39">P341+O341</f>
        <v>0</v>
      </c>
      <c r="R341" s="768">
        <f t="shared" ref="R341:R404" si="40">Q341*K341</f>
        <v>0</v>
      </c>
      <c r="S341" s="768">
        <f t="shared" ref="S341:S404" si="41">R341</f>
        <v>0</v>
      </c>
      <c r="T341" s="765"/>
      <c r="U341" s="765"/>
      <c r="V341" s="766"/>
      <c r="W341" s="1913"/>
      <c r="X341" s="386" t="s">
        <v>10505</v>
      </c>
      <c r="Y341" s="1913"/>
      <c r="Z341" s="1924"/>
      <c r="AA341" s="1913"/>
      <c r="AB341" s="1914"/>
      <c r="AC341" s="1915"/>
      <c r="AD341" s="834">
        <v>330</v>
      </c>
      <c r="AE341" s="826" t="s">
        <v>10506</v>
      </c>
      <c r="AF341" s="850" t="s">
        <v>10507</v>
      </c>
      <c r="AG341" s="850" t="s">
        <v>10508</v>
      </c>
      <c r="AH341" s="850" t="s">
        <v>10509</v>
      </c>
      <c r="AI341" s="850" t="s">
        <v>10510</v>
      </c>
      <c r="AJ341" s="850" t="s">
        <v>10511</v>
      </c>
      <c r="AK341" s="851" t="s">
        <v>10512</v>
      </c>
      <c r="AL341" s="852" t="s">
        <v>10513</v>
      </c>
      <c r="AM341" s="853" t="s">
        <v>10514</v>
      </c>
      <c r="AN341" s="853" t="s">
        <v>10515</v>
      </c>
      <c r="AO341" s="749" t="s">
        <v>10516</v>
      </c>
      <c r="AP341" s="752" t="s">
        <v>10517</v>
      </c>
      <c r="AQ341" s="752" t="s">
        <v>10518</v>
      </c>
      <c r="AR341" s="827" t="s">
        <v>10519</v>
      </c>
      <c r="AS341" s="827" t="s">
        <v>10520</v>
      </c>
      <c r="AT341" s="752" t="s">
        <v>10521</v>
      </c>
      <c r="AU341" s="694" t="s">
        <v>10522</v>
      </c>
      <c r="AV341" s="694" t="s">
        <v>10523</v>
      </c>
      <c r="AW341" s="709" t="s">
        <v>10524</v>
      </c>
      <c r="AX341" s="709" t="s">
        <v>10525</v>
      </c>
      <c r="AY341" s="872" t="s">
        <v>10526</v>
      </c>
    </row>
    <row r="342" spans="2:51" ht="15" customHeight="1" outlineLevel="1">
      <c r="B342" s="744" t="s">
        <v>10527</v>
      </c>
      <c r="C342" s="757"/>
      <c r="D342" s="757"/>
      <c r="E342" s="757"/>
      <c r="F342" s="757"/>
      <c r="G342" s="757"/>
      <c r="H342" s="758"/>
      <c r="I342" s="759"/>
      <c r="J342" s="761"/>
      <c r="K342" s="761"/>
      <c r="L342" s="749">
        <f t="shared" si="36"/>
        <v>0</v>
      </c>
      <c r="M342" s="752">
        <f t="shared" si="37"/>
        <v>0</v>
      </c>
      <c r="N342" s="752">
        <f t="shared" si="38"/>
        <v>0</v>
      </c>
      <c r="O342" s="780"/>
      <c r="P342" s="780"/>
      <c r="Q342" s="752">
        <f t="shared" si="39"/>
        <v>0</v>
      </c>
      <c r="R342" s="768">
        <f t="shared" si="40"/>
        <v>0</v>
      </c>
      <c r="S342" s="768">
        <f t="shared" si="41"/>
        <v>0</v>
      </c>
      <c r="T342" s="765"/>
      <c r="U342" s="765"/>
      <c r="V342" s="766"/>
      <c r="W342" s="1913"/>
      <c r="X342" s="386" t="s">
        <v>10528</v>
      </c>
      <c r="Y342" s="1913"/>
      <c r="Z342" s="1924"/>
      <c r="AA342" s="1913"/>
      <c r="AB342" s="1914"/>
      <c r="AC342" s="1915"/>
      <c r="AD342" s="834">
        <v>331</v>
      </c>
      <c r="AE342" s="826" t="s">
        <v>10529</v>
      </c>
      <c r="AF342" s="850" t="s">
        <v>10530</v>
      </c>
      <c r="AG342" s="850" t="s">
        <v>10531</v>
      </c>
      <c r="AH342" s="850" t="s">
        <v>10532</v>
      </c>
      <c r="AI342" s="850" t="s">
        <v>10533</v>
      </c>
      <c r="AJ342" s="850" t="s">
        <v>10534</v>
      </c>
      <c r="AK342" s="851" t="s">
        <v>10535</v>
      </c>
      <c r="AL342" s="852" t="s">
        <v>10536</v>
      </c>
      <c r="AM342" s="853" t="s">
        <v>10537</v>
      </c>
      <c r="AN342" s="853" t="s">
        <v>10538</v>
      </c>
      <c r="AO342" s="749" t="s">
        <v>10539</v>
      </c>
      <c r="AP342" s="752" t="s">
        <v>10540</v>
      </c>
      <c r="AQ342" s="752" t="s">
        <v>10541</v>
      </c>
      <c r="AR342" s="827" t="s">
        <v>10542</v>
      </c>
      <c r="AS342" s="827" t="s">
        <v>10543</v>
      </c>
      <c r="AT342" s="752" t="s">
        <v>10544</v>
      </c>
      <c r="AU342" s="694" t="s">
        <v>10545</v>
      </c>
      <c r="AV342" s="694" t="s">
        <v>10546</v>
      </c>
      <c r="AW342" s="709" t="s">
        <v>10547</v>
      </c>
      <c r="AX342" s="709" t="s">
        <v>10548</v>
      </c>
      <c r="AY342" s="872" t="s">
        <v>10549</v>
      </c>
    </row>
    <row r="343" spans="2:51" ht="15" customHeight="1" outlineLevel="1">
      <c r="B343" s="744" t="s">
        <v>10550</v>
      </c>
      <c r="C343" s="757"/>
      <c r="D343" s="757"/>
      <c r="E343" s="757"/>
      <c r="F343" s="757"/>
      <c r="G343" s="757"/>
      <c r="H343" s="758"/>
      <c r="I343" s="759"/>
      <c r="J343" s="761"/>
      <c r="K343" s="761"/>
      <c r="L343" s="749">
        <f t="shared" si="36"/>
        <v>0</v>
      </c>
      <c r="M343" s="752">
        <f t="shared" si="37"/>
        <v>0</v>
      </c>
      <c r="N343" s="752">
        <f t="shared" si="38"/>
        <v>0</v>
      </c>
      <c r="O343" s="780"/>
      <c r="P343" s="780"/>
      <c r="Q343" s="752">
        <f t="shared" si="39"/>
        <v>0</v>
      </c>
      <c r="R343" s="768">
        <f t="shared" si="40"/>
        <v>0</v>
      </c>
      <c r="S343" s="768">
        <f t="shared" si="41"/>
        <v>0</v>
      </c>
      <c r="T343" s="765"/>
      <c r="U343" s="765"/>
      <c r="V343" s="766"/>
      <c r="W343" s="1913"/>
      <c r="X343" s="386" t="s">
        <v>10551</v>
      </c>
      <c r="Y343" s="1913"/>
      <c r="Z343" s="1924"/>
      <c r="AA343" s="1913"/>
      <c r="AB343" s="1914"/>
      <c r="AC343" s="1915"/>
      <c r="AD343" s="834">
        <v>332</v>
      </c>
      <c r="AE343" s="826" t="s">
        <v>10552</v>
      </c>
      <c r="AF343" s="850" t="s">
        <v>10553</v>
      </c>
      <c r="AG343" s="850" t="s">
        <v>10554</v>
      </c>
      <c r="AH343" s="850" t="s">
        <v>10555</v>
      </c>
      <c r="AI343" s="850" t="s">
        <v>10556</v>
      </c>
      <c r="AJ343" s="850" t="s">
        <v>10557</v>
      </c>
      <c r="AK343" s="851" t="s">
        <v>10558</v>
      </c>
      <c r="AL343" s="852" t="s">
        <v>10559</v>
      </c>
      <c r="AM343" s="853" t="s">
        <v>10560</v>
      </c>
      <c r="AN343" s="853" t="s">
        <v>10561</v>
      </c>
      <c r="AO343" s="749" t="s">
        <v>10562</v>
      </c>
      <c r="AP343" s="752" t="s">
        <v>10563</v>
      </c>
      <c r="AQ343" s="752" t="s">
        <v>10564</v>
      </c>
      <c r="AR343" s="827" t="s">
        <v>10565</v>
      </c>
      <c r="AS343" s="827" t="s">
        <v>10566</v>
      </c>
      <c r="AT343" s="752" t="s">
        <v>10567</v>
      </c>
      <c r="AU343" s="694" t="s">
        <v>10568</v>
      </c>
      <c r="AV343" s="694" t="s">
        <v>10569</v>
      </c>
      <c r="AW343" s="709" t="s">
        <v>10570</v>
      </c>
      <c r="AX343" s="709" t="s">
        <v>10571</v>
      </c>
      <c r="AY343" s="872" t="s">
        <v>10572</v>
      </c>
    </row>
    <row r="344" spans="2:51" ht="15" customHeight="1" outlineLevel="1">
      <c r="B344" s="744" t="s">
        <v>10573</v>
      </c>
      <c r="C344" s="757"/>
      <c r="D344" s="757"/>
      <c r="E344" s="757"/>
      <c r="F344" s="757"/>
      <c r="G344" s="757"/>
      <c r="H344" s="758"/>
      <c r="I344" s="759"/>
      <c r="J344" s="761"/>
      <c r="K344" s="761"/>
      <c r="L344" s="749">
        <f t="shared" si="36"/>
        <v>0</v>
      </c>
      <c r="M344" s="752">
        <f t="shared" si="37"/>
        <v>0</v>
      </c>
      <c r="N344" s="752">
        <f t="shared" si="38"/>
        <v>0</v>
      </c>
      <c r="O344" s="780"/>
      <c r="P344" s="780"/>
      <c r="Q344" s="752">
        <f t="shared" si="39"/>
        <v>0</v>
      </c>
      <c r="R344" s="768">
        <f t="shared" si="40"/>
        <v>0</v>
      </c>
      <c r="S344" s="768">
        <f t="shared" si="41"/>
        <v>0</v>
      </c>
      <c r="T344" s="765"/>
      <c r="U344" s="765"/>
      <c r="V344" s="766"/>
      <c r="W344" s="1913"/>
      <c r="X344" s="386" t="s">
        <v>10574</v>
      </c>
      <c r="Y344" s="1913"/>
      <c r="Z344" s="1924"/>
      <c r="AA344" s="1913"/>
      <c r="AB344" s="1914"/>
      <c r="AC344" s="1915"/>
      <c r="AD344" s="834">
        <v>333</v>
      </c>
      <c r="AE344" s="826" t="s">
        <v>10575</v>
      </c>
      <c r="AF344" s="850" t="s">
        <v>10576</v>
      </c>
      <c r="AG344" s="850" t="s">
        <v>10577</v>
      </c>
      <c r="AH344" s="850" t="s">
        <v>10578</v>
      </c>
      <c r="AI344" s="850" t="s">
        <v>10579</v>
      </c>
      <c r="AJ344" s="850" t="s">
        <v>10580</v>
      </c>
      <c r="AK344" s="851" t="s">
        <v>10581</v>
      </c>
      <c r="AL344" s="852" t="s">
        <v>10582</v>
      </c>
      <c r="AM344" s="853" t="s">
        <v>10583</v>
      </c>
      <c r="AN344" s="853" t="s">
        <v>10584</v>
      </c>
      <c r="AO344" s="749" t="s">
        <v>10585</v>
      </c>
      <c r="AP344" s="752" t="s">
        <v>10586</v>
      </c>
      <c r="AQ344" s="752" t="s">
        <v>10587</v>
      </c>
      <c r="AR344" s="827" t="s">
        <v>10588</v>
      </c>
      <c r="AS344" s="827" t="s">
        <v>10589</v>
      </c>
      <c r="AT344" s="752" t="s">
        <v>10590</v>
      </c>
      <c r="AU344" s="694" t="s">
        <v>10591</v>
      </c>
      <c r="AV344" s="694" t="s">
        <v>10592</v>
      </c>
      <c r="AW344" s="709" t="s">
        <v>10593</v>
      </c>
      <c r="AX344" s="709" t="s">
        <v>10594</v>
      </c>
      <c r="AY344" s="872" t="s">
        <v>10595</v>
      </c>
    </row>
    <row r="345" spans="2:51" ht="15" customHeight="1" outlineLevel="1">
      <c r="B345" s="744" t="s">
        <v>10596</v>
      </c>
      <c r="C345" s="757"/>
      <c r="D345" s="757"/>
      <c r="E345" s="757"/>
      <c r="F345" s="757"/>
      <c r="G345" s="757"/>
      <c r="H345" s="758"/>
      <c r="I345" s="759"/>
      <c r="J345" s="761"/>
      <c r="K345" s="761"/>
      <c r="L345" s="749">
        <f t="shared" si="36"/>
        <v>0</v>
      </c>
      <c r="M345" s="752">
        <f t="shared" si="37"/>
        <v>0</v>
      </c>
      <c r="N345" s="752">
        <f t="shared" si="38"/>
        <v>0</v>
      </c>
      <c r="O345" s="780"/>
      <c r="P345" s="780"/>
      <c r="Q345" s="752">
        <f t="shared" si="39"/>
        <v>0</v>
      </c>
      <c r="R345" s="768">
        <f t="shared" si="40"/>
        <v>0</v>
      </c>
      <c r="S345" s="768">
        <f t="shared" si="41"/>
        <v>0</v>
      </c>
      <c r="T345" s="765"/>
      <c r="U345" s="765"/>
      <c r="V345" s="766"/>
      <c r="W345" s="1913"/>
      <c r="X345" s="386" t="s">
        <v>10597</v>
      </c>
      <c r="Y345" s="1913"/>
      <c r="Z345" s="1924"/>
      <c r="AA345" s="1913"/>
      <c r="AB345" s="1914"/>
      <c r="AC345" s="1915"/>
      <c r="AD345" s="834">
        <v>334</v>
      </c>
      <c r="AE345" s="826" t="s">
        <v>10598</v>
      </c>
      <c r="AF345" s="850" t="s">
        <v>10599</v>
      </c>
      <c r="AG345" s="850" t="s">
        <v>10600</v>
      </c>
      <c r="AH345" s="850" t="s">
        <v>10601</v>
      </c>
      <c r="AI345" s="850" t="s">
        <v>10602</v>
      </c>
      <c r="AJ345" s="850" t="s">
        <v>10603</v>
      </c>
      <c r="AK345" s="851" t="s">
        <v>10604</v>
      </c>
      <c r="AL345" s="852" t="s">
        <v>10605</v>
      </c>
      <c r="AM345" s="853" t="s">
        <v>10606</v>
      </c>
      <c r="AN345" s="853" t="s">
        <v>10607</v>
      </c>
      <c r="AO345" s="749" t="s">
        <v>10608</v>
      </c>
      <c r="AP345" s="752" t="s">
        <v>10609</v>
      </c>
      <c r="AQ345" s="752" t="s">
        <v>10610</v>
      </c>
      <c r="AR345" s="827" t="s">
        <v>10611</v>
      </c>
      <c r="AS345" s="827" t="s">
        <v>10612</v>
      </c>
      <c r="AT345" s="752" t="s">
        <v>10613</v>
      </c>
      <c r="AU345" s="694" t="s">
        <v>10614</v>
      </c>
      <c r="AV345" s="694" t="s">
        <v>10615</v>
      </c>
      <c r="AW345" s="709" t="s">
        <v>10616</v>
      </c>
      <c r="AX345" s="709" t="s">
        <v>10617</v>
      </c>
      <c r="AY345" s="872" t="s">
        <v>10618</v>
      </c>
    </row>
    <row r="346" spans="2:51" ht="15" customHeight="1" outlineLevel="1">
      <c r="B346" s="744" t="s">
        <v>10619</v>
      </c>
      <c r="C346" s="757"/>
      <c r="D346" s="757"/>
      <c r="E346" s="757"/>
      <c r="F346" s="757"/>
      <c r="G346" s="757"/>
      <c r="H346" s="758"/>
      <c r="I346" s="759"/>
      <c r="J346" s="761"/>
      <c r="K346" s="761"/>
      <c r="L346" s="749">
        <f t="shared" si="36"/>
        <v>0</v>
      </c>
      <c r="M346" s="752">
        <f t="shared" si="37"/>
        <v>0</v>
      </c>
      <c r="N346" s="752">
        <f t="shared" si="38"/>
        <v>0</v>
      </c>
      <c r="O346" s="780"/>
      <c r="P346" s="780"/>
      <c r="Q346" s="752">
        <f t="shared" si="39"/>
        <v>0</v>
      </c>
      <c r="R346" s="768">
        <f t="shared" si="40"/>
        <v>0</v>
      </c>
      <c r="S346" s="768">
        <f t="shared" si="41"/>
        <v>0</v>
      </c>
      <c r="T346" s="765"/>
      <c r="U346" s="765"/>
      <c r="V346" s="766"/>
      <c r="W346" s="1913"/>
      <c r="X346" s="386" t="s">
        <v>10620</v>
      </c>
      <c r="Y346" s="1913"/>
      <c r="Z346" s="1924"/>
      <c r="AA346" s="1913"/>
      <c r="AB346" s="1914"/>
      <c r="AC346" s="1915"/>
      <c r="AD346" s="834">
        <v>335</v>
      </c>
      <c r="AE346" s="826" t="s">
        <v>10621</v>
      </c>
      <c r="AF346" s="850" t="s">
        <v>10622</v>
      </c>
      <c r="AG346" s="850" t="s">
        <v>10623</v>
      </c>
      <c r="AH346" s="850" t="s">
        <v>10624</v>
      </c>
      <c r="AI346" s="850" t="s">
        <v>10625</v>
      </c>
      <c r="AJ346" s="850" t="s">
        <v>10626</v>
      </c>
      <c r="AK346" s="851" t="s">
        <v>10627</v>
      </c>
      <c r="AL346" s="852" t="s">
        <v>10628</v>
      </c>
      <c r="AM346" s="853" t="s">
        <v>10629</v>
      </c>
      <c r="AN346" s="853" t="s">
        <v>10630</v>
      </c>
      <c r="AO346" s="749" t="s">
        <v>10631</v>
      </c>
      <c r="AP346" s="752" t="s">
        <v>10632</v>
      </c>
      <c r="AQ346" s="752" t="s">
        <v>10633</v>
      </c>
      <c r="AR346" s="827" t="s">
        <v>10634</v>
      </c>
      <c r="AS346" s="827" t="s">
        <v>10635</v>
      </c>
      <c r="AT346" s="752" t="s">
        <v>10636</v>
      </c>
      <c r="AU346" s="694" t="s">
        <v>10637</v>
      </c>
      <c r="AV346" s="694" t="s">
        <v>10638</v>
      </c>
      <c r="AW346" s="709" t="s">
        <v>10639</v>
      </c>
      <c r="AX346" s="709" t="s">
        <v>10640</v>
      </c>
      <c r="AY346" s="872" t="s">
        <v>10641</v>
      </c>
    </row>
    <row r="347" spans="2:51" ht="15" customHeight="1" outlineLevel="1">
      <c r="B347" s="744" t="s">
        <v>10642</v>
      </c>
      <c r="C347" s="757"/>
      <c r="D347" s="757"/>
      <c r="E347" s="757"/>
      <c r="F347" s="757"/>
      <c r="G347" s="757"/>
      <c r="H347" s="758"/>
      <c r="I347" s="759"/>
      <c r="J347" s="761"/>
      <c r="K347" s="761"/>
      <c r="L347" s="749">
        <f t="shared" si="36"/>
        <v>0</v>
      </c>
      <c r="M347" s="752">
        <f t="shared" si="37"/>
        <v>0</v>
      </c>
      <c r="N347" s="752">
        <f t="shared" si="38"/>
        <v>0</v>
      </c>
      <c r="O347" s="780"/>
      <c r="P347" s="780"/>
      <c r="Q347" s="752">
        <f t="shared" si="39"/>
        <v>0</v>
      </c>
      <c r="R347" s="768">
        <f t="shared" si="40"/>
        <v>0</v>
      </c>
      <c r="S347" s="768">
        <f t="shared" si="41"/>
        <v>0</v>
      </c>
      <c r="T347" s="765"/>
      <c r="U347" s="765"/>
      <c r="V347" s="766"/>
      <c r="W347" s="1913"/>
      <c r="X347" s="386" t="s">
        <v>10643</v>
      </c>
      <c r="Y347" s="1913"/>
      <c r="Z347" s="1924"/>
      <c r="AA347" s="1913"/>
      <c r="AB347" s="1914"/>
      <c r="AC347" s="1915"/>
      <c r="AD347" s="834">
        <v>336</v>
      </c>
      <c r="AE347" s="826" t="s">
        <v>10644</v>
      </c>
      <c r="AF347" s="850" t="s">
        <v>10645</v>
      </c>
      <c r="AG347" s="850" t="s">
        <v>10646</v>
      </c>
      <c r="AH347" s="850" t="s">
        <v>10647</v>
      </c>
      <c r="AI347" s="850" t="s">
        <v>10648</v>
      </c>
      <c r="AJ347" s="850" t="s">
        <v>10649</v>
      </c>
      <c r="AK347" s="851" t="s">
        <v>10650</v>
      </c>
      <c r="AL347" s="852" t="s">
        <v>10651</v>
      </c>
      <c r="AM347" s="853" t="s">
        <v>10652</v>
      </c>
      <c r="AN347" s="853" t="s">
        <v>10653</v>
      </c>
      <c r="AO347" s="749" t="s">
        <v>10654</v>
      </c>
      <c r="AP347" s="752" t="s">
        <v>10655</v>
      </c>
      <c r="AQ347" s="752" t="s">
        <v>10656</v>
      </c>
      <c r="AR347" s="827" t="s">
        <v>10657</v>
      </c>
      <c r="AS347" s="827" t="s">
        <v>10658</v>
      </c>
      <c r="AT347" s="752" t="s">
        <v>10659</v>
      </c>
      <c r="AU347" s="694" t="s">
        <v>10660</v>
      </c>
      <c r="AV347" s="694" t="s">
        <v>10661</v>
      </c>
      <c r="AW347" s="709" t="s">
        <v>10662</v>
      </c>
      <c r="AX347" s="709" t="s">
        <v>10663</v>
      </c>
      <c r="AY347" s="872" t="s">
        <v>10664</v>
      </c>
    </row>
    <row r="348" spans="2:51" ht="15" customHeight="1" outlineLevel="1">
      <c r="B348" s="744" t="s">
        <v>10665</v>
      </c>
      <c r="C348" s="757"/>
      <c r="D348" s="757"/>
      <c r="E348" s="757"/>
      <c r="F348" s="757"/>
      <c r="G348" s="757"/>
      <c r="H348" s="758"/>
      <c r="I348" s="759"/>
      <c r="J348" s="761"/>
      <c r="K348" s="761"/>
      <c r="L348" s="749">
        <f t="shared" si="36"/>
        <v>0</v>
      </c>
      <c r="M348" s="752">
        <f t="shared" si="37"/>
        <v>0</v>
      </c>
      <c r="N348" s="752">
        <f t="shared" si="38"/>
        <v>0</v>
      </c>
      <c r="O348" s="780"/>
      <c r="P348" s="780"/>
      <c r="Q348" s="752">
        <f t="shared" si="39"/>
        <v>0</v>
      </c>
      <c r="R348" s="768">
        <f t="shared" si="40"/>
        <v>0</v>
      </c>
      <c r="S348" s="768">
        <f t="shared" si="41"/>
        <v>0</v>
      </c>
      <c r="T348" s="765"/>
      <c r="U348" s="765"/>
      <c r="V348" s="766"/>
      <c r="W348" s="1913"/>
      <c r="X348" s="386" t="s">
        <v>10666</v>
      </c>
      <c r="Y348" s="1913"/>
      <c r="Z348" s="1924"/>
      <c r="AA348" s="1913"/>
      <c r="AB348" s="1914"/>
      <c r="AC348" s="1915"/>
      <c r="AD348" s="834">
        <v>337</v>
      </c>
      <c r="AE348" s="826" t="s">
        <v>10667</v>
      </c>
      <c r="AF348" s="850" t="s">
        <v>10668</v>
      </c>
      <c r="AG348" s="850" t="s">
        <v>10669</v>
      </c>
      <c r="AH348" s="850" t="s">
        <v>10670</v>
      </c>
      <c r="AI348" s="850" t="s">
        <v>10671</v>
      </c>
      <c r="AJ348" s="850" t="s">
        <v>10672</v>
      </c>
      <c r="AK348" s="851" t="s">
        <v>10673</v>
      </c>
      <c r="AL348" s="852" t="s">
        <v>10674</v>
      </c>
      <c r="AM348" s="853" t="s">
        <v>10675</v>
      </c>
      <c r="AN348" s="853" t="s">
        <v>10676</v>
      </c>
      <c r="AO348" s="749" t="s">
        <v>10677</v>
      </c>
      <c r="AP348" s="752" t="s">
        <v>10678</v>
      </c>
      <c r="AQ348" s="752" t="s">
        <v>10679</v>
      </c>
      <c r="AR348" s="827" t="s">
        <v>10680</v>
      </c>
      <c r="AS348" s="827" t="s">
        <v>10681</v>
      </c>
      <c r="AT348" s="752" t="s">
        <v>10682</v>
      </c>
      <c r="AU348" s="694" t="s">
        <v>10683</v>
      </c>
      <c r="AV348" s="694" t="s">
        <v>10684</v>
      </c>
      <c r="AW348" s="709" t="s">
        <v>10685</v>
      </c>
      <c r="AX348" s="709" t="s">
        <v>10686</v>
      </c>
      <c r="AY348" s="872" t="s">
        <v>10687</v>
      </c>
    </row>
    <row r="349" spans="2:51" ht="15" customHeight="1" outlineLevel="1">
      <c r="B349" s="744" t="s">
        <v>10688</v>
      </c>
      <c r="C349" s="757"/>
      <c r="D349" s="757"/>
      <c r="E349" s="757"/>
      <c r="F349" s="757"/>
      <c r="G349" s="757"/>
      <c r="H349" s="758"/>
      <c r="I349" s="759"/>
      <c r="J349" s="761"/>
      <c r="K349" s="761"/>
      <c r="L349" s="749">
        <f t="shared" si="36"/>
        <v>0</v>
      </c>
      <c r="M349" s="752">
        <f t="shared" si="37"/>
        <v>0</v>
      </c>
      <c r="N349" s="752">
        <f t="shared" si="38"/>
        <v>0</v>
      </c>
      <c r="O349" s="780"/>
      <c r="P349" s="780"/>
      <c r="Q349" s="752">
        <f t="shared" si="39"/>
        <v>0</v>
      </c>
      <c r="R349" s="768">
        <f t="shared" si="40"/>
        <v>0</v>
      </c>
      <c r="S349" s="768">
        <f t="shared" si="41"/>
        <v>0</v>
      </c>
      <c r="T349" s="765"/>
      <c r="U349" s="765"/>
      <c r="V349" s="766"/>
      <c r="W349" s="1913"/>
      <c r="X349" s="386" t="s">
        <v>10689</v>
      </c>
      <c r="Y349" s="1913"/>
      <c r="Z349" s="1924"/>
      <c r="AA349" s="1913"/>
      <c r="AB349" s="1914"/>
      <c r="AC349" s="1915"/>
      <c r="AD349" s="834">
        <v>338</v>
      </c>
      <c r="AE349" s="826" t="s">
        <v>10690</v>
      </c>
      <c r="AF349" s="850" t="s">
        <v>10691</v>
      </c>
      <c r="AG349" s="850" t="s">
        <v>10692</v>
      </c>
      <c r="AH349" s="850" t="s">
        <v>10693</v>
      </c>
      <c r="AI349" s="850" t="s">
        <v>10694</v>
      </c>
      <c r="AJ349" s="850" t="s">
        <v>10695</v>
      </c>
      <c r="AK349" s="851" t="s">
        <v>10696</v>
      </c>
      <c r="AL349" s="852" t="s">
        <v>10697</v>
      </c>
      <c r="AM349" s="853" t="s">
        <v>10698</v>
      </c>
      <c r="AN349" s="853" t="s">
        <v>10699</v>
      </c>
      <c r="AO349" s="749" t="s">
        <v>10700</v>
      </c>
      <c r="AP349" s="752" t="s">
        <v>10701</v>
      </c>
      <c r="AQ349" s="752" t="s">
        <v>10702</v>
      </c>
      <c r="AR349" s="827" t="s">
        <v>10703</v>
      </c>
      <c r="AS349" s="827" t="s">
        <v>10704</v>
      </c>
      <c r="AT349" s="752" t="s">
        <v>10705</v>
      </c>
      <c r="AU349" s="694" t="s">
        <v>10706</v>
      </c>
      <c r="AV349" s="694" t="s">
        <v>10707</v>
      </c>
      <c r="AW349" s="709" t="s">
        <v>10708</v>
      </c>
      <c r="AX349" s="709" t="s">
        <v>10709</v>
      </c>
      <c r="AY349" s="872" t="s">
        <v>10710</v>
      </c>
    </row>
    <row r="350" spans="2:51" ht="15" customHeight="1" outlineLevel="1">
      <c r="B350" s="744" t="s">
        <v>10711</v>
      </c>
      <c r="C350" s="757"/>
      <c r="D350" s="757"/>
      <c r="E350" s="757"/>
      <c r="F350" s="757"/>
      <c r="G350" s="757"/>
      <c r="H350" s="758"/>
      <c r="I350" s="759"/>
      <c r="J350" s="761"/>
      <c r="K350" s="761"/>
      <c r="L350" s="749">
        <f t="shared" si="36"/>
        <v>0</v>
      </c>
      <c r="M350" s="752">
        <f t="shared" si="37"/>
        <v>0</v>
      </c>
      <c r="N350" s="752">
        <f t="shared" si="38"/>
        <v>0</v>
      </c>
      <c r="O350" s="780"/>
      <c r="P350" s="780"/>
      <c r="Q350" s="752">
        <f t="shared" si="39"/>
        <v>0</v>
      </c>
      <c r="R350" s="768">
        <f t="shared" si="40"/>
        <v>0</v>
      </c>
      <c r="S350" s="768">
        <f t="shared" si="41"/>
        <v>0</v>
      </c>
      <c r="T350" s="765"/>
      <c r="U350" s="765"/>
      <c r="V350" s="766"/>
      <c r="W350" s="1913"/>
      <c r="X350" s="386" t="s">
        <v>10712</v>
      </c>
      <c r="Y350" s="1913"/>
      <c r="Z350" s="1924"/>
      <c r="AA350" s="1913"/>
      <c r="AB350" s="1914"/>
      <c r="AC350" s="1915"/>
      <c r="AD350" s="834">
        <v>339</v>
      </c>
      <c r="AE350" s="826" t="s">
        <v>10713</v>
      </c>
      <c r="AF350" s="850" t="s">
        <v>10714</v>
      </c>
      <c r="AG350" s="850" t="s">
        <v>10715</v>
      </c>
      <c r="AH350" s="850" t="s">
        <v>10716</v>
      </c>
      <c r="AI350" s="850" t="s">
        <v>10717</v>
      </c>
      <c r="AJ350" s="850" t="s">
        <v>10718</v>
      </c>
      <c r="AK350" s="851" t="s">
        <v>10719</v>
      </c>
      <c r="AL350" s="852" t="s">
        <v>10720</v>
      </c>
      <c r="AM350" s="853" t="s">
        <v>10721</v>
      </c>
      <c r="AN350" s="853" t="s">
        <v>10722</v>
      </c>
      <c r="AO350" s="749" t="s">
        <v>10723</v>
      </c>
      <c r="AP350" s="752" t="s">
        <v>10724</v>
      </c>
      <c r="AQ350" s="752" t="s">
        <v>10725</v>
      </c>
      <c r="AR350" s="827" t="s">
        <v>10726</v>
      </c>
      <c r="AS350" s="827" t="s">
        <v>10727</v>
      </c>
      <c r="AT350" s="752" t="s">
        <v>10728</v>
      </c>
      <c r="AU350" s="694" t="s">
        <v>10729</v>
      </c>
      <c r="AV350" s="694" t="s">
        <v>10730</v>
      </c>
      <c r="AW350" s="709" t="s">
        <v>10731</v>
      </c>
      <c r="AX350" s="709" t="s">
        <v>10732</v>
      </c>
      <c r="AY350" s="872" t="s">
        <v>10733</v>
      </c>
    </row>
    <row r="351" spans="2:51" ht="15" customHeight="1" outlineLevel="1">
      <c r="B351" s="744" t="s">
        <v>10734</v>
      </c>
      <c r="C351" s="757"/>
      <c r="D351" s="757"/>
      <c r="E351" s="757"/>
      <c r="F351" s="757"/>
      <c r="G351" s="757"/>
      <c r="H351" s="758"/>
      <c r="I351" s="759"/>
      <c r="J351" s="761"/>
      <c r="K351" s="761"/>
      <c r="L351" s="749">
        <f t="shared" si="36"/>
        <v>0</v>
      </c>
      <c r="M351" s="752">
        <f t="shared" si="37"/>
        <v>0</v>
      </c>
      <c r="N351" s="752">
        <f t="shared" si="38"/>
        <v>0</v>
      </c>
      <c r="O351" s="780"/>
      <c r="P351" s="780"/>
      <c r="Q351" s="752">
        <f t="shared" si="39"/>
        <v>0</v>
      </c>
      <c r="R351" s="768">
        <f t="shared" si="40"/>
        <v>0</v>
      </c>
      <c r="S351" s="768">
        <f t="shared" si="41"/>
        <v>0</v>
      </c>
      <c r="T351" s="765"/>
      <c r="U351" s="765"/>
      <c r="V351" s="766"/>
      <c r="W351" s="1913"/>
      <c r="X351" s="386" t="s">
        <v>10735</v>
      </c>
      <c r="Y351" s="1913"/>
      <c r="Z351" s="1924"/>
      <c r="AA351" s="1913"/>
      <c r="AB351" s="1914"/>
      <c r="AC351" s="1915"/>
      <c r="AD351" s="834">
        <v>340</v>
      </c>
      <c r="AE351" s="826" t="s">
        <v>10736</v>
      </c>
      <c r="AF351" s="850" t="s">
        <v>10737</v>
      </c>
      <c r="AG351" s="850" t="s">
        <v>10738</v>
      </c>
      <c r="AH351" s="850" t="s">
        <v>10739</v>
      </c>
      <c r="AI351" s="850" t="s">
        <v>10740</v>
      </c>
      <c r="AJ351" s="850" t="s">
        <v>10741</v>
      </c>
      <c r="AK351" s="851" t="s">
        <v>10742</v>
      </c>
      <c r="AL351" s="852" t="s">
        <v>10743</v>
      </c>
      <c r="AM351" s="853" t="s">
        <v>10744</v>
      </c>
      <c r="AN351" s="853" t="s">
        <v>10745</v>
      </c>
      <c r="AO351" s="749" t="s">
        <v>10746</v>
      </c>
      <c r="AP351" s="752" t="s">
        <v>10747</v>
      </c>
      <c r="AQ351" s="752" t="s">
        <v>10748</v>
      </c>
      <c r="AR351" s="827" t="s">
        <v>10749</v>
      </c>
      <c r="AS351" s="827" t="s">
        <v>10750</v>
      </c>
      <c r="AT351" s="752" t="s">
        <v>10751</v>
      </c>
      <c r="AU351" s="694" t="s">
        <v>10752</v>
      </c>
      <c r="AV351" s="694" t="s">
        <v>10753</v>
      </c>
      <c r="AW351" s="709" t="s">
        <v>10754</v>
      </c>
      <c r="AX351" s="709" t="s">
        <v>10755</v>
      </c>
      <c r="AY351" s="872" t="s">
        <v>10756</v>
      </c>
    </row>
    <row r="352" spans="2:51" ht="15" customHeight="1" outlineLevel="1">
      <c r="B352" s="744" t="s">
        <v>10757</v>
      </c>
      <c r="C352" s="757"/>
      <c r="D352" s="757"/>
      <c r="E352" s="757"/>
      <c r="F352" s="757"/>
      <c r="G352" s="757"/>
      <c r="H352" s="758"/>
      <c r="I352" s="759"/>
      <c r="J352" s="761"/>
      <c r="K352" s="761"/>
      <c r="L352" s="749">
        <f t="shared" si="36"/>
        <v>0</v>
      </c>
      <c r="M352" s="752">
        <f t="shared" si="37"/>
        <v>0</v>
      </c>
      <c r="N352" s="752">
        <f t="shared" si="38"/>
        <v>0</v>
      </c>
      <c r="O352" s="780"/>
      <c r="P352" s="780"/>
      <c r="Q352" s="752">
        <f t="shared" si="39"/>
        <v>0</v>
      </c>
      <c r="R352" s="768">
        <f t="shared" si="40"/>
        <v>0</v>
      </c>
      <c r="S352" s="768">
        <f t="shared" si="41"/>
        <v>0</v>
      </c>
      <c r="T352" s="765"/>
      <c r="U352" s="765"/>
      <c r="V352" s="766"/>
      <c r="W352" s="1913"/>
      <c r="X352" s="386" t="s">
        <v>10758</v>
      </c>
      <c r="Y352" s="1913"/>
      <c r="Z352" s="1924"/>
      <c r="AA352" s="1913"/>
      <c r="AB352" s="1914"/>
      <c r="AC352" s="1915"/>
      <c r="AD352" s="834">
        <v>341</v>
      </c>
      <c r="AE352" s="826" t="s">
        <v>10759</v>
      </c>
      <c r="AF352" s="850" t="s">
        <v>10760</v>
      </c>
      <c r="AG352" s="850" t="s">
        <v>10761</v>
      </c>
      <c r="AH352" s="850" t="s">
        <v>10762</v>
      </c>
      <c r="AI352" s="850" t="s">
        <v>10763</v>
      </c>
      <c r="AJ352" s="850" t="s">
        <v>10764</v>
      </c>
      <c r="AK352" s="851" t="s">
        <v>10765</v>
      </c>
      <c r="AL352" s="852" t="s">
        <v>10766</v>
      </c>
      <c r="AM352" s="853" t="s">
        <v>10767</v>
      </c>
      <c r="AN352" s="853" t="s">
        <v>10768</v>
      </c>
      <c r="AO352" s="749" t="s">
        <v>10769</v>
      </c>
      <c r="AP352" s="752" t="s">
        <v>10770</v>
      </c>
      <c r="AQ352" s="752" t="s">
        <v>10771</v>
      </c>
      <c r="AR352" s="827" t="s">
        <v>10772</v>
      </c>
      <c r="AS352" s="827" t="s">
        <v>10773</v>
      </c>
      <c r="AT352" s="752" t="s">
        <v>10774</v>
      </c>
      <c r="AU352" s="694" t="s">
        <v>10775</v>
      </c>
      <c r="AV352" s="694" t="s">
        <v>10776</v>
      </c>
      <c r="AW352" s="709" t="s">
        <v>10777</v>
      </c>
      <c r="AX352" s="709" t="s">
        <v>10778</v>
      </c>
      <c r="AY352" s="872" t="s">
        <v>10779</v>
      </c>
    </row>
    <row r="353" spans="2:51" ht="15" customHeight="1" outlineLevel="1">
      <c r="B353" s="744" t="s">
        <v>10780</v>
      </c>
      <c r="C353" s="757"/>
      <c r="D353" s="757"/>
      <c r="E353" s="757"/>
      <c r="F353" s="757"/>
      <c r="G353" s="757"/>
      <c r="H353" s="758"/>
      <c r="I353" s="759"/>
      <c r="J353" s="761"/>
      <c r="K353" s="761"/>
      <c r="L353" s="749">
        <f t="shared" si="36"/>
        <v>0</v>
      </c>
      <c r="M353" s="752">
        <f t="shared" si="37"/>
        <v>0</v>
      </c>
      <c r="N353" s="752">
        <f t="shared" si="38"/>
        <v>0</v>
      </c>
      <c r="O353" s="780"/>
      <c r="P353" s="780"/>
      <c r="Q353" s="752">
        <f t="shared" si="39"/>
        <v>0</v>
      </c>
      <c r="R353" s="768">
        <f t="shared" si="40"/>
        <v>0</v>
      </c>
      <c r="S353" s="768">
        <f t="shared" si="41"/>
        <v>0</v>
      </c>
      <c r="T353" s="765"/>
      <c r="U353" s="765"/>
      <c r="V353" s="766"/>
      <c r="W353" s="1913"/>
      <c r="X353" s="386" t="s">
        <v>10781</v>
      </c>
      <c r="Y353" s="1913"/>
      <c r="Z353" s="1924"/>
      <c r="AA353" s="1913"/>
      <c r="AB353" s="1914"/>
      <c r="AC353" s="1915"/>
      <c r="AD353" s="834">
        <v>342</v>
      </c>
      <c r="AE353" s="826" t="s">
        <v>10782</v>
      </c>
      <c r="AF353" s="850" t="s">
        <v>10783</v>
      </c>
      <c r="AG353" s="850" t="s">
        <v>10784</v>
      </c>
      <c r="AH353" s="850" t="s">
        <v>10785</v>
      </c>
      <c r="AI353" s="850" t="s">
        <v>10786</v>
      </c>
      <c r="AJ353" s="850" t="s">
        <v>10787</v>
      </c>
      <c r="AK353" s="851" t="s">
        <v>10788</v>
      </c>
      <c r="AL353" s="852" t="s">
        <v>10789</v>
      </c>
      <c r="AM353" s="853" t="s">
        <v>10790</v>
      </c>
      <c r="AN353" s="853" t="s">
        <v>10791</v>
      </c>
      <c r="AO353" s="749" t="s">
        <v>10792</v>
      </c>
      <c r="AP353" s="752" t="s">
        <v>10793</v>
      </c>
      <c r="AQ353" s="752" t="s">
        <v>10794</v>
      </c>
      <c r="AR353" s="827" t="s">
        <v>10795</v>
      </c>
      <c r="AS353" s="827" t="s">
        <v>10796</v>
      </c>
      <c r="AT353" s="752" t="s">
        <v>10797</v>
      </c>
      <c r="AU353" s="694" t="s">
        <v>10798</v>
      </c>
      <c r="AV353" s="694" t="s">
        <v>10799</v>
      </c>
      <c r="AW353" s="709" t="s">
        <v>10800</v>
      </c>
      <c r="AX353" s="709" t="s">
        <v>10801</v>
      </c>
      <c r="AY353" s="872" t="s">
        <v>10802</v>
      </c>
    </row>
    <row r="354" spans="2:51" ht="15" customHeight="1" outlineLevel="1">
      <c r="B354" s="744" t="s">
        <v>10803</v>
      </c>
      <c r="C354" s="757"/>
      <c r="D354" s="757"/>
      <c r="E354" s="757"/>
      <c r="F354" s="757"/>
      <c r="G354" s="757"/>
      <c r="H354" s="758"/>
      <c r="I354" s="759"/>
      <c r="J354" s="761"/>
      <c r="K354" s="761"/>
      <c r="L354" s="749">
        <f t="shared" si="36"/>
        <v>0</v>
      </c>
      <c r="M354" s="752">
        <f t="shared" si="37"/>
        <v>0</v>
      </c>
      <c r="N354" s="752">
        <f t="shared" si="38"/>
        <v>0</v>
      </c>
      <c r="O354" s="780"/>
      <c r="P354" s="780"/>
      <c r="Q354" s="752">
        <f t="shared" si="39"/>
        <v>0</v>
      </c>
      <c r="R354" s="768">
        <f t="shared" si="40"/>
        <v>0</v>
      </c>
      <c r="S354" s="768">
        <f t="shared" si="41"/>
        <v>0</v>
      </c>
      <c r="T354" s="765"/>
      <c r="U354" s="765"/>
      <c r="V354" s="766"/>
      <c r="W354" s="1913"/>
      <c r="X354" s="386" t="s">
        <v>10804</v>
      </c>
      <c r="Y354" s="1913"/>
      <c r="Z354" s="1924"/>
      <c r="AA354" s="1913"/>
      <c r="AB354" s="1914"/>
      <c r="AC354" s="1915"/>
      <c r="AD354" s="834">
        <v>343</v>
      </c>
      <c r="AE354" s="826" t="s">
        <v>10805</v>
      </c>
      <c r="AF354" s="850" t="s">
        <v>10806</v>
      </c>
      <c r="AG354" s="850" t="s">
        <v>10807</v>
      </c>
      <c r="AH354" s="850" t="s">
        <v>10808</v>
      </c>
      <c r="AI354" s="850" t="s">
        <v>10809</v>
      </c>
      <c r="AJ354" s="850" t="s">
        <v>10810</v>
      </c>
      <c r="AK354" s="851" t="s">
        <v>10811</v>
      </c>
      <c r="AL354" s="852" t="s">
        <v>10812</v>
      </c>
      <c r="AM354" s="853" t="s">
        <v>10813</v>
      </c>
      <c r="AN354" s="853" t="s">
        <v>10814</v>
      </c>
      <c r="AO354" s="749" t="s">
        <v>10815</v>
      </c>
      <c r="AP354" s="752" t="s">
        <v>10816</v>
      </c>
      <c r="AQ354" s="752" t="s">
        <v>10817</v>
      </c>
      <c r="AR354" s="827" t="s">
        <v>10818</v>
      </c>
      <c r="AS354" s="827" t="s">
        <v>10819</v>
      </c>
      <c r="AT354" s="752" t="s">
        <v>10820</v>
      </c>
      <c r="AU354" s="694" t="s">
        <v>10821</v>
      </c>
      <c r="AV354" s="694" t="s">
        <v>10822</v>
      </c>
      <c r="AW354" s="709" t="s">
        <v>10823</v>
      </c>
      <c r="AX354" s="709" t="s">
        <v>10824</v>
      </c>
      <c r="AY354" s="872" t="s">
        <v>10825</v>
      </c>
    </row>
    <row r="355" spans="2:51" ht="15" customHeight="1" outlineLevel="1">
      <c r="B355" s="744" t="s">
        <v>10826</v>
      </c>
      <c r="C355" s="757"/>
      <c r="D355" s="757"/>
      <c r="E355" s="757"/>
      <c r="F355" s="757"/>
      <c r="G355" s="757"/>
      <c r="H355" s="758"/>
      <c r="I355" s="759"/>
      <c r="J355" s="761"/>
      <c r="K355" s="761"/>
      <c r="L355" s="749">
        <f t="shared" si="36"/>
        <v>0</v>
      </c>
      <c r="M355" s="752">
        <f t="shared" si="37"/>
        <v>0</v>
      </c>
      <c r="N355" s="752">
        <f t="shared" si="38"/>
        <v>0</v>
      </c>
      <c r="O355" s="780"/>
      <c r="P355" s="780"/>
      <c r="Q355" s="752">
        <f t="shared" si="39"/>
        <v>0</v>
      </c>
      <c r="R355" s="768">
        <f t="shared" si="40"/>
        <v>0</v>
      </c>
      <c r="S355" s="768">
        <f t="shared" si="41"/>
        <v>0</v>
      </c>
      <c r="T355" s="765"/>
      <c r="U355" s="765"/>
      <c r="V355" s="766"/>
      <c r="W355" s="1913"/>
      <c r="X355" s="386" t="s">
        <v>10827</v>
      </c>
      <c r="Y355" s="1913"/>
      <c r="Z355" s="1924"/>
      <c r="AA355" s="1913"/>
      <c r="AB355" s="1914"/>
      <c r="AC355" s="1915"/>
      <c r="AD355" s="834">
        <v>344</v>
      </c>
      <c r="AE355" s="826" t="s">
        <v>10828</v>
      </c>
      <c r="AF355" s="850" t="s">
        <v>10829</v>
      </c>
      <c r="AG355" s="850" t="s">
        <v>10830</v>
      </c>
      <c r="AH355" s="850" t="s">
        <v>10831</v>
      </c>
      <c r="AI355" s="850" t="s">
        <v>10832</v>
      </c>
      <c r="AJ355" s="850" t="s">
        <v>10833</v>
      </c>
      <c r="AK355" s="851" t="s">
        <v>10834</v>
      </c>
      <c r="AL355" s="852" t="s">
        <v>10835</v>
      </c>
      <c r="AM355" s="853" t="s">
        <v>10836</v>
      </c>
      <c r="AN355" s="853" t="s">
        <v>10837</v>
      </c>
      <c r="AO355" s="749" t="s">
        <v>10838</v>
      </c>
      <c r="AP355" s="752" t="s">
        <v>10839</v>
      </c>
      <c r="AQ355" s="752" t="s">
        <v>10840</v>
      </c>
      <c r="AR355" s="827" t="s">
        <v>10841</v>
      </c>
      <c r="AS355" s="827" t="s">
        <v>10842</v>
      </c>
      <c r="AT355" s="752" t="s">
        <v>10843</v>
      </c>
      <c r="AU355" s="694" t="s">
        <v>10844</v>
      </c>
      <c r="AV355" s="694" t="s">
        <v>10845</v>
      </c>
      <c r="AW355" s="709" t="s">
        <v>10846</v>
      </c>
      <c r="AX355" s="709" t="s">
        <v>10847</v>
      </c>
      <c r="AY355" s="872" t="s">
        <v>10848</v>
      </c>
    </row>
    <row r="356" spans="2:51" ht="15" customHeight="1" outlineLevel="1">
      <c r="B356" s="744" t="s">
        <v>10849</v>
      </c>
      <c r="C356" s="757"/>
      <c r="D356" s="757"/>
      <c r="E356" s="757"/>
      <c r="F356" s="757"/>
      <c r="G356" s="757"/>
      <c r="H356" s="758"/>
      <c r="I356" s="759"/>
      <c r="J356" s="761"/>
      <c r="K356" s="761"/>
      <c r="L356" s="749">
        <f t="shared" si="36"/>
        <v>0</v>
      </c>
      <c r="M356" s="752">
        <f t="shared" si="37"/>
        <v>0</v>
      </c>
      <c r="N356" s="752">
        <f t="shared" si="38"/>
        <v>0</v>
      </c>
      <c r="O356" s="780"/>
      <c r="P356" s="780"/>
      <c r="Q356" s="752">
        <f t="shared" si="39"/>
        <v>0</v>
      </c>
      <c r="R356" s="768">
        <f t="shared" si="40"/>
        <v>0</v>
      </c>
      <c r="S356" s="768">
        <f t="shared" si="41"/>
        <v>0</v>
      </c>
      <c r="T356" s="765"/>
      <c r="U356" s="765"/>
      <c r="V356" s="766"/>
      <c r="W356" s="1913"/>
      <c r="X356" s="386" t="s">
        <v>10850</v>
      </c>
      <c r="Y356" s="1913"/>
      <c r="Z356" s="1924"/>
      <c r="AA356" s="1913"/>
      <c r="AB356" s="1914"/>
      <c r="AC356" s="1915"/>
      <c r="AD356" s="834">
        <v>345</v>
      </c>
      <c r="AE356" s="826" t="s">
        <v>10851</v>
      </c>
      <c r="AF356" s="850" t="s">
        <v>10852</v>
      </c>
      <c r="AG356" s="850" t="s">
        <v>10853</v>
      </c>
      <c r="AH356" s="850" t="s">
        <v>10854</v>
      </c>
      <c r="AI356" s="850" t="s">
        <v>10855</v>
      </c>
      <c r="AJ356" s="850" t="s">
        <v>10856</v>
      </c>
      <c r="AK356" s="851" t="s">
        <v>10857</v>
      </c>
      <c r="AL356" s="852" t="s">
        <v>10858</v>
      </c>
      <c r="AM356" s="853" t="s">
        <v>10859</v>
      </c>
      <c r="AN356" s="853" t="s">
        <v>10860</v>
      </c>
      <c r="AO356" s="749" t="s">
        <v>10861</v>
      </c>
      <c r="AP356" s="752" t="s">
        <v>10862</v>
      </c>
      <c r="AQ356" s="752" t="s">
        <v>10863</v>
      </c>
      <c r="AR356" s="827" t="s">
        <v>10864</v>
      </c>
      <c r="AS356" s="827" t="s">
        <v>10865</v>
      </c>
      <c r="AT356" s="752" t="s">
        <v>10866</v>
      </c>
      <c r="AU356" s="694" t="s">
        <v>10867</v>
      </c>
      <c r="AV356" s="694" t="s">
        <v>10868</v>
      </c>
      <c r="AW356" s="709" t="s">
        <v>10869</v>
      </c>
      <c r="AX356" s="709" t="s">
        <v>10870</v>
      </c>
      <c r="AY356" s="872" t="s">
        <v>10871</v>
      </c>
    </row>
    <row r="357" spans="2:51" ht="15" customHeight="1" outlineLevel="1">
      <c r="B357" s="744" t="s">
        <v>10872</v>
      </c>
      <c r="C357" s="757"/>
      <c r="D357" s="757"/>
      <c r="E357" s="757"/>
      <c r="F357" s="757"/>
      <c r="G357" s="757"/>
      <c r="H357" s="758"/>
      <c r="I357" s="759"/>
      <c r="J357" s="761"/>
      <c r="K357" s="761"/>
      <c r="L357" s="749">
        <f t="shared" si="36"/>
        <v>0</v>
      </c>
      <c r="M357" s="752">
        <f t="shared" si="37"/>
        <v>0</v>
      </c>
      <c r="N357" s="752">
        <f t="shared" si="38"/>
        <v>0</v>
      </c>
      <c r="O357" s="780"/>
      <c r="P357" s="780"/>
      <c r="Q357" s="752">
        <f t="shared" si="39"/>
        <v>0</v>
      </c>
      <c r="R357" s="768">
        <f t="shared" si="40"/>
        <v>0</v>
      </c>
      <c r="S357" s="768">
        <f t="shared" si="41"/>
        <v>0</v>
      </c>
      <c r="T357" s="765"/>
      <c r="U357" s="765"/>
      <c r="V357" s="766"/>
      <c r="W357" s="1913"/>
      <c r="X357" s="386" t="s">
        <v>10873</v>
      </c>
      <c r="Y357" s="1913"/>
      <c r="Z357" s="1924"/>
      <c r="AA357" s="1913"/>
      <c r="AB357" s="1914"/>
      <c r="AC357" s="1915"/>
      <c r="AD357" s="834">
        <v>346</v>
      </c>
      <c r="AE357" s="826" t="s">
        <v>10874</v>
      </c>
      <c r="AF357" s="850" t="s">
        <v>10875</v>
      </c>
      <c r="AG357" s="850" t="s">
        <v>10876</v>
      </c>
      <c r="AH357" s="850" t="s">
        <v>10877</v>
      </c>
      <c r="AI357" s="850" t="s">
        <v>10878</v>
      </c>
      <c r="AJ357" s="850" t="s">
        <v>10879</v>
      </c>
      <c r="AK357" s="851" t="s">
        <v>10880</v>
      </c>
      <c r="AL357" s="852" t="s">
        <v>10881</v>
      </c>
      <c r="AM357" s="853" t="s">
        <v>10882</v>
      </c>
      <c r="AN357" s="853" t="s">
        <v>10883</v>
      </c>
      <c r="AO357" s="749" t="s">
        <v>10884</v>
      </c>
      <c r="AP357" s="752" t="s">
        <v>10885</v>
      </c>
      <c r="AQ357" s="752" t="s">
        <v>10886</v>
      </c>
      <c r="AR357" s="827" t="s">
        <v>10887</v>
      </c>
      <c r="AS357" s="827" t="s">
        <v>10888</v>
      </c>
      <c r="AT357" s="752" t="s">
        <v>10889</v>
      </c>
      <c r="AU357" s="694" t="s">
        <v>10890</v>
      </c>
      <c r="AV357" s="694" t="s">
        <v>10891</v>
      </c>
      <c r="AW357" s="709" t="s">
        <v>10892</v>
      </c>
      <c r="AX357" s="709" t="s">
        <v>10893</v>
      </c>
      <c r="AY357" s="872" t="s">
        <v>10894</v>
      </c>
    </row>
    <row r="358" spans="2:51" ht="15" customHeight="1" outlineLevel="1">
      <c r="B358" s="744" t="s">
        <v>10895</v>
      </c>
      <c r="C358" s="757"/>
      <c r="D358" s="757"/>
      <c r="E358" s="757"/>
      <c r="F358" s="757"/>
      <c r="G358" s="757"/>
      <c r="H358" s="758"/>
      <c r="I358" s="759"/>
      <c r="J358" s="761"/>
      <c r="K358" s="761"/>
      <c r="L358" s="749">
        <f t="shared" si="36"/>
        <v>0</v>
      </c>
      <c r="M358" s="752">
        <f t="shared" si="37"/>
        <v>0</v>
      </c>
      <c r="N358" s="752">
        <f t="shared" si="38"/>
        <v>0</v>
      </c>
      <c r="O358" s="780"/>
      <c r="P358" s="780"/>
      <c r="Q358" s="752">
        <f t="shared" si="39"/>
        <v>0</v>
      </c>
      <c r="R358" s="768">
        <f t="shared" si="40"/>
        <v>0</v>
      </c>
      <c r="S358" s="768">
        <f t="shared" si="41"/>
        <v>0</v>
      </c>
      <c r="T358" s="765"/>
      <c r="U358" s="765"/>
      <c r="V358" s="766"/>
      <c r="W358" s="1913"/>
      <c r="X358" s="386" t="s">
        <v>10896</v>
      </c>
      <c r="Y358" s="1913"/>
      <c r="Z358" s="1924"/>
      <c r="AA358" s="1913"/>
      <c r="AB358" s="1914"/>
      <c r="AC358" s="1915"/>
      <c r="AD358" s="834">
        <v>347</v>
      </c>
      <c r="AE358" s="826" t="s">
        <v>10897</v>
      </c>
      <c r="AF358" s="850" t="s">
        <v>10898</v>
      </c>
      <c r="AG358" s="850" t="s">
        <v>10899</v>
      </c>
      <c r="AH358" s="850" t="s">
        <v>10900</v>
      </c>
      <c r="AI358" s="850" t="s">
        <v>10901</v>
      </c>
      <c r="AJ358" s="850" t="s">
        <v>10902</v>
      </c>
      <c r="AK358" s="851" t="s">
        <v>10903</v>
      </c>
      <c r="AL358" s="852" t="s">
        <v>10904</v>
      </c>
      <c r="AM358" s="853" t="s">
        <v>10905</v>
      </c>
      <c r="AN358" s="853" t="s">
        <v>10906</v>
      </c>
      <c r="AO358" s="749" t="s">
        <v>10907</v>
      </c>
      <c r="AP358" s="752" t="s">
        <v>10908</v>
      </c>
      <c r="AQ358" s="752" t="s">
        <v>10909</v>
      </c>
      <c r="AR358" s="827" t="s">
        <v>10910</v>
      </c>
      <c r="AS358" s="827" t="s">
        <v>10911</v>
      </c>
      <c r="AT358" s="752" t="s">
        <v>10912</v>
      </c>
      <c r="AU358" s="694" t="s">
        <v>10913</v>
      </c>
      <c r="AV358" s="694" t="s">
        <v>10914</v>
      </c>
      <c r="AW358" s="709" t="s">
        <v>10915</v>
      </c>
      <c r="AX358" s="709" t="s">
        <v>10916</v>
      </c>
      <c r="AY358" s="872" t="s">
        <v>10917</v>
      </c>
    </row>
    <row r="359" spans="2:51" ht="15" customHeight="1" outlineLevel="1">
      <c r="B359" s="744" t="s">
        <v>10918</v>
      </c>
      <c r="C359" s="757"/>
      <c r="D359" s="757"/>
      <c r="E359" s="757"/>
      <c r="F359" s="757"/>
      <c r="G359" s="757"/>
      <c r="H359" s="758"/>
      <c r="I359" s="759"/>
      <c r="J359" s="761"/>
      <c r="K359" s="761"/>
      <c r="L359" s="749">
        <f t="shared" si="36"/>
        <v>0</v>
      </c>
      <c r="M359" s="752">
        <f t="shared" si="37"/>
        <v>0</v>
      </c>
      <c r="N359" s="752">
        <f t="shared" si="38"/>
        <v>0</v>
      </c>
      <c r="O359" s="780"/>
      <c r="P359" s="780"/>
      <c r="Q359" s="752">
        <f t="shared" si="39"/>
        <v>0</v>
      </c>
      <c r="R359" s="768">
        <f t="shared" si="40"/>
        <v>0</v>
      </c>
      <c r="S359" s="768">
        <f t="shared" si="41"/>
        <v>0</v>
      </c>
      <c r="T359" s="765"/>
      <c r="U359" s="765"/>
      <c r="V359" s="766"/>
      <c r="W359" s="1913"/>
      <c r="X359" s="386" t="s">
        <v>10919</v>
      </c>
      <c r="Y359" s="1913"/>
      <c r="Z359" s="1924"/>
      <c r="AA359" s="1913"/>
      <c r="AB359" s="1914"/>
      <c r="AC359" s="1915"/>
      <c r="AD359" s="834">
        <v>348</v>
      </c>
      <c r="AE359" s="826" t="s">
        <v>10920</v>
      </c>
      <c r="AF359" s="850" t="s">
        <v>10921</v>
      </c>
      <c r="AG359" s="850" t="s">
        <v>10922</v>
      </c>
      <c r="AH359" s="850" t="s">
        <v>10923</v>
      </c>
      <c r="AI359" s="850" t="s">
        <v>10924</v>
      </c>
      <c r="AJ359" s="850" t="s">
        <v>10925</v>
      </c>
      <c r="AK359" s="851" t="s">
        <v>10926</v>
      </c>
      <c r="AL359" s="852" t="s">
        <v>10927</v>
      </c>
      <c r="AM359" s="853" t="s">
        <v>10928</v>
      </c>
      <c r="AN359" s="853" t="s">
        <v>10929</v>
      </c>
      <c r="AO359" s="749" t="s">
        <v>10930</v>
      </c>
      <c r="AP359" s="752" t="s">
        <v>10931</v>
      </c>
      <c r="AQ359" s="752" t="s">
        <v>10932</v>
      </c>
      <c r="AR359" s="827" t="s">
        <v>10933</v>
      </c>
      <c r="AS359" s="827" t="s">
        <v>10934</v>
      </c>
      <c r="AT359" s="752" t="s">
        <v>10935</v>
      </c>
      <c r="AU359" s="694" t="s">
        <v>10936</v>
      </c>
      <c r="AV359" s="694" t="s">
        <v>10937</v>
      </c>
      <c r="AW359" s="709" t="s">
        <v>10938</v>
      </c>
      <c r="AX359" s="709" t="s">
        <v>10939</v>
      </c>
      <c r="AY359" s="872" t="s">
        <v>10940</v>
      </c>
    </row>
    <row r="360" spans="2:51" ht="15" customHeight="1" outlineLevel="1">
      <c r="B360" s="744" t="s">
        <v>10941</v>
      </c>
      <c r="C360" s="757"/>
      <c r="D360" s="757"/>
      <c r="E360" s="757"/>
      <c r="F360" s="757"/>
      <c r="G360" s="757"/>
      <c r="H360" s="758"/>
      <c r="I360" s="759"/>
      <c r="J360" s="761"/>
      <c r="K360" s="761"/>
      <c r="L360" s="749">
        <f t="shared" si="36"/>
        <v>0</v>
      </c>
      <c r="M360" s="752">
        <f t="shared" si="37"/>
        <v>0</v>
      </c>
      <c r="N360" s="752">
        <f t="shared" si="38"/>
        <v>0</v>
      </c>
      <c r="O360" s="780"/>
      <c r="P360" s="780"/>
      <c r="Q360" s="752">
        <f t="shared" si="39"/>
        <v>0</v>
      </c>
      <c r="R360" s="768">
        <f t="shared" si="40"/>
        <v>0</v>
      </c>
      <c r="S360" s="768">
        <f t="shared" si="41"/>
        <v>0</v>
      </c>
      <c r="T360" s="765"/>
      <c r="U360" s="765"/>
      <c r="V360" s="766"/>
      <c r="W360" s="1913"/>
      <c r="X360" s="386" t="s">
        <v>10942</v>
      </c>
      <c r="Y360" s="1913"/>
      <c r="Z360" s="1924"/>
      <c r="AA360" s="1913"/>
      <c r="AB360" s="1914"/>
      <c r="AC360" s="1915"/>
      <c r="AD360" s="834">
        <v>349</v>
      </c>
      <c r="AE360" s="826" t="s">
        <v>10943</v>
      </c>
      <c r="AF360" s="850" t="s">
        <v>10944</v>
      </c>
      <c r="AG360" s="850" t="s">
        <v>10945</v>
      </c>
      <c r="AH360" s="850" t="s">
        <v>10946</v>
      </c>
      <c r="AI360" s="850" t="s">
        <v>10947</v>
      </c>
      <c r="AJ360" s="850" t="s">
        <v>10948</v>
      </c>
      <c r="AK360" s="851" t="s">
        <v>10949</v>
      </c>
      <c r="AL360" s="852" t="s">
        <v>10950</v>
      </c>
      <c r="AM360" s="853" t="s">
        <v>10951</v>
      </c>
      <c r="AN360" s="853" t="s">
        <v>10952</v>
      </c>
      <c r="AO360" s="749" t="s">
        <v>10953</v>
      </c>
      <c r="AP360" s="752" t="s">
        <v>10954</v>
      </c>
      <c r="AQ360" s="752" t="s">
        <v>10955</v>
      </c>
      <c r="AR360" s="827" t="s">
        <v>10956</v>
      </c>
      <c r="AS360" s="827" t="s">
        <v>10957</v>
      </c>
      <c r="AT360" s="752" t="s">
        <v>10958</v>
      </c>
      <c r="AU360" s="694" t="s">
        <v>10959</v>
      </c>
      <c r="AV360" s="694" t="s">
        <v>10960</v>
      </c>
      <c r="AW360" s="709" t="s">
        <v>10961</v>
      </c>
      <c r="AX360" s="709" t="s">
        <v>10962</v>
      </c>
      <c r="AY360" s="872" t="s">
        <v>10963</v>
      </c>
    </row>
    <row r="361" spans="2:51" ht="15" customHeight="1" outlineLevel="1">
      <c r="B361" s="744" t="s">
        <v>10964</v>
      </c>
      <c r="C361" s="757"/>
      <c r="D361" s="757"/>
      <c r="E361" s="757"/>
      <c r="F361" s="757"/>
      <c r="G361" s="757"/>
      <c r="H361" s="758"/>
      <c r="I361" s="759"/>
      <c r="J361" s="761"/>
      <c r="K361" s="761"/>
      <c r="L361" s="749">
        <f t="shared" si="36"/>
        <v>0</v>
      </c>
      <c r="M361" s="752">
        <f t="shared" si="37"/>
        <v>0</v>
      </c>
      <c r="N361" s="752">
        <f t="shared" si="38"/>
        <v>0</v>
      </c>
      <c r="O361" s="780"/>
      <c r="P361" s="780"/>
      <c r="Q361" s="752">
        <f t="shared" si="39"/>
        <v>0</v>
      </c>
      <c r="R361" s="768">
        <f t="shared" si="40"/>
        <v>0</v>
      </c>
      <c r="S361" s="768">
        <f t="shared" si="41"/>
        <v>0</v>
      </c>
      <c r="T361" s="765"/>
      <c r="U361" s="765"/>
      <c r="V361" s="766"/>
      <c r="W361" s="1913"/>
      <c r="X361" s="386" t="s">
        <v>10965</v>
      </c>
      <c r="Y361" s="1913"/>
      <c r="Z361" s="1924"/>
      <c r="AA361" s="1913"/>
      <c r="AB361" s="1914"/>
      <c r="AC361" s="1915"/>
      <c r="AD361" s="834">
        <v>350</v>
      </c>
      <c r="AE361" s="826" t="s">
        <v>10966</v>
      </c>
      <c r="AF361" s="850" t="s">
        <v>10967</v>
      </c>
      <c r="AG361" s="850" t="s">
        <v>10968</v>
      </c>
      <c r="AH361" s="850" t="s">
        <v>10969</v>
      </c>
      <c r="AI361" s="850" t="s">
        <v>10970</v>
      </c>
      <c r="AJ361" s="850" t="s">
        <v>10971</v>
      </c>
      <c r="AK361" s="851" t="s">
        <v>10972</v>
      </c>
      <c r="AL361" s="852" t="s">
        <v>10973</v>
      </c>
      <c r="AM361" s="853" t="s">
        <v>10974</v>
      </c>
      <c r="AN361" s="853" t="s">
        <v>10975</v>
      </c>
      <c r="AO361" s="749" t="s">
        <v>10976</v>
      </c>
      <c r="AP361" s="752" t="s">
        <v>10977</v>
      </c>
      <c r="AQ361" s="752" t="s">
        <v>10978</v>
      </c>
      <c r="AR361" s="827" t="s">
        <v>10979</v>
      </c>
      <c r="AS361" s="827" t="s">
        <v>10980</v>
      </c>
      <c r="AT361" s="752" t="s">
        <v>10981</v>
      </c>
      <c r="AU361" s="694" t="s">
        <v>10982</v>
      </c>
      <c r="AV361" s="694" t="s">
        <v>10983</v>
      </c>
      <c r="AW361" s="709" t="s">
        <v>10984</v>
      </c>
      <c r="AX361" s="709" t="s">
        <v>10985</v>
      </c>
      <c r="AY361" s="872" t="s">
        <v>10986</v>
      </c>
    </row>
    <row r="362" spans="2:51" ht="15" customHeight="1" outlineLevel="1">
      <c r="B362" s="744" t="s">
        <v>10987</v>
      </c>
      <c r="C362" s="757"/>
      <c r="D362" s="757"/>
      <c r="E362" s="757"/>
      <c r="F362" s="757"/>
      <c r="G362" s="757"/>
      <c r="H362" s="758"/>
      <c r="I362" s="759"/>
      <c r="J362" s="761"/>
      <c r="K362" s="761"/>
      <c r="L362" s="749">
        <f t="shared" si="36"/>
        <v>0</v>
      </c>
      <c r="M362" s="752">
        <f t="shared" si="37"/>
        <v>0</v>
      </c>
      <c r="N362" s="752">
        <f t="shared" si="38"/>
        <v>0</v>
      </c>
      <c r="O362" s="780"/>
      <c r="P362" s="780"/>
      <c r="Q362" s="752">
        <f t="shared" si="39"/>
        <v>0</v>
      </c>
      <c r="R362" s="768">
        <f t="shared" si="40"/>
        <v>0</v>
      </c>
      <c r="S362" s="768">
        <f t="shared" si="41"/>
        <v>0</v>
      </c>
      <c r="T362" s="765"/>
      <c r="U362" s="765"/>
      <c r="V362" s="766"/>
      <c r="W362" s="1913"/>
      <c r="X362" s="386" t="s">
        <v>10988</v>
      </c>
      <c r="Y362" s="1913"/>
      <c r="Z362" s="1924"/>
      <c r="AA362" s="1913"/>
      <c r="AB362" s="1914"/>
      <c r="AC362" s="1915"/>
      <c r="AD362" s="834">
        <v>351</v>
      </c>
      <c r="AE362" s="826" t="s">
        <v>10989</v>
      </c>
      <c r="AF362" s="850" t="s">
        <v>10990</v>
      </c>
      <c r="AG362" s="850" t="s">
        <v>10991</v>
      </c>
      <c r="AH362" s="850" t="s">
        <v>10992</v>
      </c>
      <c r="AI362" s="850" t="s">
        <v>10993</v>
      </c>
      <c r="AJ362" s="850" t="s">
        <v>10994</v>
      </c>
      <c r="AK362" s="851" t="s">
        <v>10995</v>
      </c>
      <c r="AL362" s="852" t="s">
        <v>10996</v>
      </c>
      <c r="AM362" s="853" t="s">
        <v>10997</v>
      </c>
      <c r="AN362" s="853" t="s">
        <v>10998</v>
      </c>
      <c r="AO362" s="749" t="s">
        <v>10999</v>
      </c>
      <c r="AP362" s="752" t="s">
        <v>11000</v>
      </c>
      <c r="AQ362" s="752" t="s">
        <v>11001</v>
      </c>
      <c r="AR362" s="827" t="s">
        <v>11002</v>
      </c>
      <c r="AS362" s="827" t="s">
        <v>11003</v>
      </c>
      <c r="AT362" s="752" t="s">
        <v>11004</v>
      </c>
      <c r="AU362" s="694" t="s">
        <v>11005</v>
      </c>
      <c r="AV362" s="694" t="s">
        <v>11006</v>
      </c>
      <c r="AW362" s="709" t="s">
        <v>11007</v>
      </c>
      <c r="AX362" s="709" t="s">
        <v>11008</v>
      </c>
      <c r="AY362" s="872" t="s">
        <v>11009</v>
      </c>
    </row>
    <row r="363" spans="2:51">
      <c r="B363" s="744" t="s">
        <v>11010</v>
      </c>
      <c r="C363" s="757"/>
      <c r="D363" s="757"/>
      <c r="E363" s="757"/>
      <c r="F363" s="757"/>
      <c r="G363" s="757"/>
      <c r="H363" s="758"/>
      <c r="I363" s="759"/>
      <c r="J363" s="761"/>
      <c r="K363" s="761"/>
      <c r="L363" s="749">
        <f t="shared" si="36"/>
        <v>0</v>
      </c>
      <c r="M363" s="752">
        <f t="shared" si="37"/>
        <v>0</v>
      </c>
      <c r="N363" s="752">
        <f t="shared" si="38"/>
        <v>0</v>
      </c>
      <c r="O363" s="780"/>
      <c r="P363" s="780"/>
      <c r="Q363" s="752">
        <f t="shared" si="39"/>
        <v>0</v>
      </c>
      <c r="R363" s="768">
        <f t="shared" si="40"/>
        <v>0</v>
      </c>
      <c r="S363" s="768">
        <f t="shared" si="41"/>
        <v>0</v>
      </c>
      <c r="T363" s="765"/>
      <c r="U363" s="765"/>
      <c r="V363" s="766"/>
      <c r="W363" s="1913"/>
      <c r="X363" s="386" t="s">
        <v>11011</v>
      </c>
      <c r="Y363" s="1913"/>
      <c r="Z363" s="1924"/>
      <c r="AA363" s="1913"/>
      <c r="AB363" s="1914"/>
      <c r="AC363" s="1915"/>
      <c r="AD363" s="834">
        <v>352</v>
      </c>
      <c r="AE363" s="826" t="s">
        <v>11012</v>
      </c>
      <c r="AF363" s="850" t="s">
        <v>11013</v>
      </c>
      <c r="AG363" s="850" t="s">
        <v>11014</v>
      </c>
      <c r="AH363" s="850" t="s">
        <v>11015</v>
      </c>
      <c r="AI363" s="850" t="s">
        <v>11016</v>
      </c>
      <c r="AJ363" s="850" t="s">
        <v>11017</v>
      </c>
      <c r="AK363" s="851" t="s">
        <v>11018</v>
      </c>
      <c r="AL363" s="852" t="s">
        <v>11019</v>
      </c>
      <c r="AM363" s="853" t="s">
        <v>11020</v>
      </c>
      <c r="AN363" s="853" t="s">
        <v>11021</v>
      </c>
      <c r="AO363" s="749" t="s">
        <v>11022</v>
      </c>
      <c r="AP363" s="752" t="s">
        <v>11023</v>
      </c>
      <c r="AQ363" s="752" t="s">
        <v>11024</v>
      </c>
      <c r="AR363" s="827" t="s">
        <v>11025</v>
      </c>
      <c r="AS363" s="827" t="s">
        <v>11026</v>
      </c>
      <c r="AT363" s="752" t="s">
        <v>11027</v>
      </c>
      <c r="AU363" s="694" t="s">
        <v>11028</v>
      </c>
      <c r="AV363" s="694" t="s">
        <v>11029</v>
      </c>
      <c r="AW363" s="709" t="s">
        <v>11030</v>
      </c>
      <c r="AX363" s="709" t="s">
        <v>11031</v>
      </c>
      <c r="AY363" s="872" t="s">
        <v>11032</v>
      </c>
    </row>
    <row r="364" spans="2:51" ht="15" customHeight="1" outlineLevel="1">
      <c r="B364" s="744" t="s">
        <v>11033</v>
      </c>
      <c r="C364" s="757"/>
      <c r="D364" s="757"/>
      <c r="E364" s="757"/>
      <c r="F364" s="757"/>
      <c r="G364" s="757"/>
      <c r="H364" s="758"/>
      <c r="I364" s="759"/>
      <c r="J364" s="761"/>
      <c r="K364" s="761"/>
      <c r="L364" s="749">
        <f t="shared" si="36"/>
        <v>0</v>
      </c>
      <c r="M364" s="752">
        <f t="shared" si="37"/>
        <v>0</v>
      </c>
      <c r="N364" s="752">
        <f t="shared" si="38"/>
        <v>0</v>
      </c>
      <c r="O364" s="780"/>
      <c r="P364" s="780"/>
      <c r="Q364" s="752">
        <f t="shared" si="39"/>
        <v>0</v>
      </c>
      <c r="R364" s="768">
        <f t="shared" si="40"/>
        <v>0</v>
      </c>
      <c r="S364" s="768">
        <f t="shared" si="41"/>
        <v>0</v>
      </c>
      <c r="T364" s="765"/>
      <c r="U364" s="765"/>
      <c r="V364" s="766"/>
      <c r="W364" s="1913"/>
      <c r="X364" s="386" t="s">
        <v>11034</v>
      </c>
      <c r="Y364" s="1913"/>
      <c r="Z364" s="1924"/>
      <c r="AA364" s="1913"/>
      <c r="AB364" s="1914"/>
      <c r="AC364" s="1915"/>
      <c r="AD364" s="834">
        <v>353</v>
      </c>
      <c r="AE364" s="826" t="s">
        <v>11035</v>
      </c>
      <c r="AF364" s="850" t="s">
        <v>11036</v>
      </c>
      <c r="AG364" s="850" t="s">
        <v>11037</v>
      </c>
      <c r="AH364" s="850" t="s">
        <v>11038</v>
      </c>
      <c r="AI364" s="850" t="s">
        <v>11039</v>
      </c>
      <c r="AJ364" s="850" t="s">
        <v>11040</v>
      </c>
      <c r="AK364" s="851" t="s">
        <v>11041</v>
      </c>
      <c r="AL364" s="852" t="s">
        <v>11042</v>
      </c>
      <c r="AM364" s="853" t="s">
        <v>11043</v>
      </c>
      <c r="AN364" s="853" t="s">
        <v>11044</v>
      </c>
      <c r="AO364" s="749" t="s">
        <v>11045</v>
      </c>
      <c r="AP364" s="752" t="s">
        <v>11046</v>
      </c>
      <c r="AQ364" s="752" t="s">
        <v>11047</v>
      </c>
      <c r="AR364" s="827" t="s">
        <v>11048</v>
      </c>
      <c r="AS364" s="827" t="s">
        <v>11049</v>
      </c>
      <c r="AT364" s="752" t="s">
        <v>11050</v>
      </c>
      <c r="AU364" s="694" t="s">
        <v>11051</v>
      </c>
      <c r="AV364" s="694" t="s">
        <v>11052</v>
      </c>
      <c r="AW364" s="709" t="s">
        <v>11053</v>
      </c>
      <c r="AX364" s="709" t="s">
        <v>11054</v>
      </c>
      <c r="AY364" s="872" t="s">
        <v>11055</v>
      </c>
    </row>
    <row r="365" spans="2:51" ht="15" customHeight="1" outlineLevel="1">
      <c r="B365" s="744" t="s">
        <v>11056</v>
      </c>
      <c r="C365" s="757"/>
      <c r="D365" s="757"/>
      <c r="E365" s="757"/>
      <c r="F365" s="757"/>
      <c r="G365" s="757"/>
      <c r="H365" s="758"/>
      <c r="I365" s="759"/>
      <c r="J365" s="761"/>
      <c r="K365" s="761"/>
      <c r="L365" s="749">
        <f t="shared" si="36"/>
        <v>0</v>
      </c>
      <c r="M365" s="752">
        <f t="shared" si="37"/>
        <v>0</v>
      </c>
      <c r="N365" s="752">
        <f t="shared" si="38"/>
        <v>0</v>
      </c>
      <c r="O365" s="780"/>
      <c r="P365" s="780"/>
      <c r="Q365" s="752">
        <f t="shared" si="39"/>
        <v>0</v>
      </c>
      <c r="R365" s="768">
        <f t="shared" si="40"/>
        <v>0</v>
      </c>
      <c r="S365" s="768">
        <f t="shared" si="41"/>
        <v>0</v>
      </c>
      <c r="T365" s="765"/>
      <c r="U365" s="765"/>
      <c r="V365" s="766"/>
      <c r="W365" s="1913"/>
      <c r="X365" s="386" t="s">
        <v>11057</v>
      </c>
      <c r="Y365" s="1913"/>
      <c r="Z365" s="1924"/>
      <c r="AA365" s="1913"/>
      <c r="AB365" s="1914"/>
      <c r="AC365" s="1915"/>
      <c r="AD365" s="834">
        <v>354</v>
      </c>
      <c r="AE365" s="826" t="s">
        <v>11058</v>
      </c>
      <c r="AF365" s="850" t="s">
        <v>11059</v>
      </c>
      <c r="AG365" s="850" t="s">
        <v>11060</v>
      </c>
      <c r="AH365" s="850" t="s">
        <v>11061</v>
      </c>
      <c r="AI365" s="850" t="s">
        <v>11062</v>
      </c>
      <c r="AJ365" s="850" t="s">
        <v>11063</v>
      </c>
      <c r="AK365" s="851" t="s">
        <v>11064</v>
      </c>
      <c r="AL365" s="852" t="s">
        <v>11065</v>
      </c>
      <c r="AM365" s="853" t="s">
        <v>11066</v>
      </c>
      <c r="AN365" s="853" t="s">
        <v>11067</v>
      </c>
      <c r="AO365" s="749" t="s">
        <v>11068</v>
      </c>
      <c r="AP365" s="752" t="s">
        <v>11069</v>
      </c>
      <c r="AQ365" s="752" t="s">
        <v>11070</v>
      </c>
      <c r="AR365" s="827" t="s">
        <v>11071</v>
      </c>
      <c r="AS365" s="827" t="s">
        <v>11072</v>
      </c>
      <c r="AT365" s="752" t="s">
        <v>11073</v>
      </c>
      <c r="AU365" s="694" t="s">
        <v>11074</v>
      </c>
      <c r="AV365" s="694" t="s">
        <v>11075</v>
      </c>
      <c r="AW365" s="709" t="s">
        <v>11076</v>
      </c>
      <c r="AX365" s="709" t="s">
        <v>11077</v>
      </c>
      <c r="AY365" s="872" t="s">
        <v>11078</v>
      </c>
    </row>
    <row r="366" spans="2:51" ht="15" customHeight="1" outlineLevel="1">
      <c r="B366" s="744" t="s">
        <v>11079</v>
      </c>
      <c r="C366" s="757"/>
      <c r="D366" s="757"/>
      <c r="E366" s="757"/>
      <c r="F366" s="757"/>
      <c r="G366" s="757"/>
      <c r="H366" s="758"/>
      <c r="I366" s="759"/>
      <c r="J366" s="761"/>
      <c r="K366" s="761"/>
      <c r="L366" s="749">
        <f t="shared" si="36"/>
        <v>0</v>
      </c>
      <c r="M366" s="752">
        <f t="shared" si="37"/>
        <v>0</v>
      </c>
      <c r="N366" s="752">
        <f t="shared" si="38"/>
        <v>0</v>
      </c>
      <c r="O366" s="780"/>
      <c r="P366" s="780"/>
      <c r="Q366" s="752">
        <f t="shared" si="39"/>
        <v>0</v>
      </c>
      <c r="R366" s="768">
        <f t="shared" si="40"/>
        <v>0</v>
      </c>
      <c r="S366" s="768">
        <f t="shared" si="41"/>
        <v>0</v>
      </c>
      <c r="T366" s="765"/>
      <c r="U366" s="765"/>
      <c r="V366" s="766"/>
      <c r="W366" s="1913"/>
      <c r="X366" s="386" t="s">
        <v>11080</v>
      </c>
      <c r="Y366" s="1913"/>
      <c r="Z366" s="1924"/>
      <c r="AA366" s="1913"/>
      <c r="AB366" s="1914"/>
      <c r="AC366" s="1915"/>
      <c r="AD366" s="834">
        <v>355</v>
      </c>
      <c r="AE366" s="826" t="s">
        <v>11081</v>
      </c>
      <c r="AF366" s="850" t="s">
        <v>11082</v>
      </c>
      <c r="AG366" s="850" t="s">
        <v>11083</v>
      </c>
      <c r="AH366" s="850" t="s">
        <v>11084</v>
      </c>
      <c r="AI366" s="850" t="s">
        <v>11085</v>
      </c>
      <c r="AJ366" s="850" t="s">
        <v>11086</v>
      </c>
      <c r="AK366" s="851" t="s">
        <v>11087</v>
      </c>
      <c r="AL366" s="852" t="s">
        <v>11088</v>
      </c>
      <c r="AM366" s="853" t="s">
        <v>11089</v>
      </c>
      <c r="AN366" s="853" t="s">
        <v>11090</v>
      </c>
      <c r="AO366" s="749" t="s">
        <v>11091</v>
      </c>
      <c r="AP366" s="752" t="s">
        <v>11092</v>
      </c>
      <c r="AQ366" s="752" t="s">
        <v>11093</v>
      </c>
      <c r="AR366" s="827" t="s">
        <v>11094</v>
      </c>
      <c r="AS366" s="827" t="s">
        <v>11095</v>
      </c>
      <c r="AT366" s="752" t="s">
        <v>11096</v>
      </c>
      <c r="AU366" s="694" t="s">
        <v>11097</v>
      </c>
      <c r="AV366" s="694" t="s">
        <v>11098</v>
      </c>
      <c r="AW366" s="709" t="s">
        <v>11099</v>
      </c>
      <c r="AX366" s="709" t="s">
        <v>11100</v>
      </c>
      <c r="AY366" s="872" t="s">
        <v>11101</v>
      </c>
    </row>
    <row r="367" spans="2:51" ht="15" customHeight="1" outlineLevel="1">
      <c r="B367" s="744" t="s">
        <v>11102</v>
      </c>
      <c r="C367" s="757"/>
      <c r="D367" s="757"/>
      <c r="E367" s="757"/>
      <c r="F367" s="757"/>
      <c r="G367" s="757"/>
      <c r="H367" s="758"/>
      <c r="I367" s="759"/>
      <c r="J367" s="761"/>
      <c r="K367" s="761"/>
      <c r="L367" s="749">
        <f t="shared" si="36"/>
        <v>0</v>
      </c>
      <c r="M367" s="752">
        <f t="shared" si="37"/>
        <v>0</v>
      </c>
      <c r="N367" s="752">
        <f t="shared" si="38"/>
        <v>0</v>
      </c>
      <c r="O367" s="780"/>
      <c r="P367" s="780"/>
      <c r="Q367" s="752">
        <f t="shared" si="39"/>
        <v>0</v>
      </c>
      <c r="R367" s="768">
        <f t="shared" si="40"/>
        <v>0</v>
      </c>
      <c r="S367" s="768">
        <f t="shared" si="41"/>
        <v>0</v>
      </c>
      <c r="T367" s="765"/>
      <c r="U367" s="765"/>
      <c r="V367" s="766"/>
      <c r="W367" s="1913"/>
      <c r="X367" s="386" t="s">
        <v>11103</v>
      </c>
      <c r="Y367" s="1913"/>
      <c r="Z367" s="1924"/>
      <c r="AA367" s="1913"/>
      <c r="AB367" s="1914"/>
      <c r="AC367" s="1915"/>
      <c r="AD367" s="834">
        <v>356</v>
      </c>
      <c r="AE367" s="826" t="s">
        <v>11104</v>
      </c>
      <c r="AF367" s="850" t="s">
        <v>11105</v>
      </c>
      <c r="AG367" s="850" t="s">
        <v>11106</v>
      </c>
      <c r="AH367" s="850" t="s">
        <v>11107</v>
      </c>
      <c r="AI367" s="850" t="s">
        <v>11108</v>
      </c>
      <c r="AJ367" s="850" t="s">
        <v>11109</v>
      </c>
      <c r="AK367" s="851" t="s">
        <v>11110</v>
      </c>
      <c r="AL367" s="852" t="s">
        <v>11111</v>
      </c>
      <c r="AM367" s="853" t="s">
        <v>11112</v>
      </c>
      <c r="AN367" s="853" t="s">
        <v>11113</v>
      </c>
      <c r="AO367" s="749" t="s">
        <v>11114</v>
      </c>
      <c r="AP367" s="752" t="s">
        <v>11115</v>
      </c>
      <c r="AQ367" s="752" t="s">
        <v>11116</v>
      </c>
      <c r="AR367" s="827" t="s">
        <v>11117</v>
      </c>
      <c r="AS367" s="827" t="s">
        <v>11118</v>
      </c>
      <c r="AT367" s="752" t="s">
        <v>11119</v>
      </c>
      <c r="AU367" s="694" t="s">
        <v>11120</v>
      </c>
      <c r="AV367" s="694" t="s">
        <v>11121</v>
      </c>
      <c r="AW367" s="709" t="s">
        <v>11122</v>
      </c>
      <c r="AX367" s="709" t="s">
        <v>11123</v>
      </c>
      <c r="AY367" s="872" t="s">
        <v>11124</v>
      </c>
    </row>
    <row r="368" spans="2:51" ht="15" customHeight="1" outlineLevel="1">
      <c r="B368" s="744" t="s">
        <v>11125</v>
      </c>
      <c r="C368" s="757"/>
      <c r="D368" s="757"/>
      <c r="E368" s="757"/>
      <c r="F368" s="757"/>
      <c r="G368" s="757"/>
      <c r="H368" s="758"/>
      <c r="I368" s="759"/>
      <c r="J368" s="761"/>
      <c r="K368" s="761"/>
      <c r="L368" s="749">
        <f t="shared" si="36"/>
        <v>0</v>
      </c>
      <c r="M368" s="752">
        <f t="shared" si="37"/>
        <v>0</v>
      </c>
      <c r="N368" s="752">
        <f t="shared" si="38"/>
        <v>0</v>
      </c>
      <c r="O368" s="780"/>
      <c r="P368" s="780"/>
      <c r="Q368" s="752">
        <f t="shared" si="39"/>
        <v>0</v>
      </c>
      <c r="R368" s="768">
        <f t="shared" si="40"/>
        <v>0</v>
      </c>
      <c r="S368" s="768">
        <f t="shared" si="41"/>
        <v>0</v>
      </c>
      <c r="T368" s="765"/>
      <c r="U368" s="765"/>
      <c r="V368" s="766"/>
      <c r="W368" s="1913"/>
      <c r="X368" s="386" t="s">
        <v>11126</v>
      </c>
      <c r="Y368" s="1913"/>
      <c r="Z368" s="1924"/>
      <c r="AA368" s="1913"/>
      <c r="AB368" s="1914"/>
      <c r="AC368" s="1915"/>
      <c r="AD368" s="834">
        <v>357</v>
      </c>
      <c r="AE368" s="826" t="s">
        <v>11127</v>
      </c>
      <c r="AF368" s="850" t="s">
        <v>11128</v>
      </c>
      <c r="AG368" s="850" t="s">
        <v>11129</v>
      </c>
      <c r="AH368" s="850" t="s">
        <v>11130</v>
      </c>
      <c r="AI368" s="850" t="s">
        <v>11131</v>
      </c>
      <c r="AJ368" s="850" t="s">
        <v>11132</v>
      </c>
      <c r="AK368" s="851" t="s">
        <v>11133</v>
      </c>
      <c r="AL368" s="852" t="s">
        <v>11134</v>
      </c>
      <c r="AM368" s="853" t="s">
        <v>11135</v>
      </c>
      <c r="AN368" s="853" t="s">
        <v>11136</v>
      </c>
      <c r="AO368" s="749" t="s">
        <v>11137</v>
      </c>
      <c r="AP368" s="752" t="s">
        <v>11138</v>
      </c>
      <c r="AQ368" s="752" t="s">
        <v>11139</v>
      </c>
      <c r="AR368" s="827" t="s">
        <v>11140</v>
      </c>
      <c r="AS368" s="827" t="s">
        <v>11141</v>
      </c>
      <c r="AT368" s="752" t="s">
        <v>11142</v>
      </c>
      <c r="AU368" s="694" t="s">
        <v>11143</v>
      </c>
      <c r="AV368" s="694" t="s">
        <v>11144</v>
      </c>
      <c r="AW368" s="709" t="s">
        <v>11145</v>
      </c>
      <c r="AX368" s="709" t="s">
        <v>11146</v>
      </c>
      <c r="AY368" s="872" t="s">
        <v>11147</v>
      </c>
    </row>
    <row r="369" spans="2:51" ht="15" customHeight="1" outlineLevel="1">
      <c r="B369" s="744" t="s">
        <v>11148</v>
      </c>
      <c r="C369" s="757"/>
      <c r="D369" s="757"/>
      <c r="E369" s="757"/>
      <c r="F369" s="757"/>
      <c r="G369" s="757"/>
      <c r="H369" s="758"/>
      <c r="I369" s="759"/>
      <c r="J369" s="761"/>
      <c r="K369" s="761"/>
      <c r="L369" s="749">
        <f t="shared" si="36"/>
        <v>0</v>
      </c>
      <c r="M369" s="752">
        <f t="shared" si="37"/>
        <v>0</v>
      </c>
      <c r="N369" s="752">
        <f t="shared" si="38"/>
        <v>0</v>
      </c>
      <c r="O369" s="780"/>
      <c r="P369" s="780"/>
      <c r="Q369" s="752">
        <f t="shared" si="39"/>
        <v>0</v>
      </c>
      <c r="R369" s="768">
        <f t="shared" si="40"/>
        <v>0</v>
      </c>
      <c r="S369" s="768">
        <f t="shared" si="41"/>
        <v>0</v>
      </c>
      <c r="T369" s="765"/>
      <c r="U369" s="765"/>
      <c r="V369" s="766"/>
      <c r="W369" s="1913"/>
      <c r="X369" s="386" t="s">
        <v>11149</v>
      </c>
      <c r="Y369" s="1913"/>
      <c r="Z369" s="1924"/>
      <c r="AA369" s="1913"/>
      <c r="AB369" s="1914"/>
      <c r="AC369" s="1915"/>
      <c r="AD369" s="834">
        <v>358</v>
      </c>
      <c r="AE369" s="826" t="s">
        <v>11150</v>
      </c>
      <c r="AF369" s="850" t="s">
        <v>11151</v>
      </c>
      <c r="AG369" s="850" t="s">
        <v>11152</v>
      </c>
      <c r="AH369" s="850" t="s">
        <v>11153</v>
      </c>
      <c r="AI369" s="850" t="s">
        <v>11154</v>
      </c>
      <c r="AJ369" s="850" t="s">
        <v>11155</v>
      </c>
      <c r="AK369" s="851" t="s">
        <v>11156</v>
      </c>
      <c r="AL369" s="852" t="s">
        <v>11157</v>
      </c>
      <c r="AM369" s="853" t="s">
        <v>11158</v>
      </c>
      <c r="AN369" s="853" t="s">
        <v>11159</v>
      </c>
      <c r="AO369" s="749" t="s">
        <v>11160</v>
      </c>
      <c r="AP369" s="752" t="s">
        <v>11161</v>
      </c>
      <c r="AQ369" s="752" t="s">
        <v>11162</v>
      </c>
      <c r="AR369" s="827" t="s">
        <v>11163</v>
      </c>
      <c r="AS369" s="827" t="s">
        <v>11164</v>
      </c>
      <c r="AT369" s="752" t="s">
        <v>11165</v>
      </c>
      <c r="AU369" s="694" t="s">
        <v>11166</v>
      </c>
      <c r="AV369" s="694" t="s">
        <v>11167</v>
      </c>
      <c r="AW369" s="709" t="s">
        <v>11168</v>
      </c>
      <c r="AX369" s="709" t="s">
        <v>11169</v>
      </c>
      <c r="AY369" s="872" t="s">
        <v>11170</v>
      </c>
    </row>
    <row r="370" spans="2:51" ht="15" customHeight="1" outlineLevel="1">
      <c r="B370" s="744" t="s">
        <v>11171</v>
      </c>
      <c r="C370" s="757"/>
      <c r="D370" s="757"/>
      <c r="E370" s="757"/>
      <c r="F370" s="757"/>
      <c r="G370" s="757"/>
      <c r="H370" s="758"/>
      <c r="I370" s="759"/>
      <c r="J370" s="761"/>
      <c r="K370" s="761"/>
      <c r="L370" s="749">
        <f t="shared" si="36"/>
        <v>0</v>
      </c>
      <c r="M370" s="752">
        <f t="shared" si="37"/>
        <v>0</v>
      </c>
      <c r="N370" s="752">
        <f t="shared" si="38"/>
        <v>0</v>
      </c>
      <c r="O370" s="780"/>
      <c r="P370" s="780"/>
      <c r="Q370" s="752">
        <f t="shared" si="39"/>
        <v>0</v>
      </c>
      <c r="R370" s="768">
        <f t="shared" si="40"/>
        <v>0</v>
      </c>
      <c r="S370" s="768">
        <f t="shared" si="41"/>
        <v>0</v>
      </c>
      <c r="T370" s="765"/>
      <c r="U370" s="765"/>
      <c r="V370" s="766"/>
      <c r="W370" s="1913"/>
      <c r="X370" s="386" t="s">
        <v>11172</v>
      </c>
      <c r="Y370" s="1913"/>
      <c r="Z370" s="1924"/>
      <c r="AA370" s="1913"/>
      <c r="AB370" s="1914"/>
      <c r="AC370" s="1915"/>
      <c r="AD370" s="834">
        <v>359</v>
      </c>
      <c r="AE370" s="826" t="s">
        <v>11173</v>
      </c>
      <c r="AF370" s="850" t="s">
        <v>11174</v>
      </c>
      <c r="AG370" s="850" t="s">
        <v>11175</v>
      </c>
      <c r="AH370" s="850" t="s">
        <v>11176</v>
      </c>
      <c r="AI370" s="850" t="s">
        <v>11177</v>
      </c>
      <c r="AJ370" s="850" t="s">
        <v>11178</v>
      </c>
      <c r="AK370" s="851" t="s">
        <v>11179</v>
      </c>
      <c r="AL370" s="852" t="s">
        <v>11180</v>
      </c>
      <c r="AM370" s="853" t="s">
        <v>11181</v>
      </c>
      <c r="AN370" s="853" t="s">
        <v>11182</v>
      </c>
      <c r="AO370" s="749" t="s">
        <v>11183</v>
      </c>
      <c r="AP370" s="752" t="s">
        <v>11184</v>
      </c>
      <c r="AQ370" s="752" t="s">
        <v>11185</v>
      </c>
      <c r="AR370" s="827" t="s">
        <v>11186</v>
      </c>
      <c r="AS370" s="827" t="s">
        <v>11187</v>
      </c>
      <c r="AT370" s="752" t="s">
        <v>11188</v>
      </c>
      <c r="AU370" s="694" t="s">
        <v>11189</v>
      </c>
      <c r="AV370" s="694" t="s">
        <v>11190</v>
      </c>
      <c r="AW370" s="709" t="s">
        <v>11191</v>
      </c>
      <c r="AX370" s="709" t="s">
        <v>11192</v>
      </c>
      <c r="AY370" s="872" t="s">
        <v>11193</v>
      </c>
    </row>
    <row r="371" spans="2:51" ht="15" customHeight="1" outlineLevel="1">
      <c r="B371" s="744" t="s">
        <v>11194</v>
      </c>
      <c r="C371" s="757"/>
      <c r="D371" s="757"/>
      <c r="E371" s="757"/>
      <c r="F371" s="757"/>
      <c r="G371" s="757"/>
      <c r="H371" s="758"/>
      <c r="I371" s="759"/>
      <c r="J371" s="761"/>
      <c r="K371" s="761"/>
      <c r="L371" s="749">
        <f t="shared" si="36"/>
        <v>0</v>
      </c>
      <c r="M371" s="752">
        <f t="shared" si="37"/>
        <v>0</v>
      </c>
      <c r="N371" s="752">
        <f t="shared" si="38"/>
        <v>0</v>
      </c>
      <c r="O371" s="780"/>
      <c r="P371" s="780"/>
      <c r="Q371" s="752">
        <f t="shared" si="39"/>
        <v>0</v>
      </c>
      <c r="R371" s="768">
        <f t="shared" si="40"/>
        <v>0</v>
      </c>
      <c r="S371" s="768">
        <f t="shared" si="41"/>
        <v>0</v>
      </c>
      <c r="T371" s="765"/>
      <c r="U371" s="765"/>
      <c r="V371" s="766"/>
      <c r="W371" s="1913"/>
      <c r="X371" s="386" t="s">
        <v>11195</v>
      </c>
      <c r="Y371" s="1913"/>
      <c r="Z371" s="1924"/>
      <c r="AA371" s="1913"/>
      <c r="AB371" s="1914"/>
      <c r="AC371" s="1915"/>
      <c r="AD371" s="834">
        <v>360</v>
      </c>
      <c r="AE371" s="826" t="s">
        <v>11196</v>
      </c>
      <c r="AF371" s="850" t="s">
        <v>11197</v>
      </c>
      <c r="AG371" s="850" t="s">
        <v>11198</v>
      </c>
      <c r="AH371" s="850" t="s">
        <v>11199</v>
      </c>
      <c r="AI371" s="850" t="s">
        <v>11200</v>
      </c>
      <c r="AJ371" s="850" t="s">
        <v>11201</v>
      </c>
      <c r="AK371" s="851" t="s">
        <v>11202</v>
      </c>
      <c r="AL371" s="852" t="s">
        <v>11203</v>
      </c>
      <c r="AM371" s="853" t="s">
        <v>11204</v>
      </c>
      <c r="AN371" s="853" t="s">
        <v>11205</v>
      </c>
      <c r="AO371" s="749" t="s">
        <v>11206</v>
      </c>
      <c r="AP371" s="752" t="s">
        <v>11207</v>
      </c>
      <c r="AQ371" s="752" t="s">
        <v>11208</v>
      </c>
      <c r="AR371" s="827" t="s">
        <v>11209</v>
      </c>
      <c r="AS371" s="827" t="s">
        <v>11210</v>
      </c>
      <c r="AT371" s="752" t="s">
        <v>11211</v>
      </c>
      <c r="AU371" s="694" t="s">
        <v>11212</v>
      </c>
      <c r="AV371" s="694" t="s">
        <v>11213</v>
      </c>
      <c r="AW371" s="709" t="s">
        <v>11214</v>
      </c>
      <c r="AX371" s="709" t="s">
        <v>11215</v>
      </c>
      <c r="AY371" s="872" t="s">
        <v>11216</v>
      </c>
    </row>
    <row r="372" spans="2:51" ht="15" customHeight="1" outlineLevel="1">
      <c r="B372" s="744" t="s">
        <v>11217</v>
      </c>
      <c r="C372" s="757"/>
      <c r="D372" s="757"/>
      <c r="E372" s="757"/>
      <c r="F372" s="757"/>
      <c r="G372" s="757"/>
      <c r="H372" s="758"/>
      <c r="I372" s="759"/>
      <c r="J372" s="761"/>
      <c r="K372" s="761"/>
      <c r="L372" s="749">
        <f t="shared" si="36"/>
        <v>0</v>
      </c>
      <c r="M372" s="752">
        <f t="shared" si="37"/>
        <v>0</v>
      </c>
      <c r="N372" s="752">
        <f t="shared" si="38"/>
        <v>0</v>
      </c>
      <c r="O372" s="780"/>
      <c r="P372" s="780"/>
      <c r="Q372" s="752">
        <f t="shared" si="39"/>
        <v>0</v>
      </c>
      <c r="R372" s="768">
        <f t="shared" si="40"/>
        <v>0</v>
      </c>
      <c r="S372" s="768">
        <f t="shared" si="41"/>
        <v>0</v>
      </c>
      <c r="T372" s="765"/>
      <c r="U372" s="765"/>
      <c r="V372" s="766"/>
      <c r="W372" s="1913"/>
      <c r="X372" s="386" t="s">
        <v>11218</v>
      </c>
      <c r="Y372" s="1913"/>
      <c r="Z372" s="1924"/>
      <c r="AA372" s="1913"/>
      <c r="AB372" s="1914"/>
      <c r="AC372" s="1915"/>
      <c r="AD372" s="834">
        <v>361</v>
      </c>
      <c r="AE372" s="826" t="s">
        <v>11219</v>
      </c>
      <c r="AF372" s="850" t="s">
        <v>11220</v>
      </c>
      <c r="AG372" s="850" t="s">
        <v>11221</v>
      </c>
      <c r="AH372" s="850" t="s">
        <v>11222</v>
      </c>
      <c r="AI372" s="850" t="s">
        <v>11223</v>
      </c>
      <c r="AJ372" s="850" t="s">
        <v>11224</v>
      </c>
      <c r="AK372" s="851" t="s">
        <v>11225</v>
      </c>
      <c r="AL372" s="852" t="s">
        <v>11226</v>
      </c>
      <c r="AM372" s="853" t="s">
        <v>11227</v>
      </c>
      <c r="AN372" s="853" t="s">
        <v>11228</v>
      </c>
      <c r="AO372" s="749" t="s">
        <v>11229</v>
      </c>
      <c r="AP372" s="752" t="s">
        <v>11230</v>
      </c>
      <c r="AQ372" s="752" t="s">
        <v>11231</v>
      </c>
      <c r="AR372" s="827" t="s">
        <v>11232</v>
      </c>
      <c r="AS372" s="827" t="s">
        <v>11233</v>
      </c>
      <c r="AT372" s="752" t="s">
        <v>11234</v>
      </c>
      <c r="AU372" s="694" t="s">
        <v>11235</v>
      </c>
      <c r="AV372" s="694" t="s">
        <v>11236</v>
      </c>
      <c r="AW372" s="709" t="s">
        <v>11237</v>
      </c>
      <c r="AX372" s="709" t="s">
        <v>11238</v>
      </c>
      <c r="AY372" s="872" t="s">
        <v>11239</v>
      </c>
    </row>
    <row r="373" spans="2:51" ht="15" customHeight="1" outlineLevel="1">
      <c r="B373" s="744" t="s">
        <v>11240</v>
      </c>
      <c r="C373" s="757"/>
      <c r="D373" s="757"/>
      <c r="E373" s="757"/>
      <c r="F373" s="757"/>
      <c r="G373" s="757"/>
      <c r="H373" s="758"/>
      <c r="I373" s="759"/>
      <c r="J373" s="761"/>
      <c r="K373" s="761"/>
      <c r="L373" s="749">
        <f t="shared" si="36"/>
        <v>0</v>
      </c>
      <c r="M373" s="752">
        <f t="shared" si="37"/>
        <v>0</v>
      </c>
      <c r="N373" s="752">
        <f t="shared" si="38"/>
        <v>0</v>
      </c>
      <c r="O373" s="780"/>
      <c r="P373" s="780"/>
      <c r="Q373" s="752">
        <f t="shared" si="39"/>
        <v>0</v>
      </c>
      <c r="R373" s="768">
        <f t="shared" si="40"/>
        <v>0</v>
      </c>
      <c r="S373" s="768">
        <f t="shared" si="41"/>
        <v>0</v>
      </c>
      <c r="T373" s="765"/>
      <c r="U373" s="765"/>
      <c r="V373" s="766"/>
      <c r="W373" s="1913"/>
      <c r="X373" s="386" t="s">
        <v>11241</v>
      </c>
      <c r="Y373" s="1913"/>
      <c r="Z373" s="1924"/>
      <c r="AA373" s="1913"/>
      <c r="AB373" s="1914"/>
      <c r="AC373" s="1915"/>
      <c r="AD373" s="834">
        <v>362</v>
      </c>
      <c r="AE373" s="826" t="s">
        <v>11242</v>
      </c>
      <c r="AF373" s="850" t="s">
        <v>11243</v>
      </c>
      <c r="AG373" s="850" t="s">
        <v>11244</v>
      </c>
      <c r="AH373" s="850" t="s">
        <v>11245</v>
      </c>
      <c r="AI373" s="850" t="s">
        <v>11246</v>
      </c>
      <c r="AJ373" s="850" t="s">
        <v>11247</v>
      </c>
      <c r="AK373" s="851" t="s">
        <v>11248</v>
      </c>
      <c r="AL373" s="852" t="s">
        <v>11249</v>
      </c>
      <c r="AM373" s="853" t="s">
        <v>11250</v>
      </c>
      <c r="AN373" s="853" t="s">
        <v>11251</v>
      </c>
      <c r="AO373" s="749" t="s">
        <v>11252</v>
      </c>
      <c r="AP373" s="752" t="s">
        <v>11253</v>
      </c>
      <c r="AQ373" s="752" t="s">
        <v>11254</v>
      </c>
      <c r="AR373" s="827" t="s">
        <v>11255</v>
      </c>
      <c r="AS373" s="827" t="s">
        <v>11256</v>
      </c>
      <c r="AT373" s="752" t="s">
        <v>11257</v>
      </c>
      <c r="AU373" s="694" t="s">
        <v>11258</v>
      </c>
      <c r="AV373" s="694" t="s">
        <v>11259</v>
      </c>
      <c r="AW373" s="709" t="s">
        <v>11260</v>
      </c>
      <c r="AX373" s="709" t="s">
        <v>11261</v>
      </c>
      <c r="AY373" s="872" t="s">
        <v>11262</v>
      </c>
    </row>
    <row r="374" spans="2:51" ht="15" customHeight="1" outlineLevel="1">
      <c r="B374" s="744" t="s">
        <v>11263</v>
      </c>
      <c r="C374" s="757"/>
      <c r="D374" s="757"/>
      <c r="E374" s="757"/>
      <c r="F374" s="757"/>
      <c r="G374" s="757"/>
      <c r="H374" s="758"/>
      <c r="I374" s="759"/>
      <c r="J374" s="761"/>
      <c r="K374" s="761"/>
      <c r="L374" s="749">
        <f t="shared" si="36"/>
        <v>0</v>
      </c>
      <c r="M374" s="752">
        <f t="shared" si="37"/>
        <v>0</v>
      </c>
      <c r="N374" s="752">
        <f t="shared" si="38"/>
        <v>0</v>
      </c>
      <c r="O374" s="780"/>
      <c r="P374" s="780"/>
      <c r="Q374" s="752">
        <f t="shared" si="39"/>
        <v>0</v>
      </c>
      <c r="R374" s="768">
        <f t="shared" si="40"/>
        <v>0</v>
      </c>
      <c r="S374" s="768">
        <f t="shared" si="41"/>
        <v>0</v>
      </c>
      <c r="T374" s="765"/>
      <c r="U374" s="765"/>
      <c r="V374" s="766"/>
      <c r="W374" s="1913"/>
      <c r="X374" s="386" t="s">
        <v>11264</v>
      </c>
      <c r="Y374" s="1913"/>
      <c r="Z374" s="1924"/>
      <c r="AA374" s="1913"/>
      <c r="AB374" s="1914"/>
      <c r="AC374" s="1915"/>
      <c r="AD374" s="834">
        <v>363</v>
      </c>
      <c r="AE374" s="826" t="s">
        <v>11265</v>
      </c>
      <c r="AF374" s="850" t="s">
        <v>11266</v>
      </c>
      <c r="AG374" s="850" t="s">
        <v>11267</v>
      </c>
      <c r="AH374" s="850" t="s">
        <v>11268</v>
      </c>
      <c r="AI374" s="850" t="s">
        <v>11269</v>
      </c>
      <c r="AJ374" s="850" t="s">
        <v>11270</v>
      </c>
      <c r="AK374" s="851" t="s">
        <v>11271</v>
      </c>
      <c r="AL374" s="852" t="s">
        <v>11272</v>
      </c>
      <c r="AM374" s="853" t="s">
        <v>11273</v>
      </c>
      <c r="AN374" s="853" t="s">
        <v>11274</v>
      </c>
      <c r="AO374" s="749" t="s">
        <v>11275</v>
      </c>
      <c r="AP374" s="752" t="s">
        <v>11276</v>
      </c>
      <c r="AQ374" s="752" t="s">
        <v>11277</v>
      </c>
      <c r="AR374" s="827" t="s">
        <v>11278</v>
      </c>
      <c r="AS374" s="827" t="s">
        <v>11279</v>
      </c>
      <c r="AT374" s="752" t="s">
        <v>11280</v>
      </c>
      <c r="AU374" s="694" t="s">
        <v>11281</v>
      </c>
      <c r="AV374" s="694" t="s">
        <v>11282</v>
      </c>
      <c r="AW374" s="709" t="s">
        <v>11283</v>
      </c>
      <c r="AX374" s="709" t="s">
        <v>11284</v>
      </c>
      <c r="AY374" s="872" t="s">
        <v>11285</v>
      </c>
    </row>
    <row r="375" spans="2:51" ht="15" customHeight="1" outlineLevel="1">
      <c r="B375" s="744" t="s">
        <v>11286</v>
      </c>
      <c r="C375" s="757"/>
      <c r="D375" s="757"/>
      <c r="E375" s="757"/>
      <c r="F375" s="757"/>
      <c r="G375" s="757"/>
      <c r="H375" s="758"/>
      <c r="I375" s="759"/>
      <c r="J375" s="761"/>
      <c r="K375" s="761"/>
      <c r="L375" s="749">
        <f t="shared" si="36"/>
        <v>0</v>
      </c>
      <c r="M375" s="752">
        <f t="shared" si="37"/>
        <v>0</v>
      </c>
      <c r="N375" s="752">
        <f t="shared" si="38"/>
        <v>0</v>
      </c>
      <c r="O375" s="780"/>
      <c r="P375" s="780"/>
      <c r="Q375" s="752">
        <f t="shared" si="39"/>
        <v>0</v>
      </c>
      <c r="R375" s="768">
        <f t="shared" si="40"/>
        <v>0</v>
      </c>
      <c r="S375" s="768">
        <f t="shared" si="41"/>
        <v>0</v>
      </c>
      <c r="T375" s="765"/>
      <c r="U375" s="765"/>
      <c r="V375" s="766"/>
      <c r="W375" s="1913"/>
      <c r="X375" s="386" t="s">
        <v>11287</v>
      </c>
      <c r="Y375" s="1913"/>
      <c r="Z375" s="1924"/>
      <c r="AA375" s="1913"/>
      <c r="AB375" s="1914"/>
      <c r="AC375" s="1915"/>
      <c r="AD375" s="834">
        <v>364</v>
      </c>
      <c r="AE375" s="826" t="s">
        <v>11288</v>
      </c>
      <c r="AF375" s="850" t="s">
        <v>11289</v>
      </c>
      <c r="AG375" s="850" t="s">
        <v>11290</v>
      </c>
      <c r="AH375" s="850" t="s">
        <v>11291</v>
      </c>
      <c r="AI375" s="850" t="s">
        <v>11292</v>
      </c>
      <c r="AJ375" s="850" t="s">
        <v>11293</v>
      </c>
      <c r="AK375" s="851" t="s">
        <v>11294</v>
      </c>
      <c r="AL375" s="852" t="s">
        <v>11295</v>
      </c>
      <c r="AM375" s="853" t="s">
        <v>11296</v>
      </c>
      <c r="AN375" s="853" t="s">
        <v>11297</v>
      </c>
      <c r="AO375" s="749" t="s">
        <v>11298</v>
      </c>
      <c r="AP375" s="752" t="s">
        <v>11299</v>
      </c>
      <c r="AQ375" s="752" t="s">
        <v>11300</v>
      </c>
      <c r="AR375" s="827" t="s">
        <v>11301</v>
      </c>
      <c r="AS375" s="827" t="s">
        <v>11302</v>
      </c>
      <c r="AT375" s="752" t="s">
        <v>11303</v>
      </c>
      <c r="AU375" s="694" t="s">
        <v>11304</v>
      </c>
      <c r="AV375" s="694" t="s">
        <v>11305</v>
      </c>
      <c r="AW375" s="709" t="s">
        <v>11306</v>
      </c>
      <c r="AX375" s="709" t="s">
        <v>11307</v>
      </c>
      <c r="AY375" s="872" t="s">
        <v>11308</v>
      </c>
    </row>
    <row r="376" spans="2:51" ht="15" customHeight="1" outlineLevel="1">
      <c r="B376" s="744" t="s">
        <v>11309</v>
      </c>
      <c r="C376" s="757"/>
      <c r="D376" s="757"/>
      <c r="E376" s="757"/>
      <c r="F376" s="757"/>
      <c r="G376" s="757"/>
      <c r="H376" s="758"/>
      <c r="I376" s="759"/>
      <c r="J376" s="761"/>
      <c r="K376" s="761"/>
      <c r="L376" s="749">
        <f t="shared" si="36"/>
        <v>0</v>
      </c>
      <c r="M376" s="752">
        <f t="shared" si="37"/>
        <v>0</v>
      </c>
      <c r="N376" s="752">
        <f t="shared" si="38"/>
        <v>0</v>
      </c>
      <c r="O376" s="780"/>
      <c r="P376" s="780"/>
      <c r="Q376" s="752">
        <f t="shared" si="39"/>
        <v>0</v>
      </c>
      <c r="R376" s="768">
        <f t="shared" si="40"/>
        <v>0</v>
      </c>
      <c r="S376" s="768">
        <f t="shared" si="41"/>
        <v>0</v>
      </c>
      <c r="T376" s="765"/>
      <c r="U376" s="765"/>
      <c r="V376" s="766"/>
      <c r="W376" s="1913"/>
      <c r="X376" s="386" t="s">
        <v>11310</v>
      </c>
      <c r="Y376" s="1913"/>
      <c r="Z376" s="1924"/>
      <c r="AA376" s="1913"/>
      <c r="AB376" s="1914"/>
      <c r="AC376" s="1915"/>
      <c r="AD376" s="834">
        <v>365</v>
      </c>
      <c r="AE376" s="826" t="s">
        <v>11311</v>
      </c>
      <c r="AF376" s="850" t="s">
        <v>11312</v>
      </c>
      <c r="AG376" s="850" t="s">
        <v>11313</v>
      </c>
      <c r="AH376" s="850" t="s">
        <v>11314</v>
      </c>
      <c r="AI376" s="850" t="s">
        <v>11315</v>
      </c>
      <c r="AJ376" s="850" t="s">
        <v>11316</v>
      </c>
      <c r="AK376" s="851" t="s">
        <v>11317</v>
      </c>
      <c r="AL376" s="852" t="s">
        <v>11318</v>
      </c>
      <c r="AM376" s="853" t="s">
        <v>11319</v>
      </c>
      <c r="AN376" s="853" t="s">
        <v>11320</v>
      </c>
      <c r="AO376" s="749" t="s">
        <v>11321</v>
      </c>
      <c r="AP376" s="752" t="s">
        <v>11322</v>
      </c>
      <c r="AQ376" s="752" t="s">
        <v>11323</v>
      </c>
      <c r="AR376" s="827" t="s">
        <v>11324</v>
      </c>
      <c r="AS376" s="827" t="s">
        <v>11325</v>
      </c>
      <c r="AT376" s="752" t="s">
        <v>11326</v>
      </c>
      <c r="AU376" s="694" t="s">
        <v>11327</v>
      </c>
      <c r="AV376" s="694" t="s">
        <v>11328</v>
      </c>
      <c r="AW376" s="709" t="s">
        <v>11329</v>
      </c>
      <c r="AX376" s="709" t="s">
        <v>11330</v>
      </c>
      <c r="AY376" s="872" t="s">
        <v>11331</v>
      </c>
    </row>
    <row r="377" spans="2:51" ht="15" customHeight="1" outlineLevel="1">
      <c r="B377" s="744" t="s">
        <v>11332</v>
      </c>
      <c r="C377" s="757"/>
      <c r="D377" s="757"/>
      <c r="E377" s="757"/>
      <c r="F377" s="757"/>
      <c r="G377" s="757"/>
      <c r="H377" s="758"/>
      <c r="I377" s="759"/>
      <c r="J377" s="761"/>
      <c r="K377" s="761"/>
      <c r="L377" s="749">
        <f t="shared" si="36"/>
        <v>0</v>
      </c>
      <c r="M377" s="752">
        <f t="shared" si="37"/>
        <v>0</v>
      </c>
      <c r="N377" s="752">
        <f t="shared" si="38"/>
        <v>0</v>
      </c>
      <c r="O377" s="780"/>
      <c r="P377" s="780"/>
      <c r="Q377" s="752">
        <f t="shared" si="39"/>
        <v>0</v>
      </c>
      <c r="R377" s="768">
        <f t="shared" si="40"/>
        <v>0</v>
      </c>
      <c r="S377" s="768">
        <f t="shared" si="41"/>
        <v>0</v>
      </c>
      <c r="T377" s="765"/>
      <c r="U377" s="765"/>
      <c r="V377" s="766"/>
      <c r="W377" s="1913"/>
      <c r="X377" s="386" t="s">
        <v>11333</v>
      </c>
      <c r="Y377" s="1913"/>
      <c r="Z377" s="1924"/>
      <c r="AA377" s="1913"/>
      <c r="AB377" s="1914"/>
      <c r="AC377" s="1915"/>
      <c r="AD377" s="834">
        <v>366</v>
      </c>
      <c r="AE377" s="826" t="s">
        <v>11334</v>
      </c>
      <c r="AF377" s="850" t="s">
        <v>11335</v>
      </c>
      <c r="AG377" s="850" t="s">
        <v>11336</v>
      </c>
      <c r="AH377" s="850" t="s">
        <v>11337</v>
      </c>
      <c r="AI377" s="850" t="s">
        <v>11338</v>
      </c>
      <c r="AJ377" s="850" t="s">
        <v>11339</v>
      </c>
      <c r="AK377" s="851" t="s">
        <v>11340</v>
      </c>
      <c r="AL377" s="852" t="s">
        <v>11341</v>
      </c>
      <c r="AM377" s="853" t="s">
        <v>11342</v>
      </c>
      <c r="AN377" s="853" t="s">
        <v>11343</v>
      </c>
      <c r="AO377" s="749" t="s">
        <v>11344</v>
      </c>
      <c r="AP377" s="752" t="s">
        <v>11345</v>
      </c>
      <c r="AQ377" s="752" t="s">
        <v>11346</v>
      </c>
      <c r="AR377" s="827" t="s">
        <v>11347</v>
      </c>
      <c r="AS377" s="827" t="s">
        <v>11348</v>
      </c>
      <c r="AT377" s="752" t="s">
        <v>11349</v>
      </c>
      <c r="AU377" s="694" t="s">
        <v>11350</v>
      </c>
      <c r="AV377" s="694" t="s">
        <v>11351</v>
      </c>
      <c r="AW377" s="709" t="s">
        <v>11352</v>
      </c>
      <c r="AX377" s="709" t="s">
        <v>11353</v>
      </c>
      <c r="AY377" s="872" t="s">
        <v>11354</v>
      </c>
    </row>
    <row r="378" spans="2:51" ht="15" customHeight="1" outlineLevel="1">
      <c r="B378" s="744" t="s">
        <v>11355</v>
      </c>
      <c r="C378" s="757"/>
      <c r="D378" s="757"/>
      <c r="E378" s="757"/>
      <c r="F378" s="757"/>
      <c r="G378" s="757"/>
      <c r="H378" s="758"/>
      <c r="I378" s="759"/>
      <c r="J378" s="761"/>
      <c r="K378" s="761"/>
      <c r="L378" s="749">
        <f t="shared" si="36"/>
        <v>0</v>
      </c>
      <c r="M378" s="752">
        <f t="shared" si="37"/>
        <v>0</v>
      </c>
      <c r="N378" s="752">
        <f t="shared" si="38"/>
        <v>0</v>
      </c>
      <c r="O378" s="780"/>
      <c r="P378" s="780"/>
      <c r="Q378" s="752">
        <f t="shared" si="39"/>
        <v>0</v>
      </c>
      <c r="R378" s="768">
        <f t="shared" si="40"/>
        <v>0</v>
      </c>
      <c r="S378" s="768">
        <f t="shared" si="41"/>
        <v>0</v>
      </c>
      <c r="T378" s="765"/>
      <c r="U378" s="765"/>
      <c r="V378" s="766"/>
      <c r="W378" s="1913"/>
      <c r="X378" s="386" t="s">
        <v>11356</v>
      </c>
      <c r="Y378" s="1913"/>
      <c r="Z378" s="1924"/>
      <c r="AA378" s="1913"/>
      <c r="AB378" s="1914"/>
      <c r="AC378" s="1915"/>
      <c r="AD378" s="834">
        <v>367</v>
      </c>
      <c r="AE378" s="826" t="s">
        <v>11357</v>
      </c>
      <c r="AF378" s="850" t="s">
        <v>11358</v>
      </c>
      <c r="AG378" s="850" t="s">
        <v>11359</v>
      </c>
      <c r="AH378" s="850" t="s">
        <v>11360</v>
      </c>
      <c r="AI378" s="850" t="s">
        <v>11361</v>
      </c>
      <c r="AJ378" s="850" t="s">
        <v>11362</v>
      </c>
      <c r="AK378" s="851" t="s">
        <v>11363</v>
      </c>
      <c r="AL378" s="852" t="s">
        <v>11364</v>
      </c>
      <c r="AM378" s="853" t="s">
        <v>11365</v>
      </c>
      <c r="AN378" s="853" t="s">
        <v>11366</v>
      </c>
      <c r="AO378" s="749" t="s">
        <v>11367</v>
      </c>
      <c r="AP378" s="752" t="s">
        <v>11368</v>
      </c>
      <c r="AQ378" s="752" t="s">
        <v>11369</v>
      </c>
      <c r="AR378" s="827" t="s">
        <v>11370</v>
      </c>
      <c r="AS378" s="827" t="s">
        <v>11371</v>
      </c>
      <c r="AT378" s="752" t="s">
        <v>11372</v>
      </c>
      <c r="AU378" s="694" t="s">
        <v>11373</v>
      </c>
      <c r="AV378" s="694" t="s">
        <v>11374</v>
      </c>
      <c r="AW378" s="709" t="s">
        <v>11375</v>
      </c>
      <c r="AX378" s="709" t="s">
        <v>11376</v>
      </c>
      <c r="AY378" s="872" t="s">
        <v>11377</v>
      </c>
    </row>
    <row r="379" spans="2:51" ht="15" customHeight="1" outlineLevel="1">
      <c r="B379" s="744" t="s">
        <v>11378</v>
      </c>
      <c r="C379" s="757"/>
      <c r="D379" s="757"/>
      <c r="E379" s="757"/>
      <c r="F379" s="757"/>
      <c r="G379" s="757"/>
      <c r="H379" s="758"/>
      <c r="I379" s="759"/>
      <c r="J379" s="761"/>
      <c r="K379" s="761"/>
      <c r="L379" s="749">
        <f t="shared" si="36"/>
        <v>0</v>
      </c>
      <c r="M379" s="752">
        <f t="shared" si="37"/>
        <v>0</v>
      </c>
      <c r="N379" s="752">
        <f t="shared" si="38"/>
        <v>0</v>
      </c>
      <c r="O379" s="780"/>
      <c r="P379" s="780"/>
      <c r="Q379" s="752">
        <f t="shared" si="39"/>
        <v>0</v>
      </c>
      <c r="R379" s="768">
        <f t="shared" si="40"/>
        <v>0</v>
      </c>
      <c r="S379" s="768">
        <f t="shared" si="41"/>
        <v>0</v>
      </c>
      <c r="T379" s="765"/>
      <c r="U379" s="765"/>
      <c r="V379" s="766"/>
      <c r="W379" s="1913"/>
      <c r="X379" s="386" t="s">
        <v>11379</v>
      </c>
      <c r="Y379" s="1913"/>
      <c r="Z379" s="1924"/>
      <c r="AA379" s="1913"/>
      <c r="AB379" s="1914"/>
      <c r="AC379" s="1915"/>
      <c r="AD379" s="834">
        <v>368</v>
      </c>
      <c r="AE379" s="826" t="s">
        <v>11380</v>
      </c>
      <c r="AF379" s="850" t="s">
        <v>11381</v>
      </c>
      <c r="AG379" s="850" t="s">
        <v>11382</v>
      </c>
      <c r="AH379" s="850" t="s">
        <v>11383</v>
      </c>
      <c r="AI379" s="850" t="s">
        <v>11384</v>
      </c>
      <c r="AJ379" s="850" t="s">
        <v>11385</v>
      </c>
      <c r="AK379" s="851" t="s">
        <v>11386</v>
      </c>
      <c r="AL379" s="852" t="s">
        <v>11387</v>
      </c>
      <c r="AM379" s="853" t="s">
        <v>11388</v>
      </c>
      <c r="AN379" s="853" t="s">
        <v>11389</v>
      </c>
      <c r="AO379" s="749" t="s">
        <v>11390</v>
      </c>
      <c r="AP379" s="752" t="s">
        <v>11391</v>
      </c>
      <c r="AQ379" s="752" t="s">
        <v>11392</v>
      </c>
      <c r="AR379" s="827" t="s">
        <v>11393</v>
      </c>
      <c r="AS379" s="827" t="s">
        <v>11394</v>
      </c>
      <c r="AT379" s="752" t="s">
        <v>11395</v>
      </c>
      <c r="AU379" s="694" t="s">
        <v>11396</v>
      </c>
      <c r="AV379" s="694" t="s">
        <v>11397</v>
      </c>
      <c r="AW379" s="709" t="s">
        <v>11398</v>
      </c>
      <c r="AX379" s="709" t="s">
        <v>11399</v>
      </c>
      <c r="AY379" s="872" t="s">
        <v>11400</v>
      </c>
    </row>
    <row r="380" spans="2:51" ht="15" customHeight="1" outlineLevel="1">
      <c r="B380" s="744" t="s">
        <v>11401</v>
      </c>
      <c r="C380" s="757"/>
      <c r="D380" s="757"/>
      <c r="E380" s="757"/>
      <c r="F380" s="757"/>
      <c r="G380" s="757"/>
      <c r="H380" s="758"/>
      <c r="I380" s="759"/>
      <c r="J380" s="761"/>
      <c r="K380" s="761"/>
      <c r="L380" s="749">
        <f t="shared" si="36"/>
        <v>0</v>
      </c>
      <c r="M380" s="752">
        <f t="shared" si="37"/>
        <v>0</v>
      </c>
      <c r="N380" s="752">
        <f t="shared" si="38"/>
        <v>0</v>
      </c>
      <c r="O380" s="780"/>
      <c r="P380" s="780"/>
      <c r="Q380" s="752">
        <f t="shared" si="39"/>
        <v>0</v>
      </c>
      <c r="R380" s="768">
        <f t="shared" si="40"/>
        <v>0</v>
      </c>
      <c r="S380" s="768">
        <f t="shared" si="41"/>
        <v>0</v>
      </c>
      <c r="T380" s="765"/>
      <c r="U380" s="765"/>
      <c r="V380" s="766"/>
      <c r="W380" s="1913"/>
      <c r="X380" s="386" t="s">
        <v>11402</v>
      </c>
      <c r="Y380" s="1913"/>
      <c r="Z380" s="1924"/>
      <c r="AA380" s="1913"/>
      <c r="AB380" s="1914"/>
      <c r="AC380" s="1915"/>
      <c r="AD380" s="834">
        <v>369</v>
      </c>
      <c r="AE380" s="826" t="s">
        <v>11403</v>
      </c>
      <c r="AF380" s="850" t="s">
        <v>11404</v>
      </c>
      <c r="AG380" s="850" t="s">
        <v>11405</v>
      </c>
      <c r="AH380" s="850" t="s">
        <v>11406</v>
      </c>
      <c r="AI380" s="850" t="s">
        <v>11407</v>
      </c>
      <c r="AJ380" s="850" t="s">
        <v>11408</v>
      </c>
      <c r="AK380" s="851" t="s">
        <v>11409</v>
      </c>
      <c r="AL380" s="852" t="s">
        <v>11410</v>
      </c>
      <c r="AM380" s="853" t="s">
        <v>11411</v>
      </c>
      <c r="AN380" s="853" t="s">
        <v>11412</v>
      </c>
      <c r="AO380" s="749" t="s">
        <v>11413</v>
      </c>
      <c r="AP380" s="752" t="s">
        <v>11414</v>
      </c>
      <c r="AQ380" s="752" t="s">
        <v>11415</v>
      </c>
      <c r="AR380" s="827" t="s">
        <v>11416</v>
      </c>
      <c r="AS380" s="827" t="s">
        <v>11417</v>
      </c>
      <c r="AT380" s="752" t="s">
        <v>11418</v>
      </c>
      <c r="AU380" s="694" t="s">
        <v>11419</v>
      </c>
      <c r="AV380" s="694" t="s">
        <v>11420</v>
      </c>
      <c r="AW380" s="709" t="s">
        <v>11421</v>
      </c>
      <c r="AX380" s="709" t="s">
        <v>11422</v>
      </c>
      <c r="AY380" s="872" t="s">
        <v>11423</v>
      </c>
    </row>
    <row r="381" spans="2:51" ht="15" customHeight="1" outlineLevel="1">
      <c r="B381" s="744" t="s">
        <v>11424</v>
      </c>
      <c r="C381" s="757"/>
      <c r="D381" s="757"/>
      <c r="E381" s="757"/>
      <c r="F381" s="757"/>
      <c r="G381" s="757"/>
      <c r="H381" s="758"/>
      <c r="I381" s="759"/>
      <c r="J381" s="761"/>
      <c r="K381" s="761"/>
      <c r="L381" s="749">
        <f t="shared" si="36"/>
        <v>0</v>
      </c>
      <c r="M381" s="752">
        <f t="shared" si="37"/>
        <v>0</v>
      </c>
      <c r="N381" s="752">
        <f t="shared" si="38"/>
        <v>0</v>
      </c>
      <c r="O381" s="780"/>
      <c r="P381" s="780"/>
      <c r="Q381" s="752">
        <f t="shared" si="39"/>
        <v>0</v>
      </c>
      <c r="R381" s="768">
        <f t="shared" si="40"/>
        <v>0</v>
      </c>
      <c r="S381" s="768">
        <f t="shared" si="41"/>
        <v>0</v>
      </c>
      <c r="T381" s="765"/>
      <c r="U381" s="765"/>
      <c r="V381" s="766"/>
      <c r="W381" s="1913"/>
      <c r="X381" s="386" t="s">
        <v>11425</v>
      </c>
      <c r="Y381" s="1913"/>
      <c r="Z381" s="1924"/>
      <c r="AA381" s="1913"/>
      <c r="AB381" s="1914"/>
      <c r="AC381" s="1915"/>
      <c r="AD381" s="834">
        <v>370</v>
      </c>
      <c r="AE381" s="826" t="s">
        <v>11426</v>
      </c>
      <c r="AF381" s="850" t="s">
        <v>11427</v>
      </c>
      <c r="AG381" s="850" t="s">
        <v>11428</v>
      </c>
      <c r="AH381" s="850" t="s">
        <v>11429</v>
      </c>
      <c r="AI381" s="850" t="s">
        <v>11430</v>
      </c>
      <c r="AJ381" s="850" t="s">
        <v>11431</v>
      </c>
      <c r="AK381" s="851" t="s">
        <v>11432</v>
      </c>
      <c r="AL381" s="852" t="s">
        <v>11433</v>
      </c>
      <c r="AM381" s="853" t="s">
        <v>11434</v>
      </c>
      <c r="AN381" s="853" t="s">
        <v>11435</v>
      </c>
      <c r="AO381" s="749" t="s">
        <v>11436</v>
      </c>
      <c r="AP381" s="752" t="s">
        <v>11437</v>
      </c>
      <c r="AQ381" s="752" t="s">
        <v>11438</v>
      </c>
      <c r="AR381" s="827" t="s">
        <v>11439</v>
      </c>
      <c r="AS381" s="827" t="s">
        <v>11440</v>
      </c>
      <c r="AT381" s="752" t="s">
        <v>11441</v>
      </c>
      <c r="AU381" s="694" t="s">
        <v>11442</v>
      </c>
      <c r="AV381" s="694" t="s">
        <v>11443</v>
      </c>
      <c r="AW381" s="709" t="s">
        <v>11444</v>
      </c>
      <c r="AX381" s="709" t="s">
        <v>11445</v>
      </c>
      <c r="AY381" s="872" t="s">
        <v>11446</v>
      </c>
    </row>
    <row r="382" spans="2:51" ht="15" customHeight="1" outlineLevel="1">
      <c r="B382" s="744" t="s">
        <v>11447</v>
      </c>
      <c r="C382" s="757"/>
      <c r="D382" s="757"/>
      <c r="E382" s="757"/>
      <c r="F382" s="757"/>
      <c r="G382" s="757"/>
      <c r="H382" s="758"/>
      <c r="I382" s="759"/>
      <c r="J382" s="761"/>
      <c r="K382" s="761"/>
      <c r="L382" s="749">
        <f t="shared" si="36"/>
        <v>0</v>
      </c>
      <c r="M382" s="752">
        <f t="shared" si="37"/>
        <v>0</v>
      </c>
      <c r="N382" s="752">
        <f t="shared" si="38"/>
        <v>0</v>
      </c>
      <c r="O382" s="780"/>
      <c r="P382" s="780"/>
      <c r="Q382" s="752">
        <f t="shared" si="39"/>
        <v>0</v>
      </c>
      <c r="R382" s="768">
        <f t="shared" si="40"/>
        <v>0</v>
      </c>
      <c r="S382" s="768">
        <f t="shared" si="41"/>
        <v>0</v>
      </c>
      <c r="T382" s="765"/>
      <c r="U382" s="765"/>
      <c r="V382" s="766"/>
      <c r="W382" s="1913"/>
      <c r="X382" s="386" t="s">
        <v>11448</v>
      </c>
      <c r="Y382" s="1913"/>
      <c r="Z382" s="1924"/>
      <c r="AA382" s="1913"/>
      <c r="AB382" s="1914"/>
      <c r="AC382" s="1915"/>
      <c r="AD382" s="834">
        <v>371</v>
      </c>
      <c r="AE382" s="826" t="s">
        <v>11449</v>
      </c>
      <c r="AF382" s="850" t="s">
        <v>11450</v>
      </c>
      <c r="AG382" s="850" t="s">
        <v>11451</v>
      </c>
      <c r="AH382" s="850" t="s">
        <v>11452</v>
      </c>
      <c r="AI382" s="850" t="s">
        <v>11453</v>
      </c>
      <c r="AJ382" s="850" t="s">
        <v>11454</v>
      </c>
      <c r="AK382" s="851" t="s">
        <v>11455</v>
      </c>
      <c r="AL382" s="852" t="s">
        <v>11456</v>
      </c>
      <c r="AM382" s="853" t="s">
        <v>11457</v>
      </c>
      <c r="AN382" s="853" t="s">
        <v>11458</v>
      </c>
      <c r="AO382" s="749" t="s">
        <v>11459</v>
      </c>
      <c r="AP382" s="752" t="s">
        <v>11460</v>
      </c>
      <c r="AQ382" s="752" t="s">
        <v>11461</v>
      </c>
      <c r="AR382" s="827" t="s">
        <v>11462</v>
      </c>
      <c r="AS382" s="827" t="s">
        <v>11463</v>
      </c>
      <c r="AT382" s="752" t="s">
        <v>11464</v>
      </c>
      <c r="AU382" s="694" t="s">
        <v>11465</v>
      </c>
      <c r="AV382" s="694" t="s">
        <v>11466</v>
      </c>
      <c r="AW382" s="709" t="s">
        <v>11467</v>
      </c>
      <c r="AX382" s="709" t="s">
        <v>11468</v>
      </c>
      <c r="AY382" s="872" t="s">
        <v>11469</v>
      </c>
    </row>
    <row r="383" spans="2:51" ht="15" customHeight="1" outlineLevel="1">
      <c r="B383" s="744" t="s">
        <v>11470</v>
      </c>
      <c r="C383" s="757"/>
      <c r="D383" s="757"/>
      <c r="E383" s="757"/>
      <c r="F383" s="757"/>
      <c r="G383" s="757"/>
      <c r="H383" s="758"/>
      <c r="I383" s="759"/>
      <c r="J383" s="761"/>
      <c r="K383" s="761"/>
      <c r="L383" s="749">
        <f t="shared" si="36"/>
        <v>0</v>
      </c>
      <c r="M383" s="752">
        <f t="shared" si="37"/>
        <v>0</v>
      </c>
      <c r="N383" s="752">
        <f t="shared" si="38"/>
        <v>0</v>
      </c>
      <c r="O383" s="780"/>
      <c r="P383" s="780"/>
      <c r="Q383" s="752">
        <f t="shared" si="39"/>
        <v>0</v>
      </c>
      <c r="R383" s="768">
        <f t="shared" si="40"/>
        <v>0</v>
      </c>
      <c r="S383" s="768">
        <f t="shared" si="41"/>
        <v>0</v>
      </c>
      <c r="T383" s="765"/>
      <c r="U383" s="765"/>
      <c r="V383" s="766"/>
      <c r="W383" s="1913"/>
      <c r="X383" s="386" t="s">
        <v>11471</v>
      </c>
      <c r="Y383" s="1913"/>
      <c r="Z383" s="1924"/>
      <c r="AA383" s="1913"/>
      <c r="AB383" s="1914"/>
      <c r="AC383" s="1915"/>
      <c r="AD383" s="834">
        <v>372</v>
      </c>
      <c r="AE383" s="826" t="s">
        <v>11472</v>
      </c>
      <c r="AF383" s="850" t="s">
        <v>11473</v>
      </c>
      <c r="AG383" s="850" t="s">
        <v>11474</v>
      </c>
      <c r="AH383" s="850" t="s">
        <v>11475</v>
      </c>
      <c r="AI383" s="850" t="s">
        <v>11476</v>
      </c>
      <c r="AJ383" s="850" t="s">
        <v>11477</v>
      </c>
      <c r="AK383" s="851" t="s">
        <v>11478</v>
      </c>
      <c r="AL383" s="852" t="s">
        <v>11479</v>
      </c>
      <c r="AM383" s="853" t="s">
        <v>11480</v>
      </c>
      <c r="AN383" s="853" t="s">
        <v>11481</v>
      </c>
      <c r="AO383" s="749" t="s">
        <v>11482</v>
      </c>
      <c r="AP383" s="752" t="s">
        <v>11483</v>
      </c>
      <c r="AQ383" s="752" t="s">
        <v>11484</v>
      </c>
      <c r="AR383" s="827" t="s">
        <v>11485</v>
      </c>
      <c r="AS383" s="827" t="s">
        <v>11486</v>
      </c>
      <c r="AT383" s="752" t="s">
        <v>11487</v>
      </c>
      <c r="AU383" s="694" t="s">
        <v>11488</v>
      </c>
      <c r="AV383" s="694" t="s">
        <v>11489</v>
      </c>
      <c r="AW383" s="709" t="s">
        <v>11490</v>
      </c>
      <c r="AX383" s="709" t="s">
        <v>11491</v>
      </c>
      <c r="AY383" s="872" t="s">
        <v>11492</v>
      </c>
    </row>
    <row r="384" spans="2:51" ht="15" customHeight="1" outlineLevel="1">
      <c r="B384" s="744" t="s">
        <v>11493</v>
      </c>
      <c r="C384" s="757"/>
      <c r="D384" s="757"/>
      <c r="E384" s="757"/>
      <c r="F384" s="757"/>
      <c r="G384" s="757"/>
      <c r="H384" s="758"/>
      <c r="I384" s="759"/>
      <c r="J384" s="761"/>
      <c r="K384" s="761"/>
      <c r="L384" s="749">
        <f t="shared" si="36"/>
        <v>0</v>
      </c>
      <c r="M384" s="752">
        <f t="shared" si="37"/>
        <v>0</v>
      </c>
      <c r="N384" s="752">
        <f t="shared" si="38"/>
        <v>0</v>
      </c>
      <c r="O384" s="780"/>
      <c r="P384" s="780"/>
      <c r="Q384" s="752">
        <f t="shared" si="39"/>
        <v>0</v>
      </c>
      <c r="R384" s="768">
        <f t="shared" si="40"/>
        <v>0</v>
      </c>
      <c r="S384" s="768">
        <f t="shared" si="41"/>
        <v>0</v>
      </c>
      <c r="T384" s="765"/>
      <c r="U384" s="765"/>
      <c r="V384" s="766"/>
      <c r="W384" s="1913"/>
      <c r="X384" s="386" t="s">
        <v>11494</v>
      </c>
      <c r="Y384" s="1913"/>
      <c r="Z384" s="1924"/>
      <c r="AA384" s="1913"/>
      <c r="AB384" s="1914"/>
      <c r="AC384" s="1915"/>
      <c r="AD384" s="834">
        <v>373</v>
      </c>
      <c r="AE384" s="826" t="s">
        <v>11495</v>
      </c>
      <c r="AF384" s="850" t="s">
        <v>11496</v>
      </c>
      <c r="AG384" s="850" t="s">
        <v>11497</v>
      </c>
      <c r="AH384" s="850" t="s">
        <v>11498</v>
      </c>
      <c r="AI384" s="850" t="s">
        <v>11499</v>
      </c>
      <c r="AJ384" s="850" t="s">
        <v>11500</v>
      </c>
      <c r="AK384" s="851" t="s">
        <v>11501</v>
      </c>
      <c r="AL384" s="852" t="s">
        <v>11502</v>
      </c>
      <c r="AM384" s="853" t="s">
        <v>11503</v>
      </c>
      <c r="AN384" s="853" t="s">
        <v>11504</v>
      </c>
      <c r="AO384" s="749" t="s">
        <v>11505</v>
      </c>
      <c r="AP384" s="752" t="s">
        <v>11506</v>
      </c>
      <c r="AQ384" s="752" t="s">
        <v>11507</v>
      </c>
      <c r="AR384" s="827" t="s">
        <v>11508</v>
      </c>
      <c r="AS384" s="827" t="s">
        <v>11509</v>
      </c>
      <c r="AT384" s="752" t="s">
        <v>11510</v>
      </c>
      <c r="AU384" s="694" t="s">
        <v>11511</v>
      </c>
      <c r="AV384" s="694" t="s">
        <v>11512</v>
      </c>
      <c r="AW384" s="709" t="s">
        <v>11513</v>
      </c>
      <c r="AX384" s="709" t="s">
        <v>11514</v>
      </c>
      <c r="AY384" s="872" t="s">
        <v>11515</v>
      </c>
    </row>
    <row r="385" spans="2:51" ht="15" customHeight="1" outlineLevel="1">
      <c r="B385" s="744" t="s">
        <v>11516</v>
      </c>
      <c r="C385" s="757"/>
      <c r="D385" s="757"/>
      <c r="E385" s="757"/>
      <c r="F385" s="757"/>
      <c r="G385" s="757"/>
      <c r="H385" s="758"/>
      <c r="I385" s="759"/>
      <c r="J385" s="761"/>
      <c r="K385" s="761"/>
      <c r="L385" s="749">
        <f t="shared" si="36"/>
        <v>0</v>
      </c>
      <c r="M385" s="752">
        <f t="shared" si="37"/>
        <v>0</v>
      </c>
      <c r="N385" s="752">
        <f t="shared" si="38"/>
        <v>0</v>
      </c>
      <c r="O385" s="780"/>
      <c r="P385" s="780"/>
      <c r="Q385" s="752">
        <f t="shared" si="39"/>
        <v>0</v>
      </c>
      <c r="R385" s="768">
        <f t="shared" si="40"/>
        <v>0</v>
      </c>
      <c r="S385" s="768">
        <f t="shared" si="41"/>
        <v>0</v>
      </c>
      <c r="T385" s="765"/>
      <c r="U385" s="765"/>
      <c r="V385" s="766"/>
      <c r="W385" s="1913"/>
      <c r="X385" s="386" t="s">
        <v>11517</v>
      </c>
      <c r="Y385" s="1913"/>
      <c r="Z385" s="1924"/>
      <c r="AA385" s="1913"/>
      <c r="AB385" s="1914"/>
      <c r="AC385" s="1915"/>
      <c r="AD385" s="834">
        <v>374</v>
      </c>
      <c r="AE385" s="826" t="s">
        <v>11518</v>
      </c>
      <c r="AF385" s="850" t="s">
        <v>11519</v>
      </c>
      <c r="AG385" s="850" t="s">
        <v>11520</v>
      </c>
      <c r="AH385" s="850" t="s">
        <v>11521</v>
      </c>
      <c r="AI385" s="850" t="s">
        <v>11522</v>
      </c>
      <c r="AJ385" s="850" t="s">
        <v>11523</v>
      </c>
      <c r="AK385" s="851" t="s">
        <v>11524</v>
      </c>
      <c r="AL385" s="852" t="s">
        <v>11525</v>
      </c>
      <c r="AM385" s="853" t="s">
        <v>11526</v>
      </c>
      <c r="AN385" s="853" t="s">
        <v>11527</v>
      </c>
      <c r="AO385" s="749" t="s">
        <v>11528</v>
      </c>
      <c r="AP385" s="752" t="s">
        <v>11529</v>
      </c>
      <c r="AQ385" s="752" t="s">
        <v>11530</v>
      </c>
      <c r="AR385" s="827" t="s">
        <v>11531</v>
      </c>
      <c r="AS385" s="827" t="s">
        <v>11532</v>
      </c>
      <c r="AT385" s="752" t="s">
        <v>11533</v>
      </c>
      <c r="AU385" s="694" t="s">
        <v>11534</v>
      </c>
      <c r="AV385" s="694" t="s">
        <v>11535</v>
      </c>
      <c r="AW385" s="709" t="s">
        <v>11536</v>
      </c>
      <c r="AX385" s="709" t="s">
        <v>11537</v>
      </c>
      <c r="AY385" s="872" t="s">
        <v>11538</v>
      </c>
    </row>
    <row r="386" spans="2:51" ht="15" customHeight="1" outlineLevel="1">
      <c r="B386" s="744" t="s">
        <v>11539</v>
      </c>
      <c r="C386" s="757"/>
      <c r="D386" s="757"/>
      <c r="E386" s="757"/>
      <c r="F386" s="757"/>
      <c r="G386" s="757"/>
      <c r="H386" s="758"/>
      <c r="I386" s="759"/>
      <c r="J386" s="761"/>
      <c r="K386" s="761"/>
      <c r="L386" s="749">
        <f t="shared" si="36"/>
        <v>0</v>
      </c>
      <c r="M386" s="752">
        <f t="shared" si="37"/>
        <v>0</v>
      </c>
      <c r="N386" s="752">
        <f t="shared" si="38"/>
        <v>0</v>
      </c>
      <c r="O386" s="780"/>
      <c r="P386" s="780"/>
      <c r="Q386" s="752">
        <f t="shared" si="39"/>
        <v>0</v>
      </c>
      <c r="R386" s="768">
        <f t="shared" si="40"/>
        <v>0</v>
      </c>
      <c r="S386" s="768">
        <f t="shared" si="41"/>
        <v>0</v>
      </c>
      <c r="T386" s="765"/>
      <c r="U386" s="765"/>
      <c r="V386" s="766"/>
      <c r="W386" s="1913"/>
      <c r="X386" s="386" t="s">
        <v>11540</v>
      </c>
      <c r="Y386" s="1913"/>
      <c r="Z386" s="1924"/>
      <c r="AA386" s="1913"/>
      <c r="AB386" s="1914"/>
      <c r="AC386" s="1915"/>
      <c r="AD386" s="834">
        <v>375</v>
      </c>
      <c r="AE386" s="826" t="s">
        <v>11541</v>
      </c>
      <c r="AF386" s="850" t="s">
        <v>11542</v>
      </c>
      <c r="AG386" s="850" t="s">
        <v>11543</v>
      </c>
      <c r="AH386" s="850" t="s">
        <v>11544</v>
      </c>
      <c r="AI386" s="850" t="s">
        <v>11545</v>
      </c>
      <c r="AJ386" s="850" t="s">
        <v>11546</v>
      </c>
      <c r="AK386" s="851" t="s">
        <v>11547</v>
      </c>
      <c r="AL386" s="852" t="s">
        <v>11548</v>
      </c>
      <c r="AM386" s="853" t="s">
        <v>11549</v>
      </c>
      <c r="AN386" s="853" t="s">
        <v>11550</v>
      </c>
      <c r="AO386" s="749" t="s">
        <v>11551</v>
      </c>
      <c r="AP386" s="752" t="s">
        <v>11552</v>
      </c>
      <c r="AQ386" s="752" t="s">
        <v>11553</v>
      </c>
      <c r="AR386" s="827" t="s">
        <v>11554</v>
      </c>
      <c r="AS386" s="827" t="s">
        <v>11555</v>
      </c>
      <c r="AT386" s="752" t="s">
        <v>11556</v>
      </c>
      <c r="AU386" s="694" t="s">
        <v>11557</v>
      </c>
      <c r="AV386" s="694" t="s">
        <v>11558</v>
      </c>
      <c r="AW386" s="709" t="s">
        <v>11559</v>
      </c>
      <c r="AX386" s="709" t="s">
        <v>11560</v>
      </c>
      <c r="AY386" s="872" t="s">
        <v>11561</v>
      </c>
    </row>
    <row r="387" spans="2:51" ht="15" customHeight="1" outlineLevel="1">
      <c r="B387" s="744" t="s">
        <v>11562</v>
      </c>
      <c r="C387" s="757"/>
      <c r="D387" s="757"/>
      <c r="E387" s="757"/>
      <c r="F387" s="757"/>
      <c r="G387" s="757"/>
      <c r="H387" s="758"/>
      <c r="I387" s="759"/>
      <c r="J387" s="761"/>
      <c r="K387" s="761"/>
      <c r="L387" s="749">
        <f t="shared" si="36"/>
        <v>0</v>
      </c>
      <c r="M387" s="752">
        <f t="shared" si="37"/>
        <v>0</v>
      </c>
      <c r="N387" s="752">
        <f t="shared" si="38"/>
        <v>0</v>
      </c>
      <c r="O387" s="780"/>
      <c r="P387" s="780"/>
      <c r="Q387" s="752">
        <f t="shared" si="39"/>
        <v>0</v>
      </c>
      <c r="R387" s="768">
        <f t="shared" si="40"/>
        <v>0</v>
      </c>
      <c r="S387" s="768">
        <f t="shared" si="41"/>
        <v>0</v>
      </c>
      <c r="T387" s="765"/>
      <c r="U387" s="765"/>
      <c r="V387" s="766"/>
      <c r="W387" s="1913"/>
      <c r="X387" s="386" t="s">
        <v>11563</v>
      </c>
      <c r="Y387" s="1913"/>
      <c r="Z387" s="1924"/>
      <c r="AA387" s="1913"/>
      <c r="AB387" s="1914"/>
      <c r="AC387" s="1915"/>
      <c r="AD387" s="834">
        <v>376</v>
      </c>
      <c r="AE387" s="826" t="s">
        <v>11564</v>
      </c>
      <c r="AF387" s="850" t="s">
        <v>11565</v>
      </c>
      <c r="AG387" s="850" t="s">
        <v>11566</v>
      </c>
      <c r="AH387" s="850" t="s">
        <v>11567</v>
      </c>
      <c r="AI387" s="850" t="s">
        <v>11568</v>
      </c>
      <c r="AJ387" s="850" t="s">
        <v>11569</v>
      </c>
      <c r="AK387" s="851" t="s">
        <v>11570</v>
      </c>
      <c r="AL387" s="852" t="s">
        <v>11571</v>
      </c>
      <c r="AM387" s="853" t="s">
        <v>11572</v>
      </c>
      <c r="AN387" s="853" t="s">
        <v>11573</v>
      </c>
      <c r="AO387" s="749" t="s">
        <v>11574</v>
      </c>
      <c r="AP387" s="752" t="s">
        <v>11575</v>
      </c>
      <c r="AQ387" s="752" t="s">
        <v>11576</v>
      </c>
      <c r="AR387" s="827" t="s">
        <v>11577</v>
      </c>
      <c r="AS387" s="827" t="s">
        <v>11578</v>
      </c>
      <c r="AT387" s="752" t="s">
        <v>11579</v>
      </c>
      <c r="AU387" s="694" t="s">
        <v>11580</v>
      </c>
      <c r="AV387" s="694" t="s">
        <v>11581</v>
      </c>
      <c r="AW387" s="709" t="s">
        <v>11582</v>
      </c>
      <c r="AX387" s="709" t="s">
        <v>11583</v>
      </c>
      <c r="AY387" s="872" t="s">
        <v>11584</v>
      </c>
    </row>
    <row r="388" spans="2:51" ht="15" customHeight="1" outlineLevel="1">
      <c r="B388" s="744" t="s">
        <v>11585</v>
      </c>
      <c r="C388" s="757"/>
      <c r="D388" s="757"/>
      <c r="E388" s="757"/>
      <c r="F388" s="757"/>
      <c r="G388" s="757"/>
      <c r="H388" s="758"/>
      <c r="I388" s="759"/>
      <c r="J388" s="761"/>
      <c r="K388" s="761"/>
      <c r="L388" s="749">
        <f t="shared" si="36"/>
        <v>0</v>
      </c>
      <c r="M388" s="752">
        <f t="shared" si="37"/>
        <v>0</v>
      </c>
      <c r="N388" s="752">
        <f t="shared" si="38"/>
        <v>0</v>
      </c>
      <c r="O388" s="780"/>
      <c r="P388" s="780"/>
      <c r="Q388" s="752">
        <f t="shared" si="39"/>
        <v>0</v>
      </c>
      <c r="R388" s="768">
        <f t="shared" si="40"/>
        <v>0</v>
      </c>
      <c r="S388" s="768">
        <f t="shared" si="41"/>
        <v>0</v>
      </c>
      <c r="T388" s="765"/>
      <c r="U388" s="765"/>
      <c r="V388" s="766"/>
      <c r="W388" s="1913"/>
      <c r="X388" s="386" t="s">
        <v>11586</v>
      </c>
      <c r="Y388" s="1913"/>
      <c r="Z388" s="1924"/>
      <c r="AA388" s="1913"/>
      <c r="AB388" s="1914"/>
      <c r="AC388" s="1915"/>
      <c r="AD388" s="834">
        <v>377</v>
      </c>
      <c r="AE388" s="826" t="s">
        <v>11587</v>
      </c>
      <c r="AF388" s="850" t="s">
        <v>11588</v>
      </c>
      <c r="AG388" s="850" t="s">
        <v>11589</v>
      </c>
      <c r="AH388" s="850" t="s">
        <v>11590</v>
      </c>
      <c r="AI388" s="850" t="s">
        <v>11591</v>
      </c>
      <c r="AJ388" s="850" t="s">
        <v>11592</v>
      </c>
      <c r="AK388" s="851" t="s">
        <v>11593</v>
      </c>
      <c r="AL388" s="852" t="s">
        <v>11594</v>
      </c>
      <c r="AM388" s="853" t="s">
        <v>11595</v>
      </c>
      <c r="AN388" s="853" t="s">
        <v>11596</v>
      </c>
      <c r="AO388" s="749" t="s">
        <v>11597</v>
      </c>
      <c r="AP388" s="752" t="s">
        <v>11598</v>
      </c>
      <c r="AQ388" s="752" t="s">
        <v>11599</v>
      </c>
      <c r="AR388" s="827" t="s">
        <v>11600</v>
      </c>
      <c r="AS388" s="827" t="s">
        <v>11601</v>
      </c>
      <c r="AT388" s="752" t="s">
        <v>11602</v>
      </c>
      <c r="AU388" s="694" t="s">
        <v>11603</v>
      </c>
      <c r="AV388" s="694" t="s">
        <v>11604</v>
      </c>
      <c r="AW388" s="709" t="s">
        <v>11605</v>
      </c>
      <c r="AX388" s="709" t="s">
        <v>11606</v>
      </c>
      <c r="AY388" s="872" t="s">
        <v>11607</v>
      </c>
    </row>
    <row r="389" spans="2:51" ht="15" customHeight="1" outlineLevel="1">
      <c r="B389" s="744" t="s">
        <v>11608</v>
      </c>
      <c r="C389" s="757"/>
      <c r="D389" s="757"/>
      <c r="E389" s="757"/>
      <c r="F389" s="757"/>
      <c r="G389" s="757"/>
      <c r="H389" s="758"/>
      <c r="I389" s="759"/>
      <c r="J389" s="761"/>
      <c r="K389" s="761"/>
      <c r="L389" s="749">
        <f t="shared" si="36"/>
        <v>0</v>
      </c>
      <c r="M389" s="752">
        <f t="shared" si="37"/>
        <v>0</v>
      </c>
      <c r="N389" s="752">
        <f t="shared" si="38"/>
        <v>0</v>
      </c>
      <c r="O389" s="780"/>
      <c r="P389" s="780"/>
      <c r="Q389" s="752">
        <f t="shared" si="39"/>
        <v>0</v>
      </c>
      <c r="R389" s="768">
        <f t="shared" si="40"/>
        <v>0</v>
      </c>
      <c r="S389" s="768">
        <f t="shared" si="41"/>
        <v>0</v>
      </c>
      <c r="T389" s="765"/>
      <c r="U389" s="765"/>
      <c r="V389" s="766"/>
      <c r="W389" s="1913"/>
      <c r="X389" s="386" t="s">
        <v>11609</v>
      </c>
      <c r="Y389" s="1913"/>
      <c r="Z389" s="1924"/>
      <c r="AA389" s="1913"/>
      <c r="AB389" s="1914"/>
      <c r="AC389" s="1915"/>
      <c r="AD389" s="834">
        <v>378</v>
      </c>
      <c r="AE389" s="826" t="s">
        <v>11610</v>
      </c>
      <c r="AF389" s="850" t="s">
        <v>11611</v>
      </c>
      <c r="AG389" s="850" t="s">
        <v>11612</v>
      </c>
      <c r="AH389" s="850" t="s">
        <v>11613</v>
      </c>
      <c r="AI389" s="850" t="s">
        <v>11614</v>
      </c>
      <c r="AJ389" s="850" t="s">
        <v>11615</v>
      </c>
      <c r="AK389" s="851" t="s">
        <v>11616</v>
      </c>
      <c r="AL389" s="852" t="s">
        <v>11617</v>
      </c>
      <c r="AM389" s="853" t="s">
        <v>11618</v>
      </c>
      <c r="AN389" s="853" t="s">
        <v>11619</v>
      </c>
      <c r="AO389" s="749" t="s">
        <v>11620</v>
      </c>
      <c r="AP389" s="752" t="s">
        <v>11621</v>
      </c>
      <c r="AQ389" s="752" t="s">
        <v>11622</v>
      </c>
      <c r="AR389" s="827" t="s">
        <v>11623</v>
      </c>
      <c r="AS389" s="827" t="s">
        <v>11624</v>
      </c>
      <c r="AT389" s="752" t="s">
        <v>11625</v>
      </c>
      <c r="AU389" s="694" t="s">
        <v>11626</v>
      </c>
      <c r="AV389" s="694" t="s">
        <v>11627</v>
      </c>
      <c r="AW389" s="709" t="s">
        <v>11628</v>
      </c>
      <c r="AX389" s="709" t="s">
        <v>11629</v>
      </c>
      <c r="AY389" s="872" t="s">
        <v>11630</v>
      </c>
    </row>
    <row r="390" spans="2:51" ht="15" customHeight="1" outlineLevel="1">
      <c r="B390" s="744" t="s">
        <v>11631</v>
      </c>
      <c r="C390" s="757"/>
      <c r="D390" s="757"/>
      <c r="E390" s="757"/>
      <c r="F390" s="757"/>
      <c r="G390" s="757"/>
      <c r="H390" s="758"/>
      <c r="I390" s="759"/>
      <c r="J390" s="761"/>
      <c r="K390" s="761"/>
      <c r="L390" s="749">
        <f t="shared" si="36"/>
        <v>0</v>
      </c>
      <c r="M390" s="752">
        <f t="shared" si="37"/>
        <v>0</v>
      </c>
      <c r="N390" s="752">
        <f t="shared" si="38"/>
        <v>0</v>
      </c>
      <c r="O390" s="780"/>
      <c r="P390" s="780"/>
      <c r="Q390" s="752">
        <f t="shared" si="39"/>
        <v>0</v>
      </c>
      <c r="R390" s="768">
        <f t="shared" si="40"/>
        <v>0</v>
      </c>
      <c r="S390" s="768">
        <f t="shared" si="41"/>
        <v>0</v>
      </c>
      <c r="T390" s="765"/>
      <c r="U390" s="765"/>
      <c r="V390" s="766"/>
      <c r="W390" s="1913"/>
      <c r="X390" s="386" t="s">
        <v>11632</v>
      </c>
      <c r="Y390" s="1913"/>
      <c r="Z390" s="1924"/>
      <c r="AA390" s="1913"/>
      <c r="AB390" s="1914"/>
      <c r="AC390" s="1915"/>
      <c r="AD390" s="834">
        <v>379</v>
      </c>
      <c r="AE390" s="826" t="s">
        <v>11633</v>
      </c>
      <c r="AF390" s="850" t="s">
        <v>11634</v>
      </c>
      <c r="AG390" s="850" t="s">
        <v>11635</v>
      </c>
      <c r="AH390" s="850" t="s">
        <v>11636</v>
      </c>
      <c r="AI390" s="850" t="s">
        <v>11637</v>
      </c>
      <c r="AJ390" s="850" t="s">
        <v>11638</v>
      </c>
      <c r="AK390" s="851" t="s">
        <v>11639</v>
      </c>
      <c r="AL390" s="852" t="s">
        <v>11640</v>
      </c>
      <c r="AM390" s="853" t="s">
        <v>11641</v>
      </c>
      <c r="AN390" s="853" t="s">
        <v>11642</v>
      </c>
      <c r="AO390" s="749" t="s">
        <v>11643</v>
      </c>
      <c r="AP390" s="752" t="s">
        <v>11644</v>
      </c>
      <c r="AQ390" s="752" t="s">
        <v>11645</v>
      </c>
      <c r="AR390" s="827" t="s">
        <v>11646</v>
      </c>
      <c r="AS390" s="827" t="s">
        <v>11647</v>
      </c>
      <c r="AT390" s="752" t="s">
        <v>11648</v>
      </c>
      <c r="AU390" s="694" t="s">
        <v>11649</v>
      </c>
      <c r="AV390" s="694" t="s">
        <v>11650</v>
      </c>
      <c r="AW390" s="709" t="s">
        <v>11651</v>
      </c>
      <c r="AX390" s="709" t="s">
        <v>11652</v>
      </c>
      <c r="AY390" s="872" t="s">
        <v>11653</v>
      </c>
    </row>
    <row r="391" spans="2:51" ht="15" customHeight="1" outlineLevel="1">
      <c r="B391" s="744" t="s">
        <v>11654</v>
      </c>
      <c r="C391" s="757"/>
      <c r="D391" s="757"/>
      <c r="E391" s="757"/>
      <c r="F391" s="757"/>
      <c r="G391" s="757"/>
      <c r="H391" s="758"/>
      <c r="I391" s="759"/>
      <c r="J391" s="761"/>
      <c r="K391" s="761"/>
      <c r="L391" s="749">
        <f t="shared" si="36"/>
        <v>0</v>
      </c>
      <c r="M391" s="752">
        <f t="shared" si="37"/>
        <v>0</v>
      </c>
      <c r="N391" s="752">
        <f t="shared" si="38"/>
        <v>0</v>
      </c>
      <c r="O391" s="780"/>
      <c r="P391" s="780"/>
      <c r="Q391" s="752">
        <f t="shared" si="39"/>
        <v>0</v>
      </c>
      <c r="R391" s="768">
        <f t="shared" si="40"/>
        <v>0</v>
      </c>
      <c r="S391" s="768">
        <f t="shared" si="41"/>
        <v>0</v>
      </c>
      <c r="T391" s="765"/>
      <c r="U391" s="765"/>
      <c r="V391" s="766"/>
      <c r="W391" s="1913"/>
      <c r="X391" s="386" t="s">
        <v>11655</v>
      </c>
      <c r="Y391" s="1913"/>
      <c r="Z391" s="1924"/>
      <c r="AA391" s="1913"/>
      <c r="AB391" s="1914"/>
      <c r="AC391" s="1915"/>
      <c r="AD391" s="834">
        <v>380</v>
      </c>
      <c r="AE391" s="826" t="s">
        <v>11656</v>
      </c>
      <c r="AF391" s="850" t="s">
        <v>11657</v>
      </c>
      <c r="AG391" s="850" t="s">
        <v>11658</v>
      </c>
      <c r="AH391" s="850" t="s">
        <v>11659</v>
      </c>
      <c r="AI391" s="850" t="s">
        <v>11660</v>
      </c>
      <c r="AJ391" s="850" t="s">
        <v>11661</v>
      </c>
      <c r="AK391" s="851" t="s">
        <v>11662</v>
      </c>
      <c r="AL391" s="852" t="s">
        <v>11663</v>
      </c>
      <c r="AM391" s="853" t="s">
        <v>11664</v>
      </c>
      <c r="AN391" s="853" t="s">
        <v>11665</v>
      </c>
      <c r="AO391" s="749" t="s">
        <v>11666</v>
      </c>
      <c r="AP391" s="752" t="s">
        <v>11667</v>
      </c>
      <c r="AQ391" s="752" t="s">
        <v>11668</v>
      </c>
      <c r="AR391" s="827" t="s">
        <v>11669</v>
      </c>
      <c r="AS391" s="827" t="s">
        <v>11670</v>
      </c>
      <c r="AT391" s="752" t="s">
        <v>11671</v>
      </c>
      <c r="AU391" s="694" t="s">
        <v>11672</v>
      </c>
      <c r="AV391" s="694" t="s">
        <v>11673</v>
      </c>
      <c r="AW391" s="709" t="s">
        <v>11674</v>
      </c>
      <c r="AX391" s="709" t="s">
        <v>11675</v>
      </c>
      <c r="AY391" s="872" t="s">
        <v>11676</v>
      </c>
    </row>
    <row r="392" spans="2:51" ht="15" customHeight="1" outlineLevel="1">
      <c r="B392" s="744" t="s">
        <v>11677</v>
      </c>
      <c r="C392" s="757"/>
      <c r="D392" s="757"/>
      <c r="E392" s="757"/>
      <c r="F392" s="757"/>
      <c r="G392" s="757"/>
      <c r="H392" s="758"/>
      <c r="I392" s="759"/>
      <c r="J392" s="761"/>
      <c r="K392" s="761"/>
      <c r="L392" s="749">
        <f t="shared" si="36"/>
        <v>0</v>
      </c>
      <c r="M392" s="752">
        <f t="shared" si="37"/>
        <v>0</v>
      </c>
      <c r="N392" s="752">
        <f t="shared" si="38"/>
        <v>0</v>
      </c>
      <c r="O392" s="780"/>
      <c r="P392" s="780"/>
      <c r="Q392" s="752">
        <f t="shared" si="39"/>
        <v>0</v>
      </c>
      <c r="R392" s="768">
        <f t="shared" si="40"/>
        <v>0</v>
      </c>
      <c r="S392" s="768">
        <f t="shared" si="41"/>
        <v>0</v>
      </c>
      <c r="T392" s="765"/>
      <c r="U392" s="765"/>
      <c r="V392" s="766"/>
      <c r="W392" s="1913"/>
      <c r="X392" s="386" t="s">
        <v>11678</v>
      </c>
      <c r="Y392" s="1913"/>
      <c r="Z392" s="1924"/>
      <c r="AA392" s="1913"/>
      <c r="AB392" s="1914"/>
      <c r="AC392" s="1915"/>
      <c r="AD392" s="834">
        <v>381</v>
      </c>
      <c r="AE392" s="826" t="s">
        <v>11679</v>
      </c>
      <c r="AF392" s="850" t="s">
        <v>11680</v>
      </c>
      <c r="AG392" s="850" t="s">
        <v>11681</v>
      </c>
      <c r="AH392" s="850" t="s">
        <v>11682</v>
      </c>
      <c r="AI392" s="850" t="s">
        <v>11683</v>
      </c>
      <c r="AJ392" s="850" t="s">
        <v>11684</v>
      </c>
      <c r="AK392" s="851" t="s">
        <v>11685</v>
      </c>
      <c r="AL392" s="852" t="s">
        <v>11686</v>
      </c>
      <c r="AM392" s="853" t="s">
        <v>11687</v>
      </c>
      <c r="AN392" s="853" t="s">
        <v>11688</v>
      </c>
      <c r="AO392" s="749" t="s">
        <v>11689</v>
      </c>
      <c r="AP392" s="752" t="s">
        <v>11690</v>
      </c>
      <c r="AQ392" s="752" t="s">
        <v>11691</v>
      </c>
      <c r="AR392" s="827" t="s">
        <v>11692</v>
      </c>
      <c r="AS392" s="827" t="s">
        <v>11693</v>
      </c>
      <c r="AT392" s="752" t="s">
        <v>11694</v>
      </c>
      <c r="AU392" s="694" t="s">
        <v>11695</v>
      </c>
      <c r="AV392" s="694" t="s">
        <v>11696</v>
      </c>
      <c r="AW392" s="709" t="s">
        <v>11697</v>
      </c>
      <c r="AX392" s="709" t="s">
        <v>11698</v>
      </c>
      <c r="AY392" s="872" t="s">
        <v>11699</v>
      </c>
    </row>
    <row r="393" spans="2:51" ht="15" customHeight="1" outlineLevel="1">
      <c r="B393" s="744" t="s">
        <v>11700</v>
      </c>
      <c r="C393" s="757"/>
      <c r="D393" s="757"/>
      <c r="E393" s="757"/>
      <c r="F393" s="757"/>
      <c r="G393" s="757"/>
      <c r="H393" s="758"/>
      <c r="I393" s="759"/>
      <c r="J393" s="761"/>
      <c r="K393" s="761"/>
      <c r="L393" s="749">
        <f t="shared" si="36"/>
        <v>0</v>
      </c>
      <c r="M393" s="752">
        <f t="shared" si="37"/>
        <v>0</v>
      </c>
      <c r="N393" s="752">
        <f t="shared" si="38"/>
        <v>0</v>
      </c>
      <c r="O393" s="780"/>
      <c r="P393" s="780"/>
      <c r="Q393" s="752">
        <f t="shared" si="39"/>
        <v>0</v>
      </c>
      <c r="R393" s="768">
        <f t="shared" si="40"/>
        <v>0</v>
      </c>
      <c r="S393" s="768">
        <f t="shared" si="41"/>
        <v>0</v>
      </c>
      <c r="T393" s="765"/>
      <c r="U393" s="765"/>
      <c r="V393" s="766"/>
      <c r="W393" s="1913"/>
      <c r="X393" s="386" t="s">
        <v>11701</v>
      </c>
      <c r="Y393" s="1913"/>
      <c r="Z393" s="1924"/>
      <c r="AA393" s="1913"/>
      <c r="AB393" s="1914"/>
      <c r="AC393" s="1915"/>
      <c r="AD393" s="834">
        <v>382</v>
      </c>
      <c r="AE393" s="826" t="s">
        <v>11702</v>
      </c>
      <c r="AF393" s="850" t="s">
        <v>11703</v>
      </c>
      <c r="AG393" s="850" t="s">
        <v>11704</v>
      </c>
      <c r="AH393" s="850" t="s">
        <v>11705</v>
      </c>
      <c r="AI393" s="850" t="s">
        <v>11706</v>
      </c>
      <c r="AJ393" s="850" t="s">
        <v>11707</v>
      </c>
      <c r="AK393" s="851" t="s">
        <v>11708</v>
      </c>
      <c r="AL393" s="852" t="s">
        <v>11709</v>
      </c>
      <c r="AM393" s="853" t="s">
        <v>11710</v>
      </c>
      <c r="AN393" s="853" t="s">
        <v>11711</v>
      </c>
      <c r="AO393" s="749" t="s">
        <v>11712</v>
      </c>
      <c r="AP393" s="752" t="s">
        <v>11713</v>
      </c>
      <c r="AQ393" s="752" t="s">
        <v>11714</v>
      </c>
      <c r="AR393" s="827" t="s">
        <v>11715</v>
      </c>
      <c r="AS393" s="827" t="s">
        <v>11716</v>
      </c>
      <c r="AT393" s="752" t="s">
        <v>11717</v>
      </c>
      <c r="AU393" s="694" t="s">
        <v>11718</v>
      </c>
      <c r="AV393" s="694" t="s">
        <v>11719</v>
      </c>
      <c r="AW393" s="709" t="s">
        <v>11720</v>
      </c>
      <c r="AX393" s="709" t="s">
        <v>11721</v>
      </c>
      <c r="AY393" s="872" t="s">
        <v>11722</v>
      </c>
    </row>
    <row r="394" spans="2:51" ht="15" customHeight="1" outlineLevel="1">
      <c r="B394" s="744" t="s">
        <v>11723</v>
      </c>
      <c r="C394" s="757"/>
      <c r="D394" s="757"/>
      <c r="E394" s="757"/>
      <c r="F394" s="757"/>
      <c r="G394" s="757"/>
      <c r="H394" s="758"/>
      <c r="I394" s="759"/>
      <c r="J394" s="761"/>
      <c r="K394" s="761"/>
      <c r="L394" s="749">
        <f t="shared" si="36"/>
        <v>0</v>
      </c>
      <c r="M394" s="752">
        <f t="shared" si="37"/>
        <v>0</v>
      </c>
      <c r="N394" s="752">
        <f t="shared" si="38"/>
        <v>0</v>
      </c>
      <c r="O394" s="780"/>
      <c r="P394" s="780"/>
      <c r="Q394" s="752">
        <f t="shared" si="39"/>
        <v>0</v>
      </c>
      <c r="R394" s="768">
        <f t="shared" si="40"/>
        <v>0</v>
      </c>
      <c r="S394" s="768">
        <f t="shared" si="41"/>
        <v>0</v>
      </c>
      <c r="T394" s="765"/>
      <c r="U394" s="765"/>
      <c r="V394" s="766"/>
      <c r="W394" s="1913"/>
      <c r="X394" s="386" t="s">
        <v>11724</v>
      </c>
      <c r="Y394" s="1913"/>
      <c r="Z394" s="1924"/>
      <c r="AA394" s="1913"/>
      <c r="AB394" s="1914"/>
      <c r="AC394" s="1915"/>
      <c r="AD394" s="834">
        <v>383</v>
      </c>
      <c r="AE394" s="826" t="s">
        <v>11725</v>
      </c>
      <c r="AF394" s="850" t="s">
        <v>11726</v>
      </c>
      <c r="AG394" s="850" t="s">
        <v>11727</v>
      </c>
      <c r="AH394" s="850" t="s">
        <v>11728</v>
      </c>
      <c r="AI394" s="850" t="s">
        <v>11729</v>
      </c>
      <c r="AJ394" s="850" t="s">
        <v>11730</v>
      </c>
      <c r="AK394" s="851" t="s">
        <v>11731</v>
      </c>
      <c r="AL394" s="852" t="s">
        <v>11732</v>
      </c>
      <c r="AM394" s="853" t="s">
        <v>11733</v>
      </c>
      <c r="AN394" s="853" t="s">
        <v>11734</v>
      </c>
      <c r="AO394" s="749" t="s">
        <v>11735</v>
      </c>
      <c r="AP394" s="752" t="s">
        <v>11736</v>
      </c>
      <c r="AQ394" s="752" t="s">
        <v>11737</v>
      </c>
      <c r="AR394" s="827" t="s">
        <v>11738</v>
      </c>
      <c r="AS394" s="827" t="s">
        <v>11739</v>
      </c>
      <c r="AT394" s="752" t="s">
        <v>11740</v>
      </c>
      <c r="AU394" s="694" t="s">
        <v>11741</v>
      </c>
      <c r="AV394" s="694" t="s">
        <v>11742</v>
      </c>
      <c r="AW394" s="709" t="s">
        <v>11743</v>
      </c>
      <c r="AX394" s="709" t="s">
        <v>11744</v>
      </c>
      <c r="AY394" s="872" t="s">
        <v>11745</v>
      </c>
    </row>
    <row r="395" spans="2:51" ht="15" customHeight="1" outlineLevel="1">
      <c r="B395" s="744" t="s">
        <v>11746</v>
      </c>
      <c r="C395" s="757"/>
      <c r="D395" s="757"/>
      <c r="E395" s="757"/>
      <c r="F395" s="757"/>
      <c r="G395" s="757"/>
      <c r="H395" s="758"/>
      <c r="I395" s="759"/>
      <c r="J395" s="761"/>
      <c r="K395" s="761"/>
      <c r="L395" s="749">
        <f t="shared" si="36"/>
        <v>0</v>
      </c>
      <c r="M395" s="752">
        <f t="shared" si="37"/>
        <v>0</v>
      </c>
      <c r="N395" s="752">
        <f t="shared" si="38"/>
        <v>0</v>
      </c>
      <c r="O395" s="780"/>
      <c r="P395" s="780"/>
      <c r="Q395" s="752">
        <f t="shared" si="39"/>
        <v>0</v>
      </c>
      <c r="R395" s="768">
        <f t="shared" si="40"/>
        <v>0</v>
      </c>
      <c r="S395" s="768">
        <f t="shared" si="41"/>
        <v>0</v>
      </c>
      <c r="T395" s="765"/>
      <c r="U395" s="765"/>
      <c r="V395" s="766"/>
      <c r="W395" s="1913"/>
      <c r="X395" s="386" t="s">
        <v>11747</v>
      </c>
      <c r="Y395" s="1913"/>
      <c r="Z395" s="1924"/>
      <c r="AA395" s="1913"/>
      <c r="AB395" s="1914"/>
      <c r="AC395" s="1915"/>
      <c r="AD395" s="834">
        <v>384</v>
      </c>
      <c r="AE395" s="826" t="s">
        <v>11748</v>
      </c>
      <c r="AF395" s="850" t="s">
        <v>11749</v>
      </c>
      <c r="AG395" s="850" t="s">
        <v>11750</v>
      </c>
      <c r="AH395" s="850" t="s">
        <v>11751</v>
      </c>
      <c r="AI395" s="850" t="s">
        <v>11752</v>
      </c>
      <c r="AJ395" s="850" t="s">
        <v>11753</v>
      </c>
      <c r="AK395" s="851" t="s">
        <v>11754</v>
      </c>
      <c r="AL395" s="852" t="s">
        <v>11755</v>
      </c>
      <c r="AM395" s="853" t="s">
        <v>11756</v>
      </c>
      <c r="AN395" s="853" t="s">
        <v>11757</v>
      </c>
      <c r="AO395" s="749" t="s">
        <v>11758</v>
      </c>
      <c r="AP395" s="752" t="s">
        <v>11759</v>
      </c>
      <c r="AQ395" s="752" t="s">
        <v>11760</v>
      </c>
      <c r="AR395" s="827" t="s">
        <v>11761</v>
      </c>
      <c r="AS395" s="827" t="s">
        <v>11762</v>
      </c>
      <c r="AT395" s="752" t="s">
        <v>11763</v>
      </c>
      <c r="AU395" s="694" t="s">
        <v>11764</v>
      </c>
      <c r="AV395" s="694" t="s">
        <v>11765</v>
      </c>
      <c r="AW395" s="709" t="s">
        <v>11766</v>
      </c>
      <c r="AX395" s="709" t="s">
        <v>11767</v>
      </c>
      <c r="AY395" s="872" t="s">
        <v>11768</v>
      </c>
    </row>
    <row r="396" spans="2:51" ht="15" customHeight="1" outlineLevel="1">
      <c r="B396" s="744" t="s">
        <v>11769</v>
      </c>
      <c r="C396" s="757"/>
      <c r="D396" s="757"/>
      <c r="E396" s="757"/>
      <c r="F396" s="757"/>
      <c r="G396" s="757"/>
      <c r="H396" s="758"/>
      <c r="I396" s="759"/>
      <c r="J396" s="761"/>
      <c r="K396" s="761"/>
      <c r="L396" s="749">
        <f t="shared" si="36"/>
        <v>0</v>
      </c>
      <c r="M396" s="752">
        <f t="shared" si="37"/>
        <v>0</v>
      </c>
      <c r="N396" s="752">
        <f t="shared" si="38"/>
        <v>0</v>
      </c>
      <c r="O396" s="780"/>
      <c r="P396" s="780"/>
      <c r="Q396" s="752">
        <f t="shared" si="39"/>
        <v>0</v>
      </c>
      <c r="R396" s="768">
        <f t="shared" si="40"/>
        <v>0</v>
      </c>
      <c r="S396" s="768">
        <f t="shared" si="41"/>
        <v>0</v>
      </c>
      <c r="T396" s="765"/>
      <c r="U396" s="765"/>
      <c r="V396" s="766"/>
      <c r="W396" s="1913"/>
      <c r="X396" s="386" t="s">
        <v>11770</v>
      </c>
      <c r="Y396" s="1913"/>
      <c r="Z396" s="1924"/>
      <c r="AA396" s="1913"/>
      <c r="AB396" s="1914"/>
      <c r="AC396" s="1915"/>
      <c r="AD396" s="834">
        <v>385</v>
      </c>
      <c r="AE396" s="826" t="s">
        <v>11771</v>
      </c>
      <c r="AF396" s="850" t="s">
        <v>11772</v>
      </c>
      <c r="AG396" s="850" t="s">
        <v>11773</v>
      </c>
      <c r="AH396" s="850" t="s">
        <v>11774</v>
      </c>
      <c r="AI396" s="850" t="s">
        <v>11775</v>
      </c>
      <c r="AJ396" s="850" t="s">
        <v>11776</v>
      </c>
      <c r="AK396" s="851" t="s">
        <v>11777</v>
      </c>
      <c r="AL396" s="852" t="s">
        <v>11778</v>
      </c>
      <c r="AM396" s="853" t="s">
        <v>11779</v>
      </c>
      <c r="AN396" s="853" t="s">
        <v>11780</v>
      </c>
      <c r="AO396" s="749" t="s">
        <v>11781</v>
      </c>
      <c r="AP396" s="752" t="s">
        <v>11782</v>
      </c>
      <c r="AQ396" s="752" t="s">
        <v>11783</v>
      </c>
      <c r="AR396" s="827" t="s">
        <v>11784</v>
      </c>
      <c r="AS396" s="827" t="s">
        <v>11785</v>
      </c>
      <c r="AT396" s="752" t="s">
        <v>11786</v>
      </c>
      <c r="AU396" s="694" t="s">
        <v>11787</v>
      </c>
      <c r="AV396" s="694" t="s">
        <v>11788</v>
      </c>
      <c r="AW396" s="709" t="s">
        <v>11789</v>
      </c>
      <c r="AX396" s="709" t="s">
        <v>11790</v>
      </c>
      <c r="AY396" s="872" t="s">
        <v>11791</v>
      </c>
    </row>
    <row r="397" spans="2:51" ht="15" customHeight="1" outlineLevel="1">
      <c r="B397" s="744" t="s">
        <v>11792</v>
      </c>
      <c r="C397" s="757"/>
      <c r="D397" s="757"/>
      <c r="E397" s="757"/>
      <c r="F397" s="757"/>
      <c r="G397" s="757"/>
      <c r="H397" s="758"/>
      <c r="I397" s="759"/>
      <c r="J397" s="761"/>
      <c r="K397" s="761"/>
      <c r="L397" s="749">
        <f t="shared" si="36"/>
        <v>0</v>
      </c>
      <c r="M397" s="752">
        <f t="shared" si="37"/>
        <v>0</v>
      </c>
      <c r="N397" s="752">
        <f t="shared" si="38"/>
        <v>0</v>
      </c>
      <c r="O397" s="780"/>
      <c r="P397" s="780"/>
      <c r="Q397" s="752">
        <f t="shared" si="39"/>
        <v>0</v>
      </c>
      <c r="R397" s="768">
        <f t="shared" si="40"/>
        <v>0</v>
      </c>
      <c r="S397" s="768">
        <f t="shared" si="41"/>
        <v>0</v>
      </c>
      <c r="T397" s="765"/>
      <c r="U397" s="765"/>
      <c r="V397" s="766"/>
      <c r="W397" s="1913"/>
      <c r="X397" s="386" t="s">
        <v>11793</v>
      </c>
      <c r="Y397" s="1913"/>
      <c r="Z397" s="1924"/>
      <c r="AA397" s="1913"/>
      <c r="AB397" s="1914"/>
      <c r="AC397" s="1915"/>
      <c r="AD397" s="834">
        <v>386</v>
      </c>
      <c r="AE397" s="826" t="s">
        <v>11794</v>
      </c>
      <c r="AF397" s="850" t="s">
        <v>11795</v>
      </c>
      <c r="AG397" s="850" t="s">
        <v>11796</v>
      </c>
      <c r="AH397" s="850" t="s">
        <v>11797</v>
      </c>
      <c r="AI397" s="850" t="s">
        <v>11798</v>
      </c>
      <c r="AJ397" s="850" t="s">
        <v>11799</v>
      </c>
      <c r="AK397" s="851" t="s">
        <v>11800</v>
      </c>
      <c r="AL397" s="852" t="s">
        <v>11801</v>
      </c>
      <c r="AM397" s="853" t="s">
        <v>11802</v>
      </c>
      <c r="AN397" s="853" t="s">
        <v>11803</v>
      </c>
      <c r="AO397" s="749" t="s">
        <v>11804</v>
      </c>
      <c r="AP397" s="752" t="s">
        <v>11805</v>
      </c>
      <c r="AQ397" s="752" t="s">
        <v>11806</v>
      </c>
      <c r="AR397" s="827" t="s">
        <v>11807</v>
      </c>
      <c r="AS397" s="827" t="s">
        <v>11808</v>
      </c>
      <c r="AT397" s="752" t="s">
        <v>11809</v>
      </c>
      <c r="AU397" s="694" t="s">
        <v>11810</v>
      </c>
      <c r="AV397" s="694" t="s">
        <v>11811</v>
      </c>
      <c r="AW397" s="709" t="s">
        <v>11812</v>
      </c>
      <c r="AX397" s="709" t="s">
        <v>11813</v>
      </c>
      <c r="AY397" s="872" t="s">
        <v>11814</v>
      </c>
    </row>
    <row r="398" spans="2:51" ht="15" customHeight="1" outlineLevel="1">
      <c r="B398" s="744" t="s">
        <v>11815</v>
      </c>
      <c r="C398" s="757"/>
      <c r="D398" s="757"/>
      <c r="E398" s="757"/>
      <c r="F398" s="757"/>
      <c r="G398" s="757"/>
      <c r="H398" s="758"/>
      <c r="I398" s="759"/>
      <c r="J398" s="761"/>
      <c r="K398" s="761"/>
      <c r="L398" s="749">
        <f t="shared" si="36"/>
        <v>0</v>
      </c>
      <c r="M398" s="752">
        <f t="shared" si="37"/>
        <v>0</v>
      </c>
      <c r="N398" s="752">
        <f t="shared" si="38"/>
        <v>0</v>
      </c>
      <c r="O398" s="780"/>
      <c r="P398" s="780"/>
      <c r="Q398" s="752">
        <f t="shared" si="39"/>
        <v>0</v>
      </c>
      <c r="R398" s="768">
        <f t="shared" si="40"/>
        <v>0</v>
      </c>
      <c r="S398" s="768">
        <f t="shared" si="41"/>
        <v>0</v>
      </c>
      <c r="T398" s="765"/>
      <c r="U398" s="765"/>
      <c r="V398" s="766"/>
      <c r="W398" s="1913"/>
      <c r="X398" s="386" t="s">
        <v>11816</v>
      </c>
      <c r="Y398" s="1913"/>
      <c r="Z398" s="1924"/>
      <c r="AA398" s="1913"/>
      <c r="AB398" s="1914"/>
      <c r="AC398" s="1915"/>
      <c r="AD398" s="834">
        <v>387</v>
      </c>
      <c r="AE398" s="826" t="s">
        <v>11817</v>
      </c>
      <c r="AF398" s="850" t="s">
        <v>11818</v>
      </c>
      <c r="AG398" s="850" t="s">
        <v>11819</v>
      </c>
      <c r="AH398" s="850" t="s">
        <v>11820</v>
      </c>
      <c r="AI398" s="850" t="s">
        <v>11821</v>
      </c>
      <c r="AJ398" s="850" t="s">
        <v>11822</v>
      </c>
      <c r="AK398" s="851" t="s">
        <v>11823</v>
      </c>
      <c r="AL398" s="852" t="s">
        <v>11824</v>
      </c>
      <c r="AM398" s="853" t="s">
        <v>11825</v>
      </c>
      <c r="AN398" s="853" t="s">
        <v>11826</v>
      </c>
      <c r="AO398" s="749" t="s">
        <v>11827</v>
      </c>
      <c r="AP398" s="752" t="s">
        <v>11828</v>
      </c>
      <c r="AQ398" s="752" t="s">
        <v>11829</v>
      </c>
      <c r="AR398" s="827" t="s">
        <v>11830</v>
      </c>
      <c r="AS398" s="827" t="s">
        <v>11831</v>
      </c>
      <c r="AT398" s="752" t="s">
        <v>11832</v>
      </c>
      <c r="AU398" s="694" t="s">
        <v>11833</v>
      </c>
      <c r="AV398" s="694" t="s">
        <v>11834</v>
      </c>
      <c r="AW398" s="709" t="s">
        <v>11835</v>
      </c>
      <c r="AX398" s="709" t="s">
        <v>11836</v>
      </c>
      <c r="AY398" s="872" t="s">
        <v>11837</v>
      </c>
    </row>
    <row r="399" spans="2:51" ht="15" customHeight="1" outlineLevel="1">
      <c r="B399" s="744" t="s">
        <v>11838</v>
      </c>
      <c r="C399" s="757"/>
      <c r="D399" s="757"/>
      <c r="E399" s="757"/>
      <c r="F399" s="757"/>
      <c r="G399" s="757"/>
      <c r="H399" s="758"/>
      <c r="I399" s="759"/>
      <c r="J399" s="761"/>
      <c r="K399" s="761"/>
      <c r="L399" s="749">
        <f t="shared" si="36"/>
        <v>0</v>
      </c>
      <c r="M399" s="752">
        <f t="shared" si="37"/>
        <v>0</v>
      </c>
      <c r="N399" s="752">
        <f t="shared" si="38"/>
        <v>0</v>
      </c>
      <c r="O399" s="780"/>
      <c r="P399" s="780"/>
      <c r="Q399" s="752">
        <f t="shared" si="39"/>
        <v>0</v>
      </c>
      <c r="R399" s="768">
        <f t="shared" si="40"/>
        <v>0</v>
      </c>
      <c r="S399" s="768">
        <f t="shared" si="41"/>
        <v>0</v>
      </c>
      <c r="T399" s="765"/>
      <c r="U399" s="765"/>
      <c r="V399" s="766"/>
      <c r="W399" s="1913"/>
      <c r="X399" s="386" t="s">
        <v>11839</v>
      </c>
      <c r="Y399" s="1913"/>
      <c r="Z399" s="1924"/>
      <c r="AA399" s="1913"/>
      <c r="AB399" s="1914"/>
      <c r="AC399" s="1915"/>
      <c r="AD399" s="834">
        <v>388</v>
      </c>
      <c r="AE399" s="826" t="s">
        <v>11840</v>
      </c>
      <c r="AF399" s="850" t="s">
        <v>11841</v>
      </c>
      <c r="AG399" s="850" t="s">
        <v>11842</v>
      </c>
      <c r="AH399" s="850" t="s">
        <v>11843</v>
      </c>
      <c r="AI399" s="850" t="s">
        <v>11844</v>
      </c>
      <c r="AJ399" s="850" t="s">
        <v>11845</v>
      </c>
      <c r="AK399" s="851" t="s">
        <v>11846</v>
      </c>
      <c r="AL399" s="852" t="s">
        <v>11847</v>
      </c>
      <c r="AM399" s="853" t="s">
        <v>11848</v>
      </c>
      <c r="AN399" s="853" t="s">
        <v>11849</v>
      </c>
      <c r="AO399" s="749" t="s">
        <v>11850</v>
      </c>
      <c r="AP399" s="752" t="s">
        <v>11851</v>
      </c>
      <c r="AQ399" s="752" t="s">
        <v>11852</v>
      </c>
      <c r="AR399" s="827" t="s">
        <v>11853</v>
      </c>
      <c r="AS399" s="827" t="s">
        <v>11854</v>
      </c>
      <c r="AT399" s="752" t="s">
        <v>11855</v>
      </c>
      <c r="AU399" s="694" t="s">
        <v>11856</v>
      </c>
      <c r="AV399" s="694" t="s">
        <v>11857</v>
      </c>
      <c r="AW399" s="709" t="s">
        <v>11858</v>
      </c>
      <c r="AX399" s="709" t="s">
        <v>11859</v>
      </c>
      <c r="AY399" s="872" t="s">
        <v>11860</v>
      </c>
    </row>
    <row r="400" spans="2:51" ht="15" customHeight="1" outlineLevel="1">
      <c r="B400" s="744" t="s">
        <v>11861</v>
      </c>
      <c r="C400" s="757"/>
      <c r="D400" s="757"/>
      <c r="E400" s="757"/>
      <c r="F400" s="757"/>
      <c r="G400" s="757"/>
      <c r="H400" s="758"/>
      <c r="I400" s="759"/>
      <c r="J400" s="761"/>
      <c r="K400" s="761"/>
      <c r="L400" s="749">
        <f t="shared" si="36"/>
        <v>0</v>
      </c>
      <c r="M400" s="752">
        <f t="shared" si="37"/>
        <v>0</v>
      </c>
      <c r="N400" s="752">
        <f t="shared" si="38"/>
        <v>0</v>
      </c>
      <c r="O400" s="780"/>
      <c r="P400" s="780"/>
      <c r="Q400" s="752">
        <f t="shared" si="39"/>
        <v>0</v>
      </c>
      <c r="R400" s="768">
        <f t="shared" si="40"/>
        <v>0</v>
      </c>
      <c r="S400" s="768">
        <f t="shared" si="41"/>
        <v>0</v>
      </c>
      <c r="T400" s="765"/>
      <c r="U400" s="765"/>
      <c r="V400" s="766"/>
      <c r="W400" s="1913"/>
      <c r="X400" s="386" t="s">
        <v>11862</v>
      </c>
      <c r="Y400" s="1913"/>
      <c r="Z400" s="1924"/>
      <c r="AA400" s="1913"/>
      <c r="AB400" s="1914"/>
      <c r="AC400" s="1915"/>
      <c r="AD400" s="834">
        <v>389</v>
      </c>
      <c r="AE400" s="826" t="s">
        <v>11863</v>
      </c>
      <c r="AF400" s="850" t="s">
        <v>11864</v>
      </c>
      <c r="AG400" s="850" t="s">
        <v>11865</v>
      </c>
      <c r="AH400" s="850" t="s">
        <v>11866</v>
      </c>
      <c r="AI400" s="850" t="s">
        <v>11867</v>
      </c>
      <c r="AJ400" s="850" t="s">
        <v>11868</v>
      </c>
      <c r="AK400" s="851" t="s">
        <v>11869</v>
      </c>
      <c r="AL400" s="852" t="s">
        <v>11870</v>
      </c>
      <c r="AM400" s="853" t="s">
        <v>11871</v>
      </c>
      <c r="AN400" s="853" t="s">
        <v>11872</v>
      </c>
      <c r="AO400" s="749" t="s">
        <v>11873</v>
      </c>
      <c r="AP400" s="752" t="s">
        <v>11874</v>
      </c>
      <c r="AQ400" s="752" t="s">
        <v>11875</v>
      </c>
      <c r="AR400" s="827" t="s">
        <v>11876</v>
      </c>
      <c r="AS400" s="827" t="s">
        <v>11877</v>
      </c>
      <c r="AT400" s="752" t="s">
        <v>11878</v>
      </c>
      <c r="AU400" s="694" t="s">
        <v>11879</v>
      </c>
      <c r="AV400" s="694" t="s">
        <v>11880</v>
      </c>
      <c r="AW400" s="709" t="s">
        <v>11881</v>
      </c>
      <c r="AX400" s="709" t="s">
        <v>11882</v>
      </c>
      <c r="AY400" s="872" t="s">
        <v>11883</v>
      </c>
    </row>
    <row r="401" spans="2:51" ht="15" customHeight="1" outlineLevel="1">
      <c r="B401" s="744" t="s">
        <v>11884</v>
      </c>
      <c r="C401" s="757"/>
      <c r="D401" s="757"/>
      <c r="E401" s="757"/>
      <c r="F401" s="757"/>
      <c r="G401" s="757"/>
      <c r="H401" s="758"/>
      <c r="I401" s="759"/>
      <c r="J401" s="761"/>
      <c r="K401" s="761"/>
      <c r="L401" s="749">
        <f t="shared" si="36"/>
        <v>0</v>
      </c>
      <c r="M401" s="752">
        <f t="shared" si="37"/>
        <v>0</v>
      </c>
      <c r="N401" s="752">
        <f t="shared" si="38"/>
        <v>0</v>
      </c>
      <c r="O401" s="780"/>
      <c r="P401" s="780"/>
      <c r="Q401" s="752">
        <f t="shared" si="39"/>
        <v>0</v>
      </c>
      <c r="R401" s="768">
        <f t="shared" si="40"/>
        <v>0</v>
      </c>
      <c r="S401" s="768">
        <f t="shared" si="41"/>
        <v>0</v>
      </c>
      <c r="T401" s="765"/>
      <c r="U401" s="765"/>
      <c r="V401" s="766"/>
      <c r="W401" s="1913"/>
      <c r="X401" s="386" t="s">
        <v>11885</v>
      </c>
      <c r="Y401" s="1913"/>
      <c r="Z401" s="1924"/>
      <c r="AA401" s="1913"/>
      <c r="AB401" s="1914"/>
      <c r="AC401" s="1915"/>
      <c r="AD401" s="834">
        <v>390</v>
      </c>
      <c r="AE401" s="826" t="s">
        <v>11886</v>
      </c>
      <c r="AF401" s="850" t="s">
        <v>11887</v>
      </c>
      <c r="AG401" s="850" t="s">
        <v>11888</v>
      </c>
      <c r="AH401" s="850" t="s">
        <v>11889</v>
      </c>
      <c r="AI401" s="850" t="s">
        <v>11890</v>
      </c>
      <c r="AJ401" s="850" t="s">
        <v>11891</v>
      </c>
      <c r="AK401" s="851" t="s">
        <v>11892</v>
      </c>
      <c r="AL401" s="852" t="s">
        <v>11893</v>
      </c>
      <c r="AM401" s="853" t="s">
        <v>11894</v>
      </c>
      <c r="AN401" s="853" t="s">
        <v>11895</v>
      </c>
      <c r="AO401" s="749" t="s">
        <v>11896</v>
      </c>
      <c r="AP401" s="752" t="s">
        <v>11897</v>
      </c>
      <c r="AQ401" s="752" t="s">
        <v>11898</v>
      </c>
      <c r="AR401" s="827" t="s">
        <v>11899</v>
      </c>
      <c r="AS401" s="827" t="s">
        <v>11900</v>
      </c>
      <c r="AT401" s="752" t="s">
        <v>11901</v>
      </c>
      <c r="AU401" s="694" t="s">
        <v>11902</v>
      </c>
      <c r="AV401" s="694" t="s">
        <v>11903</v>
      </c>
      <c r="AW401" s="709" t="s">
        <v>11904</v>
      </c>
      <c r="AX401" s="709" t="s">
        <v>11905</v>
      </c>
      <c r="AY401" s="872" t="s">
        <v>11906</v>
      </c>
    </row>
    <row r="402" spans="2:51" ht="15" customHeight="1" outlineLevel="1">
      <c r="B402" s="744" t="s">
        <v>11907</v>
      </c>
      <c r="C402" s="757"/>
      <c r="D402" s="757"/>
      <c r="E402" s="757"/>
      <c r="F402" s="757"/>
      <c r="G402" s="757"/>
      <c r="H402" s="758"/>
      <c r="I402" s="759"/>
      <c r="J402" s="761"/>
      <c r="K402" s="761"/>
      <c r="L402" s="749">
        <f t="shared" si="36"/>
        <v>0</v>
      </c>
      <c r="M402" s="752">
        <f t="shared" si="37"/>
        <v>0</v>
      </c>
      <c r="N402" s="752">
        <f t="shared" si="38"/>
        <v>0</v>
      </c>
      <c r="O402" s="780"/>
      <c r="P402" s="780"/>
      <c r="Q402" s="752">
        <f t="shared" si="39"/>
        <v>0</v>
      </c>
      <c r="R402" s="768">
        <f t="shared" si="40"/>
        <v>0</v>
      </c>
      <c r="S402" s="768">
        <f t="shared" si="41"/>
        <v>0</v>
      </c>
      <c r="T402" s="765"/>
      <c r="U402" s="765"/>
      <c r="V402" s="766"/>
      <c r="W402" s="1913"/>
      <c r="X402" s="386" t="s">
        <v>11908</v>
      </c>
      <c r="Y402" s="1913"/>
      <c r="Z402" s="1924"/>
      <c r="AA402" s="1913"/>
      <c r="AB402" s="1914"/>
      <c r="AC402" s="1915"/>
      <c r="AD402" s="834">
        <v>391</v>
      </c>
      <c r="AE402" s="826" t="s">
        <v>11909</v>
      </c>
      <c r="AF402" s="850" t="s">
        <v>11910</v>
      </c>
      <c r="AG402" s="850" t="s">
        <v>11911</v>
      </c>
      <c r="AH402" s="850" t="s">
        <v>11912</v>
      </c>
      <c r="AI402" s="850" t="s">
        <v>11913</v>
      </c>
      <c r="AJ402" s="850" t="s">
        <v>11914</v>
      </c>
      <c r="AK402" s="851" t="s">
        <v>11915</v>
      </c>
      <c r="AL402" s="852" t="s">
        <v>11916</v>
      </c>
      <c r="AM402" s="853" t="s">
        <v>11917</v>
      </c>
      <c r="AN402" s="853" t="s">
        <v>11918</v>
      </c>
      <c r="AO402" s="749" t="s">
        <v>11919</v>
      </c>
      <c r="AP402" s="752" t="s">
        <v>11920</v>
      </c>
      <c r="AQ402" s="752" t="s">
        <v>11921</v>
      </c>
      <c r="AR402" s="827" t="s">
        <v>11922</v>
      </c>
      <c r="AS402" s="827" t="s">
        <v>11923</v>
      </c>
      <c r="AT402" s="752" t="s">
        <v>11924</v>
      </c>
      <c r="AU402" s="694" t="s">
        <v>11925</v>
      </c>
      <c r="AV402" s="694" t="s">
        <v>11926</v>
      </c>
      <c r="AW402" s="709" t="s">
        <v>11927</v>
      </c>
      <c r="AX402" s="709" t="s">
        <v>11928</v>
      </c>
      <c r="AY402" s="872" t="s">
        <v>11929</v>
      </c>
    </row>
    <row r="403" spans="2:51" ht="15" customHeight="1" outlineLevel="1">
      <c r="B403" s="744" t="s">
        <v>11930</v>
      </c>
      <c r="C403" s="757"/>
      <c r="D403" s="757"/>
      <c r="E403" s="757"/>
      <c r="F403" s="757"/>
      <c r="G403" s="757"/>
      <c r="H403" s="758"/>
      <c r="I403" s="759"/>
      <c r="J403" s="761"/>
      <c r="K403" s="761"/>
      <c r="L403" s="749">
        <f t="shared" si="36"/>
        <v>0</v>
      </c>
      <c r="M403" s="752">
        <f t="shared" si="37"/>
        <v>0</v>
      </c>
      <c r="N403" s="752">
        <f t="shared" si="38"/>
        <v>0</v>
      </c>
      <c r="O403" s="780"/>
      <c r="P403" s="780"/>
      <c r="Q403" s="752">
        <f t="shared" si="39"/>
        <v>0</v>
      </c>
      <c r="R403" s="768">
        <f t="shared" si="40"/>
        <v>0</v>
      </c>
      <c r="S403" s="768">
        <f t="shared" si="41"/>
        <v>0</v>
      </c>
      <c r="T403" s="765"/>
      <c r="U403" s="765"/>
      <c r="V403" s="766"/>
      <c r="W403" s="1913"/>
      <c r="X403" s="386" t="s">
        <v>11931</v>
      </c>
      <c r="Y403" s="1913"/>
      <c r="Z403" s="1924"/>
      <c r="AA403" s="1913"/>
      <c r="AB403" s="1914"/>
      <c r="AC403" s="1915"/>
      <c r="AD403" s="834">
        <v>392</v>
      </c>
      <c r="AE403" s="826" t="s">
        <v>11932</v>
      </c>
      <c r="AF403" s="850" t="s">
        <v>11933</v>
      </c>
      <c r="AG403" s="850" t="s">
        <v>11934</v>
      </c>
      <c r="AH403" s="850" t="s">
        <v>11935</v>
      </c>
      <c r="AI403" s="850" t="s">
        <v>11936</v>
      </c>
      <c r="AJ403" s="850" t="s">
        <v>11937</v>
      </c>
      <c r="AK403" s="851" t="s">
        <v>11938</v>
      </c>
      <c r="AL403" s="852" t="s">
        <v>11939</v>
      </c>
      <c r="AM403" s="853" t="s">
        <v>11940</v>
      </c>
      <c r="AN403" s="853" t="s">
        <v>11941</v>
      </c>
      <c r="AO403" s="749" t="s">
        <v>11942</v>
      </c>
      <c r="AP403" s="752" t="s">
        <v>11943</v>
      </c>
      <c r="AQ403" s="752" t="s">
        <v>11944</v>
      </c>
      <c r="AR403" s="827" t="s">
        <v>11945</v>
      </c>
      <c r="AS403" s="827" t="s">
        <v>11946</v>
      </c>
      <c r="AT403" s="752" t="s">
        <v>11947</v>
      </c>
      <c r="AU403" s="694" t="s">
        <v>11948</v>
      </c>
      <c r="AV403" s="694" t="s">
        <v>11949</v>
      </c>
      <c r="AW403" s="709" t="s">
        <v>11950</v>
      </c>
      <c r="AX403" s="709" t="s">
        <v>11951</v>
      </c>
      <c r="AY403" s="872" t="s">
        <v>11952</v>
      </c>
    </row>
    <row r="404" spans="2:51" ht="15" customHeight="1" outlineLevel="1">
      <c r="B404" s="744" t="s">
        <v>11953</v>
      </c>
      <c r="C404" s="757"/>
      <c r="D404" s="757"/>
      <c r="E404" s="757"/>
      <c r="F404" s="757"/>
      <c r="G404" s="757"/>
      <c r="H404" s="758"/>
      <c r="I404" s="759"/>
      <c r="J404" s="761"/>
      <c r="K404" s="761"/>
      <c r="L404" s="749">
        <f t="shared" si="36"/>
        <v>0</v>
      </c>
      <c r="M404" s="752">
        <f t="shared" si="37"/>
        <v>0</v>
      </c>
      <c r="N404" s="752">
        <f t="shared" si="38"/>
        <v>0</v>
      </c>
      <c r="O404" s="780"/>
      <c r="P404" s="780"/>
      <c r="Q404" s="752">
        <f t="shared" si="39"/>
        <v>0</v>
      </c>
      <c r="R404" s="768">
        <f t="shared" si="40"/>
        <v>0</v>
      </c>
      <c r="S404" s="768">
        <f t="shared" si="41"/>
        <v>0</v>
      </c>
      <c r="T404" s="765"/>
      <c r="U404" s="765"/>
      <c r="V404" s="766"/>
      <c r="W404" s="1913"/>
      <c r="X404" s="386" t="s">
        <v>11954</v>
      </c>
      <c r="Y404" s="1913"/>
      <c r="Z404" s="1924"/>
      <c r="AA404" s="1913"/>
      <c r="AB404" s="1914"/>
      <c r="AC404" s="1915"/>
      <c r="AD404" s="834">
        <v>393</v>
      </c>
      <c r="AE404" s="826" t="s">
        <v>11955</v>
      </c>
      <c r="AF404" s="850" t="s">
        <v>11956</v>
      </c>
      <c r="AG404" s="850" t="s">
        <v>11957</v>
      </c>
      <c r="AH404" s="850" t="s">
        <v>11958</v>
      </c>
      <c r="AI404" s="850" t="s">
        <v>11959</v>
      </c>
      <c r="AJ404" s="850" t="s">
        <v>11960</v>
      </c>
      <c r="AK404" s="851" t="s">
        <v>11961</v>
      </c>
      <c r="AL404" s="852" t="s">
        <v>11962</v>
      </c>
      <c r="AM404" s="853" t="s">
        <v>11963</v>
      </c>
      <c r="AN404" s="853" t="s">
        <v>11964</v>
      </c>
      <c r="AO404" s="749" t="s">
        <v>11965</v>
      </c>
      <c r="AP404" s="752" t="s">
        <v>11966</v>
      </c>
      <c r="AQ404" s="752" t="s">
        <v>11967</v>
      </c>
      <c r="AR404" s="827" t="s">
        <v>11968</v>
      </c>
      <c r="AS404" s="827" t="s">
        <v>11969</v>
      </c>
      <c r="AT404" s="752" t="s">
        <v>11970</v>
      </c>
      <c r="AU404" s="694" t="s">
        <v>11971</v>
      </c>
      <c r="AV404" s="694" t="s">
        <v>11972</v>
      </c>
      <c r="AW404" s="709" t="s">
        <v>11973</v>
      </c>
      <c r="AX404" s="709" t="s">
        <v>11974</v>
      </c>
      <c r="AY404" s="872" t="s">
        <v>11975</v>
      </c>
    </row>
    <row r="405" spans="2:51" ht="15" customHeight="1" outlineLevel="1">
      <c r="B405" s="744" t="s">
        <v>11976</v>
      </c>
      <c r="C405" s="757"/>
      <c r="D405" s="757"/>
      <c r="E405" s="757"/>
      <c r="F405" s="757"/>
      <c r="G405" s="757"/>
      <c r="H405" s="758"/>
      <c r="I405" s="759"/>
      <c r="J405" s="761"/>
      <c r="K405" s="761"/>
      <c r="L405" s="749">
        <f t="shared" ref="L405:L411" si="42">I405*J405</f>
        <v>0</v>
      </c>
      <c r="M405" s="752">
        <f t="shared" ref="M405:M411" si="43">IF(Q405=0,0,((1+Q405)/(1+$C$824))-1)</f>
        <v>0</v>
      </c>
      <c r="N405" s="752">
        <f t="shared" ref="N405:N411" si="44">IF(Q405=0,0,((1+Q405)/(1+$C$825))-1)</f>
        <v>0</v>
      </c>
      <c r="O405" s="780"/>
      <c r="P405" s="780"/>
      <c r="Q405" s="752">
        <f t="shared" ref="Q405:Q411" si="45">P405+O405</f>
        <v>0</v>
      </c>
      <c r="R405" s="768">
        <f t="shared" ref="R405:R411" si="46">Q405*K405</f>
        <v>0</v>
      </c>
      <c r="S405" s="768">
        <f t="shared" ref="S405:S412" si="47">R405</f>
        <v>0</v>
      </c>
      <c r="T405" s="765"/>
      <c r="U405" s="765"/>
      <c r="V405" s="766"/>
      <c r="W405" s="1913"/>
      <c r="X405" s="386" t="s">
        <v>11977</v>
      </c>
      <c r="Y405" s="1913"/>
      <c r="Z405" s="1924"/>
      <c r="AA405" s="1913"/>
      <c r="AB405" s="1914"/>
      <c r="AC405" s="1915"/>
      <c r="AD405" s="834">
        <v>394</v>
      </c>
      <c r="AE405" s="826" t="s">
        <v>11978</v>
      </c>
      <c r="AF405" s="850" t="s">
        <v>11979</v>
      </c>
      <c r="AG405" s="850" t="s">
        <v>11980</v>
      </c>
      <c r="AH405" s="850" t="s">
        <v>11981</v>
      </c>
      <c r="AI405" s="850" t="s">
        <v>11982</v>
      </c>
      <c r="AJ405" s="850" t="s">
        <v>11983</v>
      </c>
      <c r="AK405" s="851" t="s">
        <v>11984</v>
      </c>
      <c r="AL405" s="852" t="s">
        <v>11985</v>
      </c>
      <c r="AM405" s="853" t="s">
        <v>11986</v>
      </c>
      <c r="AN405" s="853" t="s">
        <v>11987</v>
      </c>
      <c r="AO405" s="749" t="s">
        <v>11988</v>
      </c>
      <c r="AP405" s="752" t="s">
        <v>11989</v>
      </c>
      <c r="AQ405" s="752" t="s">
        <v>11990</v>
      </c>
      <c r="AR405" s="827" t="s">
        <v>11991</v>
      </c>
      <c r="AS405" s="827" t="s">
        <v>11992</v>
      </c>
      <c r="AT405" s="752" t="s">
        <v>11993</v>
      </c>
      <c r="AU405" s="694" t="s">
        <v>11994</v>
      </c>
      <c r="AV405" s="694" t="s">
        <v>11995</v>
      </c>
      <c r="AW405" s="709" t="s">
        <v>11996</v>
      </c>
      <c r="AX405" s="709" t="s">
        <v>11997</v>
      </c>
      <c r="AY405" s="872" t="s">
        <v>11998</v>
      </c>
    </row>
    <row r="406" spans="2:51" ht="15" customHeight="1" outlineLevel="1">
      <c r="B406" s="744" t="s">
        <v>11999</v>
      </c>
      <c r="C406" s="757"/>
      <c r="D406" s="757"/>
      <c r="E406" s="757"/>
      <c r="F406" s="757"/>
      <c r="G406" s="757"/>
      <c r="H406" s="758"/>
      <c r="I406" s="759"/>
      <c r="J406" s="761"/>
      <c r="K406" s="761"/>
      <c r="L406" s="749">
        <f t="shared" si="42"/>
        <v>0</v>
      </c>
      <c r="M406" s="752">
        <f t="shared" si="43"/>
        <v>0</v>
      </c>
      <c r="N406" s="752">
        <f t="shared" si="44"/>
        <v>0</v>
      </c>
      <c r="O406" s="780"/>
      <c r="P406" s="780"/>
      <c r="Q406" s="752">
        <f t="shared" si="45"/>
        <v>0</v>
      </c>
      <c r="R406" s="768">
        <f t="shared" si="46"/>
        <v>0</v>
      </c>
      <c r="S406" s="768">
        <f t="shared" si="47"/>
        <v>0</v>
      </c>
      <c r="T406" s="765"/>
      <c r="U406" s="765"/>
      <c r="V406" s="766"/>
      <c r="W406" s="1913"/>
      <c r="X406" s="386" t="s">
        <v>12000</v>
      </c>
      <c r="Y406" s="1913"/>
      <c r="Z406" s="1924"/>
      <c r="AA406" s="1913"/>
      <c r="AB406" s="1914"/>
      <c r="AC406" s="1915"/>
      <c r="AD406" s="834">
        <v>395</v>
      </c>
      <c r="AE406" s="826" t="s">
        <v>12001</v>
      </c>
      <c r="AF406" s="850" t="s">
        <v>12002</v>
      </c>
      <c r="AG406" s="850" t="s">
        <v>12003</v>
      </c>
      <c r="AH406" s="850" t="s">
        <v>12004</v>
      </c>
      <c r="AI406" s="850" t="s">
        <v>12005</v>
      </c>
      <c r="AJ406" s="850" t="s">
        <v>12006</v>
      </c>
      <c r="AK406" s="851" t="s">
        <v>12007</v>
      </c>
      <c r="AL406" s="852" t="s">
        <v>12008</v>
      </c>
      <c r="AM406" s="853" t="s">
        <v>12009</v>
      </c>
      <c r="AN406" s="853" t="s">
        <v>12010</v>
      </c>
      <c r="AO406" s="749" t="s">
        <v>12011</v>
      </c>
      <c r="AP406" s="752" t="s">
        <v>12012</v>
      </c>
      <c r="AQ406" s="752" t="s">
        <v>12013</v>
      </c>
      <c r="AR406" s="827" t="s">
        <v>12014</v>
      </c>
      <c r="AS406" s="827" t="s">
        <v>12015</v>
      </c>
      <c r="AT406" s="752" t="s">
        <v>12016</v>
      </c>
      <c r="AU406" s="694" t="s">
        <v>12017</v>
      </c>
      <c r="AV406" s="694" t="s">
        <v>12018</v>
      </c>
      <c r="AW406" s="709" t="s">
        <v>12019</v>
      </c>
      <c r="AX406" s="709" t="s">
        <v>12020</v>
      </c>
      <c r="AY406" s="872" t="s">
        <v>12021</v>
      </c>
    </row>
    <row r="407" spans="2:51" ht="15" customHeight="1" outlineLevel="1">
      <c r="B407" s="744" t="s">
        <v>12022</v>
      </c>
      <c r="C407" s="757"/>
      <c r="D407" s="757"/>
      <c r="E407" s="757"/>
      <c r="F407" s="757"/>
      <c r="G407" s="757"/>
      <c r="H407" s="758"/>
      <c r="I407" s="759"/>
      <c r="J407" s="761"/>
      <c r="K407" s="761"/>
      <c r="L407" s="749">
        <f t="shared" si="42"/>
        <v>0</v>
      </c>
      <c r="M407" s="752">
        <f t="shared" si="43"/>
        <v>0</v>
      </c>
      <c r="N407" s="752">
        <f t="shared" si="44"/>
        <v>0</v>
      </c>
      <c r="O407" s="780"/>
      <c r="P407" s="780"/>
      <c r="Q407" s="752">
        <f t="shared" si="45"/>
        <v>0</v>
      </c>
      <c r="R407" s="768">
        <f t="shared" si="46"/>
        <v>0</v>
      </c>
      <c r="S407" s="768">
        <f t="shared" si="47"/>
        <v>0</v>
      </c>
      <c r="T407" s="765"/>
      <c r="U407" s="765"/>
      <c r="V407" s="766"/>
      <c r="W407" s="1913"/>
      <c r="X407" s="386" t="s">
        <v>12023</v>
      </c>
      <c r="Y407" s="1913"/>
      <c r="Z407" s="1924"/>
      <c r="AA407" s="1913"/>
      <c r="AB407" s="1914"/>
      <c r="AC407" s="1915"/>
      <c r="AD407" s="834">
        <v>396</v>
      </c>
      <c r="AE407" s="826" t="s">
        <v>12024</v>
      </c>
      <c r="AF407" s="850" t="s">
        <v>12025</v>
      </c>
      <c r="AG407" s="850" t="s">
        <v>12026</v>
      </c>
      <c r="AH407" s="850" t="s">
        <v>12027</v>
      </c>
      <c r="AI407" s="850" t="s">
        <v>12028</v>
      </c>
      <c r="AJ407" s="850" t="s">
        <v>12029</v>
      </c>
      <c r="AK407" s="851" t="s">
        <v>12030</v>
      </c>
      <c r="AL407" s="852" t="s">
        <v>12031</v>
      </c>
      <c r="AM407" s="853" t="s">
        <v>12032</v>
      </c>
      <c r="AN407" s="853" t="s">
        <v>12033</v>
      </c>
      <c r="AO407" s="749" t="s">
        <v>12034</v>
      </c>
      <c r="AP407" s="752" t="s">
        <v>12035</v>
      </c>
      <c r="AQ407" s="752" t="s">
        <v>12036</v>
      </c>
      <c r="AR407" s="827" t="s">
        <v>12037</v>
      </c>
      <c r="AS407" s="827" t="s">
        <v>12038</v>
      </c>
      <c r="AT407" s="752" t="s">
        <v>12039</v>
      </c>
      <c r="AU407" s="694" t="s">
        <v>12040</v>
      </c>
      <c r="AV407" s="694" t="s">
        <v>12041</v>
      </c>
      <c r="AW407" s="709" t="s">
        <v>12042</v>
      </c>
      <c r="AX407" s="709" t="s">
        <v>12043</v>
      </c>
      <c r="AY407" s="872" t="s">
        <v>12044</v>
      </c>
    </row>
    <row r="408" spans="2:51" ht="15" customHeight="1" outlineLevel="1">
      <c r="B408" s="744" t="s">
        <v>12045</v>
      </c>
      <c r="C408" s="757"/>
      <c r="D408" s="757"/>
      <c r="E408" s="757"/>
      <c r="F408" s="757"/>
      <c r="G408" s="757"/>
      <c r="H408" s="758"/>
      <c r="I408" s="759"/>
      <c r="J408" s="761"/>
      <c r="K408" s="761"/>
      <c r="L408" s="749">
        <f t="shared" si="42"/>
        <v>0</v>
      </c>
      <c r="M408" s="752">
        <f t="shared" si="43"/>
        <v>0</v>
      </c>
      <c r="N408" s="752">
        <f t="shared" si="44"/>
        <v>0</v>
      </c>
      <c r="O408" s="780"/>
      <c r="P408" s="780"/>
      <c r="Q408" s="752">
        <f t="shared" si="45"/>
        <v>0</v>
      </c>
      <c r="R408" s="768">
        <f t="shared" si="46"/>
        <v>0</v>
      </c>
      <c r="S408" s="768">
        <f t="shared" si="47"/>
        <v>0</v>
      </c>
      <c r="T408" s="765"/>
      <c r="U408" s="765"/>
      <c r="V408" s="766"/>
      <c r="W408" s="1913"/>
      <c r="X408" s="386" t="s">
        <v>12046</v>
      </c>
      <c r="Y408" s="1913"/>
      <c r="Z408" s="1924"/>
      <c r="AA408" s="1913"/>
      <c r="AB408" s="1914"/>
      <c r="AC408" s="1915"/>
      <c r="AD408" s="834">
        <v>397</v>
      </c>
      <c r="AE408" s="826" t="s">
        <v>12047</v>
      </c>
      <c r="AF408" s="850" t="s">
        <v>12048</v>
      </c>
      <c r="AG408" s="850" t="s">
        <v>12049</v>
      </c>
      <c r="AH408" s="850" t="s">
        <v>12050</v>
      </c>
      <c r="AI408" s="850" t="s">
        <v>12051</v>
      </c>
      <c r="AJ408" s="850" t="s">
        <v>12052</v>
      </c>
      <c r="AK408" s="851" t="s">
        <v>12053</v>
      </c>
      <c r="AL408" s="852" t="s">
        <v>12054</v>
      </c>
      <c r="AM408" s="853" t="s">
        <v>12055</v>
      </c>
      <c r="AN408" s="853" t="s">
        <v>12056</v>
      </c>
      <c r="AO408" s="749" t="s">
        <v>12057</v>
      </c>
      <c r="AP408" s="752" t="s">
        <v>12058</v>
      </c>
      <c r="AQ408" s="752" t="s">
        <v>12059</v>
      </c>
      <c r="AR408" s="827" t="s">
        <v>12060</v>
      </c>
      <c r="AS408" s="827" t="s">
        <v>12061</v>
      </c>
      <c r="AT408" s="752" t="s">
        <v>12062</v>
      </c>
      <c r="AU408" s="694" t="s">
        <v>12063</v>
      </c>
      <c r="AV408" s="694" t="s">
        <v>12064</v>
      </c>
      <c r="AW408" s="709" t="s">
        <v>12065</v>
      </c>
      <c r="AX408" s="709" t="s">
        <v>12066</v>
      </c>
      <c r="AY408" s="872" t="s">
        <v>12067</v>
      </c>
    </row>
    <row r="409" spans="2:51" ht="15" customHeight="1" outlineLevel="1">
      <c r="B409" s="744" t="s">
        <v>12068</v>
      </c>
      <c r="C409" s="757"/>
      <c r="D409" s="757"/>
      <c r="E409" s="757"/>
      <c r="F409" s="757"/>
      <c r="G409" s="757"/>
      <c r="H409" s="758"/>
      <c r="I409" s="759"/>
      <c r="J409" s="761"/>
      <c r="K409" s="761"/>
      <c r="L409" s="749">
        <f t="shared" si="42"/>
        <v>0</v>
      </c>
      <c r="M409" s="752">
        <f t="shared" si="43"/>
        <v>0</v>
      </c>
      <c r="N409" s="752">
        <f t="shared" si="44"/>
        <v>0</v>
      </c>
      <c r="O409" s="780"/>
      <c r="P409" s="780"/>
      <c r="Q409" s="752">
        <f t="shared" si="45"/>
        <v>0</v>
      </c>
      <c r="R409" s="768">
        <f t="shared" si="46"/>
        <v>0</v>
      </c>
      <c r="S409" s="768">
        <f t="shared" si="47"/>
        <v>0</v>
      </c>
      <c r="T409" s="765"/>
      <c r="U409" s="765"/>
      <c r="V409" s="766"/>
      <c r="W409" s="1913"/>
      <c r="X409" s="386" t="s">
        <v>12069</v>
      </c>
      <c r="Y409" s="1913"/>
      <c r="Z409" s="1924"/>
      <c r="AA409" s="1913"/>
      <c r="AB409" s="1914"/>
      <c r="AC409" s="1915"/>
      <c r="AD409" s="834">
        <v>398</v>
      </c>
      <c r="AE409" s="826" t="s">
        <v>12070</v>
      </c>
      <c r="AF409" s="850" t="s">
        <v>12071</v>
      </c>
      <c r="AG409" s="850" t="s">
        <v>12072</v>
      </c>
      <c r="AH409" s="850" t="s">
        <v>12073</v>
      </c>
      <c r="AI409" s="850" t="s">
        <v>12074</v>
      </c>
      <c r="AJ409" s="850" t="s">
        <v>12075</v>
      </c>
      <c r="AK409" s="851" t="s">
        <v>12076</v>
      </c>
      <c r="AL409" s="852" t="s">
        <v>12077</v>
      </c>
      <c r="AM409" s="853" t="s">
        <v>12078</v>
      </c>
      <c r="AN409" s="853" t="s">
        <v>12079</v>
      </c>
      <c r="AO409" s="749" t="s">
        <v>12080</v>
      </c>
      <c r="AP409" s="752" t="s">
        <v>12081</v>
      </c>
      <c r="AQ409" s="752" t="s">
        <v>12082</v>
      </c>
      <c r="AR409" s="827" t="s">
        <v>12083</v>
      </c>
      <c r="AS409" s="827" t="s">
        <v>12084</v>
      </c>
      <c r="AT409" s="752" t="s">
        <v>12085</v>
      </c>
      <c r="AU409" s="694" t="s">
        <v>12086</v>
      </c>
      <c r="AV409" s="694" t="s">
        <v>12087</v>
      </c>
      <c r="AW409" s="709" t="s">
        <v>12088</v>
      </c>
      <c r="AX409" s="709" t="s">
        <v>12089</v>
      </c>
      <c r="AY409" s="872" t="s">
        <v>12090</v>
      </c>
    </row>
    <row r="410" spans="2:51" ht="15" customHeight="1" outlineLevel="1">
      <c r="B410" s="744" t="s">
        <v>12091</v>
      </c>
      <c r="C410" s="757"/>
      <c r="D410" s="757"/>
      <c r="E410" s="757"/>
      <c r="F410" s="757"/>
      <c r="G410" s="757"/>
      <c r="H410" s="758"/>
      <c r="I410" s="759"/>
      <c r="J410" s="761"/>
      <c r="K410" s="761"/>
      <c r="L410" s="749">
        <f t="shared" si="42"/>
        <v>0</v>
      </c>
      <c r="M410" s="752">
        <f t="shared" si="43"/>
        <v>0</v>
      </c>
      <c r="N410" s="752">
        <f t="shared" si="44"/>
        <v>0</v>
      </c>
      <c r="O410" s="780"/>
      <c r="P410" s="780"/>
      <c r="Q410" s="752">
        <f t="shared" si="45"/>
        <v>0</v>
      </c>
      <c r="R410" s="768">
        <f t="shared" si="46"/>
        <v>0</v>
      </c>
      <c r="S410" s="768">
        <f t="shared" si="47"/>
        <v>0</v>
      </c>
      <c r="T410" s="765"/>
      <c r="U410" s="765"/>
      <c r="V410" s="766"/>
      <c r="W410" s="1913"/>
      <c r="X410" s="386" t="s">
        <v>12092</v>
      </c>
      <c r="Y410" s="1913"/>
      <c r="Z410" s="1924"/>
      <c r="AA410" s="1913"/>
      <c r="AB410" s="1914"/>
      <c r="AC410" s="1915"/>
      <c r="AD410" s="834">
        <v>399</v>
      </c>
      <c r="AE410" s="826" t="s">
        <v>12093</v>
      </c>
      <c r="AF410" s="850" t="s">
        <v>12094</v>
      </c>
      <c r="AG410" s="850" t="s">
        <v>12095</v>
      </c>
      <c r="AH410" s="850" t="s">
        <v>12096</v>
      </c>
      <c r="AI410" s="850" t="s">
        <v>12097</v>
      </c>
      <c r="AJ410" s="850" t="s">
        <v>12098</v>
      </c>
      <c r="AK410" s="851" t="s">
        <v>12099</v>
      </c>
      <c r="AL410" s="852" t="s">
        <v>12100</v>
      </c>
      <c r="AM410" s="853" t="s">
        <v>12101</v>
      </c>
      <c r="AN410" s="853" t="s">
        <v>12102</v>
      </c>
      <c r="AO410" s="749" t="s">
        <v>12103</v>
      </c>
      <c r="AP410" s="752" t="s">
        <v>12104</v>
      </c>
      <c r="AQ410" s="752" t="s">
        <v>12105</v>
      </c>
      <c r="AR410" s="827" t="s">
        <v>12106</v>
      </c>
      <c r="AS410" s="827" t="s">
        <v>12107</v>
      </c>
      <c r="AT410" s="752" t="s">
        <v>12108</v>
      </c>
      <c r="AU410" s="694" t="s">
        <v>12109</v>
      </c>
      <c r="AV410" s="694" t="s">
        <v>12110</v>
      </c>
      <c r="AW410" s="709" t="s">
        <v>12111</v>
      </c>
      <c r="AX410" s="709" t="s">
        <v>12112</v>
      </c>
      <c r="AY410" s="872" t="s">
        <v>12113</v>
      </c>
    </row>
    <row r="411" spans="2:51" ht="15" customHeight="1" outlineLevel="1">
      <c r="B411" s="744" t="s">
        <v>12114</v>
      </c>
      <c r="C411" s="757"/>
      <c r="D411" s="757"/>
      <c r="E411" s="757"/>
      <c r="F411" s="757"/>
      <c r="G411" s="757"/>
      <c r="H411" s="758"/>
      <c r="I411" s="759"/>
      <c r="J411" s="761"/>
      <c r="K411" s="761"/>
      <c r="L411" s="749">
        <f t="shared" si="42"/>
        <v>0</v>
      </c>
      <c r="M411" s="752">
        <f t="shared" si="43"/>
        <v>0</v>
      </c>
      <c r="N411" s="752">
        <f t="shared" si="44"/>
        <v>0</v>
      </c>
      <c r="O411" s="780"/>
      <c r="P411" s="780"/>
      <c r="Q411" s="752">
        <f t="shared" si="45"/>
        <v>0</v>
      </c>
      <c r="R411" s="768">
        <f t="shared" si="46"/>
        <v>0</v>
      </c>
      <c r="S411" s="768">
        <f t="shared" si="47"/>
        <v>0</v>
      </c>
      <c r="T411" s="765"/>
      <c r="U411" s="765"/>
      <c r="V411" s="766"/>
      <c r="W411" s="1913"/>
      <c r="X411" s="386" t="s">
        <v>12115</v>
      </c>
      <c r="Y411" s="1913"/>
      <c r="Z411" s="1924"/>
      <c r="AA411" s="1913"/>
      <c r="AB411" s="1914"/>
      <c r="AC411" s="1915"/>
      <c r="AD411" s="834">
        <v>400</v>
      </c>
      <c r="AE411" s="826" t="s">
        <v>12116</v>
      </c>
      <c r="AF411" s="850" t="s">
        <v>12117</v>
      </c>
      <c r="AG411" s="850" t="s">
        <v>12118</v>
      </c>
      <c r="AH411" s="850" t="s">
        <v>12119</v>
      </c>
      <c r="AI411" s="850" t="s">
        <v>12120</v>
      </c>
      <c r="AJ411" s="850" t="s">
        <v>12121</v>
      </c>
      <c r="AK411" s="851" t="s">
        <v>12122</v>
      </c>
      <c r="AL411" s="852" t="s">
        <v>12123</v>
      </c>
      <c r="AM411" s="853" t="s">
        <v>12124</v>
      </c>
      <c r="AN411" s="853" t="s">
        <v>12125</v>
      </c>
      <c r="AO411" s="749" t="s">
        <v>12126</v>
      </c>
      <c r="AP411" s="752" t="s">
        <v>12127</v>
      </c>
      <c r="AQ411" s="752" t="s">
        <v>12128</v>
      </c>
      <c r="AR411" s="827" t="s">
        <v>12129</v>
      </c>
      <c r="AS411" s="827" t="s">
        <v>12130</v>
      </c>
      <c r="AT411" s="752" t="s">
        <v>12131</v>
      </c>
      <c r="AU411" s="694" t="s">
        <v>12132</v>
      </c>
      <c r="AV411" s="694" t="s">
        <v>12133</v>
      </c>
      <c r="AW411" s="709" t="s">
        <v>12134</v>
      </c>
      <c r="AX411" s="709" t="s">
        <v>12135</v>
      </c>
      <c r="AY411" s="872" t="s">
        <v>12136</v>
      </c>
    </row>
    <row r="412" spans="2:51">
      <c r="B412" s="744" t="s">
        <v>12137</v>
      </c>
      <c r="C412" s="757"/>
      <c r="D412" s="757"/>
      <c r="E412" s="757"/>
      <c r="F412" s="757"/>
      <c r="G412" s="757"/>
      <c r="H412" s="758"/>
      <c r="I412" s="759"/>
      <c r="J412" s="761"/>
      <c r="K412" s="761"/>
      <c r="L412" s="749">
        <f>I412*J412</f>
        <v>0</v>
      </c>
      <c r="M412" s="752">
        <f>IF(Q412=0,0,((1+Q412)/(1+$C$824))-1)</f>
        <v>0</v>
      </c>
      <c r="N412" s="752">
        <f>IF(Q412=0,0,((1+Q412)/(1+$C$825))-1)</f>
        <v>0</v>
      </c>
      <c r="O412" s="780"/>
      <c r="P412" s="780"/>
      <c r="Q412" s="752">
        <f>P412+O412</f>
        <v>0</v>
      </c>
      <c r="R412" s="768">
        <f>Q412*K412</f>
        <v>0</v>
      </c>
      <c r="S412" s="768">
        <f t="shared" si="47"/>
        <v>0</v>
      </c>
      <c r="T412" s="765"/>
      <c r="U412" s="765"/>
      <c r="V412" s="766"/>
      <c r="W412" s="1913"/>
      <c r="X412" s="386" t="s">
        <v>12138</v>
      </c>
      <c r="Y412" s="1913"/>
      <c r="Z412" s="1924"/>
      <c r="AA412" s="1913"/>
      <c r="AB412" s="1914"/>
      <c r="AC412" s="1915"/>
      <c r="AD412" s="834">
        <v>401</v>
      </c>
      <c r="AE412" s="826" t="s">
        <v>12139</v>
      </c>
      <c r="AF412" s="850" t="s">
        <v>12140</v>
      </c>
      <c r="AG412" s="850" t="s">
        <v>12141</v>
      </c>
      <c r="AH412" s="850" t="s">
        <v>12142</v>
      </c>
      <c r="AI412" s="850" t="s">
        <v>12143</v>
      </c>
      <c r="AJ412" s="850" t="s">
        <v>12144</v>
      </c>
      <c r="AK412" s="851" t="s">
        <v>12145</v>
      </c>
      <c r="AL412" s="852" t="s">
        <v>12146</v>
      </c>
      <c r="AM412" s="853" t="s">
        <v>12147</v>
      </c>
      <c r="AN412" s="853" t="s">
        <v>12148</v>
      </c>
      <c r="AO412" s="749" t="s">
        <v>12149</v>
      </c>
      <c r="AP412" s="752" t="s">
        <v>12150</v>
      </c>
      <c r="AQ412" s="752" t="s">
        <v>12151</v>
      </c>
      <c r="AR412" s="827" t="s">
        <v>12152</v>
      </c>
      <c r="AS412" s="827" t="s">
        <v>12153</v>
      </c>
      <c r="AT412" s="752" t="s">
        <v>12154</v>
      </c>
      <c r="AU412" s="694" t="s">
        <v>12155</v>
      </c>
      <c r="AV412" s="694" t="s">
        <v>12156</v>
      </c>
      <c r="AW412" s="709" t="s">
        <v>12157</v>
      </c>
      <c r="AX412" s="709" t="s">
        <v>12158</v>
      </c>
      <c r="AY412" s="872" t="s">
        <v>12159</v>
      </c>
    </row>
    <row r="413" spans="2:51" ht="15.75" thickBot="1">
      <c r="B413" s="762" t="s">
        <v>12160</v>
      </c>
      <c r="C413" s="781"/>
      <c r="D413" s="782"/>
      <c r="E413" s="782"/>
      <c r="F413" s="782"/>
      <c r="G413" s="782"/>
      <c r="H413" s="782"/>
      <c r="I413" s="745"/>
      <c r="J413" s="746">
        <f>SUM(J213:J412)</f>
        <v>0</v>
      </c>
      <c r="K413" s="746">
        <f>SUM(K213:K412)</f>
        <v>25</v>
      </c>
      <c r="L413" s="747">
        <f>SUM(L213:L412)</f>
        <v>0</v>
      </c>
      <c r="M413" s="745"/>
      <c r="N413" s="745"/>
      <c r="O413" s="745"/>
      <c r="P413" s="745"/>
      <c r="Q413" s="745"/>
      <c r="R413" s="746">
        <f>SUM(R213:R412)</f>
        <v>0.20278249999999998</v>
      </c>
      <c r="S413" s="746">
        <f>SUM(S213:S412)</f>
        <v>0.20278249999999998</v>
      </c>
      <c r="T413" s="746">
        <f>SUM(T213:T412)</f>
        <v>5.5061000000000006E-2</v>
      </c>
      <c r="U413" s="746">
        <f>SUM(U213:U412)</f>
        <v>-5.5061000000000006E-2</v>
      </c>
      <c r="V413" s="769">
        <f>SUM(V213:V412)</f>
        <v>0</v>
      </c>
      <c r="W413" s="1913"/>
      <c r="X413" s="387" t="s">
        <v>12161</v>
      </c>
      <c r="Y413" s="1913"/>
      <c r="Z413" s="1925"/>
      <c r="AA413" s="1913"/>
      <c r="AB413" s="1914"/>
      <c r="AC413" s="1915"/>
      <c r="AD413" s="835">
        <v>402</v>
      </c>
      <c r="AE413" s="836" t="s">
        <v>12160</v>
      </c>
      <c r="AF413" s="781"/>
      <c r="AG413" s="856"/>
      <c r="AH413" s="856"/>
      <c r="AI413" s="856"/>
      <c r="AJ413" s="856"/>
      <c r="AK413" s="856"/>
      <c r="AL413" s="745"/>
      <c r="AM413" s="865" t="s">
        <v>12162</v>
      </c>
      <c r="AN413" s="865" t="s">
        <v>12163</v>
      </c>
      <c r="AO413" s="747" t="s">
        <v>12164</v>
      </c>
      <c r="AP413" s="745"/>
      <c r="AQ413" s="745"/>
      <c r="AR413" s="745"/>
      <c r="AS413" s="745"/>
      <c r="AT413" s="745"/>
      <c r="AU413" s="865" t="s">
        <v>12165</v>
      </c>
      <c r="AV413" s="865" t="s">
        <v>12166</v>
      </c>
      <c r="AW413" s="865" t="s">
        <v>12167</v>
      </c>
      <c r="AX413" s="865" t="s">
        <v>12168</v>
      </c>
      <c r="AY413" s="869" t="s">
        <v>12169</v>
      </c>
    </row>
    <row r="414" spans="2:51" ht="15.75" thickBot="1">
      <c r="B414" s="174"/>
      <c r="C414" s="363"/>
      <c r="D414" s="363"/>
      <c r="E414" s="363"/>
      <c r="F414" s="363"/>
      <c r="G414" s="363"/>
      <c r="H414" s="363"/>
      <c r="I414" s="363"/>
      <c r="J414" s="364"/>
      <c r="K414" s="364"/>
      <c r="L414" s="364"/>
      <c r="M414" s="363"/>
      <c r="N414" s="363"/>
      <c r="O414" s="363"/>
      <c r="P414" s="363"/>
      <c r="Q414" s="363"/>
      <c r="R414" s="791"/>
      <c r="S414" s="791"/>
      <c r="T414" s="792"/>
      <c r="U414" s="792"/>
      <c r="V414" s="792"/>
      <c r="W414" s="1913"/>
      <c r="X414" s="1913"/>
      <c r="Y414" s="1913"/>
      <c r="Z414" s="1913"/>
      <c r="AA414" s="1913"/>
      <c r="AB414" s="1914"/>
      <c r="AC414" s="1915"/>
      <c r="AD414" s="368"/>
      <c r="AE414" s="820"/>
      <c r="AF414" s="363"/>
      <c r="AG414" s="363"/>
      <c r="AH414" s="363"/>
      <c r="AI414" s="363"/>
      <c r="AJ414" s="363"/>
      <c r="AK414" s="363"/>
      <c r="AL414" s="363"/>
      <c r="AM414" s="364"/>
      <c r="AN414" s="364"/>
      <c r="AO414" s="364"/>
      <c r="AP414" s="363"/>
      <c r="AQ414" s="363"/>
      <c r="AR414" s="172"/>
      <c r="AS414" s="363"/>
      <c r="AT414" s="365"/>
      <c r="AU414" s="366"/>
      <c r="AV414" s="366"/>
      <c r="AW414" s="369"/>
      <c r="AX414" s="369"/>
      <c r="AY414" s="369"/>
    </row>
    <row r="415" spans="2:51" ht="15.75" thickBot="1">
      <c r="B415" s="390" t="s">
        <v>12170</v>
      </c>
      <c r="C415" s="367"/>
      <c r="D415" s="367"/>
      <c r="E415" s="367"/>
      <c r="F415" s="367"/>
      <c r="G415" s="367"/>
      <c r="H415" s="367"/>
      <c r="I415" s="363"/>
      <c r="J415" s="364"/>
      <c r="K415" s="364"/>
      <c r="L415" s="364"/>
      <c r="M415" s="363"/>
      <c r="N415" s="363"/>
      <c r="O415" s="363"/>
      <c r="P415" s="363"/>
      <c r="Q415" s="363"/>
      <c r="R415" s="791"/>
      <c r="S415" s="791"/>
      <c r="T415" s="792"/>
      <c r="U415" s="792"/>
      <c r="V415" s="792"/>
      <c r="W415" s="1913"/>
      <c r="X415" s="1913"/>
      <c r="Y415" s="1913"/>
      <c r="Z415" s="1913"/>
      <c r="AA415" s="1913"/>
      <c r="AB415" s="1914"/>
      <c r="AC415" s="1915"/>
      <c r="AD415" s="1669" t="s">
        <v>12171</v>
      </c>
      <c r="AE415" s="491" t="s">
        <v>12170</v>
      </c>
      <c r="AF415" s="367"/>
      <c r="AG415" s="367"/>
      <c r="AH415" s="367"/>
      <c r="AI415" s="367"/>
      <c r="AJ415" s="367"/>
      <c r="AK415" s="367"/>
      <c r="AL415" s="363"/>
      <c r="AM415" s="364"/>
      <c r="AN415" s="364"/>
      <c r="AO415" s="364"/>
      <c r="AP415" s="363"/>
      <c r="AQ415" s="363"/>
      <c r="AR415" s="172"/>
      <c r="AS415" s="363"/>
      <c r="AT415" s="365"/>
      <c r="AU415" s="366"/>
      <c r="AV415" s="366"/>
      <c r="AW415" s="369"/>
      <c r="AX415" s="369"/>
      <c r="AY415" s="369"/>
    </row>
    <row r="416" spans="2:51">
      <c r="B416" s="743" t="s">
        <v>12172</v>
      </c>
      <c r="C416" s="754" t="s">
        <v>27594</v>
      </c>
      <c r="D416" s="754" t="s">
        <v>27595</v>
      </c>
      <c r="E416" s="754" t="s">
        <v>27590</v>
      </c>
      <c r="F416" s="754"/>
      <c r="G416" s="754"/>
      <c r="H416" s="755"/>
      <c r="I416" s="756">
        <v>24.5</v>
      </c>
      <c r="J416" s="760">
        <v>201.70622564437431</v>
      </c>
      <c r="K416" s="760">
        <v>171.0536534446764</v>
      </c>
      <c r="L416" s="783">
        <f>I416*J416</f>
        <v>4941.8025282871704</v>
      </c>
      <c r="M416" s="779">
        <v>3.7600000000000001E-2</v>
      </c>
      <c r="N416" s="785"/>
      <c r="O416" s="785"/>
      <c r="P416" s="785"/>
      <c r="Q416" s="750">
        <f>IF(M416=0,0,((1+M416)*(1+C$824))-1)</f>
        <v>6.8728000000000122E-2</v>
      </c>
      <c r="R416" s="767">
        <f>Q416*K416</f>
        <v>11.75617549394574</v>
      </c>
      <c r="S416" s="767">
        <f xml:space="preserve"> M416*K416</f>
        <v>6.4316173695198326</v>
      </c>
      <c r="T416" s="763">
        <v>11.566175111341542</v>
      </c>
      <c r="U416" s="763">
        <v>190.14005053303276</v>
      </c>
      <c r="V416" s="764">
        <v>412.13499999999999</v>
      </c>
      <c r="W416" s="1913"/>
      <c r="X416" s="385" t="s">
        <v>12173</v>
      </c>
      <c r="Y416" s="1913"/>
      <c r="Z416" s="1923"/>
      <c r="AA416" s="1913"/>
      <c r="AB416" s="1914"/>
      <c r="AC416" s="1915"/>
      <c r="AD416" s="831">
        <v>403</v>
      </c>
      <c r="AE416" s="832" t="s">
        <v>12174</v>
      </c>
      <c r="AF416" s="846" t="s">
        <v>12175</v>
      </c>
      <c r="AG416" s="846" t="s">
        <v>12176</v>
      </c>
      <c r="AH416" s="846" t="s">
        <v>12177</v>
      </c>
      <c r="AI416" s="846" t="s">
        <v>12178</v>
      </c>
      <c r="AJ416" s="846" t="s">
        <v>12179</v>
      </c>
      <c r="AK416" s="847" t="s">
        <v>12180</v>
      </c>
      <c r="AL416" s="848" t="s">
        <v>12181</v>
      </c>
      <c r="AM416" s="849" t="s">
        <v>12182</v>
      </c>
      <c r="AN416" s="849" t="s">
        <v>12183</v>
      </c>
      <c r="AO416" s="783" t="s">
        <v>12184</v>
      </c>
      <c r="AP416" s="833" t="s">
        <v>12185</v>
      </c>
      <c r="AQ416" s="778"/>
      <c r="AR416" s="778"/>
      <c r="AS416" s="778"/>
      <c r="AT416" s="750" t="s">
        <v>12186</v>
      </c>
      <c r="AU416" s="569" t="s">
        <v>12187</v>
      </c>
      <c r="AV416" s="569" t="s">
        <v>12188</v>
      </c>
      <c r="AW416" s="708" t="s">
        <v>12189</v>
      </c>
      <c r="AX416" s="708" t="s">
        <v>12190</v>
      </c>
      <c r="AY416" s="871" t="s">
        <v>12191</v>
      </c>
    </row>
    <row r="417" spans="2:51" ht="15" customHeight="1" outlineLevel="1">
      <c r="B417" s="744" t="s">
        <v>12192</v>
      </c>
      <c r="C417" s="757" t="s">
        <v>27596</v>
      </c>
      <c r="D417" s="757"/>
      <c r="E417" s="757" t="s">
        <v>27590</v>
      </c>
      <c r="F417" s="757"/>
      <c r="G417" s="757"/>
      <c r="H417" s="758"/>
      <c r="I417" s="759">
        <v>31.25</v>
      </c>
      <c r="J417" s="761">
        <v>52.000009262388396</v>
      </c>
      <c r="K417" s="761">
        <v>48.210592212295239</v>
      </c>
      <c r="L417" s="784">
        <f t="shared" ref="L417:L479" si="48">I417*J417</f>
        <v>1625.0002894496374</v>
      </c>
      <c r="M417" s="780">
        <v>1.8429999999999998E-2</v>
      </c>
      <c r="N417" s="786"/>
      <c r="O417" s="786"/>
      <c r="P417" s="786"/>
      <c r="Q417" s="752">
        <f t="shared" ref="Q417:Q479" si="49">IF(M417=0,0,((1+M417)*(1+C$824))-1)</f>
        <v>4.898289999999994E-2</v>
      </c>
      <c r="R417" s="768">
        <f t="shared" ref="R417:R479" si="50">Q417*K417</f>
        <v>2.3614946172756337</v>
      </c>
      <c r="S417" s="768">
        <f t="shared" ref="S417:S479" si="51" xml:space="preserve"> M417*K417</f>
        <v>0.88852121447260124</v>
      </c>
      <c r="T417" s="765">
        <v>0.39120627724156448</v>
      </c>
      <c r="U417" s="765">
        <v>51.608802985146831</v>
      </c>
      <c r="V417" s="766">
        <v>61.984999999999999</v>
      </c>
      <c r="W417" s="1913"/>
      <c r="X417" s="386" t="s">
        <v>12193</v>
      </c>
      <c r="Y417" s="1913"/>
      <c r="Z417" s="1924"/>
      <c r="AA417" s="1913"/>
      <c r="AB417" s="1914"/>
      <c r="AC417" s="1915"/>
      <c r="AD417" s="834">
        <v>404</v>
      </c>
      <c r="AE417" s="826" t="s">
        <v>12194</v>
      </c>
      <c r="AF417" s="850" t="s">
        <v>12195</v>
      </c>
      <c r="AG417" s="850" t="s">
        <v>12196</v>
      </c>
      <c r="AH417" s="850" t="s">
        <v>12197</v>
      </c>
      <c r="AI417" s="850" t="s">
        <v>12198</v>
      </c>
      <c r="AJ417" s="850" t="s">
        <v>12199</v>
      </c>
      <c r="AK417" s="851" t="s">
        <v>12200</v>
      </c>
      <c r="AL417" s="852" t="s">
        <v>12201</v>
      </c>
      <c r="AM417" s="853" t="s">
        <v>12202</v>
      </c>
      <c r="AN417" s="853" t="s">
        <v>12203</v>
      </c>
      <c r="AO417" s="784" t="s">
        <v>12204</v>
      </c>
      <c r="AP417" s="827" t="s">
        <v>12205</v>
      </c>
      <c r="AQ417" s="777"/>
      <c r="AR417" s="777"/>
      <c r="AS417" s="777"/>
      <c r="AT417" s="752" t="s">
        <v>12206</v>
      </c>
      <c r="AU417" s="694" t="s">
        <v>12207</v>
      </c>
      <c r="AV417" s="694" t="s">
        <v>12208</v>
      </c>
      <c r="AW417" s="709" t="s">
        <v>12209</v>
      </c>
      <c r="AX417" s="709" t="s">
        <v>12210</v>
      </c>
      <c r="AY417" s="872" t="s">
        <v>12211</v>
      </c>
    </row>
    <row r="418" spans="2:51" ht="15" customHeight="1" outlineLevel="1">
      <c r="B418" s="744" t="s">
        <v>12212</v>
      </c>
      <c r="C418" s="757"/>
      <c r="D418" s="757"/>
      <c r="E418" s="757"/>
      <c r="F418" s="757"/>
      <c r="G418" s="757"/>
      <c r="H418" s="758"/>
      <c r="I418" s="759"/>
      <c r="J418" s="761"/>
      <c r="K418" s="761"/>
      <c r="L418" s="784">
        <f t="shared" si="48"/>
        <v>0</v>
      </c>
      <c r="M418" s="780"/>
      <c r="N418" s="786"/>
      <c r="O418" s="786"/>
      <c r="P418" s="786"/>
      <c r="Q418" s="752">
        <f t="shared" si="49"/>
        <v>0</v>
      </c>
      <c r="R418" s="768">
        <f t="shared" si="50"/>
        <v>0</v>
      </c>
      <c r="S418" s="768">
        <f t="shared" si="51"/>
        <v>0</v>
      </c>
      <c r="T418" s="765"/>
      <c r="U418" s="765"/>
      <c r="V418" s="766"/>
      <c r="W418" s="1913"/>
      <c r="X418" s="386" t="s">
        <v>12213</v>
      </c>
      <c r="Y418" s="1913"/>
      <c r="Z418" s="1924"/>
      <c r="AA418" s="1913"/>
      <c r="AB418" s="1914"/>
      <c r="AC418" s="1915"/>
      <c r="AD418" s="834">
        <v>405</v>
      </c>
      <c r="AE418" s="826" t="s">
        <v>12214</v>
      </c>
      <c r="AF418" s="850" t="s">
        <v>12215</v>
      </c>
      <c r="AG418" s="850" t="s">
        <v>12216</v>
      </c>
      <c r="AH418" s="850" t="s">
        <v>12217</v>
      </c>
      <c r="AI418" s="850" t="s">
        <v>12218</v>
      </c>
      <c r="AJ418" s="850" t="s">
        <v>12219</v>
      </c>
      <c r="AK418" s="851" t="s">
        <v>12220</v>
      </c>
      <c r="AL418" s="852" t="s">
        <v>12221</v>
      </c>
      <c r="AM418" s="853" t="s">
        <v>12222</v>
      </c>
      <c r="AN418" s="853" t="s">
        <v>12223</v>
      </c>
      <c r="AO418" s="784" t="s">
        <v>12224</v>
      </c>
      <c r="AP418" s="827" t="s">
        <v>12225</v>
      </c>
      <c r="AQ418" s="777"/>
      <c r="AR418" s="777"/>
      <c r="AS418" s="777"/>
      <c r="AT418" s="752" t="s">
        <v>12226</v>
      </c>
      <c r="AU418" s="694" t="s">
        <v>12227</v>
      </c>
      <c r="AV418" s="694" t="s">
        <v>12228</v>
      </c>
      <c r="AW418" s="709" t="s">
        <v>12229</v>
      </c>
      <c r="AX418" s="709" t="s">
        <v>12230</v>
      </c>
      <c r="AY418" s="872" t="s">
        <v>12231</v>
      </c>
    </row>
    <row r="419" spans="2:51" ht="15" customHeight="1" outlineLevel="1">
      <c r="B419" s="744" t="s">
        <v>12232</v>
      </c>
      <c r="C419" s="757"/>
      <c r="D419" s="757"/>
      <c r="E419" s="757"/>
      <c r="F419" s="757"/>
      <c r="G419" s="757"/>
      <c r="H419" s="758"/>
      <c r="I419" s="759"/>
      <c r="J419" s="761"/>
      <c r="K419" s="761"/>
      <c r="L419" s="784">
        <f>I419*J419</f>
        <v>0</v>
      </c>
      <c r="M419" s="780"/>
      <c r="N419" s="786"/>
      <c r="O419" s="786"/>
      <c r="P419" s="786"/>
      <c r="Q419" s="752">
        <f t="shared" si="49"/>
        <v>0</v>
      </c>
      <c r="R419" s="768">
        <f t="shared" si="50"/>
        <v>0</v>
      </c>
      <c r="S419" s="768">
        <f t="shared" si="51"/>
        <v>0</v>
      </c>
      <c r="T419" s="765"/>
      <c r="U419" s="765"/>
      <c r="V419" s="766"/>
      <c r="W419" s="1913"/>
      <c r="X419" s="386" t="s">
        <v>12233</v>
      </c>
      <c r="Y419" s="1913"/>
      <c r="Z419" s="1924"/>
      <c r="AA419" s="1913"/>
      <c r="AB419" s="1914"/>
      <c r="AC419" s="1915"/>
      <c r="AD419" s="834">
        <v>406</v>
      </c>
      <c r="AE419" s="826" t="s">
        <v>12234</v>
      </c>
      <c r="AF419" s="850" t="s">
        <v>12235</v>
      </c>
      <c r="AG419" s="850" t="s">
        <v>12236</v>
      </c>
      <c r="AH419" s="850" t="s">
        <v>12237</v>
      </c>
      <c r="AI419" s="850" t="s">
        <v>12238</v>
      </c>
      <c r="AJ419" s="850" t="s">
        <v>12239</v>
      </c>
      <c r="AK419" s="851" t="s">
        <v>12240</v>
      </c>
      <c r="AL419" s="852" t="s">
        <v>12241</v>
      </c>
      <c r="AM419" s="853" t="s">
        <v>12242</v>
      </c>
      <c r="AN419" s="853" t="s">
        <v>12243</v>
      </c>
      <c r="AO419" s="784" t="s">
        <v>12244</v>
      </c>
      <c r="AP419" s="827" t="s">
        <v>12245</v>
      </c>
      <c r="AQ419" s="777"/>
      <c r="AR419" s="777"/>
      <c r="AS419" s="777"/>
      <c r="AT419" s="752" t="s">
        <v>12246</v>
      </c>
      <c r="AU419" s="694" t="s">
        <v>12247</v>
      </c>
      <c r="AV419" s="694" t="s">
        <v>12248</v>
      </c>
      <c r="AW419" s="709" t="s">
        <v>12249</v>
      </c>
      <c r="AX419" s="709" t="s">
        <v>12250</v>
      </c>
      <c r="AY419" s="872" t="s">
        <v>12251</v>
      </c>
    </row>
    <row r="420" spans="2:51" ht="15" customHeight="1" outlineLevel="1">
      <c r="B420" s="744" t="s">
        <v>12252</v>
      </c>
      <c r="C420" s="757"/>
      <c r="D420" s="757"/>
      <c r="E420" s="757"/>
      <c r="F420" s="757"/>
      <c r="G420" s="757"/>
      <c r="H420" s="758"/>
      <c r="I420" s="759"/>
      <c r="J420" s="761"/>
      <c r="K420" s="761"/>
      <c r="L420" s="784">
        <f t="shared" si="48"/>
        <v>0</v>
      </c>
      <c r="M420" s="780"/>
      <c r="N420" s="786"/>
      <c r="O420" s="786"/>
      <c r="P420" s="786"/>
      <c r="Q420" s="752">
        <f t="shared" si="49"/>
        <v>0</v>
      </c>
      <c r="R420" s="768">
        <f t="shared" si="50"/>
        <v>0</v>
      </c>
      <c r="S420" s="768">
        <f t="shared" si="51"/>
        <v>0</v>
      </c>
      <c r="T420" s="765"/>
      <c r="U420" s="765"/>
      <c r="V420" s="766"/>
      <c r="W420" s="1913"/>
      <c r="X420" s="386" t="s">
        <v>12253</v>
      </c>
      <c r="Y420" s="1913"/>
      <c r="Z420" s="1924"/>
      <c r="AA420" s="1913"/>
      <c r="AB420" s="1914"/>
      <c r="AC420" s="1915"/>
      <c r="AD420" s="834">
        <v>407</v>
      </c>
      <c r="AE420" s="826" t="s">
        <v>12254</v>
      </c>
      <c r="AF420" s="850" t="s">
        <v>12255</v>
      </c>
      <c r="AG420" s="850" t="s">
        <v>12256</v>
      </c>
      <c r="AH420" s="850" t="s">
        <v>12257</v>
      </c>
      <c r="AI420" s="850" t="s">
        <v>12258</v>
      </c>
      <c r="AJ420" s="850" t="s">
        <v>12259</v>
      </c>
      <c r="AK420" s="851" t="s">
        <v>12260</v>
      </c>
      <c r="AL420" s="852" t="s">
        <v>12261</v>
      </c>
      <c r="AM420" s="853" t="s">
        <v>12262</v>
      </c>
      <c r="AN420" s="853" t="s">
        <v>12263</v>
      </c>
      <c r="AO420" s="784" t="s">
        <v>12264</v>
      </c>
      <c r="AP420" s="827" t="s">
        <v>12265</v>
      </c>
      <c r="AQ420" s="777"/>
      <c r="AR420" s="777"/>
      <c r="AS420" s="777"/>
      <c r="AT420" s="752" t="s">
        <v>12266</v>
      </c>
      <c r="AU420" s="694" t="s">
        <v>12267</v>
      </c>
      <c r="AV420" s="694" t="s">
        <v>12268</v>
      </c>
      <c r="AW420" s="709" t="s">
        <v>12269</v>
      </c>
      <c r="AX420" s="709" t="s">
        <v>12270</v>
      </c>
      <c r="AY420" s="872" t="s">
        <v>12271</v>
      </c>
    </row>
    <row r="421" spans="2:51" ht="15" customHeight="1" outlineLevel="1">
      <c r="B421" s="744" t="s">
        <v>12272</v>
      </c>
      <c r="C421" s="757"/>
      <c r="D421" s="757"/>
      <c r="E421" s="757"/>
      <c r="F421" s="757"/>
      <c r="G421" s="757"/>
      <c r="H421" s="758"/>
      <c r="I421" s="759"/>
      <c r="J421" s="761"/>
      <c r="K421" s="761"/>
      <c r="L421" s="784">
        <f t="shared" si="48"/>
        <v>0</v>
      </c>
      <c r="M421" s="780"/>
      <c r="N421" s="786"/>
      <c r="O421" s="786"/>
      <c r="P421" s="786"/>
      <c r="Q421" s="752">
        <f t="shared" si="49"/>
        <v>0</v>
      </c>
      <c r="R421" s="768">
        <f t="shared" si="50"/>
        <v>0</v>
      </c>
      <c r="S421" s="768">
        <f t="shared" si="51"/>
        <v>0</v>
      </c>
      <c r="T421" s="765"/>
      <c r="U421" s="765"/>
      <c r="V421" s="766"/>
      <c r="W421" s="1913"/>
      <c r="X421" s="386" t="s">
        <v>12273</v>
      </c>
      <c r="Y421" s="1913"/>
      <c r="Z421" s="1924"/>
      <c r="AA421" s="1913"/>
      <c r="AB421" s="1914"/>
      <c r="AC421" s="1915"/>
      <c r="AD421" s="834">
        <v>408</v>
      </c>
      <c r="AE421" s="826" t="s">
        <v>12274</v>
      </c>
      <c r="AF421" s="850" t="s">
        <v>12275</v>
      </c>
      <c r="AG421" s="850" t="s">
        <v>12276</v>
      </c>
      <c r="AH421" s="850" t="s">
        <v>12277</v>
      </c>
      <c r="AI421" s="850" t="s">
        <v>12278</v>
      </c>
      <c r="AJ421" s="850" t="s">
        <v>12279</v>
      </c>
      <c r="AK421" s="851" t="s">
        <v>12280</v>
      </c>
      <c r="AL421" s="852" t="s">
        <v>12281</v>
      </c>
      <c r="AM421" s="853" t="s">
        <v>12282</v>
      </c>
      <c r="AN421" s="853" t="s">
        <v>12283</v>
      </c>
      <c r="AO421" s="784" t="s">
        <v>12284</v>
      </c>
      <c r="AP421" s="827" t="s">
        <v>12285</v>
      </c>
      <c r="AQ421" s="777"/>
      <c r="AR421" s="777"/>
      <c r="AS421" s="777"/>
      <c r="AT421" s="752" t="s">
        <v>12286</v>
      </c>
      <c r="AU421" s="694" t="s">
        <v>12287</v>
      </c>
      <c r="AV421" s="694" t="s">
        <v>12288</v>
      </c>
      <c r="AW421" s="709" t="s">
        <v>12289</v>
      </c>
      <c r="AX421" s="709" t="s">
        <v>12290</v>
      </c>
      <c r="AY421" s="872" t="s">
        <v>12291</v>
      </c>
    </row>
    <row r="422" spans="2:51" ht="15" customHeight="1" outlineLevel="1">
      <c r="B422" s="744" t="s">
        <v>12292</v>
      </c>
      <c r="C422" s="757"/>
      <c r="D422" s="757"/>
      <c r="E422" s="757"/>
      <c r="F422" s="757"/>
      <c r="G422" s="757"/>
      <c r="H422" s="758"/>
      <c r="I422" s="759"/>
      <c r="J422" s="761"/>
      <c r="K422" s="761"/>
      <c r="L422" s="784">
        <f t="shared" si="48"/>
        <v>0</v>
      </c>
      <c r="M422" s="780"/>
      <c r="N422" s="786"/>
      <c r="O422" s="786"/>
      <c r="P422" s="786"/>
      <c r="Q422" s="752">
        <f t="shared" si="49"/>
        <v>0</v>
      </c>
      <c r="R422" s="768">
        <f t="shared" si="50"/>
        <v>0</v>
      </c>
      <c r="S422" s="768">
        <f t="shared" si="51"/>
        <v>0</v>
      </c>
      <c r="T422" s="765"/>
      <c r="U422" s="765"/>
      <c r="V422" s="766"/>
      <c r="W422" s="1913"/>
      <c r="X422" s="386" t="s">
        <v>12293</v>
      </c>
      <c r="Y422" s="1913"/>
      <c r="Z422" s="1924"/>
      <c r="AA422" s="1913"/>
      <c r="AB422" s="1914"/>
      <c r="AC422" s="1915"/>
      <c r="AD422" s="834">
        <v>409</v>
      </c>
      <c r="AE422" s="826" t="s">
        <v>12294</v>
      </c>
      <c r="AF422" s="850" t="s">
        <v>12295</v>
      </c>
      <c r="AG422" s="850" t="s">
        <v>12296</v>
      </c>
      <c r="AH422" s="850" t="s">
        <v>12297</v>
      </c>
      <c r="AI422" s="850" t="s">
        <v>12298</v>
      </c>
      <c r="AJ422" s="850" t="s">
        <v>12299</v>
      </c>
      <c r="AK422" s="851" t="s">
        <v>12300</v>
      </c>
      <c r="AL422" s="852" t="s">
        <v>12301</v>
      </c>
      <c r="AM422" s="853" t="s">
        <v>12302</v>
      </c>
      <c r="AN422" s="853" t="s">
        <v>12303</v>
      </c>
      <c r="AO422" s="784" t="s">
        <v>12304</v>
      </c>
      <c r="AP422" s="827" t="s">
        <v>12305</v>
      </c>
      <c r="AQ422" s="777"/>
      <c r="AR422" s="777"/>
      <c r="AS422" s="777"/>
      <c r="AT422" s="752" t="s">
        <v>12306</v>
      </c>
      <c r="AU422" s="694" t="s">
        <v>12307</v>
      </c>
      <c r="AV422" s="694" t="s">
        <v>12308</v>
      </c>
      <c r="AW422" s="709" t="s">
        <v>12309</v>
      </c>
      <c r="AX422" s="709" t="s">
        <v>12310</v>
      </c>
      <c r="AY422" s="872" t="s">
        <v>12311</v>
      </c>
    </row>
    <row r="423" spans="2:51" ht="15" customHeight="1" outlineLevel="1">
      <c r="B423" s="744" t="s">
        <v>12312</v>
      </c>
      <c r="C423" s="757"/>
      <c r="D423" s="757"/>
      <c r="E423" s="757"/>
      <c r="F423" s="757"/>
      <c r="G423" s="757"/>
      <c r="H423" s="758"/>
      <c r="I423" s="759"/>
      <c r="J423" s="761"/>
      <c r="K423" s="761"/>
      <c r="L423" s="784">
        <f t="shared" si="48"/>
        <v>0</v>
      </c>
      <c r="M423" s="780"/>
      <c r="N423" s="786"/>
      <c r="O423" s="786"/>
      <c r="P423" s="786"/>
      <c r="Q423" s="752">
        <f t="shared" si="49"/>
        <v>0</v>
      </c>
      <c r="R423" s="768">
        <f t="shared" si="50"/>
        <v>0</v>
      </c>
      <c r="S423" s="768">
        <f t="shared" si="51"/>
        <v>0</v>
      </c>
      <c r="T423" s="765"/>
      <c r="U423" s="765"/>
      <c r="V423" s="766"/>
      <c r="W423" s="1913"/>
      <c r="X423" s="386" t="s">
        <v>12313</v>
      </c>
      <c r="Y423" s="1913"/>
      <c r="Z423" s="1924"/>
      <c r="AA423" s="1913"/>
      <c r="AB423" s="1914"/>
      <c r="AC423" s="1915"/>
      <c r="AD423" s="834">
        <v>410</v>
      </c>
      <c r="AE423" s="826" t="s">
        <v>12314</v>
      </c>
      <c r="AF423" s="850" t="s">
        <v>12315</v>
      </c>
      <c r="AG423" s="850" t="s">
        <v>12316</v>
      </c>
      <c r="AH423" s="850" t="s">
        <v>12317</v>
      </c>
      <c r="AI423" s="850" t="s">
        <v>12318</v>
      </c>
      <c r="AJ423" s="850" t="s">
        <v>12319</v>
      </c>
      <c r="AK423" s="851" t="s">
        <v>12320</v>
      </c>
      <c r="AL423" s="852" t="s">
        <v>12321</v>
      </c>
      <c r="AM423" s="853" t="s">
        <v>12322</v>
      </c>
      <c r="AN423" s="853" t="s">
        <v>12323</v>
      </c>
      <c r="AO423" s="784" t="s">
        <v>12324</v>
      </c>
      <c r="AP423" s="827" t="s">
        <v>12325</v>
      </c>
      <c r="AQ423" s="777"/>
      <c r="AR423" s="777"/>
      <c r="AS423" s="777"/>
      <c r="AT423" s="752" t="s">
        <v>12326</v>
      </c>
      <c r="AU423" s="694" t="s">
        <v>12327</v>
      </c>
      <c r="AV423" s="694" t="s">
        <v>12328</v>
      </c>
      <c r="AW423" s="709" t="s">
        <v>12329</v>
      </c>
      <c r="AX423" s="709" t="s">
        <v>12330</v>
      </c>
      <c r="AY423" s="872" t="s">
        <v>12331</v>
      </c>
    </row>
    <row r="424" spans="2:51" ht="15" customHeight="1" outlineLevel="1">
      <c r="B424" s="744" t="s">
        <v>12332</v>
      </c>
      <c r="C424" s="757"/>
      <c r="D424" s="757"/>
      <c r="E424" s="757"/>
      <c r="F424" s="757"/>
      <c r="G424" s="757"/>
      <c r="H424" s="758"/>
      <c r="I424" s="759"/>
      <c r="J424" s="761"/>
      <c r="K424" s="761"/>
      <c r="L424" s="784">
        <f t="shared" si="48"/>
        <v>0</v>
      </c>
      <c r="M424" s="780"/>
      <c r="N424" s="786"/>
      <c r="O424" s="786"/>
      <c r="P424" s="786"/>
      <c r="Q424" s="752">
        <f t="shared" si="49"/>
        <v>0</v>
      </c>
      <c r="R424" s="768">
        <f t="shared" si="50"/>
        <v>0</v>
      </c>
      <c r="S424" s="768">
        <f t="shared" si="51"/>
        <v>0</v>
      </c>
      <c r="T424" s="765"/>
      <c r="U424" s="765"/>
      <c r="V424" s="766"/>
      <c r="W424" s="1913"/>
      <c r="X424" s="386" t="s">
        <v>12333</v>
      </c>
      <c r="Y424" s="1913"/>
      <c r="Z424" s="1924"/>
      <c r="AA424" s="1913"/>
      <c r="AB424" s="1914"/>
      <c r="AC424" s="1915"/>
      <c r="AD424" s="834">
        <v>411</v>
      </c>
      <c r="AE424" s="826" t="s">
        <v>12334</v>
      </c>
      <c r="AF424" s="850" t="s">
        <v>12335</v>
      </c>
      <c r="AG424" s="850" t="s">
        <v>12336</v>
      </c>
      <c r="AH424" s="850" t="s">
        <v>12337</v>
      </c>
      <c r="AI424" s="850" t="s">
        <v>12338</v>
      </c>
      <c r="AJ424" s="850" t="s">
        <v>12339</v>
      </c>
      <c r="AK424" s="851" t="s">
        <v>12340</v>
      </c>
      <c r="AL424" s="852" t="s">
        <v>12341</v>
      </c>
      <c r="AM424" s="853" t="s">
        <v>12342</v>
      </c>
      <c r="AN424" s="853" t="s">
        <v>12343</v>
      </c>
      <c r="AO424" s="784" t="s">
        <v>12344</v>
      </c>
      <c r="AP424" s="827" t="s">
        <v>12345</v>
      </c>
      <c r="AQ424" s="777"/>
      <c r="AR424" s="777"/>
      <c r="AS424" s="777"/>
      <c r="AT424" s="752" t="s">
        <v>12346</v>
      </c>
      <c r="AU424" s="694" t="s">
        <v>12347</v>
      </c>
      <c r="AV424" s="694" t="s">
        <v>12348</v>
      </c>
      <c r="AW424" s="709" t="s">
        <v>12349</v>
      </c>
      <c r="AX424" s="709" t="s">
        <v>12350</v>
      </c>
      <c r="AY424" s="872" t="s">
        <v>12351</v>
      </c>
    </row>
    <row r="425" spans="2:51" ht="15" customHeight="1" outlineLevel="1">
      <c r="B425" s="744" t="s">
        <v>12352</v>
      </c>
      <c r="C425" s="757"/>
      <c r="D425" s="757"/>
      <c r="E425" s="757"/>
      <c r="F425" s="757"/>
      <c r="G425" s="757"/>
      <c r="H425" s="758"/>
      <c r="I425" s="759"/>
      <c r="J425" s="761"/>
      <c r="K425" s="761"/>
      <c r="L425" s="784">
        <f t="shared" si="48"/>
        <v>0</v>
      </c>
      <c r="M425" s="780"/>
      <c r="N425" s="786"/>
      <c r="O425" s="786"/>
      <c r="P425" s="786"/>
      <c r="Q425" s="752">
        <f t="shared" si="49"/>
        <v>0</v>
      </c>
      <c r="R425" s="768">
        <f t="shared" si="50"/>
        <v>0</v>
      </c>
      <c r="S425" s="768">
        <f t="shared" si="51"/>
        <v>0</v>
      </c>
      <c r="T425" s="765"/>
      <c r="U425" s="765"/>
      <c r="V425" s="766"/>
      <c r="W425" s="1913"/>
      <c r="X425" s="386" t="s">
        <v>12353</v>
      </c>
      <c r="Y425" s="1913"/>
      <c r="Z425" s="1924"/>
      <c r="AA425" s="1913"/>
      <c r="AB425" s="1914"/>
      <c r="AC425" s="1915"/>
      <c r="AD425" s="834">
        <v>412</v>
      </c>
      <c r="AE425" s="826" t="s">
        <v>12354</v>
      </c>
      <c r="AF425" s="850" t="s">
        <v>12355</v>
      </c>
      <c r="AG425" s="850" t="s">
        <v>12356</v>
      </c>
      <c r="AH425" s="850" t="s">
        <v>12357</v>
      </c>
      <c r="AI425" s="850" t="s">
        <v>12358</v>
      </c>
      <c r="AJ425" s="850" t="s">
        <v>12359</v>
      </c>
      <c r="AK425" s="851" t="s">
        <v>12360</v>
      </c>
      <c r="AL425" s="852" t="s">
        <v>12361</v>
      </c>
      <c r="AM425" s="853" t="s">
        <v>12362</v>
      </c>
      <c r="AN425" s="853" t="s">
        <v>12363</v>
      </c>
      <c r="AO425" s="784" t="s">
        <v>12364</v>
      </c>
      <c r="AP425" s="827" t="s">
        <v>12365</v>
      </c>
      <c r="AQ425" s="777"/>
      <c r="AR425" s="777"/>
      <c r="AS425" s="777"/>
      <c r="AT425" s="752" t="s">
        <v>12366</v>
      </c>
      <c r="AU425" s="694" t="s">
        <v>12367</v>
      </c>
      <c r="AV425" s="694" t="s">
        <v>12368</v>
      </c>
      <c r="AW425" s="709" t="s">
        <v>12369</v>
      </c>
      <c r="AX425" s="709" t="s">
        <v>12370</v>
      </c>
      <c r="AY425" s="872" t="s">
        <v>12371</v>
      </c>
    </row>
    <row r="426" spans="2:51" ht="15" customHeight="1" outlineLevel="1">
      <c r="B426" s="744" t="s">
        <v>12372</v>
      </c>
      <c r="C426" s="757"/>
      <c r="D426" s="757"/>
      <c r="E426" s="757"/>
      <c r="F426" s="757"/>
      <c r="G426" s="757"/>
      <c r="H426" s="758"/>
      <c r="I426" s="759"/>
      <c r="J426" s="761"/>
      <c r="K426" s="761"/>
      <c r="L426" s="784">
        <f t="shared" si="48"/>
        <v>0</v>
      </c>
      <c r="M426" s="780"/>
      <c r="N426" s="786"/>
      <c r="O426" s="786"/>
      <c r="P426" s="786"/>
      <c r="Q426" s="752">
        <f t="shared" si="49"/>
        <v>0</v>
      </c>
      <c r="R426" s="768">
        <f t="shared" si="50"/>
        <v>0</v>
      </c>
      <c r="S426" s="768">
        <f t="shared" si="51"/>
        <v>0</v>
      </c>
      <c r="T426" s="765"/>
      <c r="U426" s="765"/>
      <c r="V426" s="766"/>
      <c r="W426" s="1913"/>
      <c r="X426" s="386" t="s">
        <v>12373</v>
      </c>
      <c r="Y426" s="1913"/>
      <c r="Z426" s="1924"/>
      <c r="AA426" s="1913"/>
      <c r="AB426" s="1914"/>
      <c r="AC426" s="1915"/>
      <c r="AD426" s="834">
        <v>413</v>
      </c>
      <c r="AE426" s="826" t="s">
        <v>12374</v>
      </c>
      <c r="AF426" s="850" t="s">
        <v>12375</v>
      </c>
      <c r="AG426" s="850" t="s">
        <v>12376</v>
      </c>
      <c r="AH426" s="850" t="s">
        <v>12377</v>
      </c>
      <c r="AI426" s="850" t="s">
        <v>12378</v>
      </c>
      <c r="AJ426" s="850" t="s">
        <v>12379</v>
      </c>
      <c r="AK426" s="851" t="s">
        <v>12380</v>
      </c>
      <c r="AL426" s="852" t="s">
        <v>12381</v>
      </c>
      <c r="AM426" s="853" t="s">
        <v>12382</v>
      </c>
      <c r="AN426" s="853" t="s">
        <v>12383</v>
      </c>
      <c r="AO426" s="784" t="s">
        <v>12384</v>
      </c>
      <c r="AP426" s="827" t="s">
        <v>12385</v>
      </c>
      <c r="AQ426" s="777"/>
      <c r="AR426" s="777"/>
      <c r="AS426" s="777"/>
      <c r="AT426" s="752" t="s">
        <v>12386</v>
      </c>
      <c r="AU426" s="694" t="s">
        <v>12387</v>
      </c>
      <c r="AV426" s="694" t="s">
        <v>12388</v>
      </c>
      <c r="AW426" s="709" t="s">
        <v>12389</v>
      </c>
      <c r="AX426" s="709" t="s">
        <v>12390</v>
      </c>
      <c r="AY426" s="872" t="s">
        <v>12391</v>
      </c>
    </row>
    <row r="427" spans="2:51" ht="15" customHeight="1" outlineLevel="1">
      <c r="B427" s="744" t="s">
        <v>12392</v>
      </c>
      <c r="C427" s="757"/>
      <c r="D427" s="757"/>
      <c r="E427" s="757"/>
      <c r="F427" s="757"/>
      <c r="G427" s="757"/>
      <c r="H427" s="758"/>
      <c r="I427" s="759"/>
      <c r="J427" s="761"/>
      <c r="K427" s="761"/>
      <c r="L427" s="784">
        <f t="shared" si="48"/>
        <v>0</v>
      </c>
      <c r="M427" s="780"/>
      <c r="N427" s="786"/>
      <c r="O427" s="786"/>
      <c r="P427" s="786"/>
      <c r="Q427" s="752">
        <f t="shared" si="49"/>
        <v>0</v>
      </c>
      <c r="R427" s="768">
        <f t="shared" si="50"/>
        <v>0</v>
      </c>
      <c r="S427" s="768">
        <f t="shared" si="51"/>
        <v>0</v>
      </c>
      <c r="T427" s="765"/>
      <c r="U427" s="765"/>
      <c r="V427" s="766"/>
      <c r="W427" s="1913"/>
      <c r="X427" s="386" t="s">
        <v>12393</v>
      </c>
      <c r="Y427" s="1913"/>
      <c r="Z427" s="1924"/>
      <c r="AA427" s="1913"/>
      <c r="AB427" s="1914"/>
      <c r="AC427" s="1915"/>
      <c r="AD427" s="834">
        <v>414</v>
      </c>
      <c r="AE427" s="826" t="s">
        <v>12394</v>
      </c>
      <c r="AF427" s="850" t="s">
        <v>12395</v>
      </c>
      <c r="AG427" s="850" t="s">
        <v>12396</v>
      </c>
      <c r="AH427" s="850" t="s">
        <v>12397</v>
      </c>
      <c r="AI427" s="850" t="s">
        <v>12398</v>
      </c>
      <c r="AJ427" s="850" t="s">
        <v>12399</v>
      </c>
      <c r="AK427" s="851" t="s">
        <v>12400</v>
      </c>
      <c r="AL427" s="852" t="s">
        <v>12401</v>
      </c>
      <c r="AM427" s="853" t="s">
        <v>12402</v>
      </c>
      <c r="AN427" s="853" t="s">
        <v>12403</v>
      </c>
      <c r="AO427" s="784" t="s">
        <v>12404</v>
      </c>
      <c r="AP427" s="827" t="s">
        <v>12405</v>
      </c>
      <c r="AQ427" s="777"/>
      <c r="AR427" s="777"/>
      <c r="AS427" s="777"/>
      <c r="AT427" s="752" t="s">
        <v>12406</v>
      </c>
      <c r="AU427" s="694" t="s">
        <v>12407</v>
      </c>
      <c r="AV427" s="694" t="s">
        <v>12408</v>
      </c>
      <c r="AW427" s="709" t="s">
        <v>12409</v>
      </c>
      <c r="AX427" s="709" t="s">
        <v>12410</v>
      </c>
      <c r="AY427" s="872" t="s">
        <v>12411</v>
      </c>
    </row>
    <row r="428" spans="2:51" ht="15" customHeight="1" outlineLevel="1">
      <c r="B428" s="744" t="s">
        <v>12412</v>
      </c>
      <c r="C428" s="757"/>
      <c r="D428" s="757"/>
      <c r="E428" s="757"/>
      <c r="F428" s="757"/>
      <c r="G428" s="757"/>
      <c r="H428" s="758"/>
      <c r="I428" s="759"/>
      <c r="J428" s="761"/>
      <c r="K428" s="761"/>
      <c r="L428" s="784">
        <f t="shared" si="48"/>
        <v>0</v>
      </c>
      <c r="M428" s="780"/>
      <c r="N428" s="786"/>
      <c r="O428" s="786"/>
      <c r="P428" s="786"/>
      <c r="Q428" s="752">
        <f t="shared" si="49"/>
        <v>0</v>
      </c>
      <c r="R428" s="768">
        <f t="shared" si="50"/>
        <v>0</v>
      </c>
      <c r="S428" s="768">
        <f t="shared" si="51"/>
        <v>0</v>
      </c>
      <c r="T428" s="765"/>
      <c r="U428" s="765"/>
      <c r="V428" s="766"/>
      <c r="W428" s="1913"/>
      <c r="X428" s="386" t="s">
        <v>12413</v>
      </c>
      <c r="Y428" s="1913"/>
      <c r="Z428" s="1924"/>
      <c r="AA428" s="1913"/>
      <c r="AB428" s="1914"/>
      <c r="AC428" s="1915"/>
      <c r="AD428" s="834">
        <v>415</v>
      </c>
      <c r="AE428" s="826" t="s">
        <v>12414</v>
      </c>
      <c r="AF428" s="850" t="s">
        <v>12415</v>
      </c>
      <c r="AG428" s="850" t="s">
        <v>12416</v>
      </c>
      <c r="AH428" s="850" t="s">
        <v>12417</v>
      </c>
      <c r="AI428" s="850" t="s">
        <v>12418</v>
      </c>
      <c r="AJ428" s="850" t="s">
        <v>12419</v>
      </c>
      <c r="AK428" s="851" t="s">
        <v>12420</v>
      </c>
      <c r="AL428" s="852" t="s">
        <v>12421</v>
      </c>
      <c r="AM428" s="853" t="s">
        <v>12422</v>
      </c>
      <c r="AN428" s="853" t="s">
        <v>12423</v>
      </c>
      <c r="AO428" s="784" t="s">
        <v>12424</v>
      </c>
      <c r="AP428" s="827" t="s">
        <v>12425</v>
      </c>
      <c r="AQ428" s="777"/>
      <c r="AR428" s="777"/>
      <c r="AS428" s="777"/>
      <c r="AT428" s="752" t="s">
        <v>12426</v>
      </c>
      <c r="AU428" s="694" t="s">
        <v>12427</v>
      </c>
      <c r="AV428" s="694" t="s">
        <v>12428</v>
      </c>
      <c r="AW428" s="709" t="s">
        <v>12429</v>
      </c>
      <c r="AX428" s="709" t="s">
        <v>12430</v>
      </c>
      <c r="AY428" s="872" t="s">
        <v>12431</v>
      </c>
    </row>
    <row r="429" spans="2:51" ht="15" customHeight="1" outlineLevel="1">
      <c r="B429" s="744" t="s">
        <v>12432</v>
      </c>
      <c r="C429" s="757"/>
      <c r="D429" s="757"/>
      <c r="E429" s="757"/>
      <c r="F429" s="757"/>
      <c r="G429" s="757"/>
      <c r="H429" s="758"/>
      <c r="I429" s="759"/>
      <c r="J429" s="761"/>
      <c r="K429" s="761"/>
      <c r="L429" s="784">
        <f t="shared" si="48"/>
        <v>0</v>
      </c>
      <c r="M429" s="780"/>
      <c r="N429" s="786"/>
      <c r="O429" s="786"/>
      <c r="P429" s="786"/>
      <c r="Q429" s="752">
        <f t="shared" si="49"/>
        <v>0</v>
      </c>
      <c r="R429" s="768">
        <f t="shared" si="50"/>
        <v>0</v>
      </c>
      <c r="S429" s="768">
        <f t="shared" si="51"/>
        <v>0</v>
      </c>
      <c r="T429" s="765"/>
      <c r="U429" s="765"/>
      <c r="V429" s="766"/>
      <c r="W429" s="1913"/>
      <c r="X429" s="386" t="s">
        <v>12433</v>
      </c>
      <c r="Y429" s="1913"/>
      <c r="Z429" s="1924"/>
      <c r="AA429" s="1913"/>
      <c r="AB429" s="1914"/>
      <c r="AC429" s="1915"/>
      <c r="AD429" s="834">
        <v>416</v>
      </c>
      <c r="AE429" s="826" t="s">
        <v>12434</v>
      </c>
      <c r="AF429" s="850" t="s">
        <v>12435</v>
      </c>
      <c r="AG429" s="850" t="s">
        <v>12436</v>
      </c>
      <c r="AH429" s="850" t="s">
        <v>12437</v>
      </c>
      <c r="AI429" s="850" t="s">
        <v>12438</v>
      </c>
      <c r="AJ429" s="850" t="s">
        <v>12439</v>
      </c>
      <c r="AK429" s="851" t="s">
        <v>12440</v>
      </c>
      <c r="AL429" s="852" t="s">
        <v>12441</v>
      </c>
      <c r="AM429" s="853" t="s">
        <v>12442</v>
      </c>
      <c r="AN429" s="853" t="s">
        <v>12443</v>
      </c>
      <c r="AO429" s="784" t="s">
        <v>12444</v>
      </c>
      <c r="AP429" s="827" t="s">
        <v>12445</v>
      </c>
      <c r="AQ429" s="777"/>
      <c r="AR429" s="777"/>
      <c r="AS429" s="777"/>
      <c r="AT429" s="752" t="s">
        <v>12446</v>
      </c>
      <c r="AU429" s="694" t="s">
        <v>12447</v>
      </c>
      <c r="AV429" s="694" t="s">
        <v>12448</v>
      </c>
      <c r="AW429" s="709" t="s">
        <v>12449</v>
      </c>
      <c r="AX429" s="709" t="s">
        <v>12450</v>
      </c>
      <c r="AY429" s="872" t="s">
        <v>12451</v>
      </c>
    </row>
    <row r="430" spans="2:51" ht="15" customHeight="1" outlineLevel="1">
      <c r="B430" s="744" t="s">
        <v>12452</v>
      </c>
      <c r="C430" s="757"/>
      <c r="D430" s="757"/>
      <c r="E430" s="757"/>
      <c r="F430" s="757"/>
      <c r="G430" s="757"/>
      <c r="H430" s="758"/>
      <c r="I430" s="759"/>
      <c r="J430" s="761"/>
      <c r="K430" s="761"/>
      <c r="L430" s="784">
        <f t="shared" si="48"/>
        <v>0</v>
      </c>
      <c r="M430" s="780"/>
      <c r="N430" s="786"/>
      <c r="O430" s="786"/>
      <c r="P430" s="786"/>
      <c r="Q430" s="752">
        <f t="shared" si="49"/>
        <v>0</v>
      </c>
      <c r="R430" s="768">
        <f t="shared" si="50"/>
        <v>0</v>
      </c>
      <c r="S430" s="768">
        <f t="shared" si="51"/>
        <v>0</v>
      </c>
      <c r="T430" s="765"/>
      <c r="U430" s="765"/>
      <c r="V430" s="766"/>
      <c r="W430" s="1913"/>
      <c r="X430" s="386" t="s">
        <v>12453</v>
      </c>
      <c r="Y430" s="1913"/>
      <c r="Z430" s="1924"/>
      <c r="AA430" s="1913"/>
      <c r="AB430" s="1914"/>
      <c r="AC430" s="1915"/>
      <c r="AD430" s="834">
        <v>417</v>
      </c>
      <c r="AE430" s="826" t="s">
        <v>12454</v>
      </c>
      <c r="AF430" s="850" t="s">
        <v>12455</v>
      </c>
      <c r="AG430" s="850" t="s">
        <v>12456</v>
      </c>
      <c r="AH430" s="850" t="s">
        <v>12457</v>
      </c>
      <c r="AI430" s="850" t="s">
        <v>12458</v>
      </c>
      <c r="AJ430" s="850" t="s">
        <v>12459</v>
      </c>
      <c r="AK430" s="851" t="s">
        <v>12460</v>
      </c>
      <c r="AL430" s="852" t="s">
        <v>12461</v>
      </c>
      <c r="AM430" s="853" t="s">
        <v>12462</v>
      </c>
      <c r="AN430" s="853" t="s">
        <v>12463</v>
      </c>
      <c r="AO430" s="784" t="s">
        <v>12464</v>
      </c>
      <c r="AP430" s="827" t="s">
        <v>12465</v>
      </c>
      <c r="AQ430" s="777"/>
      <c r="AR430" s="777"/>
      <c r="AS430" s="777"/>
      <c r="AT430" s="752" t="s">
        <v>12466</v>
      </c>
      <c r="AU430" s="694" t="s">
        <v>12467</v>
      </c>
      <c r="AV430" s="694" t="s">
        <v>12468</v>
      </c>
      <c r="AW430" s="709" t="s">
        <v>12469</v>
      </c>
      <c r="AX430" s="709" t="s">
        <v>12470</v>
      </c>
      <c r="AY430" s="872" t="s">
        <v>12471</v>
      </c>
    </row>
    <row r="431" spans="2:51" ht="15" customHeight="1" outlineLevel="1">
      <c r="B431" s="744" t="s">
        <v>12472</v>
      </c>
      <c r="C431" s="757"/>
      <c r="D431" s="757"/>
      <c r="E431" s="757"/>
      <c r="F431" s="757"/>
      <c r="G431" s="757"/>
      <c r="H431" s="758"/>
      <c r="I431" s="759"/>
      <c r="J431" s="761"/>
      <c r="K431" s="761"/>
      <c r="L431" s="784">
        <f t="shared" si="48"/>
        <v>0</v>
      </c>
      <c r="M431" s="780"/>
      <c r="N431" s="786"/>
      <c r="O431" s="786"/>
      <c r="P431" s="786"/>
      <c r="Q431" s="752">
        <f t="shared" si="49"/>
        <v>0</v>
      </c>
      <c r="R431" s="768">
        <f t="shared" si="50"/>
        <v>0</v>
      </c>
      <c r="S431" s="768">
        <f t="shared" si="51"/>
        <v>0</v>
      </c>
      <c r="T431" s="765"/>
      <c r="U431" s="765"/>
      <c r="V431" s="766"/>
      <c r="W431" s="1913"/>
      <c r="X431" s="386" t="s">
        <v>12473</v>
      </c>
      <c r="Y431" s="1913"/>
      <c r="Z431" s="1924"/>
      <c r="AA431" s="1913"/>
      <c r="AB431" s="1914"/>
      <c r="AC431" s="1915"/>
      <c r="AD431" s="834">
        <v>418</v>
      </c>
      <c r="AE431" s="826" t="s">
        <v>12474</v>
      </c>
      <c r="AF431" s="850" t="s">
        <v>12475</v>
      </c>
      <c r="AG431" s="850" t="s">
        <v>12476</v>
      </c>
      <c r="AH431" s="850" t="s">
        <v>12477</v>
      </c>
      <c r="AI431" s="850" t="s">
        <v>12478</v>
      </c>
      <c r="AJ431" s="850" t="s">
        <v>12479</v>
      </c>
      <c r="AK431" s="851" t="s">
        <v>12480</v>
      </c>
      <c r="AL431" s="852" t="s">
        <v>12481</v>
      </c>
      <c r="AM431" s="853" t="s">
        <v>12482</v>
      </c>
      <c r="AN431" s="853" t="s">
        <v>12483</v>
      </c>
      <c r="AO431" s="784" t="s">
        <v>12484</v>
      </c>
      <c r="AP431" s="827" t="s">
        <v>12485</v>
      </c>
      <c r="AQ431" s="777"/>
      <c r="AR431" s="777"/>
      <c r="AS431" s="777"/>
      <c r="AT431" s="752" t="s">
        <v>12486</v>
      </c>
      <c r="AU431" s="694" t="s">
        <v>12487</v>
      </c>
      <c r="AV431" s="694" t="s">
        <v>12488</v>
      </c>
      <c r="AW431" s="709" t="s">
        <v>12489</v>
      </c>
      <c r="AX431" s="709" t="s">
        <v>12490</v>
      </c>
      <c r="AY431" s="872" t="s">
        <v>12491</v>
      </c>
    </row>
    <row r="432" spans="2:51" ht="15" customHeight="1" outlineLevel="1">
      <c r="B432" s="744" t="s">
        <v>12492</v>
      </c>
      <c r="C432" s="757"/>
      <c r="D432" s="757"/>
      <c r="E432" s="757"/>
      <c r="F432" s="757"/>
      <c r="G432" s="757"/>
      <c r="H432" s="758"/>
      <c r="I432" s="759"/>
      <c r="J432" s="761"/>
      <c r="K432" s="761"/>
      <c r="L432" s="784">
        <f t="shared" si="48"/>
        <v>0</v>
      </c>
      <c r="M432" s="780"/>
      <c r="N432" s="786"/>
      <c r="O432" s="786"/>
      <c r="P432" s="786"/>
      <c r="Q432" s="752">
        <f t="shared" si="49"/>
        <v>0</v>
      </c>
      <c r="R432" s="768">
        <f t="shared" si="50"/>
        <v>0</v>
      </c>
      <c r="S432" s="768">
        <f t="shared" si="51"/>
        <v>0</v>
      </c>
      <c r="T432" s="765"/>
      <c r="U432" s="765"/>
      <c r="V432" s="766"/>
      <c r="W432" s="1913"/>
      <c r="X432" s="386" t="s">
        <v>12493</v>
      </c>
      <c r="Y432" s="1913"/>
      <c r="Z432" s="1924"/>
      <c r="AA432" s="1913"/>
      <c r="AB432" s="1914"/>
      <c r="AC432" s="1915"/>
      <c r="AD432" s="834">
        <v>419</v>
      </c>
      <c r="AE432" s="826" t="s">
        <v>12494</v>
      </c>
      <c r="AF432" s="850" t="s">
        <v>12495</v>
      </c>
      <c r="AG432" s="850" t="s">
        <v>12496</v>
      </c>
      <c r="AH432" s="850" t="s">
        <v>12497</v>
      </c>
      <c r="AI432" s="850" t="s">
        <v>12498</v>
      </c>
      <c r="AJ432" s="850" t="s">
        <v>12499</v>
      </c>
      <c r="AK432" s="851" t="s">
        <v>12500</v>
      </c>
      <c r="AL432" s="852" t="s">
        <v>12501</v>
      </c>
      <c r="AM432" s="853" t="s">
        <v>12502</v>
      </c>
      <c r="AN432" s="853" t="s">
        <v>12503</v>
      </c>
      <c r="AO432" s="784" t="s">
        <v>12504</v>
      </c>
      <c r="AP432" s="827" t="s">
        <v>12505</v>
      </c>
      <c r="AQ432" s="777"/>
      <c r="AR432" s="777"/>
      <c r="AS432" s="777"/>
      <c r="AT432" s="752" t="s">
        <v>12506</v>
      </c>
      <c r="AU432" s="694" t="s">
        <v>12507</v>
      </c>
      <c r="AV432" s="694" t="s">
        <v>12508</v>
      </c>
      <c r="AW432" s="709" t="s">
        <v>12509</v>
      </c>
      <c r="AX432" s="709" t="s">
        <v>12510</v>
      </c>
      <c r="AY432" s="872" t="s">
        <v>12511</v>
      </c>
    </row>
    <row r="433" spans="2:51" ht="15" customHeight="1" outlineLevel="1">
      <c r="B433" s="744" t="s">
        <v>12512</v>
      </c>
      <c r="C433" s="757"/>
      <c r="D433" s="757"/>
      <c r="E433" s="757"/>
      <c r="F433" s="757"/>
      <c r="G433" s="757"/>
      <c r="H433" s="758"/>
      <c r="I433" s="759"/>
      <c r="J433" s="761"/>
      <c r="K433" s="761"/>
      <c r="L433" s="784">
        <f t="shared" si="48"/>
        <v>0</v>
      </c>
      <c r="M433" s="780"/>
      <c r="N433" s="786"/>
      <c r="O433" s="786"/>
      <c r="P433" s="786"/>
      <c r="Q433" s="752">
        <f t="shared" si="49"/>
        <v>0</v>
      </c>
      <c r="R433" s="768">
        <f t="shared" si="50"/>
        <v>0</v>
      </c>
      <c r="S433" s="768">
        <f t="shared" si="51"/>
        <v>0</v>
      </c>
      <c r="T433" s="765"/>
      <c r="U433" s="765"/>
      <c r="V433" s="766"/>
      <c r="W433" s="1913"/>
      <c r="X433" s="386" t="s">
        <v>12513</v>
      </c>
      <c r="Y433" s="1913"/>
      <c r="Z433" s="1924"/>
      <c r="AA433" s="1913"/>
      <c r="AB433" s="1914"/>
      <c r="AC433" s="1915"/>
      <c r="AD433" s="834">
        <v>420</v>
      </c>
      <c r="AE433" s="826" t="s">
        <v>12514</v>
      </c>
      <c r="AF433" s="850" t="s">
        <v>12515</v>
      </c>
      <c r="AG433" s="850" t="s">
        <v>12516</v>
      </c>
      <c r="AH433" s="850" t="s">
        <v>12517</v>
      </c>
      <c r="AI433" s="850" t="s">
        <v>12518</v>
      </c>
      <c r="AJ433" s="850" t="s">
        <v>12519</v>
      </c>
      <c r="AK433" s="851" t="s">
        <v>12520</v>
      </c>
      <c r="AL433" s="852" t="s">
        <v>12521</v>
      </c>
      <c r="AM433" s="853" t="s">
        <v>12522</v>
      </c>
      <c r="AN433" s="853" t="s">
        <v>12523</v>
      </c>
      <c r="AO433" s="784" t="s">
        <v>12524</v>
      </c>
      <c r="AP433" s="827" t="s">
        <v>12525</v>
      </c>
      <c r="AQ433" s="777"/>
      <c r="AR433" s="777"/>
      <c r="AS433" s="777"/>
      <c r="AT433" s="752" t="s">
        <v>12526</v>
      </c>
      <c r="AU433" s="694" t="s">
        <v>12527</v>
      </c>
      <c r="AV433" s="694" t="s">
        <v>12528</v>
      </c>
      <c r="AW433" s="709" t="s">
        <v>12529</v>
      </c>
      <c r="AX433" s="709" t="s">
        <v>12530</v>
      </c>
      <c r="AY433" s="872" t="s">
        <v>12531</v>
      </c>
    </row>
    <row r="434" spans="2:51" ht="15" customHeight="1" outlineLevel="1">
      <c r="B434" s="744" t="s">
        <v>12532</v>
      </c>
      <c r="C434" s="757"/>
      <c r="D434" s="757"/>
      <c r="E434" s="757"/>
      <c r="F434" s="757"/>
      <c r="G434" s="757"/>
      <c r="H434" s="758"/>
      <c r="I434" s="759"/>
      <c r="J434" s="761"/>
      <c r="K434" s="761"/>
      <c r="L434" s="784">
        <f t="shared" si="48"/>
        <v>0</v>
      </c>
      <c r="M434" s="780"/>
      <c r="N434" s="786"/>
      <c r="O434" s="786"/>
      <c r="P434" s="786"/>
      <c r="Q434" s="752">
        <f t="shared" si="49"/>
        <v>0</v>
      </c>
      <c r="R434" s="768">
        <f t="shared" si="50"/>
        <v>0</v>
      </c>
      <c r="S434" s="768">
        <f t="shared" si="51"/>
        <v>0</v>
      </c>
      <c r="T434" s="765"/>
      <c r="U434" s="765"/>
      <c r="V434" s="766"/>
      <c r="W434" s="1913"/>
      <c r="X434" s="386" t="s">
        <v>12533</v>
      </c>
      <c r="Y434" s="1913"/>
      <c r="Z434" s="1924"/>
      <c r="AA434" s="1913"/>
      <c r="AB434" s="1914"/>
      <c r="AC434" s="1915"/>
      <c r="AD434" s="834">
        <v>421</v>
      </c>
      <c r="AE434" s="826" t="s">
        <v>12534</v>
      </c>
      <c r="AF434" s="850" t="s">
        <v>12535</v>
      </c>
      <c r="AG434" s="850" t="s">
        <v>12536</v>
      </c>
      <c r="AH434" s="850" t="s">
        <v>12537</v>
      </c>
      <c r="AI434" s="850" t="s">
        <v>12538</v>
      </c>
      <c r="AJ434" s="850" t="s">
        <v>12539</v>
      </c>
      <c r="AK434" s="851" t="s">
        <v>12540</v>
      </c>
      <c r="AL434" s="852" t="s">
        <v>12541</v>
      </c>
      <c r="AM434" s="853" t="s">
        <v>12542</v>
      </c>
      <c r="AN434" s="853" t="s">
        <v>12543</v>
      </c>
      <c r="AO434" s="784" t="s">
        <v>12544</v>
      </c>
      <c r="AP434" s="827" t="s">
        <v>12545</v>
      </c>
      <c r="AQ434" s="777"/>
      <c r="AR434" s="777"/>
      <c r="AS434" s="777"/>
      <c r="AT434" s="752" t="s">
        <v>12546</v>
      </c>
      <c r="AU434" s="694" t="s">
        <v>12547</v>
      </c>
      <c r="AV434" s="694" t="s">
        <v>12548</v>
      </c>
      <c r="AW434" s="709" t="s">
        <v>12549</v>
      </c>
      <c r="AX434" s="709" t="s">
        <v>12550</v>
      </c>
      <c r="AY434" s="872" t="s">
        <v>12551</v>
      </c>
    </row>
    <row r="435" spans="2:51" ht="15" customHeight="1" outlineLevel="1">
      <c r="B435" s="744" t="s">
        <v>12552</v>
      </c>
      <c r="C435" s="757"/>
      <c r="D435" s="757"/>
      <c r="E435" s="757"/>
      <c r="F435" s="757"/>
      <c r="G435" s="757"/>
      <c r="H435" s="758"/>
      <c r="I435" s="759"/>
      <c r="J435" s="761"/>
      <c r="K435" s="761"/>
      <c r="L435" s="784">
        <f t="shared" si="48"/>
        <v>0</v>
      </c>
      <c r="M435" s="780"/>
      <c r="N435" s="786"/>
      <c r="O435" s="786"/>
      <c r="P435" s="786"/>
      <c r="Q435" s="752">
        <f t="shared" si="49"/>
        <v>0</v>
      </c>
      <c r="R435" s="768">
        <f t="shared" si="50"/>
        <v>0</v>
      </c>
      <c r="S435" s="768">
        <f t="shared" si="51"/>
        <v>0</v>
      </c>
      <c r="T435" s="765"/>
      <c r="U435" s="765"/>
      <c r="V435" s="766"/>
      <c r="W435" s="1913"/>
      <c r="X435" s="386" t="s">
        <v>12553</v>
      </c>
      <c r="Y435" s="1913"/>
      <c r="Z435" s="1924"/>
      <c r="AA435" s="1913"/>
      <c r="AB435" s="1914"/>
      <c r="AC435" s="1915"/>
      <c r="AD435" s="834">
        <v>422</v>
      </c>
      <c r="AE435" s="826" t="s">
        <v>12554</v>
      </c>
      <c r="AF435" s="850" t="s">
        <v>12555</v>
      </c>
      <c r="AG435" s="850" t="s">
        <v>12556</v>
      </c>
      <c r="AH435" s="850" t="s">
        <v>12557</v>
      </c>
      <c r="AI435" s="850" t="s">
        <v>12558</v>
      </c>
      <c r="AJ435" s="850" t="s">
        <v>12559</v>
      </c>
      <c r="AK435" s="851" t="s">
        <v>12560</v>
      </c>
      <c r="AL435" s="852" t="s">
        <v>12561</v>
      </c>
      <c r="AM435" s="853" t="s">
        <v>12562</v>
      </c>
      <c r="AN435" s="853" t="s">
        <v>12563</v>
      </c>
      <c r="AO435" s="784" t="s">
        <v>12564</v>
      </c>
      <c r="AP435" s="827" t="s">
        <v>12565</v>
      </c>
      <c r="AQ435" s="777"/>
      <c r="AR435" s="777"/>
      <c r="AS435" s="777"/>
      <c r="AT435" s="752" t="s">
        <v>12566</v>
      </c>
      <c r="AU435" s="694" t="s">
        <v>12567</v>
      </c>
      <c r="AV435" s="694" t="s">
        <v>12568</v>
      </c>
      <c r="AW435" s="709" t="s">
        <v>12569</v>
      </c>
      <c r="AX435" s="709" t="s">
        <v>12570</v>
      </c>
      <c r="AY435" s="872" t="s">
        <v>12571</v>
      </c>
    </row>
    <row r="436" spans="2:51" ht="15" customHeight="1" outlineLevel="1">
      <c r="B436" s="744" t="s">
        <v>12572</v>
      </c>
      <c r="C436" s="757"/>
      <c r="D436" s="757"/>
      <c r="E436" s="757"/>
      <c r="F436" s="757"/>
      <c r="G436" s="757"/>
      <c r="H436" s="758"/>
      <c r="I436" s="759"/>
      <c r="J436" s="761"/>
      <c r="K436" s="761"/>
      <c r="L436" s="784">
        <f t="shared" si="48"/>
        <v>0</v>
      </c>
      <c r="M436" s="780"/>
      <c r="N436" s="786"/>
      <c r="O436" s="786"/>
      <c r="P436" s="786"/>
      <c r="Q436" s="752">
        <f t="shared" si="49"/>
        <v>0</v>
      </c>
      <c r="R436" s="768">
        <f t="shared" si="50"/>
        <v>0</v>
      </c>
      <c r="S436" s="768">
        <f t="shared" si="51"/>
        <v>0</v>
      </c>
      <c r="T436" s="765"/>
      <c r="U436" s="765"/>
      <c r="V436" s="766"/>
      <c r="W436" s="1913"/>
      <c r="X436" s="386" t="s">
        <v>12573</v>
      </c>
      <c r="Y436" s="1913"/>
      <c r="Z436" s="1924"/>
      <c r="AA436" s="1913"/>
      <c r="AB436" s="1914"/>
      <c r="AC436" s="1915"/>
      <c r="AD436" s="834">
        <v>423</v>
      </c>
      <c r="AE436" s="826" t="s">
        <v>12574</v>
      </c>
      <c r="AF436" s="850" t="s">
        <v>12575</v>
      </c>
      <c r="AG436" s="850" t="s">
        <v>12576</v>
      </c>
      <c r="AH436" s="850" t="s">
        <v>12577</v>
      </c>
      <c r="AI436" s="850" t="s">
        <v>12578</v>
      </c>
      <c r="AJ436" s="850" t="s">
        <v>12579</v>
      </c>
      <c r="AK436" s="851" t="s">
        <v>12580</v>
      </c>
      <c r="AL436" s="852" t="s">
        <v>12581</v>
      </c>
      <c r="AM436" s="853" t="s">
        <v>12582</v>
      </c>
      <c r="AN436" s="853" t="s">
        <v>12583</v>
      </c>
      <c r="AO436" s="784" t="s">
        <v>12584</v>
      </c>
      <c r="AP436" s="827" t="s">
        <v>12585</v>
      </c>
      <c r="AQ436" s="777"/>
      <c r="AR436" s="777"/>
      <c r="AS436" s="777"/>
      <c r="AT436" s="752" t="s">
        <v>12586</v>
      </c>
      <c r="AU436" s="694" t="s">
        <v>12587</v>
      </c>
      <c r="AV436" s="694" t="s">
        <v>12588</v>
      </c>
      <c r="AW436" s="709" t="s">
        <v>12589</v>
      </c>
      <c r="AX436" s="709" t="s">
        <v>12590</v>
      </c>
      <c r="AY436" s="872" t="s">
        <v>12591</v>
      </c>
    </row>
    <row r="437" spans="2:51" ht="15" customHeight="1" outlineLevel="1">
      <c r="B437" s="744" t="s">
        <v>12592</v>
      </c>
      <c r="C437" s="757"/>
      <c r="D437" s="757"/>
      <c r="E437" s="757"/>
      <c r="F437" s="757"/>
      <c r="G437" s="757"/>
      <c r="H437" s="758"/>
      <c r="I437" s="759"/>
      <c r="J437" s="761"/>
      <c r="K437" s="761"/>
      <c r="L437" s="784">
        <f t="shared" si="48"/>
        <v>0</v>
      </c>
      <c r="M437" s="780"/>
      <c r="N437" s="786"/>
      <c r="O437" s="786"/>
      <c r="P437" s="786"/>
      <c r="Q437" s="752">
        <f t="shared" si="49"/>
        <v>0</v>
      </c>
      <c r="R437" s="768">
        <f t="shared" si="50"/>
        <v>0</v>
      </c>
      <c r="S437" s="768">
        <f t="shared" si="51"/>
        <v>0</v>
      </c>
      <c r="T437" s="765"/>
      <c r="U437" s="765"/>
      <c r="V437" s="766"/>
      <c r="W437" s="1913"/>
      <c r="X437" s="386" t="s">
        <v>12593</v>
      </c>
      <c r="Y437" s="1913"/>
      <c r="Z437" s="1924"/>
      <c r="AA437" s="1913"/>
      <c r="AB437" s="1914"/>
      <c r="AC437" s="1915"/>
      <c r="AD437" s="834">
        <v>424</v>
      </c>
      <c r="AE437" s="826" t="s">
        <v>12594</v>
      </c>
      <c r="AF437" s="850" t="s">
        <v>12595</v>
      </c>
      <c r="AG437" s="850" t="s">
        <v>12596</v>
      </c>
      <c r="AH437" s="850" t="s">
        <v>12597</v>
      </c>
      <c r="AI437" s="850" t="s">
        <v>12598</v>
      </c>
      <c r="AJ437" s="850" t="s">
        <v>12599</v>
      </c>
      <c r="AK437" s="851" t="s">
        <v>12600</v>
      </c>
      <c r="AL437" s="852" t="s">
        <v>12601</v>
      </c>
      <c r="AM437" s="853" t="s">
        <v>12602</v>
      </c>
      <c r="AN437" s="853" t="s">
        <v>12603</v>
      </c>
      <c r="AO437" s="784" t="s">
        <v>12604</v>
      </c>
      <c r="AP437" s="827" t="s">
        <v>12605</v>
      </c>
      <c r="AQ437" s="777"/>
      <c r="AR437" s="777"/>
      <c r="AS437" s="777"/>
      <c r="AT437" s="752" t="s">
        <v>12606</v>
      </c>
      <c r="AU437" s="694" t="s">
        <v>12607</v>
      </c>
      <c r="AV437" s="694" t="s">
        <v>12608</v>
      </c>
      <c r="AW437" s="709" t="s">
        <v>12609</v>
      </c>
      <c r="AX437" s="709" t="s">
        <v>12610</v>
      </c>
      <c r="AY437" s="872" t="s">
        <v>12611</v>
      </c>
    </row>
    <row r="438" spans="2:51" ht="15" customHeight="1" outlineLevel="1">
      <c r="B438" s="744" t="s">
        <v>12612</v>
      </c>
      <c r="C438" s="757"/>
      <c r="D438" s="757"/>
      <c r="E438" s="757"/>
      <c r="F438" s="757"/>
      <c r="G438" s="757"/>
      <c r="H438" s="758"/>
      <c r="I438" s="759"/>
      <c r="J438" s="761"/>
      <c r="K438" s="761"/>
      <c r="L438" s="784">
        <f t="shared" si="48"/>
        <v>0</v>
      </c>
      <c r="M438" s="780"/>
      <c r="N438" s="786"/>
      <c r="O438" s="786"/>
      <c r="P438" s="786"/>
      <c r="Q438" s="752">
        <f t="shared" si="49"/>
        <v>0</v>
      </c>
      <c r="R438" s="768">
        <f t="shared" si="50"/>
        <v>0</v>
      </c>
      <c r="S438" s="768">
        <f t="shared" si="51"/>
        <v>0</v>
      </c>
      <c r="T438" s="765"/>
      <c r="U438" s="765"/>
      <c r="V438" s="766"/>
      <c r="W438" s="1913"/>
      <c r="X438" s="386" t="s">
        <v>12613</v>
      </c>
      <c r="Y438" s="1913"/>
      <c r="Z438" s="1924"/>
      <c r="AA438" s="1913"/>
      <c r="AB438" s="1914"/>
      <c r="AC438" s="1915"/>
      <c r="AD438" s="834">
        <v>425</v>
      </c>
      <c r="AE438" s="826" t="s">
        <v>12614</v>
      </c>
      <c r="AF438" s="850" t="s">
        <v>12615</v>
      </c>
      <c r="AG438" s="850" t="s">
        <v>12616</v>
      </c>
      <c r="AH438" s="850" t="s">
        <v>12617</v>
      </c>
      <c r="AI438" s="850" t="s">
        <v>12618</v>
      </c>
      <c r="AJ438" s="850" t="s">
        <v>12619</v>
      </c>
      <c r="AK438" s="851" t="s">
        <v>12620</v>
      </c>
      <c r="AL438" s="852" t="s">
        <v>12621</v>
      </c>
      <c r="AM438" s="853" t="s">
        <v>12622</v>
      </c>
      <c r="AN438" s="853" t="s">
        <v>12623</v>
      </c>
      <c r="AO438" s="784" t="s">
        <v>12624</v>
      </c>
      <c r="AP438" s="827" t="s">
        <v>12625</v>
      </c>
      <c r="AQ438" s="777"/>
      <c r="AR438" s="777"/>
      <c r="AS438" s="777"/>
      <c r="AT438" s="752" t="s">
        <v>12626</v>
      </c>
      <c r="AU438" s="694" t="s">
        <v>12627</v>
      </c>
      <c r="AV438" s="694" t="s">
        <v>12628</v>
      </c>
      <c r="AW438" s="709" t="s">
        <v>12629</v>
      </c>
      <c r="AX438" s="709" t="s">
        <v>12630</v>
      </c>
      <c r="AY438" s="872" t="s">
        <v>12631</v>
      </c>
    </row>
    <row r="439" spans="2:51" ht="15" customHeight="1" outlineLevel="1">
      <c r="B439" s="744" t="s">
        <v>12632</v>
      </c>
      <c r="C439" s="757"/>
      <c r="D439" s="757"/>
      <c r="E439" s="757"/>
      <c r="F439" s="757"/>
      <c r="G439" s="757"/>
      <c r="H439" s="758"/>
      <c r="I439" s="759"/>
      <c r="J439" s="761"/>
      <c r="K439" s="761"/>
      <c r="L439" s="784">
        <f t="shared" si="48"/>
        <v>0</v>
      </c>
      <c r="M439" s="780"/>
      <c r="N439" s="786"/>
      <c r="O439" s="786"/>
      <c r="P439" s="786"/>
      <c r="Q439" s="752">
        <f t="shared" si="49"/>
        <v>0</v>
      </c>
      <c r="R439" s="768">
        <f t="shared" si="50"/>
        <v>0</v>
      </c>
      <c r="S439" s="768">
        <f t="shared" si="51"/>
        <v>0</v>
      </c>
      <c r="T439" s="765"/>
      <c r="U439" s="765"/>
      <c r="V439" s="766"/>
      <c r="W439" s="1913"/>
      <c r="X439" s="386" t="s">
        <v>12633</v>
      </c>
      <c r="Y439" s="1913"/>
      <c r="Z439" s="1924"/>
      <c r="AA439" s="1913"/>
      <c r="AB439" s="1914"/>
      <c r="AC439" s="1915"/>
      <c r="AD439" s="834">
        <v>426</v>
      </c>
      <c r="AE439" s="826" t="s">
        <v>12634</v>
      </c>
      <c r="AF439" s="850" t="s">
        <v>12635</v>
      </c>
      <c r="AG439" s="850" t="s">
        <v>12636</v>
      </c>
      <c r="AH439" s="850" t="s">
        <v>12637</v>
      </c>
      <c r="AI439" s="850" t="s">
        <v>12638</v>
      </c>
      <c r="AJ439" s="850" t="s">
        <v>12639</v>
      </c>
      <c r="AK439" s="851" t="s">
        <v>12640</v>
      </c>
      <c r="AL439" s="852" t="s">
        <v>12641</v>
      </c>
      <c r="AM439" s="853" t="s">
        <v>12642</v>
      </c>
      <c r="AN439" s="853" t="s">
        <v>12643</v>
      </c>
      <c r="AO439" s="784" t="s">
        <v>12644</v>
      </c>
      <c r="AP439" s="827" t="s">
        <v>12645</v>
      </c>
      <c r="AQ439" s="777"/>
      <c r="AR439" s="777"/>
      <c r="AS439" s="777"/>
      <c r="AT439" s="752" t="s">
        <v>12646</v>
      </c>
      <c r="AU439" s="694" t="s">
        <v>12647</v>
      </c>
      <c r="AV439" s="694" t="s">
        <v>12648</v>
      </c>
      <c r="AW439" s="709" t="s">
        <v>12649</v>
      </c>
      <c r="AX439" s="709" t="s">
        <v>12650</v>
      </c>
      <c r="AY439" s="872" t="s">
        <v>12651</v>
      </c>
    </row>
    <row r="440" spans="2:51" ht="15" customHeight="1" outlineLevel="1">
      <c r="B440" s="744" t="s">
        <v>12652</v>
      </c>
      <c r="C440" s="757"/>
      <c r="D440" s="757"/>
      <c r="E440" s="757"/>
      <c r="F440" s="757"/>
      <c r="G440" s="757"/>
      <c r="H440" s="758"/>
      <c r="I440" s="759"/>
      <c r="J440" s="761"/>
      <c r="K440" s="761"/>
      <c r="L440" s="784">
        <f t="shared" si="48"/>
        <v>0</v>
      </c>
      <c r="M440" s="780"/>
      <c r="N440" s="786"/>
      <c r="O440" s="786"/>
      <c r="P440" s="786"/>
      <c r="Q440" s="752">
        <f t="shared" si="49"/>
        <v>0</v>
      </c>
      <c r="R440" s="768">
        <f t="shared" si="50"/>
        <v>0</v>
      </c>
      <c r="S440" s="768">
        <f t="shared" si="51"/>
        <v>0</v>
      </c>
      <c r="T440" s="765"/>
      <c r="U440" s="765"/>
      <c r="V440" s="766"/>
      <c r="W440" s="1913"/>
      <c r="X440" s="386" t="s">
        <v>12653</v>
      </c>
      <c r="Y440" s="1913"/>
      <c r="Z440" s="1924"/>
      <c r="AA440" s="1913"/>
      <c r="AB440" s="1914"/>
      <c r="AC440" s="1915"/>
      <c r="AD440" s="834">
        <v>427</v>
      </c>
      <c r="AE440" s="826" t="s">
        <v>12654</v>
      </c>
      <c r="AF440" s="850" t="s">
        <v>12655</v>
      </c>
      <c r="AG440" s="850" t="s">
        <v>12656</v>
      </c>
      <c r="AH440" s="850" t="s">
        <v>12657</v>
      </c>
      <c r="AI440" s="850" t="s">
        <v>12658</v>
      </c>
      <c r="AJ440" s="850" t="s">
        <v>12659</v>
      </c>
      <c r="AK440" s="851" t="s">
        <v>12660</v>
      </c>
      <c r="AL440" s="852" t="s">
        <v>12661</v>
      </c>
      <c r="AM440" s="853" t="s">
        <v>12662</v>
      </c>
      <c r="AN440" s="853" t="s">
        <v>12663</v>
      </c>
      <c r="AO440" s="784" t="s">
        <v>12664</v>
      </c>
      <c r="AP440" s="827" t="s">
        <v>12665</v>
      </c>
      <c r="AQ440" s="777"/>
      <c r="AR440" s="777"/>
      <c r="AS440" s="777"/>
      <c r="AT440" s="752" t="s">
        <v>12666</v>
      </c>
      <c r="AU440" s="694" t="s">
        <v>12667</v>
      </c>
      <c r="AV440" s="694" t="s">
        <v>12668</v>
      </c>
      <c r="AW440" s="709" t="s">
        <v>12669</v>
      </c>
      <c r="AX440" s="709" t="s">
        <v>12670</v>
      </c>
      <c r="AY440" s="872" t="s">
        <v>12671</v>
      </c>
    </row>
    <row r="441" spans="2:51" ht="15" customHeight="1" outlineLevel="1">
      <c r="B441" s="744" t="s">
        <v>12672</v>
      </c>
      <c r="C441" s="757"/>
      <c r="D441" s="757"/>
      <c r="E441" s="757"/>
      <c r="F441" s="757"/>
      <c r="G441" s="757"/>
      <c r="H441" s="758"/>
      <c r="I441" s="759"/>
      <c r="J441" s="761"/>
      <c r="K441" s="761"/>
      <c r="L441" s="784">
        <f t="shared" si="48"/>
        <v>0</v>
      </c>
      <c r="M441" s="780"/>
      <c r="N441" s="786"/>
      <c r="O441" s="786"/>
      <c r="P441" s="786"/>
      <c r="Q441" s="752">
        <f t="shared" si="49"/>
        <v>0</v>
      </c>
      <c r="R441" s="768">
        <f t="shared" si="50"/>
        <v>0</v>
      </c>
      <c r="S441" s="768">
        <f t="shared" si="51"/>
        <v>0</v>
      </c>
      <c r="T441" s="765"/>
      <c r="U441" s="765"/>
      <c r="V441" s="766"/>
      <c r="W441" s="1913"/>
      <c r="X441" s="386" t="s">
        <v>12673</v>
      </c>
      <c r="Y441" s="1913"/>
      <c r="Z441" s="1924"/>
      <c r="AA441" s="1913"/>
      <c r="AB441" s="1914"/>
      <c r="AC441" s="1915"/>
      <c r="AD441" s="834">
        <v>428</v>
      </c>
      <c r="AE441" s="826" t="s">
        <v>12674</v>
      </c>
      <c r="AF441" s="850" t="s">
        <v>12675</v>
      </c>
      <c r="AG441" s="850" t="s">
        <v>12676</v>
      </c>
      <c r="AH441" s="850" t="s">
        <v>12677</v>
      </c>
      <c r="AI441" s="850" t="s">
        <v>12678</v>
      </c>
      <c r="AJ441" s="850" t="s">
        <v>12679</v>
      </c>
      <c r="AK441" s="851" t="s">
        <v>12680</v>
      </c>
      <c r="AL441" s="852" t="s">
        <v>12681</v>
      </c>
      <c r="AM441" s="853" t="s">
        <v>12682</v>
      </c>
      <c r="AN441" s="853" t="s">
        <v>12683</v>
      </c>
      <c r="AO441" s="784" t="s">
        <v>12684</v>
      </c>
      <c r="AP441" s="827" t="s">
        <v>12685</v>
      </c>
      <c r="AQ441" s="777"/>
      <c r="AR441" s="777"/>
      <c r="AS441" s="777"/>
      <c r="AT441" s="752" t="s">
        <v>12686</v>
      </c>
      <c r="AU441" s="694" t="s">
        <v>12687</v>
      </c>
      <c r="AV441" s="694" t="s">
        <v>12688</v>
      </c>
      <c r="AW441" s="709" t="s">
        <v>12689</v>
      </c>
      <c r="AX441" s="709" t="s">
        <v>12690</v>
      </c>
      <c r="AY441" s="872" t="s">
        <v>12691</v>
      </c>
    </row>
    <row r="442" spans="2:51" ht="15" customHeight="1" outlineLevel="1">
      <c r="B442" s="744" t="s">
        <v>12692</v>
      </c>
      <c r="C442" s="757"/>
      <c r="D442" s="757"/>
      <c r="E442" s="757"/>
      <c r="F442" s="757"/>
      <c r="G442" s="757"/>
      <c r="H442" s="758"/>
      <c r="I442" s="759"/>
      <c r="J442" s="761"/>
      <c r="K442" s="761"/>
      <c r="L442" s="784">
        <f t="shared" si="48"/>
        <v>0</v>
      </c>
      <c r="M442" s="780"/>
      <c r="N442" s="786"/>
      <c r="O442" s="786"/>
      <c r="P442" s="786"/>
      <c r="Q442" s="752">
        <f t="shared" si="49"/>
        <v>0</v>
      </c>
      <c r="R442" s="768">
        <f t="shared" si="50"/>
        <v>0</v>
      </c>
      <c r="S442" s="768">
        <f t="shared" si="51"/>
        <v>0</v>
      </c>
      <c r="T442" s="765"/>
      <c r="U442" s="765"/>
      <c r="V442" s="766"/>
      <c r="W442" s="1913"/>
      <c r="X442" s="386" t="s">
        <v>12693</v>
      </c>
      <c r="Y442" s="1913"/>
      <c r="Z442" s="1924"/>
      <c r="AA442" s="1913"/>
      <c r="AB442" s="1914"/>
      <c r="AC442" s="1915"/>
      <c r="AD442" s="834">
        <v>429</v>
      </c>
      <c r="AE442" s="826" t="s">
        <v>12694</v>
      </c>
      <c r="AF442" s="850" t="s">
        <v>12695</v>
      </c>
      <c r="AG442" s="850" t="s">
        <v>12696</v>
      </c>
      <c r="AH442" s="850" t="s">
        <v>12697</v>
      </c>
      <c r="AI442" s="850" t="s">
        <v>12698</v>
      </c>
      <c r="AJ442" s="850" t="s">
        <v>12699</v>
      </c>
      <c r="AK442" s="851" t="s">
        <v>12700</v>
      </c>
      <c r="AL442" s="852" t="s">
        <v>12701</v>
      </c>
      <c r="AM442" s="853" t="s">
        <v>12702</v>
      </c>
      <c r="AN442" s="853" t="s">
        <v>12703</v>
      </c>
      <c r="AO442" s="784" t="s">
        <v>12704</v>
      </c>
      <c r="AP442" s="827" t="s">
        <v>12705</v>
      </c>
      <c r="AQ442" s="777"/>
      <c r="AR442" s="777"/>
      <c r="AS442" s="777"/>
      <c r="AT442" s="752" t="s">
        <v>12706</v>
      </c>
      <c r="AU442" s="694" t="s">
        <v>12707</v>
      </c>
      <c r="AV442" s="694" t="s">
        <v>12708</v>
      </c>
      <c r="AW442" s="709" t="s">
        <v>12709</v>
      </c>
      <c r="AX442" s="709" t="s">
        <v>12710</v>
      </c>
      <c r="AY442" s="872" t="s">
        <v>12711</v>
      </c>
    </row>
    <row r="443" spans="2:51" ht="15" customHeight="1" outlineLevel="1">
      <c r="B443" s="744" t="s">
        <v>12712</v>
      </c>
      <c r="C443" s="757"/>
      <c r="D443" s="757"/>
      <c r="E443" s="757"/>
      <c r="F443" s="757"/>
      <c r="G443" s="757"/>
      <c r="H443" s="758"/>
      <c r="I443" s="759"/>
      <c r="J443" s="761"/>
      <c r="K443" s="761"/>
      <c r="L443" s="784">
        <f t="shared" si="48"/>
        <v>0</v>
      </c>
      <c r="M443" s="780"/>
      <c r="N443" s="786"/>
      <c r="O443" s="786"/>
      <c r="P443" s="786"/>
      <c r="Q443" s="752">
        <f t="shared" si="49"/>
        <v>0</v>
      </c>
      <c r="R443" s="768">
        <f t="shared" si="50"/>
        <v>0</v>
      </c>
      <c r="S443" s="768">
        <f t="shared" si="51"/>
        <v>0</v>
      </c>
      <c r="T443" s="765"/>
      <c r="U443" s="765"/>
      <c r="V443" s="766"/>
      <c r="W443" s="1913"/>
      <c r="X443" s="386" t="s">
        <v>12713</v>
      </c>
      <c r="Y443" s="1913"/>
      <c r="Z443" s="1924"/>
      <c r="AA443" s="1913"/>
      <c r="AB443" s="1914"/>
      <c r="AC443" s="1915"/>
      <c r="AD443" s="834">
        <v>430</v>
      </c>
      <c r="AE443" s="826" t="s">
        <v>12714</v>
      </c>
      <c r="AF443" s="850" t="s">
        <v>12715</v>
      </c>
      <c r="AG443" s="850" t="s">
        <v>12716</v>
      </c>
      <c r="AH443" s="850" t="s">
        <v>12717</v>
      </c>
      <c r="AI443" s="850" t="s">
        <v>12718</v>
      </c>
      <c r="AJ443" s="850" t="s">
        <v>12719</v>
      </c>
      <c r="AK443" s="851" t="s">
        <v>12720</v>
      </c>
      <c r="AL443" s="852" t="s">
        <v>12721</v>
      </c>
      <c r="AM443" s="853" t="s">
        <v>12722</v>
      </c>
      <c r="AN443" s="853" t="s">
        <v>12723</v>
      </c>
      <c r="AO443" s="784" t="s">
        <v>12724</v>
      </c>
      <c r="AP443" s="827" t="s">
        <v>12725</v>
      </c>
      <c r="AQ443" s="777"/>
      <c r="AR443" s="777"/>
      <c r="AS443" s="777"/>
      <c r="AT443" s="752" t="s">
        <v>12726</v>
      </c>
      <c r="AU443" s="694" t="s">
        <v>12727</v>
      </c>
      <c r="AV443" s="694" t="s">
        <v>12728</v>
      </c>
      <c r="AW443" s="709" t="s">
        <v>12729</v>
      </c>
      <c r="AX443" s="709" t="s">
        <v>12730</v>
      </c>
      <c r="AY443" s="872" t="s">
        <v>12731</v>
      </c>
    </row>
    <row r="444" spans="2:51" ht="15" customHeight="1" outlineLevel="1">
      <c r="B444" s="744" t="s">
        <v>12732</v>
      </c>
      <c r="C444" s="757"/>
      <c r="D444" s="757"/>
      <c r="E444" s="757"/>
      <c r="F444" s="757"/>
      <c r="G444" s="757"/>
      <c r="H444" s="758"/>
      <c r="I444" s="759"/>
      <c r="J444" s="761"/>
      <c r="K444" s="761"/>
      <c r="L444" s="784">
        <f t="shared" si="48"/>
        <v>0</v>
      </c>
      <c r="M444" s="780"/>
      <c r="N444" s="786"/>
      <c r="O444" s="786"/>
      <c r="P444" s="786"/>
      <c r="Q444" s="752">
        <f t="shared" si="49"/>
        <v>0</v>
      </c>
      <c r="R444" s="768">
        <f t="shared" si="50"/>
        <v>0</v>
      </c>
      <c r="S444" s="768">
        <f t="shared" si="51"/>
        <v>0</v>
      </c>
      <c r="T444" s="765"/>
      <c r="U444" s="765"/>
      <c r="V444" s="766"/>
      <c r="W444" s="1913"/>
      <c r="X444" s="386" t="s">
        <v>12733</v>
      </c>
      <c r="Y444" s="1913"/>
      <c r="Z444" s="1924"/>
      <c r="AA444" s="1913"/>
      <c r="AB444" s="1914"/>
      <c r="AC444" s="1915"/>
      <c r="AD444" s="834">
        <v>431</v>
      </c>
      <c r="AE444" s="826" t="s">
        <v>12734</v>
      </c>
      <c r="AF444" s="850" t="s">
        <v>12735</v>
      </c>
      <c r="AG444" s="850" t="s">
        <v>12736</v>
      </c>
      <c r="AH444" s="850" t="s">
        <v>12737</v>
      </c>
      <c r="AI444" s="850" t="s">
        <v>12738</v>
      </c>
      <c r="AJ444" s="850" t="s">
        <v>12739</v>
      </c>
      <c r="AK444" s="851" t="s">
        <v>12740</v>
      </c>
      <c r="AL444" s="852" t="s">
        <v>12741</v>
      </c>
      <c r="AM444" s="853" t="s">
        <v>12742</v>
      </c>
      <c r="AN444" s="853" t="s">
        <v>12743</v>
      </c>
      <c r="AO444" s="784" t="s">
        <v>12744</v>
      </c>
      <c r="AP444" s="827" t="s">
        <v>12745</v>
      </c>
      <c r="AQ444" s="777"/>
      <c r="AR444" s="777"/>
      <c r="AS444" s="777"/>
      <c r="AT444" s="752" t="s">
        <v>12746</v>
      </c>
      <c r="AU444" s="694" t="s">
        <v>12747</v>
      </c>
      <c r="AV444" s="694" t="s">
        <v>12748</v>
      </c>
      <c r="AW444" s="709" t="s">
        <v>12749</v>
      </c>
      <c r="AX444" s="709" t="s">
        <v>12750</v>
      </c>
      <c r="AY444" s="872" t="s">
        <v>12751</v>
      </c>
    </row>
    <row r="445" spans="2:51" ht="15" customHeight="1" outlineLevel="1">
      <c r="B445" s="744" t="s">
        <v>12752</v>
      </c>
      <c r="C445" s="757"/>
      <c r="D445" s="757"/>
      <c r="E445" s="757"/>
      <c r="F445" s="757"/>
      <c r="G445" s="757"/>
      <c r="H445" s="758"/>
      <c r="I445" s="759"/>
      <c r="J445" s="761"/>
      <c r="K445" s="761"/>
      <c r="L445" s="784">
        <f t="shared" si="48"/>
        <v>0</v>
      </c>
      <c r="M445" s="780"/>
      <c r="N445" s="786"/>
      <c r="O445" s="786"/>
      <c r="P445" s="786"/>
      <c r="Q445" s="752">
        <f t="shared" si="49"/>
        <v>0</v>
      </c>
      <c r="R445" s="768">
        <f t="shared" si="50"/>
        <v>0</v>
      </c>
      <c r="S445" s="768">
        <f t="shared" si="51"/>
        <v>0</v>
      </c>
      <c r="T445" s="765"/>
      <c r="U445" s="765"/>
      <c r="V445" s="766"/>
      <c r="W445" s="1913"/>
      <c r="X445" s="386" t="s">
        <v>12753</v>
      </c>
      <c r="Y445" s="1913"/>
      <c r="Z445" s="1924"/>
      <c r="AA445" s="1913"/>
      <c r="AB445" s="1914"/>
      <c r="AC445" s="1915"/>
      <c r="AD445" s="834">
        <v>432</v>
      </c>
      <c r="AE445" s="826" t="s">
        <v>12754</v>
      </c>
      <c r="AF445" s="850" t="s">
        <v>12755</v>
      </c>
      <c r="AG445" s="850" t="s">
        <v>12756</v>
      </c>
      <c r="AH445" s="850" t="s">
        <v>12757</v>
      </c>
      <c r="AI445" s="850" t="s">
        <v>12758</v>
      </c>
      <c r="AJ445" s="850" t="s">
        <v>12759</v>
      </c>
      <c r="AK445" s="851" t="s">
        <v>12760</v>
      </c>
      <c r="AL445" s="852" t="s">
        <v>12761</v>
      </c>
      <c r="AM445" s="853" t="s">
        <v>12762</v>
      </c>
      <c r="AN445" s="853" t="s">
        <v>12763</v>
      </c>
      <c r="AO445" s="784" t="s">
        <v>12764</v>
      </c>
      <c r="AP445" s="827" t="s">
        <v>12765</v>
      </c>
      <c r="AQ445" s="777"/>
      <c r="AR445" s="777"/>
      <c r="AS445" s="777"/>
      <c r="AT445" s="752" t="s">
        <v>12766</v>
      </c>
      <c r="AU445" s="694" t="s">
        <v>12767</v>
      </c>
      <c r="AV445" s="694" t="s">
        <v>12768</v>
      </c>
      <c r="AW445" s="709" t="s">
        <v>12769</v>
      </c>
      <c r="AX445" s="709" t="s">
        <v>12770</v>
      </c>
      <c r="AY445" s="872" t="s">
        <v>12771</v>
      </c>
    </row>
    <row r="446" spans="2:51" ht="15" customHeight="1" outlineLevel="1">
      <c r="B446" s="744" t="s">
        <v>12772</v>
      </c>
      <c r="C446" s="757"/>
      <c r="D446" s="757"/>
      <c r="E446" s="757"/>
      <c r="F446" s="757"/>
      <c r="G446" s="757"/>
      <c r="H446" s="758"/>
      <c r="I446" s="759"/>
      <c r="J446" s="761"/>
      <c r="K446" s="761"/>
      <c r="L446" s="784">
        <f t="shared" si="48"/>
        <v>0</v>
      </c>
      <c r="M446" s="780"/>
      <c r="N446" s="786"/>
      <c r="O446" s="786"/>
      <c r="P446" s="786"/>
      <c r="Q446" s="752">
        <f t="shared" si="49"/>
        <v>0</v>
      </c>
      <c r="R446" s="768">
        <f t="shared" si="50"/>
        <v>0</v>
      </c>
      <c r="S446" s="768">
        <f t="shared" si="51"/>
        <v>0</v>
      </c>
      <c r="T446" s="765"/>
      <c r="U446" s="765"/>
      <c r="V446" s="766"/>
      <c r="W446" s="1913"/>
      <c r="X446" s="386" t="s">
        <v>12773</v>
      </c>
      <c r="Y446" s="1913"/>
      <c r="Z446" s="1924"/>
      <c r="AA446" s="1913"/>
      <c r="AB446" s="1914"/>
      <c r="AC446" s="1915"/>
      <c r="AD446" s="834">
        <v>433</v>
      </c>
      <c r="AE446" s="826" t="s">
        <v>12774</v>
      </c>
      <c r="AF446" s="850" t="s">
        <v>12775</v>
      </c>
      <c r="AG446" s="850" t="s">
        <v>12776</v>
      </c>
      <c r="AH446" s="850" t="s">
        <v>12777</v>
      </c>
      <c r="AI446" s="850" t="s">
        <v>12778</v>
      </c>
      <c r="AJ446" s="850" t="s">
        <v>12779</v>
      </c>
      <c r="AK446" s="851" t="s">
        <v>12780</v>
      </c>
      <c r="AL446" s="852" t="s">
        <v>12781</v>
      </c>
      <c r="AM446" s="853" t="s">
        <v>12782</v>
      </c>
      <c r="AN446" s="853" t="s">
        <v>12783</v>
      </c>
      <c r="AO446" s="784" t="s">
        <v>12784</v>
      </c>
      <c r="AP446" s="827" t="s">
        <v>12785</v>
      </c>
      <c r="AQ446" s="777"/>
      <c r="AR446" s="777"/>
      <c r="AS446" s="777"/>
      <c r="AT446" s="752" t="s">
        <v>12786</v>
      </c>
      <c r="AU446" s="694" t="s">
        <v>12787</v>
      </c>
      <c r="AV446" s="694" t="s">
        <v>12788</v>
      </c>
      <c r="AW446" s="709" t="s">
        <v>12789</v>
      </c>
      <c r="AX446" s="709" t="s">
        <v>12790</v>
      </c>
      <c r="AY446" s="872" t="s">
        <v>12791</v>
      </c>
    </row>
    <row r="447" spans="2:51" ht="15" customHeight="1" outlineLevel="1">
      <c r="B447" s="744" t="s">
        <v>12792</v>
      </c>
      <c r="C447" s="757"/>
      <c r="D447" s="757"/>
      <c r="E447" s="757"/>
      <c r="F447" s="757"/>
      <c r="G447" s="757"/>
      <c r="H447" s="758"/>
      <c r="I447" s="759"/>
      <c r="J447" s="761"/>
      <c r="K447" s="761"/>
      <c r="L447" s="784">
        <f t="shared" si="48"/>
        <v>0</v>
      </c>
      <c r="M447" s="780"/>
      <c r="N447" s="786"/>
      <c r="O447" s="786"/>
      <c r="P447" s="786"/>
      <c r="Q447" s="752">
        <f t="shared" si="49"/>
        <v>0</v>
      </c>
      <c r="R447" s="768">
        <f t="shared" si="50"/>
        <v>0</v>
      </c>
      <c r="S447" s="768">
        <f t="shared" si="51"/>
        <v>0</v>
      </c>
      <c r="T447" s="765"/>
      <c r="U447" s="765"/>
      <c r="V447" s="766"/>
      <c r="W447" s="1913"/>
      <c r="X447" s="386" t="s">
        <v>12793</v>
      </c>
      <c r="Y447" s="1913"/>
      <c r="Z447" s="1924"/>
      <c r="AA447" s="1913"/>
      <c r="AB447" s="1914"/>
      <c r="AC447" s="1915"/>
      <c r="AD447" s="834">
        <v>434</v>
      </c>
      <c r="AE447" s="826" t="s">
        <v>12794</v>
      </c>
      <c r="AF447" s="850" t="s">
        <v>12795</v>
      </c>
      <c r="AG447" s="850" t="s">
        <v>12796</v>
      </c>
      <c r="AH447" s="850" t="s">
        <v>12797</v>
      </c>
      <c r="AI447" s="850" t="s">
        <v>12798</v>
      </c>
      <c r="AJ447" s="850" t="s">
        <v>12799</v>
      </c>
      <c r="AK447" s="851" t="s">
        <v>12800</v>
      </c>
      <c r="AL447" s="852" t="s">
        <v>12801</v>
      </c>
      <c r="AM447" s="853" t="s">
        <v>12802</v>
      </c>
      <c r="AN447" s="853" t="s">
        <v>12803</v>
      </c>
      <c r="AO447" s="784" t="s">
        <v>12804</v>
      </c>
      <c r="AP447" s="827" t="s">
        <v>12805</v>
      </c>
      <c r="AQ447" s="777"/>
      <c r="AR447" s="777"/>
      <c r="AS447" s="777"/>
      <c r="AT447" s="752" t="s">
        <v>12806</v>
      </c>
      <c r="AU447" s="694" t="s">
        <v>12807</v>
      </c>
      <c r="AV447" s="694" t="s">
        <v>12808</v>
      </c>
      <c r="AW447" s="709" t="s">
        <v>12809</v>
      </c>
      <c r="AX447" s="709" t="s">
        <v>12810</v>
      </c>
      <c r="AY447" s="872" t="s">
        <v>12811</v>
      </c>
    </row>
    <row r="448" spans="2:51" ht="15" customHeight="1" outlineLevel="1">
      <c r="B448" s="744" t="s">
        <v>12812</v>
      </c>
      <c r="C448" s="757"/>
      <c r="D448" s="757"/>
      <c r="E448" s="757"/>
      <c r="F448" s="757"/>
      <c r="G448" s="757"/>
      <c r="H448" s="758"/>
      <c r="I448" s="759"/>
      <c r="J448" s="761"/>
      <c r="K448" s="761"/>
      <c r="L448" s="784">
        <f t="shared" si="48"/>
        <v>0</v>
      </c>
      <c r="M448" s="780"/>
      <c r="N448" s="786"/>
      <c r="O448" s="786"/>
      <c r="P448" s="786"/>
      <c r="Q448" s="752">
        <f t="shared" si="49"/>
        <v>0</v>
      </c>
      <c r="R448" s="768">
        <f t="shared" si="50"/>
        <v>0</v>
      </c>
      <c r="S448" s="768">
        <f t="shared" si="51"/>
        <v>0</v>
      </c>
      <c r="T448" s="765"/>
      <c r="U448" s="765"/>
      <c r="V448" s="766"/>
      <c r="W448" s="1913"/>
      <c r="X448" s="386" t="s">
        <v>12813</v>
      </c>
      <c r="Y448" s="1913"/>
      <c r="Z448" s="1924"/>
      <c r="AA448" s="1913"/>
      <c r="AB448" s="1914"/>
      <c r="AC448" s="1915"/>
      <c r="AD448" s="834">
        <v>435</v>
      </c>
      <c r="AE448" s="826" t="s">
        <v>12814</v>
      </c>
      <c r="AF448" s="850" t="s">
        <v>12815</v>
      </c>
      <c r="AG448" s="850" t="s">
        <v>12816</v>
      </c>
      <c r="AH448" s="850" t="s">
        <v>12817</v>
      </c>
      <c r="AI448" s="850" t="s">
        <v>12818</v>
      </c>
      <c r="AJ448" s="850" t="s">
        <v>12819</v>
      </c>
      <c r="AK448" s="851" t="s">
        <v>12820</v>
      </c>
      <c r="AL448" s="852" t="s">
        <v>12821</v>
      </c>
      <c r="AM448" s="853" t="s">
        <v>12822</v>
      </c>
      <c r="AN448" s="853" t="s">
        <v>12823</v>
      </c>
      <c r="AO448" s="784" t="s">
        <v>12824</v>
      </c>
      <c r="AP448" s="827" t="s">
        <v>12825</v>
      </c>
      <c r="AQ448" s="777"/>
      <c r="AR448" s="777"/>
      <c r="AS448" s="777"/>
      <c r="AT448" s="752" t="s">
        <v>12826</v>
      </c>
      <c r="AU448" s="694" t="s">
        <v>12827</v>
      </c>
      <c r="AV448" s="694" t="s">
        <v>12828</v>
      </c>
      <c r="AW448" s="709" t="s">
        <v>12829</v>
      </c>
      <c r="AX448" s="709" t="s">
        <v>12830</v>
      </c>
      <c r="AY448" s="872" t="s">
        <v>12831</v>
      </c>
    </row>
    <row r="449" spans="2:51" ht="15" customHeight="1" outlineLevel="1">
      <c r="B449" s="744" t="s">
        <v>12832</v>
      </c>
      <c r="C449" s="757"/>
      <c r="D449" s="757"/>
      <c r="E449" s="757"/>
      <c r="F449" s="757"/>
      <c r="G449" s="757"/>
      <c r="H449" s="758"/>
      <c r="I449" s="759"/>
      <c r="J449" s="761"/>
      <c r="K449" s="761"/>
      <c r="L449" s="784">
        <f t="shared" si="48"/>
        <v>0</v>
      </c>
      <c r="M449" s="780"/>
      <c r="N449" s="786"/>
      <c r="O449" s="786"/>
      <c r="P449" s="786"/>
      <c r="Q449" s="752">
        <f t="shared" si="49"/>
        <v>0</v>
      </c>
      <c r="R449" s="768">
        <f t="shared" si="50"/>
        <v>0</v>
      </c>
      <c r="S449" s="768">
        <f t="shared" si="51"/>
        <v>0</v>
      </c>
      <c r="T449" s="765"/>
      <c r="U449" s="765"/>
      <c r="V449" s="766"/>
      <c r="W449" s="1913"/>
      <c r="X449" s="386" t="s">
        <v>12833</v>
      </c>
      <c r="Y449" s="1913"/>
      <c r="Z449" s="1924"/>
      <c r="AA449" s="1913"/>
      <c r="AB449" s="1914"/>
      <c r="AC449" s="1915"/>
      <c r="AD449" s="834">
        <v>436</v>
      </c>
      <c r="AE449" s="826" t="s">
        <v>12834</v>
      </c>
      <c r="AF449" s="850" t="s">
        <v>12835</v>
      </c>
      <c r="AG449" s="850" t="s">
        <v>12836</v>
      </c>
      <c r="AH449" s="850" t="s">
        <v>12837</v>
      </c>
      <c r="AI449" s="850" t="s">
        <v>12838</v>
      </c>
      <c r="AJ449" s="850" t="s">
        <v>12839</v>
      </c>
      <c r="AK449" s="851" t="s">
        <v>12840</v>
      </c>
      <c r="AL449" s="852" t="s">
        <v>12841</v>
      </c>
      <c r="AM449" s="853" t="s">
        <v>12842</v>
      </c>
      <c r="AN449" s="853" t="s">
        <v>12843</v>
      </c>
      <c r="AO449" s="784" t="s">
        <v>12844</v>
      </c>
      <c r="AP449" s="827" t="s">
        <v>12845</v>
      </c>
      <c r="AQ449" s="777"/>
      <c r="AR449" s="777"/>
      <c r="AS449" s="777"/>
      <c r="AT449" s="752" t="s">
        <v>12846</v>
      </c>
      <c r="AU449" s="694" t="s">
        <v>12847</v>
      </c>
      <c r="AV449" s="694" t="s">
        <v>12848</v>
      </c>
      <c r="AW449" s="709" t="s">
        <v>12849</v>
      </c>
      <c r="AX449" s="709" t="s">
        <v>12850</v>
      </c>
      <c r="AY449" s="872" t="s">
        <v>12851</v>
      </c>
    </row>
    <row r="450" spans="2:51" ht="15" customHeight="1" outlineLevel="1">
      <c r="B450" s="744" t="s">
        <v>12852</v>
      </c>
      <c r="C450" s="757"/>
      <c r="D450" s="757"/>
      <c r="E450" s="757"/>
      <c r="F450" s="757"/>
      <c r="G450" s="757"/>
      <c r="H450" s="758"/>
      <c r="I450" s="759"/>
      <c r="J450" s="761"/>
      <c r="K450" s="761"/>
      <c r="L450" s="784">
        <f t="shared" si="48"/>
        <v>0</v>
      </c>
      <c r="M450" s="780"/>
      <c r="N450" s="786"/>
      <c r="O450" s="786"/>
      <c r="P450" s="786"/>
      <c r="Q450" s="752">
        <f t="shared" si="49"/>
        <v>0</v>
      </c>
      <c r="R450" s="768">
        <f t="shared" si="50"/>
        <v>0</v>
      </c>
      <c r="S450" s="768">
        <f t="shared" si="51"/>
        <v>0</v>
      </c>
      <c r="T450" s="765"/>
      <c r="U450" s="765"/>
      <c r="V450" s="766"/>
      <c r="W450" s="1913"/>
      <c r="X450" s="386" t="s">
        <v>12853</v>
      </c>
      <c r="Y450" s="1913"/>
      <c r="Z450" s="1924"/>
      <c r="AA450" s="1913"/>
      <c r="AB450" s="1914"/>
      <c r="AC450" s="1915"/>
      <c r="AD450" s="834">
        <v>437</v>
      </c>
      <c r="AE450" s="826" t="s">
        <v>12854</v>
      </c>
      <c r="AF450" s="850" t="s">
        <v>12855</v>
      </c>
      <c r="AG450" s="850" t="s">
        <v>12856</v>
      </c>
      <c r="AH450" s="850" t="s">
        <v>12857</v>
      </c>
      <c r="AI450" s="850" t="s">
        <v>12858</v>
      </c>
      <c r="AJ450" s="850" t="s">
        <v>12859</v>
      </c>
      <c r="AK450" s="851" t="s">
        <v>12860</v>
      </c>
      <c r="AL450" s="852" t="s">
        <v>12861</v>
      </c>
      <c r="AM450" s="853" t="s">
        <v>12862</v>
      </c>
      <c r="AN450" s="853" t="s">
        <v>12863</v>
      </c>
      <c r="AO450" s="784" t="s">
        <v>12864</v>
      </c>
      <c r="AP450" s="827" t="s">
        <v>12865</v>
      </c>
      <c r="AQ450" s="777"/>
      <c r="AR450" s="777"/>
      <c r="AS450" s="777"/>
      <c r="AT450" s="752" t="s">
        <v>12866</v>
      </c>
      <c r="AU450" s="694" t="s">
        <v>12867</v>
      </c>
      <c r="AV450" s="694" t="s">
        <v>12868</v>
      </c>
      <c r="AW450" s="709" t="s">
        <v>12869</v>
      </c>
      <c r="AX450" s="709" t="s">
        <v>12870</v>
      </c>
      <c r="AY450" s="872" t="s">
        <v>12871</v>
      </c>
    </row>
    <row r="451" spans="2:51" ht="15" customHeight="1" outlineLevel="1">
      <c r="B451" s="744" t="s">
        <v>12872</v>
      </c>
      <c r="C451" s="757"/>
      <c r="D451" s="757"/>
      <c r="E451" s="757"/>
      <c r="F451" s="757"/>
      <c r="G451" s="757"/>
      <c r="H451" s="758"/>
      <c r="I451" s="759"/>
      <c r="J451" s="761"/>
      <c r="K451" s="761"/>
      <c r="L451" s="784">
        <f t="shared" si="48"/>
        <v>0</v>
      </c>
      <c r="M451" s="780"/>
      <c r="N451" s="786"/>
      <c r="O451" s="786"/>
      <c r="P451" s="786"/>
      <c r="Q451" s="752">
        <f t="shared" si="49"/>
        <v>0</v>
      </c>
      <c r="R451" s="768">
        <f t="shared" si="50"/>
        <v>0</v>
      </c>
      <c r="S451" s="768">
        <f t="shared" si="51"/>
        <v>0</v>
      </c>
      <c r="T451" s="765"/>
      <c r="U451" s="765"/>
      <c r="V451" s="766"/>
      <c r="W451" s="1913"/>
      <c r="X451" s="386" t="s">
        <v>12873</v>
      </c>
      <c r="Y451" s="1913"/>
      <c r="Z451" s="1924"/>
      <c r="AA451" s="1913"/>
      <c r="AB451" s="1914"/>
      <c r="AC451" s="1915"/>
      <c r="AD451" s="834">
        <v>438</v>
      </c>
      <c r="AE451" s="826" t="s">
        <v>12874</v>
      </c>
      <c r="AF451" s="850" t="s">
        <v>12875</v>
      </c>
      <c r="AG451" s="850" t="s">
        <v>12876</v>
      </c>
      <c r="AH451" s="850" t="s">
        <v>12877</v>
      </c>
      <c r="AI451" s="850" t="s">
        <v>12878</v>
      </c>
      <c r="AJ451" s="850" t="s">
        <v>12879</v>
      </c>
      <c r="AK451" s="851" t="s">
        <v>12880</v>
      </c>
      <c r="AL451" s="852" t="s">
        <v>12881</v>
      </c>
      <c r="AM451" s="853" t="s">
        <v>12882</v>
      </c>
      <c r="AN451" s="853" t="s">
        <v>12883</v>
      </c>
      <c r="AO451" s="784" t="s">
        <v>12884</v>
      </c>
      <c r="AP451" s="827" t="s">
        <v>12885</v>
      </c>
      <c r="AQ451" s="777"/>
      <c r="AR451" s="777"/>
      <c r="AS451" s="777"/>
      <c r="AT451" s="752" t="s">
        <v>12886</v>
      </c>
      <c r="AU451" s="694" t="s">
        <v>12887</v>
      </c>
      <c r="AV451" s="694" t="s">
        <v>12888</v>
      </c>
      <c r="AW451" s="709" t="s">
        <v>12889</v>
      </c>
      <c r="AX451" s="709" t="s">
        <v>12890</v>
      </c>
      <c r="AY451" s="872" t="s">
        <v>12891</v>
      </c>
    </row>
    <row r="452" spans="2:51" ht="15" customHeight="1" outlineLevel="1">
      <c r="B452" s="744" t="s">
        <v>12892</v>
      </c>
      <c r="C452" s="757"/>
      <c r="D452" s="757"/>
      <c r="E452" s="757"/>
      <c r="F452" s="757"/>
      <c r="G452" s="757"/>
      <c r="H452" s="758"/>
      <c r="I452" s="759"/>
      <c r="J452" s="761"/>
      <c r="K452" s="761"/>
      <c r="L452" s="784">
        <f t="shared" si="48"/>
        <v>0</v>
      </c>
      <c r="M452" s="780"/>
      <c r="N452" s="786"/>
      <c r="O452" s="786"/>
      <c r="P452" s="786"/>
      <c r="Q452" s="752">
        <f t="shared" si="49"/>
        <v>0</v>
      </c>
      <c r="R452" s="768">
        <f t="shared" si="50"/>
        <v>0</v>
      </c>
      <c r="S452" s="768">
        <f t="shared" si="51"/>
        <v>0</v>
      </c>
      <c r="T452" s="765"/>
      <c r="U452" s="765"/>
      <c r="V452" s="766"/>
      <c r="W452" s="1913"/>
      <c r="X452" s="386" t="s">
        <v>12893</v>
      </c>
      <c r="Y452" s="1913"/>
      <c r="Z452" s="1924"/>
      <c r="AA452" s="1913"/>
      <c r="AB452" s="1914"/>
      <c r="AC452" s="1915"/>
      <c r="AD452" s="834">
        <v>439</v>
      </c>
      <c r="AE452" s="826" t="s">
        <v>12894</v>
      </c>
      <c r="AF452" s="850" t="s">
        <v>12895</v>
      </c>
      <c r="AG452" s="850" t="s">
        <v>12896</v>
      </c>
      <c r="AH452" s="850" t="s">
        <v>12897</v>
      </c>
      <c r="AI452" s="850" t="s">
        <v>12898</v>
      </c>
      <c r="AJ452" s="850" t="s">
        <v>12899</v>
      </c>
      <c r="AK452" s="851" t="s">
        <v>12900</v>
      </c>
      <c r="AL452" s="852" t="s">
        <v>12901</v>
      </c>
      <c r="AM452" s="853" t="s">
        <v>12902</v>
      </c>
      <c r="AN452" s="853" t="s">
        <v>12903</v>
      </c>
      <c r="AO452" s="784" t="s">
        <v>12904</v>
      </c>
      <c r="AP452" s="827" t="s">
        <v>12905</v>
      </c>
      <c r="AQ452" s="777"/>
      <c r="AR452" s="777"/>
      <c r="AS452" s="777"/>
      <c r="AT452" s="752" t="s">
        <v>12906</v>
      </c>
      <c r="AU452" s="694" t="s">
        <v>12907</v>
      </c>
      <c r="AV452" s="694" t="s">
        <v>12908</v>
      </c>
      <c r="AW452" s="709" t="s">
        <v>12909</v>
      </c>
      <c r="AX452" s="709" t="s">
        <v>12910</v>
      </c>
      <c r="AY452" s="872" t="s">
        <v>12911</v>
      </c>
    </row>
    <row r="453" spans="2:51" ht="15" customHeight="1" outlineLevel="1">
      <c r="B453" s="744" t="s">
        <v>12912</v>
      </c>
      <c r="C453" s="757"/>
      <c r="D453" s="757"/>
      <c r="E453" s="757"/>
      <c r="F453" s="757"/>
      <c r="G453" s="757"/>
      <c r="H453" s="758"/>
      <c r="I453" s="759"/>
      <c r="J453" s="761"/>
      <c r="K453" s="761"/>
      <c r="L453" s="784">
        <f t="shared" si="48"/>
        <v>0</v>
      </c>
      <c r="M453" s="780"/>
      <c r="N453" s="786"/>
      <c r="O453" s="786"/>
      <c r="P453" s="786"/>
      <c r="Q453" s="752">
        <f t="shared" si="49"/>
        <v>0</v>
      </c>
      <c r="R453" s="768">
        <f t="shared" si="50"/>
        <v>0</v>
      </c>
      <c r="S453" s="768">
        <f t="shared" si="51"/>
        <v>0</v>
      </c>
      <c r="T453" s="765"/>
      <c r="U453" s="765"/>
      <c r="V453" s="766"/>
      <c r="W453" s="1913"/>
      <c r="X453" s="386" t="s">
        <v>12913</v>
      </c>
      <c r="Y453" s="1913"/>
      <c r="Z453" s="1924"/>
      <c r="AA453" s="1913"/>
      <c r="AB453" s="1914"/>
      <c r="AC453" s="1915"/>
      <c r="AD453" s="834">
        <v>440</v>
      </c>
      <c r="AE453" s="826" t="s">
        <v>12914</v>
      </c>
      <c r="AF453" s="850" t="s">
        <v>12915</v>
      </c>
      <c r="AG453" s="850" t="s">
        <v>12916</v>
      </c>
      <c r="AH453" s="850" t="s">
        <v>12917</v>
      </c>
      <c r="AI453" s="850" t="s">
        <v>12918</v>
      </c>
      <c r="AJ453" s="850" t="s">
        <v>12919</v>
      </c>
      <c r="AK453" s="851" t="s">
        <v>12920</v>
      </c>
      <c r="AL453" s="852" t="s">
        <v>12921</v>
      </c>
      <c r="AM453" s="853" t="s">
        <v>12922</v>
      </c>
      <c r="AN453" s="853" t="s">
        <v>12923</v>
      </c>
      <c r="AO453" s="784" t="s">
        <v>12924</v>
      </c>
      <c r="AP453" s="827" t="s">
        <v>12925</v>
      </c>
      <c r="AQ453" s="777"/>
      <c r="AR453" s="777"/>
      <c r="AS453" s="777"/>
      <c r="AT453" s="752" t="s">
        <v>12926</v>
      </c>
      <c r="AU453" s="694" t="s">
        <v>12927</v>
      </c>
      <c r="AV453" s="694" t="s">
        <v>12928</v>
      </c>
      <c r="AW453" s="709" t="s">
        <v>12929</v>
      </c>
      <c r="AX453" s="709" t="s">
        <v>12930</v>
      </c>
      <c r="AY453" s="872" t="s">
        <v>12931</v>
      </c>
    </row>
    <row r="454" spans="2:51" ht="15" customHeight="1" outlineLevel="1">
      <c r="B454" s="744" t="s">
        <v>12932</v>
      </c>
      <c r="C454" s="757"/>
      <c r="D454" s="757"/>
      <c r="E454" s="757"/>
      <c r="F454" s="757"/>
      <c r="G454" s="757"/>
      <c r="H454" s="758"/>
      <c r="I454" s="759"/>
      <c r="J454" s="761"/>
      <c r="K454" s="761"/>
      <c r="L454" s="784">
        <f t="shared" si="48"/>
        <v>0</v>
      </c>
      <c r="M454" s="780"/>
      <c r="N454" s="786"/>
      <c r="O454" s="786"/>
      <c r="P454" s="786"/>
      <c r="Q454" s="752">
        <f t="shared" si="49"/>
        <v>0</v>
      </c>
      <c r="R454" s="768">
        <f t="shared" si="50"/>
        <v>0</v>
      </c>
      <c r="S454" s="768">
        <f t="shared" si="51"/>
        <v>0</v>
      </c>
      <c r="T454" s="765"/>
      <c r="U454" s="765"/>
      <c r="V454" s="766"/>
      <c r="W454" s="1913"/>
      <c r="X454" s="386" t="s">
        <v>12933</v>
      </c>
      <c r="Y454" s="1913"/>
      <c r="Z454" s="1924"/>
      <c r="AA454" s="1913"/>
      <c r="AB454" s="1914"/>
      <c r="AC454" s="1915"/>
      <c r="AD454" s="834">
        <v>441</v>
      </c>
      <c r="AE454" s="826" t="s">
        <v>12934</v>
      </c>
      <c r="AF454" s="850" t="s">
        <v>12935</v>
      </c>
      <c r="AG454" s="850" t="s">
        <v>12936</v>
      </c>
      <c r="AH454" s="850" t="s">
        <v>12937</v>
      </c>
      <c r="AI454" s="850" t="s">
        <v>12938</v>
      </c>
      <c r="AJ454" s="850" t="s">
        <v>12939</v>
      </c>
      <c r="AK454" s="851" t="s">
        <v>12940</v>
      </c>
      <c r="AL454" s="852" t="s">
        <v>12941</v>
      </c>
      <c r="AM454" s="853" t="s">
        <v>12942</v>
      </c>
      <c r="AN454" s="853" t="s">
        <v>12943</v>
      </c>
      <c r="AO454" s="784" t="s">
        <v>12944</v>
      </c>
      <c r="AP454" s="827" t="s">
        <v>12945</v>
      </c>
      <c r="AQ454" s="777"/>
      <c r="AR454" s="777"/>
      <c r="AS454" s="777"/>
      <c r="AT454" s="752" t="s">
        <v>12946</v>
      </c>
      <c r="AU454" s="694" t="s">
        <v>12947</v>
      </c>
      <c r="AV454" s="694" t="s">
        <v>12948</v>
      </c>
      <c r="AW454" s="709" t="s">
        <v>12949</v>
      </c>
      <c r="AX454" s="709" t="s">
        <v>12950</v>
      </c>
      <c r="AY454" s="872" t="s">
        <v>12951</v>
      </c>
    </row>
    <row r="455" spans="2:51" ht="15" customHeight="1" outlineLevel="1">
      <c r="B455" s="744" t="s">
        <v>12952</v>
      </c>
      <c r="C455" s="757"/>
      <c r="D455" s="757"/>
      <c r="E455" s="757"/>
      <c r="F455" s="757"/>
      <c r="G455" s="757"/>
      <c r="H455" s="758"/>
      <c r="I455" s="759"/>
      <c r="J455" s="761"/>
      <c r="K455" s="761"/>
      <c r="L455" s="784">
        <f t="shared" si="48"/>
        <v>0</v>
      </c>
      <c r="M455" s="780"/>
      <c r="N455" s="786"/>
      <c r="O455" s="786"/>
      <c r="P455" s="786"/>
      <c r="Q455" s="752">
        <f t="shared" si="49"/>
        <v>0</v>
      </c>
      <c r="R455" s="768">
        <f t="shared" si="50"/>
        <v>0</v>
      </c>
      <c r="S455" s="768">
        <f t="shared" si="51"/>
        <v>0</v>
      </c>
      <c r="T455" s="765"/>
      <c r="U455" s="765"/>
      <c r="V455" s="766"/>
      <c r="W455" s="1913"/>
      <c r="X455" s="386" t="s">
        <v>12953</v>
      </c>
      <c r="Y455" s="1913"/>
      <c r="Z455" s="1924"/>
      <c r="AA455" s="1913"/>
      <c r="AB455" s="1914"/>
      <c r="AC455" s="1915"/>
      <c r="AD455" s="834">
        <v>442</v>
      </c>
      <c r="AE455" s="826" t="s">
        <v>12954</v>
      </c>
      <c r="AF455" s="850" t="s">
        <v>12955</v>
      </c>
      <c r="AG455" s="850" t="s">
        <v>12956</v>
      </c>
      <c r="AH455" s="850" t="s">
        <v>12957</v>
      </c>
      <c r="AI455" s="850" t="s">
        <v>12958</v>
      </c>
      <c r="AJ455" s="850" t="s">
        <v>12959</v>
      </c>
      <c r="AK455" s="851" t="s">
        <v>12960</v>
      </c>
      <c r="AL455" s="852" t="s">
        <v>12961</v>
      </c>
      <c r="AM455" s="853" t="s">
        <v>12962</v>
      </c>
      <c r="AN455" s="853" t="s">
        <v>12963</v>
      </c>
      <c r="AO455" s="784" t="s">
        <v>12964</v>
      </c>
      <c r="AP455" s="827" t="s">
        <v>12965</v>
      </c>
      <c r="AQ455" s="777"/>
      <c r="AR455" s="777"/>
      <c r="AS455" s="777"/>
      <c r="AT455" s="752" t="s">
        <v>12966</v>
      </c>
      <c r="AU455" s="694" t="s">
        <v>12967</v>
      </c>
      <c r="AV455" s="694" t="s">
        <v>12968</v>
      </c>
      <c r="AW455" s="709" t="s">
        <v>12969</v>
      </c>
      <c r="AX455" s="709" t="s">
        <v>12970</v>
      </c>
      <c r="AY455" s="872" t="s">
        <v>12971</v>
      </c>
    </row>
    <row r="456" spans="2:51" ht="15" customHeight="1" outlineLevel="1">
      <c r="B456" s="744" t="s">
        <v>12972</v>
      </c>
      <c r="C456" s="757"/>
      <c r="D456" s="757"/>
      <c r="E456" s="757"/>
      <c r="F456" s="757"/>
      <c r="G456" s="757"/>
      <c r="H456" s="758"/>
      <c r="I456" s="759"/>
      <c r="J456" s="761"/>
      <c r="K456" s="761"/>
      <c r="L456" s="784">
        <f t="shared" si="48"/>
        <v>0</v>
      </c>
      <c r="M456" s="780"/>
      <c r="N456" s="786"/>
      <c r="O456" s="786"/>
      <c r="P456" s="786"/>
      <c r="Q456" s="752">
        <f t="shared" si="49"/>
        <v>0</v>
      </c>
      <c r="R456" s="768">
        <f t="shared" si="50"/>
        <v>0</v>
      </c>
      <c r="S456" s="768">
        <f t="shared" si="51"/>
        <v>0</v>
      </c>
      <c r="T456" s="765"/>
      <c r="U456" s="765"/>
      <c r="V456" s="766"/>
      <c r="W456" s="1913"/>
      <c r="X456" s="386" t="s">
        <v>12973</v>
      </c>
      <c r="Y456" s="1913"/>
      <c r="Z456" s="1924"/>
      <c r="AA456" s="1913"/>
      <c r="AB456" s="1914"/>
      <c r="AC456" s="1915"/>
      <c r="AD456" s="834">
        <v>443</v>
      </c>
      <c r="AE456" s="826" t="s">
        <v>12974</v>
      </c>
      <c r="AF456" s="850" t="s">
        <v>12975</v>
      </c>
      <c r="AG456" s="850" t="s">
        <v>12976</v>
      </c>
      <c r="AH456" s="850" t="s">
        <v>12977</v>
      </c>
      <c r="AI456" s="850" t="s">
        <v>12978</v>
      </c>
      <c r="AJ456" s="850" t="s">
        <v>12979</v>
      </c>
      <c r="AK456" s="851" t="s">
        <v>12980</v>
      </c>
      <c r="AL456" s="852" t="s">
        <v>12981</v>
      </c>
      <c r="AM456" s="853" t="s">
        <v>12982</v>
      </c>
      <c r="AN456" s="853" t="s">
        <v>12983</v>
      </c>
      <c r="AO456" s="784" t="s">
        <v>12984</v>
      </c>
      <c r="AP456" s="827" t="s">
        <v>12985</v>
      </c>
      <c r="AQ456" s="777"/>
      <c r="AR456" s="777"/>
      <c r="AS456" s="777"/>
      <c r="AT456" s="752" t="s">
        <v>12986</v>
      </c>
      <c r="AU456" s="694" t="s">
        <v>12987</v>
      </c>
      <c r="AV456" s="694" t="s">
        <v>12988</v>
      </c>
      <c r="AW456" s="709" t="s">
        <v>12989</v>
      </c>
      <c r="AX456" s="709" t="s">
        <v>12990</v>
      </c>
      <c r="AY456" s="872" t="s">
        <v>12991</v>
      </c>
    </row>
    <row r="457" spans="2:51" ht="15" customHeight="1" outlineLevel="1">
      <c r="B457" s="744" t="s">
        <v>12992</v>
      </c>
      <c r="C457" s="757"/>
      <c r="D457" s="757"/>
      <c r="E457" s="757"/>
      <c r="F457" s="757"/>
      <c r="G457" s="757"/>
      <c r="H457" s="758"/>
      <c r="I457" s="759"/>
      <c r="J457" s="761"/>
      <c r="K457" s="761"/>
      <c r="L457" s="784">
        <f t="shared" si="48"/>
        <v>0</v>
      </c>
      <c r="M457" s="780"/>
      <c r="N457" s="786"/>
      <c r="O457" s="786"/>
      <c r="P457" s="786"/>
      <c r="Q457" s="752">
        <f t="shared" si="49"/>
        <v>0</v>
      </c>
      <c r="R457" s="768">
        <f t="shared" si="50"/>
        <v>0</v>
      </c>
      <c r="S457" s="768">
        <f t="shared" si="51"/>
        <v>0</v>
      </c>
      <c r="T457" s="765"/>
      <c r="U457" s="765"/>
      <c r="V457" s="766"/>
      <c r="W457" s="1913"/>
      <c r="X457" s="386" t="s">
        <v>12993</v>
      </c>
      <c r="Y457" s="1913"/>
      <c r="Z457" s="1924"/>
      <c r="AA457" s="1913"/>
      <c r="AB457" s="1914"/>
      <c r="AC457" s="1915"/>
      <c r="AD457" s="834">
        <v>444</v>
      </c>
      <c r="AE457" s="826" t="s">
        <v>12994</v>
      </c>
      <c r="AF457" s="850" t="s">
        <v>12995</v>
      </c>
      <c r="AG457" s="850" t="s">
        <v>12996</v>
      </c>
      <c r="AH457" s="850" t="s">
        <v>12997</v>
      </c>
      <c r="AI457" s="850" t="s">
        <v>12998</v>
      </c>
      <c r="AJ457" s="850" t="s">
        <v>12999</v>
      </c>
      <c r="AK457" s="851" t="s">
        <v>13000</v>
      </c>
      <c r="AL457" s="852" t="s">
        <v>13001</v>
      </c>
      <c r="AM457" s="853" t="s">
        <v>13002</v>
      </c>
      <c r="AN457" s="853" t="s">
        <v>13003</v>
      </c>
      <c r="AO457" s="784" t="s">
        <v>13004</v>
      </c>
      <c r="AP457" s="827" t="s">
        <v>13005</v>
      </c>
      <c r="AQ457" s="777"/>
      <c r="AR457" s="777"/>
      <c r="AS457" s="777"/>
      <c r="AT457" s="752" t="s">
        <v>13006</v>
      </c>
      <c r="AU457" s="694" t="s">
        <v>13007</v>
      </c>
      <c r="AV457" s="694" t="s">
        <v>13008</v>
      </c>
      <c r="AW457" s="709" t="s">
        <v>13009</v>
      </c>
      <c r="AX457" s="709" t="s">
        <v>13010</v>
      </c>
      <c r="AY457" s="872" t="s">
        <v>13011</v>
      </c>
    </row>
    <row r="458" spans="2:51" ht="15" customHeight="1" outlineLevel="1">
      <c r="B458" s="744" t="s">
        <v>13012</v>
      </c>
      <c r="C458" s="757"/>
      <c r="D458" s="757"/>
      <c r="E458" s="757"/>
      <c r="F458" s="757"/>
      <c r="G458" s="757"/>
      <c r="H458" s="758"/>
      <c r="I458" s="759"/>
      <c r="J458" s="761"/>
      <c r="K458" s="761"/>
      <c r="L458" s="784">
        <f t="shared" si="48"/>
        <v>0</v>
      </c>
      <c r="M458" s="780"/>
      <c r="N458" s="786"/>
      <c r="O458" s="786"/>
      <c r="P458" s="786"/>
      <c r="Q458" s="752">
        <f t="shared" si="49"/>
        <v>0</v>
      </c>
      <c r="R458" s="768">
        <f t="shared" si="50"/>
        <v>0</v>
      </c>
      <c r="S458" s="768">
        <f t="shared" si="51"/>
        <v>0</v>
      </c>
      <c r="T458" s="765"/>
      <c r="U458" s="765"/>
      <c r="V458" s="766"/>
      <c r="W458" s="1913"/>
      <c r="X458" s="386" t="s">
        <v>13013</v>
      </c>
      <c r="Y458" s="1913"/>
      <c r="Z458" s="1924"/>
      <c r="AA458" s="1913"/>
      <c r="AB458" s="1914"/>
      <c r="AC458" s="1915"/>
      <c r="AD458" s="834">
        <v>445</v>
      </c>
      <c r="AE458" s="826" t="s">
        <v>13014</v>
      </c>
      <c r="AF458" s="850" t="s">
        <v>13015</v>
      </c>
      <c r="AG458" s="850" t="s">
        <v>13016</v>
      </c>
      <c r="AH458" s="850" t="s">
        <v>13017</v>
      </c>
      <c r="AI458" s="850" t="s">
        <v>13018</v>
      </c>
      <c r="AJ458" s="850" t="s">
        <v>13019</v>
      </c>
      <c r="AK458" s="851" t="s">
        <v>13020</v>
      </c>
      <c r="AL458" s="852" t="s">
        <v>13021</v>
      </c>
      <c r="AM458" s="853" t="s">
        <v>13022</v>
      </c>
      <c r="AN458" s="853" t="s">
        <v>13023</v>
      </c>
      <c r="AO458" s="784" t="s">
        <v>13024</v>
      </c>
      <c r="AP458" s="827" t="s">
        <v>13025</v>
      </c>
      <c r="AQ458" s="777"/>
      <c r="AR458" s="777"/>
      <c r="AS458" s="777"/>
      <c r="AT458" s="752" t="s">
        <v>13026</v>
      </c>
      <c r="AU458" s="694" t="s">
        <v>13027</v>
      </c>
      <c r="AV458" s="694" t="s">
        <v>13028</v>
      </c>
      <c r="AW458" s="709" t="s">
        <v>13029</v>
      </c>
      <c r="AX458" s="709" t="s">
        <v>13030</v>
      </c>
      <c r="AY458" s="872" t="s">
        <v>13031</v>
      </c>
    </row>
    <row r="459" spans="2:51" ht="15" customHeight="1" outlineLevel="1">
      <c r="B459" s="744" t="s">
        <v>13032</v>
      </c>
      <c r="C459" s="757"/>
      <c r="D459" s="757"/>
      <c r="E459" s="757"/>
      <c r="F459" s="757"/>
      <c r="G459" s="757"/>
      <c r="H459" s="758"/>
      <c r="I459" s="759"/>
      <c r="J459" s="761"/>
      <c r="K459" s="761"/>
      <c r="L459" s="784">
        <f t="shared" si="48"/>
        <v>0</v>
      </c>
      <c r="M459" s="780"/>
      <c r="N459" s="786"/>
      <c r="O459" s="786"/>
      <c r="P459" s="786"/>
      <c r="Q459" s="752">
        <f t="shared" si="49"/>
        <v>0</v>
      </c>
      <c r="R459" s="768">
        <f t="shared" si="50"/>
        <v>0</v>
      </c>
      <c r="S459" s="768">
        <f t="shared" si="51"/>
        <v>0</v>
      </c>
      <c r="T459" s="765"/>
      <c r="U459" s="765"/>
      <c r="V459" s="766"/>
      <c r="W459" s="1913"/>
      <c r="X459" s="386" t="s">
        <v>13033</v>
      </c>
      <c r="Y459" s="1913"/>
      <c r="Z459" s="1924"/>
      <c r="AA459" s="1913"/>
      <c r="AB459" s="1914"/>
      <c r="AC459" s="1915"/>
      <c r="AD459" s="834">
        <v>446</v>
      </c>
      <c r="AE459" s="826" t="s">
        <v>13034</v>
      </c>
      <c r="AF459" s="850" t="s">
        <v>13035</v>
      </c>
      <c r="AG459" s="850" t="s">
        <v>13036</v>
      </c>
      <c r="AH459" s="850" t="s">
        <v>13037</v>
      </c>
      <c r="AI459" s="850" t="s">
        <v>13038</v>
      </c>
      <c r="AJ459" s="850" t="s">
        <v>13039</v>
      </c>
      <c r="AK459" s="851" t="s">
        <v>13040</v>
      </c>
      <c r="AL459" s="852" t="s">
        <v>13041</v>
      </c>
      <c r="AM459" s="853" t="s">
        <v>13042</v>
      </c>
      <c r="AN459" s="853" t="s">
        <v>13043</v>
      </c>
      <c r="AO459" s="784" t="s">
        <v>13044</v>
      </c>
      <c r="AP459" s="827" t="s">
        <v>13045</v>
      </c>
      <c r="AQ459" s="777"/>
      <c r="AR459" s="777"/>
      <c r="AS459" s="777"/>
      <c r="AT459" s="752" t="s">
        <v>13046</v>
      </c>
      <c r="AU459" s="694" t="s">
        <v>13047</v>
      </c>
      <c r="AV459" s="694" t="s">
        <v>13048</v>
      </c>
      <c r="AW459" s="709" t="s">
        <v>13049</v>
      </c>
      <c r="AX459" s="709" t="s">
        <v>13050</v>
      </c>
      <c r="AY459" s="872" t="s">
        <v>13051</v>
      </c>
    </row>
    <row r="460" spans="2:51" ht="15" customHeight="1" outlineLevel="1">
      <c r="B460" s="744" t="s">
        <v>13052</v>
      </c>
      <c r="C460" s="757"/>
      <c r="D460" s="757"/>
      <c r="E460" s="757"/>
      <c r="F460" s="757"/>
      <c r="G460" s="757"/>
      <c r="H460" s="758"/>
      <c r="I460" s="759"/>
      <c r="J460" s="761"/>
      <c r="K460" s="761"/>
      <c r="L460" s="784">
        <f t="shared" si="48"/>
        <v>0</v>
      </c>
      <c r="M460" s="780"/>
      <c r="N460" s="786"/>
      <c r="O460" s="786"/>
      <c r="P460" s="786"/>
      <c r="Q460" s="752">
        <f t="shared" si="49"/>
        <v>0</v>
      </c>
      <c r="R460" s="768">
        <f t="shared" si="50"/>
        <v>0</v>
      </c>
      <c r="S460" s="768">
        <f t="shared" si="51"/>
        <v>0</v>
      </c>
      <c r="T460" s="765"/>
      <c r="U460" s="765"/>
      <c r="V460" s="766"/>
      <c r="W460" s="1913"/>
      <c r="X460" s="386" t="s">
        <v>13053</v>
      </c>
      <c r="Y460" s="1913"/>
      <c r="Z460" s="1924"/>
      <c r="AA460" s="1913"/>
      <c r="AB460" s="1914"/>
      <c r="AC460" s="1915"/>
      <c r="AD460" s="834">
        <v>447</v>
      </c>
      <c r="AE460" s="826" t="s">
        <v>13054</v>
      </c>
      <c r="AF460" s="850" t="s">
        <v>13055</v>
      </c>
      <c r="AG460" s="850" t="s">
        <v>13056</v>
      </c>
      <c r="AH460" s="850" t="s">
        <v>13057</v>
      </c>
      <c r="AI460" s="850" t="s">
        <v>13058</v>
      </c>
      <c r="AJ460" s="850" t="s">
        <v>13059</v>
      </c>
      <c r="AK460" s="851" t="s">
        <v>13060</v>
      </c>
      <c r="AL460" s="852" t="s">
        <v>13061</v>
      </c>
      <c r="AM460" s="853" t="s">
        <v>13062</v>
      </c>
      <c r="AN460" s="853" t="s">
        <v>13063</v>
      </c>
      <c r="AO460" s="784" t="s">
        <v>13064</v>
      </c>
      <c r="AP460" s="827" t="s">
        <v>13065</v>
      </c>
      <c r="AQ460" s="777"/>
      <c r="AR460" s="777"/>
      <c r="AS460" s="777"/>
      <c r="AT460" s="752" t="s">
        <v>13066</v>
      </c>
      <c r="AU460" s="694" t="s">
        <v>13067</v>
      </c>
      <c r="AV460" s="694" t="s">
        <v>13068</v>
      </c>
      <c r="AW460" s="709" t="s">
        <v>13069</v>
      </c>
      <c r="AX460" s="709" t="s">
        <v>13070</v>
      </c>
      <c r="AY460" s="872" t="s">
        <v>13071</v>
      </c>
    </row>
    <row r="461" spans="2:51" ht="15" customHeight="1" outlineLevel="1">
      <c r="B461" s="744" t="s">
        <v>13072</v>
      </c>
      <c r="C461" s="757"/>
      <c r="D461" s="757"/>
      <c r="E461" s="757"/>
      <c r="F461" s="757"/>
      <c r="G461" s="757"/>
      <c r="H461" s="758"/>
      <c r="I461" s="759"/>
      <c r="J461" s="761"/>
      <c r="K461" s="761"/>
      <c r="L461" s="784">
        <f t="shared" si="48"/>
        <v>0</v>
      </c>
      <c r="M461" s="780"/>
      <c r="N461" s="786"/>
      <c r="O461" s="786"/>
      <c r="P461" s="786"/>
      <c r="Q461" s="752">
        <f t="shared" si="49"/>
        <v>0</v>
      </c>
      <c r="R461" s="768">
        <f t="shared" si="50"/>
        <v>0</v>
      </c>
      <c r="S461" s="768">
        <f t="shared" si="51"/>
        <v>0</v>
      </c>
      <c r="T461" s="765"/>
      <c r="U461" s="765"/>
      <c r="V461" s="766"/>
      <c r="W461" s="1913"/>
      <c r="X461" s="386" t="s">
        <v>13073</v>
      </c>
      <c r="Y461" s="1913"/>
      <c r="Z461" s="1924"/>
      <c r="AA461" s="1913"/>
      <c r="AB461" s="1914"/>
      <c r="AC461" s="1915"/>
      <c r="AD461" s="834">
        <v>448</v>
      </c>
      <c r="AE461" s="826" t="s">
        <v>13074</v>
      </c>
      <c r="AF461" s="850" t="s">
        <v>13075</v>
      </c>
      <c r="AG461" s="850" t="s">
        <v>13076</v>
      </c>
      <c r="AH461" s="850" t="s">
        <v>13077</v>
      </c>
      <c r="AI461" s="850" t="s">
        <v>13078</v>
      </c>
      <c r="AJ461" s="850" t="s">
        <v>13079</v>
      </c>
      <c r="AK461" s="851" t="s">
        <v>13080</v>
      </c>
      <c r="AL461" s="852" t="s">
        <v>13081</v>
      </c>
      <c r="AM461" s="853" t="s">
        <v>13082</v>
      </c>
      <c r="AN461" s="853" t="s">
        <v>13083</v>
      </c>
      <c r="AO461" s="784" t="s">
        <v>13084</v>
      </c>
      <c r="AP461" s="827" t="s">
        <v>13085</v>
      </c>
      <c r="AQ461" s="777"/>
      <c r="AR461" s="777"/>
      <c r="AS461" s="777"/>
      <c r="AT461" s="752" t="s">
        <v>13086</v>
      </c>
      <c r="AU461" s="694" t="s">
        <v>13087</v>
      </c>
      <c r="AV461" s="694" t="s">
        <v>13088</v>
      </c>
      <c r="AW461" s="709" t="s">
        <v>13089</v>
      </c>
      <c r="AX461" s="709" t="s">
        <v>13090</v>
      </c>
      <c r="AY461" s="872" t="s">
        <v>13091</v>
      </c>
    </row>
    <row r="462" spans="2:51" ht="15" customHeight="1" outlineLevel="1">
      <c r="B462" s="744" t="s">
        <v>13092</v>
      </c>
      <c r="C462" s="757"/>
      <c r="D462" s="757"/>
      <c r="E462" s="757"/>
      <c r="F462" s="757"/>
      <c r="G462" s="757"/>
      <c r="H462" s="758"/>
      <c r="I462" s="759"/>
      <c r="J462" s="761"/>
      <c r="K462" s="761"/>
      <c r="L462" s="784">
        <f t="shared" si="48"/>
        <v>0</v>
      </c>
      <c r="M462" s="780"/>
      <c r="N462" s="786"/>
      <c r="O462" s="786"/>
      <c r="P462" s="786"/>
      <c r="Q462" s="752">
        <f t="shared" si="49"/>
        <v>0</v>
      </c>
      <c r="R462" s="768">
        <f t="shared" si="50"/>
        <v>0</v>
      </c>
      <c r="S462" s="768">
        <f t="shared" si="51"/>
        <v>0</v>
      </c>
      <c r="T462" s="765"/>
      <c r="U462" s="765"/>
      <c r="V462" s="766"/>
      <c r="W462" s="1913"/>
      <c r="X462" s="386" t="s">
        <v>13093</v>
      </c>
      <c r="Y462" s="1913"/>
      <c r="Z462" s="1924"/>
      <c r="AA462" s="1913"/>
      <c r="AB462" s="1914"/>
      <c r="AC462" s="1915"/>
      <c r="AD462" s="834">
        <v>449</v>
      </c>
      <c r="AE462" s="826" t="s">
        <v>13094</v>
      </c>
      <c r="AF462" s="850" t="s">
        <v>13095</v>
      </c>
      <c r="AG462" s="850" t="s">
        <v>13096</v>
      </c>
      <c r="AH462" s="850" t="s">
        <v>13097</v>
      </c>
      <c r="AI462" s="850" t="s">
        <v>13098</v>
      </c>
      <c r="AJ462" s="850" t="s">
        <v>13099</v>
      </c>
      <c r="AK462" s="851" t="s">
        <v>13100</v>
      </c>
      <c r="AL462" s="852" t="s">
        <v>13101</v>
      </c>
      <c r="AM462" s="853" t="s">
        <v>13102</v>
      </c>
      <c r="AN462" s="853" t="s">
        <v>13103</v>
      </c>
      <c r="AO462" s="784" t="s">
        <v>13104</v>
      </c>
      <c r="AP462" s="827" t="s">
        <v>13105</v>
      </c>
      <c r="AQ462" s="777"/>
      <c r="AR462" s="777"/>
      <c r="AS462" s="777"/>
      <c r="AT462" s="752" t="s">
        <v>13106</v>
      </c>
      <c r="AU462" s="694" t="s">
        <v>13107</v>
      </c>
      <c r="AV462" s="694" t="s">
        <v>13108</v>
      </c>
      <c r="AW462" s="709" t="s">
        <v>13109</v>
      </c>
      <c r="AX462" s="709" t="s">
        <v>13110</v>
      </c>
      <c r="AY462" s="872" t="s">
        <v>13111</v>
      </c>
    </row>
    <row r="463" spans="2:51" ht="15" customHeight="1" outlineLevel="1">
      <c r="B463" s="744" t="s">
        <v>13112</v>
      </c>
      <c r="C463" s="757"/>
      <c r="D463" s="757"/>
      <c r="E463" s="757"/>
      <c r="F463" s="757"/>
      <c r="G463" s="757"/>
      <c r="H463" s="758"/>
      <c r="I463" s="759"/>
      <c r="J463" s="761"/>
      <c r="K463" s="761"/>
      <c r="L463" s="784">
        <f t="shared" si="48"/>
        <v>0</v>
      </c>
      <c r="M463" s="780"/>
      <c r="N463" s="786"/>
      <c r="O463" s="786"/>
      <c r="P463" s="786"/>
      <c r="Q463" s="752">
        <f t="shared" si="49"/>
        <v>0</v>
      </c>
      <c r="R463" s="768">
        <f t="shared" si="50"/>
        <v>0</v>
      </c>
      <c r="S463" s="768">
        <f t="shared" si="51"/>
        <v>0</v>
      </c>
      <c r="T463" s="765"/>
      <c r="U463" s="765"/>
      <c r="V463" s="766"/>
      <c r="W463" s="1913"/>
      <c r="X463" s="386" t="s">
        <v>13113</v>
      </c>
      <c r="Y463" s="1913"/>
      <c r="Z463" s="1924"/>
      <c r="AA463" s="1913"/>
      <c r="AB463" s="1914"/>
      <c r="AC463" s="1915"/>
      <c r="AD463" s="834">
        <v>450</v>
      </c>
      <c r="AE463" s="826" t="s">
        <v>13114</v>
      </c>
      <c r="AF463" s="850" t="s">
        <v>13115</v>
      </c>
      <c r="AG463" s="850" t="s">
        <v>13116</v>
      </c>
      <c r="AH463" s="850" t="s">
        <v>13117</v>
      </c>
      <c r="AI463" s="850" t="s">
        <v>13118</v>
      </c>
      <c r="AJ463" s="850" t="s">
        <v>13119</v>
      </c>
      <c r="AK463" s="851" t="s">
        <v>13120</v>
      </c>
      <c r="AL463" s="852" t="s">
        <v>13121</v>
      </c>
      <c r="AM463" s="853" t="s">
        <v>13122</v>
      </c>
      <c r="AN463" s="853" t="s">
        <v>13123</v>
      </c>
      <c r="AO463" s="784" t="s">
        <v>13124</v>
      </c>
      <c r="AP463" s="827" t="s">
        <v>13125</v>
      </c>
      <c r="AQ463" s="777"/>
      <c r="AR463" s="777"/>
      <c r="AS463" s="777"/>
      <c r="AT463" s="752" t="s">
        <v>13126</v>
      </c>
      <c r="AU463" s="694" t="s">
        <v>13127</v>
      </c>
      <c r="AV463" s="694" t="s">
        <v>13128</v>
      </c>
      <c r="AW463" s="709" t="s">
        <v>13129</v>
      </c>
      <c r="AX463" s="709" t="s">
        <v>13130</v>
      </c>
      <c r="AY463" s="872" t="s">
        <v>13131</v>
      </c>
    </row>
    <row r="464" spans="2:51" ht="15" customHeight="1" outlineLevel="1">
      <c r="B464" s="744" t="s">
        <v>13132</v>
      </c>
      <c r="C464" s="757"/>
      <c r="D464" s="757"/>
      <c r="E464" s="757"/>
      <c r="F464" s="757"/>
      <c r="G464" s="757"/>
      <c r="H464" s="758"/>
      <c r="I464" s="759"/>
      <c r="J464" s="761"/>
      <c r="K464" s="761"/>
      <c r="L464" s="784">
        <f t="shared" si="48"/>
        <v>0</v>
      </c>
      <c r="M464" s="780"/>
      <c r="N464" s="786"/>
      <c r="O464" s="786"/>
      <c r="P464" s="786"/>
      <c r="Q464" s="752">
        <f t="shared" si="49"/>
        <v>0</v>
      </c>
      <c r="R464" s="768">
        <f t="shared" si="50"/>
        <v>0</v>
      </c>
      <c r="S464" s="768">
        <f t="shared" si="51"/>
        <v>0</v>
      </c>
      <c r="T464" s="765"/>
      <c r="U464" s="765"/>
      <c r="V464" s="766"/>
      <c r="W464" s="1913"/>
      <c r="X464" s="386" t="s">
        <v>13133</v>
      </c>
      <c r="Y464" s="1913"/>
      <c r="Z464" s="1924"/>
      <c r="AA464" s="1913"/>
      <c r="AB464" s="1914"/>
      <c r="AC464" s="1915"/>
      <c r="AD464" s="834">
        <v>451</v>
      </c>
      <c r="AE464" s="826" t="s">
        <v>13134</v>
      </c>
      <c r="AF464" s="850" t="s">
        <v>13135</v>
      </c>
      <c r="AG464" s="850" t="s">
        <v>13136</v>
      </c>
      <c r="AH464" s="850" t="s">
        <v>13137</v>
      </c>
      <c r="AI464" s="850" t="s">
        <v>13138</v>
      </c>
      <c r="AJ464" s="850" t="s">
        <v>13139</v>
      </c>
      <c r="AK464" s="851" t="s">
        <v>13140</v>
      </c>
      <c r="AL464" s="852" t="s">
        <v>13141</v>
      </c>
      <c r="AM464" s="853" t="s">
        <v>13142</v>
      </c>
      <c r="AN464" s="853" t="s">
        <v>13143</v>
      </c>
      <c r="AO464" s="784" t="s">
        <v>13144</v>
      </c>
      <c r="AP464" s="827" t="s">
        <v>13145</v>
      </c>
      <c r="AQ464" s="777"/>
      <c r="AR464" s="777"/>
      <c r="AS464" s="777"/>
      <c r="AT464" s="752" t="s">
        <v>13146</v>
      </c>
      <c r="AU464" s="694" t="s">
        <v>13147</v>
      </c>
      <c r="AV464" s="694" t="s">
        <v>13148</v>
      </c>
      <c r="AW464" s="709" t="s">
        <v>13149</v>
      </c>
      <c r="AX464" s="709" t="s">
        <v>13150</v>
      </c>
      <c r="AY464" s="872" t="s">
        <v>13151</v>
      </c>
    </row>
    <row r="465" spans="2:51" ht="15" customHeight="1" outlineLevel="1">
      <c r="B465" s="744" t="s">
        <v>13152</v>
      </c>
      <c r="C465" s="757"/>
      <c r="D465" s="757"/>
      <c r="E465" s="757"/>
      <c r="F465" s="757"/>
      <c r="G465" s="757"/>
      <c r="H465" s="758"/>
      <c r="I465" s="759"/>
      <c r="J465" s="761"/>
      <c r="K465" s="761"/>
      <c r="L465" s="784">
        <f t="shared" si="48"/>
        <v>0</v>
      </c>
      <c r="M465" s="780"/>
      <c r="N465" s="786"/>
      <c r="O465" s="786"/>
      <c r="P465" s="786"/>
      <c r="Q465" s="752">
        <f t="shared" si="49"/>
        <v>0</v>
      </c>
      <c r="R465" s="768">
        <f t="shared" si="50"/>
        <v>0</v>
      </c>
      <c r="S465" s="768">
        <f t="shared" si="51"/>
        <v>0</v>
      </c>
      <c r="T465" s="765"/>
      <c r="U465" s="765"/>
      <c r="V465" s="766"/>
      <c r="W465" s="1913"/>
      <c r="X465" s="386" t="s">
        <v>13153</v>
      </c>
      <c r="Y465" s="1913"/>
      <c r="Z465" s="1924"/>
      <c r="AA465" s="1913"/>
      <c r="AB465" s="1914"/>
      <c r="AC465" s="1915"/>
      <c r="AD465" s="834">
        <v>452</v>
      </c>
      <c r="AE465" s="826" t="s">
        <v>13154</v>
      </c>
      <c r="AF465" s="850" t="s">
        <v>13155</v>
      </c>
      <c r="AG465" s="850" t="s">
        <v>13156</v>
      </c>
      <c r="AH465" s="850" t="s">
        <v>13157</v>
      </c>
      <c r="AI465" s="850" t="s">
        <v>13158</v>
      </c>
      <c r="AJ465" s="850" t="s">
        <v>13159</v>
      </c>
      <c r="AK465" s="851" t="s">
        <v>13160</v>
      </c>
      <c r="AL465" s="852" t="s">
        <v>13161</v>
      </c>
      <c r="AM465" s="853" t="s">
        <v>13162</v>
      </c>
      <c r="AN465" s="853" t="s">
        <v>13163</v>
      </c>
      <c r="AO465" s="784" t="s">
        <v>13164</v>
      </c>
      <c r="AP465" s="827" t="s">
        <v>13165</v>
      </c>
      <c r="AQ465" s="777"/>
      <c r="AR465" s="777"/>
      <c r="AS465" s="777"/>
      <c r="AT465" s="752" t="s">
        <v>13166</v>
      </c>
      <c r="AU465" s="694" t="s">
        <v>13167</v>
      </c>
      <c r="AV465" s="694" t="s">
        <v>13168</v>
      </c>
      <c r="AW465" s="709" t="s">
        <v>13169</v>
      </c>
      <c r="AX465" s="709" t="s">
        <v>13170</v>
      </c>
      <c r="AY465" s="872" t="s">
        <v>13171</v>
      </c>
    </row>
    <row r="466" spans="2:51">
      <c r="B466" s="744" t="s">
        <v>13172</v>
      </c>
      <c r="C466" s="757"/>
      <c r="D466" s="757"/>
      <c r="E466" s="757"/>
      <c r="F466" s="757"/>
      <c r="G466" s="757"/>
      <c r="H466" s="758"/>
      <c r="I466" s="759"/>
      <c r="J466" s="761"/>
      <c r="K466" s="761"/>
      <c r="L466" s="784">
        <f t="shared" si="48"/>
        <v>0</v>
      </c>
      <c r="M466" s="780"/>
      <c r="N466" s="786"/>
      <c r="O466" s="786"/>
      <c r="P466" s="786"/>
      <c r="Q466" s="752">
        <f t="shared" si="49"/>
        <v>0</v>
      </c>
      <c r="R466" s="768">
        <f t="shared" si="50"/>
        <v>0</v>
      </c>
      <c r="S466" s="768">
        <f t="shared" si="51"/>
        <v>0</v>
      </c>
      <c r="T466" s="765"/>
      <c r="U466" s="765"/>
      <c r="V466" s="766"/>
      <c r="W466" s="1913"/>
      <c r="X466" s="386" t="s">
        <v>13173</v>
      </c>
      <c r="Y466" s="1913"/>
      <c r="Z466" s="1924"/>
      <c r="AA466" s="1913"/>
      <c r="AB466" s="1914"/>
      <c r="AC466" s="1915"/>
      <c r="AD466" s="834">
        <v>453</v>
      </c>
      <c r="AE466" s="826" t="s">
        <v>13174</v>
      </c>
      <c r="AF466" s="850" t="s">
        <v>13175</v>
      </c>
      <c r="AG466" s="850" t="s">
        <v>13176</v>
      </c>
      <c r="AH466" s="850" t="s">
        <v>13177</v>
      </c>
      <c r="AI466" s="850" t="s">
        <v>13178</v>
      </c>
      <c r="AJ466" s="850" t="s">
        <v>13179</v>
      </c>
      <c r="AK466" s="851" t="s">
        <v>13180</v>
      </c>
      <c r="AL466" s="852" t="s">
        <v>13181</v>
      </c>
      <c r="AM466" s="853" t="s">
        <v>13182</v>
      </c>
      <c r="AN466" s="853" t="s">
        <v>13183</v>
      </c>
      <c r="AO466" s="784" t="s">
        <v>13184</v>
      </c>
      <c r="AP466" s="827" t="s">
        <v>13185</v>
      </c>
      <c r="AQ466" s="777"/>
      <c r="AR466" s="777"/>
      <c r="AS466" s="777"/>
      <c r="AT466" s="752" t="s">
        <v>13186</v>
      </c>
      <c r="AU466" s="694" t="s">
        <v>13187</v>
      </c>
      <c r="AV466" s="694" t="s">
        <v>13188</v>
      </c>
      <c r="AW466" s="709" t="s">
        <v>13189</v>
      </c>
      <c r="AX466" s="709" t="s">
        <v>13190</v>
      </c>
      <c r="AY466" s="872" t="s">
        <v>13191</v>
      </c>
    </row>
    <row r="467" spans="2:51" ht="15" customHeight="1" outlineLevel="1">
      <c r="B467" s="744" t="s">
        <v>13192</v>
      </c>
      <c r="C467" s="757"/>
      <c r="D467" s="757"/>
      <c r="E467" s="757"/>
      <c r="F467" s="757"/>
      <c r="G467" s="757"/>
      <c r="H467" s="758"/>
      <c r="I467" s="759"/>
      <c r="J467" s="761"/>
      <c r="K467" s="761"/>
      <c r="L467" s="784">
        <f t="shared" si="48"/>
        <v>0</v>
      </c>
      <c r="M467" s="780"/>
      <c r="N467" s="786"/>
      <c r="O467" s="786"/>
      <c r="P467" s="786"/>
      <c r="Q467" s="752">
        <f t="shared" si="49"/>
        <v>0</v>
      </c>
      <c r="R467" s="768">
        <f t="shared" si="50"/>
        <v>0</v>
      </c>
      <c r="S467" s="768">
        <f t="shared" si="51"/>
        <v>0</v>
      </c>
      <c r="T467" s="765"/>
      <c r="U467" s="765"/>
      <c r="V467" s="766"/>
      <c r="W467" s="1913"/>
      <c r="X467" s="386" t="s">
        <v>13193</v>
      </c>
      <c r="Y467" s="1913"/>
      <c r="Z467" s="1924"/>
      <c r="AA467" s="1913"/>
      <c r="AB467" s="1914"/>
      <c r="AC467" s="1915"/>
      <c r="AD467" s="834">
        <v>454</v>
      </c>
      <c r="AE467" s="826" t="s">
        <v>13194</v>
      </c>
      <c r="AF467" s="850" t="s">
        <v>13195</v>
      </c>
      <c r="AG467" s="850" t="s">
        <v>13196</v>
      </c>
      <c r="AH467" s="850" t="s">
        <v>13197</v>
      </c>
      <c r="AI467" s="850" t="s">
        <v>13198</v>
      </c>
      <c r="AJ467" s="850" t="s">
        <v>13199</v>
      </c>
      <c r="AK467" s="851" t="s">
        <v>13200</v>
      </c>
      <c r="AL467" s="852" t="s">
        <v>13201</v>
      </c>
      <c r="AM467" s="853" t="s">
        <v>13202</v>
      </c>
      <c r="AN467" s="853" t="s">
        <v>13203</v>
      </c>
      <c r="AO467" s="784" t="s">
        <v>13204</v>
      </c>
      <c r="AP467" s="827" t="s">
        <v>13205</v>
      </c>
      <c r="AQ467" s="777"/>
      <c r="AR467" s="777"/>
      <c r="AS467" s="777"/>
      <c r="AT467" s="752" t="s">
        <v>13206</v>
      </c>
      <c r="AU467" s="694" t="s">
        <v>13207</v>
      </c>
      <c r="AV467" s="694" t="s">
        <v>13208</v>
      </c>
      <c r="AW467" s="709" t="s">
        <v>13209</v>
      </c>
      <c r="AX467" s="709" t="s">
        <v>13210</v>
      </c>
      <c r="AY467" s="872" t="s">
        <v>13211</v>
      </c>
    </row>
    <row r="468" spans="2:51" ht="15" customHeight="1" outlineLevel="1">
      <c r="B468" s="744" t="s">
        <v>13212</v>
      </c>
      <c r="C468" s="757"/>
      <c r="D468" s="757"/>
      <c r="E468" s="757"/>
      <c r="F468" s="757"/>
      <c r="G468" s="757"/>
      <c r="H468" s="758"/>
      <c r="I468" s="759"/>
      <c r="J468" s="761"/>
      <c r="K468" s="761"/>
      <c r="L468" s="784">
        <f t="shared" si="48"/>
        <v>0</v>
      </c>
      <c r="M468" s="780"/>
      <c r="N468" s="786"/>
      <c r="O468" s="786"/>
      <c r="P468" s="786"/>
      <c r="Q468" s="752">
        <f t="shared" si="49"/>
        <v>0</v>
      </c>
      <c r="R468" s="768">
        <f t="shared" si="50"/>
        <v>0</v>
      </c>
      <c r="S468" s="768">
        <f t="shared" si="51"/>
        <v>0</v>
      </c>
      <c r="T468" s="765"/>
      <c r="U468" s="765"/>
      <c r="V468" s="766"/>
      <c r="W468" s="1913"/>
      <c r="X468" s="386" t="s">
        <v>13213</v>
      </c>
      <c r="Y468" s="1913"/>
      <c r="Z468" s="1924"/>
      <c r="AA468" s="1913"/>
      <c r="AB468" s="1914"/>
      <c r="AC468" s="1915"/>
      <c r="AD468" s="834">
        <v>455</v>
      </c>
      <c r="AE468" s="826" t="s">
        <v>13214</v>
      </c>
      <c r="AF468" s="850" t="s">
        <v>13215</v>
      </c>
      <c r="AG468" s="850" t="s">
        <v>13216</v>
      </c>
      <c r="AH468" s="850" t="s">
        <v>13217</v>
      </c>
      <c r="AI468" s="850" t="s">
        <v>13218</v>
      </c>
      <c r="AJ468" s="850" t="s">
        <v>13219</v>
      </c>
      <c r="AK468" s="851" t="s">
        <v>13220</v>
      </c>
      <c r="AL468" s="852" t="s">
        <v>13221</v>
      </c>
      <c r="AM468" s="853" t="s">
        <v>13222</v>
      </c>
      <c r="AN468" s="853" t="s">
        <v>13223</v>
      </c>
      <c r="AO468" s="784" t="s">
        <v>13224</v>
      </c>
      <c r="AP468" s="827" t="s">
        <v>13225</v>
      </c>
      <c r="AQ468" s="777"/>
      <c r="AR468" s="777"/>
      <c r="AS468" s="777"/>
      <c r="AT468" s="752" t="s">
        <v>13226</v>
      </c>
      <c r="AU468" s="694" t="s">
        <v>13227</v>
      </c>
      <c r="AV468" s="694" t="s">
        <v>13228</v>
      </c>
      <c r="AW468" s="709" t="s">
        <v>13229</v>
      </c>
      <c r="AX468" s="709" t="s">
        <v>13230</v>
      </c>
      <c r="AY468" s="872" t="s">
        <v>13231</v>
      </c>
    </row>
    <row r="469" spans="2:51" ht="15" customHeight="1" outlineLevel="1">
      <c r="B469" s="744" t="s">
        <v>13232</v>
      </c>
      <c r="C469" s="757"/>
      <c r="D469" s="757"/>
      <c r="E469" s="757"/>
      <c r="F469" s="757"/>
      <c r="G469" s="757"/>
      <c r="H469" s="758"/>
      <c r="I469" s="759"/>
      <c r="J469" s="761"/>
      <c r="K469" s="761"/>
      <c r="L469" s="784">
        <f t="shared" si="48"/>
        <v>0</v>
      </c>
      <c r="M469" s="780"/>
      <c r="N469" s="786"/>
      <c r="O469" s="786"/>
      <c r="P469" s="786"/>
      <c r="Q469" s="752">
        <f t="shared" si="49"/>
        <v>0</v>
      </c>
      <c r="R469" s="768">
        <f t="shared" si="50"/>
        <v>0</v>
      </c>
      <c r="S469" s="768">
        <f t="shared" si="51"/>
        <v>0</v>
      </c>
      <c r="T469" s="765"/>
      <c r="U469" s="765"/>
      <c r="V469" s="766"/>
      <c r="W469" s="1913"/>
      <c r="X469" s="386" t="s">
        <v>13233</v>
      </c>
      <c r="Y469" s="1913"/>
      <c r="Z469" s="1924"/>
      <c r="AA469" s="1913"/>
      <c r="AB469" s="1914"/>
      <c r="AC469" s="1915"/>
      <c r="AD469" s="834">
        <v>456</v>
      </c>
      <c r="AE469" s="826" t="s">
        <v>13234</v>
      </c>
      <c r="AF469" s="850" t="s">
        <v>13235</v>
      </c>
      <c r="AG469" s="850" t="s">
        <v>13236</v>
      </c>
      <c r="AH469" s="850" t="s">
        <v>13237</v>
      </c>
      <c r="AI469" s="850" t="s">
        <v>13238</v>
      </c>
      <c r="AJ469" s="850" t="s">
        <v>13239</v>
      </c>
      <c r="AK469" s="851" t="s">
        <v>13240</v>
      </c>
      <c r="AL469" s="852" t="s">
        <v>13241</v>
      </c>
      <c r="AM469" s="853" t="s">
        <v>13242</v>
      </c>
      <c r="AN469" s="853" t="s">
        <v>13243</v>
      </c>
      <c r="AO469" s="784" t="s">
        <v>13244</v>
      </c>
      <c r="AP469" s="827" t="s">
        <v>13245</v>
      </c>
      <c r="AQ469" s="777"/>
      <c r="AR469" s="777"/>
      <c r="AS469" s="777"/>
      <c r="AT469" s="752" t="s">
        <v>13246</v>
      </c>
      <c r="AU469" s="694" t="s">
        <v>13247</v>
      </c>
      <c r="AV469" s="694" t="s">
        <v>13248</v>
      </c>
      <c r="AW469" s="709" t="s">
        <v>13249</v>
      </c>
      <c r="AX469" s="709" t="s">
        <v>13250</v>
      </c>
      <c r="AY469" s="872" t="s">
        <v>13251</v>
      </c>
    </row>
    <row r="470" spans="2:51" ht="15" customHeight="1" outlineLevel="1">
      <c r="B470" s="744" t="s">
        <v>13252</v>
      </c>
      <c r="C470" s="757"/>
      <c r="D470" s="757"/>
      <c r="E470" s="757"/>
      <c r="F470" s="757"/>
      <c r="G470" s="757"/>
      <c r="H470" s="758"/>
      <c r="I470" s="759"/>
      <c r="J470" s="761"/>
      <c r="K470" s="761"/>
      <c r="L470" s="784">
        <f t="shared" si="48"/>
        <v>0</v>
      </c>
      <c r="M470" s="780"/>
      <c r="N470" s="786"/>
      <c r="O470" s="786"/>
      <c r="P470" s="786"/>
      <c r="Q470" s="752">
        <f t="shared" si="49"/>
        <v>0</v>
      </c>
      <c r="R470" s="768">
        <f t="shared" si="50"/>
        <v>0</v>
      </c>
      <c r="S470" s="768">
        <f t="shared" si="51"/>
        <v>0</v>
      </c>
      <c r="T470" s="765"/>
      <c r="U470" s="765"/>
      <c r="V470" s="766"/>
      <c r="W470" s="1913"/>
      <c r="X470" s="386" t="s">
        <v>13253</v>
      </c>
      <c r="Y470" s="1913"/>
      <c r="Z470" s="1924"/>
      <c r="AA470" s="1913"/>
      <c r="AB470" s="1914"/>
      <c r="AC470" s="1915"/>
      <c r="AD470" s="834">
        <v>457</v>
      </c>
      <c r="AE470" s="826" t="s">
        <v>13254</v>
      </c>
      <c r="AF470" s="850" t="s">
        <v>13255</v>
      </c>
      <c r="AG470" s="850" t="s">
        <v>13256</v>
      </c>
      <c r="AH470" s="850" t="s">
        <v>13257</v>
      </c>
      <c r="AI470" s="850" t="s">
        <v>13258</v>
      </c>
      <c r="AJ470" s="850" t="s">
        <v>13259</v>
      </c>
      <c r="AK470" s="851" t="s">
        <v>13260</v>
      </c>
      <c r="AL470" s="852" t="s">
        <v>13261</v>
      </c>
      <c r="AM470" s="853" t="s">
        <v>13262</v>
      </c>
      <c r="AN470" s="853" t="s">
        <v>13263</v>
      </c>
      <c r="AO470" s="784" t="s">
        <v>13264</v>
      </c>
      <c r="AP470" s="827" t="s">
        <v>13265</v>
      </c>
      <c r="AQ470" s="777"/>
      <c r="AR470" s="777"/>
      <c r="AS470" s="777"/>
      <c r="AT470" s="752" t="s">
        <v>13266</v>
      </c>
      <c r="AU470" s="694" t="s">
        <v>13267</v>
      </c>
      <c r="AV470" s="694" t="s">
        <v>13268</v>
      </c>
      <c r="AW470" s="709" t="s">
        <v>13269</v>
      </c>
      <c r="AX470" s="709" t="s">
        <v>13270</v>
      </c>
      <c r="AY470" s="872" t="s">
        <v>13271</v>
      </c>
    </row>
    <row r="471" spans="2:51" ht="15" customHeight="1" outlineLevel="1">
      <c r="B471" s="744" t="s">
        <v>13272</v>
      </c>
      <c r="C471" s="757"/>
      <c r="D471" s="757"/>
      <c r="E471" s="757"/>
      <c r="F471" s="757"/>
      <c r="G471" s="757"/>
      <c r="H471" s="758"/>
      <c r="I471" s="759"/>
      <c r="J471" s="761"/>
      <c r="K471" s="761"/>
      <c r="L471" s="784">
        <f t="shared" si="48"/>
        <v>0</v>
      </c>
      <c r="M471" s="780"/>
      <c r="N471" s="786"/>
      <c r="O471" s="786"/>
      <c r="P471" s="786"/>
      <c r="Q471" s="752">
        <f t="shared" si="49"/>
        <v>0</v>
      </c>
      <c r="R471" s="768">
        <f t="shared" si="50"/>
        <v>0</v>
      </c>
      <c r="S471" s="768">
        <f t="shared" si="51"/>
        <v>0</v>
      </c>
      <c r="T471" s="765"/>
      <c r="U471" s="765"/>
      <c r="V471" s="766"/>
      <c r="W471" s="1913"/>
      <c r="X471" s="386" t="s">
        <v>13273</v>
      </c>
      <c r="Y471" s="1913"/>
      <c r="Z471" s="1924"/>
      <c r="AA471" s="1913"/>
      <c r="AB471" s="1914"/>
      <c r="AC471" s="1915"/>
      <c r="AD471" s="834">
        <v>458</v>
      </c>
      <c r="AE471" s="826" t="s">
        <v>13274</v>
      </c>
      <c r="AF471" s="850" t="s">
        <v>13275</v>
      </c>
      <c r="AG471" s="850" t="s">
        <v>13276</v>
      </c>
      <c r="AH471" s="850" t="s">
        <v>13277</v>
      </c>
      <c r="AI471" s="850" t="s">
        <v>13278</v>
      </c>
      <c r="AJ471" s="850" t="s">
        <v>13279</v>
      </c>
      <c r="AK471" s="851" t="s">
        <v>13280</v>
      </c>
      <c r="AL471" s="852" t="s">
        <v>13281</v>
      </c>
      <c r="AM471" s="853" t="s">
        <v>13282</v>
      </c>
      <c r="AN471" s="853" t="s">
        <v>13283</v>
      </c>
      <c r="AO471" s="784" t="s">
        <v>13284</v>
      </c>
      <c r="AP471" s="827" t="s">
        <v>13285</v>
      </c>
      <c r="AQ471" s="777"/>
      <c r="AR471" s="777"/>
      <c r="AS471" s="777"/>
      <c r="AT471" s="752" t="s">
        <v>13286</v>
      </c>
      <c r="AU471" s="694" t="s">
        <v>13287</v>
      </c>
      <c r="AV471" s="694" t="s">
        <v>13288</v>
      </c>
      <c r="AW471" s="709" t="s">
        <v>13289</v>
      </c>
      <c r="AX471" s="709" t="s">
        <v>13290</v>
      </c>
      <c r="AY471" s="872" t="s">
        <v>13291</v>
      </c>
    </row>
    <row r="472" spans="2:51" ht="15" customHeight="1" outlineLevel="1">
      <c r="B472" s="744" t="s">
        <v>13292</v>
      </c>
      <c r="C472" s="757"/>
      <c r="D472" s="757"/>
      <c r="E472" s="757"/>
      <c r="F472" s="757"/>
      <c r="G472" s="757"/>
      <c r="H472" s="758"/>
      <c r="I472" s="759"/>
      <c r="J472" s="761"/>
      <c r="K472" s="761"/>
      <c r="L472" s="784">
        <f t="shared" si="48"/>
        <v>0</v>
      </c>
      <c r="M472" s="780"/>
      <c r="N472" s="786"/>
      <c r="O472" s="786"/>
      <c r="P472" s="786"/>
      <c r="Q472" s="752">
        <f t="shared" si="49"/>
        <v>0</v>
      </c>
      <c r="R472" s="768">
        <f t="shared" si="50"/>
        <v>0</v>
      </c>
      <c r="S472" s="768">
        <f t="shared" si="51"/>
        <v>0</v>
      </c>
      <c r="T472" s="765"/>
      <c r="U472" s="765"/>
      <c r="V472" s="766"/>
      <c r="W472" s="1913"/>
      <c r="X472" s="386" t="s">
        <v>13293</v>
      </c>
      <c r="Y472" s="1913"/>
      <c r="Z472" s="1924"/>
      <c r="AA472" s="1913"/>
      <c r="AB472" s="1914"/>
      <c r="AC472" s="1915"/>
      <c r="AD472" s="834">
        <v>459</v>
      </c>
      <c r="AE472" s="826" t="s">
        <v>13294</v>
      </c>
      <c r="AF472" s="850" t="s">
        <v>13295</v>
      </c>
      <c r="AG472" s="850" t="s">
        <v>13296</v>
      </c>
      <c r="AH472" s="850" t="s">
        <v>13297</v>
      </c>
      <c r="AI472" s="850" t="s">
        <v>13298</v>
      </c>
      <c r="AJ472" s="850" t="s">
        <v>13299</v>
      </c>
      <c r="AK472" s="851" t="s">
        <v>13300</v>
      </c>
      <c r="AL472" s="852" t="s">
        <v>13301</v>
      </c>
      <c r="AM472" s="853" t="s">
        <v>13302</v>
      </c>
      <c r="AN472" s="853" t="s">
        <v>13303</v>
      </c>
      <c r="AO472" s="784" t="s">
        <v>13304</v>
      </c>
      <c r="AP472" s="827" t="s">
        <v>13305</v>
      </c>
      <c r="AQ472" s="777"/>
      <c r="AR472" s="777"/>
      <c r="AS472" s="777"/>
      <c r="AT472" s="752" t="s">
        <v>13306</v>
      </c>
      <c r="AU472" s="694" t="s">
        <v>13307</v>
      </c>
      <c r="AV472" s="694" t="s">
        <v>13308</v>
      </c>
      <c r="AW472" s="709" t="s">
        <v>13309</v>
      </c>
      <c r="AX472" s="709" t="s">
        <v>13310</v>
      </c>
      <c r="AY472" s="872" t="s">
        <v>13311</v>
      </c>
    </row>
    <row r="473" spans="2:51" ht="15" customHeight="1" outlineLevel="1">
      <c r="B473" s="744" t="s">
        <v>13312</v>
      </c>
      <c r="C473" s="757"/>
      <c r="D473" s="757"/>
      <c r="E473" s="757"/>
      <c r="F473" s="757"/>
      <c r="G473" s="757"/>
      <c r="H473" s="758"/>
      <c r="I473" s="759"/>
      <c r="J473" s="761"/>
      <c r="K473" s="761"/>
      <c r="L473" s="784">
        <f t="shared" si="48"/>
        <v>0</v>
      </c>
      <c r="M473" s="780"/>
      <c r="N473" s="786"/>
      <c r="O473" s="786"/>
      <c r="P473" s="786"/>
      <c r="Q473" s="752">
        <f t="shared" si="49"/>
        <v>0</v>
      </c>
      <c r="R473" s="768">
        <f t="shared" si="50"/>
        <v>0</v>
      </c>
      <c r="S473" s="768">
        <f t="shared" si="51"/>
        <v>0</v>
      </c>
      <c r="T473" s="765"/>
      <c r="U473" s="765"/>
      <c r="V473" s="766"/>
      <c r="W473" s="1913"/>
      <c r="X473" s="386" t="s">
        <v>13313</v>
      </c>
      <c r="Y473" s="1913"/>
      <c r="Z473" s="1924"/>
      <c r="AA473" s="1913"/>
      <c r="AB473" s="1914"/>
      <c r="AC473" s="1915"/>
      <c r="AD473" s="834">
        <v>460</v>
      </c>
      <c r="AE473" s="826" t="s">
        <v>13314</v>
      </c>
      <c r="AF473" s="850" t="s">
        <v>13315</v>
      </c>
      <c r="AG473" s="850" t="s">
        <v>13316</v>
      </c>
      <c r="AH473" s="850" t="s">
        <v>13317</v>
      </c>
      <c r="AI473" s="850" t="s">
        <v>13318</v>
      </c>
      <c r="AJ473" s="850" t="s">
        <v>13319</v>
      </c>
      <c r="AK473" s="851" t="s">
        <v>13320</v>
      </c>
      <c r="AL473" s="852" t="s">
        <v>13321</v>
      </c>
      <c r="AM473" s="853" t="s">
        <v>13322</v>
      </c>
      <c r="AN473" s="853" t="s">
        <v>13323</v>
      </c>
      <c r="AO473" s="784" t="s">
        <v>13324</v>
      </c>
      <c r="AP473" s="827" t="s">
        <v>13325</v>
      </c>
      <c r="AQ473" s="777"/>
      <c r="AR473" s="777"/>
      <c r="AS473" s="777"/>
      <c r="AT473" s="752" t="s">
        <v>13326</v>
      </c>
      <c r="AU473" s="694" t="s">
        <v>13327</v>
      </c>
      <c r="AV473" s="694" t="s">
        <v>13328</v>
      </c>
      <c r="AW473" s="709" t="s">
        <v>13329</v>
      </c>
      <c r="AX473" s="709" t="s">
        <v>13330</v>
      </c>
      <c r="AY473" s="872" t="s">
        <v>13331</v>
      </c>
    </row>
    <row r="474" spans="2:51" ht="15" customHeight="1" outlineLevel="1">
      <c r="B474" s="744" t="s">
        <v>13332</v>
      </c>
      <c r="C474" s="757"/>
      <c r="D474" s="757"/>
      <c r="E474" s="757"/>
      <c r="F474" s="757"/>
      <c r="G474" s="757"/>
      <c r="H474" s="758"/>
      <c r="I474" s="759"/>
      <c r="J474" s="761"/>
      <c r="K474" s="761"/>
      <c r="L474" s="784">
        <f t="shared" si="48"/>
        <v>0</v>
      </c>
      <c r="M474" s="780"/>
      <c r="N474" s="786"/>
      <c r="O474" s="786"/>
      <c r="P474" s="786"/>
      <c r="Q474" s="752">
        <f t="shared" si="49"/>
        <v>0</v>
      </c>
      <c r="R474" s="768">
        <f t="shared" si="50"/>
        <v>0</v>
      </c>
      <c r="S474" s="768">
        <f t="shared" si="51"/>
        <v>0</v>
      </c>
      <c r="T474" s="765"/>
      <c r="U474" s="765"/>
      <c r="V474" s="766"/>
      <c r="W474" s="1913"/>
      <c r="X474" s="386" t="s">
        <v>13333</v>
      </c>
      <c r="Y474" s="1913"/>
      <c r="Z474" s="1924"/>
      <c r="AA474" s="1913"/>
      <c r="AB474" s="1914"/>
      <c r="AC474" s="1915"/>
      <c r="AD474" s="834">
        <v>461</v>
      </c>
      <c r="AE474" s="826" t="s">
        <v>13334</v>
      </c>
      <c r="AF474" s="850" t="s">
        <v>13335</v>
      </c>
      <c r="AG474" s="850" t="s">
        <v>13336</v>
      </c>
      <c r="AH474" s="850" t="s">
        <v>13337</v>
      </c>
      <c r="AI474" s="850" t="s">
        <v>13338</v>
      </c>
      <c r="AJ474" s="850" t="s">
        <v>13339</v>
      </c>
      <c r="AK474" s="851" t="s">
        <v>13340</v>
      </c>
      <c r="AL474" s="852" t="s">
        <v>13341</v>
      </c>
      <c r="AM474" s="853" t="s">
        <v>13342</v>
      </c>
      <c r="AN474" s="853" t="s">
        <v>13343</v>
      </c>
      <c r="AO474" s="784" t="s">
        <v>13344</v>
      </c>
      <c r="AP474" s="827" t="s">
        <v>13345</v>
      </c>
      <c r="AQ474" s="777"/>
      <c r="AR474" s="777"/>
      <c r="AS474" s="777"/>
      <c r="AT474" s="752" t="s">
        <v>13346</v>
      </c>
      <c r="AU474" s="694" t="s">
        <v>13347</v>
      </c>
      <c r="AV474" s="694" t="s">
        <v>13348</v>
      </c>
      <c r="AW474" s="709" t="s">
        <v>13349</v>
      </c>
      <c r="AX474" s="709" t="s">
        <v>13350</v>
      </c>
      <c r="AY474" s="872" t="s">
        <v>13351</v>
      </c>
    </row>
    <row r="475" spans="2:51" ht="15" customHeight="1" outlineLevel="1">
      <c r="B475" s="744" t="s">
        <v>13352</v>
      </c>
      <c r="C475" s="757"/>
      <c r="D475" s="757"/>
      <c r="E475" s="757"/>
      <c r="F475" s="757"/>
      <c r="G475" s="757"/>
      <c r="H475" s="758"/>
      <c r="I475" s="759"/>
      <c r="J475" s="761"/>
      <c r="K475" s="761"/>
      <c r="L475" s="784">
        <f t="shared" si="48"/>
        <v>0</v>
      </c>
      <c r="M475" s="780"/>
      <c r="N475" s="786"/>
      <c r="O475" s="786"/>
      <c r="P475" s="786"/>
      <c r="Q475" s="752">
        <f t="shared" si="49"/>
        <v>0</v>
      </c>
      <c r="R475" s="768">
        <f t="shared" si="50"/>
        <v>0</v>
      </c>
      <c r="S475" s="768">
        <f t="shared" si="51"/>
        <v>0</v>
      </c>
      <c r="T475" s="765"/>
      <c r="U475" s="765"/>
      <c r="V475" s="766"/>
      <c r="W475" s="1913"/>
      <c r="X475" s="386" t="s">
        <v>13353</v>
      </c>
      <c r="Y475" s="1913"/>
      <c r="Z475" s="1924"/>
      <c r="AA475" s="1913"/>
      <c r="AB475" s="1914"/>
      <c r="AC475" s="1915"/>
      <c r="AD475" s="834">
        <v>462</v>
      </c>
      <c r="AE475" s="826" t="s">
        <v>13354</v>
      </c>
      <c r="AF475" s="850" t="s">
        <v>13355</v>
      </c>
      <c r="AG475" s="850" t="s">
        <v>13356</v>
      </c>
      <c r="AH475" s="850" t="s">
        <v>13357</v>
      </c>
      <c r="AI475" s="850" t="s">
        <v>13358</v>
      </c>
      <c r="AJ475" s="850" t="s">
        <v>13359</v>
      </c>
      <c r="AK475" s="851" t="s">
        <v>13360</v>
      </c>
      <c r="AL475" s="852" t="s">
        <v>13361</v>
      </c>
      <c r="AM475" s="853" t="s">
        <v>13362</v>
      </c>
      <c r="AN475" s="853" t="s">
        <v>13363</v>
      </c>
      <c r="AO475" s="784" t="s">
        <v>13364</v>
      </c>
      <c r="AP475" s="827" t="s">
        <v>13365</v>
      </c>
      <c r="AQ475" s="777"/>
      <c r="AR475" s="777"/>
      <c r="AS475" s="777"/>
      <c r="AT475" s="752" t="s">
        <v>13366</v>
      </c>
      <c r="AU475" s="694" t="s">
        <v>13367</v>
      </c>
      <c r="AV475" s="694" t="s">
        <v>13368</v>
      </c>
      <c r="AW475" s="709" t="s">
        <v>13369</v>
      </c>
      <c r="AX475" s="709" t="s">
        <v>13370</v>
      </c>
      <c r="AY475" s="872" t="s">
        <v>13371</v>
      </c>
    </row>
    <row r="476" spans="2:51" ht="15" customHeight="1" outlineLevel="1">
      <c r="B476" s="744" t="s">
        <v>13372</v>
      </c>
      <c r="C476" s="757"/>
      <c r="D476" s="757"/>
      <c r="E476" s="757"/>
      <c r="F476" s="757"/>
      <c r="G476" s="757"/>
      <c r="H476" s="758"/>
      <c r="I476" s="759"/>
      <c r="J476" s="761"/>
      <c r="K476" s="761"/>
      <c r="L476" s="784">
        <f t="shared" si="48"/>
        <v>0</v>
      </c>
      <c r="M476" s="780"/>
      <c r="N476" s="786"/>
      <c r="O476" s="786"/>
      <c r="P476" s="786"/>
      <c r="Q476" s="752">
        <f t="shared" si="49"/>
        <v>0</v>
      </c>
      <c r="R476" s="768">
        <f t="shared" si="50"/>
        <v>0</v>
      </c>
      <c r="S476" s="768">
        <f t="shared" si="51"/>
        <v>0</v>
      </c>
      <c r="T476" s="765"/>
      <c r="U476" s="765"/>
      <c r="V476" s="766"/>
      <c r="W476" s="1913"/>
      <c r="X476" s="386" t="s">
        <v>13373</v>
      </c>
      <c r="Y476" s="1913"/>
      <c r="Z476" s="1924"/>
      <c r="AA476" s="1913"/>
      <c r="AB476" s="1914"/>
      <c r="AC476" s="1915"/>
      <c r="AD476" s="834">
        <v>463</v>
      </c>
      <c r="AE476" s="826" t="s">
        <v>13374</v>
      </c>
      <c r="AF476" s="850" t="s">
        <v>13375</v>
      </c>
      <c r="AG476" s="850" t="s">
        <v>13376</v>
      </c>
      <c r="AH476" s="850" t="s">
        <v>13377</v>
      </c>
      <c r="AI476" s="850" t="s">
        <v>13378</v>
      </c>
      <c r="AJ476" s="850" t="s">
        <v>13379</v>
      </c>
      <c r="AK476" s="851" t="s">
        <v>13380</v>
      </c>
      <c r="AL476" s="852" t="s">
        <v>13381</v>
      </c>
      <c r="AM476" s="853" t="s">
        <v>13382</v>
      </c>
      <c r="AN476" s="853" t="s">
        <v>13383</v>
      </c>
      <c r="AO476" s="784" t="s">
        <v>13384</v>
      </c>
      <c r="AP476" s="827" t="s">
        <v>13385</v>
      </c>
      <c r="AQ476" s="777"/>
      <c r="AR476" s="777"/>
      <c r="AS476" s="777"/>
      <c r="AT476" s="752" t="s">
        <v>13386</v>
      </c>
      <c r="AU476" s="694" t="s">
        <v>13387</v>
      </c>
      <c r="AV476" s="694" t="s">
        <v>13388</v>
      </c>
      <c r="AW476" s="709" t="s">
        <v>13389</v>
      </c>
      <c r="AX476" s="709" t="s">
        <v>13390</v>
      </c>
      <c r="AY476" s="872" t="s">
        <v>13391</v>
      </c>
    </row>
    <row r="477" spans="2:51" ht="15" customHeight="1" outlineLevel="1">
      <c r="B477" s="744" t="s">
        <v>13392</v>
      </c>
      <c r="C477" s="757"/>
      <c r="D477" s="757"/>
      <c r="E477" s="757"/>
      <c r="F477" s="757"/>
      <c r="G477" s="757"/>
      <c r="H477" s="758"/>
      <c r="I477" s="759"/>
      <c r="J477" s="761"/>
      <c r="K477" s="761"/>
      <c r="L477" s="784">
        <f t="shared" si="48"/>
        <v>0</v>
      </c>
      <c r="M477" s="780"/>
      <c r="N477" s="786"/>
      <c r="O477" s="786"/>
      <c r="P477" s="786"/>
      <c r="Q477" s="752">
        <f t="shared" si="49"/>
        <v>0</v>
      </c>
      <c r="R477" s="768">
        <f t="shared" si="50"/>
        <v>0</v>
      </c>
      <c r="S477" s="768">
        <f t="shared" si="51"/>
        <v>0</v>
      </c>
      <c r="T477" s="765"/>
      <c r="U477" s="765"/>
      <c r="V477" s="766"/>
      <c r="W477" s="1913"/>
      <c r="X477" s="386" t="s">
        <v>13393</v>
      </c>
      <c r="Y477" s="1913"/>
      <c r="Z477" s="1924"/>
      <c r="AA477" s="1913"/>
      <c r="AB477" s="1914"/>
      <c r="AC477" s="1915"/>
      <c r="AD477" s="834">
        <v>464</v>
      </c>
      <c r="AE477" s="826" t="s">
        <v>13394</v>
      </c>
      <c r="AF477" s="850" t="s">
        <v>13395</v>
      </c>
      <c r="AG477" s="850" t="s">
        <v>13396</v>
      </c>
      <c r="AH477" s="850" t="s">
        <v>13397</v>
      </c>
      <c r="AI477" s="850" t="s">
        <v>13398</v>
      </c>
      <c r="AJ477" s="850" t="s">
        <v>13399</v>
      </c>
      <c r="AK477" s="851" t="s">
        <v>13400</v>
      </c>
      <c r="AL477" s="852" t="s">
        <v>13401</v>
      </c>
      <c r="AM477" s="853" t="s">
        <v>13402</v>
      </c>
      <c r="AN477" s="853" t="s">
        <v>13403</v>
      </c>
      <c r="AO477" s="784" t="s">
        <v>13404</v>
      </c>
      <c r="AP477" s="827" t="s">
        <v>13405</v>
      </c>
      <c r="AQ477" s="777"/>
      <c r="AR477" s="777"/>
      <c r="AS477" s="777"/>
      <c r="AT477" s="752" t="s">
        <v>13406</v>
      </c>
      <c r="AU477" s="694" t="s">
        <v>13407</v>
      </c>
      <c r="AV477" s="694" t="s">
        <v>13408</v>
      </c>
      <c r="AW477" s="709" t="s">
        <v>13409</v>
      </c>
      <c r="AX477" s="709" t="s">
        <v>13410</v>
      </c>
      <c r="AY477" s="872" t="s">
        <v>13411</v>
      </c>
    </row>
    <row r="478" spans="2:51" ht="15" customHeight="1" outlineLevel="1">
      <c r="B478" s="744" t="s">
        <v>13412</v>
      </c>
      <c r="C478" s="757"/>
      <c r="D478" s="757"/>
      <c r="E478" s="757"/>
      <c r="F478" s="757"/>
      <c r="G478" s="757"/>
      <c r="H478" s="758"/>
      <c r="I478" s="759"/>
      <c r="J478" s="761"/>
      <c r="K478" s="761"/>
      <c r="L478" s="784">
        <f t="shared" si="48"/>
        <v>0</v>
      </c>
      <c r="M478" s="780"/>
      <c r="N478" s="786"/>
      <c r="O478" s="786"/>
      <c r="P478" s="786"/>
      <c r="Q478" s="752">
        <f t="shared" si="49"/>
        <v>0</v>
      </c>
      <c r="R478" s="768">
        <f t="shared" si="50"/>
        <v>0</v>
      </c>
      <c r="S478" s="768">
        <f t="shared" si="51"/>
        <v>0</v>
      </c>
      <c r="T478" s="765"/>
      <c r="U478" s="765"/>
      <c r="V478" s="766"/>
      <c r="W478" s="1913"/>
      <c r="X478" s="386" t="s">
        <v>13413</v>
      </c>
      <c r="Y478" s="1913"/>
      <c r="Z478" s="1924"/>
      <c r="AA478" s="1913"/>
      <c r="AB478" s="1914"/>
      <c r="AC478" s="1915"/>
      <c r="AD478" s="834">
        <v>465</v>
      </c>
      <c r="AE478" s="826" t="s">
        <v>13414</v>
      </c>
      <c r="AF478" s="850" t="s">
        <v>13415</v>
      </c>
      <c r="AG478" s="850" t="s">
        <v>13416</v>
      </c>
      <c r="AH478" s="850" t="s">
        <v>13417</v>
      </c>
      <c r="AI478" s="850" t="s">
        <v>13418</v>
      </c>
      <c r="AJ478" s="850" t="s">
        <v>13419</v>
      </c>
      <c r="AK478" s="851" t="s">
        <v>13420</v>
      </c>
      <c r="AL478" s="852" t="s">
        <v>13421</v>
      </c>
      <c r="AM478" s="853" t="s">
        <v>13422</v>
      </c>
      <c r="AN478" s="853" t="s">
        <v>13423</v>
      </c>
      <c r="AO478" s="784" t="s">
        <v>13424</v>
      </c>
      <c r="AP478" s="827" t="s">
        <v>13425</v>
      </c>
      <c r="AQ478" s="777"/>
      <c r="AR478" s="777"/>
      <c r="AS478" s="777"/>
      <c r="AT478" s="752" t="s">
        <v>13426</v>
      </c>
      <c r="AU478" s="694" t="s">
        <v>13427</v>
      </c>
      <c r="AV478" s="694" t="s">
        <v>13428</v>
      </c>
      <c r="AW478" s="709" t="s">
        <v>13429</v>
      </c>
      <c r="AX478" s="709" t="s">
        <v>13430</v>
      </c>
      <c r="AY478" s="872" t="s">
        <v>13431</v>
      </c>
    </row>
    <row r="479" spans="2:51" ht="15" customHeight="1" outlineLevel="1">
      <c r="B479" s="744" t="s">
        <v>13432</v>
      </c>
      <c r="C479" s="757"/>
      <c r="D479" s="757"/>
      <c r="E479" s="757"/>
      <c r="F479" s="757"/>
      <c r="G479" s="757"/>
      <c r="H479" s="758"/>
      <c r="I479" s="759"/>
      <c r="J479" s="761"/>
      <c r="K479" s="761"/>
      <c r="L479" s="784">
        <f t="shared" si="48"/>
        <v>0</v>
      </c>
      <c r="M479" s="780"/>
      <c r="N479" s="786"/>
      <c r="O479" s="786"/>
      <c r="P479" s="786"/>
      <c r="Q479" s="752">
        <f t="shared" si="49"/>
        <v>0</v>
      </c>
      <c r="R479" s="768">
        <f t="shared" si="50"/>
        <v>0</v>
      </c>
      <c r="S479" s="768">
        <f t="shared" si="51"/>
        <v>0</v>
      </c>
      <c r="T479" s="765"/>
      <c r="U479" s="765"/>
      <c r="V479" s="766"/>
      <c r="W479" s="1913"/>
      <c r="X479" s="386" t="s">
        <v>13433</v>
      </c>
      <c r="Y479" s="1913"/>
      <c r="Z479" s="1924"/>
      <c r="AA479" s="1913"/>
      <c r="AB479" s="1914"/>
      <c r="AC479" s="1915"/>
      <c r="AD479" s="834">
        <v>466</v>
      </c>
      <c r="AE479" s="826" t="s">
        <v>13434</v>
      </c>
      <c r="AF479" s="850" t="s">
        <v>13435</v>
      </c>
      <c r="AG479" s="850" t="s">
        <v>13436</v>
      </c>
      <c r="AH479" s="850" t="s">
        <v>13437</v>
      </c>
      <c r="AI479" s="850" t="s">
        <v>13438</v>
      </c>
      <c r="AJ479" s="850" t="s">
        <v>13439</v>
      </c>
      <c r="AK479" s="851" t="s">
        <v>13440</v>
      </c>
      <c r="AL479" s="852" t="s">
        <v>13441</v>
      </c>
      <c r="AM479" s="853" t="s">
        <v>13442</v>
      </c>
      <c r="AN479" s="853" t="s">
        <v>13443</v>
      </c>
      <c r="AO479" s="784" t="s">
        <v>13444</v>
      </c>
      <c r="AP479" s="827" t="s">
        <v>13445</v>
      </c>
      <c r="AQ479" s="777"/>
      <c r="AR479" s="777"/>
      <c r="AS479" s="777"/>
      <c r="AT479" s="752" t="s">
        <v>13446</v>
      </c>
      <c r="AU479" s="694" t="s">
        <v>13447</v>
      </c>
      <c r="AV479" s="694" t="s">
        <v>13448</v>
      </c>
      <c r="AW479" s="709" t="s">
        <v>13449</v>
      </c>
      <c r="AX479" s="709" t="s">
        <v>13450</v>
      </c>
      <c r="AY479" s="872" t="s">
        <v>13451</v>
      </c>
    </row>
    <row r="480" spans="2:51" ht="15" customHeight="1" outlineLevel="1">
      <c r="B480" s="744" t="s">
        <v>13452</v>
      </c>
      <c r="C480" s="757"/>
      <c r="D480" s="757"/>
      <c r="E480" s="757"/>
      <c r="F480" s="757"/>
      <c r="G480" s="757"/>
      <c r="H480" s="758"/>
      <c r="I480" s="759"/>
      <c r="J480" s="761"/>
      <c r="K480" s="761"/>
      <c r="L480" s="784">
        <f t="shared" ref="L480:L543" si="52">I480*J480</f>
        <v>0</v>
      </c>
      <c r="M480" s="780"/>
      <c r="N480" s="786"/>
      <c r="O480" s="786"/>
      <c r="P480" s="786"/>
      <c r="Q480" s="752">
        <f t="shared" ref="Q480:Q543" si="53">IF(M480=0,0,((1+M480)*(1+C$824))-1)</f>
        <v>0</v>
      </c>
      <c r="R480" s="768">
        <f t="shared" ref="R480:R543" si="54">Q480*K480</f>
        <v>0</v>
      </c>
      <c r="S480" s="768">
        <f t="shared" ref="S480:S543" si="55" xml:space="preserve"> M480*K480</f>
        <v>0</v>
      </c>
      <c r="T480" s="765"/>
      <c r="U480" s="765"/>
      <c r="V480" s="766"/>
      <c r="W480" s="1913"/>
      <c r="X480" s="386" t="s">
        <v>13453</v>
      </c>
      <c r="Y480" s="1913"/>
      <c r="Z480" s="1924"/>
      <c r="AA480" s="1913"/>
      <c r="AB480" s="1914"/>
      <c r="AC480" s="1915"/>
      <c r="AD480" s="834">
        <v>467</v>
      </c>
      <c r="AE480" s="826" t="s">
        <v>13454</v>
      </c>
      <c r="AF480" s="850" t="s">
        <v>13455</v>
      </c>
      <c r="AG480" s="850" t="s">
        <v>13456</v>
      </c>
      <c r="AH480" s="850" t="s">
        <v>13457</v>
      </c>
      <c r="AI480" s="850" t="s">
        <v>13458</v>
      </c>
      <c r="AJ480" s="850" t="s">
        <v>13459</v>
      </c>
      <c r="AK480" s="851" t="s">
        <v>13460</v>
      </c>
      <c r="AL480" s="852" t="s">
        <v>13461</v>
      </c>
      <c r="AM480" s="853" t="s">
        <v>13462</v>
      </c>
      <c r="AN480" s="853" t="s">
        <v>13463</v>
      </c>
      <c r="AO480" s="784" t="s">
        <v>13464</v>
      </c>
      <c r="AP480" s="827" t="s">
        <v>13465</v>
      </c>
      <c r="AQ480" s="777"/>
      <c r="AR480" s="777"/>
      <c r="AS480" s="777"/>
      <c r="AT480" s="752" t="s">
        <v>13466</v>
      </c>
      <c r="AU480" s="694" t="s">
        <v>13467</v>
      </c>
      <c r="AV480" s="694" t="s">
        <v>13468</v>
      </c>
      <c r="AW480" s="709" t="s">
        <v>13469</v>
      </c>
      <c r="AX480" s="709" t="s">
        <v>13470</v>
      </c>
      <c r="AY480" s="872" t="s">
        <v>13471</v>
      </c>
    </row>
    <row r="481" spans="2:51" ht="15" customHeight="1" outlineLevel="1">
      <c r="B481" s="744" t="s">
        <v>13472</v>
      </c>
      <c r="C481" s="757"/>
      <c r="D481" s="757"/>
      <c r="E481" s="757"/>
      <c r="F481" s="757"/>
      <c r="G481" s="757"/>
      <c r="H481" s="758"/>
      <c r="I481" s="759"/>
      <c r="J481" s="761"/>
      <c r="K481" s="761"/>
      <c r="L481" s="784">
        <f t="shared" si="52"/>
        <v>0</v>
      </c>
      <c r="M481" s="780"/>
      <c r="N481" s="786"/>
      <c r="O481" s="786"/>
      <c r="P481" s="786"/>
      <c r="Q481" s="752">
        <f t="shared" si="53"/>
        <v>0</v>
      </c>
      <c r="R481" s="768">
        <f t="shared" si="54"/>
        <v>0</v>
      </c>
      <c r="S481" s="768">
        <f t="shared" si="55"/>
        <v>0</v>
      </c>
      <c r="T481" s="765"/>
      <c r="U481" s="765"/>
      <c r="V481" s="766"/>
      <c r="W481" s="1913"/>
      <c r="X481" s="386" t="s">
        <v>13473</v>
      </c>
      <c r="Y481" s="1913"/>
      <c r="Z481" s="1924"/>
      <c r="AA481" s="1913"/>
      <c r="AB481" s="1914"/>
      <c r="AC481" s="1915"/>
      <c r="AD481" s="834">
        <v>468</v>
      </c>
      <c r="AE481" s="826" t="s">
        <v>13474</v>
      </c>
      <c r="AF481" s="850" t="s">
        <v>13475</v>
      </c>
      <c r="AG481" s="850" t="s">
        <v>13476</v>
      </c>
      <c r="AH481" s="850" t="s">
        <v>13477</v>
      </c>
      <c r="AI481" s="850" t="s">
        <v>13478</v>
      </c>
      <c r="AJ481" s="850" t="s">
        <v>13479</v>
      </c>
      <c r="AK481" s="851" t="s">
        <v>13480</v>
      </c>
      <c r="AL481" s="852" t="s">
        <v>13481</v>
      </c>
      <c r="AM481" s="853" t="s">
        <v>13482</v>
      </c>
      <c r="AN481" s="853" t="s">
        <v>13483</v>
      </c>
      <c r="AO481" s="784" t="s">
        <v>13484</v>
      </c>
      <c r="AP481" s="827" t="s">
        <v>13485</v>
      </c>
      <c r="AQ481" s="777"/>
      <c r="AR481" s="777"/>
      <c r="AS481" s="777"/>
      <c r="AT481" s="752" t="s">
        <v>13486</v>
      </c>
      <c r="AU481" s="694" t="s">
        <v>13487</v>
      </c>
      <c r="AV481" s="694" t="s">
        <v>13488</v>
      </c>
      <c r="AW481" s="709" t="s">
        <v>13489</v>
      </c>
      <c r="AX481" s="709" t="s">
        <v>13490</v>
      </c>
      <c r="AY481" s="872" t="s">
        <v>13491</v>
      </c>
    </row>
    <row r="482" spans="2:51" ht="15" customHeight="1" outlineLevel="1">
      <c r="B482" s="744" t="s">
        <v>13492</v>
      </c>
      <c r="C482" s="757"/>
      <c r="D482" s="757"/>
      <c r="E482" s="757"/>
      <c r="F482" s="757"/>
      <c r="G482" s="757"/>
      <c r="H482" s="758"/>
      <c r="I482" s="759"/>
      <c r="J482" s="761"/>
      <c r="K482" s="761"/>
      <c r="L482" s="784">
        <f t="shared" si="52"/>
        <v>0</v>
      </c>
      <c r="M482" s="780"/>
      <c r="N482" s="786"/>
      <c r="O482" s="786"/>
      <c r="P482" s="786"/>
      <c r="Q482" s="752">
        <f t="shared" si="53"/>
        <v>0</v>
      </c>
      <c r="R482" s="768">
        <f t="shared" si="54"/>
        <v>0</v>
      </c>
      <c r="S482" s="768">
        <f t="shared" si="55"/>
        <v>0</v>
      </c>
      <c r="T482" s="765"/>
      <c r="U482" s="765"/>
      <c r="V482" s="766"/>
      <c r="W482" s="1913"/>
      <c r="X482" s="386" t="s">
        <v>13493</v>
      </c>
      <c r="Y482" s="1913"/>
      <c r="Z482" s="1924"/>
      <c r="AA482" s="1913"/>
      <c r="AB482" s="1914"/>
      <c r="AC482" s="1915"/>
      <c r="AD482" s="834">
        <v>469</v>
      </c>
      <c r="AE482" s="826" t="s">
        <v>13494</v>
      </c>
      <c r="AF482" s="850" t="s">
        <v>13495</v>
      </c>
      <c r="AG482" s="850" t="s">
        <v>13496</v>
      </c>
      <c r="AH482" s="850" t="s">
        <v>13497</v>
      </c>
      <c r="AI482" s="850" t="s">
        <v>13498</v>
      </c>
      <c r="AJ482" s="850" t="s">
        <v>13499</v>
      </c>
      <c r="AK482" s="851" t="s">
        <v>13500</v>
      </c>
      <c r="AL482" s="852" t="s">
        <v>13501</v>
      </c>
      <c r="AM482" s="853" t="s">
        <v>13502</v>
      </c>
      <c r="AN482" s="853" t="s">
        <v>13503</v>
      </c>
      <c r="AO482" s="784" t="s">
        <v>13504</v>
      </c>
      <c r="AP482" s="827" t="s">
        <v>13505</v>
      </c>
      <c r="AQ482" s="777"/>
      <c r="AR482" s="777"/>
      <c r="AS482" s="777"/>
      <c r="AT482" s="752" t="s">
        <v>13506</v>
      </c>
      <c r="AU482" s="694" t="s">
        <v>13507</v>
      </c>
      <c r="AV482" s="694" t="s">
        <v>13508</v>
      </c>
      <c r="AW482" s="709" t="s">
        <v>13509</v>
      </c>
      <c r="AX482" s="709" t="s">
        <v>13510</v>
      </c>
      <c r="AY482" s="872" t="s">
        <v>13511</v>
      </c>
    </row>
    <row r="483" spans="2:51" ht="15" customHeight="1" outlineLevel="1">
      <c r="B483" s="744" t="s">
        <v>13512</v>
      </c>
      <c r="C483" s="757"/>
      <c r="D483" s="757"/>
      <c r="E483" s="757"/>
      <c r="F483" s="757"/>
      <c r="G483" s="757"/>
      <c r="H483" s="758"/>
      <c r="I483" s="759"/>
      <c r="J483" s="761"/>
      <c r="K483" s="761"/>
      <c r="L483" s="784">
        <f t="shared" si="52"/>
        <v>0</v>
      </c>
      <c r="M483" s="780"/>
      <c r="N483" s="786"/>
      <c r="O483" s="786"/>
      <c r="P483" s="786"/>
      <c r="Q483" s="752">
        <f t="shared" si="53"/>
        <v>0</v>
      </c>
      <c r="R483" s="768">
        <f t="shared" si="54"/>
        <v>0</v>
      </c>
      <c r="S483" s="768">
        <f t="shared" si="55"/>
        <v>0</v>
      </c>
      <c r="T483" s="765"/>
      <c r="U483" s="765"/>
      <c r="V483" s="766"/>
      <c r="W483" s="1913"/>
      <c r="X483" s="386" t="s">
        <v>13513</v>
      </c>
      <c r="Y483" s="1913"/>
      <c r="Z483" s="1924"/>
      <c r="AA483" s="1913"/>
      <c r="AB483" s="1914"/>
      <c r="AC483" s="1915"/>
      <c r="AD483" s="834">
        <v>470</v>
      </c>
      <c r="AE483" s="826" t="s">
        <v>13514</v>
      </c>
      <c r="AF483" s="850" t="s">
        <v>13515</v>
      </c>
      <c r="AG483" s="850" t="s">
        <v>13516</v>
      </c>
      <c r="AH483" s="850" t="s">
        <v>13517</v>
      </c>
      <c r="AI483" s="850" t="s">
        <v>13518</v>
      </c>
      <c r="AJ483" s="850" t="s">
        <v>13519</v>
      </c>
      <c r="AK483" s="851" t="s">
        <v>13520</v>
      </c>
      <c r="AL483" s="852" t="s">
        <v>13521</v>
      </c>
      <c r="AM483" s="853" t="s">
        <v>13522</v>
      </c>
      <c r="AN483" s="853" t="s">
        <v>13523</v>
      </c>
      <c r="AO483" s="784" t="s">
        <v>13524</v>
      </c>
      <c r="AP483" s="827" t="s">
        <v>13525</v>
      </c>
      <c r="AQ483" s="777"/>
      <c r="AR483" s="777"/>
      <c r="AS483" s="777"/>
      <c r="AT483" s="752" t="s">
        <v>13526</v>
      </c>
      <c r="AU483" s="694" t="s">
        <v>13527</v>
      </c>
      <c r="AV483" s="694" t="s">
        <v>13528</v>
      </c>
      <c r="AW483" s="709" t="s">
        <v>13529</v>
      </c>
      <c r="AX483" s="709" t="s">
        <v>13530</v>
      </c>
      <c r="AY483" s="872" t="s">
        <v>13531</v>
      </c>
    </row>
    <row r="484" spans="2:51" ht="15" customHeight="1" outlineLevel="1">
      <c r="B484" s="744" t="s">
        <v>13532</v>
      </c>
      <c r="C484" s="757"/>
      <c r="D484" s="757"/>
      <c r="E484" s="757"/>
      <c r="F484" s="757"/>
      <c r="G484" s="757"/>
      <c r="H484" s="758"/>
      <c r="I484" s="759"/>
      <c r="J484" s="761"/>
      <c r="K484" s="761"/>
      <c r="L484" s="784">
        <f t="shared" si="52"/>
        <v>0</v>
      </c>
      <c r="M484" s="780"/>
      <c r="N484" s="786"/>
      <c r="O484" s="786"/>
      <c r="P484" s="786"/>
      <c r="Q484" s="752">
        <f t="shared" si="53"/>
        <v>0</v>
      </c>
      <c r="R484" s="768">
        <f t="shared" si="54"/>
        <v>0</v>
      </c>
      <c r="S484" s="768">
        <f t="shared" si="55"/>
        <v>0</v>
      </c>
      <c r="T484" s="765"/>
      <c r="U484" s="765"/>
      <c r="V484" s="766"/>
      <c r="W484" s="1913"/>
      <c r="X484" s="386" t="s">
        <v>13533</v>
      </c>
      <c r="Y484" s="1913"/>
      <c r="Z484" s="1924"/>
      <c r="AA484" s="1913"/>
      <c r="AB484" s="1914"/>
      <c r="AC484" s="1915"/>
      <c r="AD484" s="834">
        <v>471</v>
      </c>
      <c r="AE484" s="826" t="s">
        <v>13534</v>
      </c>
      <c r="AF484" s="850" t="s">
        <v>13535</v>
      </c>
      <c r="AG484" s="850" t="s">
        <v>13536</v>
      </c>
      <c r="AH484" s="850" t="s">
        <v>13537</v>
      </c>
      <c r="AI484" s="850" t="s">
        <v>13538</v>
      </c>
      <c r="AJ484" s="850" t="s">
        <v>13539</v>
      </c>
      <c r="AK484" s="851" t="s">
        <v>13540</v>
      </c>
      <c r="AL484" s="852" t="s">
        <v>13541</v>
      </c>
      <c r="AM484" s="853" t="s">
        <v>13542</v>
      </c>
      <c r="AN484" s="853" t="s">
        <v>13543</v>
      </c>
      <c r="AO484" s="784" t="s">
        <v>13544</v>
      </c>
      <c r="AP484" s="827" t="s">
        <v>13545</v>
      </c>
      <c r="AQ484" s="777"/>
      <c r="AR484" s="777"/>
      <c r="AS484" s="777"/>
      <c r="AT484" s="752" t="s">
        <v>13546</v>
      </c>
      <c r="AU484" s="694" t="s">
        <v>13547</v>
      </c>
      <c r="AV484" s="694" t="s">
        <v>13548</v>
      </c>
      <c r="AW484" s="709" t="s">
        <v>13549</v>
      </c>
      <c r="AX484" s="709" t="s">
        <v>13550</v>
      </c>
      <c r="AY484" s="872" t="s">
        <v>13551</v>
      </c>
    </row>
    <row r="485" spans="2:51" ht="15" customHeight="1" outlineLevel="1">
      <c r="B485" s="744" t="s">
        <v>13552</v>
      </c>
      <c r="C485" s="757"/>
      <c r="D485" s="757"/>
      <c r="E485" s="757"/>
      <c r="F485" s="757"/>
      <c r="G485" s="757"/>
      <c r="H485" s="758"/>
      <c r="I485" s="759"/>
      <c r="J485" s="761"/>
      <c r="K485" s="761"/>
      <c r="L485" s="784">
        <f t="shared" si="52"/>
        <v>0</v>
      </c>
      <c r="M485" s="780"/>
      <c r="N485" s="786"/>
      <c r="O485" s="786"/>
      <c r="P485" s="786"/>
      <c r="Q485" s="752">
        <f t="shared" si="53"/>
        <v>0</v>
      </c>
      <c r="R485" s="768">
        <f t="shared" si="54"/>
        <v>0</v>
      </c>
      <c r="S485" s="768">
        <f t="shared" si="55"/>
        <v>0</v>
      </c>
      <c r="T485" s="765"/>
      <c r="U485" s="765"/>
      <c r="V485" s="766"/>
      <c r="W485" s="1913"/>
      <c r="X485" s="386" t="s">
        <v>13553</v>
      </c>
      <c r="Y485" s="1913"/>
      <c r="Z485" s="1924"/>
      <c r="AA485" s="1913"/>
      <c r="AB485" s="1914"/>
      <c r="AC485" s="1915"/>
      <c r="AD485" s="834">
        <v>472</v>
      </c>
      <c r="AE485" s="826" t="s">
        <v>13554</v>
      </c>
      <c r="AF485" s="850" t="s">
        <v>13555</v>
      </c>
      <c r="AG485" s="850" t="s">
        <v>13556</v>
      </c>
      <c r="AH485" s="850" t="s">
        <v>13557</v>
      </c>
      <c r="AI485" s="850" t="s">
        <v>13558</v>
      </c>
      <c r="AJ485" s="850" t="s">
        <v>13559</v>
      </c>
      <c r="AK485" s="851" t="s">
        <v>13560</v>
      </c>
      <c r="AL485" s="852" t="s">
        <v>13561</v>
      </c>
      <c r="AM485" s="853" t="s">
        <v>13562</v>
      </c>
      <c r="AN485" s="853" t="s">
        <v>13563</v>
      </c>
      <c r="AO485" s="784" t="s">
        <v>13564</v>
      </c>
      <c r="AP485" s="827" t="s">
        <v>13565</v>
      </c>
      <c r="AQ485" s="777"/>
      <c r="AR485" s="777"/>
      <c r="AS485" s="777"/>
      <c r="AT485" s="752" t="s">
        <v>13566</v>
      </c>
      <c r="AU485" s="694" t="s">
        <v>13567</v>
      </c>
      <c r="AV485" s="694" t="s">
        <v>13568</v>
      </c>
      <c r="AW485" s="709" t="s">
        <v>13569</v>
      </c>
      <c r="AX485" s="709" t="s">
        <v>13570</v>
      </c>
      <c r="AY485" s="872" t="s">
        <v>13571</v>
      </c>
    </row>
    <row r="486" spans="2:51" ht="15" customHeight="1" outlineLevel="1">
      <c r="B486" s="744" t="s">
        <v>13572</v>
      </c>
      <c r="C486" s="757"/>
      <c r="D486" s="757"/>
      <c r="E486" s="757"/>
      <c r="F486" s="757"/>
      <c r="G486" s="757"/>
      <c r="H486" s="758"/>
      <c r="I486" s="759"/>
      <c r="J486" s="761"/>
      <c r="K486" s="761"/>
      <c r="L486" s="784">
        <f t="shared" si="52"/>
        <v>0</v>
      </c>
      <c r="M486" s="780"/>
      <c r="N486" s="786"/>
      <c r="O486" s="786"/>
      <c r="P486" s="786"/>
      <c r="Q486" s="752">
        <f t="shared" si="53"/>
        <v>0</v>
      </c>
      <c r="R486" s="768">
        <f t="shared" si="54"/>
        <v>0</v>
      </c>
      <c r="S486" s="768">
        <f t="shared" si="55"/>
        <v>0</v>
      </c>
      <c r="T486" s="765"/>
      <c r="U486" s="765"/>
      <c r="V486" s="766"/>
      <c r="W486" s="1913"/>
      <c r="X486" s="386" t="s">
        <v>13573</v>
      </c>
      <c r="Y486" s="1913"/>
      <c r="Z486" s="1924"/>
      <c r="AA486" s="1913"/>
      <c r="AB486" s="1914"/>
      <c r="AC486" s="1915"/>
      <c r="AD486" s="834">
        <v>473</v>
      </c>
      <c r="AE486" s="826" t="s">
        <v>13574</v>
      </c>
      <c r="AF486" s="850" t="s">
        <v>13575</v>
      </c>
      <c r="AG486" s="850" t="s">
        <v>13576</v>
      </c>
      <c r="AH486" s="850" t="s">
        <v>13577</v>
      </c>
      <c r="AI486" s="850" t="s">
        <v>13578</v>
      </c>
      <c r="AJ486" s="850" t="s">
        <v>13579</v>
      </c>
      <c r="AK486" s="851" t="s">
        <v>13580</v>
      </c>
      <c r="AL486" s="852" t="s">
        <v>13581</v>
      </c>
      <c r="AM486" s="853" t="s">
        <v>13582</v>
      </c>
      <c r="AN486" s="853" t="s">
        <v>13583</v>
      </c>
      <c r="AO486" s="784" t="s">
        <v>13584</v>
      </c>
      <c r="AP486" s="827" t="s">
        <v>13585</v>
      </c>
      <c r="AQ486" s="777"/>
      <c r="AR486" s="777"/>
      <c r="AS486" s="777"/>
      <c r="AT486" s="752" t="s">
        <v>13586</v>
      </c>
      <c r="AU486" s="694" t="s">
        <v>13587</v>
      </c>
      <c r="AV486" s="694" t="s">
        <v>13588</v>
      </c>
      <c r="AW486" s="709" t="s">
        <v>13589</v>
      </c>
      <c r="AX486" s="709" t="s">
        <v>13590</v>
      </c>
      <c r="AY486" s="872" t="s">
        <v>13591</v>
      </c>
    </row>
    <row r="487" spans="2:51" ht="15" customHeight="1" outlineLevel="1">
      <c r="B487" s="744" t="s">
        <v>13592</v>
      </c>
      <c r="C487" s="757"/>
      <c r="D487" s="757"/>
      <c r="E487" s="757"/>
      <c r="F487" s="757"/>
      <c r="G487" s="757"/>
      <c r="H487" s="758"/>
      <c r="I487" s="759"/>
      <c r="J487" s="761"/>
      <c r="K487" s="761"/>
      <c r="L487" s="784">
        <f t="shared" si="52"/>
        <v>0</v>
      </c>
      <c r="M487" s="780"/>
      <c r="N487" s="786"/>
      <c r="O487" s="786"/>
      <c r="P487" s="786"/>
      <c r="Q487" s="752">
        <f t="shared" si="53"/>
        <v>0</v>
      </c>
      <c r="R487" s="768">
        <f t="shared" si="54"/>
        <v>0</v>
      </c>
      <c r="S487" s="768">
        <f t="shared" si="55"/>
        <v>0</v>
      </c>
      <c r="T487" s="765"/>
      <c r="U487" s="765"/>
      <c r="V487" s="766"/>
      <c r="W487" s="1913"/>
      <c r="X487" s="386" t="s">
        <v>13593</v>
      </c>
      <c r="Y487" s="1913"/>
      <c r="Z487" s="1924"/>
      <c r="AA487" s="1913"/>
      <c r="AB487" s="1914"/>
      <c r="AC487" s="1915"/>
      <c r="AD487" s="834">
        <v>474</v>
      </c>
      <c r="AE487" s="826" t="s">
        <v>13594</v>
      </c>
      <c r="AF487" s="850" t="s">
        <v>13595</v>
      </c>
      <c r="AG487" s="850" t="s">
        <v>13596</v>
      </c>
      <c r="AH487" s="850" t="s">
        <v>13597</v>
      </c>
      <c r="AI487" s="850" t="s">
        <v>13598</v>
      </c>
      <c r="AJ487" s="850" t="s">
        <v>13599</v>
      </c>
      <c r="AK487" s="851" t="s">
        <v>13600</v>
      </c>
      <c r="AL487" s="852" t="s">
        <v>13601</v>
      </c>
      <c r="AM487" s="853" t="s">
        <v>13602</v>
      </c>
      <c r="AN487" s="853" t="s">
        <v>13603</v>
      </c>
      <c r="AO487" s="784" t="s">
        <v>13604</v>
      </c>
      <c r="AP487" s="827" t="s">
        <v>13605</v>
      </c>
      <c r="AQ487" s="777"/>
      <c r="AR487" s="777"/>
      <c r="AS487" s="777"/>
      <c r="AT487" s="752" t="s">
        <v>13606</v>
      </c>
      <c r="AU487" s="694" t="s">
        <v>13607</v>
      </c>
      <c r="AV487" s="694" t="s">
        <v>13608</v>
      </c>
      <c r="AW487" s="709" t="s">
        <v>13609</v>
      </c>
      <c r="AX487" s="709" t="s">
        <v>13610</v>
      </c>
      <c r="AY487" s="872" t="s">
        <v>13611</v>
      </c>
    </row>
    <row r="488" spans="2:51" ht="15" customHeight="1" outlineLevel="1">
      <c r="B488" s="744" t="s">
        <v>13612</v>
      </c>
      <c r="C488" s="757"/>
      <c r="D488" s="757"/>
      <c r="E488" s="757"/>
      <c r="F488" s="757"/>
      <c r="G488" s="757"/>
      <c r="H488" s="758"/>
      <c r="I488" s="759"/>
      <c r="J488" s="761"/>
      <c r="K488" s="761"/>
      <c r="L488" s="784">
        <f t="shared" si="52"/>
        <v>0</v>
      </c>
      <c r="M488" s="780"/>
      <c r="N488" s="786"/>
      <c r="O488" s="786"/>
      <c r="P488" s="786"/>
      <c r="Q488" s="752">
        <f t="shared" si="53"/>
        <v>0</v>
      </c>
      <c r="R488" s="768">
        <f t="shared" si="54"/>
        <v>0</v>
      </c>
      <c r="S488" s="768">
        <f t="shared" si="55"/>
        <v>0</v>
      </c>
      <c r="T488" s="765"/>
      <c r="U488" s="765"/>
      <c r="V488" s="766"/>
      <c r="W488" s="1913"/>
      <c r="X488" s="386" t="s">
        <v>13613</v>
      </c>
      <c r="Y488" s="1913"/>
      <c r="Z488" s="1924"/>
      <c r="AA488" s="1913"/>
      <c r="AB488" s="1914"/>
      <c r="AC488" s="1915"/>
      <c r="AD488" s="834">
        <v>475</v>
      </c>
      <c r="AE488" s="826" t="s">
        <v>13614</v>
      </c>
      <c r="AF488" s="850" t="s">
        <v>13615</v>
      </c>
      <c r="AG488" s="850" t="s">
        <v>13616</v>
      </c>
      <c r="AH488" s="850" t="s">
        <v>13617</v>
      </c>
      <c r="AI488" s="850" t="s">
        <v>13618</v>
      </c>
      <c r="AJ488" s="850" t="s">
        <v>13619</v>
      </c>
      <c r="AK488" s="851" t="s">
        <v>13620</v>
      </c>
      <c r="AL488" s="852" t="s">
        <v>13621</v>
      </c>
      <c r="AM488" s="853" t="s">
        <v>13622</v>
      </c>
      <c r="AN488" s="853" t="s">
        <v>13623</v>
      </c>
      <c r="AO488" s="784" t="s">
        <v>13624</v>
      </c>
      <c r="AP488" s="827" t="s">
        <v>13625</v>
      </c>
      <c r="AQ488" s="777"/>
      <c r="AR488" s="777"/>
      <c r="AS488" s="777"/>
      <c r="AT488" s="752" t="s">
        <v>13626</v>
      </c>
      <c r="AU488" s="694" t="s">
        <v>13627</v>
      </c>
      <c r="AV488" s="694" t="s">
        <v>13628</v>
      </c>
      <c r="AW488" s="709" t="s">
        <v>13629</v>
      </c>
      <c r="AX488" s="709" t="s">
        <v>13630</v>
      </c>
      <c r="AY488" s="872" t="s">
        <v>13631</v>
      </c>
    </row>
    <row r="489" spans="2:51" ht="15" customHeight="1" outlineLevel="1">
      <c r="B489" s="744" t="s">
        <v>13632</v>
      </c>
      <c r="C489" s="757"/>
      <c r="D489" s="757"/>
      <c r="E489" s="757"/>
      <c r="F489" s="757"/>
      <c r="G489" s="757"/>
      <c r="H489" s="758"/>
      <c r="I489" s="759"/>
      <c r="J489" s="761"/>
      <c r="K489" s="761"/>
      <c r="L489" s="784">
        <f t="shared" si="52"/>
        <v>0</v>
      </c>
      <c r="M489" s="780"/>
      <c r="N489" s="786"/>
      <c r="O489" s="786"/>
      <c r="P489" s="786"/>
      <c r="Q489" s="752">
        <f t="shared" si="53"/>
        <v>0</v>
      </c>
      <c r="R489" s="768">
        <f t="shared" si="54"/>
        <v>0</v>
      </c>
      <c r="S489" s="768">
        <f t="shared" si="55"/>
        <v>0</v>
      </c>
      <c r="T489" s="765"/>
      <c r="U489" s="765"/>
      <c r="V489" s="766"/>
      <c r="W489" s="1913"/>
      <c r="X489" s="386" t="s">
        <v>13633</v>
      </c>
      <c r="Y489" s="1913"/>
      <c r="Z489" s="1924"/>
      <c r="AA489" s="1913"/>
      <c r="AB489" s="1914"/>
      <c r="AC489" s="1915"/>
      <c r="AD489" s="834">
        <v>476</v>
      </c>
      <c r="AE489" s="826" t="s">
        <v>13634</v>
      </c>
      <c r="AF489" s="850" t="s">
        <v>13635</v>
      </c>
      <c r="AG489" s="850" t="s">
        <v>13636</v>
      </c>
      <c r="AH489" s="850" t="s">
        <v>13637</v>
      </c>
      <c r="AI489" s="850" t="s">
        <v>13638</v>
      </c>
      <c r="AJ489" s="850" t="s">
        <v>13639</v>
      </c>
      <c r="AK489" s="851" t="s">
        <v>13640</v>
      </c>
      <c r="AL489" s="852" t="s">
        <v>13641</v>
      </c>
      <c r="AM489" s="853" t="s">
        <v>13642</v>
      </c>
      <c r="AN489" s="853" t="s">
        <v>13643</v>
      </c>
      <c r="AO489" s="784" t="s">
        <v>13644</v>
      </c>
      <c r="AP489" s="827" t="s">
        <v>13645</v>
      </c>
      <c r="AQ489" s="777"/>
      <c r="AR489" s="777"/>
      <c r="AS489" s="777"/>
      <c r="AT489" s="752" t="s">
        <v>13646</v>
      </c>
      <c r="AU489" s="694" t="s">
        <v>13647</v>
      </c>
      <c r="AV489" s="694" t="s">
        <v>13648</v>
      </c>
      <c r="AW489" s="709" t="s">
        <v>13649</v>
      </c>
      <c r="AX489" s="709" t="s">
        <v>13650</v>
      </c>
      <c r="AY489" s="872" t="s">
        <v>13651</v>
      </c>
    </row>
    <row r="490" spans="2:51" ht="15" customHeight="1" outlineLevel="1">
      <c r="B490" s="744" t="s">
        <v>13652</v>
      </c>
      <c r="C490" s="757"/>
      <c r="D490" s="757"/>
      <c r="E490" s="757"/>
      <c r="F490" s="757"/>
      <c r="G490" s="757"/>
      <c r="H490" s="758"/>
      <c r="I490" s="759"/>
      <c r="J490" s="761"/>
      <c r="K490" s="761"/>
      <c r="L490" s="784">
        <f t="shared" si="52"/>
        <v>0</v>
      </c>
      <c r="M490" s="780"/>
      <c r="N490" s="786"/>
      <c r="O490" s="786"/>
      <c r="P490" s="786"/>
      <c r="Q490" s="752">
        <f t="shared" si="53"/>
        <v>0</v>
      </c>
      <c r="R490" s="768">
        <f t="shared" si="54"/>
        <v>0</v>
      </c>
      <c r="S490" s="768">
        <f t="shared" si="55"/>
        <v>0</v>
      </c>
      <c r="T490" s="765"/>
      <c r="U490" s="765"/>
      <c r="V490" s="766"/>
      <c r="W490" s="1913"/>
      <c r="X490" s="386" t="s">
        <v>13653</v>
      </c>
      <c r="Y490" s="1913"/>
      <c r="Z490" s="1924"/>
      <c r="AA490" s="1913"/>
      <c r="AB490" s="1914"/>
      <c r="AC490" s="1915"/>
      <c r="AD490" s="834">
        <v>477</v>
      </c>
      <c r="AE490" s="826" t="s">
        <v>13654</v>
      </c>
      <c r="AF490" s="850" t="s">
        <v>13655</v>
      </c>
      <c r="AG490" s="850" t="s">
        <v>13656</v>
      </c>
      <c r="AH490" s="850" t="s">
        <v>13657</v>
      </c>
      <c r="AI490" s="850" t="s">
        <v>13658</v>
      </c>
      <c r="AJ490" s="850" t="s">
        <v>13659</v>
      </c>
      <c r="AK490" s="851" t="s">
        <v>13660</v>
      </c>
      <c r="AL490" s="852" t="s">
        <v>13661</v>
      </c>
      <c r="AM490" s="853" t="s">
        <v>13662</v>
      </c>
      <c r="AN490" s="853" t="s">
        <v>13663</v>
      </c>
      <c r="AO490" s="784" t="s">
        <v>13664</v>
      </c>
      <c r="AP490" s="827" t="s">
        <v>13665</v>
      </c>
      <c r="AQ490" s="777"/>
      <c r="AR490" s="777"/>
      <c r="AS490" s="777"/>
      <c r="AT490" s="752" t="s">
        <v>13666</v>
      </c>
      <c r="AU490" s="694" t="s">
        <v>13667</v>
      </c>
      <c r="AV490" s="694" t="s">
        <v>13668</v>
      </c>
      <c r="AW490" s="709" t="s">
        <v>13669</v>
      </c>
      <c r="AX490" s="709" t="s">
        <v>13670</v>
      </c>
      <c r="AY490" s="872" t="s">
        <v>13671</v>
      </c>
    </row>
    <row r="491" spans="2:51" ht="15" customHeight="1" outlineLevel="1">
      <c r="B491" s="744" t="s">
        <v>13672</v>
      </c>
      <c r="C491" s="757"/>
      <c r="D491" s="757"/>
      <c r="E491" s="757"/>
      <c r="F491" s="757"/>
      <c r="G491" s="757"/>
      <c r="H491" s="758"/>
      <c r="I491" s="759"/>
      <c r="J491" s="761"/>
      <c r="K491" s="761"/>
      <c r="L491" s="784">
        <f t="shared" si="52"/>
        <v>0</v>
      </c>
      <c r="M491" s="780"/>
      <c r="N491" s="786"/>
      <c r="O491" s="786"/>
      <c r="P491" s="786"/>
      <c r="Q491" s="752">
        <f t="shared" si="53"/>
        <v>0</v>
      </c>
      <c r="R491" s="768">
        <f t="shared" si="54"/>
        <v>0</v>
      </c>
      <c r="S491" s="768">
        <f t="shared" si="55"/>
        <v>0</v>
      </c>
      <c r="T491" s="765"/>
      <c r="U491" s="765"/>
      <c r="V491" s="766"/>
      <c r="W491" s="1913"/>
      <c r="X491" s="386" t="s">
        <v>13673</v>
      </c>
      <c r="Y491" s="1913"/>
      <c r="Z491" s="1924"/>
      <c r="AA491" s="1913"/>
      <c r="AB491" s="1914"/>
      <c r="AC491" s="1915"/>
      <c r="AD491" s="834">
        <v>478</v>
      </c>
      <c r="AE491" s="826" t="s">
        <v>13674</v>
      </c>
      <c r="AF491" s="850" t="s">
        <v>13675</v>
      </c>
      <c r="AG491" s="850" t="s">
        <v>13676</v>
      </c>
      <c r="AH491" s="850" t="s">
        <v>13677</v>
      </c>
      <c r="AI491" s="850" t="s">
        <v>13678</v>
      </c>
      <c r="AJ491" s="850" t="s">
        <v>13679</v>
      </c>
      <c r="AK491" s="851" t="s">
        <v>13680</v>
      </c>
      <c r="AL491" s="852" t="s">
        <v>13681</v>
      </c>
      <c r="AM491" s="853" t="s">
        <v>13682</v>
      </c>
      <c r="AN491" s="853" t="s">
        <v>13683</v>
      </c>
      <c r="AO491" s="784" t="s">
        <v>13684</v>
      </c>
      <c r="AP491" s="827" t="s">
        <v>13685</v>
      </c>
      <c r="AQ491" s="777"/>
      <c r="AR491" s="777"/>
      <c r="AS491" s="777"/>
      <c r="AT491" s="752" t="s">
        <v>13686</v>
      </c>
      <c r="AU491" s="694" t="s">
        <v>13687</v>
      </c>
      <c r="AV491" s="694" t="s">
        <v>13688</v>
      </c>
      <c r="AW491" s="709" t="s">
        <v>13689</v>
      </c>
      <c r="AX491" s="709" t="s">
        <v>13690</v>
      </c>
      <c r="AY491" s="872" t="s">
        <v>13691</v>
      </c>
    </row>
    <row r="492" spans="2:51" ht="15" customHeight="1" outlineLevel="1">
      <c r="B492" s="744" t="s">
        <v>13692</v>
      </c>
      <c r="C492" s="757"/>
      <c r="D492" s="757"/>
      <c r="E492" s="757"/>
      <c r="F492" s="757"/>
      <c r="G492" s="757"/>
      <c r="H492" s="758"/>
      <c r="I492" s="759"/>
      <c r="J492" s="761"/>
      <c r="K492" s="761"/>
      <c r="L492" s="784">
        <f t="shared" si="52"/>
        <v>0</v>
      </c>
      <c r="M492" s="780"/>
      <c r="N492" s="786"/>
      <c r="O492" s="786"/>
      <c r="P492" s="786"/>
      <c r="Q492" s="752">
        <f t="shared" si="53"/>
        <v>0</v>
      </c>
      <c r="R492" s="768">
        <f t="shared" si="54"/>
        <v>0</v>
      </c>
      <c r="S492" s="768">
        <f t="shared" si="55"/>
        <v>0</v>
      </c>
      <c r="T492" s="765"/>
      <c r="U492" s="765"/>
      <c r="V492" s="766"/>
      <c r="W492" s="1913"/>
      <c r="X492" s="386" t="s">
        <v>13693</v>
      </c>
      <c r="Y492" s="1913"/>
      <c r="Z492" s="1924"/>
      <c r="AA492" s="1913"/>
      <c r="AB492" s="1914"/>
      <c r="AC492" s="1915"/>
      <c r="AD492" s="834">
        <v>479</v>
      </c>
      <c r="AE492" s="826" t="s">
        <v>13694</v>
      </c>
      <c r="AF492" s="850" t="s">
        <v>13695</v>
      </c>
      <c r="AG492" s="850" t="s">
        <v>13696</v>
      </c>
      <c r="AH492" s="850" t="s">
        <v>13697</v>
      </c>
      <c r="AI492" s="850" t="s">
        <v>13698</v>
      </c>
      <c r="AJ492" s="850" t="s">
        <v>13699</v>
      </c>
      <c r="AK492" s="851" t="s">
        <v>13700</v>
      </c>
      <c r="AL492" s="852" t="s">
        <v>13701</v>
      </c>
      <c r="AM492" s="853" t="s">
        <v>13702</v>
      </c>
      <c r="AN492" s="853" t="s">
        <v>13703</v>
      </c>
      <c r="AO492" s="784" t="s">
        <v>13704</v>
      </c>
      <c r="AP492" s="827" t="s">
        <v>13705</v>
      </c>
      <c r="AQ492" s="777"/>
      <c r="AR492" s="777"/>
      <c r="AS492" s="777"/>
      <c r="AT492" s="752" t="s">
        <v>13706</v>
      </c>
      <c r="AU492" s="694" t="s">
        <v>13707</v>
      </c>
      <c r="AV492" s="694" t="s">
        <v>13708</v>
      </c>
      <c r="AW492" s="709" t="s">
        <v>13709</v>
      </c>
      <c r="AX492" s="709" t="s">
        <v>13710</v>
      </c>
      <c r="AY492" s="872" t="s">
        <v>13711</v>
      </c>
    </row>
    <row r="493" spans="2:51" ht="15" customHeight="1" outlineLevel="1">
      <c r="B493" s="744" t="s">
        <v>13712</v>
      </c>
      <c r="C493" s="757"/>
      <c r="D493" s="757"/>
      <c r="E493" s="757"/>
      <c r="F493" s="757"/>
      <c r="G493" s="757"/>
      <c r="H493" s="758"/>
      <c r="I493" s="759"/>
      <c r="J493" s="761"/>
      <c r="K493" s="761"/>
      <c r="L493" s="784">
        <f t="shared" si="52"/>
        <v>0</v>
      </c>
      <c r="M493" s="780"/>
      <c r="N493" s="786"/>
      <c r="O493" s="786"/>
      <c r="P493" s="786"/>
      <c r="Q493" s="752">
        <f t="shared" si="53"/>
        <v>0</v>
      </c>
      <c r="R493" s="768">
        <f t="shared" si="54"/>
        <v>0</v>
      </c>
      <c r="S493" s="768">
        <f t="shared" si="55"/>
        <v>0</v>
      </c>
      <c r="T493" s="765"/>
      <c r="U493" s="765"/>
      <c r="V493" s="766"/>
      <c r="W493" s="1913"/>
      <c r="X493" s="386" t="s">
        <v>13713</v>
      </c>
      <c r="Y493" s="1913"/>
      <c r="Z493" s="1924"/>
      <c r="AA493" s="1913"/>
      <c r="AB493" s="1914"/>
      <c r="AC493" s="1915"/>
      <c r="AD493" s="834">
        <v>480</v>
      </c>
      <c r="AE493" s="826" t="s">
        <v>13714</v>
      </c>
      <c r="AF493" s="850" t="s">
        <v>13715</v>
      </c>
      <c r="AG493" s="850" t="s">
        <v>13716</v>
      </c>
      <c r="AH493" s="850" t="s">
        <v>13717</v>
      </c>
      <c r="AI493" s="850" t="s">
        <v>13718</v>
      </c>
      <c r="AJ493" s="850" t="s">
        <v>13719</v>
      </c>
      <c r="AK493" s="851" t="s">
        <v>13720</v>
      </c>
      <c r="AL493" s="852" t="s">
        <v>13721</v>
      </c>
      <c r="AM493" s="853" t="s">
        <v>13722</v>
      </c>
      <c r="AN493" s="853" t="s">
        <v>13723</v>
      </c>
      <c r="AO493" s="784" t="s">
        <v>13724</v>
      </c>
      <c r="AP493" s="827" t="s">
        <v>13725</v>
      </c>
      <c r="AQ493" s="777"/>
      <c r="AR493" s="777"/>
      <c r="AS493" s="777"/>
      <c r="AT493" s="752" t="s">
        <v>13726</v>
      </c>
      <c r="AU493" s="694" t="s">
        <v>13727</v>
      </c>
      <c r="AV493" s="694" t="s">
        <v>13728</v>
      </c>
      <c r="AW493" s="709" t="s">
        <v>13729</v>
      </c>
      <c r="AX493" s="709" t="s">
        <v>13730</v>
      </c>
      <c r="AY493" s="872" t="s">
        <v>13731</v>
      </c>
    </row>
    <row r="494" spans="2:51" ht="15" customHeight="1" outlineLevel="1">
      <c r="B494" s="744" t="s">
        <v>13732</v>
      </c>
      <c r="C494" s="757"/>
      <c r="D494" s="757"/>
      <c r="E494" s="757"/>
      <c r="F494" s="757"/>
      <c r="G494" s="757"/>
      <c r="H494" s="758"/>
      <c r="I494" s="759"/>
      <c r="J494" s="761"/>
      <c r="K494" s="761"/>
      <c r="L494" s="784">
        <f t="shared" si="52"/>
        <v>0</v>
      </c>
      <c r="M494" s="780"/>
      <c r="N494" s="786"/>
      <c r="O494" s="786"/>
      <c r="P494" s="786"/>
      <c r="Q494" s="752">
        <f t="shared" si="53"/>
        <v>0</v>
      </c>
      <c r="R494" s="768">
        <f t="shared" si="54"/>
        <v>0</v>
      </c>
      <c r="S494" s="768">
        <f t="shared" si="55"/>
        <v>0</v>
      </c>
      <c r="T494" s="765"/>
      <c r="U494" s="765"/>
      <c r="V494" s="766"/>
      <c r="W494" s="1913"/>
      <c r="X494" s="386" t="s">
        <v>13733</v>
      </c>
      <c r="Y494" s="1913"/>
      <c r="Z494" s="1924"/>
      <c r="AA494" s="1913"/>
      <c r="AB494" s="1914"/>
      <c r="AC494" s="1915"/>
      <c r="AD494" s="834">
        <v>481</v>
      </c>
      <c r="AE494" s="826" t="s">
        <v>13734</v>
      </c>
      <c r="AF494" s="850" t="s">
        <v>13735</v>
      </c>
      <c r="AG494" s="850" t="s">
        <v>13736</v>
      </c>
      <c r="AH494" s="850" t="s">
        <v>13737</v>
      </c>
      <c r="AI494" s="850" t="s">
        <v>13738</v>
      </c>
      <c r="AJ494" s="850" t="s">
        <v>13739</v>
      </c>
      <c r="AK494" s="851" t="s">
        <v>13740</v>
      </c>
      <c r="AL494" s="852" t="s">
        <v>13741</v>
      </c>
      <c r="AM494" s="853" t="s">
        <v>13742</v>
      </c>
      <c r="AN494" s="853" t="s">
        <v>13743</v>
      </c>
      <c r="AO494" s="784" t="s">
        <v>13744</v>
      </c>
      <c r="AP494" s="827" t="s">
        <v>13745</v>
      </c>
      <c r="AQ494" s="777"/>
      <c r="AR494" s="777"/>
      <c r="AS494" s="777"/>
      <c r="AT494" s="752" t="s">
        <v>13746</v>
      </c>
      <c r="AU494" s="694" t="s">
        <v>13747</v>
      </c>
      <c r="AV494" s="694" t="s">
        <v>13748</v>
      </c>
      <c r="AW494" s="709" t="s">
        <v>13749</v>
      </c>
      <c r="AX494" s="709" t="s">
        <v>13750</v>
      </c>
      <c r="AY494" s="872" t="s">
        <v>13751</v>
      </c>
    </row>
    <row r="495" spans="2:51" ht="15" customHeight="1" outlineLevel="1">
      <c r="B495" s="744" t="s">
        <v>13752</v>
      </c>
      <c r="C495" s="757"/>
      <c r="D495" s="757"/>
      <c r="E495" s="757"/>
      <c r="F495" s="757"/>
      <c r="G495" s="757"/>
      <c r="H495" s="758"/>
      <c r="I495" s="759"/>
      <c r="J495" s="761"/>
      <c r="K495" s="761"/>
      <c r="L495" s="784">
        <f t="shared" si="52"/>
        <v>0</v>
      </c>
      <c r="M495" s="780"/>
      <c r="N495" s="786"/>
      <c r="O495" s="786"/>
      <c r="P495" s="786"/>
      <c r="Q495" s="752">
        <f t="shared" si="53"/>
        <v>0</v>
      </c>
      <c r="R495" s="768">
        <f t="shared" si="54"/>
        <v>0</v>
      </c>
      <c r="S495" s="768">
        <f t="shared" si="55"/>
        <v>0</v>
      </c>
      <c r="T495" s="765"/>
      <c r="U495" s="765"/>
      <c r="V495" s="766"/>
      <c r="W495" s="1913"/>
      <c r="X495" s="386" t="s">
        <v>13753</v>
      </c>
      <c r="Y495" s="1913"/>
      <c r="Z495" s="1924"/>
      <c r="AA495" s="1913"/>
      <c r="AB495" s="1914"/>
      <c r="AC495" s="1915"/>
      <c r="AD495" s="834">
        <v>482</v>
      </c>
      <c r="AE495" s="826" t="s">
        <v>13754</v>
      </c>
      <c r="AF495" s="850" t="s">
        <v>13755</v>
      </c>
      <c r="AG495" s="850" t="s">
        <v>13756</v>
      </c>
      <c r="AH495" s="850" t="s">
        <v>13757</v>
      </c>
      <c r="AI495" s="850" t="s">
        <v>13758</v>
      </c>
      <c r="AJ495" s="850" t="s">
        <v>13759</v>
      </c>
      <c r="AK495" s="851" t="s">
        <v>13760</v>
      </c>
      <c r="AL495" s="852" t="s">
        <v>13761</v>
      </c>
      <c r="AM495" s="853" t="s">
        <v>13762</v>
      </c>
      <c r="AN495" s="853" t="s">
        <v>13763</v>
      </c>
      <c r="AO495" s="784" t="s">
        <v>13764</v>
      </c>
      <c r="AP495" s="827" t="s">
        <v>13765</v>
      </c>
      <c r="AQ495" s="777"/>
      <c r="AR495" s="777"/>
      <c r="AS495" s="777"/>
      <c r="AT495" s="752" t="s">
        <v>13766</v>
      </c>
      <c r="AU495" s="694" t="s">
        <v>13767</v>
      </c>
      <c r="AV495" s="694" t="s">
        <v>13768</v>
      </c>
      <c r="AW495" s="709" t="s">
        <v>13769</v>
      </c>
      <c r="AX495" s="709" t="s">
        <v>13770</v>
      </c>
      <c r="AY495" s="872" t="s">
        <v>13771</v>
      </c>
    </row>
    <row r="496" spans="2:51" ht="15" customHeight="1" outlineLevel="1">
      <c r="B496" s="744" t="s">
        <v>13772</v>
      </c>
      <c r="C496" s="757"/>
      <c r="D496" s="757"/>
      <c r="E496" s="757"/>
      <c r="F496" s="757"/>
      <c r="G496" s="757"/>
      <c r="H496" s="758"/>
      <c r="I496" s="759"/>
      <c r="J496" s="761"/>
      <c r="K496" s="761"/>
      <c r="L496" s="784">
        <f t="shared" si="52"/>
        <v>0</v>
      </c>
      <c r="M496" s="780"/>
      <c r="N496" s="786"/>
      <c r="O496" s="786"/>
      <c r="P496" s="786"/>
      <c r="Q496" s="752">
        <f t="shared" si="53"/>
        <v>0</v>
      </c>
      <c r="R496" s="768">
        <f t="shared" si="54"/>
        <v>0</v>
      </c>
      <c r="S496" s="768">
        <f t="shared" si="55"/>
        <v>0</v>
      </c>
      <c r="T496" s="765"/>
      <c r="U496" s="765"/>
      <c r="V496" s="766"/>
      <c r="W496" s="1913"/>
      <c r="X496" s="386" t="s">
        <v>13773</v>
      </c>
      <c r="Y496" s="1913"/>
      <c r="Z496" s="1924"/>
      <c r="AA496" s="1913"/>
      <c r="AB496" s="1914"/>
      <c r="AC496" s="1915"/>
      <c r="AD496" s="834">
        <v>483</v>
      </c>
      <c r="AE496" s="826" t="s">
        <v>13774</v>
      </c>
      <c r="AF496" s="850" t="s">
        <v>13775</v>
      </c>
      <c r="AG496" s="850" t="s">
        <v>13776</v>
      </c>
      <c r="AH496" s="850" t="s">
        <v>13777</v>
      </c>
      <c r="AI496" s="850" t="s">
        <v>13778</v>
      </c>
      <c r="AJ496" s="850" t="s">
        <v>13779</v>
      </c>
      <c r="AK496" s="851" t="s">
        <v>13780</v>
      </c>
      <c r="AL496" s="852" t="s">
        <v>13781</v>
      </c>
      <c r="AM496" s="853" t="s">
        <v>13782</v>
      </c>
      <c r="AN496" s="853" t="s">
        <v>13783</v>
      </c>
      <c r="AO496" s="784" t="s">
        <v>13784</v>
      </c>
      <c r="AP496" s="827" t="s">
        <v>13785</v>
      </c>
      <c r="AQ496" s="777"/>
      <c r="AR496" s="777"/>
      <c r="AS496" s="777"/>
      <c r="AT496" s="752" t="s">
        <v>13786</v>
      </c>
      <c r="AU496" s="694" t="s">
        <v>13787</v>
      </c>
      <c r="AV496" s="694" t="s">
        <v>13788</v>
      </c>
      <c r="AW496" s="709" t="s">
        <v>13789</v>
      </c>
      <c r="AX496" s="709" t="s">
        <v>13790</v>
      </c>
      <c r="AY496" s="872" t="s">
        <v>13791</v>
      </c>
    </row>
    <row r="497" spans="2:51" ht="15" customHeight="1" outlineLevel="1">
      <c r="B497" s="744" t="s">
        <v>13792</v>
      </c>
      <c r="C497" s="757"/>
      <c r="D497" s="757"/>
      <c r="E497" s="757"/>
      <c r="F497" s="757"/>
      <c r="G497" s="757"/>
      <c r="H497" s="758"/>
      <c r="I497" s="759"/>
      <c r="J497" s="761"/>
      <c r="K497" s="761"/>
      <c r="L497" s="784">
        <f t="shared" si="52"/>
        <v>0</v>
      </c>
      <c r="M497" s="780"/>
      <c r="N497" s="786"/>
      <c r="O497" s="786"/>
      <c r="P497" s="786"/>
      <c r="Q497" s="752">
        <f t="shared" si="53"/>
        <v>0</v>
      </c>
      <c r="R497" s="768">
        <f t="shared" si="54"/>
        <v>0</v>
      </c>
      <c r="S497" s="768">
        <f t="shared" si="55"/>
        <v>0</v>
      </c>
      <c r="T497" s="765"/>
      <c r="U497" s="765"/>
      <c r="V497" s="766"/>
      <c r="W497" s="1913"/>
      <c r="X497" s="386" t="s">
        <v>13793</v>
      </c>
      <c r="Y497" s="1913"/>
      <c r="Z497" s="1924"/>
      <c r="AA497" s="1913"/>
      <c r="AB497" s="1914"/>
      <c r="AC497" s="1915"/>
      <c r="AD497" s="834">
        <v>484</v>
      </c>
      <c r="AE497" s="826" t="s">
        <v>13794</v>
      </c>
      <c r="AF497" s="850" t="s">
        <v>13795</v>
      </c>
      <c r="AG497" s="850" t="s">
        <v>13796</v>
      </c>
      <c r="AH497" s="850" t="s">
        <v>13797</v>
      </c>
      <c r="AI497" s="850" t="s">
        <v>13798</v>
      </c>
      <c r="AJ497" s="850" t="s">
        <v>13799</v>
      </c>
      <c r="AK497" s="851" t="s">
        <v>13800</v>
      </c>
      <c r="AL497" s="852" t="s">
        <v>13801</v>
      </c>
      <c r="AM497" s="853" t="s">
        <v>13802</v>
      </c>
      <c r="AN497" s="853" t="s">
        <v>13803</v>
      </c>
      <c r="AO497" s="784" t="s">
        <v>13804</v>
      </c>
      <c r="AP497" s="827" t="s">
        <v>13805</v>
      </c>
      <c r="AQ497" s="777"/>
      <c r="AR497" s="777"/>
      <c r="AS497" s="777"/>
      <c r="AT497" s="752" t="s">
        <v>13806</v>
      </c>
      <c r="AU497" s="694" t="s">
        <v>13807</v>
      </c>
      <c r="AV497" s="694" t="s">
        <v>13808</v>
      </c>
      <c r="AW497" s="709" t="s">
        <v>13809</v>
      </c>
      <c r="AX497" s="709" t="s">
        <v>13810</v>
      </c>
      <c r="AY497" s="872" t="s">
        <v>13811</v>
      </c>
    </row>
    <row r="498" spans="2:51" ht="15" customHeight="1" outlineLevel="1">
      <c r="B498" s="744" t="s">
        <v>13812</v>
      </c>
      <c r="C498" s="757"/>
      <c r="D498" s="757"/>
      <c r="E498" s="757"/>
      <c r="F498" s="757"/>
      <c r="G498" s="757"/>
      <c r="H498" s="758"/>
      <c r="I498" s="759"/>
      <c r="J498" s="761"/>
      <c r="K498" s="761"/>
      <c r="L498" s="784">
        <f t="shared" si="52"/>
        <v>0</v>
      </c>
      <c r="M498" s="780"/>
      <c r="N498" s="786"/>
      <c r="O498" s="786"/>
      <c r="P498" s="786"/>
      <c r="Q498" s="752">
        <f t="shared" si="53"/>
        <v>0</v>
      </c>
      <c r="R498" s="768">
        <f t="shared" si="54"/>
        <v>0</v>
      </c>
      <c r="S498" s="768">
        <f t="shared" si="55"/>
        <v>0</v>
      </c>
      <c r="T498" s="765"/>
      <c r="U498" s="765"/>
      <c r="V498" s="766"/>
      <c r="W498" s="1913"/>
      <c r="X498" s="386" t="s">
        <v>13813</v>
      </c>
      <c r="Y498" s="1913"/>
      <c r="Z498" s="1924"/>
      <c r="AA498" s="1913"/>
      <c r="AB498" s="1914"/>
      <c r="AC498" s="1915"/>
      <c r="AD498" s="834">
        <v>485</v>
      </c>
      <c r="AE498" s="826" t="s">
        <v>13814</v>
      </c>
      <c r="AF498" s="850" t="s">
        <v>13815</v>
      </c>
      <c r="AG498" s="850" t="s">
        <v>13816</v>
      </c>
      <c r="AH498" s="850" t="s">
        <v>13817</v>
      </c>
      <c r="AI498" s="850" t="s">
        <v>13818</v>
      </c>
      <c r="AJ498" s="850" t="s">
        <v>13819</v>
      </c>
      <c r="AK498" s="851" t="s">
        <v>13820</v>
      </c>
      <c r="AL498" s="852" t="s">
        <v>13821</v>
      </c>
      <c r="AM498" s="853" t="s">
        <v>13822</v>
      </c>
      <c r="AN498" s="853" t="s">
        <v>13823</v>
      </c>
      <c r="AO498" s="784" t="s">
        <v>13824</v>
      </c>
      <c r="AP498" s="827" t="s">
        <v>13825</v>
      </c>
      <c r="AQ498" s="777"/>
      <c r="AR498" s="777"/>
      <c r="AS498" s="777"/>
      <c r="AT498" s="752" t="s">
        <v>13826</v>
      </c>
      <c r="AU498" s="694" t="s">
        <v>13827</v>
      </c>
      <c r="AV498" s="694" t="s">
        <v>13828</v>
      </c>
      <c r="AW498" s="709" t="s">
        <v>13829</v>
      </c>
      <c r="AX498" s="709" t="s">
        <v>13830</v>
      </c>
      <c r="AY498" s="872" t="s">
        <v>13831</v>
      </c>
    </row>
    <row r="499" spans="2:51" ht="15" customHeight="1" outlineLevel="1">
      <c r="B499" s="744" t="s">
        <v>13832</v>
      </c>
      <c r="C499" s="757"/>
      <c r="D499" s="757"/>
      <c r="E499" s="757"/>
      <c r="F499" s="757"/>
      <c r="G499" s="757"/>
      <c r="H499" s="758"/>
      <c r="I499" s="759"/>
      <c r="J499" s="761"/>
      <c r="K499" s="761"/>
      <c r="L499" s="784">
        <f t="shared" si="52"/>
        <v>0</v>
      </c>
      <c r="M499" s="780"/>
      <c r="N499" s="786"/>
      <c r="O499" s="786"/>
      <c r="P499" s="786"/>
      <c r="Q499" s="752">
        <f t="shared" si="53"/>
        <v>0</v>
      </c>
      <c r="R499" s="768">
        <f t="shared" si="54"/>
        <v>0</v>
      </c>
      <c r="S499" s="768">
        <f t="shared" si="55"/>
        <v>0</v>
      </c>
      <c r="T499" s="765"/>
      <c r="U499" s="765"/>
      <c r="V499" s="766"/>
      <c r="W499" s="1913"/>
      <c r="X499" s="386" t="s">
        <v>13833</v>
      </c>
      <c r="Y499" s="1913"/>
      <c r="Z499" s="1924"/>
      <c r="AA499" s="1913"/>
      <c r="AB499" s="1914"/>
      <c r="AC499" s="1915"/>
      <c r="AD499" s="834">
        <v>486</v>
      </c>
      <c r="AE499" s="826" t="s">
        <v>13834</v>
      </c>
      <c r="AF499" s="850" t="s">
        <v>13835</v>
      </c>
      <c r="AG499" s="850" t="s">
        <v>13836</v>
      </c>
      <c r="AH499" s="850" t="s">
        <v>13837</v>
      </c>
      <c r="AI499" s="850" t="s">
        <v>13838</v>
      </c>
      <c r="AJ499" s="850" t="s">
        <v>13839</v>
      </c>
      <c r="AK499" s="851" t="s">
        <v>13840</v>
      </c>
      <c r="AL499" s="852" t="s">
        <v>13841</v>
      </c>
      <c r="AM499" s="853" t="s">
        <v>13842</v>
      </c>
      <c r="AN499" s="853" t="s">
        <v>13843</v>
      </c>
      <c r="AO499" s="784" t="s">
        <v>13844</v>
      </c>
      <c r="AP499" s="827" t="s">
        <v>13845</v>
      </c>
      <c r="AQ499" s="777"/>
      <c r="AR499" s="777"/>
      <c r="AS499" s="777"/>
      <c r="AT499" s="752" t="s">
        <v>13846</v>
      </c>
      <c r="AU499" s="694" t="s">
        <v>13847</v>
      </c>
      <c r="AV499" s="694" t="s">
        <v>13848</v>
      </c>
      <c r="AW499" s="709" t="s">
        <v>13849</v>
      </c>
      <c r="AX499" s="709" t="s">
        <v>13850</v>
      </c>
      <c r="AY499" s="872" t="s">
        <v>13851</v>
      </c>
    </row>
    <row r="500" spans="2:51" ht="15" customHeight="1" outlineLevel="1">
      <c r="B500" s="744" t="s">
        <v>13852</v>
      </c>
      <c r="C500" s="757"/>
      <c r="D500" s="757"/>
      <c r="E500" s="757"/>
      <c r="F500" s="757"/>
      <c r="G500" s="757"/>
      <c r="H500" s="758"/>
      <c r="I500" s="759"/>
      <c r="J500" s="761"/>
      <c r="K500" s="761"/>
      <c r="L500" s="784">
        <f t="shared" si="52"/>
        <v>0</v>
      </c>
      <c r="M500" s="780"/>
      <c r="N500" s="786"/>
      <c r="O500" s="786"/>
      <c r="P500" s="786"/>
      <c r="Q500" s="752">
        <f t="shared" si="53"/>
        <v>0</v>
      </c>
      <c r="R500" s="768">
        <f t="shared" si="54"/>
        <v>0</v>
      </c>
      <c r="S500" s="768">
        <f t="shared" si="55"/>
        <v>0</v>
      </c>
      <c r="T500" s="765"/>
      <c r="U500" s="765"/>
      <c r="V500" s="766"/>
      <c r="W500" s="1913"/>
      <c r="X500" s="386" t="s">
        <v>13853</v>
      </c>
      <c r="Y500" s="1913"/>
      <c r="Z500" s="1924"/>
      <c r="AA500" s="1913"/>
      <c r="AB500" s="1914"/>
      <c r="AC500" s="1915"/>
      <c r="AD500" s="834">
        <v>487</v>
      </c>
      <c r="AE500" s="826" t="s">
        <v>13854</v>
      </c>
      <c r="AF500" s="850" t="s">
        <v>13855</v>
      </c>
      <c r="AG500" s="850" t="s">
        <v>13856</v>
      </c>
      <c r="AH500" s="850" t="s">
        <v>13857</v>
      </c>
      <c r="AI500" s="850" t="s">
        <v>13858</v>
      </c>
      <c r="AJ500" s="850" t="s">
        <v>13859</v>
      </c>
      <c r="AK500" s="851" t="s">
        <v>13860</v>
      </c>
      <c r="AL500" s="852" t="s">
        <v>13861</v>
      </c>
      <c r="AM500" s="853" t="s">
        <v>13862</v>
      </c>
      <c r="AN500" s="853" t="s">
        <v>13863</v>
      </c>
      <c r="AO500" s="784" t="s">
        <v>13864</v>
      </c>
      <c r="AP500" s="827" t="s">
        <v>13865</v>
      </c>
      <c r="AQ500" s="777"/>
      <c r="AR500" s="777"/>
      <c r="AS500" s="777"/>
      <c r="AT500" s="752" t="s">
        <v>13866</v>
      </c>
      <c r="AU500" s="694" t="s">
        <v>13867</v>
      </c>
      <c r="AV500" s="694" t="s">
        <v>13868</v>
      </c>
      <c r="AW500" s="709" t="s">
        <v>13869</v>
      </c>
      <c r="AX500" s="709" t="s">
        <v>13870</v>
      </c>
      <c r="AY500" s="872" t="s">
        <v>13871</v>
      </c>
    </row>
    <row r="501" spans="2:51" ht="15" customHeight="1" outlineLevel="1">
      <c r="B501" s="744" t="s">
        <v>13872</v>
      </c>
      <c r="C501" s="757"/>
      <c r="D501" s="757"/>
      <c r="E501" s="757"/>
      <c r="F501" s="757"/>
      <c r="G501" s="757"/>
      <c r="H501" s="758"/>
      <c r="I501" s="759"/>
      <c r="J501" s="761"/>
      <c r="K501" s="761"/>
      <c r="L501" s="784">
        <f t="shared" si="52"/>
        <v>0</v>
      </c>
      <c r="M501" s="780"/>
      <c r="N501" s="786"/>
      <c r="O501" s="786"/>
      <c r="P501" s="786"/>
      <c r="Q501" s="752">
        <f t="shared" si="53"/>
        <v>0</v>
      </c>
      <c r="R501" s="768">
        <f t="shared" si="54"/>
        <v>0</v>
      </c>
      <c r="S501" s="768">
        <f t="shared" si="55"/>
        <v>0</v>
      </c>
      <c r="T501" s="765"/>
      <c r="U501" s="765"/>
      <c r="V501" s="766"/>
      <c r="W501" s="1913"/>
      <c r="X501" s="386" t="s">
        <v>13873</v>
      </c>
      <c r="Y501" s="1913"/>
      <c r="Z501" s="1924"/>
      <c r="AA501" s="1913"/>
      <c r="AB501" s="1914"/>
      <c r="AC501" s="1915"/>
      <c r="AD501" s="834">
        <v>488</v>
      </c>
      <c r="AE501" s="826" t="s">
        <v>13874</v>
      </c>
      <c r="AF501" s="850" t="s">
        <v>13875</v>
      </c>
      <c r="AG501" s="850" t="s">
        <v>13876</v>
      </c>
      <c r="AH501" s="850" t="s">
        <v>13877</v>
      </c>
      <c r="AI501" s="850" t="s">
        <v>13878</v>
      </c>
      <c r="AJ501" s="850" t="s">
        <v>13879</v>
      </c>
      <c r="AK501" s="851" t="s">
        <v>13880</v>
      </c>
      <c r="AL501" s="852" t="s">
        <v>13881</v>
      </c>
      <c r="AM501" s="853" t="s">
        <v>13882</v>
      </c>
      <c r="AN501" s="853" t="s">
        <v>13883</v>
      </c>
      <c r="AO501" s="784" t="s">
        <v>13884</v>
      </c>
      <c r="AP501" s="827" t="s">
        <v>13885</v>
      </c>
      <c r="AQ501" s="777"/>
      <c r="AR501" s="777"/>
      <c r="AS501" s="777"/>
      <c r="AT501" s="752" t="s">
        <v>13886</v>
      </c>
      <c r="AU501" s="694" t="s">
        <v>13887</v>
      </c>
      <c r="AV501" s="694" t="s">
        <v>13888</v>
      </c>
      <c r="AW501" s="709" t="s">
        <v>13889</v>
      </c>
      <c r="AX501" s="709" t="s">
        <v>13890</v>
      </c>
      <c r="AY501" s="872" t="s">
        <v>13891</v>
      </c>
    </row>
    <row r="502" spans="2:51" ht="15" customHeight="1" outlineLevel="1">
      <c r="B502" s="744" t="s">
        <v>13892</v>
      </c>
      <c r="C502" s="757"/>
      <c r="D502" s="757"/>
      <c r="E502" s="757"/>
      <c r="F502" s="757"/>
      <c r="G502" s="757"/>
      <c r="H502" s="758"/>
      <c r="I502" s="759"/>
      <c r="J502" s="761"/>
      <c r="K502" s="761"/>
      <c r="L502" s="784">
        <f t="shared" si="52"/>
        <v>0</v>
      </c>
      <c r="M502" s="780"/>
      <c r="N502" s="786"/>
      <c r="O502" s="786"/>
      <c r="P502" s="786"/>
      <c r="Q502" s="752">
        <f t="shared" si="53"/>
        <v>0</v>
      </c>
      <c r="R502" s="768">
        <f t="shared" si="54"/>
        <v>0</v>
      </c>
      <c r="S502" s="768">
        <f t="shared" si="55"/>
        <v>0</v>
      </c>
      <c r="T502" s="765"/>
      <c r="U502" s="765"/>
      <c r="V502" s="766"/>
      <c r="W502" s="1913"/>
      <c r="X502" s="386" t="s">
        <v>13893</v>
      </c>
      <c r="Y502" s="1913"/>
      <c r="Z502" s="1924"/>
      <c r="AA502" s="1913"/>
      <c r="AB502" s="1914"/>
      <c r="AC502" s="1915"/>
      <c r="AD502" s="834">
        <v>489</v>
      </c>
      <c r="AE502" s="826" t="s">
        <v>13894</v>
      </c>
      <c r="AF502" s="850" t="s">
        <v>13895</v>
      </c>
      <c r="AG502" s="850" t="s">
        <v>13896</v>
      </c>
      <c r="AH502" s="850" t="s">
        <v>13897</v>
      </c>
      <c r="AI502" s="850" t="s">
        <v>13898</v>
      </c>
      <c r="AJ502" s="850" t="s">
        <v>13899</v>
      </c>
      <c r="AK502" s="851" t="s">
        <v>13900</v>
      </c>
      <c r="AL502" s="852" t="s">
        <v>13901</v>
      </c>
      <c r="AM502" s="853" t="s">
        <v>13902</v>
      </c>
      <c r="AN502" s="853" t="s">
        <v>13903</v>
      </c>
      <c r="AO502" s="784" t="s">
        <v>13904</v>
      </c>
      <c r="AP502" s="827" t="s">
        <v>13905</v>
      </c>
      <c r="AQ502" s="777"/>
      <c r="AR502" s="777"/>
      <c r="AS502" s="777"/>
      <c r="AT502" s="752" t="s">
        <v>13906</v>
      </c>
      <c r="AU502" s="694" t="s">
        <v>13907</v>
      </c>
      <c r="AV502" s="694" t="s">
        <v>13908</v>
      </c>
      <c r="AW502" s="709" t="s">
        <v>13909</v>
      </c>
      <c r="AX502" s="709" t="s">
        <v>13910</v>
      </c>
      <c r="AY502" s="872" t="s">
        <v>13911</v>
      </c>
    </row>
    <row r="503" spans="2:51" ht="15" customHeight="1" outlineLevel="1">
      <c r="B503" s="744" t="s">
        <v>13912</v>
      </c>
      <c r="C503" s="757"/>
      <c r="D503" s="757"/>
      <c r="E503" s="757"/>
      <c r="F503" s="757"/>
      <c r="G503" s="757"/>
      <c r="H503" s="758"/>
      <c r="I503" s="759"/>
      <c r="J503" s="761"/>
      <c r="K503" s="761"/>
      <c r="L503" s="784">
        <f t="shared" si="52"/>
        <v>0</v>
      </c>
      <c r="M503" s="780"/>
      <c r="N503" s="786"/>
      <c r="O503" s="786"/>
      <c r="P503" s="786"/>
      <c r="Q503" s="752">
        <f t="shared" si="53"/>
        <v>0</v>
      </c>
      <c r="R503" s="768">
        <f t="shared" si="54"/>
        <v>0</v>
      </c>
      <c r="S503" s="768">
        <f t="shared" si="55"/>
        <v>0</v>
      </c>
      <c r="T503" s="765"/>
      <c r="U503" s="765"/>
      <c r="V503" s="766"/>
      <c r="W503" s="1913"/>
      <c r="X503" s="386" t="s">
        <v>13913</v>
      </c>
      <c r="Y503" s="1913"/>
      <c r="Z503" s="1924"/>
      <c r="AA503" s="1913"/>
      <c r="AB503" s="1914"/>
      <c r="AC503" s="1915"/>
      <c r="AD503" s="834">
        <v>490</v>
      </c>
      <c r="AE503" s="826" t="s">
        <v>13914</v>
      </c>
      <c r="AF503" s="850" t="s">
        <v>13915</v>
      </c>
      <c r="AG503" s="850" t="s">
        <v>13916</v>
      </c>
      <c r="AH503" s="850" t="s">
        <v>13917</v>
      </c>
      <c r="AI503" s="850" t="s">
        <v>13918</v>
      </c>
      <c r="AJ503" s="850" t="s">
        <v>13919</v>
      </c>
      <c r="AK503" s="851" t="s">
        <v>13920</v>
      </c>
      <c r="AL503" s="852" t="s">
        <v>13921</v>
      </c>
      <c r="AM503" s="853" t="s">
        <v>13922</v>
      </c>
      <c r="AN503" s="853" t="s">
        <v>13923</v>
      </c>
      <c r="AO503" s="784" t="s">
        <v>13924</v>
      </c>
      <c r="AP503" s="827" t="s">
        <v>13925</v>
      </c>
      <c r="AQ503" s="777"/>
      <c r="AR503" s="777"/>
      <c r="AS503" s="777"/>
      <c r="AT503" s="752" t="s">
        <v>13926</v>
      </c>
      <c r="AU503" s="694" t="s">
        <v>13927</v>
      </c>
      <c r="AV503" s="694" t="s">
        <v>13928</v>
      </c>
      <c r="AW503" s="709" t="s">
        <v>13929</v>
      </c>
      <c r="AX503" s="709" t="s">
        <v>13930</v>
      </c>
      <c r="AY503" s="872" t="s">
        <v>13931</v>
      </c>
    </row>
    <row r="504" spans="2:51" ht="15" customHeight="1" outlineLevel="1">
      <c r="B504" s="744" t="s">
        <v>13932</v>
      </c>
      <c r="C504" s="757"/>
      <c r="D504" s="757"/>
      <c r="E504" s="757"/>
      <c r="F504" s="757"/>
      <c r="G504" s="757"/>
      <c r="H504" s="758"/>
      <c r="I504" s="759"/>
      <c r="J504" s="761"/>
      <c r="K504" s="761"/>
      <c r="L504" s="784">
        <f t="shared" si="52"/>
        <v>0</v>
      </c>
      <c r="M504" s="780"/>
      <c r="N504" s="786"/>
      <c r="O504" s="786"/>
      <c r="P504" s="786"/>
      <c r="Q504" s="752">
        <f t="shared" si="53"/>
        <v>0</v>
      </c>
      <c r="R504" s="768">
        <f t="shared" si="54"/>
        <v>0</v>
      </c>
      <c r="S504" s="768">
        <f t="shared" si="55"/>
        <v>0</v>
      </c>
      <c r="T504" s="765"/>
      <c r="U504" s="765"/>
      <c r="V504" s="766"/>
      <c r="W504" s="1913"/>
      <c r="X504" s="386" t="s">
        <v>13933</v>
      </c>
      <c r="Y504" s="1913"/>
      <c r="Z504" s="1924"/>
      <c r="AA504" s="1913"/>
      <c r="AB504" s="1914"/>
      <c r="AC504" s="1915"/>
      <c r="AD504" s="834">
        <v>491</v>
      </c>
      <c r="AE504" s="826" t="s">
        <v>13934</v>
      </c>
      <c r="AF504" s="850" t="s">
        <v>13935</v>
      </c>
      <c r="AG504" s="850" t="s">
        <v>13936</v>
      </c>
      <c r="AH504" s="850" t="s">
        <v>13937</v>
      </c>
      <c r="AI504" s="850" t="s">
        <v>13938</v>
      </c>
      <c r="AJ504" s="850" t="s">
        <v>13939</v>
      </c>
      <c r="AK504" s="851" t="s">
        <v>13940</v>
      </c>
      <c r="AL504" s="852" t="s">
        <v>13941</v>
      </c>
      <c r="AM504" s="853" t="s">
        <v>13942</v>
      </c>
      <c r="AN504" s="853" t="s">
        <v>13943</v>
      </c>
      <c r="AO504" s="784" t="s">
        <v>13944</v>
      </c>
      <c r="AP504" s="827" t="s">
        <v>13945</v>
      </c>
      <c r="AQ504" s="777"/>
      <c r="AR504" s="777"/>
      <c r="AS504" s="777"/>
      <c r="AT504" s="752" t="s">
        <v>13946</v>
      </c>
      <c r="AU504" s="694" t="s">
        <v>13947</v>
      </c>
      <c r="AV504" s="694" t="s">
        <v>13948</v>
      </c>
      <c r="AW504" s="709" t="s">
        <v>13949</v>
      </c>
      <c r="AX504" s="709" t="s">
        <v>13950</v>
      </c>
      <c r="AY504" s="872" t="s">
        <v>13951</v>
      </c>
    </row>
    <row r="505" spans="2:51" ht="15" customHeight="1" outlineLevel="1">
      <c r="B505" s="744" t="s">
        <v>13952</v>
      </c>
      <c r="C505" s="757"/>
      <c r="D505" s="757"/>
      <c r="E505" s="757"/>
      <c r="F505" s="757"/>
      <c r="G505" s="757"/>
      <c r="H505" s="758"/>
      <c r="I505" s="759"/>
      <c r="J505" s="761"/>
      <c r="K505" s="761"/>
      <c r="L505" s="784">
        <f t="shared" si="52"/>
        <v>0</v>
      </c>
      <c r="M505" s="780"/>
      <c r="N505" s="786"/>
      <c r="O505" s="786"/>
      <c r="P505" s="786"/>
      <c r="Q505" s="752">
        <f t="shared" si="53"/>
        <v>0</v>
      </c>
      <c r="R505" s="768">
        <f t="shared" si="54"/>
        <v>0</v>
      </c>
      <c r="S505" s="768">
        <f t="shared" si="55"/>
        <v>0</v>
      </c>
      <c r="T505" s="765"/>
      <c r="U505" s="765"/>
      <c r="V505" s="766"/>
      <c r="W505" s="1913"/>
      <c r="X505" s="386" t="s">
        <v>13953</v>
      </c>
      <c r="Y505" s="1913"/>
      <c r="Z505" s="1924"/>
      <c r="AA505" s="1913"/>
      <c r="AB505" s="1914"/>
      <c r="AC505" s="1915"/>
      <c r="AD505" s="834">
        <v>492</v>
      </c>
      <c r="AE505" s="826" t="s">
        <v>13954</v>
      </c>
      <c r="AF505" s="850" t="s">
        <v>13955</v>
      </c>
      <c r="AG505" s="850" t="s">
        <v>13956</v>
      </c>
      <c r="AH505" s="850" t="s">
        <v>13957</v>
      </c>
      <c r="AI505" s="850" t="s">
        <v>13958</v>
      </c>
      <c r="AJ505" s="850" t="s">
        <v>13959</v>
      </c>
      <c r="AK505" s="851" t="s">
        <v>13960</v>
      </c>
      <c r="AL505" s="852" t="s">
        <v>13961</v>
      </c>
      <c r="AM505" s="853" t="s">
        <v>13962</v>
      </c>
      <c r="AN505" s="853" t="s">
        <v>13963</v>
      </c>
      <c r="AO505" s="784" t="s">
        <v>13964</v>
      </c>
      <c r="AP505" s="827" t="s">
        <v>13965</v>
      </c>
      <c r="AQ505" s="777"/>
      <c r="AR505" s="777"/>
      <c r="AS505" s="777"/>
      <c r="AT505" s="752" t="s">
        <v>13966</v>
      </c>
      <c r="AU505" s="694" t="s">
        <v>13967</v>
      </c>
      <c r="AV505" s="694" t="s">
        <v>13968</v>
      </c>
      <c r="AW505" s="709" t="s">
        <v>13969</v>
      </c>
      <c r="AX505" s="709" t="s">
        <v>13970</v>
      </c>
      <c r="AY505" s="872" t="s">
        <v>13971</v>
      </c>
    </row>
    <row r="506" spans="2:51" ht="15" customHeight="1" outlineLevel="1">
      <c r="B506" s="744" t="s">
        <v>13972</v>
      </c>
      <c r="C506" s="757"/>
      <c r="D506" s="757"/>
      <c r="E506" s="757"/>
      <c r="F506" s="757"/>
      <c r="G506" s="757"/>
      <c r="H506" s="758"/>
      <c r="I506" s="759"/>
      <c r="J506" s="761"/>
      <c r="K506" s="761"/>
      <c r="L506" s="784">
        <f t="shared" si="52"/>
        <v>0</v>
      </c>
      <c r="M506" s="780"/>
      <c r="N506" s="786"/>
      <c r="O506" s="786"/>
      <c r="P506" s="786"/>
      <c r="Q506" s="752">
        <f t="shared" si="53"/>
        <v>0</v>
      </c>
      <c r="R506" s="768">
        <f t="shared" si="54"/>
        <v>0</v>
      </c>
      <c r="S506" s="768">
        <f t="shared" si="55"/>
        <v>0</v>
      </c>
      <c r="T506" s="765"/>
      <c r="U506" s="765"/>
      <c r="V506" s="766"/>
      <c r="W506" s="1913"/>
      <c r="X506" s="386" t="s">
        <v>13973</v>
      </c>
      <c r="Y506" s="1913"/>
      <c r="Z506" s="1924"/>
      <c r="AA506" s="1913"/>
      <c r="AB506" s="1914"/>
      <c r="AC506" s="1915"/>
      <c r="AD506" s="834">
        <v>493</v>
      </c>
      <c r="AE506" s="826" t="s">
        <v>13974</v>
      </c>
      <c r="AF506" s="850" t="s">
        <v>13975</v>
      </c>
      <c r="AG506" s="850" t="s">
        <v>13976</v>
      </c>
      <c r="AH506" s="850" t="s">
        <v>13977</v>
      </c>
      <c r="AI506" s="850" t="s">
        <v>13978</v>
      </c>
      <c r="AJ506" s="850" t="s">
        <v>13979</v>
      </c>
      <c r="AK506" s="851" t="s">
        <v>13980</v>
      </c>
      <c r="AL506" s="852" t="s">
        <v>13981</v>
      </c>
      <c r="AM506" s="853" t="s">
        <v>13982</v>
      </c>
      <c r="AN506" s="853" t="s">
        <v>13983</v>
      </c>
      <c r="AO506" s="784" t="s">
        <v>13984</v>
      </c>
      <c r="AP506" s="827" t="s">
        <v>13985</v>
      </c>
      <c r="AQ506" s="777"/>
      <c r="AR506" s="777"/>
      <c r="AS506" s="777"/>
      <c r="AT506" s="752" t="s">
        <v>13986</v>
      </c>
      <c r="AU506" s="694" t="s">
        <v>13987</v>
      </c>
      <c r="AV506" s="694" t="s">
        <v>13988</v>
      </c>
      <c r="AW506" s="709" t="s">
        <v>13989</v>
      </c>
      <c r="AX506" s="709" t="s">
        <v>13990</v>
      </c>
      <c r="AY506" s="872" t="s">
        <v>13991</v>
      </c>
    </row>
    <row r="507" spans="2:51" ht="15" customHeight="1" outlineLevel="1">
      <c r="B507" s="744" t="s">
        <v>13992</v>
      </c>
      <c r="C507" s="757"/>
      <c r="D507" s="757"/>
      <c r="E507" s="757"/>
      <c r="F507" s="757"/>
      <c r="G507" s="757"/>
      <c r="H507" s="758"/>
      <c r="I507" s="759"/>
      <c r="J507" s="761"/>
      <c r="K507" s="761"/>
      <c r="L507" s="784">
        <f t="shared" si="52"/>
        <v>0</v>
      </c>
      <c r="M507" s="780"/>
      <c r="N507" s="786"/>
      <c r="O507" s="786"/>
      <c r="P507" s="786"/>
      <c r="Q507" s="752">
        <f t="shared" si="53"/>
        <v>0</v>
      </c>
      <c r="R507" s="768">
        <f t="shared" si="54"/>
        <v>0</v>
      </c>
      <c r="S507" s="768">
        <f t="shared" si="55"/>
        <v>0</v>
      </c>
      <c r="T507" s="765"/>
      <c r="U507" s="765"/>
      <c r="V507" s="766"/>
      <c r="W507" s="1913"/>
      <c r="X507" s="386" t="s">
        <v>13993</v>
      </c>
      <c r="Y507" s="1913"/>
      <c r="Z507" s="1924"/>
      <c r="AA507" s="1913"/>
      <c r="AB507" s="1914"/>
      <c r="AC507" s="1915"/>
      <c r="AD507" s="834">
        <v>494</v>
      </c>
      <c r="AE507" s="826" t="s">
        <v>13994</v>
      </c>
      <c r="AF507" s="850" t="s">
        <v>13995</v>
      </c>
      <c r="AG507" s="850" t="s">
        <v>13996</v>
      </c>
      <c r="AH507" s="850" t="s">
        <v>13997</v>
      </c>
      <c r="AI507" s="850" t="s">
        <v>13998</v>
      </c>
      <c r="AJ507" s="850" t="s">
        <v>13999</v>
      </c>
      <c r="AK507" s="851" t="s">
        <v>14000</v>
      </c>
      <c r="AL507" s="852" t="s">
        <v>14001</v>
      </c>
      <c r="AM507" s="853" t="s">
        <v>14002</v>
      </c>
      <c r="AN507" s="853" t="s">
        <v>14003</v>
      </c>
      <c r="AO507" s="784" t="s">
        <v>14004</v>
      </c>
      <c r="AP507" s="827" t="s">
        <v>14005</v>
      </c>
      <c r="AQ507" s="777"/>
      <c r="AR507" s="777"/>
      <c r="AS507" s="777"/>
      <c r="AT507" s="752" t="s">
        <v>14006</v>
      </c>
      <c r="AU507" s="694" t="s">
        <v>14007</v>
      </c>
      <c r="AV507" s="694" t="s">
        <v>14008</v>
      </c>
      <c r="AW507" s="709" t="s">
        <v>14009</v>
      </c>
      <c r="AX507" s="709" t="s">
        <v>14010</v>
      </c>
      <c r="AY507" s="872" t="s">
        <v>14011</v>
      </c>
    </row>
    <row r="508" spans="2:51" ht="15" customHeight="1" outlineLevel="1">
      <c r="B508" s="744" t="s">
        <v>14012</v>
      </c>
      <c r="C508" s="757"/>
      <c r="D508" s="757"/>
      <c r="E508" s="757"/>
      <c r="F508" s="757"/>
      <c r="G508" s="757"/>
      <c r="H508" s="758"/>
      <c r="I508" s="759"/>
      <c r="J508" s="761"/>
      <c r="K508" s="761"/>
      <c r="L508" s="784">
        <f t="shared" si="52"/>
        <v>0</v>
      </c>
      <c r="M508" s="780"/>
      <c r="N508" s="786"/>
      <c r="O508" s="786"/>
      <c r="P508" s="786"/>
      <c r="Q508" s="752">
        <f t="shared" si="53"/>
        <v>0</v>
      </c>
      <c r="R508" s="768">
        <f t="shared" si="54"/>
        <v>0</v>
      </c>
      <c r="S508" s="768">
        <f t="shared" si="55"/>
        <v>0</v>
      </c>
      <c r="T508" s="765"/>
      <c r="U508" s="765"/>
      <c r="V508" s="766"/>
      <c r="W508" s="1913"/>
      <c r="X508" s="386" t="s">
        <v>14013</v>
      </c>
      <c r="Y508" s="1913"/>
      <c r="Z508" s="1924"/>
      <c r="AA508" s="1913"/>
      <c r="AB508" s="1914"/>
      <c r="AC508" s="1915"/>
      <c r="AD508" s="834">
        <v>495</v>
      </c>
      <c r="AE508" s="826" t="s">
        <v>14014</v>
      </c>
      <c r="AF508" s="850" t="s">
        <v>14015</v>
      </c>
      <c r="AG508" s="850" t="s">
        <v>14016</v>
      </c>
      <c r="AH508" s="850" t="s">
        <v>14017</v>
      </c>
      <c r="AI508" s="850" t="s">
        <v>14018</v>
      </c>
      <c r="AJ508" s="850" t="s">
        <v>14019</v>
      </c>
      <c r="AK508" s="851" t="s">
        <v>14020</v>
      </c>
      <c r="AL508" s="852" t="s">
        <v>14021</v>
      </c>
      <c r="AM508" s="853" t="s">
        <v>14022</v>
      </c>
      <c r="AN508" s="853" t="s">
        <v>14023</v>
      </c>
      <c r="AO508" s="784" t="s">
        <v>14024</v>
      </c>
      <c r="AP508" s="827" t="s">
        <v>14025</v>
      </c>
      <c r="AQ508" s="777"/>
      <c r="AR508" s="777"/>
      <c r="AS508" s="777"/>
      <c r="AT508" s="752" t="s">
        <v>14026</v>
      </c>
      <c r="AU508" s="694" t="s">
        <v>14027</v>
      </c>
      <c r="AV508" s="694" t="s">
        <v>14028</v>
      </c>
      <c r="AW508" s="709" t="s">
        <v>14029</v>
      </c>
      <c r="AX508" s="709" t="s">
        <v>14030</v>
      </c>
      <c r="AY508" s="872" t="s">
        <v>14031</v>
      </c>
    </row>
    <row r="509" spans="2:51" ht="15" customHeight="1" outlineLevel="1">
      <c r="B509" s="744" t="s">
        <v>14032</v>
      </c>
      <c r="C509" s="757"/>
      <c r="D509" s="757"/>
      <c r="E509" s="757"/>
      <c r="F509" s="757"/>
      <c r="G509" s="757"/>
      <c r="H509" s="758"/>
      <c r="I509" s="759"/>
      <c r="J509" s="761"/>
      <c r="K509" s="761"/>
      <c r="L509" s="784">
        <f t="shared" si="52"/>
        <v>0</v>
      </c>
      <c r="M509" s="780"/>
      <c r="N509" s="786"/>
      <c r="O509" s="786"/>
      <c r="P509" s="786"/>
      <c r="Q509" s="752">
        <f t="shared" si="53"/>
        <v>0</v>
      </c>
      <c r="R509" s="768">
        <f t="shared" si="54"/>
        <v>0</v>
      </c>
      <c r="S509" s="768">
        <f t="shared" si="55"/>
        <v>0</v>
      </c>
      <c r="T509" s="765"/>
      <c r="U509" s="765"/>
      <c r="V509" s="766"/>
      <c r="W509" s="1913"/>
      <c r="X509" s="386" t="s">
        <v>14033</v>
      </c>
      <c r="Y509" s="1913"/>
      <c r="Z509" s="1924"/>
      <c r="AA509" s="1913"/>
      <c r="AB509" s="1914"/>
      <c r="AC509" s="1915"/>
      <c r="AD509" s="834">
        <v>496</v>
      </c>
      <c r="AE509" s="826" t="s">
        <v>14034</v>
      </c>
      <c r="AF509" s="850" t="s">
        <v>14035</v>
      </c>
      <c r="AG509" s="850" t="s">
        <v>14036</v>
      </c>
      <c r="AH509" s="850" t="s">
        <v>14037</v>
      </c>
      <c r="AI509" s="850" t="s">
        <v>14038</v>
      </c>
      <c r="AJ509" s="850" t="s">
        <v>14039</v>
      </c>
      <c r="AK509" s="851" t="s">
        <v>14040</v>
      </c>
      <c r="AL509" s="852" t="s">
        <v>14041</v>
      </c>
      <c r="AM509" s="853" t="s">
        <v>14042</v>
      </c>
      <c r="AN509" s="853" t="s">
        <v>14043</v>
      </c>
      <c r="AO509" s="784" t="s">
        <v>14044</v>
      </c>
      <c r="AP509" s="827" t="s">
        <v>14045</v>
      </c>
      <c r="AQ509" s="777"/>
      <c r="AR509" s="777"/>
      <c r="AS509" s="777"/>
      <c r="AT509" s="752" t="s">
        <v>14046</v>
      </c>
      <c r="AU509" s="694" t="s">
        <v>14047</v>
      </c>
      <c r="AV509" s="694" t="s">
        <v>14048</v>
      </c>
      <c r="AW509" s="709" t="s">
        <v>14049</v>
      </c>
      <c r="AX509" s="709" t="s">
        <v>14050</v>
      </c>
      <c r="AY509" s="872" t="s">
        <v>14051</v>
      </c>
    </row>
    <row r="510" spans="2:51" ht="15" customHeight="1" outlineLevel="1">
      <c r="B510" s="744" t="s">
        <v>14052</v>
      </c>
      <c r="C510" s="757"/>
      <c r="D510" s="757"/>
      <c r="E510" s="757"/>
      <c r="F510" s="757"/>
      <c r="G510" s="757"/>
      <c r="H510" s="758"/>
      <c r="I510" s="759"/>
      <c r="J510" s="761"/>
      <c r="K510" s="761"/>
      <c r="L510" s="784">
        <f t="shared" si="52"/>
        <v>0</v>
      </c>
      <c r="M510" s="780"/>
      <c r="N510" s="786"/>
      <c r="O510" s="786"/>
      <c r="P510" s="786"/>
      <c r="Q510" s="752">
        <f t="shared" si="53"/>
        <v>0</v>
      </c>
      <c r="R510" s="768">
        <f t="shared" si="54"/>
        <v>0</v>
      </c>
      <c r="S510" s="768">
        <f t="shared" si="55"/>
        <v>0</v>
      </c>
      <c r="T510" s="765"/>
      <c r="U510" s="765"/>
      <c r="V510" s="766"/>
      <c r="W510" s="1913"/>
      <c r="X510" s="386" t="s">
        <v>14053</v>
      </c>
      <c r="Y510" s="1913"/>
      <c r="Z510" s="1924"/>
      <c r="AA510" s="1913"/>
      <c r="AB510" s="1914"/>
      <c r="AC510" s="1915"/>
      <c r="AD510" s="834">
        <v>497</v>
      </c>
      <c r="AE510" s="826" t="s">
        <v>14054</v>
      </c>
      <c r="AF510" s="850" t="s">
        <v>14055</v>
      </c>
      <c r="AG510" s="850" t="s">
        <v>14056</v>
      </c>
      <c r="AH510" s="850" t="s">
        <v>14057</v>
      </c>
      <c r="AI510" s="850" t="s">
        <v>14058</v>
      </c>
      <c r="AJ510" s="850" t="s">
        <v>14059</v>
      </c>
      <c r="AK510" s="851" t="s">
        <v>14060</v>
      </c>
      <c r="AL510" s="852" t="s">
        <v>14061</v>
      </c>
      <c r="AM510" s="853" t="s">
        <v>14062</v>
      </c>
      <c r="AN510" s="853" t="s">
        <v>14063</v>
      </c>
      <c r="AO510" s="784" t="s">
        <v>14064</v>
      </c>
      <c r="AP510" s="827" t="s">
        <v>14065</v>
      </c>
      <c r="AQ510" s="777"/>
      <c r="AR510" s="777"/>
      <c r="AS510" s="777"/>
      <c r="AT510" s="752" t="s">
        <v>14066</v>
      </c>
      <c r="AU510" s="694" t="s">
        <v>14067</v>
      </c>
      <c r="AV510" s="694" t="s">
        <v>14068</v>
      </c>
      <c r="AW510" s="709" t="s">
        <v>14069</v>
      </c>
      <c r="AX510" s="709" t="s">
        <v>14070</v>
      </c>
      <c r="AY510" s="872" t="s">
        <v>14071</v>
      </c>
    </row>
    <row r="511" spans="2:51" ht="15" customHeight="1" outlineLevel="1">
      <c r="B511" s="744" t="s">
        <v>14072</v>
      </c>
      <c r="C511" s="757"/>
      <c r="D511" s="757"/>
      <c r="E511" s="757"/>
      <c r="F511" s="757"/>
      <c r="G511" s="757"/>
      <c r="H511" s="758"/>
      <c r="I511" s="759"/>
      <c r="J511" s="761"/>
      <c r="K511" s="761"/>
      <c r="L511" s="784">
        <f t="shared" si="52"/>
        <v>0</v>
      </c>
      <c r="M511" s="780"/>
      <c r="N511" s="786"/>
      <c r="O511" s="786"/>
      <c r="P511" s="786"/>
      <c r="Q511" s="752">
        <f t="shared" si="53"/>
        <v>0</v>
      </c>
      <c r="R511" s="768">
        <f t="shared" si="54"/>
        <v>0</v>
      </c>
      <c r="S511" s="768">
        <f t="shared" si="55"/>
        <v>0</v>
      </c>
      <c r="T511" s="765"/>
      <c r="U511" s="765"/>
      <c r="V511" s="766"/>
      <c r="W511" s="1913"/>
      <c r="X511" s="386" t="s">
        <v>14073</v>
      </c>
      <c r="Y511" s="1913"/>
      <c r="Z511" s="1924"/>
      <c r="AA511" s="1913"/>
      <c r="AB511" s="1914"/>
      <c r="AC511" s="1915"/>
      <c r="AD511" s="834">
        <v>498</v>
      </c>
      <c r="AE511" s="826" t="s">
        <v>14074</v>
      </c>
      <c r="AF511" s="850" t="s">
        <v>14075</v>
      </c>
      <c r="AG511" s="850" t="s">
        <v>14076</v>
      </c>
      <c r="AH511" s="850" t="s">
        <v>14077</v>
      </c>
      <c r="AI511" s="850" t="s">
        <v>14078</v>
      </c>
      <c r="AJ511" s="850" t="s">
        <v>14079</v>
      </c>
      <c r="AK511" s="851" t="s">
        <v>14080</v>
      </c>
      <c r="AL511" s="852" t="s">
        <v>14081</v>
      </c>
      <c r="AM511" s="853" t="s">
        <v>14082</v>
      </c>
      <c r="AN511" s="853" t="s">
        <v>14083</v>
      </c>
      <c r="AO511" s="784" t="s">
        <v>14084</v>
      </c>
      <c r="AP511" s="827" t="s">
        <v>14085</v>
      </c>
      <c r="AQ511" s="777"/>
      <c r="AR511" s="777"/>
      <c r="AS511" s="777"/>
      <c r="AT511" s="752" t="s">
        <v>14086</v>
      </c>
      <c r="AU511" s="694" t="s">
        <v>14087</v>
      </c>
      <c r="AV511" s="694" t="s">
        <v>14088</v>
      </c>
      <c r="AW511" s="709" t="s">
        <v>14089</v>
      </c>
      <c r="AX511" s="709" t="s">
        <v>14090</v>
      </c>
      <c r="AY511" s="872" t="s">
        <v>14091</v>
      </c>
    </row>
    <row r="512" spans="2:51" ht="15" customHeight="1" outlineLevel="1">
      <c r="B512" s="744" t="s">
        <v>14092</v>
      </c>
      <c r="C512" s="757"/>
      <c r="D512" s="757"/>
      <c r="E512" s="757"/>
      <c r="F512" s="757"/>
      <c r="G512" s="757"/>
      <c r="H512" s="758"/>
      <c r="I512" s="759"/>
      <c r="J512" s="761"/>
      <c r="K512" s="761"/>
      <c r="L512" s="784">
        <f t="shared" si="52"/>
        <v>0</v>
      </c>
      <c r="M512" s="780"/>
      <c r="N512" s="786"/>
      <c r="O512" s="786"/>
      <c r="P512" s="786"/>
      <c r="Q512" s="752">
        <f t="shared" si="53"/>
        <v>0</v>
      </c>
      <c r="R512" s="768">
        <f t="shared" si="54"/>
        <v>0</v>
      </c>
      <c r="S512" s="768">
        <f t="shared" si="55"/>
        <v>0</v>
      </c>
      <c r="T512" s="765"/>
      <c r="U512" s="765"/>
      <c r="V512" s="766"/>
      <c r="W512" s="1913"/>
      <c r="X512" s="386" t="s">
        <v>14093</v>
      </c>
      <c r="Y512" s="1913"/>
      <c r="Z512" s="1924"/>
      <c r="AA512" s="1913"/>
      <c r="AB512" s="1914"/>
      <c r="AC512" s="1915"/>
      <c r="AD512" s="834">
        <v>499</v>
      </c>
      <c r="AE512" s="826" t="s">
        <v>14094</v>
      </c>
      <c r="AF512" s="850" t="s">
        <v>14095</v>
      </c>
      <c r="AG512" s="850" t="s">
        <v>14096</v>
      </c>
      <c r="AH512" s="850" t="s">
        <v>14097</v>
      </c>
      <c r="AI512" s="850" t="s">
        <v>14098</v>
      </c>
      <c r="AJ512" s="850" t="s">
        <v>14099</v>
      </c>
      <c r="AK512" s="851" t="s">
        <v>14100</v>
      </c>
      <c r="AL512" s="852" t="s">
        <v>14101</v>
      </c>
      <c r="AM512" s="853" t="s">
        <v>14102</v>
      </c>
      <c r="AN512" s="853" t="s">
        <v>14103</v>
      </c>
      <c r="AO512" s="784" t="s">
        <v>14104</v>
      </c>
      <c r="AP512" s="827" t="s">
        <v>14105</v>
      </c>
      <c r="AQ512" s="777"/>
      <c r="AR512" s="777"/>
      <c r="AS512" s="777"/>
      <c r="AT512" s="752" t="s">
        <v>14106</v>
      </c>
      <c r="AU512" s="694" t="s">
        <v>14107</v>
      </c>
      <c r="AV512" s="694" t="s">
        <v>14108</v>
      </c>
      <c r="AW512" s="709" t="s">
        <v>14109</v>
      </c>
      <c r="AX512" s="709" t="s">
        <v>14110</v>
      </c>
      <c r="AY512" s="872" t="s">
        <v>14111</v>
      </c>
    </row>
    <row r="513" spans="2:51" ht="15" customHeight="1" outlineLevel="1">
      <c r="B513" s="744" t="s">
        <v>14112</v>
      </c>
      <c r="C513" s="757"/>
      <c r="D513" s="757"/>
      <c r="E513" s="757"/>
      <c r="F513" s="757"/>
      <c r="G513" s="757"/>
      <c r="H513" s="758"/>
      <c r="I513" s="759"/>
      <c r="J513" s="761"/>
      <c r="K513" s="761"/>
      <c r="L513" s="784">
        <f t="shared" si="52"/>
        <v>0</v>
      </c>
      <c r="M513" s="780"/>
      <c r="N513" s="786"/>
      <c r="O513" s="786"/>
      <c r="P513" s="786"/>
      <c r="Q513" s="752">
        <f t="shared" si="53"/>
        <v>0</v>
      </c>
      <c r="R513" s="768">
        <f t="shared" si="54"/>
        <v>0</v>
      </c>
      <c r="S513" s="768">
        <f t="shared" si="55"/>
        <v>0</v>
      </c>
      <c r="T513" s="765"/>
      <c r="U513" s="765"/>
      <c r="V513" s="766"/>
      <c r="W513" s="1913"/>
      <c r="X513" s="386" t="s">
        <v>14113</v>
      </c>
      <c r="Y513" s="1913"/>
      <c r="Z513" s="1924"/>
      <c r="AA513" s="1913"/>
      <c r="AB513" s="1914"/>
      <c r="AC513" s="1915"/>
      <c r="AD513" s="834">
        <v>500</v>
      </c>
      <c r="AE513" s="826" t="s">
        <v>14114</v>
      </c>
      <c r="AF513" s="850" t="s">
        <v>14115</v>
      </c>
      <c r="AG513" s="850" t="s">
        <v>14116</v>
      </c>
      <c r="AH513" s="850" t="s">
        <v>14117</v>
      </c>
      <c r="AI513" s="850" t="s">
        <v>14118</v>
      </c>
      <c r="AJ513" s="850" t="s">
        <v>14119</v>
      </c>
      <c r="AK513" s="851" t="s">
        <v>14120</v>
      </c>
      <c r="AL513" s="852" t="s">
        <v>14121</v>
      </c>
      <c r="AM513" s="853" t="s">
        <v>14122</v>
      </c>
      <c r="AN513" s="853" t="s">
        <v>14123</v>
      </c>
      <c r="AO513" s="784" t="s">
        <v>14124</v>
      </c>
      <c r="AP513" s="827" t="s">
        <v>14125</v>
      </c>
      <c r="AQ513" s="777"/>
      <c r="AR513" s="777"/>
      <c r="AS513" s="777"/>
      <c r="AT513" s="752" t="s">
        <v>14126</v>
      </c>
      <c r="AU513" s="694" t="s">
        <v>14127</v>
      </c>
      <c r="AV513" s="694" t="s">
        <v>14128</v>
      </c>
      <c r="AW513" s="709" t="s">
        <v>14129</v>
      </c>
      <c r="AX513" s="709" t="s">
        <v>14130</v>
      </c>
      <c r="AY513" s="872" t="s">
        <v>14131</v>
      </c>
    </row>
    <row r="514" spans="2:51" ht="15" customHeight="1" outlineLevel="1">
      <c r="B514" s="744" t="s">
        <v>14132</v>
      </c>
      <c r="C514" s="757"/>
      <c r="D514" s="757"/>
      <c r="E514" s="757"/>
      <c r="F514" s="757"/>
      <c r="G514" s="757"/>
      <c r="H514" s="758"/>
      <c r="I514" s="759"/>
      <c r="J514" s="761"/>
      <c r="K514" s="761"/>
      <c r="L514" s="784">
        <f t="shared" si="52"/>
        <v>0</v>
      </c>
      <c r="M514" s="780"/>
      <c r="N514" s="786"/>
      <c r="O514" s="786"/>
      <c r="P514" s="786"/>
      <c r="Q514" s="752">
        <f t="shared" si="53"/>
        <v>0</v>
      </c>
      <c r="R514" s="768">
        <f t="shared" si="54"/>
        <v>0</v>
      </c>
      <c r="S514" s="768">
        <f t="shared" si="55"/>
        <v>0</v>
      </c>
      <c r="T514" s="765"/>
      <c r="U514" s="765"/>
      <c r="V514" s="766"/>
      <c r="W514" s="1913"/>
      <c r="X514" s="386" t="s">
        <v>14133</v>
      </c>
      <c r="Y514" s="1913"/>
      <c r="Z514" s="1924"/>
      <c r="AA514" s="1913"/>
      <c r="AB514" s="1914"/>
      <c r="AC514" s="1915"/>
      <c r="AD514" s="834">
        <v>501</v>
      </c>
      <c r="AE514" s="826" t="s">
        <v>14134</v>
      </c>
      <c r="AF514" s="850" t="s">
        <v>14135</v>
      </c>
      <c r="AG514" s="850" t="s">
        <v>14136</v>
      </c>
      <c r="AH514" s="850" t="s">
        <v>14137</v>
      </c>
      <c r="AI514" s="850" t="s">
        <v>14138</v>
      </c>
      <c r="AJ514" s="850" t="s">
        <v>14139</v>
      </c>
      <c r="AK514" s="851" t="s">
        <v>14140</v>
      </c>
      <c r="AL514" s="852" t="s">
        <v>14141</v>
      </c>
      <c r="AM514" s="853" t="s">
        <v>14142</v>
      </c>
      <c r="AN514" s="853" t="s">
        <v>14143</v>
      </c>
      <c r="AO514" s="784" t="s">
        <v>14144</v>
      </c>
      <c r="AP514" s="827" t="s">
        <v>14145</v>
      </c>
      <c r="AQ514" s="777"/>
      <c r="AR514" s="777"/>
      <c r="AS514" s="777"/>
      <c r="AT514" s="752" t="s">
        <v>14146</v>
      </c>
      <c r="AU514" s="694" t="s">
        <v>14147</v>
      </c>
      <c r="AV514" s="694" t="s">
        <v>14148</v>
      </c>
      <c r="AW514" s="709" t="s">
        <v>14149</v>
      </c>
      <c r="AX514" s="709" t="s">
        <v>14150</v>
      </c>
      <c r="AY514" s="872" t="s">
        <v>14151</v>
      </c>
    </row>
    <row r="515" spans="2:51" ht="15" customHeight="1" outlineLevel="1">
      <c r="B515" s="744" t="s">
        <v>14152</v>
      </c>
      <c r="C515" s="757"/>
      <c r="D515" s="757"/>
      <c r="E515" s="757"/>
      <c r="F515" s="757"/>
      <c r="G515" s="757"/>
      <c r="H515" s="758"/>
      <c r="I515" s="759"/>
      <c r="J515" s="761"/>
      <c r="K515" s="761"/>
      <c r="L515" s="784">
        <f t="shared" si="52"/>
        <v>0</v>
      </c>
      <c r="M515" s="780"/>
      <c r="N515" s="786"/>
      <c r="O515" s="786"/>
      <c r="P515" s="786"/>
      <c r="Q515" s="752">
        <f t="shared" si="53"/>
        <v>0</v>
      </c>
      <c r="R515" s="768">
        <f t="shared" si="54"/>
        <v>0</v>
      </c>
      <c r="S515" s="768">
        <f t="shared" si="55"/>
        <v>0</v>
      </c>
      <c r="T515" s="765"/>
      <c r="U515" s="765"/>
      <c r="V515" s="766"/>
      <c r="W515" s="1913"/>
      <c r="X515" s="386" t="s">
        <v>14153</v>
      </c>
      <c r="Y515" s="1913"/>
      <c r="Z515" s="1924"/>
      <c r="AA515" s="1913"/>
      <c r="AB515" s="1914"/>
      <c r="AC515" s="1915"/>
      <c r="AD515" s="834">
        <v>502</v>
      </c>
      <c r="AE515" s="826" t="s">
        <v>14154</v>
      </c>
      <c r="AF515" s="850" t="s">
        <v>14155</v>
      </c>
      <c r="AG515" s="850" t="s">
        <v>14156</v>
      </c>
      <c r="AH515" s="850" t="s">
        <v>14157</v>
      </c>
      <c r="AI515" s="850" t="s">
        <v>14158</v>
      </c>
      <c r="AJ515" s="850" t="s">
        <v>14159</v>
      </c>
      <c r="AK515" s="851" t="s">
        <v>14160</v>
      </c>
      <c r="AL515" s="852" t="s">
        <v>14161</v>
      </c>
      <c r="AM515" s="853" t="s">
        <v>14162</v>
      </c>
      <c r="AN515" s="853" t="s">
        <v>14163</v>
      </c>
      <c r="AO515" s="784" t="s">
        <v>14164</v>
      </c>
      <c r="AP515" s="827" t="s">
        <v>14165</v>
      </c>
      <c r="AQ515" s="777"/>
      <c r="AR515" s="777"/>
      <c r="AS515" s="777"/>
      <c r="AT515" s="752" t="s">
        <v>14166</v>
      </c>
      <c r="AU515" s="694" t="s">
        <v>14167</v>
      </c>
      <c r="AV515" s="694" t="s">
        <v>14168</v>
      </c>
      <c r="AW515" s="709" t="s">
        <v>14169</v>
      </c>
      <c r="AX515" s="709" t="s">
        <v>14170</v>
      </c>
      <c r="AY515" s="872" t="s">
        <v>14171</v>
      </c>
    </row>
    <row r="516" spans="2:51">
      <c r="B516" s="744" t="s">
        <v>14172</v>
      </c>
      <c r="C516" s="757"/>
      <c r="D516" s="757"/>
      <c r="E516" s="757"/>
      <c r="F516" s="757"/>
      <c r="G516" s="757"/>
      <c r="H516" s="758"/>
      <c r="I516" s="759"/>
      <c r="J516" s="761"/>
      <c r="K516" s="761"/>
      <c r="L516" s="784">
        <f t="shared" si="52"/>
        <v>0</v>
      </c>
      <c r="M516" s="780"/>
      <c r="N516" s="786"/>
      <c r="O516" s="786"/>
      <c r="P516" s="786"/>
      <c r="Q516" s="752">
        <f t="shared" si="53"/>
        <v>0</v>
      </c>
      <c r="R516" s="768">
        <f t="shared" si="54"/>
        <v>0</v>
      </c>
      <c r="S516" s="768">
        <f t="shared" si="55"/>
        <v>0</v>
      </c>
      <c r="T516" s="765"/>
      <c r="U516" s="765"/>
      <c r="V516" s="766"/>
      <c r="W516" s="1913"/>
      <c r="X516" s="386" t="s">
        <v>14173</v>
      </c>
      <c r="Y516" s="1913"/>
      <c r="Z516" s="1924"/>
      <c r="AA516" s="1913"/>
      <c r="AB516" s="1914"/>
      <c r="AC516" s="1915"/>
      <c r="AD516" s="834">
        <v>503</v>
      </c>
      <c r="AE516" s="826" t="s">
        <v>14174</v>
      </c>
      <c r="AF516" s="850" t="s">
        <v>14175</v>
      </c>
      <c r="AG516" s="850" t="s">
        <v>14176</v>
      </c>
      <c r="AH516" s="850" t="s">
        <v>14177</v>
      </c>
      <c r="AI516" s="850" t="s">
        <v>14178</v>
      </c>
      <c r="AJ516" s="850" t="s">
        <v>14179</v>
      </c>
      <c r="AK516" s="851" t="s">
        <v>14180</v>
      </c>
      <c r="AL516" s="852" t="s">
        <v>14181</v>
      </c>
      <c r="AM516" s="853" t="s">
        <v>14182</v>
      </c>
      <c r="AN516" s="853" t="s">
        <v>14183</v>
      </c>
      <c r="AO516" s="784" t="s">
        <v>14184</v>
      </c>
      <c r="AP516" s="827" t="s">
        <v>14185</v>
      </c>
      <c r="AQ516" s="777"/>
      <c r="AR516" s="777"/>
      <c r="AS516" s="777"/>
      <c r="AT516" s="752" t="s">
        <v>14186</v>
      </c>
      <c r="AU516" s="694" t="s">
        <v>14187</v>
      </c>
      <c r="AV516" s="694" t="s">
        <v>14188</v>
      </c>
      <c r="AW516" s="709" t="s">
        <v>14189</v>
      </c>
      <c r="AX516" s="709" t="s">
        <v>14190</v>
      </c>
      <c r="AY516" s="872" t="s">
        <v>14191</v>
      </c>
    </row>
    <row r="517" spans="2:51" ht="15" customHeight="1" outlineLevel="1">
      <c r="B517" s="744" t="s">
        <v>14192</v>
      </c>
      <c r="C517" s="757"/>
      <c r="D517" s="757"/>
      <c r="E517" s="757"/>
      <c r="F517" s="757"/>
      <c r="G517" s="757"/>
      <c r="H517" s="758"/>
      <c r="I517" s="759"/>
      <c r="J517" s="761"/>
      <c r="K517" s="761"/>
      <c r="L517" s="784">
        <f t="shared" si="52"/>
        <v>0</v>
      </c>
      <c r="M517" s="780"/>
      <c r="N517" s="786"/>
      <c r="O517" s="786"/>
      <c r="P517" s="786"/>
      <c r="Q517" s="752">
        <f t="shared" si="53"/>
        <v>0</v>
      </c>
      <c r="R517" s="768">
        <f t="shared" si="54"/>
        <v>0</v>
      </c>
      <c r="S517" s="768">
        <f t="shared" si="55"/>
        <v>0</v>
      </c>
      <c r="T517" s="765"/>
      <c r="U517" s="765"/>
      <c r="V517" s="766"/>
      <c r="W517" s="1913"/>
      <c r="X517" s="386" t="s">
        <v>14193</v>
      </c>
      <c r="Y517" s="1913"/>
      <c r="Z517" s="1924"/>
      <c r="AA517" s="1913"/>
      <c r="AB517" s="1914"/>
      <c r="AC517" s="1915"/>
      <c r="AD517" s="834">
        <v>504</v>
      </c>
      <c r="AE517" s="826" t="s">
        <v>14194</v>
      </c>
      <c r="AF517" s="850" t="s">
        <v>14195</v>
      </c>
      <c r="AG517" s="850" t="s">
        <v>14196</v>
      </c>
      <c r="AH517" s="850" t="s">
        <v>14197</v>
      </c>
      <c r="AI517" s="850" t="s">
        <v>14198</v>
      </c>
      <c r="AJ517" s="850" t="s">
        <v>14199</v>
      </c>
      <c r="AK517" s="851" t="s">
        <v>14200</v>
      </c>
      <c r="AL517" s="852" t="s">
        <v>14201</v>
      </c>
      <c r="AM517" s="853" t="s">
        <v>14202</v>
      </c>
      <c r="AN517" s="853" t="s">
        <v>14203</v>
      </c>
      <c r="AO517" s="784" t="s">
        <v>14204</v>
      </c>
      <c r="AP517" s="827" t="s">
        <v>14205</v>
      </c>
      <c r="AQ517" s="777"/>
      <c r="AR517" s="777"/>
      <c r="AS517" s="777"/>
      <c r="AT517" s="752" t="s">
        <v>14206</v>
      </c>
      <c r="AU517" s="694" t="s">
        <v>14207</v>
      </c>
      <c r="AV517" s="694" t="s">
        <v>14208</v>
      </c>
      <c r="AW517" s="709" t="s">
        <v>14209</v>
      </c>
      <c r="AX517" s="709" t="s">
        <v>14210</v>
      </c>
      <c r="AY517" s="872" t="s">
        <v>14211</v>
      </c>
    </row>
    <row r="518" spans="2:51" ht="15" customHeight="1" outlineLevel="1">
      <c r="B518" s="744" t="s">
        <v>14212</v>
      </c>
      <c r="C518" s="757"/>
      <c r="D518" s="757"/>
      <c r="E518" s="757"/>
      <c r="F518" s="757"/>
      <c r="G518" s="757"/>
      <c r="H518" s="758"/>
      <c r="I518" s="759"/>
      <c r="J518" s="761"/>
      <c r="K518" s="761"/>
      <c r="L518" s="784">
        <f t="shared" si="52"/>
        <v>0</v>
      </c>
      <c r="M518" s="780"/>
      <c r="N518" s="786"/>
      <c r="O518" s="786"/>
      <c r="P518" s="786"/>
      <c r="Q518" s="752">
        <f t="shared" si="53"/>
        <v>0</v>
      </c>
      <c r="R518" s="768">
        <f t="shared" si="54"/>
        <v>0</v>
      </c>
      <c r="S518" s="768">
        <f t="shared" si="55"/>
        <v>0</v>
      </c>
      <c r="T518" s="765"/>
      <c r="U518" s="765"/>
      <c r="V518" s="766"/>
      <c r="W518" s="1913"/>
      <c r="X518" s="386" t="s">
        <v>14213</v>
      </c>
      <c r="Y518" s="1913"/>
      <c r="Z518" s="1924"/>
      <c r="AA518" s="1913"/>
      <c r="AB518" s="1914"/>
      <c r="AC518" s="1915"/>
      <c r="AD518" s="834">
        <v>505</v>
      </c>
      <c r="AE518" s="826" t="s">
        <v>14214</v>
      </c>
      <c r="AF518" s="850" t="s">
        <v>14215</v>
      </c>
      <c r="AG518" s="850" t="s">
        <v>14216</v>
      </c>
      <c r="AH518" s="850" t="s">
        <v>14217</v>
      </c>
      <c r="AI518" s="850" t="s">
        <v>14218</v>
      </c>
      <c r="AJ518" s="850" t="s">
        <v>14219</v>
      </c>
      <c r="AK518" s="851" t="s">
        <v>14220</v>
      </c>
      <c r="AL518" s="852" t="s">
        <v>14221</v>
      </c>
      <c r="AM518" s="853" t="s">
        <v>14222</v>
      </c>
      <c r="AN518" s="853" t="s">
        <v>14223</v>
      </c>
      <c r="AO518" s="784" t="s">
        <v>14224</v>
      </c>
      <c r="AP518" s="827" t="s">
        <v>14225</v>
      </c>
      <c r="AQ518" s="777"/>
      <c r="AR518" s="777"/>
      <c r="AS518" s="777"/>
      <c r="AT518" s="752" t="s">
        <v>14226</v>
      </c>
      <c r="AU518" s="694" t="s">
        <v>14227</v>
      </c>
      <c r="AV518" s="694" t="s">
        <v>14228</v>
      </c>
      <c r="AW518" s="709" t="s">
        <v>14229</v>
      </c>
      <c r="AX518" s="709" t="s">
        <v>14230</v>
      </c>
      <c r="AY518" s="872" t="s">
        <v>14231</v>
      </c>
    </row>
    <row r="519" spans="2:51" ht="15" customHeight="1" outlineLevel="1">
      <c r="B519" s="744" t="s">
        <v>14232</v>
      </c>
      <c r="C519" s="757"/>
      <c r="D519" s="757"/>
      <c r="E519" s="757"/>
      <c r="F519" s="757"/>
      <c r="G519" s="757"/>
      <c r="H519" s="758"/>
      <c r="I519" s="759"/>
      <c r="J519" s="761"/>
      <c r="K519" s="761"/>
      <c r="L519" s="784">
        <f t="shared" si="52"/>
        <v>0</v>
      </c>
      <c r="M519" s="780"/>
      <c r="N519" s="786"/>
      <c r="O519" s="786"/>
      <c r="P519" s="786"/>
      <c r="Q519" s="752">
        <f t="shared" si="53"/>
        <v>0</v>
      </c>
      <c r="R519" s="768">
        <f t="shared" si="54"/>
        <v>0</v>
      </c>
      <c r="S519" s="768">
        <f t="shared" si="55"/>
        <v>0</v>
      </c>
      <c r="T519" s="765"/>
      <c r="U519" s="765"/>
      <c r="V519" s="766"/>
      <c r="W519" s="1913"/>
      <c r="X519" s="386" t="s">
        <v>14233</v>
      </c>
      <c r="Y519" s="1913"/>
      <c r="Z519" s="1924"/>
      <c r="AA519" s="1913"/>
      <c r="AB519" s="1914"/>
      <c r="AC519" s="1915"/>
      <c r="AD519" s="834">
        <v>506</v>
      </c>
      <c r="AE519" s="826" t="s">
        <v>14234</v>
      </c>
      <c r="AF519" s="850" t="s">
        <v>14235</v>
      </c>
      <c r="AG519" s="850" t="s">
        <v>14236</v>
      </c>
      <c r="AH519" s="850" t="s">
        <v>14237</v>
      </c>
      <c r="AI519" s="850" t="s">
        <v>14238</v>
      </c>
      <c r="AJ519" s="850" t="s">
        <v>14239</v>
      </c>
      <c r="AK519" s="851" t="s">
        <v>14240</v>
      </c>
      <c r="AL519" s="852" t="s">
        <v>14241</v>
      </c>
      <c r="AM519" s="853" t="s">
        <v>14242</v>
      </c>
      <c r="AN519" s="853" t="s">
        <v>14243</v>
      </c>
      <c r="AO519" s="784" t="s">
        <v>14244</v>
      </c>
      <c r="AP519" s="827" t="s">
        <v>14245</v>
      </c>
      <c r="AQ519" s="777"/>
      <c r="AR519" s="777"/>
      <c r="AS519" s="777"/>
      <c r="AT519" s="752" t="s">
        <v>14246</v>
      </c>
      <c r="AU519" s="694" t="s">
        <v>14247</v>
      </c>
      <c r="AV519" s="694" t="s">
        <v>14248</v>
      </c>
      <c r="AW519" s="709" t="s">
        <v>14249</v>
      </c>
      <c r="AX519" s="709" t="s">
        <v>14250</v>
      </c>
      <c r="AY519" s="872" t="s">
        <v>14251</v>
      </c>
    </row>
    <row r="520" spans="2:51" ht="15" customHeight="1" outlineLevel="1">
      <c r="B520" s="744" t="s">
        <v>14252</v>
      </c>
      <c r="C520" s="757"/>
      <c r="D520" s="757"/>
      <c r="E520" s="757"/>
      <c r="F520" s="757"/>
      <c r="G520" s="757"/>
      <c r="H520" s="758"/>
      <c r="I520" s="759"/>
      <c r="J520" s="761"/>
      <c r="K520" s="761"/>
      <c r="L520" s="784">
        <f t="shared" si="52"/>
        <v>0</v>
      </c>
      <c r="M520" s="780"/>
      <c r="N520" s="786"/>
      <c r="O520" s="786"/>
      <c r="P520" s="786"/>
      <c r="Q520" s="752">
        <f t="shared" si="53"/>
        <v>0</v>
      </c>
      <c r="R520" s="768">
        <f t="shared" si="54"/>
        <v>0</v>
      </c>
      <c r="S520" s="768">
        <f t="shared" si="55"/>
        <v>0</v>
      </c>
      <c r="T520" s="765"/>
      <c r="U520" s="765"/>
      <c r="V520" s="766"/>
      <c r="W520" s="1913"/>
      <c r="X520" s="386" t="s">
        <v>14253</v>
      </c>
      <c r="Y520" s="1913"/>
      <c r="Z520" s="1924"/>
      <c r="AA520" s="1913"/>
      <c r="AB520" s="1914"/>
      <c r="AC520" s="1915"/>
      <c r="AD520" s="834">
        <v>507</v>
      </c>
      <c r="AE520" s="826" t="s">
        <v>14254</v>
      </c>
      <c r="AF520" s="850" t="s">
        <v>14255</v>
      </c>
      <c r="AG520" s="850" t="s">
        <v>14256</v>
      </c>
      <c r="AH520" s="850" t="s">
        <v>14257</v>
      </c>
      <c r="AI520" s="850" t="s">
        <v>14258</v>
      </c>
      <c r="AJ520" s="850" t="s">
        <v>14259</v>
      </c>
      <c r="AK520" s="851" t="s">
        <v>14260</v>
      </c>
      <c r="AL520" s="852" t="s">
        <v>14261</v>
      </c>
      <c r="AM520" s="853" t="s">
        <v>14262</v>
      </c>
      <c r="AN520" s="853" t="s">
        <v>14263</v>
      </c>
      <c r="AO520" s="784" t="s">
        <v>14264</v>
      </c>
      <c r="AP520" s="827" t="s">
        <v>14265</v>
      </c>
      <c r="AQ520" s="777"/>
      <c r="AR520" s="777"/>
      <c r="AS520" s="777"/>
      <c r="AT520" s="752" t="s">
        <v>14266</v>
      </c>
      <c r="AU520" s="694" t="s">
        <v>14267</v>
      </c>
      <c r="AV520" s="694" t="s">
        <v>14268</v>
      </c>
      <c r="AW520" s="709" t="s">
        <v>14269</v>
      </c>
      <c r="AX520" s="709" t="s">
        <v>14270</v>
      </c>
      <c r="AY520" s="872" t="s">
        <v>14271</v>
      </c>
    </row>
    <row r="521" spans="2:51" ht="15" customHeight="1" outlineLevel="1">
      <c r="B521" s="744" t="s">
        <v>14272</v>
      </c>
      <c r="C521" s="757"/>
      <c r="D521" s="757"/>
      <c r="E521" s="757"/>
      <c r="F521" s="757"/>
      <c r="G521" s="757"/>
      <c r="H521" s="758"/>
      <c r="I521" s="759"/>
      <c r="J521" s="761"/>
      <c r="K521" s="761"/>
      <c r="L521" s="784">
        <f t="shared" si="52"/>
        <v>0</v>
      </c>
      <c r="M521" s="780"/>
      <c r="N521" s="786"/>
      <c r="O521" s="786"/>
      <c r="P521" s="786"/>
      <c r="Q521" s="752">
        <f t="shared" si="53"/>
        <v>0</v>
      </c>
      <c r="R521" s="768">
        <f t="shared" si="54"/>
        <v>0</v>
      </c>
      <c r="S521" s="768">
        <f t="shared" si="55"/>
        <v>0</v>
      </c>
      <c r="T521" s="765"/>
      <c r="U521" s="765"/>
      <c r="V521" s="766"/>
      <c r="W521" s="1913"/>
      <c r="X521" s="386" t="s">
        <v>14273</v>
      </c>
      <c r="Y521" s="1913"/>
      <c r="Z521" s="1924"/>
      <c r="AA521" s="1913"/>
      <c r="AB521" s="1914"/>
      <c r="AC521" s="1915"/>
      <c r="AD521" s="834">
        <v>508</v>
      </c>
      <c r="AE521" s="826" t="s">
        <v>14274</v>
      </c>
      <c r="AF521" s="850" t="s">
        <v>14275</v>
      </c>
      <c r="AG521" s="850" t="s">
        <v>14276</v>
      </c>
      <c r="AH521" s="850" t="s">
        <v>14277</v>
      </c>
      <c r="AI521" s="850" t="s">
        <v>14278</v>
      </c>
      <c r="AJ521" s="850" t="s">
        <v>14279</v>
      </c>
      <c r="AK521" s="851" t="s">
        <v>14280</v>
      </c>
      <c r="AL521" s="852" t="s">
        <v>14281</v>
      </c>
      <c r="AM521" s="853" t="s">
        <v>14282</v>
      </c>
      <c r="AN521" s="853" t="s">
        <v>14283</v>
      </c>
      <c r="AO521" s="784" t="s">
        <v>14284</v>
      </c>
      <c r="AP521" s="827" t="s">
        <v>14285</v>
      </c>
      <c r="AQ521" s="777"/>
      <c r="AR521" s="777"/>
      <c r="AS521" s="777"/>
      <c r="AT521" s="752" t="s">
        <v>14286</v>
      </c>
      <c r="AU521" s="694" t="s">
        <v>14287</v>
      </c>
      <c r="AV521" s="694" t="s">
        <v>14288</v>
      </c>
      <c r="AW521" s="709" t="s">
        <v>14289</v>
      </c>
      <c r="AX521" s="709" t="s">
        <v>14290</v>
      </c>
      <c r="AY521" s="872" t="s">
        <v>14291</v>
      </c>
    </row>
    <row r="522" spans="2:51" ht="15" customHeight="1" outlineLevel="1">
      <c r="B522" s="744" t="s">
        <v>14292</v>
      </c>
      <c r="C522" s="757"/>
      <c r="D522" s="757"/>
      <c r="E522" s="757"/>
      <c r="F522" s="757"/>
      <c r="G522" s="757"/>
      <c r="H522" s="758"/>
      <c r="I522" s="759"/>
      <c r="J522" s="761"/>
      <c r="K522" s="761"/>
      <c r="L522" s="784">
        <f t="shared" si="52"/>
        <v>0</v>
      </c>
      <c r="M522" s="780"/>
      <c r="N522" s="786"/>
      <c r="O522" s="786"/>
      <c r="P522" s="786"/>
      <c r="Q522" s="752">
        <f t="shared" si="53"/>
        <v>0</v>
      </c>
      <c r="R522" s="768">
        <f t="shared" si="54"/>
        <v>0</v>
      </c>
      <c r="S522" s="768">
        <f t="shared" si="55"/>
        <v>0</v>
      </c>
      <c r="T522" s="765"/>
      <c r="U522" s="765"/>
      <c r="V522" s="766"/>
      <c r="W522" s="1913"/>
      <c r="X522" s="386" t="s">
        <v>14293</v>
      </c>
      <c r="Y522" s="1913"/>
      <c r="Z522" s="1924"/>
      <c r="AA522" s="1913"/>
      <c r="AB522" s="1914"/>
      <c r="AC522" s="1915"/>
      <c r="AD522" s="834">
        <v>509</v>
      </c>
      <c r="AE522" s="826" t="s">
        <v>14294</v>
      </c>
      <c r="AF522" s="850" t="s">
        <v>14295</v>
      </c>
      <c r="AG522" s="850" t="s">
        <v>14296</v>
      </c>
      <c r="AH522" s="850" t="s">
        <v>14297</v>
      </c>
      <c r="AI522" s="850" t="s">
        <v>14298</v>
      </c>
      <c r="AJ522" s="850" t="s">
        <v>14299</v>
      </c>
      <c r="AK522" s="851" t="s">
        <v>14300</v>
      </c>
      <c r="AL522" s="852" t="s">
        <v>14301</v>
      </c>
      <c r="AM522" s="853" t="s">
        <v>14302</v>
      </c>
      <c r="AN522" s="853" t="s">
        <v>14303</v>
      </c>
      <c r="AO522" s="784" t="s">
        <v>14304</v>
      </c>
      <c r="AP522" s="827" t="s">
        <v>14305</v>
      </c>
      <c r="AQ522" s="777"/>
      <c r="AR522" s="777"/>
      <c r="AS522" s="777"/>
      <c r="AT522" s="752" t="s">
        <v>14306</v>
      </c>
      <c r="AU522" s="694" t="s">
        <v>14307</v>
      </c>
      <c r="AV522" s="694" t="s">
        <v>14308</v>
      </c>
      <c r="AW522" s="709" t="s">
        <v>14309</v>
      </c>
      <c r="AX522" s="709" t="s">
        <v>14310</v>
      </c>
      <c r="AY522" s="872" t="s">
        <v>14311</v>
      </c>
    </row>
    <row r="523" spans="2:51" ht="15" customHeight="1" outlineLevel="1">
      <c r="B523" s="744" t="s">
        <v>14312</v>
      </c>
      <c r="C523" s="757"/>
      <c r="D523" s="757"/>
      <c r="E523" s="757"/>
      <c r="F523" s="757"/>
      <c r="G523" s="757"/>
      <c r="H523" s="758"/>
      <c r="I523" s="759"/>
      <c r="J523" s="761"/>
      <c r="K523" s="761"/>
      <c r="L523" s="784">
        <f t="shared" si="52"/>
        <v>0</v>
      </c>
      <c r="M523" s="780"/>
      <c r="N523" s="786"/>
      <c r="O523" s="786"/>
      <c r="P523" s="786"/>
      <c r="Q523" s="752">
        <f t="shared" si="53"/>
        <v>0</v>
      </c>
      <c r="R523" s="768">
        <f t="shared" si="54"/>
        <v>0</v>
      </c>
      <c r="S523" s="768">
        <f t="shared" si="55"/>
        <v>0</v>
      </c>
      <c r="T523" s="765"/>
      <c r="U523" s="765"/>
      <c r="V523" s="766"/>
      <c r="W523" s="1913"/>
      <c r="X523" s="386" t="s">
        <v>14313</v>
      </c>
      <c r="Y523" s="1913"/>
      <c r="Z523" s="1924"/>
      <c r="AA523" s="1913"/>
      <c r="AB523" s="1914"/>
      <c r="AC523" s="1915"/>
      <c r="AD523" s="834">
        <v>510</v>
      </c>
      <c r="AE523" s="826" t="s">
        <v>14314</v>
      </c>
      <c r="AF523" s="850" t="s">
        <v>14315</v>
      </c>
      <c r="AG523" s="850" t="s">
        <v>14316</v>
      </c>
      <c r="AH523" s="850" t="s">
        <v>14317</v>
      </c>
      <c r="AI523" s="850" t="s">
        <v>14318</v>
      </c>
      <c r="AJ523" s="850" t="s">
        <v>14319</v>
      </c>
      <c r="AK523" s="851" t="s">
        <v>14320</v>
      </c>
      <c r="AL523" s="852" t="s">
        <v>14321</v>
      </c>
      <c r="AM523" s="853" t="s">
        <v>14322</v>
      </c>
      <c r="AN523" s="853" t="s">
        <v>14323</v>
      </c>
      <c r="AO523" s="784" t="s">
        <v>14324</v>
      </c>
      <c r="AP523" s="827" t="s">
        <v>14325</v>
      </c>
      <c r="AQ523" s="777"/>
      <c r="AR523" s="777"/>
      <c r="AS523" s="777"/>
      <c r="AT523" s="752" t="s">
        <v>14326</v>
      </c>
      <c r="AU523" s="694" t="s">
        <v>14327</v>
      </c>
      <c r="AV523" s="694" t="s">
        <v>14328</v>
      </c>
      <c r="AW523" s="709" t="s">
        <v>14329</v>
      </c>
      <c r="AX523" s="709" t="s">
        <v>14330</v>
      </c>
      <c r="AY523" s="872" t="s">
        <v>14331</v>
      </c>
    </row>
    <row r="524" spans="2:51" ht="15" customHeight="1" outlineLevel="1">
      <c r="B524" s="744" t="s">
        <v>14332</v>
      </c>
      <c r="C524" s="757"/>
      <c r="D524" s="757"/>
      <c r="E524" s="757"/>
      <c r="F524" s="757"/>
      <c r="G524" s="757"/>
      <c r="H524" s="758"/>
      <c r="I524" s="759"/>
      <c r="J524" s="761"/>
      <c r="K524" s="761"/>
      <c r="L524" s="784">
        <f t="shared" si="52"/>
        <v>0</v>
      </c>
      <c r="M524" s="780"/>
      <c r="N524" s="786"/>
      <c r="O524" s="786"/>
      <c r="P524" s="786"/>
      <c r="Q524" s="752">
        <f t="shared" si="53"/>
        <v>0</v>
      </c>
      <c r="R524" s="768">
        <f t="shared" si="54"/>
        <v>0</v>
      </c>
      <c r="S524" s="768">
        <f t="shared" si="55"/>
        <v>0</v>
      </c>
      <c r="T524" s="765"/>
      <c r="U524" s="765"/>
      <c r="V524" s="766"/>
      <c r="W524" s="1913"/>
      <c r="X524" s="386" t="s">
        <v>14333</v>
      </c>
      <c r="Y524" s="1913"/>
      <c r="Z524" s="1924"/>
      <c r="AA524" s="1913"/>
      <c r="AB524" s="1914"/>
      <c r="AC524" s="1915"/>
      <c r="AD524" s="834">
        <v>511</v>
      </c>
      <c r="AE524" s="826" t="s">
        <v>14334</v>
      </c>
      <c r="AF524" s="850" t="s">
        <v>14335</v>
      </c>
      <c r="AG524" s="850" t="s">
        <v>14336</v>
      </c>
      <c r="AH524" s="850" t="s">
        <v>14337</v>
      </c>
      <c r="AI524" s="850" t="s">
        <v>14338</v>
      </c>
      <c r="AJ524" s="850" t="s">
        <v>14339</v>
      </c>
      <c r="AK524" s="851" t="s">
        <v>14340</v>
      </c>
      <c r="AL524" s="852" t="s">
        <v>14341</v>
      </c>
      <c r="AM524" s="853" t="s">
        <v>14342</v>
      </c>
      <c r="AN524" s="853" t="s">
        <v>14343</v>
      </c>
      <c r="AO524" s="784" t="s">
        <v>14344</v>
      </c>
      <c r="AP524" s="827" t="s">
        <v>14345</v>
      </c>
      <c r="AQ524" s="777"/>
      <c r="AR524" s="777"/>
      <c r="AS524" s="777"/>
      <c r="AT524" s="752" t="s">
        <v>14346</v>
      </c>
      <c r="AU524" s="694" t="s">
        <v>14347</v>
      </c>
      <c r="AV524" s="694" t="s">
        <v>14348</v>
      </c>
      <c r="AW524" s="709" t="s">
        <v>14349</v>
      </c>
      <c r="AX524" s="709" t="s">
        <v>14350</v>
      </c>
      <c r="AY524" s="872" t="s">
        <v>14351</v>
      </c>
    </row>
    <row r="525" spans="2:51" ht="15" customHeight="1" outlineLevel="1">
      <c r="B525" s="744" t="s">
        <v>14352</v>
      </c>
      <c r="C525" s="757"/>
      <c r="D525" s="757"/>
      <c r="E525" s="757"/>
      <c r="F525" s="757"/>
      <c r="G525" s="757"/>
      <c r="H525" s="758"/>
      <c r="I525" s="759"/>
      <c r="J525" s="761"/>
      <c r="K525" s="761"/>
      <c r="L525" s="784">
        <f t="shared" si="52"/>
        <v>0</v>
      </c>
      <c r="M525" s="780"/>
      <c r="N525" s="786"/>
      <c r="O525" s="786"/>
      <c r="P525" s="786"/>
      <c r="Q525" s="752">
        <f t="shared" si="53"/>
        <v>0</v>
      </c>
      <c r="R525" s="768">
        <f t="shared" si="54"/>
        <v>0</v>
      </c>
      <c r="S525" s="768">
        <f t="shared" si="55"/>
        <v>0</v>
      </c>
      <c r="T525" s="765"/>
      <c r="U525" s="765"/>
      <c r="V525" s="766"/>
      <c r="W525" s="1913"/>
      <c r="X525" s="386" t="s">
        <v>14353</v>
      </c>
      <c r="Y525" s="1913"/>
      <c r="Z525" s="1924"/>
      <c r="AA525" s="1913"/>
      <c r="AB525" s="1914"/>
      <c r="AC525" s="1915"/>
      <c r="AD525" s="834">
        <v>512</v>
      </c>
      <c r="AE525" s="826" t="s">
        <v>14354</v>
      </c>
      <c r="AF525" s="850" t="s">
        <v>14355</v>
      </c>
      <c r="AG525" s="850" t="s">
        <v>14356</v>
      </c>
      <c r="AH525" s="850" t="s">
        <v>14357</v>
      </c>
      <c r="AI525" s="850" t="s">
        <v>14358</v>
      </c>
      <c r="AJ525" s="850" t="s">
        <v>14359</v>
      </c>
      <c r="AK525" s="851" t="s">
        <v>14360</v>
      </c>
      <c r="AL525" s="852" t="s">
        <v>14361</v>
      </c>
      <c r="AM525" s="853" t="s">
        <v>14362</v>
      </c>
      <c r="AN525" s="853" t="s">
        <v>14363</v>
      </c>
      <c r="AO525" s="784" t="s">
        <v>14364</v>
      </c>
      <c r="AP525" s="827" t="s">
        <v>14365</v>
      </c>
      <c r="AQ525" s="777"/>
      <c r="AR525" s="777"/>
      <c r="AS525" s="777"/>
      <c r="AT525" s="752" t="s">
        <v>14366</v>
      </c>
      <c r="AU525" s="694" t="s">
        <v>14367</v>
      </c>
      <c r="AV525" s="694" t="s">
        <v>14368</v>
      </c>
      <c r="AW525" s="709" t="s">
        <v>14369</v>
      </c>
      <c r="AX525" s="709" t="s">
        <v>14370</v>
      </c>
      <c r="AY525" s="872" t="s">
        <v>14371</v>
      </c>
    </row>
    <row r="526" spans="2:51" ht="15" customHeight="1" outlineLevel="1">
      <c r="B526" s="744" t="s">
        <v>14372</v>
      </c>
      <c r="C526" s="757"/>
      <c r="D526" s="757"/>
      <c r="E526" s="757"/>
      <c r="F526" s="757"/>
      <c r="G526" s="757"/>
      <c r="H526" s="758"/>
      <c r="I526" s="759"/>
      <c r="J526" s="761"/>
      <c r="K526" s="761"/>
      <c r="L526" s="784">
        <f t="shared" si="52"/>
        <v>0</v>
      </c>
      <c r="M526" s="780"/>
      <c r="N526" s="786"/>
      <c r="O526" s="786"/>
      <c r="P526" s="786"/>
      <c r="Q526" s="752">
        <f t="shared" si="53"/>
        <v>0</v>
      </c>
      <c r="R526" s="768">
        <f t="shared" si="54"/>
        <v>0</v>
      </c>
      <c r="S526" s="768">
        <f t="shared" si="55"/>
        <v>0</v>
      </c>
      <c r="T526" s="765"/>
      <c r="U526" s="765"/>
      <c r="V526" s="766"/>
      <c r="W526" s="1913"/>
      <c r="X526" s="386" t="s">
        <v>14373</v>
      </c>
      <c r="Y526" s="1913"/>
      <c r="Z526" s="1924"/>
      <c r="AA526" s="1913"/>
      <c r="AB526" s="1914"/>
      <c r="AC526" s="1915"/>
      <c r="AD526" s="834">
        <v>513</v>
      </c>
      <c r="AE526" s="826" t="s">
        <v>14374</v>
      </c>
      <c r="AF526" s="850" t="s">
        <v>14375</v>
      </c>
      <c r="AG526" s="850" t="s">
        <v>14376</v>
      </c>
      <c r="AH526" s="850" t="s">
        <v>14377</v>
      </c>
      <c r="AI526" s="850" t="s">
        <v>14378</v>
      </c>
      <c r="AJ526" s="850" t="s">
        <v>14379</v>
      </c>
      <c r="AK526" s="851" t="s">
        <v>14380</v>
      </c>
      <c r="AL526" s="852" t="s">
        <v>14381</v>
      </c>
      <c r="AM526" s="853" t="s">
        <v>14382</v>
      </c>
      <c r="AN526" s="853" t="s">
        <v>14383</v>
      </c>
      <c r="AO526" s="784" t="s">
        <v>14384</v>
      </c>
      <c r="AP526" s="827" t="s">
        <v>14385</v>
      </c>
      <c r="AQ526" s="777"/>
      <c r="AR526" s="777"/>
      <c r="AS526" s="777"/>
      <c r="AT526" s="752" t="s">
        <v>14386</v>
      </c>
      <c r="AU526" s="694" t="s">
        <v>14387</v>
      </c>
      <c r="AV526" s="694" t="s">
        <v>14388</v>
      </c>
      <c r="AW526" s="709" t="s">
        <v>14389</v>
      </c>
      <c r="AX526" s="709" t="s">
        <v>14390</v>
      </c>
      <c r="AY526" s="872" t="s">
        <v>14391</v>
      </c>
    </row>
    <row r="527" spans="2:51" ht="15" customHeight="1" outlineLevel="1">
      <c r="B527" s="744" t="s">
        <v>14392</v>
      </c>
      <c r="C527" s="757"/>
      <c r="D527" s="757"/>
      <c r="E527" s="757"/>
      <c r="F527" s="757"/>
      <c r="G527" s="757"/>
      <c r="H527" s="758"/>
      <c r="I527" s="759"/>
      <c r="J527" s="761"/>
      <c r="K527" s="761"/>
      <c r="L527" s="784">
        <f t="shared" si="52"/>
        <v>0</v>
      </c>
      <c r="M527" s="780"/>
      <c r="N527" s="786"/>
      <c r="O527" s="786"/>
      <c r="P527" s="786"/>
      <c r="Q527" s="752">
        <f t="shared" si="53"/>
        <v>0</v>
      </c>
      <c r="R527" s="768">
        <f t="shared" si="54"/>
        <v>0</v>
      </c>
      <c r="S527" s="768">
        <f t="shared" si="55"/>
        <v>0</v>
      </c>
      <c r="T527" s="765"/>
      <c r="U527" s="765"/>
      <c r="V527" s="766"/>
      <c r="W527" s="1913"/>
      <c r="X527" s="386" t="s">
        <v>14393</v>
      </c>
      <c r="Y527" s="1913"/>
      <c r="Z527" s="1924"/>
      <c r="AA527" s="1913"/>
      <c r="AB527" s="1914"/>
      <c r="AC527" s="1915"/>
      <c r="AD527" s="834">
        <v>514</v>
      </c>
      <c r="AE527" s="826" t="s">
        <v>14394</v>
      </c>
      <c r="AF527" s="850" t="s">
        <v>14395</v>
      </c>
      <c r="AG527" s="850" t="s">
        <v>14396</v>
      </c>
      <c r="AH527" s="850" t="s">
        <v>14397</v>
      </c>
      <c r="AI527" s="850" t="s">
        <v>14398</v>
      </c>
      <c r="AJ527" s="850" t="s">
        <v>14399</v>
      </c>
      <c r="AK527" s="851" t="s">
        <v>14400</v>
      </c>
      <c r="AL527" s="852" t="s">
        <v>14401</v>
      </c>
      <c r="AM527" s="853" t="s">
        <v>14402</v>
      </c>
      <c r="AN527" s="853" t="s">
        <v>14403</v>
      </c>
      <c r="AO527" s="784" t="s">
        <v>14404</v>
      </c>
      <c r="AP527" s="827" t="s">
        <v>14405</v>
      </c>
      <c r="AQ527" s="777"/>
      <c r="AR527" s="777"/>
      <c r="AS527" s="777"/>
      <c r="AT527" s="752" t="s">
        <v>14406</v>
      </c>
      <c r="AU527" s="694" t="s">
        <v>14407</v>
      </c>
      <c r="AV527" s="694" t="s">
        <v>14408</v>
      </c>
      <c r="AW527" s="709" t="s">
        <v>14409</v>
      </c>
      <c r="AX527" s="709" t="s">
        <v>14410</v>
      </c>
      <c r="AY527" s="872" t="s">
        <v>14411</v>
      </c>
    </row>
    <row r="528" spans="2:51" ht="15" customHeight="1" outlineLevel="1">
      <c r="B528" s="744" t="s">
        <v>14412</v>
      </c>
      <c r="C528" s="757"/>
      <c r="D528" s="757"/>
      <c r="E528" s="757"/>
      <c r="F528" s="757"/>
      <c r="G528" s="757"/>
      <c r="H528" s="758"/>
      <c r="I528" s="759"/>
      <c r="J528" s="761"/>
      <c r="K528" s="761"/>
      <c r="L528" s="784">
        <f t="shared" si="52"/>
        <v>0</v>
      </c>
      <c r="M528" s="780"/>
      <c r="N528" s="786"/>
      <c r="O528" s="786"/>
      <c r="P528" s="786"/>
      <c r="Q528" s="752">
        <f t="shared" si="53"/>
        <v>0</v>
      </c>
      <c r="R528" s="768">
        <f t="shared" si="54"/>
        <v>0</v>
      </c>
      <c r="S528" s="768">
        <f t="shared" si="55"/>
        <v>0</v>
      </c>
      <c r="T528" s="765"/>
      <c r="U528" s="765"/>
      <c r="V528" s="766"/>
      <c r="W528" s="1913"/>
      <c r="X528" s="386" t="s">
        <v>14413</v>
      </c>
      <c r="Y528" s="1913"/>
      <c r="Z528" s="1924"/>
      <c r="AA528" s="1913"/>
      <c r="AB528" s="1914"/>
      <c r="AC528" s="1915"/>
      <c r="AD528" s="834">
        <v>515</v>
      </c>
      <c r="AE528" s="826" t="s">
        <v>14414</v>
      </c>
      <c r="AF528" s="850" t="s">
        <v>14415</v>
      </c>
      <c r="AG528" s="850" t="s">
        <v>14416</v>
      </c>
      <c r="AH528" s="850" t="s">
        <v>14417</v>
      </c>
      <c r="AI528" s="850" t="s">
        <v>14418</v>
      </c>
      <c r="AJ528" s="850" t="s">
        <v>14419</v>
      </c>
      <c r="AK528" s="851" t="s">
        <v>14420</v>
      </c>
      <c r="AL528" s="852" t="s">
        <v>14421</v>
      </c>
      <c r="AM528" s="853" t="s">
        <v>14422</v>
      </c>
      <c r="AN528" s="853" t="s">
        <v>14423</v>
      </c>
      <c r="AO528" s="784" t="s">
        <v>14424</v>
      </c>
      <c r="AP528" s="827" t="s">
        <v>14425</v>
      </c>
      <c r="AQ528" s="777"/>
      <c r="AR528" s="777"/>
      <c r="AS528" s="777"/>
      <c r="AT528" s="752" t="s">
        <v>14426</v>
      </c>
      <c r="AU528" s="694" t="s">
        <v>14427</v>
      </c>
      <c r="AV528" s="694" t="s">
        <v>14428</v>
      </c>
      <c r="AW528" s="709" t="s">
        <v>14429</v>
      </c>
      <c r="AX528" s="709" t="s">
        <v>14430</v>
      </c>
      <c r="AY528" s="872" t="s">
        <v>14431</v>
      </c>
    </row>
    <row r="529" spans="2:51" ht="15" customHeight="1" outlineLevel="1">
      <c r="B529" s="744" t="s">
        <v>14432</v>
      </c>
      <c r="C529" s="757"/>
      <c r="D529" s="757"/>
      <c r="E529" s="757"/>
      <c r="F529" s="757"/>
      <c r="G529" s="757"/>
      <c r="H529" s="758"/>
      <c r="I529" s="759"/>
      <c r="J529" s="761"/>
      <c r="K529" s="761"/>
      <c r="L529" s="784">
        <f t="shared" si="52"/>
        <v>0</v>
      </c>
      <c r="M529" s="780"/>
      <c r="N529" s="786"/>
      <c r="O529" s="786"/>
      <c r="P529" s="786"/>
      <c r="Q529" s="752">
        <f t="shared" si="53"/>
        <v>0</v>
      </c>
      <c r="R529" s="768">
        <f t="shared" si="54"/>
        <v>0</v>
      </c>
      <c r="S529" s="768">
        <f t="shared" si="55"/>
        <v>0</v>
      </c>
      <c r="T529" s="765"/>
      <c r="U529" s="765"/>
      <c r="V529" s="766"/>
      <c r="W529" s="1913"/>
      <c r="X529" s="386" t="s">
        <v>14433</v>
      </c>
      <c r="Y529" s="1913"/>
      <c r="Z529" s="1924"/>
      <c r="AA529" s="1913"/>
      <c r="AB529" s="1914"/>
      <c r="AC529" s="1915"/>
      <c r="AD529" s="834">
        <v>516</v>
      </c>
      <c r="AE529" s="826" t="s">
        <v>14434</v>
      </c>
      <c r="AF529" s="850" t="s">
        <v>14435</v>
      </c>
      <c r="AG529" s="850" t="s">
        <v>14436</v>
      </c>
      <c r="AH529" s="850" t="s">
        <v>14437</v>
      </c>
      <c r="AI529" s="850" t="s">
        <v>14438</v>
      </c>
      <c r="AJ529" s="850" t="s">
        <v>14439</v>
      </c>
      <c r="AK529" s="851" t="s">
        <v>14440</v>
      </c>
      <c r="AL529" s="852" t="s">
        <v>14441</v>
      </c>
      <c r="AM529" s="853" t="s">
        <v>14442</v>
      </c>
      <c r="AN529" s="853" t="s">
        <v>14443</v>
      </c>
      <c r="AO529" s="784" t="s">
        <v>14444</v>
      </c>
      <c r="AP529" s="827" t="s">
        <v>14445</v>
      </c>
      <c r="AQ529" s="777"/>
      <c r="AR529" s="777"/>
      <c r="AS529" s="777"/>
      <c r="AT529" s="752" t="s">
        <v>14446</v>
      </c>
      <c r="AU529" s="694" t="s">
        <v>14447</v>
      </c>
      <c r="AV529" s="694" t="s">
        <v>14448</v>
      </c>
      <c r="AW529" s="709" t="s">
        <v>14449</v>
      </c>
      <c r="AX529" s="709" t="s">
        <v>14450</v>
      </c>
      <c r="AY529" s="872" t="s">
        <v>14451</v>
      </c>
    </row>
    <row r="530" spans="2:51" ht="15" customHeight="1" outlineLevel="1">
      <c r="B530" s="744" t="s">
        <v>14452</v>
      </c>
      <c r="C530" s="757"/>
      <c r="D530" s="757"/>
      <c r="E530" s="757"/>
      <c r="F530" s="757"/>
      <c r="G530" s="757"/>
      <c r="H530" s="758"/>
      <c r="I530" s="759"/>
      <c r="J530" s="761"/>
      <c r="K530" s="761"/>
      <c r="L530" s="784">
        <f t="shared" si="52"/>
        <v>0</v>
      </c>
      <c r="M530" s="780"/>
      <c r="N530" s="786"/>
      <c r="O530" s="786"/>
      <c r="P530" s="786"/>
      <c r="Q530" s="752">
        <f t="shared" si="53"/>
        <v>0</v>
      </c>
      <c r="R530" s="768">
        <f t="shared" si="54"/>
        <v>0</v>
      </c>
      <c r="S530" s="768">
        <f t="shared" si="55"/>
        <v>0</v>
      </c>
      <c r="T530" s="765"/>
      <c r="U530" s="765"/>
      <c r="V530" s="766"/>
      <c r="W530" s="1913"/>
      <c r="X530" s="386" t="s">
        <v>14453</v>
      </c>
      <c r="Y530" s="1913"/>
      <c r="Z530" s="1924"/>
      <c r="AA530" s="1913"/>
      <c r="AB530" s="1914"/>
      <c r="AC530" s="1915"/>
      <c r="AD530" s="834">
        <v>517</v>
      </c>
      <c r="AE530" s="826" t="s">
        <v>14454</v>
      </c>
      <c r="AF530" s="850" t="s">
        <v>14455</v>
      </c>
      <c r="AG530" s="850" t="s">
        <v>14456</v>
      </c>
      <c r="AH530" s="850" t="s">
        <v>14457</v>
      </c>
      <c r="AI530" s="850" t="s">
        <v>14458</v>
      </c>
      <c r="AJ530" s="850" t="s">
        <v>14459</v>
      </c>
      <c r="AK530" s="851" t="s">
        <v>14460</v>
      </c>
      <c r="AL530" s="852" t="s">
        <v>14461</v>
      </c>
      <c r="AM530" s="853" t="s">
        <v>14462</v>
      </c>
      <c r="AN530" s="853" t="s">
        <v>14463</v>
      </c>
      <c r="AO530" s="784" t="s">
        <v>14464</v>
      </c>
      <c r="AP530" s="827" t="s">
        <v>14465</v>
      </c>
      <c r="AQ530" s="777"/>
      <c r="AR530" s="777"/>
      <c r="AS530" s="777"/>
      <c r="AT530" s="752" t="s">
        <v>14466</v>
      </c>
      <c r="AU530" s="694" t="s">
        <v>14467</v>
      </c>
      <c r="AV530" s="694" t="s">
        <v>14468</v>
      </c>
      <c r="AW530" s="709" t="s">
        <v>14469</v>
      </c>
      <c r="AX530" s="709" t="s">
        <v>14470</v>
      </c>
      <c r="AY530" s="872" t="s">
        <v>14471</v>
      </c>
    </row>
    <row r="531" spans="2:51" ht="15" customHeight="1" outlineLevel="1">
      <c r="B531" s="744" t="s">
        <v>14472</v>
      </c>
      <c r="C531" s="757"/>
      <c r="D531" s="757"/>
      <c r="E531" s="757"/>
      <c r="F531" s="757"/>
      <c r="G531" s="757"/>
      <c r="H531" s="758"/>
      <c r="I531" s="759"/>
      <c r="J531" s="761"/>
      <c r="K531" s="761"/>
      <c r="L531" s="784">
        <f t="shared" si="52"/>
        <v>0</v>
      </c>
      <c r="M531" s="780"/>
      <c r="N531" s="786"/>
      <c r="O531" s="786"/>
      <c r="P531" s="786"/>
      <c r="Q531" s="752">
        <f t="shared" si="53"/>
        <v>0</v>
      </c>
      <c r="R531" s="768">
        <f t="shared" si="54"/>
        <v>0</v>
      </c>
      <c r="S531" s="768">
        <f t="shared" si="55"/>
        <v>0</v>
      </c>
      <c r="T531" s="765"/>
      <c r="U531" s="765"/>
      <c r="V531" s="766"/>
      <c r="W531" s="1913"/>
      <c r="X531" s="386" t="s">
        <v>14473</v>
      </c>
      <c r="Y531" s="1913"/>
      <c r="Z531" s="1924"/>
      <c r="AA531" s="1913"/>
      <c r="AB531" s="1914"/>
      <c r="AC531" s="1915"/>
      <c r="AD531" s="834">
        <v>518</v>
      </c>
      <c r="AE531" s="826" t="s">
        <v>14474</v>
      </c>
      <c r="AF531" s="850" t="s">
        <v>14475</v>
      </c>
      <c r="AG531" s="850" t="s">
        <v>14476</v>
      </c>
      <c r="AH531" s="850" t="s">
        <v>14477</v>
      </c>
      <c r="AI531" s="850" t="s">
        <v>14478</v>
      </c>
      <c r="AJ531" s="850" t="s">
        <v>14479</v>
      </c>
      <c r="AK531" s="851" t="s">
        <v>14480</v>
      </c>
      <c r="AL531" s="852" t="s">
        <v>14481</v>
      </c>
      <c r="AM531" s="853" t="s">
        <v>14482</v>
      </c>
      <c r="AN531" s="853" t="s">
        <v>14483</v>
      </c>
      <c r="AO531" s="784" t="s">
        <v>14484</v>
      </c>
      <c r="AP531" s="827" t="s">
        <v>14485</v>
      </c>
      <c r="AQ531" s="777"/>
      <c r="AR531" s="777"/>
      <c r="AS531" s="777"/>
      <c r="AT531" s="752" t="s">
        <v>14486</v>
      </c>
      <c r="AU531" s="694" t="s">
        <v>14487</v>
      </c>
      <c r="AV531" s="694" t="s">
        <v>14488</v>
      </c>
      <c r="AW531" s="709" t="s">
        <v>14489</v>
      </c>
      <c r="AX531" s="709" t="s">
        <v>14490</v>
      </c>
      <c r="AY531" s="872" t="s">
        <v>14491</v>
      </c>
    </row>
    <row r="532" spans="2:51" ht="15" customHeight="1" outlineLevel="1">
      <c r="B532" s="744" t="s">
        <v>14492</v>
      </c>
      <c r="C532" s="757"/>
      <c r="D532" s="757"/>
      <c r="E532" s="757"/>
      <c r="F532" s="757"/>
      <c r="G532" s="757"/>
      <c r="H532" s="758"/>
      <c r="I532" s="759"/>
      <c r="J532" s="761"/>
      <c r="K532" s="761"/>
      <c r="L532" s="784">
        <f t="shared" si="52"/>
        <v>0</v>
      </c>
      <c r="M532" s="780"/>
      <c r="N532" s="786"/>
      <c r="O532" s="786"/>
      <c r="P532" s="786"/>
      <c r="Q532" s="752">
        <f t="shared" si="53"/>
        <v>0</v>
      </c>
      <c r="R532" s="768">
        <f t="shared" si="54"/>
        <v>0</v>
      </c>
      <c r="S532" s="768">
        <f t="shared" si="55"/>
        <v>0</v>
      </c>
      <c r="T532" s="765"/>
      <c r="U532" s="765"/>
      <c r="V532" s="766"/>
      <c r="W532" s="1913"/>
      <c r="X532" s="386" t="s">
        <v>14493</v>
      </c>
      <c r="Y532" s="1913"/>
      <c r="Z532" s="1924"/>
      <c r="AA532" s="1913"/>
      <c r="AB532" s="1914"/>
      <c r="AC532" s="1915"/>
      <c r="AD532" s="834">
        <v>519</v>
      </c>
      <c r="AE532" s="826" t="s">
        <v>14494</v>
      </c>
      <c r="AF532" s="850" t="s">
        <v>14495</v>
      </c>
      <c r="AG532" s="850" t="s">
        <v>14496</v>
      </c>
      <c r="AH532" s="850" t="s">
        <v>14497</v>
      </c>
      <c r="AI532" s="850" t="s">
        <v>14498</v>
      </c>
      <c r="AJ532" s="850" t="s">
        <v>14499</v>
      </c>
      <c r="AK532" s="851" t="s">
        <v>14500</v>
      </c>
      <c r="AL532" s="852" t="s">
        <v>14501</v>
      </c>
      <c r="AM532" s="853" t="s">
        <v>14502</v>
      </c>
      <c r="AN532" s="853" t="s">
        <v>14503</v>
      </c>
      <c r="AO532" s="784" t="s">
        <v>14504</v>
      </c>
      <c r="AP532" s="827" t="s">
        <v>14505</v>
      </c>
      <c r="AQ532" s="777"/>
      <c r="AR532" s="777"/>
      <c r="AS532" s="777"/>
      <c r="AT532" s="752" t="s">
        <v>14506</v>
      </c>
      <c r="AU532" s="694" t="s">
        <v>14507</v>
      </c>
      <c r="AV532" s="694" t="s">
        <v>14508</v>
      </c>
      <c r="AW532" s="709" t="s">
        <v>14509</v>
      </c>
      <c r="AX532" s="709" t="s">
        <v>14510</v>
      </c>
      <c r="AY532" s="872" t="s">
        <v>14511</v>
      </c>
    </row>
    <row r="533" spans="2:51" ht="15" customHeight="1" outlineLevel="1">
      <c r="B533" s="744" t="s">
        <v>14512</v>
      </c>
      <c r="C533" s="757"/>
      <c r="D533" s="757"/>
      <c r="E533" s="757"/>
      <c r="F533" s="757"/>
      <c r="G533" s="757"/>
      <c r="H533" s="758"/>
      <c r="I533" s="759"/>
      <c r="J533" s="761"/>
      <c r="K533" s="761"/>
      <c r="L533" s="784">
        <f t="shared" si="52"/>
        <v>0</v>
      </c>
      <c r="M533" s="780"/>
      <c r="N533" s="786"/>
      <c r="O533" s="786"/>
      <c r="P533" s="786"/>
      <c r="Q533" s="752">
        <f t="shared" si="53"/>
        <v>0</v>
      </c>
      <c r="R533" s="768">
        <f t="shared" si="54"/>
        <v>0</v>
      </c>
      <c r="S533" s="768">
        <f t="shared" si="55"/>
        <v>0</v>
      </c>
      <c r="T533" s="765"/>
      <c r="U533" s="765"/>
      <c r="V533" s="766"/>
      <c r="W533" s="1913"/>
      <c r="X533" s="386" t="s">
        <v>14513</v>
      </c>
      <c r="Y533" s="1913"/>
      <c r="Z533" s="1924"/>
      <c r="AA533" s="1913"/>
      <c r="AB533" s="1914"/>
      <c r="AC533" s="1915"/>
      <c r="AD533" s="834">
        <v>520</v>
      </c>
      <c r="AE533" s="826" t="s">
        <v>14514</v>
      </c>
      <c r="AF533" s="850" t="s">
        <v>14515</v>
      </c>
      <c r="AG533" s="850" t="s">
        <v>14516</v>
      </c>
      <c r="AH533" s="850" t="s">
        <v>14517</v>
      </c>
      <c r="AI533" s="850" t="s">
        <v>14518</v>
      </c>
      <c r="AJ533" s="850" t="s">
        <v>14519</v>
      </c>
      <c r="AK533" s="851" t="s">
        <v>14520</v>
      </c>
      <c r="AL533" s="852" t="s">
        <v>14521</v>
      </c>
      <c r="AM533" s="853" t="s">
        <v>14522</v>
      </c>
      <c r="AN533" s="853" t="s">
        <v>14523</v>
      </c>
      <c r="AO533" s="784" t="s">
        <v>14524</v>
      </c>
      <c r="AP533" s="827" t="s">
        <v>14525</v>
      </c>
      <c r="AQ533" s="777"/>
      <c r="AR533" s="777"/>
      <c r="AS533" s="777"/>
      <c r="AT533" s="752" t="s">
        <v>14526</v>
      </c>
      <c r="AU533" s="694" t="s">
        <v>14527</v>
      </c>
      <c r="AV533" s="694" t="s">
        <v>14528</v>
      </c>
      <c r="AW533" s="709" t="s">
        <v>14529</v>
      </c>
      <c r="AX533" s="709" t="s">
        <v>14530</v>
      </c>
      <c r="AY533" s="872" t="s">
        <v>14531</v>
      </c>
    </row>
    <row r="534" spans="2:51" ht="15" customHeight="1" outlineLevel="1">
      <c r="B534" s="744" t="s">
        <v>14532</v>
      </c>
      <c r="C534" s="757"/>
      <c r="D534" s="757"/>
      <c r="E534" s="757"/>
      <c r="F534" s="757"/>
      <c r="G534" s="757"/>
      <c r="H534" s="758"/>
      <c r="I534" s="759"/>
      <c r="J534" s="761"/>
      <c r="K534" s="761"/>
      <c r="L534" s="784">
        <f t="shared" si="52"/>
        <v>0</v>
      </c>
      <c r="M534" s="780"/>
      <c r="N534" s="786"/>
      <c r="O534" s="786"/>
      <c r="P534" s="786"/>
      <c r="Q534" s="752">
        <f t="shared" si="53"/>
        <v>0</v>
      </c>
      <c r="R534" s="768">
        <f t="shared" si="54"/>
        <v>0</v>
      </c>
      <c r="S534" s="768">
        <f t="shared" si="55"/>
        <v>0</v>
      </c>
      <c r="T534" s="765"/>
      <c r="U534" s="765"/>
      <c r="V534" s="766"/>
      <c r="W534" s="1913"/>
      <c r="X534" s="386" t="s">
        <v>14533</v>
      </c>
      <c r="Y534" s="1913"/>
      <c r="Z534" s="1924"/>
      <c r="AA534" s="1913"/>
      <c r="AB534" s="1914"/>
      <c r="AC534" s="1915"/>
      <c r="AD534" s="834">
        <v>521</v>
      </c>
      <c r="AE534" s="826" t="s">
        <v>14534</v>
      </c>
      <c r="AF534" s="850" t="s">
        <v>14535</v>
      </c>
      <c r="AG534" s="850" t="s">
        <v>14536</v>
      </c>
      <c r="AH534" s="850" t="s">
        <v>14537</v>
      </c>
      <c r="AI534" s="850" t="s">
        <v>14538</v>
      </c>
      <c r="AJ534" s="850" t="s">
        <v>14539</v>
      </c>
      <c r="AK534" s="851" t="s">
        <v>14540</v>
      </c>
      <c r="AL534" s="852" t="s">
        <v>14541</v>
      </c>
      <c r="AM534" s="853" t="s">
        <v>14542</v>
      </c>
      <c r="AN534" s="853" t="s">
        <v>14543</v>
      </c>
      <c r="AO534" s="784" t="s">
        <v>14544</v>
      </c>
      <c r="AP534" s="827" t="s">
        <v>14545</v>
      </c>
      <c r="AQ534" s="777"/>
      <c r="AR534" s="777"/>
      <c r="AS534" s="777"/>
      <c r="AT534" s="752" t="s">
        <v>14546</v>
      </c>
      <c r="AU534" s="694" t="s">
        <v>14547</v>
      </c>
      <c r="AV534" s="694" t="s">
        <v>14548</v>
      </c>
      <c r="AW534" s="709" t="s">
        <v>14549</v>
      </c>
      <c r="AX534" s="709" t="s">
        <v>14550</v>
      </c>
      <c r="AY534" s="872" t="s">
        <v>14551</v>
      </c>
    </row>
    <row r="535" spans="2:51" ht="15" customHeight="1" outlineLevel="1">
      <c r="B535" s="744" t="s">
        <v>14552</v>
      </c>
      <c r="C535" s="757"/>
      <c r="D535" s="757"/>
      <c r="E535" s="757"/>
      <c r="F535" s="757"/>
      <c r="G535" s="757"/>
      <c r="H535" s="758"/>
      <c r="I535" s="759"/>
      <c r="J535" s="761"/>
      <c r="K535" s="761"/>
      <c r="L535" s="784">
        <f t="shared" si="52"/>
        <v>0</v>
      </c>
      <c r="M535" s="780"/>
      <c r="N535" s="786"/>
      <c r="O535" s="786"/>
      <c r="P535" s="786"/>
      <c r="Q535" s="752">
        <f t="shared" si="53"/>
        <v>0</v>
      </c>
      <c r="R535" s="768">
        <f t="shared" si="54"/>
        <v>0</v>
      </c>
      <c r="S535" s="768">
        <f t="shared" si="55"/>
        <v>0</v>
      </c>
      <c r="T535" s="765"/>
      <c r="U535" s="765"/>
      <c r="V535" s="766"/>
      <c r="W535" s="1913"/>
      <c r="X535" s="386" t="s">
        <v>14553</v>
      </c>
      <c r="Y535" s="1913"/>
      <c r="Z535" s="1924"/>
      <c r="AA535" s="1913"/>
      <c r="AB535" s="1914"/>
      <c r="AC535" s="1915"/>
      <c r="AD535" s="834">
        <v>522</v>
      </c>
      <c r="AE535" s="826" t="s">
        <v>14554</v>
      </c>
      <c r="AF535" s="850" t="s">
        <v>14555</v>
      </c>
      <c r="AG535" s="850" t="s">
        <v>14556</v>
      </c>
      <c r="AH535" s="850" t="s">
        <v>14557</v>
      </c>
      <c r="AI535" s="850" t="s">
        <v>14558</v>
      </c>
      <c r="AJ535" s="850" t="s">
        <v>14559</v>
      </c>
      <c r="AK535" s="851" t="s">
        <v>14560</v>
      </c>
      <c r="AL535" s="852" t="s">
        <v>14561</v>
      </c>
      <c r="AM535" s="853" t="s">
        <v>14562</v>
      </c>
      <c r="AN535" s="853" t="s">
        <v>14563</v>
      </c>
      <c r="AO535" s="784" t="s">
        <v>14564</v>
      </c>
      <c r="AP535" s="827" t="s">
        <v>14565</v>
      </c>
      <c r="AQ535" s="777"/>
      <c r="AR535" s="777"/>
      <c r="AS535" s="777"/>
      <c r="AT535" s="752" t="s">
        <v>14566</v>
      </c>
      <c r="AU535" s="694" t="s">
        <v>14567</v>
      </c>
      <c r="AV535" s="694" t="s">
        <v>14568</v>
      </c>
      <c r="AW535" s="709" t="s">
        <v>14569</v>
      </c>
      <c r="AX535" s="709" t="s">
        <v>14570</v>
      </c>
      <c r="AY535" s="872" t="s">
        <v>14571</v>
      </c>
    </row>
    <row r="536" spans="2:51" ht="15" customHeight="1" outlineLevel="1">
      <c r="B536" s="744" t="s">
        <v>14572</v>
      </c>
      <c r="C536" s="757"/>
      <c r="D536" s="757"/>
      <c r="E536" s="757"/>
      <c r="F536" s="757"/>
      <c r="G536" s="757"/>
      <c r="H536" s="758"/>
      <c r="I536" s="759"/>
      <c r="J536" s="761"/>
      <c r="K536" s="761"/>
      <c r="L536" s="784">
        <f t="shared" si="52"/>
        <v>0</v>
      </c>
      <c r="M536" s="780"/>
      <c r="N536" s="786"/>
      <c r="O536" s="786"/>
      <c r="P536" s="786"/>
      <c r="Q536" s="752">
        <f t="shared" si="53"/>
        <v>0</v>
      </c>
      <c r="R536" s="768">
        <f t="shared" si="54"/>
        <v>0</v>
      </c>
      <c r="S536" s="768">
        <f t="shared" si="55"/>
        <v>0</v>
      </c>
      <c r="T536" s="765"/>
      <c r="U536" s="765"/>
      <c r="V536" s="766"/>
      <c r="W536" s="1913"/>
      <c r="X536" s="386" t="s">
        <v>14573</v>
      </c>
      <c r="Y536" s="1913"/>
      <c r="Z536" s="1924"/>
      <c r="AA536" s="1913"/>
      <c r="AB536" s="1914"/>
      <c r="AC536" s="1915"/>
      <c r="AD536" s="834">
        <v>523</v>
      </c>
      <c r="AE536" s="826" t="s">
        <v>14574</v>
      </c>
      <c r="AF536" s="850" t="s">
        <v>14575</v>
      </c>
      <c r="AG536" s="850" t="s">
        <v>14576</v>
      </c>
      <c r="AH536" s="850" t="s">
        <v>14577</v>
      </c>
      <c r="AI536" s="850" t="s">
        <v>14578</v>
      </c>
      <c r="AJ536" s="850" t="s">
        <v>14579</v>
      </c>
      <c r="AK536" s="851" t="s">
        <v>14580</v>
      </c>
      <c r="AL536" s="852" t="s">
        <v>14581</v>
      </c>
      <c r="AM536" s="853" t="s">
        <v>14582</v>
      </c>
      <c r="AN536" s="853" t="s">
        <v>14583</v>
      </c>
      <c r="AO536" s="784" t="s">
        <v>14584</v>
      </c>
      <c r="AP536" s="827" t="s">
        <v>14585</v>
      </c>
      <c r="AQ536" s="777"/>
      <c r="AR536" s="777"/>
      <c r="AS536" s="777"/>
      <c r="AT536" s="752" t="s">
        <v>14586</v>
      </c>
      <c r="AU536" s="694" t="s">
        <v>14587</v>
      </c>
      <c r="AV536" s="694" t="s">
        <v>14588</v>
      </c>
      <c r="AW536" s="709" t="s">
        <v>14589</v>
      </c>
      <c r="AX536" s="709" t="s">
        <v>14590</v>
      </c>
      <c r="AY536" s="872" t="s">
        <v>14591</v>
      </c>
    </row>
    <row r="537" spans="2:51" ht="15" customHeight="1" outlineLevel="1">
      <c r="B537" s="744" t="s">
        <v>14592</v>
      </c>
      <c r="C537" s="757"/>
      <c r="D537" s="757"/>
      <c r="E537" s="757"/>
      <c r="F537" s="757"/>
      <c r="G537" s="757"/>
      <c r="H537" s="758"/>
      <c r="I537" s="759"/>
      <c r="J537" s="761"/>
      <c r="K537" s="761"/>
      <c r="L537" s="784">
        <f t="shared" si="52"/>
        <v>0</v>
      </c>
      <c r="M537" s="780"/>
      <c r="N537" s="786"/>
      <c r="O537" s="786"/>
      <c r="P537" s="786"/>
      <c r="Q537" s="752">
        <f t="shared" si="53"/>
        <v>0</v>
      </c>
      <c r="R537" s="768">
        <f t="shared" si="54"/>
        <v>0</v>
      </c>
      <c r="S537" s="768">
        <f t="shared" si="55"/>
        <v>0</v>
      </c>
      <c r="T537" s="765"/>
      <c r="U537" s="765"/>
      <c r="V537" s="766"/>
      <c r="W537" s="1913"/>
      <c r="X537" s="386" t="s">
        <v>14593</v>
      </c>
      <c r="Y537" s="1913"/>
      <c r="Z537" s="1924"/>
      <c r="AA537" s="1913"/>
      <c r="AB537" s="1914"/>
      <c r="AC537" s="1915"/>
      <c r="AD537" s="834">
        <v>524</v>
      </c>
      <c r="AE537" s="826" t="s">
        <v>14594</v>
      </c>
      <c r="AF537" s="850" t="s">
        <v>14595</v>
      </c>
      <c r="AG537" s="850" t="s">
        <v>14596</v>
      </c>
      <c r="AH537" s="850" t="s">
        <v>14597</v>
      </c>
      <c r="AI537" s="850" t="s">
        <v>14598</v>
      </c>
      <c r="AJ537" s="850" t="s">
        <v>14599</v>
      </c>
      <c r="AK537" s="851" t="s">
        <v>14600</v>
      </c>
      <c r="AL537" s="852" t="s">
        <v>14601</v>
      </c>
      <c r="AM537" s="853" t="s">
        <v>14602</v>
      </c>
      <c r="AN537" s="853" t="s">
        <v>14603</v>
      </c>
      <c r="AO537" s="784" t="s">
        <v>14604</v>
      </c>
      <c r="AP537" s="827" t="s">
        <v>14605</v>
      </c>
      <c r="AQ537" s="777"/>
      <c r="AR537" s="777"/>
      <c r="AS537" s="777"/>
      <c r="AT537" s="752" t="s">
        <v>14606</v>
      </c>
      <c r="AU537" s="694" t="s">
        <v>14607</v>
      </c>
      <c r="AV537" s="694" t="s">
        <v>14608</v>
      </c>
      <c r="AW537" s="709" t="s">
        <v>14609</v>
      </c>
      <c r="AX537" s="709" t="s">
        <v>14610</v>
      </c>
      <c r="AY537" s="872" t="s">
        <v>14611</v>
      </c>
    </row>
    <row r="538" spans="2:51" ht="15" customHeight="1" outlineLevel="1">
      <c r="B538" s="744" t="s">
        <v>14612</v>
      </c>
      <c r="C538" s="757"/>
      <c r="D538" s="757"/>
      <c r="E538" s="757"/>
      <c r="F538" s="757"/>
      <c r="G538" s="757"/>
      <c r="H538" s="758"/>
      <c r="I538" s="759"/>
      <c r="J538" s="761"/>
      <c r="K538" s="761"/>
      <c r="L538" s="784">
        <f t="shared" si="52"/>
        <v>0</v>
      </c>
      <c r="M538" s="780"/>
      <c r="N538" s="786"/>
      <c r="O538" s="786"/>
      <c r="P538" s="786"/>
      <c r="Q538" s="752">
        <f t="shared" si="53"/>
        <v>0</v>
      </c>
      <c r="R538" s="768">
        <f t="shared" si="54"/>
        <v>0</v>
      </c>
      <c r="S538" s="768">
        <f t="shared" si="55"/>
        <v>0</v>
      </c>
      <c r="T538" s="765"/>
      <c r="U538" s="765"/>
      <c r="V538" s="766"/>
      <c r="W538" s="1913"/>
      <c r="X538" s="386" t="s">
        <v>14613</v>
      </c>
      <c r="Y538" s="1913"/>
      <c r="Z538" s="1924"/>
      <c r="AA538" s="1913"/>
      <c r="AB538" s="1914"/>
      <c r="AC538" s="1915"/>
      <c r="AD538" s="834">
        <v>525</v>
      </c>
      <c r="AE538" s="826" t="s">
        <v>14614</v>
      </c>
      <c r="AF538" s="850" t="s">
        <v>14615</v>
      </c>
      <c r="AG538" s="850" t="s">
        <v>14616</v>
      </c>
      <c r="AH538" s="850" t="s">
        <v>14617</v>
      </c>
      <c r="AI538" s="850" t="s">
        <v>14618</v>
      </c>
      <c r="AJ538" s="850" t="s">
        <v>14619</v>
      </c>
      <c r="AK538" s="851" t="s">
        <v>14620</v>
      </c>
      <c r="AL538" s="852" t="s">
        <v>14621</v>
      </c>
      <c r="AM538" s="853" t="s">
        <v>14622</v>
      </c>
      <c r="AN538" s="853" t="s">
        <v>14623</v>
      </c>
      <c r="AO538" s="784" t="s">
        <v>14624</v>
      </c>
      <c r="AP538" s="827" t="s">
        <v>14625</v>
      </c>
      <c r="AQ538" s="777"/>
      <c r="AR538" s="777"/>
      <c r="AS538" s="777"/>
      <c r="AT538" s="752" t="s">
        <v>14626</v>
      </c>
      <c r="AU538" s="694" t="s">
        <v>14627</v>
      </c>
      <c r="AV538" s="694" t="s">
        <v>14628</v>
      </c>
      <c r="AW538" s="709" t="s">
        <v>14629</v>
      </c>
      <c r="AX538" s="709" t="s">
        <v>14630</v>
      </c>
      <c r="AY538" s="872" t="s">
        <v>14631</v>
      </c>
    </row>
    <row r="539" spans="2:51" ht="15" customHeight="1" outlineLevel="1">
      <c r="B539" s="744" t="s">
        <v>14632</v>
      </c>
      <c r="C539" s="757"/>
      <c r="D539" s="757"/>
      <c r="E539" s="757"/>
      <c r="F539" s="757"/>
      <c r="G539" s="757"/>
      <c r="H539" s="758"/>
      <c r="I539" s="759"/>
      <c r="J539" s="761"/>
      <c r="K539" s="761"/>
      <c r="L539" s="784">
        <f t="shared" si="52"/>
        <v>0</v>
      </c>
      <c r="M539" s="780"/>
      <c r="N539" s="786"/>
      <c r="O539" s="786"/>
      <c r="P539" s="786"/>
      <c r="Q539" s="752">
        <f t="shared" si="53"/>
        <v>0</v>
      </c>
      <c r="R539" s="768">
        <f t="shared" si="54"/>
        <v>0</v>
      </c>
      <c r="S539" s="768">
        <f t="shared" si="55"/>
        <v>0</v>
      </c>
      <c r="T539" s="765"/>
      <c r="U539" s="765"/>
      <c r="V539" s="766"/>
      <c r="W539" s="1913"/>
      <c r="X539" s="386" t="s">
        <v>14633</v>
      </c>
      <c r="Y539" s="1913"/>
      <c r="Z539" s="1924"/>
      <c r="AA539" s="1913"/>
      <c r="AB539" s="1914"/>
      <c r="AC539" s="1915"/>
      <c r="AD539" s="834">
        <v>526</v>
      </c>
      <c r="AE539" s="826" t="s">
        <v>14634</v>
      </c>
      <c r="AF539" s="850" t="s">
        <v>14635</v>
      </c>
      <c r="AG539" s="850" t="s">
        <v>14636</v>
      </c>
      <c r="AH539" s="850" t="s">
        <v>14637</v>
      </c>
      <c r="AI539" s="850" t="s">
        <v>14638</v>
      </c>
      <c r="AJ539" s="850" t="s">
        <v>14639</v>
      </c>
      <c r="AK539" s="851" t="s">
        <v>14640</v>
      </c>
      <c r="AL539" s="852" t="s">
        <v>14641</v>
      </c>
      <c r="AM539" s="853" t="s">
        <v>14642</v>
      </c>
      <c r="AN539" s="853" t="s">
        <v>14643</v>
      </c>
      <c r="AO539" s="784" t="s">
        <v>14644</v>
      </c>
      <c r="AP539" s="827" t="s">
        <v>14645</v>
      </c>
      <c r="AQ539" s="777"/>
      <c r="AR539" s="777"/>
      <c r="AS539" s="777"/>
      <c r="AT539" s="752" t="s">
        <v>14646</v>
      </c>
      <c r="AU539" s="694" t="s">
        <v>14647</v>
      </c>
      <c r="AV539" s="694" t="s">
        <v>14648</v>
      </c>
      <c r="AW539" s="709" t="s">
        <v>14649</v>
      </c>
      <c r="AX539" s="709" t="s">
        <v>14650</v>
      </c>
      <c r="AY539" s="872" t="s">
        <v>14651</v>
      </c>
    </row>
    <row r="540" spans="2:51" ht="15" customHeight="1" outlineLevel="1">
      <c r="B540" s="744" t="s">
        <v>14652</v>
      </c>
      <c r="C540" s="757"/>
      <c r="D540" s="757"/>
      <c r="E540" s="757"/>
      <c r="F540" s="757"/>
      <c r="G540" s="757"/>
      <c r="H540" s="758"/>
      <c r="I540" s="759"/>
      <c r="J540" s="761"/>
      <c r="K540" s="761"/>
      <c r="L540" s="784">
        <f t="shared" si="52"/>
        <v>0</v>
      </c>
      <c r="M540" s="780"/>
      <c r="N540" s="786"/>
      <c r="O540" s="786"/>
      <c r="P540" s="786"/>
      <c r="Q540" s="752">
        <f t="shared" si="53"/>
        <v>0</v>
      </c>
      <c r="R540" s="768">
        <f t="shared" si="54"/>
        <v>0</v>
      </c>
      <c r="S540" s="768">
        <f t="shared" si="55"/>
        <v>0</v>
      </c>
      <c r="T540" s="765"/>
      <c r="U540" s="765"/>
      <c r="V540" s="766"/>
      <c r="W540" s="1913"/>
      <c r="X540" s="386" t="s">
        <v>14653</v>
      </c>
      <c r="Y540" s="1913"/>
      <c r="Z540" s="1924"/>
      <c r="AA540" s="1913"/>
      <c r="AB540" s="1914"/>
      <c r="AC540" s="1915"/>
      <c r="AD540" s="834">
        <v>527</v>
      </c>
      <c r="AE540" s="826" t="s">
        <v>14654</v>
      </c>
      <c r="AF540" s="850" t="s">
        <v>14655</v>
      </c>
      <c r="AG540" s="850" t="s">
        <v>14656</v>
      </c>
      <c r="AH540" s="850" t="s">
        <v>14657</v>
      </c>
      <c r="AI540" s="850" t="s">
        <v>14658</v>
      </c>
      <c r="AJ540" s="850" t="s">
        <v>14659</v>
      </c>
      <c r="AK540" s="851" t="s">
        <v>14660</v>
      </c>
      <c r="AL540" s="852" t="s">
        <v>14661</v>
      </c>
      <c r="AM540" s="853" t="s">
        <v>14662</v>
      </c>
      <c r="AN540" s="853" t="s">
        <v>14663</v>
      </c>
      <c r="AO540" s="784" t="s">
        <v>14664</v>
      </c>
      <c r="AP540" s="827" t="s">
        <v>14665</v>
      </c>
      <c r="AQ540" s="777"/>
      <c r="AR540" s="777"/>
      <c r="AS540" s="777"/>
      <c r="AT540" s="752" t="s">
        <v>14666</v>
      </c>
      <c r="AU540" s="694" t="s">
        <v>14667</v>
      </c>
      <c r="AV540" s="694" t="s">
        <v>14668</v>
      </c>
      <c r="AW540" s="709" t="s">
        <v>14669</v>
      </c>
      <c r="AX540" s="709" t="s">
        <v>14670</v>
      </c>
      <c r="AY540" s="872" t="s">
        <v>14671</v>
      </c>
    </row>
    <row r="541" spans="2:51" ht="15" customHeight="1" outlineLevel="1">
      <c r="B541" s="744" t="s">
        <v>14672</v>
      </c>
      <c r="C541" s="757"/>
      <c r="D541" s="757"/>
      <c r="E541" s="757"/>
      <c r="F541" s="757"/>
      <c r="G541" s="757"/>
      <c r="H541" s="758"/>
      <c r="I541" s="759"/>
      <c r="J541" s="761"/>
      <c r="K541" s="761"/>
      <c r="L541" s="784">
        <f t="shared" si="52"/>
        <v>0</v>
      </c>
      <c r="M541" s="780"/>
      <c r="N541" s="786"/>
      <c r="O541" s="786"/>
      <c r="P541" s="786"/>
      <c r="Q541" s="752">
        <f t="shared" si="53"/>
        <v>0</v>
      </c>
      <c r="R541" s="768">
        <f t="shared" si="54"/>
        <v>0</v>
      </c>
      <c r="S541" s="768">
        <f t="shared" si="55"/>
        <v>0</v>
      </c>
      <c r="T541" s="765"/>
      <c r="U541" s="765"/>
      <c r="V541" s="766"/>
      <c r="W541" s="1913"/>
      <c r="X541" s="386" t="s">
        <v>14673</v>
      </c>
      <c r="Y541" s="1913"/>
      <c r="Z541" s="1924"/>
      <c r="AA541" s="1913"/>
      <c r="AB541" s="1914"/>
      <c r="AC541" s="1915"/>
      <c r="AD541" s="834">
        <v>528</v>
      </c>
      <c r="AE541" s="826" t="s">
        <v>14674</v>
      </c>
      <c r="AF541" s="850" t="s">
        <v>14675</v>
      </c>
      <c r="AG541" s="850" t="s">
        <v>14676</v>
      </c>
      <c r="AH541" s="850" t="s">
        <v>14677</v>
      </c>
      <c r="AI541" s="850" t="s">
        <v>14678</v>
      </c>
      <c r="AJ541" s="850" t="s">
        <v>14679</v>
      </c>
      <c r="AK541" s="851" t="s">
        <v>14680</v>
      </c>
      <c r="AL541" s="852" t="s">
        <v>14681</v>
      </c>
      <c r="AM541" s="853" t="s">
        <v>14682</v>
      </c>
      <c r="AN541" s="853" t="s">
        <v>14683</v>
      </c>
      <c r="AO541" s="784" t="s">
        <v>14684</v>
      </c>
      <c r="AP541" s="827" t="s">
        <v>14685</v>
      </c>
      <c r="AQ541" s="777"/>
      <c r="AR541" s="777"/>
      <c r="AS541" s="777"/>
      <c r="AT541" s="752" t="s">
        <v>14686</v>
      </c>
      <c r="AU541" s="694" t="s">
        <v>14687</v>
      </c>
      <c r="AV541" s="694" t="s">
        <v>14688</v>
      </c>
      <c r="AW541" s="709" t="s">
        <v>14689</v>
      </c>
      <c r="AX541" s="709" t="s">
        <v>14690</v>
      </c>
      <c r="AY541" s="872" t="s">
        <v>14691</v>
      </c>
    </row>
    <row r="542" spans="2:51" ht="15" customHeight="1" outlineLevel="1">
      <c r="B542" s="744" t="s">
        <v>14692</v>
      </c>
      <c r="C542" s="757"/>
      <c r="D542" s="757"/>
      <c r="E542" s="757"/>
      <c r="F542" s="757"/>
      <c r="G542" s="757"/>
      <c r="H542" s="758"/>
      <c r="I542" s="759"/>
      <c r="J542" s="761"/>
      <c r="K542" s="761"/>
      <c r="L542" s="784">
        <f t="shared" si="52"/>
        <v>0</v>
      </c>
      <c r="M542" s="780"/>
      <c r="N542" s="786"/>
      <c r="O542" s="786"/>
      <c r="P542" s="786"/>
      <c r="Q542" s="752">
        <f t="shared" si="53"/>
        <v>0</v>
      </c>
      <c r="R542" s="768">
        <f t="shared" si="54"/>
        <v>0</v>
      </c>
      <c r="S542" s="768">
        <f t="shared" si="55"/>
        <v>0</v>
      </c>
      <c r="T542" s="765"/>
      <c r="U542" s="765"/>
      <c r="V542" s="766"/>
      <c r="W542" s="1913"/>
      <c r="X542" s="386" t="s">
        <v>14693</v>
      </c>
      <c r="Y542" s="1913"/>
      <c r="Z542" s="1924"/>
      <c r="AA542" s="1913"/>
      <c r="AB542" s="1914"/>
      <c r="AC542" s="1915"/>
      <c r="AD542" s="834">
        <v>529</v>
      </c>
      <c r="AE542" s="826" t="s">
        <v>14694</v>
      </c>
      <c r="AF542" s="850" t="s">
        <v>14695</v>
      </c>
      <c r="AG542" s="850" t="s">
        <v>14696</v>
      </c>
      <c r="AH542" s="850" t="s">
        <v>14697</v>
      </c>
      <c r="AI542" s="850" t="s">
        <v>14698</v>
      </c>
      <c r="AJ542" s="850" t="s">
        <v>14699</v>
      </c>
      <c r="AK542" s="851" t="s">
        <v>14700</v>
      </c>
      <c r="AL542" s="852" t="s">
        <v>14701</v>
      </c>
      <c r="AM542" s="853" t="s">
        <v>14702</v>
      </c>
      <c r="AN542" s="853" t="s">
        <v>14703</v>
      </c>
      <c r="AO542" s="784" t="s">
        <v>14704</v>
      </c>
      <c r="AP542" s="827" t="s">
        <v>14705</v>
      </c>
      <c r="AQ542" s="777"/>
      <c r="AR542" s="777"/>
      <c r="AS542" s="777"/>
      <c r="AT542" s="752" t="s">
        <v>14706</v>
      </c>
      <c r="AU542" s="694" t="s">
        <v>14707</v>
      </c>
      <c r="AV542" s="694" t="s">
        <v>14708</v>
      </c>
      <c r="AW542" s="709" t="s">
        <v>14709</v>
      </c>
      <c r="AX542" s="709" t="s">
        <v>14710</v>
      </c>
      <c r="AY542" s="872" t="s">
        <v>14711</v>
      </c>
    </row>
    <row r="543" spans="2:51" ht="15" customHeight="1" outlineLevel="1">
      <c r="B543" s="744" t="s">
        <v>14712</v>
      </c>
      <c r="C543" s="757"/>
      <c r="D543" s="757"/>
      <c r="E543" s="757"/>
      <c r="F543" s="757"/>
      <c r="G543" s="757"/>
      <c r="H543" s="758"/>
      <c r="I543" s="759"/>
      <c r="J543" s="761"/>
      <c r="K543" s="761"/>
      <c r="L543" s="784">
        <f t="shared" si="52"/>
        <v>0</v>
      </c>
      <c r="M543" s="780"/>
      <c r="N543" s="786"/>
      <c r="O543" s="786"/>
      <c r="P543" s="786"/>
      <c r="Q543" s="752">
        <f t="shared" si="53"/>
        <v>0</v>
      </c>
      <c r="R543" s="768">
        <f t="shared" si="54"/>
        <v>0</v>
      </c>
      <c r="S543" s="768">
        <f t="shared" si="55"/>
        <v>0</v>
      </c>
      <c r="T543" s="765"/>
      <c r="U543" s="765"/>
      <c r="V543" s="766"/>
      <c r="W543" s="1913"/>
      <c r="X543" s="386" t="s">
        <v>14713</v>
      </c>
      <c r="Y543" s="1913"/>
      <c r="Z543" s="1924"/>
      <c r="AA543" s="1913"/>
      <c r="AB543" s="1914"/>
      <c r="AC543" s="1915"/>
      <c r="AD543" s="834">
        <v>530</v>
      </c>
      <c r="AE543" s="826" t="s">
        <v>14714</v>
      </c>
      <c r="AF543" s="850" t="s">
        <v>14715</v>
      </c>
      <c r="AG543" s="850" t="s">
        <v>14716</v>
      </c>
      <c r="AH543" s="850" t="s">
        <v>14717</v>
      </c>
      <c r="AI543" s="850" t="s">
        <v>14718</v>
      </c>
      <c r="AJ543" s="850" t="s">
        <v>14719</v>
      </c>
      <c r="AK543" s="851" t="s">
        <v>14720</v>
      </c>
      <c r="AL543" s="852" t="s">
        <v>14721</v>
      </c>
      <c r="AM543" s="853" t="s">
        <v>14722</v>
      </c>
      <c r="AN543" s="853" t="s">
        <v>14723</v>
      </c>
      <c r="AO543" s="784" t="s">
        <v>14724</v>
      </c>
      <c r="AP543" s="827" t="s">
        <v>14725</v>
      </c>
      <c r="AQ543" s="777"/>
      <c r="AR543" s="777"/>
      <c r="AS543" s="777"/>
      <c r="AT543" s="752" t="s">
        <v>14726</v>
      </c>
      <c r="AU543" s="694" t="s">
        <v>14727</v>
      </c>
      <c r="AV543" s="694" t="s">
        <v>14728</v>
      </c>
      <c r="AW543" s="709" t="s">
        <v>14729</v>
      </c>
      <c r="AX543" s="709" t="s">
        <v>14730</v>
      </c>
      <c r="AY543" s="872" t="s">
        <v>14731</v>
      </c>
    </row>
    <row r="544" spans="2:51" ht="15" customHeight="1" outlineLevel="1">
      <c r="B544" s="744" t="s">
        <v>14732</v>
      </c>
      <c r="C544" s="757"/>
      <c r="D544" s="757"/>
      <c r="E544" s="757"/>
      <c r="F544" s="757"/>
      <c r="G544" s="757"/>
      <c r="H544" s="758"/>
      <c r="I544" s="759"/>
      <c r="J544" s="761"/>
      <c r="K544" s="761"/>
      <c r="L544" s="784">
        <f t="shared" ref="L544:L607" si="56">I544*J544</f>
        <v>0</v>
      </c>
      <c r="M544" s="780"/>
      <c r="N544" s="786"/>
      <c r="O544" s="786"/>
      <c r="P544" s="786"/>
      <c r="Q544" s="752">
        <f t="shared" ref="Q544:Q607" si="57">IF(M544=0,0,((1+M544)*(1+C$824))-1)</f>
        <v>0</v>
      </c>
      <c r="R544" s="768">
        <f t="shared" ref="R544:R607" si="58">Q544*K544</f>
        <v>0</v>
      </c>
      <c r="S544" s="768">
        <f t="shared" ref="S544:S607" si="59" xml:space="preserve"> M544*K544</f>
        <v>0</v>
      </c>
      <c r="T544" s="765"/>
      <c r="U544" s="765"/>
      <c r="V544" s="766"/>
      <c r="W544" s="1913"/>
      <c r="X544" s="386" t="s">
        <v>14733</v>
      </c>
      <c r="Y544" s="1913"/>
      <c r="Z544" s="1924"/>
      <c r="AA544" s="1913"/>
      <c r="AB544" s="1914"/>
      <c r="AC544" s="1915"/>
      <c r="AD544" s="834">
        <v>531</v>
      </c>
      <c r="AE544" s="826" t="s">
        <v>14734</v>
      </c>
      <c r="AF544" s="850" t="s">
        <v>14735</v>
      </c>
      <c r="AG544" s="850" t="s">
        <v>14736</v>
      </c>
      <c r="AH544" s="850" t="s">
        <v>14737</v>
      </c>
      <c r="AI544" s="850" t="s">
        <v>14738</v>
      </c>
      <c r="AJ544" s="850" t="s">
        <v>14739</v>
      </c>
      <c r="AK544" s="851" t="s">
        <v>14740</v>
      </c>
      <c r="AL544" s="852" t="s">
        <v>14741</v>
      </c>
      <c r="AM544" s="853" t="s">
        <v>14742</v>
      </c>
      <c r="AN544" s="853" t="s">
        <v>14743</v>
      </c>
      <c r="AO544" s="784" t="s">
        <v>14744</v>
      </c>
      <c r="AP544" s="827" t="s">
        <v>14745</v>
      </c>
      <c r="AQ544" s="777"/>
      <c r="AR544" s="777"/>
      <c r="AS544" s="777"/>
      <c r="AT544" s="752" t="s">
        <v>14746</v>
      </c>
      <c r="AU544" s="694" t="s">
        <v>14747</v>
      </c>
      <c r="AV544" s="694" t="s">
        <v>14748</v>
      </c>
      <c r="AW544" s="709" t="s">
        <v>14749</v>
      </c>
      <c r="AX544" s="709" t="s">
        <v>14750</v>
      </c>
      <c r="AY544" s="872" t="s">
        <v>14751</v>
      </c>
    </row>
    <row r="545" spans="2:51" ht="15" customHeight="1" outlineLevel="1">
      <c r="B545" s="744" t="s">
        <v>14752</v>
      </c>
      <c r="C545" s="757"/>
      <c r="D545" s="757"/>
      <c r="E545" s="757"/>
      <c r="F545" s="757"/>
      <c r="G545" s="757"/>
      <c r="H545" s="758"/>
      <c r="I545" s="759"/>
      <c r="J545" s="761"/>
      <c r="K545" s="761"/>
      <c r="L545" s="784">
        <f t="shared" si="56"/>
        <v>0</v>
      </c>
      <c r="M545" s="780"/>
      <c r="N545" s="786"/>
      <c r="O545" s="786"/>
      <c r="P545" s="786"/>
      <c r="Q545" s="752">
        <f t="shared" si="57"/>
        <v>0</v>
      </c>
      <c r="R545" s="768">
        <f t="shared" si="58"/>
        <v>0</v>
      </c>
      <c r="S545" s="768">
        <f t="shared" si="59"/>
        <v>0</v>
      </c>
      <c r="T545" s="765"/>
      <c r="U545" s="765"/>
      <c r="V545" s="766"/>
      <c r="W545" s="1913"/>
      <c r="X545" s="386" t="s">
        <v>14753</v>
      </c>
      <c r="Y545" s="1913"/>
      <c r="Z545" s="1924"/>
      <c r="AA545" s="1913"/>
      <c r="AB545" s="1914"/>
      <c r="AC545" s="1915"/>
      <c r="AD545" s="834">
        <v>532</v>
      </c>
      <c r="AE545" s="826" t="s">
        <v>14754</v>
      </c>
      <c r="AF545" s="850" t="s">
        <v>14755</v>
      </c>
      <c r="AG545" s="850" t="s">
        <v>14756</v>
      </c>
      <c r="AH545" s="850" t="s">
        <v>14757</v>
      </c>
      <c r="AI545" s="850" t="s">
        <v>14758</v>
      </c>
      <c r="AJ545" s="850" t="s">
        <v>14759</v>
      </c>
      <c r="AK545" s="851" t="s">
        <v>14760</v>
      </c>
      <c r="AL545" s="852" t="s">
        <v>14761</v>
      </c>
      <c r="AM545" s="853" t="s">
        <v>14762</v>
      </c>
      <c r="AN545" s="853" t="s">
        <v>14763</v>
      </c>
      <c r="AO545" s="784" t="s">
        <v>14764</v>
      </c>
      <c r="AP545" s="827" t="s">
        <v>14765</v>
      </c>
      <c r="AQ545" s="777"/>
      <c r="AR545" s="777"/>
      <c r="AS545" s="777"/>
      <c r="AT545" s="752" t="s">
        <v>14766</v>
      </c>
      <c r="AU545" s="694" t="s">
        <v>14767</v>
      </c>
      <c r="AV545" s="694" t="s">
        <v>14768</v>
      </c>
      <c r="AW545" s="709" t="s">
        <v>14769</v>
      </c>
      <c r="AX545" s="709" t="s">
        <v>14770</v>
      </c>
      <c r="AY545" s="872" t="s">
        <v>14771</v>
      </c>
    </row>
    <row r="546" spans="2:51" ht="15" customHeight="1" outlineLevel="1">
      <c r="B546" s="744" t="s">
        <v>14772</v>
      </c>
      <c r="C546" s="757"/>
      <c r="D546" s="757"/>
      <c r="E546" s="757"/>
      <c r="F546" s="757"/>
      <c r="G546" s="757"/>
      <c r="H546" s="758"/>
      <c r="I546" s="759"/>
      <c r="J546" s="761"/>
      <c r="K546" s="761"/>
      <c r="L546" s="784">
        <f t="shared" si="56"/>
        <v>0</v>
      </c>
      <c r="M546" s="780"/>
      <c r="N546" s="786"/>
      <c r="O546" s="786"/>
      <c r="P546" s="786"/>
      <c r="Q546" s="752">
        <f t="shared" si="57"/>
        <v>0</v>
      </c>
      <c r="R546" s="768">
        <f t="shared" si="58"/>
        <v>0</v>
      </c>
      <c r="S546" s="768">
        <f t="shared" si="59"/>
        <v>0</v>
      </c>
      <c r="T546" s="765"/>
      <c r="U546" s="765"/>
      <c r="V546" s="766"/>
      <c r="W546" s="1913"/>
      <c r="X546" s="386" t="s">
        <v>14773</v>
      </c>
      <c r="Y546" s="1913"/>
      <c r="Z546" s="1924"/>
      <c r="AA546" s="1913"/>
      <c r="AB546" s="1914"/>
      <c r="AC546" s="1915"/>
      <c r="AD546" s="834">
        <v>533</v>
      </c>
      <c r="AE546" s="826" t="s">
        <v>14774</v>
      </c>
      <c r="AF546" s="850" t="s">
        <v>14775</v>
      </c>
      <c r="AG546" s="850" t="s">
        <v>14776</v>
      </c>
      <c r="AH546" s="850" t="s">
        <v>14777</v>
      </c>
      <c r="AI546" s="850" t="s">
        <v>14778</v>
      </c>
      <c r="AJ546" s="850" t="s">
        <v>14779</v>
      </c>
      <c r="AK546" s="851" t="s">
        <v>14780</v>
      </c>
      <c r="AL546" s="852" t="s">
        <v>14781</v>
      </c>
      <c r="AM546" s="853" t="s">
        <v>14782</v>
      </c>
      <c r="AN546" s="853" t="s">
        <v>14783</v>
      </c>
      <c r="AO546" s="784" t="s">
        <v>14784</v>
      </c>
      <c r="AP546" s="827" t="s">
        <v>14785</v>
      </c>
      <c r="AQ546" s="777"/>
      <c r="AR546" s="777"/>
      <c r="AS546" s="777"/>
      <c r="AT546" s="752" t="s">
        <v>14786</v>
      </c>
      <c r="AU546" s="694" t="s">
        <v>14787</v>
      </c>
      <c r="AV546" s="694" t="s">
        <v>14788</v>
      </c>
      <c r="AW546" s="709" t="s">
        <v>14789</v>
      </c>
      <c r="AX546" s="709" t="s">
        <v>14790</v>
      </c>
      <c r="AY546" s="872" t="s">
        <v>14791</v>
      </c>
    </row>
    <row r="547" spans="2:51" ht="15" customHeight="1" outlineLevel="1">
      <c r="B547" s="744" t="s">
        <v>14792</v>
      </c>
      <c r="C547" s="757"/>
      <c r="D547" s="757"/>
      <c r="E547" s="757"/>
      <c r="F547" s="757"/>
      <c r="G547" s="757"/>
      <c r="H547" s="758"/>
      <c r="I547" s="759"/>
      <c r="J547" s="761"/>
      <c r="K547" s="761"/>
      <c r="L547" s="784">
        <f t="shared" si="56"/>
        <v>0</v>
      </c>
      <c r="M547" s="780"/>
      <c r="N547" s="786"/>
      <c r="O547" s="786"/>
      <c r="P547" s="786"/>
      <c r="Q547" s="752">
        <f t="shared" si="57"/>
        <v>0</v>
      </c>
      <c r="R547" s="768">
        <f t="shared" si="58"/>
        <v>0</v>
      </c>
      <c r="S547" s="768">
        <f t="shared" si="59"/>
        <v>0</v>
      </c>
      <c r="T547" s="765"/>
      <c r="U547" s="765"/>
      <c r="V547" s="766"/>
      <c r="W547" s="1913"/>
      <c r="X547" s="386" t="s">
        <v>14793</v>
      </c>
      <c r="Y547" s="1913"/>
      <c r="Z547" s="1924"/>
      <c r="AA547" s="1913"/>
      <c r="AB547" s="1914"/>
      <c r="AC547" s="1915"/>
      <c r="AD547" s="834">
        <v>534</v>
      </c>
      <c r="AE547" s="826" t="s">
        <v>14794</v>
      </c>
      <c r="AF547" s="850" t="s">
        <v>14795</v>
      </c>
      <c r="AG547" s="850" t="s">
        <v>14796</v>
      </c>
      <c r="AH547" s="850" t="s">
        <v>14797</v>
      </c>
      <c r="AI547" s="850" t="s">
        <v>14798</v>
      </c>
      <c r="AJ547" s="850" t="s">
        <v>14799</v>
      </c>
      <c r="AK547" s="851" t="s">
        <v>14800</v>
      </c>
      <c r="AL547" s="852" t="s">
        <v>14801</v>
      </c>
      <c r="AM547" s="853" t="s">
        <v>14802</v>
      </c>
      <c r="AN547" s="853" t="s">
        <v>14803</v>
      </c>
      <c r="AO547" s="784" t="s">
        <v>14804</v>
      </c>
      <c r="AP547" s="827" t="s">
        <v>14805</v>
      </c>
      <c r="AQ547" s="777"/>
      <c r="AR547" s="777"/>
      <c r="AS547" s="777"/>
      <c r="AT547" s="752" t="s">
        <v>14806</v>
      </c>
      <c r="AU547" s="694" t="s">
        <v>14807</v>
      </c>
      <c r="AV547" s="694" t="s">
        <v>14808</v>
      </c>
      <c r="AW547" s="709" t="s">
        <v>14809</v>
      </c>
      <c r="AX547" s="709" t="s">
        <v>14810</v>
      </c>
      <c r="AY547" s="872" t="s">
        <v>14811</v>
      </c>
    </row>
    <row r="548" spans="2:51" ht="15" customHeight="1" outlineLevel="1">
      <c r="B548" s="744" t="s">
        <v>14812</v>
      </c>
      <c r="C548" s="757"/>
      <c r="D548" s="757"/>
      <c r="E548" s="757"/>
      <c r="F548" s="757"/>
      <c r="G548" s="757"/>
      <c r="H548" s="758"/>
      <c r="I548" s="759"/>
      <c r="J548" s="761"/>
      <c r="K548" s="761"/>
      <c r="L548" s="784">
        <f t="shared" si="56"/>
        <v>0</v>
      </c>
      <c r="M548" s="780"/>
      <c r="N548" s="786"/>
      <c r="O548" s="786"/>
      <c r="P548" s="786"/>
      <c r="Q548" s="752">
        <f t="shared" si="57"/>
        <v>0</v>
      </c>
      <c r="R548" s="768">
        <f t="shared" si="58"/>
        <v>0</v>
      </c>
      <c r="S548" s="768">
        <f t="shared" si="59"/>
        <v>0</v>
      </c>
      <c r="T548" s="765"/>
      <c r="U548" s="765"/>
      <c r="V548" s="766"/>
      <c r="W548" s="1913"/>
      <c r="X548" s="386" t="s">
        <v>14813</v>
      </c>
      <c r="Y548" s="1913"/>
      <c r="Z548" s="1924"/>
      <c r="AA548" s="1913"/>
      <c r="AB548" s="1914"/>
      <c r="AC548" s="1915"/>
      <c r="AD548" s="834">
        <v>535</v>
      </c>
      <c r="AE548" s="826" t="s">
        <v>14814</v>
      </c>
      <c r="AF548" s="850" t="s">
        <v>14815</v>
      </c>
      <c r="AG548" s="850" t="s">
        <v>14816</v>
      </c>
      <c r="AH548" s="850" t="s">
        <v>14817</v>
      </c>
      <c r="AI548" s="850" t="s">
        <v>14818</v>
      </c>
      <c r="AJ548" s="850" t="s">
        <v>14819</v>
      </c>
      <c r="AK548" s="851" t="s">
        <v>14820</v>
      </c>
      <c r="AL548" s="852" t="s">
        <v>14821</v>
      </c>
      <c r="AM548" s="853" t="s">
        <v>14822</v>
      </c>
      <c r="AN548" s="853" t="s">
        <v>14823</v>
      </c>
      <c r="AO548" s="784" t="s">
        <v>14824</v>
      </c>
      <c r="AP548" s="827" t="s">
        <v>14825</v>
      </c>
      <c r="AQ548" s="777"/>
      <c r="AR548" s="777"/>
      <c r="AS548" s="777"/>
      <c r="AT548" s="752" t="s">
        <v>14826</v>
      </c>
      <c r="AU548" s="694" t="s">
        <v>14827</v>
      </c>
      <c r="AV548" s="694" t="s">
        <v>14828</v>
      </c>
      <c r="AW548" s="709" t="s">
        <v>14829</v>
      </c>
      <c r="AX548" s="709" t="s">
        <v>14830</v>
      </c>
      <c r="AY548" s="872" t="s">
        <v>14831</v>
      </c>
    </row>
    <row r="549" spans="2:51" ht="15" customHeight="1" outlineLevel="1">
      <c r="B549" s="744" t="s">
        <v>14832</v>
      </c>
      <c r="C549" s="757"/>
      <c r="D549" s="757"/>
      <c r="E549" s="757"/>
      <c r="F549" s="757"/>
      <c r="G549" s="757"/>
      <c r="H549" s="758"/>
      <c r="I549" s="759"/>
      <c r="J549" s="761"/>
      <c r="K549" s="761"/>
      <c r="L549" s="784">
        <f t="shared" si="56"/>
        <v>0</v>
      </c>
      <c r="M549" s="780"/>
      <c r="N549" s="786"/>
      <c r="O549" s="786"/>
      <c r="P549" s="786"/>
      <c r="Q549" s="752">
        <f t="shared" si="57"/>
        <v>0</v>
      </c>
      <c r="R549" s="768">
        <f t="shared" si="58"/>
        <v>0</v>
      </c>
      <c r="S549" s="768">
        <f t="shared" si="59"/>
        <v>0</v>
      </c>
      <c r="T549" s="765"/>
      <c r="U549" s="765"/>
      <c r="V549" s="766"/>
      <c r="W549" s="1913"/>
      <c r="X549" s="386" t="s">
        <v>14833</v>
      </c>
      <c r="Y549" s="1913"/>
      <c r="Z549" s="1924"/>
      <c r="AA549" s="1913"/>
      <c r="AB549" s="1914"/>
      <c r="AC549" s="1915"/>
      <c r="AD549" s="834">
        <v>536</v>
      </c>
      <c r="AE549" s="826" t="s">
        <v>14834</v>
      </c>
      <c r="AF549" s="850" t="s">
        <v>14835</v>
      </c>
      <c r="AG549" s="850" t="s">
        <v>14836</v>
      </c>
      <c r="AH549" s="850" t="s">
        <v>14837</v>
      </c>
      <c r="AI549" s="850" t="s">
        <v>14838</v>
      </c>
      <c r="AJ549" s="850" t="s">
        <v>14839</v>
      </c>
      <c r="AK549" s="851" t="s">
        <v>14840</v>
      </c>
      <c r="AL549" s="852" t="s">
        <v>14841</v>
      </c>
      <c r="AM549" s="853" t="s">
        <v>14842</v>
      </c>
      <c r="AN549" s="853" t="s">
        <v>14843</v>
      </c>
      <c r="AO549" s="784" t="s">
        <v>14844</v>
      </c>
      <c r="AP549" s="827" t="s">
        <v>14845</v>
      </c>
      <c r="AQ549" s="777"/>
      <c r="AR549" s="777"/>
      <c r="AS549" s="777"/>
      <c r="AT549" s="752" t="s">
        <v>14846</v>
      </c>
      <c r="AU549" s="694" t="s">
        <v>14847</v>
      </c>
      <c r="AV549" s="694" t="s">
        <v>14848</v>
      </c>
      <c r="AW549" s="709" t="s">
        <v>14849</v>
      </c>
      <c r="AX549" s="709" t="s">
        <v>14850</v>
      </c>
      <c r="AY549" s="872" t="s">
        <v>14851</v>
      </c>
    </row>
    <row r="550" spans="2:51" ht="15" customHeight="1" outlineLevel="1">
      <c r="B550" s="744" t="s">
        <v>14852</v>
      </c>
      <c r="C550" s="757"/>
      <c r="D550" s="757"/>
      <c r="E550" s="757"/>
      <c r="F550" s="757"/>
      <c r="G550" s="757"/>
      <c r="H550" s="758"/>
      <c r="I550" s="759"/>
      <c r="J550" s="761"/>
      <c r="K550" s="761"/>
      <c r="L550" s="784">
        <f t="shared" si="56"/>
        <v>0</v>
      </c>
      <c r="M550" s="780"/>
      <c r="N550" s="786"/>
      <c r="O550" s="786"/>
      <c r="P550" s="786"/>
      <c r="Q550" s="752">
        <f t="shared" si="57"/>
        <v>0</v>
      </c>
      <c r="R550" s="768">
        <f t="shared" si="58"/>
        <v>0</v>
      </c>
      <c r="S550" s="768">
        <f t="shared" si="59"/>
        <v>0</v>
      </c>
      <c r="T550" s="765"/>
      <c r="U550" s="765"/>
      <c r="V550" s="766"/>
      <c r="W550" s="1913"/>
      <c r="X550" s="386" t="s">
        <v>14853</v>
      </c>
      <c r="Y550" s="1913"/>
      <c r="Z550" s="1924"/>
      <c r="AA550" s="1913"/>
      <c r="AB550" s="1914"/>
      <c r="AC550" s="1915"/>
      <c r="AD550" s="834">
        <v>537</v>
      </c>
      <c r="AE550" s="826" t="s">
        <v>14854</v>
      </c>
      <c r="AF550" s="850" t="s">
        <v>14855</v>
      </c>
      <c r="AG550" s="850" t="s">
        <v>14856</v>
      </c>
      <c r="AH550" s="850" t="s">
        <v>14857</v>
      </c>
      <c r="AI550" s="850" t="s">
        <v>14858</v>
      </c>
      <c r="AJ550" s="850" t="s">
        <v>14859</v>
      </c>
      <c r="AK550" s="851" t="s">
        <v>14860</v>
      </c>
      <c r="AL550" s="852" t="s">
        <v>14861</v>
      </c>
      <c r="AM550" s="853" t="s">
        <v>14862</v>
      </c>
      <c r="AN550" s="853" t="s">
        <v>14863</v>
      </c>
      <c r="AO550" s="784" t="s">
        <v>14864</v>
      </c>
      <c r="AP550" s="827" t="s">
        <v>14865</v>
      </c>
      <c r="AQ550" s="777"/>
      <c r="AR550" s="777"/>
      <c r="AS550" s="777"/>
      <c r="AT550" s="752" t="s">
        <v>14866</v>
      </c>
      <c r="AU550" s="694" t="s">
        <v>14867</v>
      </c>
      <c r="AV550" s="694" t="s">
        <v>14868</v>
      </c>
      <c r="AW550" s="709" t="s">
        <v>14869</v>
      </c>
      <c r="AX550" s="709" t="s">
        <v>14870</v>
      </c>
      <c r="AY550" s="872" t="s">
        <v>14871</v>
      </c>
    </row>
    <row r="551" spans="2:51" ht="15" customHeight="1" outlineLevel="1">
      <c r="B551" s="744" t="s">
        <v>14872</v>
      </c>
      <c r="C551" s="757"/>
      <c r="D551" s="757"/>
      <c r="E551" s="757"/>
      <c r="F551" s="757"/>
      <c r="G551" s="757"/>
      <c r="H551" s="758"/>
      <c r="I551" s="759"/>
      <c r="J551" s="761"/>
      <c r="K551" s="761"/>
      <c r="L551" s="784">
        <f t="shared" si="56"/>
        <v>0</v>
      </c>
      <c r="M551" s="780"/>
      <c r="N551" s="786"/>
      <c r="O551" s="786"/>
      <c r="P551" s="786"/>
      <c r="Q551" s="752">
        <f t="shared" si="57"/>
        <v>0</v>
      </c>
      <c r="R551" s="768">
        <f t="shared" si="58"/>
        <v>0</v>
      </c>
      <c r="S551" s="768">
        <f t="shared" si="59"/>
        <v>0</v>
      </c>
      <c r="T551" s="765"/>
      <c r="U551" s="765"/>
      <c r="V551" s="766"/>
      <c r="W551" s="1913"/>
      <c r="X551" s="386" t="s">
        <v>14873</v>
      </c>
      <c r="Y551" s="1913"/>
      <c r="Z551" s="1924"/>
      <c r="AA551" s="1913"/>
      <c r="AB551" s="1914"/>
      <c r="AC551" s="1915"/>
      <c r="AD551" s="834">
        <v>538</v>
      </c>
      <c r="AE551" s="826" t="s">
        <v>14874</v>
      </c>
      <c r="AF551" s="850" t="s">
        <v>14875</v>
      </c>
      <c r="AG551" s="850" t="s">
        <v>14876</v>
      </c>
      <c r="AH551" s="850" t="s">
        <v>14877</v>
      </c>
      <c r="AI551" s="850" t="s">
        <v>14878</v>
      </c>
      <c r="AJ551" s="850" t="s">
        <v>14879</v>
      </c>
      <c r="AK551" s="851" t="s">
        <v>14880</v>
      </c>
      <c r="AL551" s="852" t="s">
        <v>14881</v>
      </c>
      <c r="AM551" s="853" t="s">
        <v>14882</v>
      </c>
      <c r="AN551" s="853" t="s">
        <v>14883</v>
      </c>
      <c r="AO551" s="784" t="s">
        <v>14884</v>
      </c>
      <c r="AP551" s="827" t="s">
        <v>14885</v>
      </c>
      <c r="AQ551" s="777"/>
      <c r="AR551" s="777"/>
      <c r="AS551" s="777"/>
      <c r="AT551" s="752" t="s">
        <v>14886</v>
      </c>
      <c r="AU551" s="694" t="s">
        <v>14887</v>
      </c>
      <c r="AV551" s="694" t="s">
        <v>14888</v>
      </c>
      <c r="AW551" s="709" t="s">
        <v>14889</v>
      </c>
      <c r="AX551" s="709" t="s">
        <v>14890</v>
      </c>
      <c r="AY551" s="872" t="s">
        <v>14891</v>
      </c>
    </row>
    <row r="552" spans="2:51" ht="15" customHeight="1" outlineLevel="1">
      <c r="B552" s="744" t="s">
        <v>14892</v>
      </c>
      <c r="C552" s="757"/>
      <c r="D552" s="757"/>
      <c r="E552" s="757"/>
      <c r="F552" s="757"/>
      <c r="G552" s="757"/>
      <c r="H552" s="758"/>
      <c r="I552" s="759"/>
      <c r="J552" s="761"/>
      <c r="K552" s="761"/>
      <c r="L552" s="784">
        <f t="shared" si="56"/>
        <v>0</v>
      </c>
      <c r="M552" s="780"/>
      <c r="N552" s="786"/>
      <c r="O552" s="786"/>
      <c r="P552" s="786"/>
      <c r="Q552" s="752">
        <f t="shared" si="57"/>
        <v>0</v>
      </c>
      <c r="R552" s="768">
        <f t="shared" si="58"/>
        <v>0</v>
      </c>
      <c r="S552" s="768">
        <f t="shared" si="59"/>
        <v>0</v>
      </c>
      <c r="T552" s="765"/>
      <c r="U552" s="765"/>
      <c r="V552" s="766"/>
      <c r="W552" s="1913"/>
      <c r="X552" s="386" t="s">
        <v>14893</v>
      </c>
      <c r="Y552" s="1913"/>
      <c r="Z552" s="1924"/>
      <c r="AA552" s="1913"/>
      <c r="AB552" s="1914"/>
      <c r="AC552" s="1915"/>
      <c r="AD552" s="834">
        <v>539</v>
      </c>
      <c r="AE552" s="826" t="s">
        <v>14894</v>
      </c>
      <c r="AF552" s="850" t="s">
        <v>14895</v>
      </c>
      <c r="AG552" s="850" t="s">
        <v>14896</v>
      </c>
      <c r="AH552" s="850" t="s">
        <v>14897</v>
      </c>
      <c r="AI552" s="850" t="s">
        <v>14898</v>
      </c>
      <c r="AJ552" s="850" t="s">
        <v>14899</v>
      </c>
      <c r="AK552" s="851" t="s">
        <v>14900</v>
      </c>
      <c r="AL552" s="852" t="s">
        <v>14901</v>
      </c>
      <c r="AM552" s="853" t="s">
        <v>14902</v>
      </c>
      <c r="AN552" s="853" t="s">
        <v>14903</v>
      </c>
      <c r="AO552" s="784" t="s">
        <v>14904</v>
      </c>
      <c r="AP552" s="827" t="s">
        <v>14905</v>
      </c>
      <c r="AQ552" s="777"/>
      <c r="AR552" s="777"/>
      <c r="AS552" s="777"/>
      <c r="AT552" s="752" t="s">
        <v>14906</v>
      </c>
      <c r="AU552" s="694" t="s">
        <v>14907</v>
      </c>
      <c r="AV552" s="694" t="s">
        <v>14908</v>
      </c>
      <c r="AW552" s="709" t="s">
        <v>14909</v>
      </c>
      <c r="AX552" s="709" t="s">
        <v>14910</v>
      </c>
      <c r="AY552" s="872" t="s">
        <v>14911</v>
      </c>
    </row>
    <row r="553" spans="2:51" ht="15" customHeight="1" outlineLevel="1">
      <c r="B553" s="744" t="s">
        <v>14912</v>
      </c>
      <c r="C553" s="757"/>
      <c r="D553" s="757"/>
      <c r="E553" s="757"/>
      <c r="F553" s="757"/>
      <c r="G553" s="757"/>
      <c r="H553" s="758"/>
      <c r="I553" s="759"/>
      <c r="J553" s="761"/>
      <c r="K553" s="761"/>
      <c r="L553" s="784">
        <f t="shared" si="56"/>
        <v>0</v>
      </c>
      <c r="M553" s="780"/>
      <c r="N553" s="786"/>
      <c r="O553" s="786"/>
      <c r="P553" s="786"/>
      <c r="Q553" s="752">
        <f t="shared" si="57"/>
        <v>0</v>
      </c>
      <c r="R553" s="768">
        <f t="shared" si="58"/>
        <v>0</v>
      </c>
      <c r="S553" s="768">
        <f t="shared" si="59"/>
        <v>0</v>
      </c>
      <c r="T553" s="765"/>
      <c r="U553" s="765"/>
      <c r="V553" s="766"/>
      <c r="W553" s="1913"/>
      <c r="X553" s="386" t="s">
        <v>14913</v>
      </c>
      <c r="Y553" s="1913"/>
      <c r="Z553" s="1924"/>
      <c r="AA553" s="1913"/>
      <c r="AB553" s="1914"/>
      <c r="AC553" s="1915"/>
      <c r="AD553" s="834">
        <v>540</v>
      </c>
      <c r="AE553" s="826" t="s">
        <v>14914</v>
      </c>
      <c r="AF553" s="850" t="s">
        <v>14915</v>
      </c>
      <c r="AG553" s="850" t="s">
        <v>14916</v>
      </c>
      <c r="AH553" s="850" t="s">
        <v>14917</v>
      </c>
      <c r="AI553" s="850" t="s">
        <v>14918</v>
      </c>
      <c r="AJ553" s="850" t="s">
        <v>14919</v>
      </c>
      <c r="AK553" s="851" t="s">
        <v>14920</v>
      </c>
      <c r="AL553" s="852" t="s">
        <v>14921</v>
      </c>
      <c r="AM553" s="853" t="s">
        <v>14922</v>
      </c>
      <c r="AN553" s="853" t="s">
        <v>14923</v>
      </c>
      <c r="AO553" s="784" t="s">
        <v>14924</v>
      </c>
      <c r="AP553" s="827" t="s">
        <v>14925</v>
      </c>
      <c r="AQ553" s="777"/>
      <c r="AR553" s="777"/>
      <c r="AS553" s="777"/>
      <c r="AT553" s="752" t="s">
        <v>14926</v>
      </c>
      <c r="AU553" s="694" t="s">
        <v>14927</v>
      </c>
      <c r="AV553" s="694" t="s">
        <v>14928</v>
      </c>
      <c r="AW553" s="709" t="s">
        <v>14929</v>
      </c>
      <c r="AX553" s="709" t="s">
        <v>14930</v>
      </c>
      <c r="AY553" s="872" t="s">
        <v>14931</v>
      </c>
    </row>
    <row r="554" spans="2:51" ht="15" customHeight="1" outlineLevel="1">
      <c r="B554" s="744" t="s">
        <v>14932</v>
      </c>
      <c r="C554" s="757"/>
      <c r="D554" s="757"/>
      <c r="E554" s="757"/>
      <c r="F554" s="757"/>
      <c r="G554" s="757"/>
      <c r="H554" s="758"/>
      <c r="I554" s="759"/>
      <c r="J554" s="761"/>
      <c r="K554" s="761"/>
      <c r="L554" s="784">
        <f t="shared" si="56"/>
        <v>0</v>
      </c>
      <c r="M554" s="780"/>
      <c r="N554" s="786"/>
      <c r="O554" s="786"/>
      <c r="P554" s="786"/>
      <c r="Q554" s="752">
        <f t="shared" si="57"/>
        <v>0</v>
      </c>
      <c r="R554" s="768">
        <f t="shared" si="58"/>
        <v>0</v>
      </c>
      <c r="S554" s="768">
        <f t="shared" si="59"/>
        <v>0</v>
      </c>
      <c r="T554" s="765"/>
      <c r="U554" s="765"/>
      <c r="V554" s="766"/>
      <c r="W554" s="1913"/>
      <c r="X554" s="386" t="s">
        <v>14933</v>
      </c>
      <c r="Y554" s="1913"/>
      <c r="Z554" s="1924"/>
      <c r="AA554" s="1913"/>
      <c r="AB554" s="1914"/>
      <c r="AC554" s="1915"/>
      <c r="AD554" s="834">
        <v>541</v>
      </c>
      <c r="AE554" s="826" t="s">
        <v>14934</v>
      </c>
      <c r="AF554" s="850" t="s">
        <v>14935</v>
      </c>
      <c r="AG554" s="850" t="s">
        <v>14936</v>
      </c>
      <c r="AH554" s="850" t="s">
        <v>14937</v>
      </c>
      <c r="AI554" s="850" t="s">
        <v>14938</v>
      </c>
      <c r="AJ554" s="850" t="s">
        <v>14939</v>
      </c>
      <c r="AK554" s="851" t="s">
        <v>14940</v>
      </c>
      <c r="AL554" s="852" t="s">
        <v>14941</v>
      </c>
      <c r="AM554" s="853" t="s">
        <v>14942</v>
      </c>
      <c r="AN554" s="853" t="s">
        <v>14943</v>
      </c>
      <c r="AO554" s="784" t="s">
        <v>14944</v>
      </c>
      <c r="AP554" s="827" t="s">
        <v>14945</v>
      </c>
      <c r="AQ554" s="777"/>
      <c r="AR554" s="777"/>
      <c r="AS554" s="777"/>
      <c r="AT554" s="752" t="s">
        <v>14946</v>
      </c>
      <c r="AU554" s="694" t="s">
        <v>14947</v>
      </c>
      <c r="AV554" s="694" t="s">
        <v>14948</v>
      </c>
      <c r="AW554" s="709" t="s">
        <v>14949</v>
      </c>
      <c r="AX554" s="709" t="s">
        <v>14950</v>
      </c>
      <c r="AY554" s="872" t="s">
        <v>14951</v>
      </c>
    </row>
    <row r="555" spans="2:51" ht="15" customHeight="1" outlineLevel="1">
      <c r="B555" s="744" t="s">
        <v>14952</v>
      </c>
      <c r="C555" s="757"/>
      <c r="D555" s="757"/>
      <c r="E555" s="757"/>
      <c r="F555" s="757"/>
      <c r="G555" s="757"/>
      <c r="H555" s="758"/>
      <c r="I555" s="759"/>
      <c r="J555" s="761"/>
      <c r="K555" s="761"/>
      <c r="L555" s="784">
        <f t="shared" si="56"/>
        <v>0</v>
      </c>
      <c r="M555" s="780"/>
      <c r="N555" s="786"/>
      <c r="O555" s="786"/>
      <c r="P555" s="786"/>
      <c r="Q555" s="752">
        <f t="shared" si="57"/>
        <v>0</v>
      </c>
      <c r="R555" s="768">
        <f t="shared" si="58"/>
        <v>0</v>
      </c>
      <c r="S555" s="768">
        <f t="shared" si="59"/>
        <v>0</v>
      </c>
      <c r="T555" s="765"/>
      <c r="U555" s="765"/>
      <c r="V555" s="766"/>
      <c r="W555" s="1913"/>
      <c r="X555" s="386" t="s">
        <v>14953</v>
      </c>
      <c r="Y555" s="1913"/>
      <c r="Z555" s="1924"/>
      <c r="AA555" s="1913"/>
      <c r="AB555" s="1914"/>
      <c r="AC555" s="1915"/>
      <c r="AD555" s="834">
        <v>542</v>
      </c>
      <c r="AE555" s="826" t="s">
        <v>14954</v>
      </c>
      <c r="AF555" s="850" t="s">
        <v>14955</v>
      </c>
      <c r="AG555" s="850" t="s">
        <v>14956</v>
      </c>
      <c r="AH555" s="850" t="s">
        <v>14957</v>
      </c>
      <c r="AI555" s="850" t="s">
        <v>14958</v>
      </c>
      <c r="AJ555" s="850" t="s">
        <v>14959</v>
      </c>
      <c r="AK555" s="851" t="s">
        <v>14960</v>
      </c>
      <c r="AL555" s="852" t="s">
        <v>14961</v>
      </c>
      <c r="AM555" s="853" t="s">
        <v>14962</v>
      </c>
      <c r="AN555" s="853" t="s">
        <v>14963</v>
      </c>
      <c r="AO555" s="784" t="s">
        <v>14964</v>
      </c>
      <c r="AP555" s="827" t="s">
        <v>14965</v>
      </c>
      <c r="AQ555" s="777"/>
      <c r="AR555" s="777"/>
      <c r="AS555" s="777"/>
      <c r="AT555" s="752" t="s">
        <v>14966</v>
      </c>
      <c r="AU555" s="694" t="s">
        <v>14967</v>
      </c>
      <c r="AV555" s="694" t="s">
        <v>14968</v>
      </c>
      <c r="AW555" s="709" t="s">
        <v>14969</v>
      </c>
      <c r="AX555" s="709" t="s">
        <v>14970</v>
      </c>
      <c r="AY555" s="872" t="s">
        <v>14971</v>
      </c>
    </row>
    <row r="556" spans="2:51" ht="15" customHeight="1" outlineLevel="1">
      <c r="B556" s="744" t="s">
        <v>14972</v>
      </c>
      <c r="C556" s="757"/>
      <c r="D556" s="757"/>
      <c r="E556" s="757"/>
      <c r="F556" s="757"/>
      <c r="G556" s="757"/>
      <c r="H556" s="758"/>
      <c r="I556" s="759"/>
      <c r="J556" s="761"/>
      <c r="K556" s="761"/>
      <c r="L556" s="784">
        <f t="shared" si="56"/>
        <v>0</v>
      </c>
      <c r="M556" s="780"/>
      <c r="N556" s="786"/>
      <c r="O556" s="786"/>
      <c r="P556" s="786"/>
      <c r="Q556" s="752">
        <f t="shared" si="57"/>
        <v>0</v>
      </c>
      <c r="R556" s="768">
        <f t="shared" si="58"/>
        <v>0</v>
      </c>
      <c r="S556" s="768">
        <f t="shared" si="59"/>
        <v>0</v>
      </c>
      <c r="T556" s="765"/>
      <c r="U556" s="765"/>
      <c r="V556" s="766"/>
      <c r="W556" s="1913"/>
      <c r="X556" s="386" t="s">
        <v>14973</v>
      </c>
      <c r="Y556" s="1913"/>
      <c r="Z556" s="1924"/>
      <c r="AA556" s="1913"/>
      <c r="AB556" s="1914"/>
      <c r="AC556" s="1915"/>
      <c r="AD556" s="834">
        <v>543</v>
      </c>
      <c r="AE556" s="826" t="s">
        <v>14974</v>
      </c>
      <c r="AF556" s="850" t="s">
        <v>14975</v>
      </c>
      <c r="AG556" s="850" t="s">
        <v>14976</v>
      </c>
      <c r="AH556" s="850" t="s">
        <v>14977</v>
      </c>
      <c r="AI556" s="850" t="s">
        <v>14978</v>
      </c>
      <c r="AJ556" s="850" t="s">
        <v>14979</v>
      </c>
      <c r="AK556" s="851" t="s">
        <v>14980</v>
      </c>
      <c r="AL556" s="852" t="s">
        <v>14981</v>
      </c>
      <c r="AM556" s="853" t="s">
        <v>14982</v>
      </c>
      <c r="AN556" s="853" t="s">
        <v>14983</v>
      </c>
      <c r="AO556" s="784" t="s">
        <v>14984</v>
      </c>
      <c r="AP556" s="827" t="s">
        <v>14985</v>
      </c>
      <c r="AQ556" s="777"/>
      <c r="AR556" s="777"/>
      <c r="AS556" s="777"/>
      <c r="AT556" s="752" t="s">
        <v>14986</v>
      </c>
      <c r="AU556" s="694" t="s">
        <v>14987</v>
      </c>
      <c r="AV556" s="694" t="s">
        <v>14988</v>
      </c>
      <c r="AW556" s="709" t="s">
        <v>14989</v>
      </c>
      <c r="AX556" s="709" t="s">
        <v>14990</v>
      </c>
      <c r="AY556" s="872" t="s">
        <v>14991</v>
      </c>
    </row>
    <row r="557" spans="2:51" ht="15" customHeight="1" outlineLevel="1">
      <c r="B557" s="744" t="s">
        <v>14992</v>
      </c>
      <c r="C557" s="757"/>
      <c r="D557" s="757"/>
      <c r="E557" s="757"/>
      <c r="F557" s="757"/>
      <c r="G557" s="757"/>
      <c r="H557" s="758"/>
      <c r="I557" s="759"/>
      <c r="J557" s="761"/>
      <c r="K557" s="761"/>
      <c r="L557" s="784">
        <f t="shared" si="56"/>
        <v>0</v>
      </c>
      <c r="M557" s="780"/>
      <c r="N557" s="786"/>
      <c r="O557" s="786"/>
      <c r="P557" s="786"/>
      <c r="Q557" s="752">
        <f t="shared" si="57"/>
        <v>0</v>
      </c>
      <c r="R557" s="768">
        <f t="shared" si="58"/>
        <v>0</v>
      </c>
      <c r="S557" s="768">
        <f t="shared" si="59"/>
        <v>0</v>
      </c>
      <c r="T557" s="765"/>
      <c r="U557" s="765"/>
      <c r="V557" s="766"/>
      <c r="W557" s="1913"/>
      <c r="X557" s="386" t="s">
        <v>14993</v>
      </c>
      <c r="Y557" s="1913"/>
      <c r="Z557" s="1924"/>
      <c r="AA557" s="1913"/>
      <c r="AB557" s="1914"/>
      <c r="AC557" s="1915"/>
      <c r="AD557" s="834">
        <v>544</v>
      </c>
      <c r="AE557" s="826" t="s">
        <v>14994</v>
      </c>
      <c r="AF557" s="850" t="s">
        <v>14995</v>
      </c>
      <c r="AG557" s="850" t="s">
        <v>14996</v>
      </c>
      <c r="AH557" s="850" t="s">
        <v>14997</v>
      </c>
      <c r="AI557" s="850" t="s">
        <v>14998</v>
      </c>
      <c r="AJ557" s="850" t="s">
        <v>14999</v>
      </c>
      <c r="AK557" s="851" t="s">
        <v>15000</v>
      </c>
      <c r="AL557" s="852" t="s">
        <v>15001</v>
      </c>
      <c r="AM557" s="853" t="s">
        <v>15002</v>
      </c>
      <c r="AN557" s="853" t="s">
        <v>15003</v>
      </c>
      <c r="AO557" s="784" t="s">
        <v>15004</v>
      </c>
      <c r="AP557" s="827" t="s">
        <v>15005</v>
      </c>
      <c r="AQ557" s="777"/>
      <c r="AR557" s="777"/>
      <c r="AS557" s="777"/>
      <c r="AT557" s="752" t="s">
        <v>15006</v>
      </c>
      <c r="AU557" s="694" t="s">
        <v>15007</v>
      </c>
      <c r="AV557" s="694" t="s">
        <v>15008</v>
      </c>
      <c r="AW557" s="709" t="s">
        <v>15009</v>
      </c>
      <c r="AX557" s="709" t="s">
        <v>15010</v>
      </c>
      <c r="AY557" s="872" t="s">
        <v>15011</v>
      </c>
    </row>
    <row r="558" spans="2:51" ht="15" customHeight="1" outlineLevel="1">
      <c r="B558" s="744" t="s">
        <v>15012</v>
      </c>
      <c r="C558" s="757"/>
      <c r="D558" s="757"/>
      <c r="E558" s="757"/>
      <c r="F558" s="757"/>
      <c r="G558" s="757"/>
      <c r="H558" s="758"/>
      <c r="I558" s="759"/>
      <c r="J558" s="761"/>
      <c r="K558" s="761"/>
      <c r="L558" s="784">
        <f t="shared" si="56"/>
        <v>0</v>
      </c>
      <c r="M558" s="780"/>
      <c r="N558" s="786"/>
      <c r="O558" s="786"/>
      <c r="P558" s="786"/>
      <c r="Q558" s="752">
        <f t="shared" si="57"/>
        <v>0</v>
      </c>
      <c r="R558" s="768">
        <f t="shared" si="58"/>
        <v>0</v>
      </c>
      <c r="S558" s="768">
        <f t="shared" si="59"/>
        <v>0</v>
      </c>
      <c r="T558" s="765"/>
      <c r="U558" s="765"/>
      <c r="V558" s="766"/>
      <c r="W558" s="1913"/>
      <c r="X558" s="386" t="s">
        <v>15013</v>
      </c>
      <c r="Y558" s="1913"/>
      <c r="Z558" s="1924"/>
      <c r="AA558" s="1913"/>
      <c r="AB558" s="1914"/>
      <c r="AC558" s="1915"/>
      <c r="AD558" s="834">
        <v>545</v>
      </c>
      <c r="AE558" s="826" t="s">
        <v>15014</v>
      </c>
      <c r="AF558" s="850" t="s">
        <v>15015</v>
      </c>
      <c r="AG558" s="850" t="s">
        <v>15016</v>
      </c>
      <c r="AH558" s="850" t="s">
        <v>15017</v>
      </c>
      <c r="AI558" s="850" t="s">
        <v>15018</v>
      </c>
      <c r="AJ558" s="850" t="s">
        <v>15019</v>
      </c>
      <c r="AK558" s="851" t="s">
        <v>15020</v>
      </c>
      <c r="AL558" s="852" t="s">
        <v>15021</v>
      </c>
      <c r="AM558" s="853" t="s">
        <v>15022</v>
      </c>
      <c r="AN558" s="853" t="s">
        <v>15023</v>
      </c>
      <c r="AO558" s="784" t="s">
        <v>15024</v>
      </c>
      <c r="AP558" s="827" t="s">
        <v>15025</v>
      </c>
      <c r="AQ558" s="777"/>
      <c r="AR558" s="777"/>
      <c r="AS558" s="777"/>
      <c r="AT558" s="752" t="s">
        <v>15026</v>
      </c>
      <c r="AU558" s="694" t="s">
        <v>15027</v>
      </c>
      <c r="AV558" s="694" t="s">
        <v>15028</v>
      </c>
      <c r="AW558" s="709" t="s">
        <v>15029</v>
      </c>
      <c r="AX558" s="709" t="s">
        <v>15030</v>
      </c>
      <c r="AY558" s="872" t="s">
        <v>15031</v>
      </c>
    </row>
    <row r="559" spans="2:51" ht="15" customHeight="1" outlineLevel="1">
      <c r="B559" s="744" t="s">
        <v>15032</v>
      </c>
      <c r="C559" s="757"/>
      <c r="D559" s="757"/>
      <c r="E559" s="757"/>
      <c r="F559" s="757"/>
      <c r="G559" s="757"/>
      <c r="H559" s="758"/>
      <c r="I559" s="759"/>
      <c r="J559" s="761"/>
      <c r="K559" s="761"/>
      <c r="L559" s="784">
        <f t="shared" si="56"/>
        <v>0</v>
      </c>
      <c r="M559" s="780"/>
      <c r="N559" s="786"/>
      <c r="O559" s="786"/>
      <c r="P559" s="786"/>
      <c r="Q559" s="752">
        <f t="shared" si="57"/>
        <v>0</v>
      </c>
      <c r="R559" s="768">
        <f t="shared" si="58"/>
        <v>0</v>
      </c>
      <c r="S559" s="768">
        <f t="shared" si="59"/>
        <v>0</v>
      </c>
      <c r="T559" s="765"/>
      <c r="U559" s="765"/>
      <c r="V559" s="766"/>
      <c r="W559" s="1913"/>
      <c r="X559" s="386" t="s">
        <v>15033</v>
      </c>
      <c r="Y559" s="1913"/>
      <c r="Z559" s="1924"/>
      <c r="AA559" s="1913"/>
      <c r="AB559" s="1914"/>
      <c r="AC559" s="1915"/>
      <c r="AD559" s="834">
        <v>546</v>
      </c>
      <c r="AE559" s="826" t="s">
        <v>15034</v>
      </c>
      <c r="AF559" s="850" t="s">
        <v>15035</v>
      </c>
      <c r="AG559" s="850" t="s">
        <v>15036</v>
      </c>
      <c r="AH559" s="850" t="s">
        <v>15037</v>
      </c>
      <c r="AI559" s="850" t="s">
        <v>15038</v>
      </c>
      <c r="AJ559" s="850" t="s">
        <v>15039</v>
      </c>
      <c r="AK559" s="851" t="s">
        <v>15040</v>
      </c>
      <c r="AL559" s="852" t="s">
        <v>15041</v>
      </c>
      <c r="AM559" s="853" t="s">
        <v>15042</v>
      </c>
      <c r="AN559" s="853" t="s">
        <v>15043</v>
      </c>
      <c r="AO559" s="784" t="s">
        <v>15044</v>
      </c>
      <c r="AP559" s="827" t="s">
        <v>15045</v>
      </c>
      <c r="AQ559" s="777"/>
      <c r="AR559" s="777"/>
      <c r="AS559" s="777"/>
      <c r="AT559" s="752" t="s">
        <v>15046</v>
      </c>
      <c r="AU559" s="694" t="s">
        <v>15047</v>
      </c>
      <c r="AV559" s="694" t="s">
        <v>15048</v>
      </c>
      <c r="AW559" s="709" t="s">
        <v>15049</v>
      </c>
      <c r="AX559" s="709" t="s">
        <v>15050</v>
      </c>
      <c r="AY559" s="872" t="s">
        <v>15051</v>
      </c>
    </row>
    <row r="560" spans="2:51" ht="15" customHeight="1" outlineLevel="1">
      <c r="B560" s="744" t="s">
        <v>15052</v>
      </c>
      <c r="C560" s="757"/>
      <c r="D560" s="757"/>
      <c r="E560" s="757"/>
      <c r="F560" s="757"/>
      <c r="G560" s="757"/>
      <c r="H560" s="758"/>
      <c r="I560" s="759"/>
      <c r="J560" s="761"/>
      <c r="K560" s="761"/>
      <c r="L560" s="784">
        <f t="shared" si="56"/>
        <v>0</v>
      </c>
      <c r="M560" s="780"/>
      <c r="N560" s="786"/>
      <c r="O560" s="786"/>
      <c r="P560" s="786"/>
      <c r="Q560" s="752">
        <f t="shared" si="57"/>
        <v>0</v>
      </c>
      <c r="R560" s="768">
        <f t="shared" si="58"/>
        <v>0</v>
      </c>
      <c r="S560" s="768">
        <f t="shared" si="59"/>
        <v>0</v>
      </c>
      <c r="T560" s="765"/>
      <c r="U560" s="765"/>
      <c r="V560" s="766"/>
      <c r="W560" s="1913"/>
      <c r="X560" s="386" t="s">
        <v>15053</v>
      </c>
      <c r="Y560" s="1913"/>
      <c r="Z560" s="1924"/>
      <c r="AA560" s="1913"/>
      <c r="AB560" s="1914"/>
      <c r="AC560" s="1915"/>
      <c r="AD560" s="834">
        <v>547</v>
      </c>
      <c r="AE560" s="826" t="s">
        <v>15054</v>
      </c>
      <c r="AF560" s="850" t="s">
        <v>15055</v>
      </c>
      <c r="AG560" s="850" t="s">
        <v>15056</v>
      </c>
      <c r="AH560" s="850" t="s">
        <v>15057</v>
      </c>
      <c r="AI560" s="850" t="s">
        <v>15058</v>
      </c>
      <c r="AJ560" s="850" t="s">
        <v>15059</v>
      </c>
      <c r="AK560" s="851" t="s">
        <v>15060</v>
      </c>
      <c r="AL560" s="852" t="s">
        <v>15061</v>
      </c>
      <c r="AM560" s="853" t="s">
        <v>15062</v>
      </c>
      <c r="AN560" s="853" t="s">
        <v>15063</v>
      </c>
      <c r="AO560" s="784" t="s">
        <v>15064</v>
      </c>
      <c r="AP560" s="827" t="s">
        <v>15065</v>
      </c>
      <c r="AQ560" s="777"/>
      <c r="AR560" s="777"/>
      <c r="AS560" s="777"/>
      <c r="AT560" s="752" t="s">
        <v>15066</v>
      </c>
      <c r="AU560" s="694" t="s">
        <v>15067</v>
      </c>
      <c r="AV560" s="694" t="s">
        <v>15068</v>
      </c>
      <c r="AW560" s="709" t="s">
        <v>15069</v>
      </c>
      <c r="AX560" s="709" t="s">
        <v>15070</v>
      </c>
      <c r="AY560" s="872" t="s">
        <v>15071</v>
      </c>
    </row>
    <row r="561" spans="2:51" ht="15" customHeight="1" outlineLevel="1">
      <c r="B561" s="744" t="s">
        <v>15072</v>
      </c>
      <c r="C561" s="757"/>
      <c r="D561" s="757"/>
      <c r="E561" s="757"/>
      <c r="F561" s="757"/>
      <c r="G561" s="757"/>
      <c r="H561" s="758"/>
      <c r="I561" s="759"/>
      <c r="J561" s="761"/>
      <c r="K561" s="761"/>
      <c r="L561" s="784">
        <f t="shared" si="56"/>
        <v>0</v>
      </c>
      <c r="M561" s="780"/>
      <c r="N561" s="786"/>
      <c r="O561" s="786"/>
      <c r="P561" s="786"/>
      <c r="Q561" s="752">
        <f t="shared" si="57"/>
        <v>0</v>
      </c>
      <c r="R561" s="768">
        <f t="shared" si="58"/>
        <v>0</v>
      </c>
      <c r="S561" s="768">
        <f t="shared" si="59"/>
        <v>0</v>
      </c>
      <c r="T561" s="765"/>
      <c r="U561" s="765"/>
      <c r="V561" s="766"/>
      <c r="W561" s="1913"/>
      <c r="X561" s="386" t="s">
        <v>15073</v>
      </c>
      <c r="Y561" s="1913"/>
      <c r="Z561" s="1924"/>
      <c r="AA561" s="1913"/>
      <c r="AB561" s="1914"/>
      <c r="AC561" s="1915"/>
      <c r="AD561" s="834">
        <v>548</v>
      </c>
      <c r="AE561" s="826" t="s">
        <v>15074</v>
      </c>
      <c r="AF561" s="850" t="s">
        <v>15075</v>
      </c>
      <c r="AG561" s="850" t="s">
        <v>15076</v>
      </c>
      <c r="AH561" s="850" t="s">
        <v>15077</v>
      </c>
      <c r="AI561" s="850" t="s">
        <v>15078</v>
      </c>
      <c r="AJ561" s="850" t="s">
        <v>15079</v>
      </c>
      <c r="AK561" s="851" t="s">
        <v>15080</v>
      </c>
      <c r="AL561" s="852" t="s">
        <v>15081</v>
      </c>
      <c r="AM561" s="853" t="s">
        <v>15082</v>
      </c>
      <c r="AN561" s="853" t="s">
        <v>15083</v>
      </c>
      <c r="AO561" s="784" t="s">
        <v>15084</v>
      </c>
      <c r="AP561" s="827" t="s">
        <v>15085</v>
      </c>
      <c r="AQ561" s="777"/>
      <c r="AR561" s="777"/>
      <c r="AS561" s="777"/>
      <c r="AT561" s="752" t="s">
        <v>15086</v>
      </c>
      <c r="AU561" s="694" t="s">
        <v>15087</v>
      </c>
      <c r="AV561" s="694" t="s">
        <v>15088</v>
      </c>
      <c r="AW561" s="709" t="s">
        <v>15089</v>
      </c>
      <c r="AX561" s="709" t="s">
        <v>15090</v>
      </c>
      <c r="AY561" s="872" t="s">
        <v>15091</v>
      </c>
    </row>
    <row r="562" spans="2:51" ht="15" customHeight="1" outlineLevel="1">
      <c r="B562" s="744" t="s">
        <v>15092</v>
      </c>
      <c r="C562" s="757"/>
      <c r="D562" s="757"/>
      <c r="E562" s="757"/>
      <c r="F562" s="757"/>
      <c r="G562" s="757"/>
      <c r="H562" s="758"/>
      <c r="I562" s="759"/>
      <c r="J562" s="761"/>
      <c r="K562" s="761"/>
      <c r="L562" s="784">
        <f t="shared" si="56"/>
        <v>0</v>
      </c>
      <c r="M562" s="780"/>
      <c r="N562" s="786"/>
      <c r="O562" s="786"/>
      <c r="P562" s="786"/>
      <c r="Q562" s="752">
        <f t="shared" si="57"/>
        <v>0</v>
      </c>
      <c r="R562" s="768">
        <f t="shared" si="58"/>
        <v>0</v>
      </c>
      <c r="S562" s="768">
        <f t="shared" si="59"/>
        <v>0</v>
      </c>
      <c r="T562" s="765"/>
      <c r="U562" s="765"/>
      <c r="V562" s="766"/>
      <c r="W562" s="1913"/>
      <c r="X562" s="386" t="s">
        <v>15093</v>
      </c>
      <c r="Y562" s="1913"/>
      <c r="Z562" s="1924"/>
      <c r="AA562" s="1913"/>
      <c r="AB562" s="1914"/>
      <c r="AC562" s="1915"/>
      <c r="AD562" s="834">
        <v>549</v>
      </c>
      <c r="AE562" s="826" t="s">
        <v>15094</v>
      </c>
      <c r="AF562" s="850" t="s">
        <v>15095</v>
      </c>
      <c r="AG562" s="850" t="s">
        <v>15096</v>
      </c>
      <c r="AH562" s="850" t="s">
        <v>15097</v>
      </c>
      <c r="AI562" s="850" t="s">
        <v>15098</v>
      </c>
      <c r="AJ562" s="850" t="s">
        <v>15099</v>
      </c>
      <c r="AK562" s="851" t="s">
        <v>15100</v>
      </c>
      <c r="AL562" s="852" t="s">
        <v>15101</v>
      </c>
      <c r="AM562" s="853" t="s">
        <v>15102</v>
      </c>
      <c r="AN562" s="853" t="s">
        <v>15103</v>
      </c>
      <c r="AO562" s="784" t="s">
        <v>15104</v>
      </c>
      <c r="AP562" s="827" t="s">
        <v>15105</v>
      </c>
      <c r="AQ562" s="777"/>
      <c r="AR562" s="777"/>
      <c r="AS562" s="777"/>
      <c r="AT562" s="752" t="s">
        <v>15106</v>
      </c>
      <c r="AU562" s="694" t="s">
        <v>15107</v>
      </c>
      <c r="AV562" s="694" t="s">
        <v>15108</v>
      </c>
      <c r="AW562" s="709" t="s">
        <v>15109</v>
      </c>
      <c r="AX562" s="709" t="s">
        <v>15110</v>
      </c>
      <c r="AY562" s="872" t="s">
        <v>15111</v>
      </c>
    </row>
    <row r="563" spans="2:51" ht="15" customHeight="1" outlineLevel="1">
      <c r="B563" s="744" t="s">
        <v>15112</v>
      </c>
      <c r="C563" s="757"/>
      <c r="D563" s="757"/>
      <c r="E563" s="757"/>
      <c r="F563" s="757"/>
      <c r="G563" s="757"/>
      <c r="H563" s="758"/>
      <c r="I563" s="759"/>
      <c r="J563" s="761"/>
      <c r="K563" s="761"/>
      <c r="L563" s="784">
        <f t="shared" si="56"/>
        <v>0</v>
      </c>
      <c r="M563" s="780"/>
      <c r="N563" s="786"/>
      <c r="O563" s="786"/>
      <c r="P563" s="786"/>
      <c r="Q563" s="752">
        <f t="shared" si="57"/>
        <v>0</v>
      </c>
      <c r="R563" s="768">
        <f t="shared" si="58"/>
        <v>0</v>
      </c>
      <c r="S563" s="768">
        <f t="shared" si="59"/>
        <v>0</v>
      </c>
      <c r="T563" s="765"/>
      <c r="U563" s="765"/>
      <c r="V563" s="766"/>
      <c r="W563" s="1913"/>
      <c r="X563" s="386" t="s">
        <v>15113</v>
      </c>
      <c r="Y563" s="1913"/>
      <c r="Z563" s="1924"/>
      <c r="AA563" s="1913"/>
      <c r="AB563" s="1914"/>
      <c r="AC563" s="1915"/>
      <c r="AD563" s="834">
        <v>550</v>
      </c>
      <c r="AE563" s="826" t="s">
        <v>15114</v>
      </c>
      <c r="AF563" s="850" t="s">
        <v>15115</v>
      </c>
      <c r="AG563" s="850" t="s">
        <v>15116</v>
      </c>
      <c r="AH563" s="850" t="s">
        <v>15117</v>
      </c>
      <c r="AI563" s="850" t="s">
        <v>15118</v>
      </c>
      <c r="AJ563" s="850" t="s">
        <v>15119</v>
      </c>
      <c r="AK563" s="851" t="s">
        <v>15120</v>
      </c>
      <c r="AL563" s="852" t="s">
        <v>15121</v>
      </c>
      <c r="AM563" s="853" t="s">
        <v>15122</v>
      </c>
      <c r="AN563" s="853" t="s">
        <v>15123</v>
      </c>
      <c r="AO563" s="784" t="s">
        <v>15124</v>
      </c>
      <c r="AP563" s="827" t="s">
        <v>15125</v>
      </c>
      <c r="AQ563" s="777"/>
      <c r="AR563" s="777"/>
      <c r="AS563" s="777"/>
      <c r="AT563" s="752" t="s">
        <v>15126</v>
      </c>
      <c r="AU563" s="694" t="s">
        <v>15127</v>
      </c>
      <c r="AV563" s="694" t="s">
        <v>15128</v>
      </c>
      <c r="AW563" s="709" t="s">
        <v>15129</v>
      </c>
      <c r="AX563" s="709" t="s">
        <v>15130</v>
      </c>
      <c r="AY563" s="872" t="s">
        <v>15131</v>
      </c>
    </row>
    <row r="564" spans="2:51" ht="15" customHeight="1" outlineLevel="1">
      <c r="B564" s="744" t="s">
        <v>15132</v>
      </c>
      <c r="C564" s="757"/>
      <c r="D564" s="757"/>
      <c r="E564" s="757"/>
      <c r="F564" s="757"/>
      <c r="G564" s="757"/>
      <c r="H564" s="758"/>
      <c r="I564" s="759"/>
      <c r="J564" s="761"/>
      <c r="K564" s="761"/>
      <c r="L564" s="784">
        <f t="shared" si="56"/>
        <v>0</v>
      </c>
      <c r="M564" s="780"/>
      <c r="N564" s="786"/>
      <c r="O564" s="786"/>
      <c r="P564" s="786"/>
      <c r="Q564" s="752">
        <f t="shared" si="57"/>
        <v>0</v>
      </c>
      <c r="R564" s="768">
        <f t="shared" si="58"/>
        <v>0</v>
      </c>
      <c r="S564" s="768">
        <f t="shared" si="59"/>
        <v>0</v>
      </c>
      <c r="T564" s="765"/>
      <c r="U564" s="765"/>
      <c r="V564" s="766"/>
      <c r="W564" s="1913"/>
      <c r="X564" s="386" t="s">
        <v>15133</v>
      </c>
      <c r="Y564" s="1913"/>
      <c r="Z564" s="1924"/>
      <c r="AA564" s="1913"/>
      <c r="AB564" s="1914"/>
      <c r="AC564" s="1915"/>
      <c r="AD564" s="834">
        <v>551</v>
      </c>
      <c r="AE564" s="826" t="s">
        <v>15134</v>
      </c>
      <c r="AF564" s="850" t="s">
        <v>15135</v>
      </c>
      <c r="AG564" s="850" t="s">
        <v>15136</v>
      </c>
      <c r="AH564" s="850" t="s">
        <v>15137</v>
      </c>
      <c r="AI564" s="850" t="s">
        <v>15138</v>
      </c>
      <c r="AJ564" s="850" t="s">
        <v>15139</v>
      </c>
      <c r="AK564" s="851" t="s">
        <v>15140</v>
      </c>
      <c r="AL564" s="852" t="s">
        <v>15141</v>
      </c>
      <c r="AM564" s="853" t="s">
        <v>15142</v>
      </c>
      <c r="AN564" s="853" t="s">
        <v>15143</v>
      </c>
      <c r="AO564" s="784" t="s">
        <v>15144</v>
      </c>
      <c r="AP564" s="827" t="s">
        <v>15145</v>
      </c>
      <c r="AQ564" s="777"/>
      <c r="AR564" s="777"/>
      <c r="AS564" s="777"/>
      <c r="AT564" s="752" t="s">
        <v>15146</v>
      </c>
      <c r="AU564" s="694" t="s">
        <v>15147</v>
      </c>
      <c r="AV564" s="694" t="s">
        <v>15148</v>
      </c>
      <c r="AW564" s="709" t="s">
        <v>15149</v>
      </c>
      <c r="AX564" s="709" t="s">
        <v>15150</v>
      </c>
      <c r="AY564" s="872" t="s">
        <v>15151</v>
      </c>
    </row>
    <row r="565" spans="2:51" ht="15" customHeight="1" outlineLevel="1">
      <c r="B565" s="744" t="s">
        <v>15152</v>
      </c>
      <c r="C565" s="757"/>
      <c r="D565" s="757"/>
      <c r="E565" s="757"/>
      <c r="F565" s="757"/>
      <c r="G565" s="757"/>
      <c r="H565" s="758"/>
      <c r="I565" s="759"/>
      <c r="J565" s="761"/>
      <c r="K565" s="761"/>
      <c r="L565" s="784">
        <f t="shared" si="56"/>
        <v>0</v>
      </c>
      <c r="M565" s="780"/>
      <c r="N565" s="786"/>
      <c r="O565" s="786"/>
      <c r="P565" s="786"/>
      <c r="Q565" s="752">
        <f t="shared" si="57"/>
        <v>0</v>
      </c>
      <c r="R565" s="768">
        <f t="shared" si="58"/>
        <v>0</v>
      </c>
      <c r="S565" s="768">
        <f t="shared" si="59"/>
        <v>0</v>
      </c>
      <c r="T565" s="765"/>
      <c r="U565" s="765"/>
      <c r="V565" s="766"/>
      <c r="W565" s="1913"/>
      <c r="X565" s="386" t="s">
        <v>15153</v>
      </c>
      <c r="Y565" s="1913"/>
      <c r="Z565" s="1924"/>
      <c r="AA565" s="1913"/>
      <c r="AB565" s="1914"/>
      <c r="AC565" s="1915"/>
      <c r="AD565" s="834">
        <v>552</v>
      </c>
      <c r="AE565" s="826" t="s">
        <v>15154</v>
      </c>
      <c r="AF565" s="850" t="s">
        <v>15155</v>
      </c>
      <c r="AG565" s="850" t="s">
        <v>15156</v>
      </c>
      <c r="AH565" s="850" t="s">
        <v>15157</v>
      </c>
      <c r="AI565" s="850" t="s">
        <v>15158</v>
      </c>
      <c r="AJ565" s="850" t="s">
        <v>15159</v>
      </c>
      <c r="AK565" s="851" t="s">
        <v>15160</v>
      </c>
      <c r="AL565" s="852" t="s">
        <v>15161</v>
      </c>
      <c r="AM565" s="853" t="s">
        <v>15162</v>
      </c>
      <c r="AN565" s="853" t="s">
        <v>15163</v>
      </c>
      <c r="AO565" s="784" t="s">
        <v>15164</v>
      </c>
      <c r="AP565" s="827" t="s">
        <v>15165</v>
      </c>
      <c r="AQ565" s="777"/>
      <c r="AR565" s="777"/>
      <c r="AS565" s="777"/>
      <c r="AT565" s="752" t="s">
        <v>15166</v>
      </c>
      <c r="AU565" s="694" t="s">
        <v>15167</v>
      </c>
      <c r="AV565" s="694" t="s">
        <v>15168</v>
      </c>
      <c r="AW565" s="709" t="s">
        <v>15169</v>
      </c>
      <c r="AX565" s="709" t="s">
        <v>15170</v>
      </c>
      <c r="AY565" s="872" t="s">
        <v>15171</v>
      </c>
    </row>
    <row r="566" spans="2:51">
      <c r="B566" s="744" t="s">
        <v>15172</v>
      </c>
      <c r="C566" s="757"/>
      <c r="D566" s="757"/>
      <c r="E566" s="757"/>
      <c r="F566" s="757"/>
      <c r="G566" s="757"/>
      <c r="H566" s="758"/>
      <c r="I566" s="759"/>
      <c r="J566" s="761"/>
      <c r="K566" s="761"/>
      <c r="L566" s="784">
        <f t="shared" si="56"/>
        <v>0</v>
      </c>
      <c r="M566" s="780"/>
      <c r="N566" s="786"/>
      <c r="O566" s="786"/>
      <c r="P566" s="786"/>
      <c r="Q566" s="752">
        <f t="shared" si="57"/>
        <v>0</v>
      </c>
      <c r="R566" s="768">
        <f t="shared" si="58"/>
        <v>0</v>
      </c>
      <c r="S566" s="768">
        <f t="shared" si="59"/>
        <v>0</v>
      </c>
      <c r="T566" s="765"/>
      <c r="U566" s="765"/>
      <c r="V566" s="766"/>
      <c r="W566" s="1913"/>
      <c r="X566" s="386" t="s">
        <v>15173</v>
      </c>
      <c r="Y566" s="1913"/>
      <c r="Z566" s="1924"/>
      <c r="AA566" s="1913"/>
      <c r="AB566" s="1914"/>
      <c r="AC566" s="1915"/>
      <c r="AD566" s="834">
        <v>553</v>
      </c>
      <c r="AE566" s="826" t="s">
        <v>15174</v>
      </c>
      <c r="AF566" s="850" t="s">
        <v>15175</v>
      </c>
      <c r="AG566" s="850" t="s">
        <v>15176</v>
      </c>
      <c r="AH566" s="850" t="s">
        <v>15177</v>
      </c>
      <c r="AI566" s="850" t="s">
        <v>15178</v>
      </c>
      <c r="AJ566" s="850" t="s">
        <v>15179</v>
      </c>
      <c r="AK566" s="851" t="s">
        <v>15180</v>
      </c>
      <c r="AL566" s="852" t="s">
        <v>15181</v>
      </c>
      <c r="AM566" s="853" t="s">
        <v>15182</v>
      </c>
      <c r="AN566" s="853" t="s">
        <v>15183</v>
      </c>
      <c r="AO566" s="784" t="s">
        <v>15184</v>
      </c>
      <c r="AP566" s="827" t="s">
        <v>15185</v>
      </c>
      <c r="AQ566" s="777"/>
      <c r="AR566" s="777"/>
      <c r="AS566" s="777"/>
      <c r="AT566" s="752" t="s">
        <v>15186</v>
      </c>
      <c r="AU566" s="694" t="s">
        <v>15187</v>
      </c>
      <c r="AV566" s="694" t="s">
        <v>15188</v>
      </c>
      <c r="AW566" s="709" t="s">
        <v>15189</v>
      </c>
      <c r="AX566" s="709" t="s">
        <v>15190</v>
      </c>
      <c r="AY566" s="872" t="s">
        <v>15191</v>
      </c>
    </row>
    <row r="567" spans="2:51" ht="15" customHeight="1" outlineLevel="1">
      <c r="B567" s="744" t="s">
        <v>15192</v>
      </c>
      <c r="C567" s="757"/>
      <c r="D567" s="757"/>
      <c r="E567" s="757"/>
      <c r="F567" s="757"/>
      <c r="G567" s="757"/>
      <c r="H567" s="758"/>
      <c r="I567" s="759"/>
      <c r="J567" s="761"/>
      <c r="K567" s="761"/>
      <c r="L567" s="784">
        <f t="shared" si="56"/>
        <v>0</v>
      </c>
      <c r="M567" s="780"/>
      <c r="N567" s="786"/>
      <c r="O567" s="786"/>
      <c r="P567" s="786"/>
      <c r="Q567" s="752">
        <f t="shared" si="57"/>
        <v>0</v>
      </c>
      <c r="R567" s="768">
        <f t="shared" si="58"/>
        <v>0</v>
      </c>
      <c r="S567" s="768">
        <f t="shared" si="59"/>
        <v>0</v>
      </c>
      <c r="T567" s="765"/>
      <c r="U567" s="765"/>
      <c r="V567" s="766"/>
      <c r="W567" s="1913"/>
      <c r="X567" s="386" t="s">
        <v>15193</v>
      </c>
      <c r="Y567" s="1913"/>
      <c r="Z567" s="1924"/>
      <c r="AA567" s="1913"/>
      <c r="AB567" s="1914"/>
      <c r="AC567" s="1915"/>
      <c r="AD567" s="834">
        <v>554</v>
      </c>
      <c r="AE567" s="826" t="s">
        <v>15194</v>
      </c>
      <c r="AF567" s="850" t="s">
        <v>15195</v>
      </c>
      <c r="AG567" s="850" t="s">
        <v>15196</v>
      </c>
      <c r="AH567" s="850" t="s">
        <v>15197</v>
      </c>
      <c r="AI567" s="850" t="s">
        <v>15198</v>
      </c>
      <c r="AJ567" s="850" t="s">
        <v>15199</v>
      </c>
      <c r="AK567" s="851" t="s">
        <v>15200</v>
      </c>
      <c r="AL567" s="852" t="s">
        <v>15201</v>
      </c>
      <c r="AM567" s="853" t="s">
        <v>15202</v>
      </c>
      <c r="AN567" s="853" t="s">
        <v>15203</v>
      </c>
      <c r="AO567" s="784" t="s">
        <v>15204</v>
      </c>
      <c r="AP567" s="827" t="s">
        <v>15205</v>
      </c>
      <c r="AQ567" s="777"/>
      <c r="AR567" s="777"/>
      <c r="AS567" s="777"/>
      <c r="AT567" s="752" t="s">
        <v>15206</v>
      </c>
      <c r="AU567" s="694" t="s">
        <v>15207</v>
      </c>
      <c r="AV567" s="694" t="s">
        <v>15208</v>
      </c>
      <c r="AW567" s="709" t="s">
        <v>15209</v>
      </c>
      <c r="AX567" s="709" t="s">
        <v>15210</v>
      </c>
      <c r="AY567" s="872" t="s">
        <v>15211</v>
      </c>
    </row>
    <row r="568" spans="2:51" ht="15" customHeight="1" outlineLevel="1">
      <c r="B568" s="744" t="s">
        <v>15212</v>
      </c>
      <c r="C568" s="757"/>
      <c r="D568" s="757"/>
      <c r="E568" s="757"/>
      <c r="F568" s="757"/>
      <c r="G568" s="757"/>
      <c r="H568" s="758"/>
      <c r="I568" s="759"/>
      <c r="J568" s="761"/>
      <c r="K568" s="761"/>
      <c r="L568" s="784">
        <f t="shared" si="56"/>
        <v>0</v>
      </c>
      <c r="M568" s="780"/>
      <c r="N568" s="786"/>
      <c r="O568" s="786"/>
      <c r="P568" s="786"/>
      <c r="Q568" s="752">
        <f t="shared" si="57"/>
        <v>0</v>
      </c>
      <c r="R568" s="768">
        <f t="shared" si="58"/>
        <v>0</v>
      </c>
      <c r="S568" s="768">
        <f t="shared" si="59"/>
        <v>0</v>
      </c>
      <c r="T568" s="765"/>
      <c r="U568" s="765"/>
      <c r="V568" s="766"/>
      <c r="W568" s="1913"/>
      <c r="X568" s="386" t="s">
        <v>15213</v>
      </c>
      <c r="Y568" s="1913"/>
      <c r="Z568" s="1924"/>
      <c r="AA568" s="1913"/>
      <c r="AB568" s="1914"/>
      <c r="AC568" s="1915"/>
      <c r="AD568" s="834">
        <v>555</v>
      </c>
      <c r="AE568" s="826" t="s">
        <v>15214</v>
      </c>
      <c r="AF568" s="850" t="s">
        <v>15215</v>
      </c>
      <c r="AG568" s="850" t="s">
        <v>15216</v>
      </c>
      <c r="AH568" s="850" t="s">
        <v>15217</v>
      </c>
      <c r="AI568" s="850" t="s">
        <v>15218</v>
      </c>
      <c r="AJ568" s="850" t="s">
        <v>15219</v>
      </c>
      <c r="AK568" s="851" t="s">
        <v>15220</v>
      </c>
      <c r="AL568" s="852" t="s">
        <v>15221</v>
      </c>
      <c r="AM568" s="853" t="s">
        <v>15222</v>
      </c>
      <c r="AN568" s="853" t="s">
        <v>15223</v>
      </c>
      <c r="AO568" s="784" t="s">
        <v>15224</v>
      </c>
      <c r="AP568" s="827" t="s">
        <v>15225</v>
      </c>
      <c r="AQ568" s="777"/>
      <c r="AR568" s="777"/>
      <c r="AS568" s="777"/>
      <c r="AT568" s="752" t="s">
        <v>15226</v>
      </c>
      <c r="AU568" s="694" t="s">
        <v>15227</v>
      </c>
      <c r="AV568" s="694" t="s">
        <v>15228</v>
      </c>
      <c r="AW568" s="709" t="s">
        <v>15229</v>
      </c>
      <c r="AX568" s="709" t="s">
        <v>15230</v>
      </c>
      <c r="AY568" s="872" t="s">
        <v>15231</v>
      </c>
    </row>
    <row r="569" spans="2:51" ht="15" customHeight="1" outlineLevel="1">
      <c r="B569" s="744" t="s">
        <v>15232</v>
      </c>
      <c r="C569" s="757"/>
      <c r="D569" s="757"/>
      <c r="E569" s="757"/>
      <c r="F569" s="757"/>
      <c r="G569" s="757"/>
      <c r="H569" s="758"/>
      <c r="I569" s="759"/>
      <c r="J569" s="761"/>
      <c r="K569" s="761"/>
      <c r="L569" s="784">
        <f t="shared" si="56"/>
        <v>0</v>
      </c>
      <c r="M569" s="780"/>
      <c r="N569" s="786"/>
      <c r="O569" s="786"/>
      <c r="P569" s="786"/>
      <c r="Q569" s="752">
        <f t="shared" si="57"/>
        <v>0</v>
      </c>
      <c r="R569" s="768">
        <f t="shared" si="58"/>
        <v>0</v>
      </c>
      <c r="S569" s="768">
        <f t="shared" si="59"/>
        <v>0</v>
      </c>
      <c r="T569" s="765"/>
      <c r="U569" s="765"/>
      <c r="V569" s="766"/>
      <c r="W569" s="1913"/>
      <c r="X569" s="386" t="s">
        <v>15233</v>
      </c>
      <c r="Y569" s="1913"/>
      <c r="Z569" s="1924"/>
      <c r="AA569" s="1913"/>
      <c r="AB569" s="1914"/>
      <c r="AC569" s="1915"/>
      <c r="AD569" s="834">
        <v>556</v>
      </c>
      <c r="AE569" s="826" t="s">
        <v>15234</v>
      </c>
      <c r="AF569" s="850" t="s">
        <v>15235</v>
      </c>
      <c r="AG569" s="850" t="s">
        <v>15236</v>
      </c>
      <c r="AH569" s="850" t="s">
        <v>15237</v>
      </c>
      <c r="AI569" s="850" t="s">
        <v>15238</v>
      </c>
      <c r="AJ569" s="850" t="s">
        <v>15239</v>
      </c>
      <c r="AK569" s="851" t="s">
        <v>15240</v>
      </c>
      <c r="AL569" s="852" t="s">
        <v>15241</v>
      </c>
      <c r="AM569" s="853" t="s">
        <v>15242</v>
      </c>
      <c r="AN569" s="853" t="s">
        <v>15243</v>
      </c>
      <c r="AO569" s="784" t="s">
        <v>15244</v>
      </c>
      <c r="AP569" s="827" t="s">
        <v>15245</v>
      </c>
      <c r="AQ569" s="777"/>
      <c r="AR569" s="777"/>
      <c r="AS569" s="777"/>
      <c r="AT569" s="752" t="s">
        <v>15246</v>
      </c>
      <c r="AU569" s="694" t="s">
        <v>15247</v>
      </c>
      <c r="AV569" s="694" t="s">
        <v>15248</v>
      </c>
      <c r="AW569" s="709" t="s">
        <v>15249</v>
      </c>
      <c r="AX569" s="709" t="s">
        <v>15250</v>
      </c>
      <c r="AY569" s="872" t="s">
        <v>15251</v>
      </c>
    </row>
    <row r="570" spans="2:51" ht="15" customHeight="1" outlineLevel="1">
      <c r="B570" s="744" t="s">
        <v>15252</v>
      </c>
      <c r="C570" s="757"/>
      <c r="D570" s="757"/>
      <c r="E570" s="757"/>
      <c r="F570" s="757"/>
      <c r="G570" s="757"/>
      <c r="H570" s="758"/>
      <c r="I570" s="759"/>
      <c r="J570" s="761"/>
      <c r="K570" s="761"/>
      <c r="L570" s="784">
        <f t="shared" si="56"/>
        <v>0</v>
      </c>
      <c r="M570" s="780"/>
      <c r="N570" s="786"/>
      <c r="O570" s="786"/>
      <c r="P570" s="786"/>
      <c r="Q570" s="752">
        <f t="shared" si="57"/>
        <v>0</v>
      </c>
      <c r="R570" s="768">
        <f t="shared" si="58"/>
        <v>0</v>
      </c>
      <c r="S570" s="768">
        <f t="shared" si="59"/>
        <v>0</v>
      </c>
      <c r="T570" s="765"/>
      <c r="U570" s="765"/>
      <c r="V570" s="766"/>
      <c r="W570" s="1913"/>
      <c r="X570" s="386" t="s">
        <v>15253</v>
      </c>
      <c r="Y570" s="1913"/>
      <c r="Z570" s="1924"/>
      <c r="AA570" s="1913"/>
      <c r="AB570" s="1914"/>
      <c r="AC570" s="1915"/>
      <c r="AD570" s="834">
        <v>557</v>
      </c>
      <c r="AE570" s="826" t="s">
        <v>15254</v>
      </c>
      <c r="AF570" s="850" t="s">
        <v>15255</v>
      </c>
      <c r="AG570" s="850" t="s">
        <v>15256</v>
      </c>
      <c r="AH570" s="850" t="s">
        <v>15257</v>
      </c>
      <c r="AI570" s="850" t="s">
        <v>15258</v>
      </c>
      <c r="AJ570" s="850" t="s">
        <v>15259</v>
      </c>
      <c r="AK570" s="851" t="s">
        <v>15260</v>
      </c>
      <c r="AL570" s="852" t="s">
        <v>15261</v>
      </c>
      <c r="AM570" s="853" t="s">
        <v>15262</v>
      </c>
      <c r="AN570" s="853" t="s">
        <v>15263</v>
      </c>
      <c r="AO570" s="784" t="s">
        <v>15264</v>
      </c>
      <c r="AP570" s="827" t="s">
        <v>15265</v>
      </c>
      <c r="AQ570" s="777"/>
      <c r="AR570" s="777"/>
      <c r="AS570" s="777"/>
      <c r="AT570" s="752" t="s">
        <v>15266</v>
      </c>
      <c r="AU570" s="694" t="s">
        <v>15267</v>
      </c>
      <c r="AV570" s="694" t="s">
        <v>15268</v>
      </c>
      <c r="AW570" s="709" t="s">
        <v>15269</v>
      </c>
      <c r="AX570" s="709" t="s">
        <v>15270</v>
      </c>
      <c r="AY570" s="872" t="s">
        <v>15271</v>
      </c>
    </row>
    <row r="571" spans="2:51" ht="15" customHeight="1" outlineLevel="1">
      <c r="B571" s="744" t="s">
        <v>15272</v>
      </c>
      <c r="C571" s="757"/>
      <c r="D571" s="757"/>
      <c r="E571" s="757"/>
      <c r="F571" s="757"/>
      <c r="G571" s="757"/>
      <c r="H571" s="758"/>
      <c r="I571" s="759"/>
      <c r="J571" s="761"/>
      <c r="K571" s="761"/>
      <c r="L571" s="784">
        <f t="shared" si="56"/>
        <v>0</v>
      </c>
      <c r="M571" s="780"/>
      <c r="N571" s="786"/>
      <c r="O571" s="786"/>
      <c r="P571" s="786"/>
      <c r="Q571" s="752">
        <f t="shared" si="57"/>
        <v>0</v>
      </c>
      <c r="R571" s="768">
        <f t="shared" si="58"/>
        <v>0</v>
      </c>
      <c r="S571" s="768">
        <f t="shared" si="59"/>
        <v>0</v>
      </c>
      <c r="T571" s="765"/>
      <c r="U571" s="765"/>
      <c r="V571" s="766"/>
      <c r="W571" s="1913"/>
      <c r="X571" s="386" t="s">
        <v>15273</v>
      </c>
      <c r="Y571" s="1913"/>
      <c r="Z571" s="1924"/>
      <c r="AA571" s="1913"/>
      <c r="AB571" s="1914"/>
      <c r="AC571" s="1915"/>
      <c r="AD571" s="834">
        <v>558</v>
      </c>
      <c r="AE571" s="826" t="s">
        <v>15274</v>
      </c>
      <c r="AF571" s="850" t="s">
        <v>15275</v>
      </c>
      <c r="AG571" s="850" t="s">
        <v>15276</v>
      </c>
      <c r="AH571" s="850" t="s">
        <v>15277</v>
      </c>
      <c r="AI571" s="850" t="s">
        <v>15278</v>
      </c>
      <c r="AJ571" s="850" t="s">
        <v>15279</v>
      </c>
      <c r="AK571" s="851" t="s">
        <v>15280</v>
      </c>
      <c r="AL571" s="852" t="s">
        <v>15281</v>
      </c>
      <c r="AM571" s="853" t="s">
        <v>15282</v>
      </c>
      <c r="AN571" s="853" t="s">
        <v>15283</v>
      </c>
      <c r="AO571" s="784" t="s">
        <v>15284</v>
      </c>
      <c r="AP571" s="827" t="s">
        <v>15285</v>
      </c>
      <c r="AQ571" s="777"/>
      <c r="AR571" s="777"/>
      <c r="AS571" s="777"/>
      <c r="AT571" s="752" t="s">
        <v>15286</v>
      </c>
      <c r="AU571" s="694" t="s">
        <v>15287</v>
      </c>
      <c r="AV571" s="694" t="s">
        <v>15288</v>
      </c>
      <c r="AW571" s="709" t="s">
        <v>15289</v>
      </c>
      <c r="AX571" s="709" t="s">
        <v>15290</v>
      </c>
      <c r="AY571" s="872" t="s">
        <v>15291</v>
      </c>
    </row>
    <row r="572" spans="2:51" ht="15" customHeight="1" outlineLevel="1">
      <c r="B572" s="744" t="s">
        <v>15292</v>
      </c>
      <c r="C572" s="757"/>
      <c r="D572" s="757"/>
      <c r="E572" s="757"/>
      <c r="F572" s="757"/>
      <c r="G572" s="757"/>
      <c r="H572" s="758"/>
      <c r="I572" s="759"/>
      <c r="J572" s="761"/>
      <c r="K572" s="761"/>
      <c r="L572" s="784">
        <f t="shared" si="56"/>
        <v>0</v>
      </c>
      <c r="M572" s="780"/>
      <c r="N572" s="786"/>
      <c r="O572" s="786"/>
      <c r="P572" s="786"/>
      <c r="Q572" s="752">
        <f t="shared" si="57"/>
        <v>0</v>
      </c>
      <c r="R572" s="768">
        <f t="shared" si="58"/>
        <v>0</v>
      </c>
      <c r="S572" s="768">
        <f t="shared" si="59"/>
        <v>0</v>
      </c>
      <c r="T572" s="765"/>
      <c r="U572" s="765"/>
      <c r="V572" s="766"/>
      <c r="W572" s="1913"/>
      <c r="X572" s="386" t="s">
        <v>15293</v>
      </c>
      <c r="Y572" s="1913"/>
      <c r="Z572" s="1924"/>
      <c r="AA572" s="1913"/>
      <c r="AB572" s="1914"/>
      <c r="AC572" s="1915"/>
      <c r="AD572" s="834">
        <v>559</v>
      </c>
      <c r="AE572" s="826" t="s">
        <v>15294</v>
      </c>
      <c r="AF572" s="850" t="s">
        <v>15295</v>
      </c>
      <c r="AG572" s="850" t="s">
        <v>15296</v>
      </c>
      <c r="AH572" s="850" t="s">
        <v>15297</v>
      </c>
      <c r="AI572" s="850" t="s">
        <v>15298</v>
      </c>
      <c r="AJ572" s="850" t="s">
        <v>15299</v>
      </c>
      <c r="AK572" s="851" t="s">
        <v>15300</v>
      </c>
      <c r="AL572" s="852" t="s">
        <v>15301</v>
      </c>
      <c r="AM572" s="853" t="s">
        <v>15302</v>
      </c>
      <c r="AN572" s="853" t="s">
        <v>15303</v>
      </c>
      <c r="AO572" s="784" t="s">
        <v>15304</v>
      </c>
      <c r="AP572" s="827" t="s">
        <v>15305</v>
      </c>
      <c r="AQ572" s="777"/>
      <c r="AR572" s="777"/>
      <c r="AS572" s="777"/>
      <c r="AT572" s="752" t="s">
        <v>15306</v>
      </c>
      <c r="AU572" s="694" t="s">
        <v>15307</v>
      </c>
      <c r="AV572" s="694" t="s">
        <v>15308</v>
      </c>
      <c r="AW572" s="709" t="s">
        <v>15309</v>
      </c>
      <c r="AX572" s="709" t="s">
        <v>15310</v>
      </c>
      <c r="AY572" s="872" t="s">
        <v>15311</v>
      </c>
    </row>
    <row r="573" spans="2:51" ht="15" customHeight="1" outlineLevel="1">
      <c r="B573" s="744" t="s">
        <v>15312</v>
      </c>
      <c r="C573" s="757"/>
      <c r="D573" s="757"/>
      <c r="E573" s="757"/>
      <c r="F573" s="757"/>
      <c r="G573" s="757"/>
      <c r="H573" s="758"/>
      <c r="I573" s="759"/>
      <c r="J573" s="761"/>
      <c r="K573" s="761"/>
      <c r="L573" s="784">
        <f t="shared" si="56"/>
        <v>0</v>
      </c>
      <c r="M573" s="780"/>
      <c r="N573" s="786"/>
      <c r="O573" s="786"/>
      <c r="P573" s="786"/>
      <c r="Q573" s="752">
        <f t="shared" si="57"/>
        <v>0</v>
      </c>
      <c r="R573" s="768">
        <f t="shared" si="58"/>
        <v>0</v>
      </c>
      <c r="S573" s="768">
        <f t="shared" si="59"/>
        <v>0</v>
      </c>
      <c r="T573" s="765"/>
      <c r="U573" s="765"/>
      <c r="V573" s="766"/>
      <c r="W573" s="1913"/>
      <c r="X573" s="386" t="s">
        <v>15313</v>
      </c>
      <c r="Y573" s="1913"/>
      <c r="Z573" s="1924"/>
      <c r="AA573" s="1913"/>
      <c r="AB573" s="1914"/>
      <c r="AC573" s="1915"/>
      <c r="AD573" s="834">
        <v>560</v>
      </c>
      <c r="AE573" s="826" t="s">
        <v>15314</v>
      </c>
      <c r="AF573" s="850" t="s">
        <v>15315</v>
      </c>
      <c r="AG573" s="850" t="s">
        <v>15316</v>
      </c>
      <c r="AH573" s="850" t="s">
        <v>15317</v>
      </c>
      <c r="AI573" s="850" t="s">
        <v>15318</v>
      </c>
      <c r="AJ573" s="850" t="s">
        <v>15319</v>
      </c>
      <c r="AK573" s="851" t="s">
        <v>15320</v>
      </c>
      <c r="AL573" s="852" t="s">
        <v>15321</v>
      </c>
      <c r="AM573" s="853" t="s">
        <v>15322</v>
      </c>
      <c r="AN573" s="853" t="s">
        <v>15323</v>
      </c>
      <c r="AO573" s="784" t="s">
        <v>15324</v>
      </c>
      <c r="AP573" s="827" t="s">
        <v>15325</v>
      </c>
      <c r="AQ573" s="777"/>
      <c r="AR573" s="777"/>
      <c r="AS573" s="777"/>
      <c r="AT573" s="752" t="s">
        <v>15326</v>
      </c>
      <c r="AU573" s="694" t="s">
        <v>15327</v>
      </c>
      <c r="AV573" s="694" t="s">
        <v>15328</v>
      </c>
      <c r="AW573" s="709" t="s">
        <v>15329</v>
      </c>
      <c r="AX573" s="709" t="s">
        <v>15330</v>
      </c>
      <c r="AY573" s="872" t="s">
        <v>15331</v>
      </c>
    </row>
    <row r="574" spans="2:51" ht="15" customHeight="1" outlineLevel="1">
      <c r="B574" s="744" t="s">
        <v>15332</v>
      </c>
      <c r="C574" s="757"/>
      <c r="D574" s="757"/>
      <c r="E574" s="757"/>
      <c r="F574" s="757"/>
      <c r="G574" s="757"/>
      <c r="H574" s="758"/>
      <c r="I574" s="759"/>
      <c r="J574" s="761"/>
      <c r="K574" s="761"/>
      <c r="L574" s="784">
        <f t="shared" si="56"/>
        <v>0</v>
      </c>
      <c r="M574" s="780"/>
      <c r="N574" s="786"/>
      <c r="O574" s="786"/>
      <c r="P574" s="786"/>
      <c r="Q574" s="752">
        <f t="shared" si="57"/>
        <v>0</v>
      </c>
      <c r="R574" s="768">
        <f t="shared" si="58"/>
        <v>0</v>
      </c>
      <c r="S574" s="768">
        <f t="shared" si="59"/>
        <v>0</v>
      </c>
      <c r="T574" s="765"/>
      <c r="U574" s="765"/>
      <c r="V574" s="766"/>
      <c r="W574" s="1913"/>
      <c r="X574" s="386" t="s">
        <v>15333</v>
      </c>
      <c r="Y574" s="1913"/>
      <c r="Z574" s="1924"/>
      <c r="AA574" s="1913"/>
      <c r="AB574" s="1914"/>
      <c r="AC574" s="1915"/>
      <c r="AD574" s="834">
        <v>561</v>
      </c>
      <c r="AE574" s="826" t="s">
        <v>15334</v>
      </c>
      <c r="AF574" s="850" t="s">
        <v>15335</v>
      </c>
      <c r="AG574" s="850" t="s">
        <v>15336</v>
      </c>
      <c r="AH574" s="850" t="s">
        <v>15337</v>
      </c>
      <c r="AI574" s="850" t="s">
        <v>15338</v>
      </c>
      <c r="AJ574" s="850" t="s">
        <v>15339</v>
      </c>
      <c r="AK574" s="851" t="s">
        <v>15340</v>
      </c>
      <c r="AL574" s="852" t="s">
        <v>15341</v>
      </c>
      <c r="AM574" s="853" t="s">
        <v>15342</v>
      </c>
      <c r="AN574" s="853" t="s">
        <v>15343</v>
      </c>
      <c r="AO574" s="784" t="s">
        <v>15344</v>
      </c>
      <c r="AP574" s="827" t="s">
        <v>15345</v>
      </c>
      <c r="AQ574" s="777"/>
      <c r="AR574" s="777"/>
      <c r="AS574" s="777"/>
      <c r="AT574" s="752" t="s">
        <v>15346</v>
      </c>
      <c r="AU574" s="694" t="s">
        <v>15347</v>
      </c>
      <c r="AV574" s="694" t="s">
        <v>15348</v>
      </c>
      <c r="AW574" s="709" t="s">
        <v>15349</v>
      </c>
      <c r="AX574" s="709" t="s">
        <v>15350</v>
      </c>
      <c r="AY574" s="872" t="s">
        <v>15351</v>
      </c>
    </row>
    <row r="575" spans="2:51" ht="15" customHeight="1" outlineLevel="1">
      <c r="B575" s="744" t="s">
        <v>15352</v>
      </c>
      <c r="C575" s="757"/>
      <c r="D575" s="757"/>
      <c r="E575" s="757"/>
      <c r="F575" s="757"/>
      <c r="G575" s="757"/>
      <c r="H575" s="758"/>
      <c r="I575" s="759"/>
      <c r="J575" s="761"/>
      <c r="K575" s="761"/>
      <c r="L575" s="784">
        <f t="shared" si="56"/>
        <v>0</v>
      </c>
      <c r="M575" s="780"/>
      <c r="N575" s="786"/>
      <c r="O575" s="786"/>
      <c r="P575" s="786"/>
      <c r="Q575" s="752">
        <f t="shared" si="57"/>
        <v>0</v>
      </c>
      <c r="R575" s="768">
        <f t="shared" si="58"/>
        <v>0</v>
      </c>
      <c r="S575" s="768">
        <f t="shared" si="59"/>
        <v>0</v>
      </c>
      <c r="T575" s="765"/>
      <c r="U575" s="765"/>
      <c r="V575" s="766"/>
      <c r="W575" s="1913"/>
      <c r="X575" s="386" t="s">
        <v>15353</v>
      </c>
      <c r="Y575" s="1913"/>
      <c r="Z575" s="1924"/>
      <c r="AA575" s="1913"/>
      <c r="AB575" s="1914"/>
      <c r="AC575" s="1915"/>
      <c r="AD575" s="834">
        <v>562</v>
      </c>
      <c r="AE575" s="826" t="s">
        <v>15354</v>
      </c>
      <c r="AF575" s="850" t="s">
        <v>15355</v>
      </c>
      <c r="AG575" s="850" t="s">
        <v>15356</v>
      </c>
      <c r="AH575" s="850" t="s">
        <v>15357</v>
      </c>
      <c r="AI575" s="850" t="s">
        <v>15358</v>
      </c>
      <c r="AJ575" s="850" t="s">
        <v>15359</v>
      </c>
      <c r="AK575" s="851" t="s">
        <v>15360</v>
      </c>
      <c r="AL575" s="852" t="s">
        <v>15361</v>
      </c>
      <c r="AM575" s="853" t="s">
        <v>15362</v>
      </c>
      <c r="AN575" s="853" t="s">
        <v>15363</v>
      </c>
      <c r="AO575" s="784" t="s">
        <v>15364</v>
      </c>
      <c r="AP575" s="827" t="s">
        <v>15365</v>
      </c>
      <c r="AQ575" s="777"/>
      <c r="AR575" s="777"/>
      <c r="AS575" s="777"/>
      <c r="AT575" s="752" t="s">
        <v>15366</v>
      </c>
      <c r="AU575" s="694" t="s">
        <v>15367</v>
      </c>
      <c r="AV575" s="694" t="s">
        <v>15368</v>
      </c>
      <c r="AW575" s="709" t="s">
        <v>15369</v>
      </c>
      <c r="AX575" s="709" t="s">
        <v>15370</v>
      </c>
      <c r="AY575" s="872" t="s">
        <v>15371</v>
      </c>
    </row>
    <row r="576" spans="2:51" ht="15" customHeight="1" outlineLevel="1">
      <c r="B576" s="744" t="s">
        <v>15372</v>
      </c>
      <c r="C576" s="757"/>
      <c r="D576" s="757"/>
      <c r="E576" s="757"/>
      <c r="F576" s="757"/>
      <c r="G576" s="757"/>
      <c r="H576" s="758"/>
      <c r="I576" s="759"/>
      <c r="J576" s="761"/>
      <c r="K576" s="761"/>
      <c r="L576" s="784">
        <f t="shared" si="56"/>
        <v>0</v>
      </c>
      <c r="M576" s="780"/>
      <c r="N576" s="786"/>
      <c r="O576" s="786"/>
      <c r="P576" s="786"/>
      <c r="Q576" s="752">
        <f t="shared" si="57"/>
        <v>0</v>
      </c>
      <c r="R576" s="768">
        <f t="shared" si="58"/>
        <v>0</v>
      </c>
      <c r="S576" s="768">
        <f t="shared" si="59"/>
        <v>0</v>
      </c>
      <c r="T576" s="765"/>
      <c r="U576" s="765"/>
      <c r="V576" s="766"/>
      <c r="W576" s="1913"/>
      <c r="X576" s="386" t="s">
        <v>15373</v>
      </c>
      <c r="Y576" s="1913"/>
      <c r="Z576" s="1924"/>
      <c r="AA576" s="1913"/>
      <c r="AB576" s="1914"/>
      <c r="AC576" s="1915"/>
      <c r="AD576" s="834">
        <v>563</v>
      </c>
      <c r="AE576" s="826" t="s">
        <v>15374</v>
      </c>
      <c r="AF576" s="850" t="s">
        <v>15375</v>
      </c>
      <c r="AG576" s="850" t="s">
        <v>15376</v>
      </c>
      <c r="AH576" s="850" t="s">
        <v>15377</v>
      </c>
      <c r="AI576" s="850" t="s">
        <v>15378</v>
      </c>
      <c r="AJ576" s="850" t="s">
        <v>15379</v>
      </c>
      <c r="AK576" s="851" t="s">
        <v>15380</v>
      </c>
      <c r="AL576" s="852" t="s">
        <v>15381</v>
      </c>
      <c r="AM576" s="853" t="s">
        <v>15382</v>
      </c>
      <c r="AN576" s="853" t="s">
        <v>15383</v>
      </c>
      <c r="AO576" s="784" t="s">
        <v>15384</v>
      </c>
      <c r="AP576" s="827" t="s">
        <v>15385</v>
      </c>
      <c r="AQ576" s="777"/>
      <c r="AR576" s="777"/>
      <c r="AS576" s="777"/>
      <c r="AT576" s="752" t="s">
        <v>15386</v>
      </c>
      <c r="AU576" s="694" t="s">
        <v>15387</v>
      </c>
      <c r="AV576" s="694" t="s">
        <v>15388</v>
      </c>
      <c r="AW576" s="709" t="s">
        <v>15389</v>
      </c>
      <c r="AX576" s="709" t="s">
        <v>15390</v>
      </c>
      <c r="AY576" s="872" t="s">
        <v>15391</v>
      </c>
    </row>
    <row r="577" spans="2:51" ht="15" customHeight="1" outlineLevel="1">
      <c r="B577" s="744" t="s">
        <v>15392</v>
      </c>
      <c r="C577" s="757"/>
      <c r="D577" s="757"/>
      <c r="E577" s="757"/>
      <c r="F577" s="757"/>
      <c r="G577" s="757"/>
      <c r="H577" s="758"/>
      <c r="I577" s="759"/>
      <c r="J577" s="761"/>
      <c r="K577" s="761"/>
      <c r="L577" s="784">
        <f t="shared" si="56"/>
        <v>0</v>
      </c>
      <c r="M577" s="780"/>
      <c r="N577" s="786"/>
      <c r="O577" s="786"/>
      <c r="P577" s="786"/>
      <c r="Q577" s="752">
        <f t="shared" si="57"/>
        <v>0</v>
      </c>
      <c r="R577" s="768">
        <f t="shared" si="58"/>
        <v>0</v>
      </c>
      <c r="S577" s="768">
        <f t="shared" si="59"/>
        <v>0</v>
      </c>
      <c r="T577" s="765"/>
      <c r="U577" s="765"/>
      <c r="V577" s="766"/>
      <c r="W577" s="1913"/>
      <c r="X577" s="386" t="s">
        <v>15393</v>
      </c>
      <c r="Y577" s="1913"/>
      <c r="Z577" s="1924"/>
      <c r="AA577" s="1913"/>
      <c r="AB577" s="1914"/>
      <c r="AC577" s="1915"/>
      <c r="AD577" s="834">
        <v>564</v>
      </c>
      <c r="AE577" s="826" t="s">
        <v>15394</v>
      </c>
      <c r="AF577" s="850" t="s">
        <v>15395</v>
      </c>
      <c r="AG577" s="850" t="s">
        <v>15396</v>
      </c>
      <c r="AH577" s="850" t="s">
        <v>15397</v>
      </c>
      <c r="AI577" s="850" t="s">
        <v>15398</v>
      </c>
      <c r="AJ577" s="850" t="s">
        <v>15399</v>
      </c>
      <c r="AK577" s="851" t="s">
        <v>15400</v>
      </c>
      <c r="AL577" s="852" t="s">
        <v>15401</v>
      </c>
      <c r="AM577" s="853" t="s">
        <v>15402</v>
      </c>
      <c r="AN577" s="853" t="s">
        <v>15403</v>
      </c>
      <c r="AO577" s="784" t="s">
        <v>15404</v>
      </c>
      <c r="AP577" s="827" t="s">
        <v>15405</v>
      </c>
      <c r="AQ577" s="777"/>
      <c r="AR577" s="777"/>
      <c r="AS577" s="777"/>
      <c r="AT577" s="752" t="s">
        <v>15406</v>
      </c>
      <c r="AU577" s="694" t="s">
        <v>15407</v>
      </c>
      <c r="AV577" s="694" t="s">
        <v>15408</v>
      </c>
      <c r="AW577" s="709" t="s">
        <v>15409</v>
      </c>
      <c r="AX577" s="709" t="s">
        <v>15410</v>
      </c>
      <c r="AY577" s="872" t="s">
        <v>15411</v>
      </c>
    </row>
    <row r="578" spans="2:51" ht="15" customHeight="1" outlineLevel="1">
      <c r="B578" s="744" t="s">
        <v>15412</v>
      </c>
      <c r="C578" s="757"/>
      <c r="D578" s="757"/>
      <c r="E578" s="757"/>
      <c r="F578" s="757"/>
      <c r="G578" s="757"/>
      <c r="H578" s="758"/>
      <c r="I578" s="759"/>
      <c r="J578" s="761"/>
      <c r="K578" s="761"/>
      <c r="L578" s="784">
        <f t="shared" si="56"/>
        <v>0</v>
      </c>
      <c r="M578" s="780"/>
      <c r="N578" s="786"/>
      <c r="O578" s="786"/>
      <c r="P578" s="786"/>
      <c r="Q578" s="752">
        <f t="shared" si="57"/>
        <v>0</v>
      </c>
      <c r="R578" s="768">
        <f t="shared" si="58"/>
        <v>0</v>
      </c>
      <c r="S578" s="768">
        <f t="shared" si="59"/>
        <v>0</v>
      </c>
      <c r="T578" s="765"/>
      <c r="U578" s="765"/>
      <c r="V578" s="766"/>
      <c r="W578" s="1913"/>
      <c r="X578" s="386" t="s">
        <v>15413</v>
      </c>
      <c r="Y578" s="1913"/>
      <c r="Z578" s="1924"/>
      <c r="AA578" s="1913"/>
      <c r="AB578" s="1914"/>
      <c r="AC578" s="1915"/>
      <c r="AD578" s="834">
        <v>565</v>
      </c>
      <c r="AE578" s="826" t="s">
        <v>15414</v>
      </c>
      <c r="AF578" s="850" t="s">
        <v>15415</v>
      </c>
      <c r="AG578" s="850" t="s">
        <v>15416</v>
      </c>
      <c r="AH578" s="850" t="s">
        <v>15417</v>
      </c>
      <c r="AI578" s="850" t="s">
        <v>15418</v>
      </c>
      <c r="AJ578" s="850" t="s">
        <v>15419</v>
      </c>
      <c r="AK578" s="851" t="s">
        <v>15420</v>
      </c>
      <c r="AL578" s="852" t="s">
        <v>15421</v>
      </c>
      <c r="AM578" s="853" t="s">
        <v>15422</v>
      </c>
      <c r="AN578" s="853" t="s">
        <v>15423</v>
      </c>
      <c r="AO578" s="784" t="s">
        <v>15424</v>
      </c>
      <c r="AP578" s="827" t="s">
        <v>15425</v>
      </c>
      <c r="AQ578" s="777"/>
      <c r="AR578" s="777"/>
      <c r="AS578" s="777"/>
      <c r="AT578" s="752" t="s">
        <v>15426</v>
      </c>
      <c r="AU578" s="694" t="s">
        <v>15427</v>
      </c>
      <c r="AV578" s="694" t="s">
        <v>15428</v>
      </c>
      <c r="AW578" s="709" t="s">
        <v>15429</v>
      </c>
      <c r="AX578" s="709" t="s">
        <v>15430</v>
      </c>
      <c r="AY578" s="872" t="s">
        <v>15431</v>
      </c>
    </row>
    <row r="579" spans="2:51" ht="15" customHeight="1" outlineLevel="1">
      <c r="B579" s="744" t="s">
        <v>15432</v>
      </c>
      <c r="C579" s="757"/>
      <c r="D579" s="757"/>
      <c r="E579" s="757"/>
      <c r="F579" s="757"/>
      <c r="G579" s="757"/>
      <c r="H579" s="758"/>
      <c r="I579" s="759"/>
      <c r="J579" s="761"/>
      <c r="K579" s="761"/>
      <c r="L579" s="784">
        <f t="shared" si="56"/>
        <v>0</v>
      </c>
      <c r="M579" s="780"/>
      <c r="N579" s="786"/>
      <c r="O579" s="786"/>
      <c r="P579" s="786"/>
      <c r="Q579" s="752">
        <f t="shared" si="57"/>
        <v>0</v>
      </c>
      <c r="R579" s="768">
        <f t="shared" si="58"/>
        <v>0</v>
      </c>
      <c r="S579" s="768">
        <f t="shared" si="59"/>
        <v>0</v>
      </c>
      <c r="T579" s="765"/>
      <c r="U579" s="765"/>
      <c r="V579" s="766"/>
      <c r="W579" s="1913"/>
      <c r="X579" s="386" t="s">
        <v>15433</v>
      </c>
      <c r="Y579" s="1913"/>
      <c r="Z579" s="1924"/>
      <c r="AA579" s="1913"/>
      <c r="AB579" s="1914"/>
      <c r="AC579" s="1915"/>
      <c r="AD579" s="834">
        <v>566</v>
      </c>
      <c r="AE579" s="826" t="s">
        <v>15434</v>
      </c>
      <c r="AF579" s="850" t="s">
        <v>15435</v>
      </c>
      <c r="AG579" s="850" t="s">
        <v>15436</v>
      </c>
      <c r="AH579" s="850" t="s">
        <v>15437</v>
      </c>
      <c r="AI579" s="850" t="s">
        <v>15438</v>
      </c>
      <c r="AJ579" s="850" t="s">
        <v>15439</v>
      </c>
      <c r="AK579" s="851" t="s">
        <v>15440</v>
      </c>
      <c r="AL579" s="852" t="s">
        <v>15441</v>
      </c>
      <c r="AM579" s="853" t="s">
        <v>15442</v>
      </c>
      <c r="AN579" s="853" t="s">
        <v>15443</v>
      </c>
      <c r="AO579" s="784" t="s">
        <v>15444</v>
      </c>
      <c r="AP579" s="827" t="s">
        <v>15445</v>
      </c>
      <c r="AQ579" s="777"/>
      <c r="AR579" s="777"/>
      <c r="AS579" s="777"/>
      <c r="AT579" s="752" t="s">
        <v>15446</v>
      </c>
      <c r="AU579" s="694" t="s">
        <v>15447</v>
      </c>
      <c r="AV579" s="694" t="s">
        <v>15448</v>
      </c>
      <c r="AW579" s="709" t="s">
        <v>15449</v>
      </c>
      <c r="AX579" s="709" t="s">
        <v>15450</v>
      </c>
      <c r="AY579" s="872" t="s">
        <v>15451</v>
      </c>
    </row>
    <row r="580" spans="2:51" ht="15" customHeight="1" outlineLevel="1">
      <c r="B580" s="744" t="s">
        <v>15452</v>
      </c>
      <c r="C580" s="757"/>
      <c r="D580" s="757"/>
      <c r="E580" s="757"/>
      <c r="F580" s="757"/>
      <c r="G580" s="757"/>
      <c r="H580" s="758"/>
      <c r="I580" s="759"/>
      <c r="J580" s="761"/>
      <c r="K580" s="761"/>
      <c r="L580" s="784">
        <f t="shared" si="56"/>
        <v>0</v>
      </c>
      <c r="M580" s="780"/>
      <c r="N580" s="786"/>
      <c r="O580" s="786"/>
      <c r="P580" s="786"/>
      <c r="Q580" s="752">
        <f t="shared" si="57"/>
        <v>0</v>
      </c>
      <c r="R580" s="768">
        <f t="shared" si="58"/>
        <v>0</v>
      </c>
      <c r="S580" s="768">
        <f t="shared" si="59"/>
        <v>0</v>
      </c>
      <c r="T580" s="765"/>
      <c r="U580" s="765"/>
      <c r="V580" s="766"/>
      <c r="W580" s="1913"/>
      <c r="X580" s="386" t="s">
        <v>15453</v>
      </c>
      <c r="Y580" s="1913"/>
      <c r="Z580" s="1924"/>
      <c r="AA580" s="1913"/>
      <c r="AB580" s="1914"/>
      <c r="AC580" s="1915"/>
      <c r="AD580" s="834">
        <v>567</v>
      </c>
      <c r="AE580" s="826" t="s">
        <v>15454</v>
      </c>
      <c r="AF580" s="850" t="s">
        <v>15455</v>
      </c>
      <c r="AG580" s="850" t="s">
        <v>15456</v>
      </c>
      <c r="AH580" s="850" t="s">
        <v>15457</v>
      </c>
      <c r="AI580" s="850" t="s">
        <v>15458</v>
      </c>
      <c r="AJ580" s="850" t="s">
        <v>15459</v>
      </c>
      <c r="AK580" s="851" t="s">
        <v>15460</v>
      </c>
      <c r="AL580" s="852" t="s">
        <v>15461</v>
      </c>
      <c r="AM580" s="853" t="s">
        <v>15462</v>
      </c>
      <c r="AN580" s="853" t="s">
        <v>15463</v>
      </c>
      <c r="AO580" s="784" t="s">
        <v>15464</v>
      </c>
      <c r="AP580" s="827" t="s">
        <v>15465</v>
      </c>
      <c r="AQ580" s="777"/>
      <c r="AR580" s="777"/>
      <c r="AS580" s="777"/>
      <c r="AT580" s="752" t="s">
        <v>15466</v>
      </c>
      <c r="AU580" s="694" t="s">
        <v>15467</v>
      </c>
      <c r="AV580" s="694" t="s">
        <v>15468</v>
      </c>
      <c r="AW580" s="709" t="s">
        <v>15469</v>
      </c>
      <c r="AX580" s="709" t="s">
        <v>15470</v>
      </c>
      <c r="AY580" s="872" t="s">
        <v>15471</v>
      </c>
    </row>
    <row r="581" spans="2:51" ht="15" customHeight="1" outlineLevel="1">
      <c r="B581" s="744" t="s">
        <v>15472</v>
      </c>
      <c r="C581" s="757"/>
      <c r="D581" s="757"/>
      <c r="E581" s="757"/>
      <c r="F581" s="757"/>
      <c r="G581" s="757"/>
      <c r="H581" s="758"/>
      <c r="I581" s="759"/>
      <c r="J581" s="761"/>
      <c r="K581" s="761"/>
      <c r="L581" s="784">
        <f t="shared" si="56"/>
        <v>0</v>
      </c>
      <c r="M581" s="780"/>
      <c r="N581" s="786"/>
      <c r="O581" s="786"/>
      <c r="P581" s="786"/>
      <c r="Q581" s="752">
        <f t="shared" si="57"/>
        <v>0</v>
      </c>
      <c r="R581" s="768">
        <f t="shared" si="58"/>
        <v>0</v>
      </c>
      <c r="S581" s="768">
        <f t="shared" si="59"/>
        <v>0</v>
      </c>
      <c r="T581" s="765"/>
      <c r="U581" s="765"/>
      <c r="V581" s="766"/>
      <c r="W581" s="1913"/>
      <c r="X581" s="386" t="s">
        <v>15473</v>
      </c>
      <c r="Y581" s="1913"/>
      <c r="Z581" s="1924"/>
      <c r="AA581" s="1913"/>
      <c r="AB581" s="1914"/>
      <c r="AC581" s="1915"/>
      <c r="AD581" s="834">
        <v>568</v>
      </c>
      <c r="AE581" s="826" t="s">
        <v>15474</v>
      </c>
      <c r="AF581" s="850" t="s">
        <v>15475</v>
      </c>
      <c r="AG581" s="850" t="s">
        <v>15476</v>
      </c>
      <c r="AH581" s="850" t="s">
        <v>15477</v>
      </c>
      <c r="AI581" s="850" t="s">
        <v>15478</v>
      </c>
      <c r="AJ581" s="850" t="s">
        <v>15479</v>
      </c>
      <c r="AK581" s="851" t="s">
        <v>15480</v>
      </c>
      <c r="AL581" s="852" t="s">
        <v>15481</v>
      </c>
      <c r="AM581" s="853" t="s">
        <v>15482</v>
      </c>
      <c r="AN581" s="853" t="s">
        <v>15483</v>
      </c>
      <c r="AO581" s="784" t="s">
        <v>15484</v>
      </c>
      <c r="AP581" s="827" t="s">
        <v>15485</v>
      </c>
      <c r="AQ581" s="777"/>
      <c r="AR581" s="777"/>
      <c r="AS581" s="777"/>
      <c r="AT581" s="752" t="s">
        <v>15486</v>
      </c>
      <c r="AU581" s="694" t="s">
        <v>15487</v>
      </c>
      <c r="AV581" s="694" t="s">
        <v>15488</v>
      </c>
      <c r="AW581" s="709" t="s">
        <v>15489</v>
      </c>
      <c r="AX581" s="709" t="s">
        <v>15490</v>
      </c>
      <c r="AY581" s="872" t="s">
        <v>15491</v>
      </c>
    </row>
    <row r="582" spans="2:51" ht="15" customHeight="1" outlineLevel="1">
      <c r="B582" s="744" t="s">
        <v>15492</v>
      </c>
      <c r="C582" s="757"/>
      <c r="D582" s="757"/>
      <c r="E582" s="757"/>
      <c r="F582" s="757"/>
      <c r="G582" s="757"/>
      <c r="H582" s="758"/>
      <c r="I582" s="759"/>
      <c r="J582" s="761"/>
      <c r="K582" s="761"/>
      <c r="L582" s="784">
        <f t="shared" si="56"/>
        <v>0</v>
      </c>
      <c r="M582" s="780"/>
      <c r="N582" s="786"/>
      <c r="O582" s="786"/>
      <c r="P582" s="786"/>
      <c r="Q582" s="752">
        <f t="shared" si="57"/>
        <v>0</v>
      </c>
      <c r="R582" s="768">
        <f t="shared" si="58"/>
        <v>0</v>
      </c>
      <c r="S582" s="768">
        <f t="shared" si="59"/>
        <v>0</v>
      </c>
      <c r="T582" s="765"/>
      <c r="U582" s="765"/>
      <c r="V582" s="766"/>
      <c r="W582" s="1913"/>
      <c r="X582" s="386" t="s">
        <v>15493</v>
      </c>
      <c r="Y582" s="1913"/>
      <c r="Z582" s="1924"/>
      <c r="AA582" s="1913"/>
      <c r="AB582" s="1914"/>
      <c r="AC582" s="1915"/>
      <c r="AD582" s="834">
        <v>569</v>
      </c>
      <c r="AE582" s="826" t="s">
        <v>15494</v>
      </c>
      <c r="AF582" s="850" t="s">
        <v>15495</v>
      </c>
      <c r="AG582" s="850" t="s">
        <v>15496</v>
      </c>
      <c r="AH582" s="850" t="s">
        <v>15497</v>
      </c>
      <c r="AI582" s="850" t="s">
        <v>15498</v>
      </c>
      <c r="AJ582" s="850" t="s">
        <v>15499</v>
      </c>
      <c r="AK582" s="851" t="s">
        <v>15500</v>
      </c>
      <c r="AL582" s="852" t="s">
        <v>15501</v>
      </c>
      <c r="AM582" s="853" t="s">
        <v>15502</v>
      </c>
      <c r="AN582" s="853" t="s">
        <v>15503</v>
      </c>
      <c r="AO582" s="784" t="s">
        <v>15504</v>
      </c>
      <c r="AP582" s="827" t="s">
        <v>15505</v>
      </c>
      <c r="AQ582" s="777"/>
      <c r="AR582" s="777"/>
      <c r="AS582" s="777"/>
      <c r="AT582" s="752" t="s">
        <v>15506</v>
      </c>
      <c r="AU582" s="694" t="s">
        <v>15507</v>
      </c>
      <c r="AV582" s="694" t="s">
        <v>15508</v>
      </c>
      <c r="AW582" s="709" t="s">
        <v>15509</v>
      </c>
      <c r="AX582" s="709" t="s">
        <v>15510</v>
      </c>
      <c r="AY582" s="872" t="s">
        <v>15511</v>
      </c>
    </row>
    <row r="583" spans="2:51" ht="15" customHeight="1" outlineLevel="1">
      <c r="B583" s="744" t="s">
        <v>15512</v>
      </c>
      <c r="C583" s="757"/>
      <c r="D583" s="757"/>
      <c r="E583" s="757"/>
      <c r="F583" s="757"/>
      <c r="G583" s="757"/>
      <c r="H583" s="758"/>
      <c r="I583" s="759"/>
      <c r="J583" s="761"/>
      <c r="K583" s="761"/>
      <c r="L583" s="784">
        <f t="shared" si="56"/>
        <v>0</v>
      </c>
      <c r="M583" s="780"/>
      <c r="N583" s="786"/>
      <c r="O583" s="786"/>
      <c r="P583" s="786"/>
      <c r="Q583" s="752">
        <f t="shared" si="57"/>
        <v>0</v>
      </c>
      <c r="R583" s="768">
        <f t="shared" si="58"/>
        <v>0</v>
      </c>
      <c r="S583" s="768">
        <f t="shared" si="59"/>
        <v>0</v>
      </c>
      <c r="T583" s="765"/>
      <c r="U583" s="765"/>
      <c r="V583" s="766"/>
      <c r="W583" s="1913"/>
      <c r="X583" s="386" t="s">
        <v>15513</v>
      </c>
      <c r="Y583" s="1913"/>
      <c r="Z583" s="1924"/>
      <c r="AA583" s="1913"/>
      <c r="AB583" s="1914"/>
      <c r="AC583" s="1915"/>
      <c r="AD583" s="834">
        <v>570</v>
      </c>
      <c r="AE583" s="826" t="s">
        <v>15514</v>
      </c>
      <c r="AF583" s="850" t="s">
        <v>15515</v>
      </c>
      <c r="AG583" s="850" t="s">
        <v>15516</v>
      </c>
      <c r="AH583" s="850" t="s">
        <v>15517</v>
      </c>
      <c r="AI583" s="850" t="s">
        <v>15518</v>
      </c>
      <c r="AJ583" s="850" t="s">
        <v>15519</v>
      </c>
      <c r="AK583" s="851" t="s">
        <v>15520</v>
      </c>
      <c r="AL583" s="852" t="s">
        <v>15521</v>
      </c>
      <c r="AM583" s="853" t="s">
        <v>15522</v>
      </c>
      <c r="AN583" s="853" t="s">
        <v>15523</v>
      </c>
      <c r="AO583" s="784" t="s">
        <v>15524</v>
      </c>
      <c r="AP583" s="827" t="s">
        <v>15525</v>
      </c>
      <c r="AQ583" s="777"/>
      <c r="AR583" s="777"/>
      <c r="AS583" s="777"/>
      <c r="AT583" s="752" t="s">
        <v>15526</v>
      </c>
      <c r="AU583" s="694" t="s">
        <v>15527</v>
      </c>
      <c r="AV583" s="694" t="s">
        <v>15528</v>
      </c>
      <c r="AW583" s="709" t="s">
        <v>15529</v>
      </c>
      <c r="AX583" s="709" t="s">
        <v>15530</v>
      </c>
      <c r="AY583" s="872" t="s">
        <v>15531</v>
      </c>
    </row>
    <row r="584" spans="2:51" ht="15" customHeight="1" outlineLevel="1">
      <c r="B584" s="744" t="s">
        <v>15532</v>
      </c>
      <c r="C584" s="757"/>
      <c r="D584" s="757"/>
      <c r="E584" s="757"/>
      <c r="F584" s="757"/>
      <c r="G584" s="757"/>
      <c r="H584" s="758"/>
      <c r="I584" s="759"/>
      <c r="J584" s="761"/>
      <c r="K584" s="761"/>
      <c r="L584" s="784">
        <f t="shared" si="56"/>
        <v>0</v>
      </c>
      <c r="M584" s="780"/>
      <c r="N584" s="786"/>
      <c r="O584" s="786"/>
      <c r="P584" s="786"/>
      <c r="Q584" s="752">
        <f t="shared" si="57"/>
        <v>0</v>
      </c>
      <c r="R584" s="768">
        <f t="shared" si="58"/>
        <v>0</v>
      </c>
      <c r="S584" s="768">
        <f t="shared" si="59"/>
        <v>0</v>
      </c>
      <c r="T584" s="765"/>
      <c r="U584" s="765"/>
      <c r="V584" s="766"/>
      <c r="W584" s="1913"/>
      <c r="X584" s="386" t="s">
        <v>15533</v>
      </c>
      <c r="Y584" s="1913"/>
      <c r="Z584" s="1924"/>
      <c r="AA584" s="1913"/>
      <c r="AB584" s="1914"/>
      <c r="AC584" s="1915"/>
      <c r="AD584" s="834">
        <v>571</v>
      </c>
      <c r="AE584" s="826" t="s">
        <v>15534</v>
      </c>
      <c r="AF584" s="850" t="s">
        <v>15535</v>
      </c>
      <c r="AG584" s="850" t="s">
        <v>15536</v>
      </c>
      <c r="AH584" s="850" t="s">
        <v>15537</v>
      </c>
      <c r="AI584" s="850" t="s">
        <v>15538</v>
      </c>
      <c r="AJ584" s="850" t="s">
        <v>15539</v>
      </c>
      <c r="AK584" s="851" t="s">
        <v>15540</v>
      </c>
      <c r="AL584" s="852" t="s">
        <v>15541</v>
      </c>
      <c r="AM584" s="853" t="s">
        <v>15542</v>
      </c>
      <c r="AN584" s="853" t="s">
        <v>15543</v>
      </c>
      <c r="AO584" s="784" t="s">
        <v>15544</v>
      </c>
      <c r="AP584" s="827" t="s">
        <v>15545</v>
      </c>
      <c r="AQ584" s="777"/>
      <c r="AR584" s="777"/>
      <c r="AS584" s="777"/>
      <c r="AT584" s="752" t="s">
        <v>15546</v>
      </c>
      <c r="AU584" s="694" t="s">
        <v>15547</v>
      </c>
      <c r="AV584" s="694" t="s">
        <v>15548</v>
      </c>
      <c r="AW584" s="709" t="s">
        <v>15549</v>
      </c>
      <c r="AX584" s="709" t="s">
        <v>15550</v>
      </c>
      <c r="AY584" s="872" t="s">
        <v>15551</v>
      </c>
    </row>
    <row r="585" spans="2:51" ht="15" customHeight="1" outlineLevel="1">
      <c r="B585" s="744" t="s">
        <v>15552</v>
      </c>
      <c r="C585" s="757"/>
      <c r="D585" s="757"/>
      <c r="E585" s="757"/>
      <c r="F585" s="757"/>
      <c r="G585" s="757"/>
      <c r="H585" s="758"/>
      <c r="I585" s="759"/>
      <c r="J585" s="761"/>
      <c r="K585" s="761"/>
      <c r="L585" s="784">
        <f t="shared" si="56"/>
        <v>0</v>
      </c>
      <c r="M585" s="780"/>
      <c r="N585" s="786"/>
      <c r="O585" s="786"/>
      <c r="P585" s="786"/>
      <c r="Q585" s="752">
        <f t="shared" si="57"/>
        <v>0</v>
      </c>
      <c r="R585" s="768">
        <f t="shared" si="58"/>
        <v>0</v>
      </c>
      <c r="S585" s="768">
        <f t="shared" si="59"/>
        <v>0</v>
      </c>
      <c r="T585" s="765"/>
      <c r="U585" s="765"/>
      <c r="V585" s="766"/>
      <c r="W585" s="1913"/>
      <c r="X585" s="386" t="s">
        <v>15553</v>
      </c>
      <c r="Y585" s="1913"/>
      <c r="Z585" s="1924"/>
      <c r="AA585" s="1913"/>
      <c r="AB585" s="1914"/>
      <c r="AC585" s="1915"/>
      <c r="AD585" s="834">
        <v>572</v>
      </c>
      <c r="AE585" s="826" t="s">
        <v>15554</v>
      </c>
      <c r="AF585" s="850" t="s">
        <v>15555</v>
      </c>
      <c r="AG585" s="850" t="s">
        <v>15556</v>
      </c>
      <c r="AH585" s="850" t="s">
        <v>15557</v>
      </c>
      <c r="AI585" s="850" t="s">
        <v>15558</v>
      </c>
      <c r="AJ585" s="850" t="s">
        <v>15559</v>
      </c>
      <c r="AK585" s="851" t="s">
        <v>15560</v>
      </c>
      <c r="AL585" s="852" t="s">
        <v>15561</v>
      </c>
      <c r="AM585" s="853" t="s">
        <v>15562</v>
      </c>
      <c r="AN585" s="853" t="s">
        <v>15563</v>
      </c>
      <c r="AO585" s="784" t="s">
        <v>15564</v>
      </c>
      <c r="AP585" s="827" t="s">
        <v>15565</v>
      </c>
      <c r="AQ585" s="777"/>
      <c r="AR585" s="777"/>
      <c r="AS585" s="777"/>
      <c r="AT585" s="752" t="s">
        <v>15566</v>
      </c>
      <c r="AU585" s="694" t="s">
        <v>15567</v>
      </c>
      <c r="AV585" s="694" t="s">
        <v>15568</v>
      </c>
      <c r="AW585" s="709" t="s">
        <v>15569</v>
      </c>
      <c r="AX585" s="709" t="s">
        <v>15570</v>
      </c>
      <c r="AY585" s="872" t="s">
        <v>15571</v>
      </c>
    </row>
    <row r="586" spans="2:51" ht="15" customHeight="1" outlineLevel="1">
      <c r="B586" s="744" t="s">
        <v>15572</v>
      </c>
      <c r="C586" s="757"/>
      <c r="D586" s="757"/>
      <c r="E586" s="757"/>
      <c r="F586" s="757"/>
      <c r="G586" s="757"/>
      <c r="H586" s="758"/>
      <c r="I586" s="759"/>
      <c r="J586" s="761"/>
      <c r="K586" s="761"/>
      <c r="L586" s="784">
        <f t="shared" si="56"/>
        <v>0</v>
      </c>
      <c r="M586" s="780"/>
      <c r="N586" s="786"/>
      <c r="O586" s="786"/>
      <c r="P586" s="786"/>
      <c r="Q586" s="752">
        <f t="shared" si="57"/>
        <v>0</v>
      </c>
      <c r="R586" s="768">
        <f t="shared" si="58"/>
        <v>0</v>
      </c>
      <c r="S586" s="768">
        <f t="shared" si="59"/>
        <v>0</v>
      </c>
      <c r="T586" s="765"/>
      <c r="U586" s="765"/>
      <c r="V586" s="766"/>
      <c r="W586" s="1913"/>
      <c r="X586" s="386" t="s">
        <v>15573</v>
      </c>
      <c r="Y586" s="1913"/>
      <c r="Z586" s="1924"/>
      <c r="AA586" s="1913"/>
      <c r="AB586" s="1914"/>
      <c r="AC586" s="1915"/>
      <c r="AD586" s="834">
        <v>573</v>
      </c>
      <c r="AE586" s="826" t="s">
        <v>15574</v>
      </c>
      <c r="AF586" s="850" t="s">
        <v>15575</v>
      </c>
      <c r="AG586" s="850" t="s">
        <v>15576</v>
      </c>
      <c r="AH586" s="850" t="s">
        <v>15577</v>
      </c>
      <c r="AI586" s="850" t="s">
        <v>15578</v>
      </c>
      <c r="AJ586" s="850" t="s">
        <v>15579</v>
      </c>
      <c r="AK586" s="851" t="s">
        <v>15580</v>
      </c>
      <c r="AL586" s="852" t="s">
        <v>15581</v>
      </c>
      <c r="AM586" s="853" t="s">
        <v>15582</v>
      </c>
      <c r="AN586" s="853" t="s">
        <v>15583</v>
      </c>
      <c r="AO586" s="784" t="s">
        <v>15584</v>
      </c>
      <c r="AP586" s="827" t="s">
        <v>15585</v>
      </c>
      <c r="AQ586" s="777"/>
      <c r="AR586" s="777"/>
      <c r="AS586" s="777"/>
      <c r="AT586" s="752" t="s">
        <v>15586</v>
      </c>
      <c r="AU586" s="694" t="s">
        <v>15587</v>
      </c>
      <c r="AV586" s="694" t="s">
        <v>15588</v>
      </c>
      <c r="AW586" s="709" t="s">
        <v>15589</v>
      </c>
      <c r="AX586" s="709" t="s">
        <v>15590</v>
      </c>
      <c r="AY586" s="872" t="s">
        <v>15591</v>
      </c>
    </row>
    <row r="587" spans="2:51" ht="15" customHeight="1" outlineLevel="1">
      <c r="B587" s="744" t="s">
        <v>15592</v>
      </c>
      <c r="C587" s="757"/>
      <c r="D587" s="757"/>
      <c r="E587" s="757"/>
      <c r="F587" s="757"/>
      <c r="G587" s="757"/>
      <c r="H587" s="758"/>
      <c r="I587" s="759"/>
      <c r="J587" s="761"/>
      <c r="K587" s="761"/>
      <c r="L587" s="784">
        <f t="shared" si="56"/>
        <v>0</v>
      </c>
      <c r="M587" s="780"/>
      <c r="N587" s="786"/>
      <c r="O587" s="786"/>
      <c r="P587" s="786"/>
      <c r="Q587" s="752">
        <f t="shared" si="57"/>
        <v>0</v>
      </c>
      <c r="R587" s="768">
        <f t="shared" si="58"/>
        <v>0</v>
      </c>
      <c r="S587" s="768">
        <f t="shared" si="59"/>
        <v>0</v>
      </c>
      <c r="T587" s="765"/>
      <c r="U587" s="765"/>
      <c r="V587" s="766"/>
      <c r="W587" s="1913"/>
      <c r="X587" s="386" t="s">
        <v>15593</v>
      </c>
      <c r="Y587" s="1913"/>
      <c r="Z587" s="1924"/>
      <c r="AA587" s="1913"/>
      <c r="AB587" s="1914"/>
      <c r="AC587" s="1915"/>
      <c r="AD587" s="834">
        <v>574</v>
      </c>
      <c r="AE587" s="826" t="s">
        <v>15594</v>
      </c>
      <c r="AF587" s="850" t="s">
        <v>15595</v>
      </c>
      <c r="AG587" s="850" t="s">
        <v>15596</v>
      </c>
      <c r="AH587" s="850" t="s">
        <v>15597</v>
      </c>
      <c r="AI587" s="850" t="s">
        <v>15598</v>
      </c>
      <c r="AJ587" s="850" t="s">
        <v>15599</v>
      </c>
      <c r="AK587" s="851" t="s">
        <v>15600</v>
      </c>
      <c r="AL587" s="852" t="s">
        <v>15601</v>
      </c>
      <c r="AM587" s="853" t="s">
        <v>15602</v>
      </c>
      <c r="AN587" s="853" t="s">
        <v>15603</v>
      </c>
      <c r="AO587" s="784" t="s">
        <v>15604</v>
      </c>
      <c r="AP587" s="827" t="s">
        <v>15605</v>
      </c>
      <c r="AQ587" s="777"/>
      <c r="AR587" s="777"/>
      <c r="AS587" s="777"/>
      <c r="AT587" s="752" t="s">
        <v>15606</v>
      </c>
      <c r="AU587" s="694" t="s">
        <v>15607</v>
      </c>
      <c r="AV587" s="694" t="s">
        <v>15608</v>
      </c>
      <c r="AW587" s="709" t="s">
        <v>15609</v>
      </c>
      <c r="AX587" s="709" t="s">
        <v>15610</v>
      </c>
      <c r="AY587" s="872" t="s">
        <v>15611</v>
      </c>
    </row>
    <row r="588" spans="2:51" ht="15" customHeight="1" outlineLevel="1">
      <c r="B588" s="744" t="s">
        <v>15612</v>
      </c>
      <c r="C588" s="757"/>
      <c r="D588" s="757"/>
      <c r="E588" s="757"/>
      <c r="F588" s="757"/>
      <c r="G588" s="757"/>
      <c r="H588" s="758"/>
      <c r="I588" s="759"/>
      <c r="J588" s="761"/>
      <c r="K588" s="761"/>
      <c r="L588" s="784">
        <f t="shared" si="56"/>
        <v>0</v>
      </c>
      <c r="M588" s="780"/>
      <c r="N588" s="786"/>
      <c r="O588" s="786"/>
      <c r="P588" s="786"/>
      <c r="Q588" s="752">
        <f t="shared" si="57"/>
        <v>0</v>
      </c>
      <c r="R588" s="768">
        <f t="shared" si="58"/>
        <v>0</v>
      </c>
      <c r="S588" s="768">
        <f t="shared" si="59"/>
        <v>0</v>
      </c>
      <c r="T588" s="765"/>
      <c r="U588" s="765"/>
      <c r="V588" s="766"/>
      <c r="W588" s="1913"/>
      <c r="X588" s="386" t="s">
        <v>15613</v>
      </c>
      <c r="Y588" s="1913"/>
      <c r="Z588" s="1924"/>
      <c r="AA588" s="1913"/>
      <c r="AB588" s="1914"/>
      <c r="AC588" s="1915"/>
      <c r="AD588" s="834">
        <v>575</v>
      </c>
      <c r="AE588" s="826" t="s">
        <v>15614</v>
      </c>
      <c r="AF588" s="850" t="s">
        <v>15615</v>
      </c>
      <c r="AG588" s="850" t="s">
        <v>15616</v>
      </c>
      <c r="AH588" s="850" t="s">
        <v>15617</v>
      </c>
      <c r="AI588" s="850" t="s">
        <v>15618</v>
      </c>
      <c r="AJ588" s="850" t="s">
        <v>15619</v>
      </c>
      <c r="AK588" s="851" t="s">
        <v>15620</v>
      </c>
      <c r="AL588" s="852" t="s">
        <v>15621</v>
      </c>
      <c r="AM588" s="853" t="s">
        <v>15622</v>
      </c>
      <c r="AN588" s="853" t="s">
        <v>15623</v>
      </c>
      <c r="AO588" s="784" t="s">
        <v>15624</v>
      </c>
      <c r="AP588" s="827" t="s">
        <v>15625</v>
      </c>
      <c r="AQ588" s="777"/>
      <c r="AR588" s="777"/>
      <c r="AS588" s="777"/>
      <c r="AT588" s="752" t="s">
        <v>15626</v>
      </c>
      <c r="AU588" s="694" t="s">
        <v>15627</v>
      </c>
      <c r="AV588" s="694" t="s">
        <v>15628</v>
      </c>
      <c r="AW588" s="709" t="s">
        <v>15629</v>
      </c>
      <c r="AX588" s="709" t="s">
        <v>15630</v>
      </c>
      <c r="AY588" s="872" t="s">
        <v>15631</v>
      </c>
    </row>
    <row r="589" spans="2:51" ht="15" customHeight="1" outlineLevel="1">
      <c r="B589" s="744" t="s">
        <v>15632</v>
      </c>
      <c r="C589" s="757"/>
      <c r="D589" s="757"/>
      <c r="E589" s="757"/>
      <c r="F589" s="757"/>
      <c r="G589" s="757"/>
      <c r="H589" s="758"/>
      <c r="I589" s="759"/>
      <c r="J589" s="761"/>
      <c r="K589" s="761"/>
      <c r="L589" s="784">
        <f t="shared" si="56"/>
        <v>0</v>
      </c>
      <c r="M589" s="780"/>
      <c r="N589" s="786"/>
      <c r="O589" s="786"/>
      <c r="P589" s="786"/>
      <c r="Q589" s="752">
        <f t="shared" si="57"/>
        <v>0</v>
      </c>
      <c r="R589" s="768">
        <f t="shared" si="58"/>
        <v>0</v>
      </c>
      <c r="S589" s="768">
        <f t="shared" si="59"/>
        <v>0</v>
      </c>
      <c r="T589" s="765"/>
      <c r="U589" s="765"/>
      <c r="V589" s="766"/>
      <c r="W589" s="1913"/>
      <c r="X589" s="386" t="s">
        <v>15633</v>
      </c>
      <c r="Y589" s="1913"/>
      <c r="Z589" s="1924"/>
      <c r="AA589" s="1913"/>
      <c r="AB589" s="1914"/>
      <c r="AC589" s="1915"/>
      <c r="AD589" s="834">
        <v>576</v>
      </c>
      <c r="AE589" s="826" t="s">
        <v>15634</v>
      </c>
      <c r="AF589" s="850" t="s">
        <v>15635</v>
      </c>
      <c r="AG589" s="850" t="s">
        <v>15636</v>
      </c>
      <c r="AH589" s="850" t="s">
        <v>15637</v>
      </c>
      <c r="AI589" s="850" t="s">
        <v>15638</v>
      </c>
      <c r="AJ589" s="850" t="s">
        <v>15639</v>
      </c>
      <c r="AK589" s="851" t="s">
        <v>15640</v>
      </c>
      <c r="AL589" s="852" t="s">
        <v>15641</v>
      </c>
      <c r="AM589" s="853" t="s">
        <v>15642</v>
      </c>
      <c r="AN589" s="853" t="s">
        <v>15643</v>
      </c>
      <c r="AO589" s="784" t="s">
        <v>15644</v>
      </c>
      <c r="AP589" s="827" t="s">
        <v>15645</v>
      </c>
      <c r="AQ589" s="777"/>
      <c r="AR589" s="777"/>
      <c r="AS589" s="777"/>
      <c r="AT589" s="752" t="s">
        <v>15646</v>
      </c>
      <c r="AU589" s="694" t="s">
        <v>15647</v>
      </c>
      <c r="AV589" s="694" t="s">
        <v>15648</v>
      </c>
      <c r="AW589" s="709" t="s">
        <v>15649</v>
      </c>
      <c r="AX589" s="709" t="s">
        <v>15650</v>
      </c>
      <c r="AY589" s="872" t="s">
        <v>15651</v>
      </c>
    </row>
    <row r="590" spans="2:51" ht="15" customHeight="1" outlineLevel="1">
      <c r="B590" s="744" t="s">
        <v>15652</v>
      </c>
      <c r="C590" s="757"/>
      <c r="D590" s="757"/>
      <c r="E590" s="757"/>
      <c r="F590" s="757"/>
      <c r="G590" s="757"/>
      <c r="H590" s="758"/>
      <c r="I590" s="759"/>
      <c r="J590" s="761"/>
      <c r="K590" s="761"/>
      <c r="L590" s="784">
        <f t="shared" si="56"/>
        <v>0</v>
      </c>
      <c r="M590" s="780"/>
      <c r="N590" s="786"/>
      <c r="O590" s="786"/>
      <c r="P590" s="786"/>
      <c r="Q590" s="752">
        <f t="shared" si="57"/>
        <v>0</v>
      </c>
      <c r="R590" s="768">
        <f t="shared" si="58"/>
        <v>0</v>
      </c>
      <c r="S590" s="768">
        <f t="shared" si="59"/>
        <v>0</v>
      </c>
      <c r="T590" s="765"/>
      <c r="U590" s="765"/>
      <c r="V590" s="766"/>
      <c r="W590" s="1913"/>
      <c r="X590" s="386" t="s">
        <v>15653</v>
      </c>
      <c r="Y590" s="1913"/>
      <c r="Z590" s="1924"/>
      <c r="AA590" s="1913"/>
      <c r="AB590" s="1914"/>
      <c r="AC590" s="1915"/>
      <c r="AD590" s="834">
        <v>577</v>
      </c>
      <c r="AE590" s="826" t="s">
        <v>15654</v>
      </c>
      <c r="AF590" s="850" t="s">
        <v>15655</v>
      </c>
      <c r="AG590" s="850" t="s">
        <v>15656</v>
      </c>
      <c r="AH590" s="850" t="s">
        <v>15657</v>
      </c>
      <c r="AI590" s="850" t="s">
        <v>15658</v>
      </c>
      <c r="AJ590" s="850" t="s">
        <v>15659</v>
      </c>
      <c r="AK590" s="851" t="s">
        <v>15660</v>
      </c>
      <c r="AL590" s="852" t="s">
        <v>15661</v>
      </c>
      <c r="AM590" s="853" t="s">
        <v>15662</v>
      </c>
      <c r="AN590" s="853" t="s">
        <v>15663</v>
      </c>
      <c r="AO590" s="784" t="s">
        <v>15664</v>
      </c>
      <c r="AP590" s="827" t="s">
        <v>15665</v>
      </c>
      <c r="AQ590" s="777"/>
      <c r="AR590" s="777"/>
      <c r="AS590" s="777"/>
      <c r="AT590" s="752" t="s">
        <v>15666</v>
      </c>
      <c r="AU590" s="694" t="s">
        <v>15667</v>
      </c>
      <c r="AV590" s="694" t="s">
        <v>15668</v>
      </c>
      <c r="AW590" s="709" t="s">
        <v>15669</v>
      </c>
      <c r="AX590" s="709" t="s">
        <v>15670</v>
      </c>
      <c r="AY590" s="872" t="s">
        <v>15671</v>
      </c>
    </row>
    <row r="591" spans="2:51" ht="15" customHeight="1" outlineLevel="1">
      <c r="B591" s="744" t="s">
        <v>15672</v>
      </c>
      <c r="C591" s="757"/>
      <c r="D591" s="757"/>
      <c r="E591" s="757"/>
      <c r="F591" s="757"/>
      <c r="G591" s="757"/>
      <c r="H591" s="758"/>
      <c r="I591" s="759"/>
      <c r="J591" s="761"/>
      <c r="K591" s="761"/>
      <c r="L591" s="784">
        <f t="shared" si="56"/>
        <v>0</v>
      </c>
      <c r="M591" s="780"/>
      <c r="N591" s="786"/>
      <c r="O591" s="786"/>
      <c r="P591" s="786"/>
      <c r="Q591" s="752">
        <f t="shared" si="57"/>
        <v>0</v>
      </c>
      <c r="R591" s="768">
        <f t="shared" si="58"/>
        <v>0</v>
      </c>
      <c r="S591" s="768">
        <f t="shared" si="59"/>
        <v>0</v>
      </c>
      <c r="T591" s="765"/>
      <c r="U591" s="765"/>
      <c r="V591" s="766"/>
      <c r="W591" s="1913"/>
      <c r="X591" s="386" t="s">
        <v>15673</v>
      </c>
      <c r="Y591" s="1913"/>
      <c r="Z591" s="1924"/>
      <c r="AA591" s="1913"/>
      <c r="AB591" s="1914"/>
      <c r="AC591" s="1915"/>
      <c r="AD591" s="834">
        <v>578</v>
      </c>
      <c r="AE591" s="826" t="s">
        <v>15674</v>
      </c>
      <c r="AF591" s="850" t="s">
        <v>15675</v>
      </c>
      <c r="AG591" s="850" t="s">
        <v>15676</v>
      </c>
      <c r="AH591" s="850" t="s">
        <v>15677</v>
      </c>
      <c r="AI591" s="850" t="s">
        <v>15678</v>
      </c>
      <c r="AJ591" s="850" t="s">
        <v>15679</v>
      </c>
      <c r="AK591" s="851" t="s">
        <v>15680</v>
      </c>
      <c r="AL591" s="852" t="s">
        <v>15681</v>
      </c>
      <c r="AM591" s="853" t="s">
        <v>15682</v>
      </c>
      <c r="AN591" s="853" t="s">
        <v>15683</v>
      </c>
      <c r="AO591" s="784" t="s">
        <v>15684</v>
      </c>
      <c r="AP591" s="827" t="s">
        <v>15685</v>
      </c>
      <c r="AQ591" s="777"/>
      <c r="AR591" s="777"/>
      <c r="AS591" s="777"/>
      <c r="AT591" s="752" t="s">
        <v>15686</v>
      </c>
      <c r="AU591" s="694" t="s">
        <v>15687</v>
      </c>
      <c r="AV591" s="694" t="s">
        <v>15688</v>
      </c>
      <c r="AW591" s="709" t="s">
        <v>15689</v>
      </c>
      <c r="AX591" s="709" t="s">
        <v>15690</v>
      </c>
      <c r="AY591" s="872" t="s">
        <v>15691</v>
      </c>
    </row>
    <row r="592" spans="2:51" ht="15" customHeight="1" outlineLevel="1">
      <c r="B592" s="744" t="s">
        <v>15692</v>
      </c>
      <c r="C592" s="757"/>
      <c r="D592" s="757"/>
      <c r="E592" s="757"/>
      <c r="F592" s="757"/>
      <c r="G592" s="757"/>
      <c r="H592" s="758"/>
      <c r="I592" s="759"/>
      <c r="J592" s="761"/>
      <c r="K592" s="761"/>
      <c r="L592" s="784">
        <f t="shared" si="56"/>
        <v>0</v>
      </c>
      <c r="M592" s="780"/>
      <c r="N592" s="786"/>
      <c r="O592" s="786"/>
      <c r="P592" s="786"/>
      <c r="Q592" s="752">
        <f t="shared" si="57"/>
        <v>0</v>
      </c>
      <c r="R592" s="768">
        <f t="shared" si="58"/>
        <v>0</v>
      </c>
      <c r="S592" s="768">
        <f t="shared" si="59"/>
        <v>0</v>
      </c>
      <c r="T592" s="765"/>
      <c r="U592" s="765"/>
      <c r="V592" s="766"/>
      <c r="W592" s="1913"/>
      <c r="X592" s="386" t="s">
        <v>15693</v>
      </c>
      <c r="Y592" s="1913"/>
      <c r="Z592" s="1924"/>
      <c r="AA592" s="1913"/>
      <c r="AB592" s="1914"/>
      <c r="AC592" s="1915"/>
      <c r="AD592" s="834">
        <v>579</v>
      </c>
      <c r="AE592" s="826" t="s">
        <v>15694</v>
      </c>
      <c r="AF592" s="850" t="s">
        <v>15695</v>
      </c>
      <c r="AG592" s="850" t="s">
        <v>15696</v>
      </c>
      <c r="AH592" s="850" t="s">
        <v>15697</v>
      </c>
      <c r="AI592" s="850" t="s">
        <v>15698</v>
      </c>
      <c r="AJ592" s="850" t="s">
        <v>15699</v>
      </c>
      <c r="AK592" s="851" t="s">
        <v>15700</v>
      </c>
      <c r="AL592" s="852" t="s">
        <v>15701</v>
      </c>
      <c r="AM592" s="853" t="s">
        <v>15702</v>
      </c>
      <c r="AN592" s="853" t="s">
        <v>15703</v>
      </c>
      <c r="AO592" s="784" t="s">
        <v>15704</v>
      </c>
      <c r="AP592" s="827" t="s">
        <v>15705</v>
      </c>
      <c r="AQ592" s="777"/>
      <c r="AR592" s="777"/>
      <c r="AS592" s="777"/>
      <c r="AT592" s="752" t="s">
        <v>15706</v>
      </c>
      <c r="AU592" s="694" t="s">
        <v>15707</v>
      </c>
      <c r="AV592" s="694" t="s">
        <v>15708</v>
      </c>
      <c r="AW592" s="709" t="s">
        <v>15709</v>
      </c>
      <c r="AX592" s="709" t="s">
        <v>15710</v>
      </c>
      <c r="AY592" s="872" t="s">
        <v>15711</v>
      </c>
    </row>
    <row r="593" spans="2:51" ht="15" customHeight="1" outlineLevel="1">
      <c r="B593" s="744" t="s">
        <v>15712</v>
      </c>
      <c r="C593" s="757"/>
      <c r="D593" s="757"/>
      <c r="E593" s="757"/>
      <c r="F593" s="757"/>
      <c r="G593" s="757"/>
      <c r="H593" s="758"/>
      <c r="I593" s="759"/>
      <c r="J593" s="761"/>
      <c r="K593" s="761"/>
      <c r="L593" s="784">
        <f t="shared" si="56"/>
        <v>0</v>
      </c>
      <c r="M593" s="780"/>
      <c r="N593" s="786"/>
      <c r="O593" s="786"/>
      <c r="P593" s="786"/>
      <c r="Q593" s="752">
        <f t="shared" si="57"/>
        <v>0</v>
      </c>
      <c r="R593" s="768">
        <f t="shared" si="58"/>
        <v>0</v>
      </c>
      <c r="S593" s="768">
        <f t="shared" si="59"/>
        <v>0</v>
      </c>
      <c r="T593" s="765"/>
      <c r="U593" s="765"/>
      <c r="V593" s="766"/>
      <c r="W593" s="1913"/>
      <c r="X593" s="386" t="s">
        <v>15713</v>
      </c>
      <c r="Y593" s="1913"/>
      <c r="Z593" s="1924"/>
      <c r="AA593" s="1913"/>
      <c r="AB593" s="1914"/>
      <c r="AC593" s="1915"/>
      <c r="AD593" s="834">
        <v>580</v>
      </c>
      <c r="AE593" s="826" t="s">
        <v>15714</v>
      </c>
      <c r="AF593" s="850" t="s">
        <v>15715</v>
      </c>
      <c r="AG593" s="850" t="s">
        <v>15716</v>
      </c>
      <c r="AH593" s="850" t="s">
        <v>15717</v>
      </c>
      <c r="AI593" s="850" t="s">
        <v>15718</v>
      </c>
      <c r="AJ593" s="850" t="s">
        <v>15719</v>
      </c>
      <c r="AK593" s="851" t="s">
        <v>15720</v>
      </c>
      <c r="AL593" s="852" t="s">
        <v>15721</v>
      </c>
      <c r="AM593" s="853" t="s">
        <v>15722</v>
      </c>
      <c r="AN593" s="853" t="s">
        <v>15723</v>
      </c>
      <c r="AO593" s="784" t="s">
        <v>15724</v>
      </c>
      <c r="AP593" s="827" t="s">
        <v>15725</v>
      </c>
      <c r="AQ593" s="777"/>
      <c r="AR593" s="777"/>
      <c r="AS593" s="777"/>
      <c r="AT593" s="752" t="s">
        <v>15726</v>
      </c>
      <c r="AU593" s="694" t="s">
        <v>15727</v>
      </c>
      <c r="AV593" s="694" t="s">
        <v>15728</v>
      </c>
      <c r="AW593" s="709" t="s">
        <v>15729</v>
      </c>
      <c r="AX593" s="709" t="s">
        <v>15730</v>
      </c>
      <c r="AY593" s="872" t="s">
        <v>15731</v>
      </c>
    </row>
    <row r="594" spans="2:51" ht="15" customHeight="1" outlineLevel="1">
      <c r="B594" s="744" t="s">
        <v>15732</v>
      </c>
      <c r="C594" s="757"/>
      <c r="D594" s="757"/>
      <c r="E594" s="757"/>
      <c r="F594" s="757"/>
      <c r="G594" s="757"/>
      <c r="H594" s="758"/>
      <c r="I594" s="759"/>
      <c r="J594" s="761"/>
      <c r="K594" s="761"/>
      <c r="L594" s="784">
        <f t="shared" si="56"/>
        <v>0</v>
      </c>
      <c r="M594" s="780"/>
      <c r="N594" s="786"/>
      <c r="O594" s="786"/>
      <c r="P594" s="786"/>
      <c r="Q594" s="752">
        <f t="shared" si="57"/>
        <v>0</v>
      </c>
      <c r="R594" s="768">
        <f t="shared" si="58"/>
        <v>0</v>
      </c>
      <c r="S594" s="768">
        <f t="shared" si="59"/>
        <v>0</v>
      </c>
      <c r="T594" s="765"/>
      <c r="U594" s="765"/>
      <c r="V594" s="766"/>
      <c r="W594" s="1913"/>
      <c r="X594" s="386" t="s">
        <v>15733</v>
      </c>
      <c r="Y594" s="1913"/>
      <c r="Z594" s="1924"/>
      <c r="AA594" s="1913"/>
      <c r="AB594" s="1914"/>
      <c r="AC594" s="1915"/>
      <c r="AD594" s="834">
        <v>581</v>
      </c>
      <c r="AE594" s="826" t="s">
        <v>15734</v>
      </c>
      <c r="AF594" s="850" t="s">
        <v>15735</v>
      </c>
      <c r="AG594" s="850" t="s">
        <v>15736</v>
      </c>
      <c r="AH594" s="850" t="s">
        <v>15737</v>
      </c>
      <c r="AI594" s="850" t="s">
        <v>15738</v>
      </c>
      <c r="AJ594" s="850" t="s">
        <v>15739</v>
      </c>
      <c r="AK594" s="851" t="s">
        <v>15740</v>
      </c>
      <c r="AL594" s="852" t="s">
        <v>15741</v>
      </c>
      <c r="AM594" s="853" t="s">
        <v>15742</v>
      </c>
      <c r="AN594" s="853" t="s">
        <v>15743</v>
      </c>
      <c r="AO594" s="784" t="s">
        <v>15744</v>
      </c>
      <c r="AP594" s="827" t="s">
        <v>15745</v>
      </c>
      <c r="AQ594" s="777"/>
      <c r="AR594" s="777"/>
      <c r="AS594" s="777"/>
      <c r="AT594" s="752" t="s">
        <v>15746</v>
      </c>
      <c r="AU594" s="694" t="s">
        <v>15747</v>
      </c>
      <c r="AV594" s="694" t="s">
        <v>15748</v>
      </c>
      <c r="AW594" s="709" t="s">
        <v>15749</v>
      </c>
      <c r="AX594" s="709" t="s">
        <v>15750</v>
      </c>
      <c r="AY594" s="872" t="s">
        <v>15751</v>
      </c>
    </row>
    <row r="595" spans="2:51" ht="15" customHeight="1" outlineLevel="1">
      <c r="B595" s="744" t="s">
        <v>15752</v>
      </c>
      <c r="C595" s="757"/>
      <c r="D595" s="757"/>
      <c r="E595" s="757"/>
      <c r="F595" s="757"/>
      <c r="G595" s="757"/>
      <c r="H595" s="758"/>
      <c r="I595" s="759"/>
      <c r="J595" s="761"/>
      <c r="K595" s="761"/>
      <c r="L595" s="784">
        <f t="shared" si="56"/>
        <v>0</v>
      </c>
      <c r="M595" s="780"/>
      <c r="N595" s="786"/>
      <c r="O595" s="786"/>
      <c r="P595" s="786"/>
      <c r="Q595" s="752">
        <f t="shared" si="57"/>
        <v>0</v>
      </c>
      <c r="R595" s="768">
        <f t="shared" si="58"/>
        <v>0</v>
      </c>
      <c r="S595" s="768">
        <f t="shared" si="59"/>
        <v>0</v>
      </c>
      <c r="T595" s="765"/>
      <c r="U595" s="765"/>
      <c r="V595" s="766"/>
      <c r="W595" s="1913"/>
      <c r="X595" s="386" t="s">
        <v>15753</v>
      </c>
      <c r="Y595" s="1913"/>
      <c r="Z595" s="1924"/>
      <c r="AA595" s="1913"/>
      <c r="AB595" s="1914"/>
      <c r="AC595" s="1915"/>
      <c r="AD595" s="834">
        <v>582</v>
      </c>
      <c r="AE595" s="826" t="s">
        <v>15754</v>
      </c>
      <c r="AF595" s="850" t="s">
        <v>15755</v>
      </c>
      <c r="AG595" s="850" t="s">
        <v>15756</v>
      </c>
      <c r="AH595" s="850" t="s">
        <v>15757</v>
      </c>
      <c r="AI595" s="850" t="s">
        <v>15758</v>
      </c>
      <c r="AJ595" s="850" t="s">
        <v>15759</v>
      </c>
      <c r="AK595" s="851" t="s">
        <v>15760</v>
      </c>
      <c r="AL595" s="852" t="s">
        <v>15761</v>
      </c>
      <c r="AM595" s="853" t="s">
        <v>15762</v>
      </c>
      <c r="AN595" s="853" t="s">
        <v>15763</v>
      </c>
      <c r="AO595" s="784" t="s">
        <v>15764</v>
      </c>
      <c r="AP595" s="827" t="s">
        <v>15765</v>
      </c>
      <c r="AQ595" s="777"/>
      <c r="AR595" s="777"/>
      <c r="AS595" s="777"/>
      <c r="AT595" s="752" t="s">
        <v>15766</v>
      </c>
      <c r="AU595" s="694" t="s">
        <v>15767</v>
      </c>
      <c r="AV595" s="694" t="s">
        <v>15768</v>
      </c>
      <c r="AW595" s="709" t="s">
        <v>15769</v>
      </c>
      <c r="AX595" s="709" t="s">
        <v>15770</v>
      </c>
      <c r="AY595" s="872" t="s">
        <v>15771</v>
      </c>
    </row>
    <row r="596" spans="2:51" ht="15" customHeight="1" outlineLevel="1">
      <c r="B596" s="744" t="s">
        <v>15772</v>
      </c>
      <c r="C596" s="757"/>
      <c r="D596" s="757"/>
      <c r="E596" s="757"/>
      <c r="F596" s="757"/>
      <c r="G596" s="757"/>
      <c r="H596" s="758"/>
      <c r="I596" s="759"/>
      <c r="J596" s="761"/>
      <c r="K596" s="761"/>
      <c r="L596" s="784">
        <f t="shared" si="56"/>
        <v>0</v>
      </c>
      <c r="M596" s="780"/>
      <c r="N596" s="786"/>
      <c r="O596" s="786"/>
      <c r="P596" s="786"/>
      <c r="Q596" s="752">
        <f t="shared" si="57"/>
        <v>0</v>
      </c>
      <c r="R596" s="768">
        <f t="shared" si="58"/>
        <v>0</v>
      </c>
      <c r="S596" s="768">
        <f t="shared" si="59"/>
        <v>0</v>
      </c>
      <c r="T596" s="765"/>
      <c r="U596" s="765"/>
      <c r="V596" s="766"/>
      <c r="W596" s="1913"/>
      <c r="X596" s="386" t="s">
        <v>15773</v>
      </c>
      <c r="Y596" s="1913"/>
      <c r="Z596" s="1924"/>
      <c r="AA596" s="1913"/>
      <c r="AB596" s="1914"/>
      <c r="AC596" s="1915"/>
      <c r="AD596" s="834">
        <v>583</v>
      </c>
      <c r="AE596" s="826" t="s">
        <v>15774</v>
      </c>
      <c r="AF596" s="850" t="s">
        <v>15775</v>
      </c>
      <c r="AG596" s="850" t="s">
        <v>15776</v>
      </c>
      <c r="AH596" s="850" t="s">
        <v>15777</v>
      </c>
      <c r="AI596" s="850" t="s">
        <v>15778</v>
      </c>
      <c r="AJ596" s="850" t="s">
        <v>15779</v>
      </c>
      <c r="AK596" s="851" t="s">
        <v>15780</v>
      </c>
      <c r="AL596" s="852" t="s">
        <v>15781</v>
      </c>
      <c r="AM596" s="853" t="s">
        <v>15782</v>
      </c>
      <c r="AN596" s="853" t="s">
        <v>15783</v>
      </c>
      <c r="AO596" s="784" t="s">
        <v>15784</v>
      </c>
      <c r="AP596" s="827" t="s">
        <v>15785</v>
      </c>
      <c r="AQ596" s="777"/>
      <c r="AR596" s="777"/>
      <c r="AS596" s="777"/>
      <c r="AT596" s="752" t="s">
        <v>15786</v>
      </c>
      <c r="AU596" s="694" t="s">
        <v>15787</v>
      </c>
      <c r="AV596" s="694" t="s">
        <v>15788</v>
      </c>
      <c r="AW596" s="709" t="s">
        <v>15789</v>
      </c>
      <c r="AX596" s="709" t="s">
        <v>15790</v>
      </c>
      <c r="AY596" s="872" t="s">
        <v>15791</v>
      </c>
    </row>
    <row r="597" spans="2:51" ht="15" customHeight="1" outlineLevel="1">
      <c r="B597" s="744" t="s">
        <v>15792</v>
      </c>
      <c r="C597" s="757"/>
      <c r="D597" s="757"/>
      <c r="E597" s="757"/>
      <c r="F597" s="757"/>
      <c r="G597" s="757"/>
      <c r="H597" s="758"/>
      <c r="I597" s="759"/>
      <c r="J597" s="761"/>
      <c r="K597" s="761"/>
      <c r="L597" s="784">
        <f t="shared" si="56"/>
        <v>0</v>
      </c>
      <c r="M597" s="780"/>
      <c r="N597" s="786"/>
      <c r="O597" s="786"/>
      <c r="P597" s="786"/>
      <c r="Q597" s="752">
        <f t="shared" si="57"/>
        <v>0</v>
      </c>
      <c r="R597" s="768">
        <f t="shared" si="58"/>
        <v>0</v>
      </c>
      <c r="S597" s="768">
        <f t="shared" si="59"/>
        <v>0</v>
      </c>
      <c r="T597" s="765"/>
      <c r="U597" s="765"/>
      <c r="V597" s="766"/>
      <c r="W597" s="1913"/>
      <c r="X597" s="386" t="s">
        <v>15793</v>
      </c>
      <c r="Y597" s="1913"/>
      <c r="Z597" s="1924"/>
      <c r="AA597" s="1913"/>
      <c r="AB597" s="1914"/>
      <c r="AC597" s="1915"/>
      <c r="AD597" s="834">
        <v>584</v>
      </c>
      <c r="AE597" s="826" t="s">
        <v>15794</v>
      </c>
      <c r="AF597" s="850" t="s">
        <v>15795</v>
      </c>
      <c r="AG597" s="850" t="s">
        <v>15796</v>
      </c>
      <c r="AH597" s="850" t="s">
        <v>15797</v>
      </c>
      <c r="AI597" s="850" t="s">
        <v>15798</v>
      </c>
      <c r="AJ597" s="850" t="s">
        <v>15799</v>
      </c>
      <c r="AK597" s="851" t="s">
        <v>15800</v>
      </c>
      <c r="AL597" s="852" t="s">
        <v>15801</v>
      </c>
      <c r="AM597" s="853" t="s">
        <v>15802</v>
      </c>
      <c r="AN597" s="853" t="s">
        <v>15803</v>
      </c>
      <c r="AO597" s="784" t="s">
        <v>15804</v>
      </c>
      <c r="AP597" s="827" t="s">
        <v>15805</v>
      </c>
      <c r="AQ597" s="777"/>
      <c r="AR597" s="777"/>
      <c r="AS597" s="777"/>
      <c r="AT597" s="752" t="s">
        <v>15806</v>
      </c>
      <c r="AU597" s="694" t="s">
        <v>15807</v>
      </c>
      <c r="AV597" s="694" t="s">
        <v>15808</v>
      </c>
      <c r="AW597" s="709" t="s">
        <v>15809</v>
      </c>
      <c r="AX597" s="709" t="s">
        <v>15810</v>
      </c>
      <c r="AY597" s="872" t="s">
        <v>15811</v>
      </c>
    </row>
    <row r="598" spans="2:51" ht="15" customHeight="1" outlineLevel="1">
      <c r="B598" s="744" t="s">
        <v>15812</v>
      </c>
      <c r="C598" s="757"/>
      <c r="D598" s="757"/>
      <c r="E598" s="757"/>
      <c r="F598" s="757"/>
      <c r="G598" s="757"/>
      <c r="H598" s="758"/>
      <c r="I598" s="759"/>
      <c r="J598" s="761"/>
      <c r="K598" s="761"/>
      <c r="L598" s="784">
        <f t="shared" si="56"/>
        <v>0</v>
      </c>
      <c r="M598" s="780"/>
      <c r="N598" s="786"/>
      <c r="O598" s="786"/>
      <c r="P598" s="786"/>
      <c r="Q598" s="752">
        <f t="shared" si="57"/>
        <v>0</v>
      </c>
      <c r="R598" s="768">
        <f t="shared" si="58"/>
        <v>0</v>
      </c>
      <c r="S598" s="768">
        <f t="shared" si="59"/>
        <v>0</v>
      </c>
      <c r="T598" s="765"/>
      <c r="U598" s="765"/>
      <c r="V598" s="766"/>
      <c r="W598" s="1913"/>
      <c r="X598" s="386" t="s">
        <v>15813</v>
      </c>
      <c r="Y598" s="1913"/>
      <c r="Z598" s="1924"/>
      <c r="AA598" s="1913"/>
      <c r="AB598" s="1914"/>
      <c r="AC598" s="1915"/>
      <c r="AD598" s="834">
        <v>585</v>
      </c>
      <c r="AE598" s="826" t="s">
        <v>15814</v>
      </c>
      <c r="AF598" s="850" t="s">
        <v>15815</v>
      </c>
      <c r="AG598" s="850" t="s">
        <v>15816</v>
      </c>
      <c r="AH598" s="850" t="s">
        <v>15817</v>
      </c>
      <c r="AI598" s="850" t="s">
        <v>15818</v>
      </c>
      <c r="AJ598" s="850" t="s">
        <v>15819</v>
      </c>
      <c r="AK598" s="851" t="s">
        <v>15820</v>
      </c>
      <c r="AL598" s="852" t="s">
        <v>15821</v>
      </c>
      <c r="AM598" s="853" t="s">
        <v>15822</v>
      </c>
      <c r="AN598" s="853" t="s">
        <v>15823</v>
      </c>
      <c r="AO598" s="784" t="s">
        <v>15824</v>
      </c>
      <c r="AP598" s="827" t="s">
        <v>15825</v>
      </c>
      <c r="AQ598" s="777"/>
      <c r="AR598" s="777"/>
      <c r="AS598" s="777"/>
      <c r="AT598" s="752" t="s">
        <v>15826</v>
      </c>
      <c r="AU598" s="694" t="s">
        <v>15827</v>
      </c>
      <c r="AV598" s="694" t="s">
        <v>15828</v>
      </c>
      <c r="AW598" s="709" t="s">
        <v>15829</v>
      </c>
      <c r="AX598" s="709" t="s">
        <v>15830</v>
      </c>
      <c r="AY598" s="872" t="s">
        <v>15831</v>
      </c>
    </row>
    <row r="599" spans="2:51" ht="15" customHeight="1" outlineLevel="1">
      <c r="B599" s="744" t="s">
        <v>15832</v>
      </c>
      <c r="C599" s="757"/>
      <c r="D599" s="757"/>
      <c r="E599" s="757"/>
      <c r="F599" s="757"/>
      <c r="G599" s="757"/>
      <c r="H599" s="758"/>
      <c r="I599" s="759"/>
      <c r="J599" s="761"/>
      <c r="K599" s="761"/>
      <c r="L599" s="784">
        <f t="shared" si="56"/>
        <v>0</v>
      </c>
      <c r="M599" s="780"/>
      <c r="N599" s="786"/>
      <c r="O599" s="786"/>
      <c r="P599" s="786"/>
      <c r="Q599" s="752">
        <f t="shared" si="57"/>
        <v>0</v>
      </c>
      <c r="R599" s="768">
        <f t="shared" si="58"/>
        <v>0</v>
      </c>
      <c r="S599" s="768">
        <f t="shared" si="59"/>
        <v>0</v>
      </c>
      <c r="T599" s="765"/>
      <c r="U599" s="765"/>
      <c r="V599" s="766"/>
      <c r="W599" s="1913"/>
      <c r="X599" s="386" t="s">
        <v>15833</v>
      </c>
      <c r="Y599" s="1913"/>
      <c r="Z599" s="1924"/>
      <c r="AA599" s="1913"/>
      <c r="AB599" s="1914"/>
      <c r="AC599" s="1915"/>
      <c r="AD599" s="834">
        <v>586</v>
      </c>
      <c r="AE599" s="826" t="s">
        <v>15834</v>
      </c>
      <c r="AF599" s="850" t="s">
        <v>15835</v>
      </c>
      <c r="AG599" s="850" t="s">
        <v>15836</v>
      </c>
      <c r="AH599" s="850" t="s">
        <v>15837</v>
      </c>
      <c r="AI599" s="850" t="s">
        <v>15838</v>
      </c>
      <c r="AJ599" s="850" t="s">
        <v>15839</v>
      </c>
      <c r="AK599" s="851" t="s">
        <v>15840</v>
      </c>
      <c r="AL599" s="852" t="s">
        <v>15841</v>
      </c>
      <c r="AM599" s="853" t="s">
        <v>15842</v>
      </c>
      <c r="AN599" s="853" t="s">
        <v>15843</v>
      </c>
      <c r="AO599" s="784" t="s">
        <v>15844</v>
      </c>
      <c r="AP599" s="827" t="s">
        <v>15845</v>
      </c>
      <c r="AQ599" s="777"/>
      <c r="AR599" s="777"/>
      <c r="AS599" s="777"/>
      <c r="AT599" s="752" t="s">
        <v>15846</v>
      </c>
      <c r="AU599" s="694" t="s">
        <v>15847</v>
      </c>
      <c r="AV599" s="694" t="s">
        <v>15848</v>
      </c>
      <c r="AW599" s="709" t="s">
        <v>15849</v>
      </c>
      <c r="AX599" s="709" t="s">
        <v>15850</v>
      </c>
      <c r="AY599" s="872" t="s">
        <v>15851</v>
      </c>
    </row>
    <row r="600" spans="2:51" ht="15" customHeight="1" outlineLevel="1">
      <c r="B600" s="744" t="s">
        <v>15852</v>
      </c>
      <c r="C600" s="757"/>
      <c r="D600" s="757"/>
      <c r="E600" s="757"/>
      <c r="F600" s="757"/>
      <c r="G600" s="757"/>
      <c r="H600" s="758"/>
      <c r="I600" s="759"/>
      <c r="J600" s="761"/>
      <c r="K600" s="761"/>
      <c r="L600" s="784">
        <f t="shared" si="56"/>
        <v>0</v>
      </c>
      <c r="M600" s="780"/>
      <c r="N600" s="786"/>
      <c r="O600" s="786"/>
      <c r="P600" s="786"/>
      <c r="Q600" s="752">
        <f t="shared" si="57"/>
        <v>0</v>
      </c>
      <c r="R600" s="768">
        <f t="shared" si="58"/>
        <v>0</v>
      </c>
      <c r="S600" s="768">
        <f t="shared" si="59"/>
        <v>0</v>
      </c>
      <c r="T600" s="765"/>
      <c r="U600" s="765"/>
      <c r="V600" s="766"/>
      <c r="W600" s="1913"/>
      <c r="X600" s="386" t="s">
        <v>15853</v>
      </c>
      <c r="Y600" s="1913"/>
      <c r="Z600" s="1924"/>
      <c r="AA600" s="1913"/>
      <c r="AB600" s="1914"/>
      <c r="AC600" s="1915"/>
      <c r="AD600" s="834">
        <v>587</v>
      </c>
      <c r="AE600" s="826" t="s">
        <v>15854</v>
      </c>
      <c r="AF600" s="850" t="s">
        <v>15855</v>
      </c>
      <c r="AG600" s="850" t="s">
        <v>15856</v>
      </c>
      <c r="AH600" s="850" t="s">
        <v>15857</v>
      </c>
      <c r="AI600" s="850" t="s">
        <v>15858</v>
      </c>
      <c r="AJ600" s="850" t="s">
        <v>15859</v>
      </c>
      <c r="AK600" s="851" t="s">
        <v>15860</v>
      </c>
      <c r="AL600" s="852" t="s">
        <v>15861</v>
      </c>
      <c r="AM600" s="853" t="s">
        <v>15862</v>
      </c>
      <c r="AN600" s="853" t="s">
        <v>15863</v>
      </c>
      <c r="AO600" s="784" t="s">
        <v>15864</v>
      </c>
      <c r="AP600" s="827" t="s">
        <v>15865</v>
      </c>
      <c r="AQ600" s="777"/>
      <c r="AR600" s="777"/>
      <c r="AS600" s="777"/>
      <c r="AT600" s="752" t="s">
        <v>15866</v>
      </c>
      <c r="AU600" s="694" t="s">
        <v>15867</v>
      </c>
      <c r="AV600" s="694" t="s">
        <v>15868</v>
      </c>
      <c r="AW600" s="709" t="s">
        <v>15869</v>
      </c>
      <c r="AX600" s="709" t="s">
        <v>15870</v>
      </c>
      <c r="AY600" s="872" t="s">
        <v>15871</v>
      </c>
    </row>
    <row r="601" spans="2:51" ht="15" customHeight="1" outlineLevel="1">
      <c r="B601" s="744" t="s">
        <v>15872</v>
      </c>
      <c r="C601" s="757"/>
      <c r="D601" s="757"/>
      <c r="E601" s="757"/>
      <c r="F601" s="757"/>
      <c r="G601" s="757"/>
      <c r="H601" s="758"/>
      <c r="I601" s="759"/>
      <c r="J601" s="761"/>
      <c r="K601" s="761"/>
      <c r="L601" s="784">
        <f t="shared" si="56"/>
        <v>0</v>
      </c>
      <c r="M601" s="780"/>
      <c r="N601" s="786"/>
      <c r="O601" s="786"/>
      <c r="P601" s="786"/>
      <c r="Q601" s="752">
        <f t="shared" si="57"/>
        <v>0</v>
      </c>
      <c r="R601" s="768">
        <f t="shared" si="58"/>
        <v>0</v>
      </c>
      <c r="S601" s="768">
        <f t="shared" si="59"/>
        <v>0</v>
      </c>
      <c r="T601" s="765"/>
      <c r="U601" s="765"/>
      <c r="V601" s="766"/>
      <c r="W601" s="1913"/>
      <c r="X601" s="386" t="s">
        <v>15873</v>
      </c>
      <c r="Y601" s="1913"/>
      <c r="Z601" s="1924"/>
      <c r="AA601" s="1913"/>
      <c r="AB601" s="1914"/>
      <c r="AC601" s="1915"/>
      <c r="AD601" s="834">
        <v>588</v>
      </c>
      <c r="AE601" s="826" t="s">
        <v>15874</v>
      </c>
      <c r="AF601" s="850" t="s">
        <v>15875</v>
      </c>
      <c r="AG601" s="850" t="s">
        <v>15876</v>
      </c>
      <c r="AH601" s="850" t="s">
        <v>15877</v>
      </c>
      <c r="AI601" s="850" t="s">
        <v>15878</v>
      </c>
      <c r="AJ601" s="850" t="s">
        <v>15879</v>
      </c>
      <c r="AK601" s="851" t="s">
        <v>15880</v>
      </c>
      <c r="AL601" s="852" t="s">
        <v>15881</v>
      </c>
      <c r="AM601" s="853" t="s">
        <v>15882</v>
      </c>
      <c r="AN601" s="853" t="s">
        <v>15883</v>
      </c>
      <c r="AO601" s="784" t="s">
        <v>15884</v>
      </c>
      <c r="AP601" s="827" t="s">
        <v>15885</v>
      </c>
      <c r="AQ601" s="777"/>
      <c r="AR601" s="777"/>
      <c r="AS601" s="777"/>
      <c r="AT601" s="752" t="s">
        <v>15886</v>
      </c>
      <c r="AU601" s="694" t="s">
        <v>15887</v>
      </c>
      <c r="AV601" s="694" t="s">
        <v>15888</v>
      </c>
      <c r="AW601" s="709" t="s">
        <v>15889</v>
      </c>
      <c r="AX601" s="709" t="s">
        <v>15890</v>
      </c>
      <c r="AY601" s="872" t="s">
        <v>15891</v>
      </c>
    </row>
    <row r="602" spans="2:51" ht="15" customHeight="1" outlineLevel="1">
      <c r="B602" s="744" t="s">
        <v>15892</v>
      </c>
      <c r="C602" s="757"/>
      <c r="D602" s="757"/>
      <c r="E602" s="757"/>
      <c r="F602" s="757"/>
      <c r="G602" s="757"/>
      <c r="H602" s="758"/>
      <c r="I602" s="759"/>
      <c r="J602" s="761"/>
      <c r="K602" s="761"/>
      <c r="L602" s="784">
        <f t="shared" si="56"/>
        <v>0</v>
      </c>
      <c r="M602" s="780"/>
      <c r="N602" s="786"/>
      <c r="O602" s="786"/>
      <c r="P602" s="786"/>
      <c r="Q602" s="752">
        <f t="shared" si="57"/>
        <v>0</v>
      </c>
      <c r="R602" s="768">
        <f t="shared" si="58"/>
        <v>0</v>
      </c>
      <c r="S602" s="768">
        <f t="shared" si="59"/>
        <v>0</v>
      </c>
      <c r="T602" s="765"/>
      <c r="U602" s="765"/>
      <c r="V602" s="766"/>
      <c r="W602" s="1913"/>
      <c r="X602" s="386" t="s">
        <v>15893</v>
      </c>
      <c r="Y602" s="1913"/>
      <c r="Z602" s="1924"/>
      <c r="AA602" s="1913"/>
      <c r="AB602" s="1914"/>
      <c r="AC602" s="1915"/>
      <c r="AD602" s="834">
        <v>589</v>
      </c>
      <c r="AE602" s="826" t="s">
        <v>15894</v>
      </c>
      <c r="AF602" s="850" t="s">
        <v>15895</v>
      </c>
      <c r="AG602" s="850" t="s">
        <v>15896</v>
      </c>
      <c r="AH602" s="850" t="s">
        <v>15897</v>
      </c>
      <c r="AI602" s="850" t="s">
        <v>15898</v>
      </c>
      <c r="AJ602" s="850" t="s">
        <v>15899</v>
      </c>
      <c r="AK602" s="851" t="s">
        <v>15900</v>
      </c>
      <c r="AL602" s="852" t="s">
        <v>15901</v>
      </c>
      <c r="AM602" s="853" t="s">
        <v>15902</v>
      </c>
      <c r="AN602" s="853" t="s">
        <v>15903</v>
      </c>
      <c r="AO602" s="784" t="s">
        <v>15904</v>
      </c>
      <c r="AP602" s="827" t="s">
        <v>15905</v>
      </c>
      <c r="AQ602" s="777"/>
      <c r="AR602" s="777"/>
      <c r="AS602" s="777"/>
      <c r="AT602" s="752" t="s">
        <v>15906</v>
      </c>
      <c r="AU602" s="694" t="s">
        <v>15907</v>
      </c>
      <c r="AV602" s="694" t="s">
        <v>15908</v>
      </c>
      <c r="AW602" s="709" t="s">
        <v>15909</v>
      </c>
      <c r="AX602" s="709" t="s">
        <v>15910</v>
      </c>
      <c r="AY602" s="872" t="s">
        <v>15911</v>
      </c>
    </row>
    <row r="603" spans="2:51" ht="15" customHeight="1" outlineLevel="1">
      <c r="B603" s="744" t="s">
        <v>15912</v>
      </c>
      <c r="C603" s="757"/>
      <c r="D603" s="757"/>
      <c r="E603" s="757"/>
      <c r="F603" s="757"/>
      <c r="G603" s="757"/>
      <c r="H603" s="758"/>
      <c r="I603" s="759"/>
      <c r="J603" s="761"/>
      <c r="K603" s="761"/>
      <c r="L603" s="784">
        <f t="shared" si="56"/>
        <v>0</v>
      </c>
      <c r="M603" s="780"/>
      <c r="N603" s="786"/>
      <c r="O603" s="786"/>
      <c r="P603" s="786"/>
      <c r="Q603" s="752">
        <f t="shared" si="57"/>
        <v>0</v>
      </c>
      <c r="R603" s="768">
        <f t="shared" si="58"/>
        <v>0</v>
      </c>
      <c r="S603" s="768">
        <f t="shared" si="59"/>
        <v>0</v>
      </c>
      <c r="T603" s="765"/>
      <c r="U603" s="765"/>
      <c r="V603" s="766"/>
      <c r="W603" s="1913"/>
      <c r="X603" s="386" t="s">
        <v>15913</v>
      </c>
      <c r="Y603" s="1913"/>
      <c r="Z603" s="1924"/>
      <c r="AA603" s="1913"/>
      <c r="AB603" s="1914"/>
      <c r="AC603" s="1915"/>
      <c r="AD603" s="834">
        <v>590</v>
      </c>
      <c r="AE603" s="826" t="s">
        <v>15914</v>
      </c>
      <c r="AF603" s="850" t="s">
        <v>15915</v>
      </c>
      <c r="AG603" s="850" t="s">
        <v>15916</v>
      </c>
      <c r="AH603" s="850" t="s">
        <v>15917</v>
      </c>
      <c r="AI603" s="850" t="s">
        <v>15918</v>
      </c>
      <c r="AJ603" s="850" t="s">
        <v>15919</v>
      </c>
      <c r="AK603" s="851" t="s">
        <v>15920</v>
      </c>
      <c r="AL603" s="852" t="s">
        <v>15921</v>
      </c>
      <c r="AM603" s="853" t="s">
        <v>15922</v>
      </c>
      <c r="AN603" s="853" t="s">
        <v>15923</v>
      </c>
      <c r="AO603" s="784" t="s">
        <v>15924</v>
      </c>
      <c r="AP603" s="827" t="s">
        <v>15925</v>
      </c>
      <c r="AQ603" s="777"/>
      <c r="AR603" s="777"/>
      <c r="AS603" s="777"/>
      <c r="AT603" s="752" t="s">
        <v>15926</v>
      </c>
      <c r="AU603" s="694" t="s">
        <v>15927</v>
      </c>
      <c r="AV603" s="694" t="s">
        <v>15928</v>
      </c>
      <c r="AW603" s="709" t="s">
        <v>15929</v>
      </c>
      <c r="AX603" s="709" t="s">
        <v>15930</v>
      </c>
      <c r="AY603" s="872" t="s">
        <v>15931</v>
      </c>
    </row>
    <row r="604" spans="2:51" ht="15" customHeight="1" outlineLevel="1">
      <c r="B604" s="744" t="s">
        <v>15932</v>
      </c>
      <c r="C604" s="757"/>
      <c r="D604" s="757"/>
      <c r="E604" s="757"/>
      <c r="F604" s="757"/>
      <c r="G604" s="757"/>
      <c r="H604" s="758"/>
      <c r="I604" s="759"/>
      <c r="J604" s="761"/>
      <c r="K604" s="761"/>
      <c r="L604" s="784">
        <f t="shared" si="56"/>
        <v>0</v>
      </c>
      <c r="M604" s="780"/>
      <c r="N604" s="786"/>
      <c r="O604" s="786"/>
      <c r="P604" s="786"/>
      <c r="Q604" s="752">
        <f t="shared" si="57"/>
        <v>0</v>
      </c>
      <c r="R604" s="768">
        <f t="shared" si="58"/>
        <v>0</v>
      </c>
      <c r="S604" s="768">
        <f t="shared" si="59"/>
        <v>0</v>
      </c>
      <c r="T604" s="765"/>
      <c r="U604" s="765"/>
      <c r="V604" s="766"/>
      <c r="W604" s="1913"/>
      <c r="X604" s="386" t="s">
        <v>15933</v>
      </c>
      <c r="Y604" s="1913"/>
      <c r="Z604" s="1924"/>
      <c r="AA604" s="1913"/>
      <c r="AB604" s="1914"/>
      <c r="AC604" s="1915"/>
      <c r="AD604" s="834">
        <v>591</v>
      </c>
      <c r="AE604" s="826" t="s">
        <v>15934</v>
      </c>
      <c r="AF604" s="850" t="s">
        <v>15935</v>
      </c>
      <c r="AG604" s="850" t="s">
        <v>15936</v>
      </c>
      <c r="AH604" s="850" t="s">
        <v>15937</v>
      </c>
      <c r="AI604" s="850" t="s">
        <v>15938</v>
      </c>
      <c r="AJ604" s="850" t="s">
        <v>15939</v>
      </c>
      <c r="AK604" s="851" t="s">
        <v>15940</v>
      </c>
      <c r="AL604" s="852" t="s">
        <v>15941</v>
      </c>
      <c r="AM604" s="853" t="s">
        <v>15942</v>
      </c>
      <c r="AN604" s="853" t="s">
        <v>15943</v>
      </c>
      <c r="AO604" s="784" t="s">
        <v>15944</v>
      </c>
      <c r="AP604" s="827" t="s">
        <v>15945</v>
      </c>
      <c r="AQ604" s="777"/>
      <c r="AR604" s="777"/>
      <c r="AS604" s="777"/>
      <c r="AT604" s="752" t="s">
        <v>15946</v>
      </c>
      <c r="AU604" s="694" t="s">
        <v>15947</v>
      </c>
      <c r="AV604" s="694" t="s">
        <v>15948</v>
      </c>
      <c r="AW604" s="709" t="s">
        <v>15949</v>
      </c>
      <c r="AX604" s="709" t="s">
        <v>15950</v>
      </c>
      <c r="AY604" s="872" t="s">
        <v>15951</v>
      </c>
    </row>
    <row r="605" spans="2:51" ht="15" customHeight="1" outlineLevel="1">
      <c r="B605" s="744" t="s">
        <v>15952</v>
      </c>
      <c r="C605" s="757"/>
      <c r="D605" s="757"/>
      <c r="E605" s="757"/>
      <c r="F605" s="757"/>
      <c r="G605" s="757"/>
      <c r="H605" s="758"/>
      <c r="I605" s="759"/>
      <c r="J605" s="761"/>
      <c r="K605" s="761"/>
      <c r="L605" s="784">
        <f t="shared" si="56"/>
        <v>0</v>
      </c>
      <c r="M605" s="780"/>
      <c r="N605" s="786"/>
      <c r="O605" s="786"/>
      <c r="P605" s="786"/>
      <c r="Q605" s="752">
        <f t="shared" si="57"/>
        <v>0</v>
      </c>
      <c r="R605" s="768">
        <f t="shared" si="58"/>
        <v>0</v>
      </c>
      <c r="S605" s="768">
        <f t="shared" si="59"/>
        <v>0</v>
      </c>
      <c r="T605" s="765"/>
      <c r="U605" s="765"/>
      <c r="V605" s="766"/>
      <c r="W605" s="1913"/>
      <c r="X605" s="386" t="s">
        <v>15953</v>
      </c>
      <c r="Y605" s="1913"/>
      <c r="Z605" s="1924"/>
      <c r="AA605" s="1913"/>
      <c r="AB605" s="1914"/>
      <c r="AC605" s="1915"/>
      <c r="AD605" s="834">
        <v>592</v>
      </c>
      <c r="AE605" s="826" t="s">
        <v>15954</v>
      </c>
      <c r="AF605" s="850" t="s">
        <v>15955</v>
      </c>
      <c r="AG605" s="850" t="s">
        <v>15956</v>
      </c>
      <c r="AH605" s="850" t="s">
        <v>15957</v>
      </c>
      <c r="AI605" s="850" t="s">
        <v>15958</v>
      </c>
      <c r="AJ605" s="850" t="s">
        <v>15959</v>
      </c>
      <c r="AK605" s="851" t="s">
        <v>15960</v>
      </c>
      <c r="AL605" s="852" t="s">
        <v>15961</v>
      </c>
      <c r="AM605" s="853" t="s">
        <v>15962</v>
      </c>
      <c r="AN605" s="853" t="s">
        <v>15963</v>
      </c>
      <c r="AO605" s="784" t="s">
        <v>15964</v>
      </c>
      <c r="AP605" s="827" t="s">
        <v>15965</v>
      </c>
      <c r="AQ605" s="777"/>
      <c r="AR605" s="777"/>
      <c r="AS605" s="777"/>
      <c r="AT605" s="752" t="s">
        <v>15966</v>
      </c>
      <c r="AU605" s="694" t="s">
        <v>15967</v>
      </c>
      <c r="AV605" s="694" t="s">
        <v>15968</v>
      </c>
      <c r="AW605" s="709" t="s">
        <v>15969</v>
      </c>
      <c r="AX605" s="709" t="s">
        <v>15970</v>
      </c>
      <c r="AY605" s="872" t="s">
        <v>15971</v>
      </c>
    </row>
    <row r="606" spans="2:51" ht="15" customHeight="1" outlineLevel="1">
      <c r="B606" s="744" t="s">
        <v>15972</v>
      </c>
      <c r="C606" s="757"/>
      <c r="D606" s="757"/>
      <c r="E606" s="757"/>
      <c r="F606" s="757"/>
      <c r="G606" s="757"/>
      <c r="H606" s="758"/>
      <c r="I606" s="759"/>
      <c r="J606" s="761"/>
      <c r="K606" s="761"/>
      <c r="L606" s="784">
        <f t="shared" si="56"/>
        <v>0</v>
      </c>
      <c r="M606" s="780"/>
      <c r="N606" s="786"/>
      <c r="O606" s="786"/>
      <c r="P606" s="786"/>
      <c r="Q606" s="752">
        <f t="shared" si="57"/>
        <v>0</v>
      </c>
      <c r="R606" s="768">
        <f t="shared" si="58"/>
        <v>0</v>
      </c>
      <c r="S606" s="768">
        <f t="shared" si="59"/>
        <v>0</v>
      </c>
      <c r="T606" s="765"/>
      <c r="U606" s="765"/>
      <c r="V606" s="766"/>
      <c r="W606" s="1913"/>
      <c r="X606" s="386" t="s">
        <v>15973</v>
      </c>
      <c r="Y606" s="1913"/>
      <c r="Z606" s="1924"/>
      <c r="AA606" s="1913"/>
      <c r="AB606" s="1914"/>
      <c r="AC606" s="1915"/>
      <c r="AD606" s="834">
        <v>593</v>
      </c>
      <c r="AE606" s="826" t="s">
        <v>15974</v>
      </c>
      <c r="AF606" s="850" t="s">
        <v>15975</v>
      </c>
      <c r="AG606" s="850" t="s">
        <v>15976</v>
      </c>
      <c r="AH606" s="850" t="s">
        <v>15977</v>
      </c>
      <c r="AI606" s="850" t="s">
        <v>15978</v>
      </c>
      <c r="AJ606" s="850" t="s">
        <v>15979</v>
      </c>
      <c r="AK606" s="851" t="s">
        <v>15980</v>
      </c>
      <c r="AL606" s="852" t="s">
        <v>15981</v>
      </c>
      <c r="AM606" s="853" t="s">
        <v>15982</v>
      </c>
      <c r="AN606" s="853" t="s">
        <v>15983</v>
      </c>
      <c r="AO606" s="784" t="s">
        <v>15984</v>
      </c>
      <c r="AP606" s="827" t="s">
        <v>15985</v>
      </c>
      <c r="AQ606" s="777"/>
      <c r="AR606" s="777"/>
      <c r="AS606" s="777"/>
      <c r="AT606" s="752" t="s">
        <v>15986</v>
      </c>
      <c r="AU606" s="694" t="s">
        <v>15987</v>
      </c>
      <c r="AV606" s="694" t="s">
        <v>15988</v>
      </c>
      <c r="AW606" s="709" t="s">
        <v>15989</v>
      </c>
      <c r="AX606" s="709" t="s">
        <v>15990</v>
      </c>
      <c r="AY606" s="872" t="s">
        <v>15991</v>
      </c>
    </row>
    <row r="607" spans="2:51" ht="15" customHeight="1" outlineLevel="1">
      <c r="B607" s="744" t="s">
        <v>15992</v>
      </c>
      <c r="C607" s="757"/>
      <c r="D607" s="757"/>
      <c r="E607" s="757"/>
      <c r="F607" s="757"/>
      <c r="G607" s="757"/>
      <c r="H607" s="758"/>
      <c r="I607" s="759"/>
      <c r="J607" s="761"/>
      <c r="K607" s="761"/>
      <c r="L607" s="784">
        <f t="shared" si="56"/>
        <v>0</v>
      </c>
      <c r="M607" s="780"/>
      <c r="N607" s="786"/>
      <c r="O607" s="786"/>
      <c r="P607" s="786"/>
      <c r="Q607" s="752">
        <f t="shared" si="57"/>
        <v>0</v>
      </c>
      <c r="R607" s="768">
        <f t="shared" si="58"/>
        <v>0</v>
      </c>
      <c r="S607" s="768">
        <f t="shared" si="59"/>
        <v>0</v>
      </c>
      <c r="T607" s="765"/>
      <c r="U607" s="765"/>
      <c r="V607" s="766"/>
      <c r="W607" s="1913"/>
      <c r="X607" s="386" t="s">
        <v>15993</v>
      </c>
      <c r="Y607" s="1913"/>
      <c r="Z607" s="1924"/>
      <c r="AA607" s="1913"/>
      <c r="AB607" s="1914"/>
      <c r="AC607" s="1915"/>
      <c r="AD607" s="834">
        <v>594</v>
      </c>
      <c r="AE607" s="826" t="s">
        <v>15994</v>
      </c>
      <c r="AF607" s="850" t="s">
        <v>15995</v>
      </c>
      <c r="AG607" s="850" t="s">
        <v>15996</v>
      </c>
      <c r="AH607" s="850" t="s">
        <v>15997</v>
      </c>
      <c r="AI607" s="850" t="s">
        <v>15998</v>
      </c>
      <c r="AJ607" s="850" t="s">
        <v>15999</v>
      </c>
      <c r="AK607" s="851" t="s">
        <v>16000</v>
      </c>
      <c r="AL607" s="852" t="s">
        <v>16001</v>
      </c>
      <c r="AM607" s="853" t="s">
        <v>16002</v>
      </c>
      <c r="AN607" s="853" t="s">
        <v>16003</v>
      </c>
      <c r="AO607" s="784" t="s">
        <v>16004</v>
      </c>
      <c r="AP607" s="827" t="s">
        <v>16005</v>
      </c>
      <c r="AQ607" s="777"/>
      <c r="AR607" s="777"/>
      <c r="AS607" s="777"/>
      <c r="AT607" s="752" t="s">
        <v>16006</v>
      </c>
      <c r="AU607" s="694" t="s">
        <v>16007</v>
      </c>
      <c r="AV607" s="694" t="s">
        <v>16008</v>
      </c>
      <c r="AW607" s="709" t="s">
        <v>16009</v>
      </c>
      <c r="AX607" s="709" t="s">
        <v>16010</v>
      </c>
      <c r="AY607" s="872" t="s">
        <v>16011</v>
      </c>
    </row>
    <row r="608" spans="2:51" ht="15" customHeight="1" outlineLevel="1">
      <c r="B608" s="744" t="s">
        <v>16012</v>
      </c>
      <c r="C608" s="757"/>
      <c r="D608" s="757"/>
      <c r="E608" s="757"/>
      <c r="F608" s="757"/>
      <c r="G608" s="757"/>
      <c r="H608" s="758"/>
      <c r="I608" s="759"/>
      <c r="J608" s="761"/>
      <c r="K608" s="761"/>
      <c r="L608" s="784">
        <f t="shared" ref="L608:L614" si="60">I608*J608</f>
        <v>0</v>
      </c>
      <c r="M608" s="780"/>
      <c r="N608" s="786"/>
      <c r="O608" s="786"/>
      <c r="P608" s="786"/>
      <c r="Q608" s="752">
        <f t="shared" ref="Q608:Q614" si="61">IF(M608=0,0,((1+M608)*(1+C$824))-1)</f>
        <v>0</v>
      </c>
      <c r="R608" s="768">
        <f t="shared" ref="R608:R614" si="62">Q608*K608</f>
        <v>0</v>
      </c>
      <c r="S608" s="768">
        <f t="shared" ref="S608:S614" si="63" xml:space="preserve"> M608*K608</f>
        <v>0</v>
      </c>
      <c r="T608" s="765"/>
      <c r="U608" s="765"/>
      <c r="V608" s="766"/>
      <c r="W608" s="1913"/>
      <c r="X608" s="386" t="s">
        <v>16013</v>
      </c>
      <c r="Y608" s="1913"/>
      <c r="Z608" s="1924"/>
      <c r="AA608" s="1913"/>
      <c r="AB608" s="1914"/>
      <c r="AC608" s="1915"/>
      <c r="AD608" s="834">
        <v>595</v>
      </c>
      <c r="AE608" s="826" t="s">
        <v>16014</v>
      </c>
      <c r="AF608" s="850" t="s">
        <v>16015</v>
      </c>
      <c r="AG608" s="850" t="s">
        <v>16016</v>
      </c>
      <c r="AH608" s="850" t="s">
        <v>16017</v>
      </c>
      <c r="AI608" s="850" t="s">
        <v>16018</v>
      </c>
      <c r="AJ608" s="850" t="s">
        <v>16019</v>
      </c>
      <c r="AK608" s="851" t="s">
        <v>16020</v>
      </c>
      <c r="AL608" s="852" t="s">
        <v>16021</v>
      </c>
      <c r="AM608" s="853" t="s">
        <v>16022</v>
      </c>
      <c r="AN608" s="853" t="s">
        <v>16023</v>
      </c>
      <c r="AO608" s="784" t="s">
        <v>16024</v>
      </c>
      <c r="AP608" s="827" t="s">
        <v>16025</v>
      </c>
      <c r="AQ608" s="777"/>
      <c r="AR608" s="777"/>
      <c r="AS608" s="777"/>
      <c r="AT608" s="752" t="s">
        <v>16026</v>
      </c>
      <c r="AU608" s="694" t="s">
        <v>16027</v>
      </c>
      <c r="AV608" s="694" t="s">
        <v>16028</v>
      </c>
      <c r="AW608" s="709" t="s">
        <v>16029</v>
      </c>
      <c r="AX608" s="709" t="s">
        <v>16030</v>
      </c>
      <c r="AY608" s="872" t="s">
        <v>16031</v>
      </c>
    </row>
    <row r="609" spans="2:51" ht="15" customHeight="1" outlineLevel="1">
      <c r="B609" s="744" t="s">
        <v>16032</v>
      </c>
      <c r="C609" s="757"/>
      <c r="D609" s="757"/>
      <c r="E609" s="757"/>
      <c r="F609" s="757"/>
      <c r="G609" s="757"/>
      <c r="H609" s="758"/>
      <c r="I609" s="759"/>
      <c r="J609" s="761"/>
      <c r="K609" s="761"/>
      <c r="L609" s="784">
        <f t="shared" si="60"/>
        <v>0</v>
      </c>
      <c r="M609" s="780"/>
      <c r="N609" s="786"/>
      <c r="O609" s="786"/>
      <c r="P609" s="786"/>
      <c r="Q609" s="752">
        <f t="shared" si="61"/>
        <v>0</v>
      </c>
      <c r="R609" s="768">
        <f t="shared" si="62"/>
        <v>0</v>
      </c>
      <c r="S609" s="768">
        <f t="shared" si="63"/>
        <v>0</v>
      </c>
      <c r="T609" s="765"/>
      <c r="U609" s="765"/>
      <c r="V609" s="766"/>
      <c r="W609" s="1913"/>
      <c r="X609" s="386" t="s">
        <v>16033</v>
      </c>
      <c r="Y609" s="1913"/>
      <c r="Z609" s="1924"/>
      <c r="AA609" s="1913"/>
      <c r="AB609" s="1914"/>
      <c r="AC609" s="1915"/>
      <c r="AD609" s="834">
        <v>596</v>
      </c>
      <c r="AE609" s="826" t="s">
        <v>16034</v>
      </c>
      <c r="AF609" s="850" t="s">
        <v>16035</v>
      </c>
      <c r="AG609" s="850" t="s">
        <v>16036</v>
      </c>
      <c r="AH609" s="850" t="s">
        <v>16037</v>
      </c>
      <c r="AI609" s="850" t="s">
        <v>16038</v>
      </c>
      <c r="AJ609" s="850" t="s">
        <v>16039</v>
      </c>
      <c r="AK609" s="851" t="s">
        <v>16040</v>
      </c>
      <c r="AL609" s="852" t="s">
        <v>16041</v>
      </c>
      <c r="AM609" s="853" t="s">
        <v>16042</v>
      </c>
      <c r="AN609" s="853" t="s">
        <v>16043</v>
      </c>
      <c r="AO609" s="784" t="s">
        <v>16044</v>
      </c>
      <c r="AP609" s="827" t="s">
        <v>16045</v>
      </c>
      <c r="AQ609" s="777"/>
      <c r="AR609" s="777"/>
      <c r="AS609" s="777"/>
      <c r="AT609" s="752" t="s">
        <v>16046</v>
      </c>
      <c r="AU609" s="694" t="s">
        <v>16047</v>
      </c>
      <c r="AV609" s="694" t="s">
        <v>16048</v>
      </c>
      <c r="AW609" s="709" t="s">
        <v>16049</v>
      </c>
      <c r="AX609" s="709" t="s">
        <v>16050</v>
      </c>
      <c r="AY609" s="872" t="s">
        <v>16051</v>
      </c>
    </row>
    <row r="610" spans="2:51" ht="15" customHeight="1" outlineLevel="1">
      <c r="B610" s="744" t="s">
        <v>16052</v>
      </c>
      <c r="C610" s="757"/>
      <c r="D610" s="757"/>
      <c r="E610" s="757"/>
      <c r="F610" s="757"/>
      <c r="G610" s="757"/>
      <c r="H610" s="758"/>
      <c r="I610" s="759"/>
      <c r="J610" s="761"/>
      <c r="K610" s="761"/>
      <c r="L610" s="784">
        <f t="shared" si="60"/>
        <v>0</v>
      </c>
      <c r="M610" s="780"/>
      <c r="N610" s="786"/>
      <c r="O610" s="786"/>
      <c r="P610" s="786"/>
      <c r="Q610" s="752">
        <f t="shared" si="61"/>
        <v>0</v>
      </c>
      <c r="R610" s="768">
        <f t="shared" si="62"/>
        <v>0</v>
      </c>
      <c r="S610" s="768">
        <f t="shared" si="63"/>
        <v>0</v>
      </c>
      <c r="T610" s="765"/>
      <c r="U610" s="765"/>
      <c r="V610" s="766"/>
      <c r="W610" s="1913"/>
      <c r="X610" s="386" t="s">
        <v>16053</v>
      </c>
      <c r="Y610" s="1913"/>
      <c r="Z610" s="1924"/>
      <c r="AA610" s="1913"/>
      <c r="AB610" s="1914"/>
      <c r="AC610" s="1915"/>
      <c r="AD610" s="834">
        <v>597</v>
      </c>
      <c r="AE610" s="826" t="s">
        <v>16054</v>
      </c>
      <c r="AF610" s="850" t="s">
        <v>16055</v>
      </c>
      <c r="AG610" s="850" t="s">
        <v>16056</v>
      </c>
      <c r="AH610" s="850" t="s">
        <v>16057</v>
      </c>
      <c r="AI610" s="850" t="s">
        <v>16058</v>
      </c>
      <c r="AJ610" s="850" t="s">
        <v>16059</v>
      </c>
      <c r="AK610" s="851" t="s">
        <v>16060</v>
      </c>
      <c r="AL610" s="852" t="s">
        <v>16061</v>
      </c>
      <c r="AM610" s="853" t="s">
        <v>16062</v>
      </c>
      <c r="AN610" s="853" t="s">
        <v>16063</v>
      </c>
      <c r="AO610" s="784" t="s">
        <v>16064</v>
      </c>
      <c r="AP610" s="827" t="s">
        <v>16065</v>
      </c>
      <c r="AQ610" s="777"/>
      <c r="AR610" s="777"/>
      <c r="AS610" s="777"/>
      <c r="AT610" s="752" t="s">
        <v>16066</v>
      </c>
      <c r="AU610" s="694" t="s">
        <v>16067</v>
      </c>
      <c r="AV610" s="694" t="s">
        <v>16068</v>
      </c>
      <c r="AW610" s="709" t="s">
        <v>16069</v>
      </c>
      <c r="AX610" s="709" t="s">
        <v>16070</v>
      </c>
      <c r="AY610" s="872" t="s">
        <v>16071</v>
      </c>
    </row>
    <row r="611" spans="2:51" ht="15" customHeight="1" outlineLevel="1">
      <c r="B611" s="744" t="s">
        <v>16072</v>
      </c>
      <c r="C611" s="757"/>
      <c r="D611" s="757"/>
      <c r="E611" s="757"/>
      <c r="F611" s="757"/>
      <c r="G611" s="757"/>
      <c r="H611" s="758"/>
      <c r="I611" s="759"/>
      <c r="J611" s="761"/>
      <c r="K611" s="761"/>
      <c r="L611" s="784">
        <f t="shared" si="60"/>
        <v>0</v>
      </c>
      <c r="M611" s="780"/>
      <c r="N611" s="786"/>
      <c r="O611" s="786"/>
      <c r="P611" s="786"/>
      <c r="Q611" s="752">
        <f t="shared" si="61"/>
        <v>0</v>
      </c>
      <c r="R611" s="768">
        <f t="shared" si="62"/>
        <v>0</v>
      </c>
      <c r="S611" s="768">
        <f t="shared" si="63"/>
        <v>0</v>
      </c>
      <c r="T611" s="765"/>
      <c r="U611" s="765"/>
      <c r="V611" s="766"/>
      <c r="W611" s="1913"/>
      <c r="X611" s="386" t="s">
        <v>16073</v>
      </c>
      <c r="Y611" s="1913"/>
      <c r="Z611" s="1924"/>
      <c r="AA611" s="1913"/>
      <c r="AB611" s="1914"/>
      <c r="AC611" s="1915"/>
      <c r="AD611" s="834">
        <v>598</v>
      </c>
      <c r="AE611" s="826" t="s">
        <v>16074</v>
      </c>
      <c r="AF611" s="850" t="s">
        <v>16075</v>
      </c>
      <c r="AG611" s="850" t="s">
        <v>16076</v>
      </c>
      <c r="AH611" s="850" t="s">
        <v>16077</v>
      </c>
      <c r="AI611" s="850" t="s">
        <v>16078</v>
      </c>
      <c r="AJ611" s="850" t="s">
        <v>16079</v>
      </c>
      <c r="AK611" s="851" t="s">
        <v>16080</v>
      </c>
      <c r="AL611" s="852" t="s">
        <v>16081</v>
      </c>
      <c r="AM611" s="853" t="s">
        <v>16082</v>
      </c>
      <c r="AN611" s="853" t="s">
        <v>16083</v>
      </c>
      <c r="AO611" s="784" t="s">
        <v>16084</v>
      </c>
      <c r="AP611" s="827" t="s">
        <v>16085</v>
      </c>
      <c r="AQ611" s="777"/>
      <c r="AR611" s="777"/>
      <c r="AS611" s="777"/>
      <c r="AT611" s="752" t="s">
        <v>16086</v>
      </c>
      <c r="AU611" s="694" t="s">
        <v>16087</v>
      </c>
      <c r="AV611" s="694" t="s">
        <v>16088</v>
      </c>
      <c r="AW611" s="709" t="s">
        <v>16089</v>
      </c>
      <c r="AX611" s="709" t="s">
        <v>16090</v>
      </c>
      <c r="AY611" s="872" t="s">
        <v>16091</v>
      </c>
    </row>
    <row r="612" spans="2:51" ht="15" customHeight="1" outlineLevel="1">
      <c r="B612" s="744" t="s">
        <v>16092</v>
      </c>
      <c r="C612" s="757"/>
      <c r="D612" s="757"/>
      <c r="E612" s="757"/>
      <c r="F612" s="757"/>
      <c r="G612" s="757"/>
      <c r="H612" s="758"/>
      <c r="I612" s="759"/>
      <c r="J612" s="761"/>
      <c r="K612" s="761"/>
      <c r="L612" s="784">
        <f t="shared" si="60"/>
        <v>0</v>
      </c>
      <c r="M612" s="780"/>
      <c r="N612" s="786"/>
      <c r="O612" s="786"/>
      <c r="P612" s="786"/>
      <c r="Q612" s="752">
        <f t="shared" si="61"/>
        <v>0</v>
      </c>
      <c r="R612" s="768">
        <f t="shared" si="62"/>
        <v>0</v>
      </c>
      <c r="S612" s="768">
        <f t="shared" si="63"/>
        <v>0</v>
      </c>
      <c r="T612" s="765"/>
      <c r="U612" s="765"/>
      <c r="V612" s="766"/>
      <c r="W612" s="1913"/>
      <c r="X612" s="386" t="s">
        <v>16093</v>
      </c>
      <c r="Y612" s="1913"/>
      <c r="Z612" s="1924"/>
      <c r="AA612" s="1913"/>
      <c r="AB612" s="1914"/>
      <c r="AC612" s="1915"/>
      <c r="AD612" s="834">
        <v>599</v>
      </c>
      <c r="AE612" s="826" t="s">
        <v>16094</v>
      </c>
      <c r="AF612" s="850" t="s">
        <v>16095</v>
      </c>
      <c r="AG612" s="850" t="s">
        <v>16096</v>
      </c>
      <c r="AH612" s="850" t="s">
        <v>16097</v>
      </c>
      <c r="AI612" s="850" t="s">
        <v>16098</v>
      </c>
      <c r="AJ612" s="850" t="s">
        <v>16099</v>
      </c>
      <c r="AK612" s="851" t="s">
        <v>16100</v>
      </c>
      <c r="AL612" s="852" t="s">
        <v>16101</v>
      </c>
      <c r="AM612" s="853" t="s">
        <v>16102</v>
      </c>
      <c r="AN612" s="853" t="s">
        <v>16103</v>
      </c>
      <c r="AO612" s="784" t="s">
        <v>16104</v>
      </c>
      <c r="AP612" s="827" t="s">
        <v>16105</v>
      </c>
      <c r="AQ612" s="777"/>
      <c r="AR612" s="777"/>
      <c r="AS612" s="777"/>
      <c r="AT612" s="752" t="s">
        <v>16106</v>
      </c>
      <c r="AU612" s="694" t="s">
        <v>16107</v>
      </c>
      <c r="AV612" s="694" t="s">
        <v>16108</v>
      </c>
      <c r="AW612" s="709" t="s">
        <v>16109</v>
      </c>
      <c r="AX612" s="709" t="s">
        <v>16110</v>
      </c>
      <c r="AY612" s="872" t="s">
        <v>16111</v>
      </c>
    </row>
    <row r="613" spans="2:51" ht="15" customHeight="1" outlineLevel="1">
      <c r="B613" s="744" t="s">
        <v>16112</v>
      </c>
      <c r="C613" s="757"/>
      <c r="D613" s="757"/>
      <c r="E613" s="757"/>
      <c r="F613" s="757"/>
      <c r="G613" s="757"/>
      <c r="H613" s="758"/>
      <c r="I613" s="759"/>
      <c r="J613" s="761"/>
      <c r="K613" s="761"/>
      <c r="L613" s="784">
        <f t="shared" si="60"/>
        <v>0</v>
      </c>
      <c r="M613" s="780"/>
      <c r="N613" s="786"/>
      <c r="O613" s="786"/>
      <c r="P613" s="786"/>
      <c r="Q613" s="752">
        <f t="shared" si="61"/>
        <v>0</v>
      </c>
      <c r="R613" s="768">
        <f t="shared" si="62"/>
        <v>0</v>
      </c>
      <c r="S613" s="768">
        <f t="shared" si="63"/>
        <v>0</v>
      </c>
      <c r="T613" s="765"/>
      <c r="U613" s="765"/>
      <c r="V613" s="766"/>
      <c r="W613" s="1913"/>
      <c r="X613" s="386" t="s">
        <v>16113</v>
      </c>
      <c r="Y613" s="1913"/>
      <c r="Z613" s="1924"/>
      <c r="AA613" s="1913"/>
      <c r="AB613" s="1914"/>
      <c r="AC613" s="1915"/>
      <c r="AD613" s="834">
        <v>600</v>
      </c>
      <c r="AE613" s="826" t="s">
        <v>16114</v>
      </c>
      <c r="AF613" s="850" t="s">
        <v>16115</v>
      </c>
      <c r="AG613" s="850" t="s">
        <v>16116</v>
      </c>
      <c r="AH613" s="850" t="s">
        <v>16117</v>
      </c>
      <c r="AI613" s="850" t="s">
        <v>16118</v>
      </c>
      <c r="AJ613" s="850" t="s">
        <v>16119</v>
      </c>
      <c r="AK613" s="851" t="s">
        <v>16120</v>
      </c>
      <c r="AL613" s="852" t="s">
        <v>16121</v>
      </c>
      <c r="AM613" s="853" t="s">
        <v>16122</v>
      </c>
      <c r="AN613" s="853" t="s">
        <v>16123</v>
      </c>
      <c r="AO613" s="784" t="s">
        <v>16124</v>
      </c>
      <c r="AP613" s="827" t="s">
        <v>16125</v>
      </c>
      <c r="AQ613" s="777"/>
      <c r="AR613" s="777"/>
      <c r="AS613" s="777"/>
      <c r="AT613" s="752" t="s">
        <v>16126</v>
      </c>
      <c r="AU613" s="694" t="s">
        <v>16127</v>
      </c>
      <c r="AV613" s="694" t="s">
        <v>16128</v>
      </c>
      <c r="AW613" s="709" t="s">
        <v>16129</v>
      </c>
      <c r="AX613" s="709" t="s">
        <v>16130</v>
      </c>
      <c r="AY613" s="872" t="s">
        <v>16131</v>
      </c>
    </row>
    <row r="614" spans="2:51" ht="15" customHeight="1" outlineLevel="1">
      <c r="B614" s="744" t="s">
        <v>16132</v>
      </c>
      <c r="C614" s="757"/>
      <c r="D614" s="757"/>
      <c r="E614" s="757"/>
      <c r="F614" s="757"/>
      <c r="G614" s="757"/>
      <c r="H614" s="758"/>
      <c r="I614" s="759"/>
      <c r="J614" s="761"/>
      <c r="K614" s="761"/>
      <c r="L614" s="784">
        <f t="shared" si="60"/>
        <v>0</v>
      </c>
      <c r="M614" s="780"/>
      <c r="N614" s="786"/>
      <c r="O614" s="786"/>
      <c r="P614" s="786"/>
      <c r="Q614" s="752">
        <f t="shared" si="61"/>
        <v>0</v>
      </c>
      <c r="R614" s="768">
        <f t="shared" si="62"/>
        <v>0</v>
      </c>
      <c r="S614" s="768">
        <f t="shared" si="63"/>
        <v>0</v>
      </c>
      <c r="T614" s="765"/>
      <c r="U614" s="765"/>
      <c r="V614" s="766"/>
      <c r="W614" s="1913"/>
      <c r="X614" s="386" t="s">
        <v>16133</v>
      </c>
      <c r="Y614" s="1913"/>
      <c r="Z614" s="1924"/>
      <c r="AA614" s="1913"/>
      <c r="AB614" s="1914"/>
      <c r="AC614" s="1915"/>
      <c r="AD614" s="834">
        <v>601</v>
      </c>
      <c r="AE614" s="826" t="s">
        <v>16134</v>
      </c>
      <c r="AF614" s="850" t="s">
        <v>16135</v>
      </c>
      <c r="AG614" s="850" t="s">
        <v>16136</v>
      </c>
      <c r="AH614" s="850" t="s">
        <v>16137</v>
      </c>
      <c r="AI614" s="850" t="s">
        <v>16138</v>
      </c>
      <c r="AJ614" s="850" t="s">
        <v>16139</v>
      </c>
      <c r="AK614" s="851" t="s">
        <v>16140</v>
      </c>
      <c r="AL614" s="852" t="s">
        <v>16141</v>
      </c>
      <c r="AM614" s="853" t="s">
        <v>16142</v>
      </c>
      <c r="AN614" s="853" t="s">
        <v>16143</v>
      </c>
      <c r="AO614" s="784" t="s">
        <v>16144</v>
      </c>
      <c r="AP614" s="827" t="s">
        <v>16145</v>
      </c>
      <c r="AQ614" s="777"/>
      <c r="AR614" s="777"/>
      <c r="AS614" s="777"/>
      <c r="AT614" s="752" t="s">
        <v>16146</v>
      </c>
      <c r="AU614" s="694" t="s">
        <v>16147</v>
      </c>
      <c r="AV614" s="694" t="s">
        <v>16148</v>
      </c>
      <c r="AW614" s="709" t="s">
        <v>16149</v>
      </c>
      <c r="AX614" s="709" t="s">
        <v>16150</v>
      </c>
      <c r="AY614" s="872" t="s">
        <v>16151</v>
      </c>
    </row>
    <row r="615" spans="2:51">
      <c r="B615" s="744" t="s">
        <v>16152</v>
      </c>
      <c r="C615" s="757"/>
      <c r="D615" s="757"/>
      <c r="E615" s="757"/>
      <c r="F615" s="757"/>
      <c r="G615" s="757"/>
      <c r="H615" s="758"/>
      <c r="I615" s="759"/>
      <c r="J615" s="761"/>
      <c r="K615" s="761"/>
      <c r="L615" s="784">
        <f>I615*J615</f>
        <v>0</v>
      </c>
      <c r="M615" s="780"/>
      <c r="N615" s="786"/>
      <c r="O615" s="786"/>
      <c r="P615" s="786"/>
      <c r="Q615" s="752">
        <f>IF(M615=0,0,((1+M615)*(1+C$824))-1)</f>
        <v>0</v>
      </c>
      <c r="R615" s="768">
        <f>Q615*K615</f>
        <v>0</v>
      </c>
      <c r="S615" s="768">
        <f xml:space="preserve"> M615*K615</f>
        <v>0</v>
      </c>
      <c r="T615" s="765"/>
      <c r="U615" s="765"/>
      <c r="V615" s="766"/>
      <c r="W615" s="1913"/>
      <c r="X615" s="386" t="s">
        <v>16153</v>
      </c>
      <c r="Y615" s="1913"/>
      <c r="Z615" s="1924"/>
      <c r="AA615" s="1913"/>
      <c r="AB615" s="1914"/>
      <c r="AC615" s="1915"/>
      <c r="AD615" s="834">
        <v>602</v>
      </c>
      <c r="AE615" s="826" t="s">
        <v>16154</v>
      </c>
      <c r="AF615" s="850" t="s">
        <v>16155</v>
      </c>
      <c r="AG615" s="850" t="s">
        <v>16156</v>
      </c>
      <c r="AH615" s="850" t="s">
        <v>16157</v>
      </c>
      <c r="AI615" s="850" t="s">
        <v>16158</v>
      </c>
      <c r="AJ615" s="850" t="s">
        <v>16159</v>
      </c>
      <c r="AK615" s="851" t="s">
        <v>16160</v>
      </c>
      <c r="AL615" s="852" t="s">
        <v>16161</v>
      </c>
      <c r="AM615" s="853" t="s">
        <v>16162</v>
      </c>
      <c r="AN615" s="853" t="s">
        <v>16163</v>
      </c>
      <c r="AO615" s="784" t="s">
        <v>16164</v>
      </c>
      <c r="AP615" s="827" t="s">
        <v>16165</v>
      </c>
      <c r="AQ615" s="777"/>
      <c r="AR615" s="777"/>
      <c r="AS615" s="777"/>
      <c r="AT615" s="752" t="s">
        <v>16166</v>
      </c>
      <c r="AU615" s="694" t="s">
        <v>16167</v>
      </c>
      <c r="AV615" s="694" t="s">
        <v>16168</v>
      </c>
      <c r="AW615" s="709" t="s">
        <v>16169</v>
      </c>
      <c r="AX615" s="709" t="s">
        <v>16170</v>
      </c>
      <c r="AY615" s="872" t="s">
        <v>16171</v>
      </c>
    </row>
    <row r="616" spans="2:51" ht="15.75" thickBot="1">
      <c r="B616" s="762" t="s">
        <v>16172</v>
      </c>
      <c r="C616" s="781"/>
      <c r="D616" s="782"/>
      <c r="E616" s="782"/>
      <c r="F616" s="782"/>
      <c r="G616" s="782"/>
      <c r="H616" s="782"/>
      <c r="I616" s="745"/>
      <c r="J616" s="746">
        <f>SUM(J416:J615)</f>
        <v>253.70623490676272</v>
      </c>
      <c r="K616" s="746">
        <f>SUM(K416:K615)</f>
        <v>219.26424565697164</v>
      </c>
      <c r="L616" s="747">
        <f>SUM(L416:L615)</f>
        <v>6566.8028177368078</v>
      </c>
      <c r="M616" s="787"/>
      <c r="N616" s="787"/>
      <c r="O616" s="787"/>
      <c r="P616" s="787"/>
      <c r="Q616" s="1926"/>
      <c r="R616" s="746">
        <f>SUM(R416:R615)</f>
        <v>14.117670111221374</v>
      </c>
      <c r="S616" s="746">
        <f>SUM(S416:S615)</f>
        <v>7.320138583992434</v>
      </c>
      <c r="T616" s="746">
        <f>SUM(T416:T615)</f>
        <v>11.957381388583107</v>
      </c>
      <c r="U616" s="746">
        <f>SUM(U416:U615)</f>
        <v>241.7488535181796</v>
      </c>
      <c r="V616" s="769">
        <f>SUM(V416:V615)</f>
        <v>474.12</v>
      </c>
      <c r="W616" s="1913"/>
      <c r="X616" s="387" t="s">
        <v>16173</v>
      </c>
      <c r="Y616" s="1913"/>
      <c r="Z616" s="1925"/>
      <c r="AA616" s="1913"/>
      <c r="AB616" s="1914"/>
      <c r="AC616" s="1915"/>
      <c r="AD616" s="835">
        <v>603</v>
      </c>
      <c r="AE616" s="836" t="s">
        <v>16172</v>
      </c>
      <c r="AF616" s="781"/>
      <c r="AG616" s="856"/>
      <c r="AH616" s="856"/>
      <c r="AI616" s="856"/>
      <c r="AJ616" s="856"/>
      <c r="AK616" s="856"/>
      <c r="AL616" s="745"/>
      <c r="AM616" s="865" t="s">
        <v>16174</v>
      </c>
      <c r="AN616" s="865" t="s">
        <v>16175</v>
      </c>
      <c r="AO616" s="747" t="s">
        <v>16176</v>
      </c>
      <c r="AP616" s="745"/>
      <c r="AQ616" s="745"/>
      <c r="AR616" s="745"/>
      <c r="AS616" s="745"/>
      <c r="AT616" s="745"/>
      <c r="AU616" s="865" t="s">
        <v>16177</v>
      </c>
      <c r="AV616" s="865" t="s">
        <v>16178</v>
      </c>
      <c r="AW616" s="865" t="s">
        <v>16179</v>
      </c>
      <c r="AX616" s="865" t="s">
        <v>16180</v>
      </c>
      <c r="AY616" s="869" t="s">
        <v>16181</v>
      </c>
    </row>
    <row r="617" spans="2:51" ht="15.75" thickBot="1">
      <c r="B617" s="174"/>
      <c r="C617" s="363"/>
      <c r="D617" s="363"/>
      <c r="E617" s="363"/>
      <c r="F617" s="363"/>
      <c r="G617" s="363"/>
      <c r="H617" s="363"/>
      <c r="I617" s="363"/>
      <c r="J617" s="364"/>
      <c r="K617" s="364"/>
      <c r="L617" s="364"/>
      <c r="M617" s="363"/>
      <c r="N617" s="363"/>
      <c r="O617" s="363"/>
      <c r="P617" s="363"/>
      <c r="Q617" s="363"/>
      <c r="R617" s="791"/>
      <c r="S617" s="791"/>
      <c r="T617" s="792"/>
      <c r="U617" s="792"/>
      <c r="V617" s="792"/>
      <c r="W617" s="1913"/>
      <c r="X617" s="1913"/>
      <c r="Y617" s="1913"/>
      <c r="Z617" s="1913"/>
      <c r="AA617" s="1913"/>
      <c r="AB617" s="1914"/>
      <c r="AC617" s="1915"/>
      <c r="AD617" s="368"/>
      <c r="AE617" s="820"/>
      <c r="AF617" s="363"/>
      <c r="AG617" s="363"/>
      <c r="AH617" s="363"/>
      <c r="AI617" s="363"/>
      <c r="AJ617" s="363"/>
      <c r="AK617" s="363"/>
      <c r="AL617" s="363"/>
      <c r="AM617" s="364"/>
      <c r="AN617" s="364"/>
      <c r="AO617" s="364"/>
      <c r="AP617" s="363"/>
      <c r="AQ617" s="363"/>
      <c r="AR617" s="172"/>
      <c r="AS617" s="363"/>
      <c r="AT617" s="365"/>
      <c r="AU617" s="366"/>
      <c r="AV617" s="366"/>
      <c r="AW617" s="369"/>
      <c r="AX617" s="369"/>
      <c r="AY617" s="369"/>
    </row>
    <row r="618" spans="2:51" ht="15.75" thickBot="1">
      <c r="B618" s="390" t="s">
        <v>16182</v>
      </c>
      <c r="C618" s="367"/>
      <c r="D618" s="367"/>
      <c r="E618" s="367"/>
      <c r="F618" s="367"/>
      <c r="G618" s="367"/>
      <c r="H618" s="367"/>
      <c r="I618" s="363"/>
      <c r="J618" s="364"/>
      <c r="K618" s="364"/>
      <c r="L618" s="364"/>
      <c r="M618" s="363"/>
      <c r="N618" s="363"/>
      <c r="O618" s="363"/>
      <c r="P618" s="363"/>
      <c r="Q618" s="363"/>
      <c r="R618" s="791"/>
      <c r="S618" s="791"/>
      <c r="T618" s="792"/>
      <c r="U618" s="792"/>
      <c r="V618" s="792"/>
      <c r="W618" s="1913"/>
      <c r="X618" s="1913"/>
      <c r="Y618" s="1913"/>
      <c r="Z618" s="1913"/>
      <c r="AA618" s="1913"/>
      <c r="AB618" s="1914"/>
      <c r="AC618" s="1915"/>
      <c r="AD618" s="1669" t="s">
        <v>16183</v>
      </c>
      <c r="AE618" s="491" t="s">
        <v>16182</v>
      </c>
      <c r="AF618" s="367"/>
      <c r="AG618" s="367"/>
      <c r="AH618" s="367"/>
      <c r="AI618" s="367"/>
      <c r="AJ618" s="367"/>
      <c r="AK618" s="367"/>
      <c r="AL618" s="363"/>
      <c r="AM618" s="364"/>
      <c r="AN618" s="364"/>
      <c r="AO618" s="364"/>
      <c r="AP618" s="363"/>
      <c r="AQ618" s="363"/>
      <c r="AR618" s="172"/>
      <c r="AS618" s="363"/>
      <c r="AT618" s="365"/>
      <c r="AU618" s="366"/>
      <c r="AV618" s="366"/>
      <c r="AW618" s="369"/>
      <c r="AX618" s="369"/>
      <c r="AY618" s="369"/>
    </row>
    <row r="619" spans="2:51">
      <c r="B619" s="743" t="s">
        <v>16184</v>
      </c>
      <c r="C619" s="754"/>
      <c r="D619" s="754"/>
      <c r="E619" s="754"/>
      <c r="F619" s="754"/>
      <c r="G619" s="754"/>
      <c r="H619" s="755"/>
      <c r="I619" s="756"/>
      <c r="J619" s="760"/>
      <c r="K619" s="760"/>
      <c r="L619" s="748">
        <f>I619*J619</f>
        <v>0</v>
      </c>
      <c r="M619" s="785"/>
      <c r="N619" s="779"/>
      <c r="O619" s="785"/>
      <c r="P619" s="785"/>
      <c r="Q619" s="750">
        <f>IF(N619=0,0,((1+N619)*(1+C$825))-1)</f>
        <v>0</v>
      </c>
      <c r="R619" s="767">
        <f>Q619*K619</f>
        <v>0</v>
      </c>
      <c r="S619" s="767">
        <f xml:space="preserve"> N619*K619</f>
        <v>0</v>
      </c>
      <c r="T619" s="763"/>
      <c r="U619" s="763"/>
      <c r="V619" s="764"/>
      <c r="W619" s="1913"/>
      <c r="X619" s="385" t="s">
        <v>16185</v>
      </c>
      <c r="Y619" s="1913"/>
      <c r="Z619" s="1923"/>
      <c r="AA619" s="1913"/>
      <c r="AB619" s="1914"/>
      <c r="AC619" s="1915"/>
      <c r="AD619" s="831">
        <v>604</v>
      </c>
      <c r="AE619" s="832" t="s">
        <v>16186</v>
      </c>
      <c r="AF619" s="846" t="s">
        <v>16187</v>
      </c>
      <c r="AG619" s="846" t="s">
        <v>16188</v>
      </c>
      <c r="AH619" s="846" t="s">
        <v>16189</v>
      </c>
      <c r="AI619" s="846" t="s">
        <v>16190</v>
      </c>
      <c r="AJ619" s="846" t="s">
        <v>16191</v>
      </c>
      <c r="AK619" s="847" t="s">
        <v>16192</v>
      </c>
      <c r="AL619" s="848" t="s">
        <v>16193</v>
      </c>
      <c r="AM619" s="849" t="s">
        <v>16194</v>
      </c>
      <c r="AN619" s="849" t="s">
        <v>16195</v>
      </c>
      <c r="AO619" s="748" t="s">
        <v>16196</v>
      </c>
      <c r="AP619" s="778"/>
      <c r="AQ619" s="833" t="s">
        <v>16197</v>
      </c>
      <c r="AR619" s="778"/>
      <c r="AS619" s="778"/>
      <c r="AT619" s="750" t="s">
        <v>16198</v>
      </c>
      <c r="AU619" s="569" t="s">
        <v>16199</v>
      </c>
      <c r="AV619" s="569" t="s">
        <v>16200</v>
      </c>
      <c r="AW619" s="708" t="s">
        <v>16201</v>
      </c>
      <c r="AX619" s="708" t="s">
        <v>16202</v>
      </c>
      <c r="AY619" s="871" t="s">
        <v>16203</v>
      </c>
    </row>
    <row r="620" spans="2:51" ht="15" customHeight="1" outlineLevel="1">
      <c r="B620" s="744" t="s">
        <v>16204</v>
      </c>
      <c r="C620" s="757"/>
      <c r="D620" s="757"/>
      <c r="E620" s="757"/>
      <c r="F620" s="757"/>
      <c r="G620" s="757"/>
      <c r="H620" s="758"/>
      <c r="I620" s="759"/>
      <c r="J620" s="761"/>
      <c r="K620" s="761"/>
      <c r="L620" s="749">
        <f t="shared" ref="L620:L682" si="64">I620*J620</f>
        <v>0</v>
      </c>
      <c r="M620" s="786"/>
      <c r="N620" s="780"/>
      <c r="O620" s="786"/>
      <c r="P620" s="786"/>
      <c r="Q620" s="752">
        <f t="shared" ref="Q620:Q682" si="65">IF(N620=0,0,((1+N620)*(1+C$825))-1)</f>
        <v>0</v>
      </c>
      <c r="R620" s="768">
        <f t="shared" ref="R620:R682" si="66">Q620*K620</f>
        <v>0</v>
      </c>
      <c r="S620" s="768">
        <f t="shared" ref="S620:S682" si="67" xml:space="preserve"> N620*K620</f>
        <v>0</v>
      </c>
      <c r="T620" s="765"/>
      <c r="U620" s="765"/>
      <c r="V620" s="766"/>
      <c r="W620" s="1913"/>
      <c r="X620" s="386" t="s">
        <v>16205</v>
      </c>
      <c r="Y620" s="1913"/>
      <c r="Z620" s="1924"/>
      <c r="AA620" s="1913"/>
      <c r="AB620" s="1914"/>
      <c r="AC620" s="1915"/>
      <c r="AD620" s="834">
        <v>605</v>
      </c>
      <c r="AE620" s="826" t="s">
        <v>16206</v>
      </c>
      <c r="AF620" s="850" t="s">
        <v>16207</v>
      </c>
      <c r="AG620" s="850" t="s">
        <v>16208</v>
      </c>
      <c r="AH620" s="850" t="s">
        <v>16209</v>
      </c>
      <c r="AI620" s="850" t="s">
        <v>16210</v>
      </c>
      <c r="AJ620" s="850" t="s">
        <v>16211</v>
      </c>
      <c r="AK620" s="851" t="s">
        <v>16212</v>
      </c>
      <c r="AL620" s="852" t="s">
        <v>16213</v>
      </c>
      <c r="AM620" s="853" t="s">
        <v>16214</v>
      </c>
      <c r="AN620" s="853" t="s">
        <v>16215</v>
      </c>
      <c r="AO620" s="749" t="s">
        <v>16216</v>
      </c>
      <c r="AP620" s="777"/>
      <c r="AQ620" s="827" t="s">
        <v>16217</v>
      </c>
      <c r="AR620" s="777"/>
      <c r="AS620" s="777"/>
      <c r="AT620" s="752" t="s">
        <v>16218</v>
      </c>
      <c r="AU620" s="694" t="s">
        <v>16219</v>
      </c>
      <c r="AV620" s="694" t="s">
        <v>16220</v>
      </c>
      <c r="AW620" s="709" t="s">
        <v>16221</v>
      </c>
      <c r="AX620" s="709" t="s">
        <v>16222</v>
      </c>
      <c r="AY620" s="872" t="s">
        <v>16223</v>
      </c>
    </row>
    <row r="621" spans="2:51" ht="15" customHeight="1" outlineLevel="1">
      <c r="B621" s="744" t="s">
        <v>16224</v>
      </c>
      <c r="C621" s="757"/>
      <c r="D621" s="757"/>
      <c r="E621" s="757"/>
      <c r="F621" s="757"/>
      <c r="G621" s="757"/>
      <c r="H621" s="758"/>
      <c r="I621" s="759"/>
      <c r="J621" s="761"/>
      <c r="K621" s="761"/>
      <c r="L621" s="749">
        <f t="shared" si="64"/>
        <v>0</v>
      </c>
      <c r="M621" s="786"/>
      <c r="N621" s="780"/>
      <c r="O621" s="786"/>
      <c r="P621" s="786"/>
      <c r="Q621" s="752">
        <f t="shared" si="65"/>
        <v>0</v>
      </c>
      <c r="R621" s="768">
        <f t="shared" si="66"/>
        <v>0</v>
      </c>
      <c r="S621" s="768">
        <f t="shared" si="67"/>
        <v>0</v>
      </c>
      <c r="T621" s="765"/>
      <c r="U621" s="765"/>
      <c r="V621" s="766"/>
      <c r="W621" s="1913"/>
      <c r="X621" s="386" t="s">
        <v>16225</v>
      </c>
      <c r="Y621" s="1913"/>
      <c r="Z621" s="1924"/>
      <c r="AA621" s="1913"/>
      <c r="AB621" s="1914"/>
      <c r="AC621" s="1915"/>
      <c r="AD621" s="834">
        <v>606</v>
      </c>
      <c r="AE621" s="826" t="s">
        <v>16226</v>
      </c>
      <c r="AF621" s="850" t="s">
        <v>16227</v>
      </c>
      <c r="AG621" s="850" t="s">
        <v>16228</v>
      </c>
      <c r="AH621" s="850" t="s">
        <v>16229</v>
      </c>
      <c r="AI621" s="850" t="s">
        <v>16230</v>
      </c>
      <c r="AJ621" s="850" t="s">
        <v>16231</v>
      </c>
      <c r="AK621" s="851" t="s">
        <v>16232</v>
      </c>
      <c r="AL621" s="852" t="s">
        <v>16233</v>
      </c>
      <c r="AM621" s="853" t="s">
        <v>16234</v>
      </c>
      <c r="AN621" s="853" t="s">
        <v>16235</v>
      </c>
      <c r="AO621" s="749" t="s">
        <v>16236</v>
      </c>
      <c r="AP621" s="777"/>
      <c r="AQ621" s="827" t="s">
        <v>16237</v>
      </c>
      <c r="AR621" s="777"/>
      <c r="AS621" s="777"/>
      <c r="AT621" s="752" t="s">
        <v>16238</v>
      </c>
      <c r="AU621" s="694" t="s">
        <v>16239</v>
      </c>
      <c r="AV621" s="694" t="s">
        <v>16240</v>
      </c>
      <c r="AW621" s="709" t="s">
        <v>16241</v>
      </c>
      <c r="AX621" s="709" t="s">
        <v>16242</v>
      </c>
      <c r="AY621" s="872" t="s">
        <v>16243</v>
      </c>
    </row>
    <row r="622" spans="2:51" ht="15" customHeight="1" outlineLevel="1">
      <c r="B622" s="744" t="s">
        <v>16244</v>
      </c>
      <c r="C622" s="757"/>
      <c r="D622" s="757"/>
      <c r="E622" s="757"/>
      <c r="F622" s="757"/>
      <c r="G622" s="757"/>
      <c r="H622" s="758"/>
      <c r="I622" s="759"/>
      <c r="J622" s="761"/>
      <c r="K622" s="761"/>
      <c r="L622" s="749">
        <f t="shared" si="64"/>
        <v>0</v>
      </c>
      <c r="M622" s="786"/>
      <c r="N622" s="780"/>
      <c r="O622" s="786"/>
      <c r="P622" s="786"/>
      <c r="Q622" s="752">
        <f t="shared" si="65"/>
        <v>0</v>
      </c>
      <c r="R622" s="768">
        <f t="shared" si="66"/>
        <v>0</v>
      </c>
      <c r="S622" s="768">
        <f t="shared" si="67"/>
        <v>0</v>
      </c>
      <c r="T622" s="765"/>
      <c r="U622" s="765"/>
      <c r="V622" s="766"/>
      <c r="W622" s="1913"/>
      <c r="X622" s="386" t="s">
        <v>16245</v>
      </c>
      <c r="Y622" s="1913"/>
      <c r="Z622" s="1924"/>
      <c r="AA622" s="1913"/>
      <c r="AB622" s="1914"/>
      <c r="AC622" s="1915"/>
      <c r="AD622" s="834">
        <v>607</v>
      </c>
      <c r="AE622" s="826" t="s">
        <v>16246</v>
      </c>
      <c r="AF622" s="850" t="s">
        <v>16247</v>
      </c>
      <c r="AG622" s="850" t="s">
        <v>16248</v>
      </c>
      <c r="AH622" s="850" t="s">
        <v>16249</v>
      </c>
      <c r="AI622" s="850" t="s">
        <v>16250</v>
      </c>
      <c r="AJ622" s="850" t="s">
        <v>16251</v>
      </c>
      <c r="AK622" s="851" t="s">
        <v>16252</v>
      </c>
      <c r="AL622" s="852" t="s">
        <v>16253</v>
      </c>
      <c r="AM622" s="853" t="s">
        <v>16254</v>
      </c>
      <c r="AN622" s="853" t="s">
        <v>16255</v>
      </c>
      <c r="AO622" s="749" t="s">
        <v>16256</v>
      </c>
      <c r="AP622" s="777"/>
      <c r="AQ622" s="827" t="s">
        <v>16257</v>
      </c>
      <c r="AR622" s="777"/>
      <c r="AS622" s="777"/>
      <c r="AT622" s="752" t="s">
        <v>16258</v>
      </c>
      <c r="AU622" s="694" t="s">
        <v>16259</v>
      </c>
      <c r="AV622" s="694" t="s">
        <v>16260</v>
      </c>
      <c r="AW622" s="709" t="s">
        <v>16261</v>
      </c>
      <c r="AX622" s="709" t="s">
        <v>16262</v>
      </c>
      <c r="AY622" s="872" t="s">
        <v>16263</v>
      </c>
    </row>
    <row r="623" spans="2:51" ht="15" customHeight="1" outlineLevel="1">
      <c r="B623" s="744" t="s">
        <v>16264</v>
      </c>
      <c r="C623" s="757"/>
      <c r="D623" s="757"/>
      <c r="E623" s="757"/>
      <c r="F623" s="757"/>
      <c r="G623" s="757"/>
      <c r="H623" s="758"/>
      <c r="I623" s="759"/>
      <c r="J623" s="761"/>
      <c r="K623" s="761"/>
      <c r="L623" s="749">
        <f t="shared" si="64"/>
        <v>0</v>
      </c>
      <c r="M623" s="786"/>
      <c r="N623" s="780"/>
      <c r="O623" s="786"/>
      <c r="P623" s="786"/>
      <c r="Q623" s="752">
        <f t="shared" si="65"/>
        <v>0</v>
      </c>
      <c r="R623" s="768">
        <f t="shared" si="66"/>
        <v>0</v>
      </c>
      <c r="S623" s="768">
        <f t="shared" si="67"/>
        <v>0</v>
      </c>
      <c r="T623" s="765"/>
      <c r="U623" s="765"/>
      <c r="V623" s="766"/>
      <c r="W623" s="1913"/>
      <c r="X623" s="386" t="s">
        <v>16265</v>
      </c>
      <c r="Y623" s="1913"/>
      <c r="Z623" s="1924"/>
      <c r="AA623" s="1913"/>
      <c r="AB623" s="1914"/>
      <c r="AC623" s="1915"/>
      <c r="AD623" s="834">
        <v>608</v>
      </c>
      <c r="AE623" s="826" t="s">
        <v>16266</v>
      </c>
      <c r="AF623" s="850" t="s">
        <v>16267</v>
      </c>
      <c r="AG623" s="850" t="s">
        <v>16268</v>
      </c>
      <c r="AH623" s="850" t="s">
        <v>16269</v>
      </c>
      <c r="AI623" s="850" t="s">
        <v>16270</v>
      </c>
      <c r="AJ623" s="850" t="s">
        <v>16271</v>
      </c>
      <c r="AK623" s="851" t="s">
        <v>16272</v>
      </c>
      <c r="AL623" s="852" t="s">
        <v>16273</v>
      </c>
      <c r="AM623" s="853" t="s">
        <v>16274</v>
      </c>
      <c r="AN623" s="853" t="s">
        <v>16275</v>
      </c>
      <c r="AO623" s="749" t="s">
        <v>16276</v>
      </c>
      <c r="AP623" s="777"/>
      <c r="AQ623" s="827" t="s">
        <v>16277</v>
      </c>
      <c r="AR623" s="777"/>
      <c r="AS623" s="777"/>
      <c r="AT623" s="752" t="s">
        <v>16278</v>
      </c>
      <c r="AU623" s="694" t="s">
        <v>16279</v>
      </c>
      <c r="AV623" s="694" t="s">
        <v>16280</v>
      </c>
      <c r="AW623" s="709" t="s">
        <v>16281</v>
      </c>
      <c r="AX623" s="709" t="s">
        <v>16282</v>
      </c>
      <c r="AY623" s="872" t="s">
        <v>16283</v>
      </c>
    </row>
    <row r="624" spans="2:51" ht="15" customHeight="1" outlineLevel="1">
      <c r="B624" s="744" t="s">
        <v>16284</v>
      </c>
      <c r="C624" s="757"/>
      <c r="D624" s="757"/>
      <c r="E624" s="757"/>
      <c r="F624" s="757"/>
      <c r="G624" s="757"/>
      <c r="H624" s="758"/>
      <c r="I624" s="759"/>
      <c r="J624" s="761"/>
      <c r="K624" s="761"/>
      <c r="L624" s="749">
        <f t="shared" si="64"/>
        <v>0</v>
      </c>
      <c r="M624" s="786"/>
      <c r="N624" s="780"/>
      <c r="O624" s="786"/>
      <c r="P624" s="786"/>
      <c r="Q624" s="752">
        <f t="shared" si="65"/>
        <v>0</v>
      </c>
      <c r="R624" s="768">
        <f t="shared" si="66"/>
        <v>0</v>
      </c>
      <c r="S624" s="768">
        <f t="shared" si="67"/>
        <v>0</v>
      </c>
      <c r="T624" s="765"/>
      <c r="U624" s="765"/>
      <c r="V624" s="766"/>
      <c r="W624" s="1913"/>
      <c r="X624" s="386" t="s">
        <v>16285</v>
      </c>
      <c r="Y624" s="1913"/>
      <c r="Z624" s="1924"/>
      <c r="AA624" s="1913"/>
      <c r="AB624" s="1914"/>
      <c r="AC624" s="1915"/>
      <c r="AD624" s="834">
        <v>609</v>
      </c>
      <c r="AE624" s="826" t="s">
        <v>16286</v>
      </c>
      <c r="AF624" s="850" t="s">
        <v>16287</v>
      </c>
      <c r="AG624" s="850" t="s">
        <v>16288</v>
      </c>
      <c r="AH624" s="850" t="s">
        <v>16289</v>
      </c>
      <c r="AI624" s="850" t="s">
        <v>16290</v>
      </c>
      <c r="AJ624" s="850" t="s">
        <v>16291</v>
      </c>
      <c r="AK624" s="851" t="s">
        <v>16292</v>
      </c>
      <c r="AL624" s="852" t="s">
        <v>16293</v>
      </c>
      <c r="AM624" s="853" t="s">
        <v>16294</v>
      </c>
      <c r="AN624" s="853" t="s">
        <v>16295</v>
      </c>
      <c r="AO624" s="749" t="s">
        <v>16296</v>
      </c>
      <c r="AP624" s="777"/>
      <c r="AQ624" s="827" t="s">
        <v>16297</v>
      </c>
      <c r="AR624" s="777"/>
      <c r="AS624" s="777"/>
      <c r="AT624" s="752" t="s">
        <v>16298</v>
      </c>
      <c r="AU624" s="694" t="s">
        <v>16299</v>
      </c>
      <c r="AV624" s="694" t="s">
        <v>16300</v>
      </c>
      <c r="AW624" s="709" t="s">
        <v>16301</v>
      </c>
      <c r="AX624" s="709" t="s">
        <v>16302</v>
      </c>
      <c r="AY624" s="872" t="s">
        <v>16303</v>
      </c>
    </row>
    <row r="625" spans="2:51" ht="15" customHeight="1" outlineLevel="1">
      <c r="B625" s="744" t="s">
        <v>16304</v>
      </c>
      <c r="C625" s="757"/>
      <c r="D625" s="757"/>
      <c r="E625" s="757"/>
      <c r="F625" s="757"/>
      <c r="G625" s="757"/>
      <c r="H625" s="758"/>
      <c r="I625" s="759"/>
      <c r="J625" s="761"/>
      <c r="K625" s="761"/>
      <c r="L625" s="749">
        <f t="shared" si="64"/>
        <v>0</v>
      </c>
      <c r="M625" s="786"/>
      <c r="N625" s="780"/>
      <c r="O625" s="786"/>
      <c r="P625" s="786"/>
      <c r="Q625" s="752">
        <f t="shared" si="65"/>
        <v>0</v>
      </c>
      <c r="R625" s="768">
        <f t="shared" si="66"/>
        <v>0</v>
      </c>
      <c r="S625" s="768">
        <f t="shared" si="67"/>
        <v>0</v>
      </c>
      <c r="T625" s="765"/>
      <c r="U625" s="765"/>
      <c r="V625" s="766"/>
      <c r="W625" s="1913"/>
      <c r="X625" s="386" t="s">
        <v>16305</v>
      </c>
      <c r="Y625" s="1913"/>
      <c r="Z625" s="1924"/>
      <c r="AA625" s="1913"/>
      <c r="AB625" s="1914"/>
      <c r="AC625" s="1915"/>
      <c r="AD625" s="834">
        <v>610</v>
      </c>
      <c r="AE625" s="826" t="s">
        <v>16306</v>
      </c>
      <c r="AF625" s="850" t="s">
        <v>16307</v>
      </c>
      <c r="AG625" s="850" t="s">
        <v>16308</v>
      </c>
      <c r="AH625" s="850" t="s">
        <v>16309</v>
      </c>
      <c r="AI625" s="850" t="s">
        <v>16310</v>
      </c>
      <c r="AJ625" s="850" t="s">
        <v>16311</v>
      </c>
      <c r="AK625" s="851" t="s">
        <v>16312</v>
      </c>
      <c r="AL625" s="852" t="s">
        <v>16313</v>
      </c>
      <c r="AM625" s="853" t="s">
        <v>16314</v>
      </c>
      <c r="AN625" s="853" t="s">
        <v>16315</v>
      </c>
      <c r="AO625" s="749" t="s">
        <v>16316</v>
      </c>
      <c r="AP625" s="777"/>
      <c r="AQ625" s="827" t="s">
        <v>16317</v>
      </c>
      <c r="AR625" s="777"/>
      <c r="AS625" s="777"/>
      <c r="AT625" s="752" t="s">
        <v>16318</v>
      </c>
      <c r="AU625" s="694" t="s">
        <v>16319</v>
      </c>
      <c r="AV625" s="694" t="s">
        <v>16320</v>
      </c>
      <c r="AW625" s="709" t="s">
        <v>16321</v>
      </c>
      <c r="AX625" s="709" t="s">
        <v>16322</v>
      </c>
      <c r="AY625" s="872" t="s">
        <v>16323</v>
      </c>
    </row>
    <row r="626" spans="2:51" ht="15" customHeight="1" outlineLevel="1">
      <c r="B626" s="744" t="s">
        <v>16324</v>
      </c>
      <c r="C626" s="757"/>
      <c r="D626" s="757"/>
      <c r="E626" s="757"/>
      <c r="F626" s="757"/>
      <c r="G626" s="757"/>
      <c r="H626" s="758"/>
      <c r="I626" s="759"/>
      <c r="J626" s="761"/>
      <c r="K626" s="761"/>
      <c r="L626" s="749">
        <f t="shared" si="64"/>
        <v>0</v>
      </c>
      <c r="M626" s="786"/>
      <c r="N626" s="780"/>
      <c r="O626" s="786"/>
      <c r="P626" s="786"/>
      <c r="Q626" s="752">
        <f t="shared" si="65"/>
        <v>0</v>
      </c>
      <c r="R626" s="768">
        <f t="shared" si="66"/>
        <v>0</v>
      </c>
      <c r="S626" s="768">
        <f t="shared" si="67"/>
        <v>0</v>
      </c>
      <c r="T626" s="765"/>
      <c r="U626" s="765"/>
      <c r="V626" s="766"/>
      <c r="W626" s="1913"/>
      <c r="X626" s="386" t="s">
        <v>16325</v>
      </c>
      <c r="Y626" s="1913"/>
      <c r="Z626" s="1924"/>
      <c r="AA626" s="1913"/>
      <c r="AB626" s="1914"/>
      <c r="AC626" s="1915"/>
      <c r="AD626" s="834">
        <v>611</v>
      </c>
      <c r="AE626" s="826" t="s">
        <v>16326</v>
      </c>
      <c r="AF626" s="850" t="s">
        <v>16327</v>
      </c>
      <c r="AG626" s="850" t="s">
        <v>16328</v>
      </c>
      <c r="AH626" s="850" t="s">
        <v>16329</v>
      </c>
      <c r="AI626" s="850" t="s">
        <v>16330</v>
      </c>
      <c r="AJ626" s="850" t="s">
        <v>16331</v>
      </c>
      <c r="AK626" s="851" t="s">
        <v>16332</v>
      </c>
      <c r="AL626" s="852" t="s">
        <v>16333</v>
      </c>
      <c r="AM626" s="853" t="s">
        <v>16334</v>
      </c>
      <c r="AN626" s="853" t="s">
        <v>16335</v>
      </c>
      <c r="AO626" s="749" t="s">
        <v>16336</v>
      </c>
      <c r="AP626" s="777"/>
      <c r="AQ626" s="827" t="s">
        <v>16337</v>
      </c>
      <c r="AR626" s="777"/>
      <c r="AS626" s="777"/>
      <c r="AT626" s="752" t="s">
        <v>16338</v>
      </c>
      <c r="AU626" s="694" t="s">
        <v>16339</v>
      </c>
      <c r="AV626" s="694" t="s">
        <v>16340</v>
      </c>
      <c r="AW626" s="709" t="s">
        <v>16341</v>
      </c>
      <c r="AX626" s="709" t="s">
        <v>16342</v>
      </c>
      <c r="AY626" s="872" t="s">
        <v>16343</v>
      </c>
    </row>
    <row r="627" spans="2:51" ht="15" customHeight="1" outlineLevel="1">
      <c r="B627" s="744" t="s">
        <v>16344</v>
      </c>
      <c r="C627" s="757"/>
      <c r="D627" s="757"/>
      <c r="E627" s="757"/>
      <c r="F627" s="757"/>
      <c r="G627" s="757"/>
      <c r="H627" s="758"/>
      <c r="I627" s="759"/>
      <c r="J627" s="761"/>
      <c r="K627" s="761"/>
      <c r="L627" s="749">
        <f t="shared" si="64"/>
        <v>0</v>
      </c>
      <c r="M627" s="786"/>
      <c r="N627" s="780"/>
      <c r="O627" s="786"/>
      <c r="P627" s="786"/>
      <c r="Q627" s="752">
        <f t="shared" si="65"/>
        <v>0</v>
      </c>
      <c r="R627" s="768">
        <f t="shared" si="66"/>
        <v>0</v>
      </c>
      <c r="S627" s="768">
        <f t="shared" si="67"/>
        <v>0</v>
      </c>
      <c r="T627" s="765"/>
      <c r="U627" s="765"/>
      <c r="V627" s="766"/>
      <c r="W627" s="1913"/>
      <c r="X627" s="386" t="s">
        <v>16345</v>
      </c>
      <c r="Y627" s="1913"/>
      <c r="Z627" s="1924"/>
      <c r="AA627" s="1913"/>
      <c r="AB627" s="1914"/>
      <c r="AC627" s="1915"/>
      <c r="AD627" s="834">
        <v>612</v>
      </c>
      <c r="AE627" s="826" t="s">
        <v>16346</v>
      </c>
      <c r="AF627" s="850" t="s">
        <v>16347</v>
      </c>
      <c r="AG627" s="850" t="s">
        <v>16348</v>
      </c>
      <c r="AH627" s="850" t="s">
        <v>16349</v>
      </c>
      <c r="AI627" s="850" t="s">
        <v>16350</v>
      </c>
      <c r="AJ627" s="850" t="s">
        <v>16351</v>
      </c>
      <c r="AK627" s="851" t="s">
        <v>16352</v>
      </c>
      <c r="AL627" s="852" t="s">
        <v>16353</v>
      </c>
      <c r="AM627" s="853" t="s">
        <v>16354</v>
      </c>
      <c r="AN627" s="853" t="s">
        <v>16355</v>
      </c>
      <c r="AO627" s="749" t="s">
        <v>16356</v>
      </c>
      <c r="AP627" s="777"/>
      <c r="AQ627" s="827" t="s">
        <v>16357</v>
      </c>
      <c r="AR627" s="777"/>
      <c r="AS627" s="777"/>
      <c r="AT627" s="752" t="s">
        <v>16358</v>
      </c>
      <c r="AU627" s="694" t="s">
        <v>16359</v>
      </c>
      <c r="AV627" s="694" t="s">
        <v>16360</v>
      </c>
      <c r="AW627" s="709" t="s">
        <v>16361</v>
      </c>
      <c r="AX627" s="709" t="s">
        <v>16362</v>
      </c>
      <c r="AY627" s="872" t="s">
        <v>16363</v>
      </c>
    </row>
    <row r="628" spans="2:51" ht="15" customHeight="1" outlineLevel="1">
      <c r="B628" s="744" t="s">
        <v>16364</v>
      </c>
      <c r="C628" s="757"/>
      <c r="D628" s="757"/>
      <c r="E628" s="757"/>
      <c r="F628" s="757"/>
      <c r="G628" s="757"/>
      <c r="H628" s="758"/>
      <c r="I628" s="759"/>
      <c r="J628" s="761"/>
      <c r="K628" s="761"/>
      <c r="L628" s="749">
        <f t="shared" si="64"/>
        <v>0</v>
      </c>
      <c r="M628" s="786"/>
      <c r="N628" s="780"/>
      <c r="O628" s="786"/>
      <c r="P628" s="786"/>
      <c r="Q628" s="752">
        <f t="shared" si="65"/>
        <v>0</v>
      </c>
      <c r="R628" s="768">
        <f t="shared" si="66"/>
        <v>0</v>
      </c>
      <c r="S628" s="768">
        <f t="shared" si="67"/>
        <v>0</v>
      </c>
      <c r="T628" s="765"/>
      <c r="U628" s="765"/>
      <c r="V628" s="766"/>
      <c r="W628" s="1913"/>
      <c r="X628" s="386" t="s">
        <v>16365</v>
      </c>
      <c r="Y628" s="1913"/>
      <c r="Z628" s="1924"/>
      <c r="AA628" s="1913"/>
      <c r="AB628" s="1914"/>
      <c r="AC628" s="1915"/>
      <c r="AD628" s="834">
        <v>613</v>
      </c>
      <c r="AE628" s="826" t="s">
        <v>16366</v>
      </c>
      <c r="AF628" s="850" t="s">
        <v>16367</v>
      </c>
      <c r="AG628" s="850" t="s">
        <v>16368</v>
      </c>
      <c r="AH628" s="850" t="s">
        <v>16369</v>
      </c>
      <c r="AI628" s="850" t="s">
        <v>16370</v>
      </c>
      <c r="AJ628" s="850" t="s">
        <v>16371</v>
      </c>
      <c r="AK628" s="851" t="s">
        <v>16372</v>
      </c>
      <c r="AL628" s="852" t="s">
        <v>16373</v>
      </c>
      <c r="AM628" s="853" t="s">
        <v>16374</v>
      </c>
      <c r="AN628" s="853" t="s">
        <v>16375</v>
      </c>
      <c r="AO628" s="749" t="s">
        <v>16376</v>
      </c>
      <c r="AP628" s="777"/>
      <c r="AQ628" s="827" t="s">
        <v>16377</v>
      </c>
      <c r="AR628" s="777"/>
      <c r="AS628" s="777"/>
      <c r="AT628" s="752" t="s">
        <v>16378</v>
      </c>
      <c r="AU628" s="694" t="s">
        <v>16379</v>
      </c>
      <c r="AV628" s="694" t="s">
        <v>16380</v>
      </c>
      <c r="AW628" s="709" t="s">
        <v>16381</v>
      </c>
      <c r="AX628" s="709" t="s">
        <v>16382</v>
      </c>
      <c r="AY628" s="872" t="s">
        <v>16383</v>
      </c>
    </row>
    <row r="629" spans="2:51" ht="15" customHeight="1" outlineLevel="1">
      <c r="B629" s="744" t="s">
        <v>16384</v>
      </c>
      <c r="C629" s="757"/>
      <c r="D629" s="757"/>
      <c r="E629" s="757"/>
      <c r="F629" s="757"/>
      <c r="G629" s="757"/>
      <c r="H629" s="758"/>
      <c r="I629" s="759"/>
      <c r="J629" s="761"/>
      <c r="K629" s="761"/>
      <c r="L629" s="749">
        <f t="shared" si="64"/>
        <v>0</v>
      </c>
      <c r="M629" s="786"/>
      <c r="N629" s="780"/>
      <c r="O629" s="786"/>
      <c r="P629" s="786"/>
      <c r="Q629" s="752">
        <f t="shared" si="65"/>
        <v>0</v>
      </c>
      <c r="R629" s="768">
        <f t="shared" si="66"/>
        <v>0</v>
      </c>
      <c r="S629" s="768">
        <f t="shared" si="67"/>
        <v>0</v>
      </c>
      <c r="T629" s="765"/>
      <c r="U629" s="765"/>
      <c r="V629" s="766"/>
      <c r="W629" s="1913"/>
      <c r="X629" s="386" t="s">
        <v>16385</v>
      </c>
      <c r="Y629" s="1913"/>
      <c r="Z629" s="1924"/>
      <c r="AA629" s="1913"/>
      <c r="AB629" s="1914"/>
      <c r="AC629" s="1915"/>
      <c r="AD629" s="834">
        <v>614</v>
      </c>
      <c r="AE629" s="826" t="s">
        <v>16386</v>
      </c>
      <c r="AF629" s="850" t="s">
        <v>16387</v>
      </c>
      <c r="AG629" s="850" t="s">
        <v>16388</v>
      </c>
      <c r="AH629" s="850" t="s">
        <v>16389</v>
      </c>
      <c r="AI629" s="850" t="s">
        <v>16390</v>
      </c>
      <c r="AJ629" s="850" t="s">
        <v>16391</v>
      </c>
      <c r="AK629" s="851" t="s">
        <v>16392</v>
      </c>
      <c r="AL629" s="852" t="s">
        <v>16393</v>
      </c>
      <c r="AM629" s="853" t="s">
        <v>16394</v>
      </c>
      <c r="AN629" s="853" t="s">
        <v>16395</v>
      </c>
      <c r="AO629" s="749" t="s">
        <v>16396</v>
      </c>
      <c r="AP629" s="777"/>
      <c r="AQ629" s="827" t="s">
        <v>16397</v>
      </c>
      <c r="AR629" s="777"/>
      <c r="AS629" s="777"/>
      <c r="AT629" s="752" t="s">
        <v>16398</v>
      </c>
      <c r="AU629" s="694" t="s">
        <v>16399</v>
      </c>
      <c r="AV629" s="694" t="s">
        <v>16400</v>
      </c>
      <c r="AW629" s="709" t="s">
        <v>16401</v>
      </c>
      <c r="AX629" s="709" t="s">
        <v>16402</v>
      </c>
      <c r="AY629" s="872" t="s">
        <v>16403</v>
      </c>
    </row>
    <row r="630" spans="2:51" ht="15" customHeight="1" outlineLevel="1">
      <c r="B630" s="744" t="s">
        <v>16404</v>
      </c>
      <c r="C630" s="757"/>
      <c r="D630" s="757"/>
      <c r="E630" s="757"/>
      <c r="F630" s="757"/>
      <c r="G630" s="757"/>
      <c r="H630" s="758"/>
      <c r="I630" s="759"/>
      <c r="J630" s="761"/>
      <c r="K630" s="761"/>
      <c r="L630" s="749">
        <f t="shared" si="64"/>
        <v>0</v>
      </c>
      <c r="M630" s="786"/>
      <c r="N630" s="780"/>
      <c r="O630" s="786"/>
      <c r="P630" s="786"/>
      <c r="Q630" s="752">
        <f t="shared" si="65"/>
        <v>0</v>
      </c>
      <c r="R630" s="768">
        <f t="shared" si="66"/>
        <v>0</v>
      </c>
      <c r="S630" s="768">
        <f t="shared" si="67"/>
        <v>0</v>
      </c>
      <c r="T630" s="765"/>
      <c r="U630" s="765"/>
      <c r="V630" s="766"/>
      <c r="W630" s="1913"/>
      <c r="X630" s="386" t="s">
        <v>16405</v>
      </c>
      <c r="Y630" s="1913"/>
      <c r="Z630" s="1924"/>
      <c r="AA630" s="1913"/>
      <c r="AB630" s="1914"/>
      <c r="AC630" s="1915"/>
      <c r="AD630" s="834">
        <v>615</v>
      </c>
      <c r="AE630" s="826" t="s">
        <v>16406</v>
      </c>
      <c r="AF630" s="850" t="s">
        <v>16407</v>
      </c>
      <c r="AG630" s="850" t="s">
        <v>16408</v>
      </c>
      <c r="AH630" s="850" t="s">
        <v>16409</v>
      </c>
      <c r="AI630" s="850" t="s">
        <v>16410</v>
      </c>
      <c r="AJ630" s="850" t="s">
        <v>16411</v>
      </c>
      <c r="AK630" s="851" t="s">
        <v>16412</v>
      </c>
      <c r="AL630" s="852" t="s">
        <v>16413</v>
      </c>
      <c r="AM630" s="853" t="s">
        <v>16414</v>
      </c>
      <c r="AN630" s="853" t="s">
        <v>16415</v>
      </c>
      <c r="AO630" s="749" t="s">
        <v>16416</v>
      </c>
      <c r="AP630" s="777"/>
      <c r="AQ630" s="827" t="s">
        <v>16417</v>
      </c>
      <c r="AR630" s="777"/>
      <c r="AS630" s="777"/>
      <c r="AT630" s="752" t="s">
        <v>16418</v>
      </c>
      <c r="AU630" s="694" t="s">
        <v>16419</v>
      </c>
      <c r="AV630" s="694" t="s">
        <v>16420</v>
      </c>
      <c r="AW630" s="709" t="s">
        <v>16421</v>
      </c>
      <c r="AX630" s="709" t="s">
        <v>16422</v>
      </c>
      <c r="AY630" s="872" t="s">
        <v>16423</v>
      </c>
    </row>
    <row r="631" spans="2:51" ht="15" customHeight="1" outlineLevel="1">
      <c r="B631" s="744" t="s">
        <v>16424</v>
      </c>
      <c r="C631" s="757"/>
      <c r="D631" s="757"/>
      <c r="E631" s="757"/>
      <c r="F631" s="757"/>
      <c r="G631" s="757"/>
      <c r="H631" s="758"/>
      <c r="I631" s="759"/>
      <c r="J631" s="761"/>
      <c r="K631" s="761"/>
      <c r="L631" s="749">
        <f t="shared" si="64"/>
        <v>0</v>
      </c>
      <c r="M631" s="786"/>
      <c r="N631" s="780"/>
      <c r="O631" s="786"/>
      <c r="P631" s="786"/>
      <c r="Q631" s="752">
        <f t="shared" si="65"/>
        <v>0</v>
      </c>
      <c r="R631" s="768">
        <f t="shared" si="66"/>
        <v>0</v>
      </c>
      <c r="S631" s="768">
        <f t="shared" si="67"/>
        <v>0</v>
      </c>
      <c r="T631" s="765"/>
      <c r="U631" s="765"/>
      <c r="V631" s="766"/>
      <c r="W631" s="1913"/>
      <c r="X631" s="386" t="s">
        <v>16425</v>
      </c>
      <c r="Y631" s="1913"/>
      <c r="Z631" s="1924"/>
      <c r="AA631" s="1913"/>
      <c r="AB631" s="1914"/>
      <c r="AC631" s="1915"/>
      <c r="AD631" s="834">
        <v>616</v>
      </c>
      <c r="AE631" s="826" t="s">
        <v>16426</v>
      </c>
      <c r="AF631" s="850" t="s">
        <v>16427</v>
      </c>
      <c r="AG631" s="850" t="s">
        <v>16428</v>
      </c>
      <c r="AH631" s="850" t="s">
        <v>16429</v>
      </c>
      <c r="AI631" s="850" t="s">
        <v>16430</v>
      </c>
      <c r="AJ631" s="850" t="s">
        <v>16431</v>
      </c>
      <c r="AK631" s="851" t="s">
        <v>16432</v>
      </c>
      <c r="AL631" s="852" t="s">
        <v>16433</v>
      </c>
      <c r="AM631" s="853" t="s">
        <v>16434</v>
      </c>
      <c r="AN631" s="853" t="s">
        <v>16435</v>
      </c>
      <c r="AO631" s="749" t="s">
        <v>16436</v>
      </c>
      <c r="AP631" s="777"/>
      <c r="AQ631" s="827" t="s">
        <v>16437</v>
      </c>
      <c r="AR631" s="777"/>
      <c r="AS631" s="777"/>
      <c r="AT631" s="752" t="s">
        <v>16438</v>
      </c>
      <c r="AU631" s="694" t="s">
        <v>16439</v>
      </c>
      <c r="AV631" s="694" t="s">
        <v>16440</v>
      </c>
      <c r="AW631" s="709" t="s">
        <v>16441</v>
      </c>
      <c r="AX631" s="709" t="s">
        <v>16442</v>
      </c>
      <c r="AY631" s="872" t="s">
        <v>16443</v>
      </c>
    </row>
    <row r="632" spans="2:51" ht="15" customHeight="1" outlineLevel="1">
      <c r="B632" s="744" t="s">
        <v>16444</v>
      </c>
      <c r="C632" s="757"/>
      <c r="D632" s="757"/>
      <c r="E632" s="757"/>
      <c r="F632" s="757"/>
      <c r="G632" s="757"/>
      <c r="H632" s="758"/>
      <c r="I632" s="759"/>
      <c r="J632" s="761"/>
      <c r="K632" s="761"/>
      <c r="L632" s="749">
        <f t="shared" si="64"/>
        <v>0</v>
      </c>
      <c r="M632" s="786"/>
      <c r="N632" s="780"/>
      <c r="O632" s="786"/>
      <c r="P632" s="786"/>
      <c r="Q632" s="752">
        <f t="shared" si="65"/>
        <v>0</v>
      </c>
      <c r="R632" s="768">
        <f t="shared" si="66"/>
        <v>0</v>
      </c>
      <c r="S632" s="768">
        <f t="shared" si="67"/>
        <v>0</v>
      </c>
      <c r="T632" s="765"/>
      <c r="U632" s="765"/>
      <c r="V632" s="766"/>
      <c r="W632" s="1913"/>
      <c r="X632" s="386" t="s">
        <v>16445</v>
      </c>
      <c r="Y632" s="1913"/>
      <c r="Z632" s="1924"/>
      <c r="AA632" s="1913"/>
      <c r="AB632" s="1914"/>
      <c r="AC632" s="1915"/>
      <c r="AD632" s="834">
        <v>617</v>
      </c>
      <c r="AE632" s="826" t="s">
        <v>16446</v>
      </c>
      <c r="AF632" s="850" t="s">
        <v>16447</v>
      </c>
      <c r="AG632" s="850" t="s">
        <v>16448</v>
      </c>
      <c r="AH632" s="850" t="s">
        <v>16449</v>
      </c>
      <c r="AI632" s="850" t="s">
        <v>16450</v>
      </c>
      <c r="AJ632" s="850" t="s">
        <v>16451</v>
      </c>
      <c r="AK632" s="851" t="s">
        <v>16452</v>
      </c>
      <c r="AL632" s="852" t="s">
        <v>16453</v>
      </c>
      <c r="AM632" s="853" t="s">
        <v>16454</v>
      </c>
      <c r="AN632" s="853" t="s">
        <v>16455</v>
      </c>
      <c r="AO632" s="749" t="s">
        <v>16456</v>
      </c>
      <c r="AP632" s="777"/>
      <c r="AQ632" s="827" t="s">
        <v>16457</v>
      </c>
      <c r="AR632" s="777"/>
      <c r="AS632" s="777"/>
      <c r="AT632" s="752" t="s">
        <v>16458</v>
      </c>
      <c r="AU632" s="694" t="s">
        <v>16459</v>
      </c>
      <c r="AV632" s="694" t="s">
        <v>16460</v>
      </c>
      <c r="AW632" s="709" t="s">
        <v>16461</v>
      </c>
      <c r="AX632" s="709" t="s">
        <v>16462</v>
      </c>
      <c r="AY632" s="872" t="s">
        <v>16463</v>
      </c>
    </row>
    <row r="633" spans="2:51" ht="15" customHeight="1" outlineLevel="1">
      <c r="B633" s="744" t="s">
        <v>16464</v>
      </c>
      <c r="C633" s="757"/>
      <c r="D633" s="757"/>
      <c r="E633" s="757"/>
      <c r="F633" s="757"/>
      <c r="G633" s="757"/>
      <c r="H633" s="758"/>
      <c r="I633" s="759"/>
      <c r="J633" s="761"/>
      <c r="K633" s="761"/>
      <c r="L633" s="749">
        <f t="shared" si="64"/>
        <v>0</v>
      </c>
      <c r="M633" s="786"/>
      <c r="N633" s="780"/>
      <c r="O633" s="786"/>
      <c r="P633" s="786"/>
      <c r="Q633" s="752">
        <f t="shared" si="65"/>
        <v>0</v>
      </c>
      <c r="R633" s="768">
        <f t="shared" si="66"/>
        <v>0</v>
      </c>
      <c r="S633" s="768">
        <f t="shared" si="67"/>
        <v>0</v>
      </c>
      <c r="T633" s="765"/>
      <c r="U633" s="765"/>
      <c r="V633" s="766"/>
      <c r="W633" s="1913"/>
      <c r="X633" s="386" t="s">
        <v>16465</v>
      </c>
      <c r="Y633" s="1913"/>
      <c r="Z633" s="1924"/>
      <c r="AA633" s="1913"/>
      <c r="AB633" s="1914"/>
      <c r="AC633" s="1915"/>
      <c r="AD633" s="834">
        <v>618</v>
      </c>
      <c r="AE633" s="826" t="s">
        <v>16466</v>
      </c>
      <c r="AF633" s="850" t="s">
        <v>16467</v>
      </c>
      <c r="AG633" s="850" t="s">
        <v>16468</v>
      </c>
      <c r="AH633" s="850" t="s">
        <v>16469</v>
      </c>
      <c r="AI633" s="850" t="s">
        <v>16470</v>
      </c>
      <c r="AJ633" s="850" t="s">
        <v>16471</v>
      </c>
      <c r="AK633" s="851" t="s">
        <v>16472</v>
      </c>
      <c r="AL633" s="852" t="s">
        <v>16473</v>
      </c>
      <c r="AM633" s="853" t="s">
        <v>16474</v>
      </c>
      <c r="AN633" s="853" t="s">
        <v>16475</v>
      </c>
      <c r="AO633" s="749" t="s">
        <v>16476</v>
      </c>
      <c r="AP633" s="777"/>
      <c r="AQ633" s="827" t="s">
        <v>16477</v>
      </c>
      <c r="AR633" s="777"/>
      <c r="AS633" s="777"/>
      <c r="AT633" s="752" t="s">
        <v>16478</v>
      </c>
      <c r="AU633" s="694" t="s">
        <v>16479</v>
      </c>
      <c r="AV633" s="694" t="s">
        <v>16480</v>
      </c>
      <c r="AW633" s="709" t="s">
        <v>16481</v>
      </c>
      <c r="AX633" s="709" t="s">
        <v>16482</v>
      </c>
      <c r="AY633" s="872" t="s">
        <v>16483</v>
      </c>
    </row>
    <row r="634" spans="2:51" ht="15" customHeight="1" outlineLevel="1">
      <c r="B634" s="744" t="s">
        <v>16484</v>
      </c>
      <c r="C634" s="757"/>
      <c r="D634" s="757"/>
      <c r="E634" s="757"/>
      <c r="F634" s="757"/>
      <c r="G634" s="757"/>
      <c r="H634" s="758"/>
      <c r="I634" s="759"/>
      <c r="J634" s="761"/>
      <c r="K634" s="761"/>
      <c r="L634" s="749">
        <f t="shared" si="64"/>
        <v>0</v>
      </c>
      <c r="M634" s="786"/>
      <c r="N634" s="780"/>
      <c r="O634" s="786"/>
      <c r="P634" s="786"/>
      <c r="Q634" s="752">
        <f t="shared" si="65"/>
        <v>0</v>
      </c>
      <c r="R634" s="768">
        <f t="shared" si="66"/>
        <v>0</v>
      </c>
      <c r="S634" s="768">
        <f t="shared" si="67"/>
        <v>0</v>
      </c>
      <c r="T634" s="765"/>
      <c r="U634" s="765"/>
      <c r="V634" s="766"/>
      <c r="W634" s="1913"/>
      <c r="X634" s="386" t="s">
        <v>16485</v>
      </c>
      <c r="Y634" s="1913"/>
      <c r="Z634" s="1924"/>
      <c r="AA634" s="1913"/>
      <c r="AB634" s="1914"/>
      <c r="AC634" s="1915"/>
      <c r="AD634" s="834">
        <v>619</v>
      </c>
      <c r="AE634" s="826" t="s">
        <v>16486</v>
      </c>
      <c r="AF634" s="850" t="s">
        <v>16487</v>
      </c>
      <c r="AG634" s="850" t="s">
        <v>16488</v>
      </c>
      <c r="AH634" s="850" t="s">
        <v>16489</v>
      </c>
      <c r="AI634" s="850" t="s">
        <v>16490</v>
      </c>
      <c r="AJ634" s="850" t="s">
        <v>16491</v>
      </c>
      <c r="AK634" s="851" t="s">
        <v>16492</v>
      </c>
      <c r="AL634" s="852" t="s">
        <v>16493</v>
      </c>
      <c r="AM634" s="853" t="s">
        <v>16494</v>
      </c>
      <c r="AN634" s="853" t="s">
        <v>16495</v>
      </c>
      <c r="AO634" s="749" t="s">
        <v>16496</v>
      </c>
      <c r="AP634" s="777"/>
      <c r="AQ634" s="827" t="s">
        <v>16497</v>
      </c>
      <c r="AR634" s="777"/>
      <c r="AS634" s="777"/>
      <c r="AT634" s="752" t="s">
        <v>16498</v>
      </c>
      <c r="AU634" s="694" t="s">
        <v>16499</v>
      </c>
      <c r="AV634" s="694" t="s">
        <v>16500</v>
      </c>
      <c r="AW634" s="709" t="s">
        <v>16501</v>
      </c>
      <c r="AX634" s="709" t="s">
        <v>16502</v>
      </c>
      <c r="AY634" s="872" t="s">
        <v>16503</v>
      </c>
    </row>
    <row r="635" spans="2:51" ht="15" customHeight="1" outlineLevel="1">
      <c r="B635" s="744" t="s">
        <v>16504</v>
      </c>
      <c r="C635" s="757"/>
      <c r="D635" s="757"/>
      <c r="E635" s="757"/>
      <c r="F635" s="757"/>
      <c r="G635" s="757"/>
      <c r="H635" s="758"/>
      <c r="I635" s="759"/>
      <c r="J635" s="761"/>
      <c r="K635" s="761"/>
      <c r="L635" s="749">
        <f t="shared" si="64"/>
        <v>0</v>
      </c>
      <c r="M635" s="786"/>
      <c r="N635" s="780"/>
      <c r="O635" s="786"/>
      <c r="P635" s="786"/>
      <c r="Q635" s="752">
        <f t="shared" si="65"/>
        <v>0</v>
      </c>
      <c r="R635" s="768">
        <f t="shared" si="66"/>
        <v>0</v>
      </c>
      <c r="S635" s="768">
        <f t="shared" si="67"/>
        <v>0</v>
      </c>
      <c r="T635" s="765"/>
      <c r="U635" s="765"/>
      <c r="V635" s="766"/>
      <c r="W635" s="1913"/>
      <c r="X635" s="386" t="s">
        <v>16505</v>
      </c>
      <c r="Y635" s="1913"/>
      <c r="Z635" s="1924"/>
      <c r="AA635" s="1913"/>
      <c r="AB635" s="1914"/>
      <c r="AC635" s="1915"/>
      <c r="AD635" s="834">
        <v>620</v>
      </c>
      <c r="AE635" s="826" t="s">
        <v>16506</v>
      </c>
      <c r="AF635" s="850" t="s">
        <v>16507</v>
      </c>
      <c r="AG635" s="850" t="s">
        <v>16508</v>
      </c>
      <c r="AH635" s="850" t="s">
        <v>16509</v>
      </c>
      <c r="AI635" s="850" t="s">
        <v>16510</v>
      </c>
      <c r="AJ635" s="850" t="s">
        <v>16511</v>
      </c>
      <c r="AK635" s="851" t="s">
        <v>16512</v>
      </c>
      <c r="AL635" s="852" t="s">
        <v>16513</v>
      </c>
      <c r="AM635" s="853" t="s">
        <v>16514</v>
      </c>
      <c r="AN635" s="853" t="s">
        <v>16515</v>
      </c>
      <c r="AO635" s="749" t="s">
        <v>16516</v>
      </c>
      <c r="AP635" s="777"/>
      <c r="AQ635" s="827" t="s">
        <v>16517</v>
      </c>
      <c r="AR635" s="777"/>
      <c r="AS635" s="777"/>
      <c r="AT635" s="752" t="s">
        <v>16518</v>
      </c>
      <c r="AU635" s="694" t="s">
        <v>16519</v>
      </c>
      <c r="AV635" s="694" t="s">
        <v>16520</v>
      </c>
      <c r="AW635" s="709" t="s">
        <v>16521</v>
      </c>
      <c r="AX635" s="709" t="s">
        <v>16522</v>
      </c>
      <c r="AY635" s="872" t="s">
        <v>16523</v>
      </c>
    </row>
    <row r="636" spans="2:51" ht="15" customHeight="1" outlineLevel="1">
      <c r="B636" s="744" t="s">
        <v>16524</v>
      </c>
      <c r="C636" s="757"/>
      <c r="D636" s="757"/>
      <c r="E636" s="757"/>
      <c r="F636" s="757"/>
      <c r="G636" s="757"/>
      <c r="H636" s="758"/>
      <c r="I636" s="759"/>
      <c r="J636" s="761"/>
      <c r="K636" s="761"/>
      <c r="L636" s="749">
        <f t="shared" si="64"/>
        <v>0</v>
      </c>
      <c r="M636" s="786"/>
      <c r="N636" s="780"/>
      <c r="O636" s="786"/>
      <c r="P636" s="786"/>
      <c r="Q636" s="752">
        <f t="shared" si="65"/>
        <v>0</v>
      </c>
      <c r="R636" s="768">
        <f t="shared" si="66"/>
        <v>0</v>
      </c>
      <c r="S636" s="768">
        <f t="shared" si="67"/>
        <v>0</v>
      </c>
      <c r="T636" s="765"/>
      <c r="U636" s="765"/>
      <c r="V636" s="766"/>
      <c r="W636" s="1913"/>
      <c r="X636" s="386" t="s">
        <v>16525</v>
      </c>
      <c r="Y636" s="1913"/>
      <c r="Z636" s="1924"/>
      <c r="AA636" s="1913"/>
      <c r="AB636" s="1914"/>
      <c r="AC636" s="1915"/>
      <c r="AD636" s="834">
        <v>621</v>
      </c>
      <c r="AE636" s="826" t="s">
        <v>16526</v>
      </c>
      <c r="AF636" s="850" t="s">
        <v>16527</v>
      </c>
      <c r="AG636" s="850" t="s">
        <v>16528</v>
      </c>
      <c r="AH636" s="850" t="s">
        <v>16529</v>
      </c>
      <c r="AI636" s="850" t="s">
        <v>16530</v>
      </c>
      <c r="AJ636" s="850" t="s">
        <v>16531</v>
      </c>
      <c r="AK636" s="851" t="s">
        <v>16532</v>
      </c>
      <c r="AL636" s="852" t="s">
        <v>16533</v>
      </c>
      <c r="AM636" s="853" t="s">
        <v>16534</v>
      </c>
      <c r="AN636" s="853" t="s">
        <v>16535</v>
      </c>
      <c r="AO636" s="749" t="s">
        <v>16536</v>
      </c>
      <c r="AP636" s="777"/>
      <c r="AQ636" s="827" t="s">
        <v>16537</v>
      </c>
      <c r="AR636" s="777"/>
      <c r="AS636" s="777"/>
      <c r="AT636" s="752" t="s">
        <v>16538</v>
      </c>
      <c r="AU636" s="694" t="s">
        <v>16539</v>
      </c>
      <c r="AV636" s="694" t="s">
        <v>16540</v>
      </c>
      <c r="AW636" s="709" t="s">
        <v>16541</v>
      </c>
      <c r="AX636" s="709" t="s">
        <v>16542</v>
      </c>
      <c r="AY636" s="872" t="s">
        <v>16543</v>
      </c>
    </row>
    <row r="637" spans="2:51" ht="15" customHeight="1" outlineLevel="1">
      <c r="B637" s="744" t="s">
        <v>16544</v>
      </c>
      <c r="C637" s="757"/>
      <c r="D637" s="757"/>
      <c r="E637" s="757"/>
      <c r="F637" s="757"/>
      <c r="G637" s="757"/>
      <c r="H637" s="758"/>
      <c r="I637" s="759"/>
      <c r="J637" s="761"/>
      <c r="K637" s="761"/>
      <c r="L637" s="749">
        <f t="shared" si="64"/>
        <v>0</v>
      </c>
      <c r="M637" s="786"/>
      <c r="N637" s="780"/>
      <c r="O637" s="786"/>
      <c r="P637" s="786"/>
      <c r="Q637" s="752">
        <f t="shared" si="65"/>
        <v>0</v>
      </c>
      <c r="R637" s="768">
        <f t="shared" si="66"/>
        <v>0</v>
      </c>
      <c r="S637" s="768">
        <f t="shared" si="67"/>
        <v>0</v>
      </c>
      <c r="T637" s="765"/>
      <c r="U637" s="765"/>
      <c r="V637" s="766"/>
      <c r="W637" s="1913"/>
      <c r="X637" s="386" t="s">
        <v>16545</v>
      </c>
      <c r="Y637" s="1913"/>
      <c r="Z637" s="1924"/>
      <c r="AA637" s="1913"/>
      <c r="AB637" s="1914"/>
      <c r="AC637" s="1915"/>
      <c r="AD637" s="834">
        <v>622</v>
      </c>
      <c r="AE637" s="826" t="s">
        <v>16546</v>
      </c>
      <c r="AF637" s="850" t="s">
        <v>16547</v>
      </c>
      <c r="AG637" s="850" t="s">
        <v>16548</v>
      </c>
      <c r="AH637" s="850" t="s">
        <v>16549</v>
      </c>
      <c r="AI637" s="850" t="s">
        <v>16550</v>
      </c>
      <c r="AJ637" s="850" t="s">
        <v>16551</v>
      </c>
      <c r="AK637" s="851" t="s">
        <v>16552</v>
      </c>
      <c r="AL637" s="852" t="s">
        <v>16553</v>
      </c>
      <c r="AM637" s="853" t="s">
        <v>16554</v>
      </c>
      <c r="AN637" s="853" t="s">
        <v>16555</v>
      </c>
      <c r="AO637" s="749" t="s">
        <v>16556</v>
      </c>
      <c r="AP637" s="777"/>
      <c r="AQ637" s="827" t="s">
        <v>16557</v>
      </c>
      <c r="AR637" s="777"/>
      <c r="AS637" s="777"/>
      <c r="AT637" s="752" t="s">
        <v>16558</v>
      </c>
      <c r="AU637" s="694" t="s">
        <v>16559</v>
      </c>
      <c r="AV637" s="694" t="s">
        <v>16560</v>
      </c>
      <c r="AW637" s="709" t="s">
        <v>16561</v>
      </c>
      <c r="AX637" s="709" t="s">
        <v>16562</v>
      </c>
      <c r="AY637" s="872" t="s">
        <v>16563</v>
      </c>
    </row>
    <row r="638" spans="2:51" ht="15" customHeight="1" outlineLevel="1">
      <c r="B638" s="744" t="s">
        <v>16564</v>
      </c>
      <c r="C638" s="757"/>
      <c r="D638" s="757"/>
      <c r="E638" s="757"/>
      <c r="F638" s="757"/>
      <c r="G638" s="757"/>
      <c r="H638" s="758"/>
      <c r="I638" s="759"/>
      <c r="J638" s="761"/>
      <c r="K638" s="761"/>
      <c r="L638" s="749">
        <f t="shared" si="64"/>
        <v>0</v>
      </c>
      <c r="M638" s="786"/>
      <c r="N638" s="780"/>
      <c r="O638" s="786"/>
      <c r="P638" s="786"/>
      <c r="Q638" s="752">
        <f t="shared" si="65"/>
        <v>0</v>
      </c>
      <c r="R638" s="768">
        <f t="shared" si="66"/>
        <v>0</v>
      </c>
      <c r="S638" s="768">
        <f t="shared" si="67"/>
        <v>0</v>
      </c>
      <c r="T638" s="765"/>
      <c r="U638" s="765"/>
      <c r="V638" s="766"/>
      <c r="W638" s="1913"/>
      <c r="X638" s="386" t="s">
        <v>16565</v>
      </c>
      <c r="Y638" s="1913"/>
      <c r="Z638" s="1924"/>
      <c r="AA638" s="1913"/>
      <c r="AB638" s="1914"/>
      <c r="AC638" s="1915"/>
      <c r="AD638" s="834">
        <v>623</v>
      </c>
      <c r="AE638" s="826" t="s">
        <v>16566</v>
      </c>
      <c r="AF638" s="850" t="s">
        <v>16567</v>
      </c>
      <c r="AG638" s="850" t="s">
        <v>16568</v>
      </c>
      <c r="AH638" s="850" t="s">
        <v>16569</v>
      </c>
      <c r="AI638" s="850" t="s">
        <v>16570</v>
      </c>
      <c r="AJ638" s="850" t="s">
        <v>16571</v>
      </c>
      <c r="AK638" s="851" t="s">
        <v>16572</v>
      </c>
      <c r="AL638" s="852" t="s">
        <v>16573</v>
      </c>
      <c r="AM638" s="853" t="s">
        <v>16574</v>
      </c>
      <c r="AN638" s="853" t="s">
        <v>16575</v>
      </c>
      <c r="AO638" s="749" t="s">
        <v>16576</v>
      </c>
      <c r="AP638" s="777"/>
      <c r="AQ638" s="827" t="s">
        <v>16577</v>
      </c>
      <c r="AR638" s="777"/>
      <c r="AS638" s="777"/>
      <c r="AT638" s="752" t="s">
        <v>16578</v>
      </c>
      <c r="AU638" s="694" t="s">
        <v>16579</v>
      </c>
      <c r="AV638" s="694" t="s">
        <v>16580</v>
      </c>
      <c r="AW638" s="709" t="s">
        <v>16581</v>
      </c>
      <c r="AX638" s="709" t="s">
        <v>16582</v>
      </c>
      <c r="AY638" s="872" t="s">
        <v>16583</v>
      </c>
    </row>
    <row r="639" spans="2:51" ht="15" customHeight="1" outlineLevel="1">
      <c r="B639" s="744" t="s">
        <v>16584</v>
      </c>
      <c r="C639" s="757"/>
      <c r="D639" s="757"/>
      <c r="E639" s="757"/>
      <c r="F639" s="757"/>
      <c r="G639" s="757"/>
      <c r="H639" s="758"/>
      <c r="I639" s="759"/>
      <c r="J639" s="761"/>
      <c r="K639" s="761"/>
      <c r="L639" s="749">
        <f t="shared" si="64"/>
        <v>0</v>
      </c>
      <c r="M639" s="786"/>
      <c r="N639" s="780"/>
      <c r="O639" s="786"/>
      <c r="P639" s="786"/>
      <c r="Q639" s="752">
        <f t="shared" si="65"/>
        <v>0</v>
      </c>
      <c r="R639" s="768">
        <f t="shared" si="66"/>
        <v>0</v>
      </c>
      <c r="S639" s="768">
        <f t="shared" si="67"/>
        <v>0</v>
      </c>
      <c r="T639" s="765"/>
      <c r="U639" s="765"/>
      <c r="V639" s="766"/>
      <c r="W639" s="1913"/>
      <c r="X639" s="386" t="s">
        <v>16585</v>
      </c>
      <c r="Y639" s="1913"/>
      <c r="Z639" s="1924"/>
      <c r="AA639" s="1913"/>
      <c r="AB639" s="1914"/>
      <c r="AC639" s="1915"/>
      <c r="AD639" s="834">
        <v>624</v>
      </c>
      <c r="AE639" s="826" t="s">
        <v>16586</v>
      </c>
      <c r="AF639" s="850" t="s">
        <v>16587</v>
      </c>
      <c r="AG639" s="850" t="s">
        <v>16588</v>
      </c>
      <c r="AH639" s="850" t="s">
        <v>16589</v>
      </c>
      <c r="AI639" s="850" t="s">
        <v>16590</v>
      </c>
      <c r="AJ639" s="850" t="s">
        <v>16591</v>
      </c>
      <c r="AK639" s="851" t="s">
        <v>16592</v>
      </c>
      <c r="AL639" s="852" t="s">
        <v>16593</v>
      </c>
      <c r="AM639" s="853" t="s">
        <v>16594</v>
      </c>
      <c r="AN639" s="853" t="s">
        <v>16595</v>
      </c>
      <c r="AO639" s="749" t="s">
        <v>16596</v>
      </c>
      <c r="AP639" s="777"/>
      <c r="AQ639" s="827" t="s">
        <v>16597</v>
      </c>
      <c r="AR639" s="777"/>
      <c r="AS639" s="777"/>
      <c r="AT639" s="752" t="s">
        <v>16598</v>
      </c>
      <c r="AU639" s="694" t="s">
        <v>16599</v>
      </c>
      <c r="AV639" s="694" t="s">
        <v>16600</v>
      </c>
      <c r="AW639" s="709" t="s">
        <v>16601</v>
      </c>
      <c r="AX639" s="709" t="s">
        <v>16602</v>
      </c>
      <c r="AY639" s="872" t="s">
        <v>16603</v>
      </c>
    </row>
    <row r="640" spans="2:51" ht="15" customHeight="1" outlineLevel="1">
      <c r="B640" s="744" t="s">
        <v>16604</v>
      </c>
      <c r="C640" s="757"/>
      <c r="D640" s="757"/>
      <c r="E640" s="757"/>
      <c r="F640" s="757"/>
      <c r="G640" s="757"/>
      <c r="H640" s="758"/>
      <c r="I640" s="759"/>
      <c r="J640" s="761"/>
      <c r="K640" s="761"/>
      <c r="L640" s="749">
        <f t="shared" si="64"/>
        <v>0</v>
      </c>
      <c r="M640" s="786"/>
      <c r="N640" s="780"/>
      <c r="O640" s="786"/>
      <c r="P640" s="786"/>
      <c r="Q640" s="752">
        <f t="shared" si="65"/>
        <v>0</v>
      </c>
      <c r="R640" s="768">
        <f t="shared" si="66"/>
        <v>0</v>
      </c>
      <c r="S640" s="768">
        <f t="shared" si="67"/>
        <v>0</v>
      </c>
      <c r="T640" s="765"/>
      <c r="U640" s="765"/>
      <c r="V640" s="766"/>
      <c r="W640" s="1913"/>
      <c r="X640" s="386" t="s">
        <v>16605</v>
      </c>
      <c r="Y640" s="1913"/>
      <c r="Z640" s="1924"/>
      <c r="AA640" s="1913"/>
      <c r="AB640" s="1914"/>
      <c r="AC640" s="1915"/>
      <c r="AD640" s="834">
        <v>625</v>
      </c>
      <c r="AE640" s="826" t="s">
        <v>16606</v>
      </c>
      <c r="AF640" s="850" t="s">
        <v>16607</v>
      </c>
      <c r="AG640" s="850" t="s">
        <v>16608</v>
      </c>
      <c r="AH640" s="850" t="s">
        <v>16609</v>
      </c>
      <c r="AI640" s="850" t="s">
        <v>16610</v>
      </c>
      <c r="AJ640" s="850" t="s">
        <v>16611</v>
      </c>
      <c r="AK640" s="851" t="s">
        <v>16612</v>
      </c>
      <c r="AL640" s="852" t="s">
        <v>16613</v>
      </c>
      <c r="AM640" s="853" t="s">
        <v>16614</v>
      </c>
      <c r="AN640" s="853" t="s">
        <v>16615</v>
      </c>
      <c r="AO640" s="749" t="s">
        <v>16616</v>
      </c>
      <c r="AP640" s="777"/>
      <c r="AQ640" s="827" t="s">
        <v>16617</v>
      </c>
      <c r="AR640" s="777"/>
      <c r="AS640" s="777"/>
      <c r="AT640" s="752" t="s">
        <v>16618</v>
      </c>
      <c r="AU640" s="694" t="s">
        <v>16619</v>
      </c>
      <c r="AV640" s="694" t="s">
        <v>16620</v>
      </c>
      <c r="AW640" s="709" t="s">
        <v>16621</v>
      </c>
      <c r="AX640" s="709" t="s">
        <v>16622</v>
      </c>
      <c r="AY640" s="872" t="s">
        <v>16623</v>
      </c>
    </row>
    <row r="641" spans="2:51" ht="15" customHeight="1" outlineLevel="1">
      <c r="B641" s="744" t="s">
        <v>16624</v>
      </c>
      <c r="C641" s="757"/>
      <c r="D641" s="757"/>
      <c r="E641" s="757"/>
      <c r="F641" s="757"/>
      <c r="G641" s="757"/>
      <c r="H641" s="758"/>
      <c r="I641" s="759"/>
      <c r="J641" s="761"/>
      <c r="K641" s="761"/>
      <c r="L641" s="749">
        <f t="shared" si="64"/>
        <v>0</v>
      </c>
      <c r="M641" s="786"/>
      <c r="N641" s="780"/>
      <c r="O641" s="786"/>
      <c r="P641" s="786"/>
      <c r="Q641" s="752">
        <f t="shared" si="65"/>
        <v>0</v>
      </c>
      <c r="R641" s="768">
        <f t="shared" si="66"/>
        <v>0</v>
      </c>
      <c r="S641" s="768">
        <f t="shared" si="67"/>
        <v>0</v>
      </c>
      <c r="T641" s="765"/>
      <c r="U641" s="765"/>
      <c r="V641" s="766"/>
      <c r="W641" s="1913"/>
      <c r="X641" s="386" t="s">
        <v>16625</v>
      </c>
      <c r="Y641" s="1913"/>
      <c r="Z641" s="1924"/>
      <c r="AA641" s="1913"/>
      <c r="AB641" s="1914"/>
      <c r="AC641" s="1915"/>
      <c r="AD641" s="834">
        <v>626</v>
      </c>
      <c r="AE641" s="826" t="s">
        <v>16626</v>
      </c>
      <c r="AF641" s="850" t="s">
        <v>16627</v>
      </c>
      <c r="AG641" s="850" t="s">
        <v>16628</v>
      </c>
      <c r="AH641" s="850" t="s">
        <v>16629</v>
      </c>
      <c r="AI641" s="850" t="s">
        <v>16630</v>
      </c>
      <c r="AJ641" s="850" t="s">
        <v>16631</v>
      </c>
      <c r="AK641" s="851" t="s">
        <v>16632</v>
      </c>
      <c r="AL641" s="852" t="s">
        <v>16633</v>
      </c>
      <c r="AM641" s="853" t="s">
        <v>16634</v>
      </c>
      <c r="AN641" s="853" t="s">
        <v>16635</v>
      </c>
      <c r="AO641" s="749" t="s">
        <v>16636</v>
      </c>
      <c r="AP641" s="777"/>
      <c r="AQ641" s="827" t="s">
        <v>16637</v>
      </c>
      <c r="AR641" s="777"/>
      <c r="AS641" s="777"/>
      <c r="AT641" s="752" t="s">
        <v>16638</v>
      </c>
      <c r="AU641" s="694" t="s">
        <v>16639</v>
      </c>
      <c r="AV641" s="694" t="s">
        <v>16640</v>
      </c>
      <c r="AW641" s="709" t="s">
        <v>16641</v>
      </c>
      <c r="AX641" s="709" t="s">
        <v>16642</v>
      </c>
      <c r="AY641" s="872" t="s">
        <v>16643</v>
      </c>
    </row>
    <row r="642" spans="2:51" ht="15" customHeight="1" outlineLevel="1">
      <c r="B642" s="744" t="s">
        <v>16644</v>
      </c>
      <c r="C642" s="757"/>
      <c r="D642" s="757"/>
      <c r="E642" s="757"/>
      <c r="F642" s="757"/>
      <c r="G642" s="757"/>
      <c r="H642" s="758"/>
      <c r="I642" s="759"/>
      <c r="J642" s="761"/>
      <c r="K642" s="761"/>
      <c r="L642" s="749">
        <f t="shared" si="64"/>
        <v>0</v>
      </c>
      <c r="M642" s="786"/>
      <c r="N642" s="780"/>
      <c r="O642" s="786"/>
      <c r="P642" s="786"/>
      <c r="Q642" s="752">
        <f t="shared" si="65"/>
        <v>0</v>
      </c>
      <c r="R642" s="768">
        <f t="shared" si="66"/>
        <v>0</v>
      </c>
      <c r="S642" s="768">
        <f t="shared" si="67"/>
        <v>0</v>
      </c>
      <c r="T642" s="765"/>
      <c r="U642" s="765"/>
      <c r="V642" s="766"/>
      <c r="W642" s="1913"/>
      <c r="X642" s="386" t="s">
        <v>16645</v>
      </c>
      <c r="Y642" s="1913"/>
      <c r="Z642" s="1924"/>
      <c r="AA642" s="1913"/>
      <c r="AB642" s="1914"/>
      <c r="AC642" s="1915"/>
      <c r="AD642" s="834">
        <v>627</v>
      </c>
      <c r="AE642" s="826" t="s">
        <v>16646</v>
      </c>
      <c r="AF642" s="850" t="s">
        <v>16647</v>
      </c>
      <c r="AG642" s="850" t="s">
        <v>16648</v>
      </c>
      <c r="AH642" s="850" t="s">
        <v>16649</v>
      </c>
      <c r="AI642" s="850" t="s">
        <v>16650</v>
      </c>
      <c r="AJ642" s="850" t="s">
        <v>16651</v>
      </c>
      <c r="AK642" s="851" t="s">
        <v>16652</v>
      </c>
      <c r="AL642" s="852" t="s">
        <v>16653</v>
      </c>
      <c r="AM642" s="853" t="s">
        <v>16654</v>
      </c>
      <c r="AN642" s="853" t="s">
        <v>16655</v>
      </c>
      <c r="AO642" s="749" t="s">
        <v>16656</v>
      </c>
      <c r="AP642" s="777"/>
      <c r="AQ642" s="827" t="s">
        <v>16657</v>
      </c>
      <c r="AR642" s="777"/>
      <c r="AS642" s="777"/>
      <c r="AT642" s="752" t="s">
        <v>16658</v>
      </c>
      <c r="AU642" s="694" t="s">
        <v>16659</v>
      </c>
      <c r="AV642" s="694" t="s">
        <v>16660</v>
      </c>
      <c r="AW642" s="709" t="s">
        <v>16661</v>
      </c>
      <c r="AX642" s="709" t="s">
        <v>16662</v>
      </c>
      <c r="AY642" s="872" t="s">
        <v>16663</v>
      </c>
    </row>
    <row r="643" spans="2:51" ht="15" customHeight="1" outlineLevel="1">
      <c r="B643" s="744" t="s">
        <v>16664</v>
      </c>
      <c r="C643" s="757"/>
      <c r="D643" s="757"/>
      <c r="E643" s="757"/>
      <c r="F643" s="757"/>
      <c r="G643" s="757"/>
      <c r="H643" s="758"/>
      <c r="I643" s="759"/>
      <c r="J643" s="761"/>
      <c r="K643" s="761"/>
      <c r="L643" s="749">
        <f t="shared" si="64"/>
        <v>0</v>
      </c>
      <c r="M643" s="786"/>
      <c r="N643" s="780"/>
      <c r="O643" s="786"/>
      <c r="P643" s="786"/>
      <c r="Q643" s="752">
        <f t="shared" si="65"/>
        <v>0</v>
      </c>
      <c r="R643" s="768">
        <f t="shared" si="66"/>
        <v>0</v>
      </c>
      <c r="S643" s="768">
        <f t="shared" si="67"/>
        <v>0</v>
      </c>
      <c r="T643" s="765"/>
      <c r="U643" s="765"/>
      <c r="V643" s="766"/>
      <c r="W643" s="1913"/>
      <c r="X643" s="386" t="s">
        <v>16665</v>
      </c>
      <c r="Y643" s="1913"/>
      <c r="Z643" s="1924"/>
      <c r="AA643" s="1913"/>
      <c r="AB643" s="1914"/>
      <c r="AC643" s="1915"/>
      <c r="AD643" s="834">
        <v>628</v>
      </c>
      <c r="AE643" s="826" t="s">
        <v>16666</v>
      </c>
      <c r="AF643" s="850" t="s">
        <v>16667</v>
      </c>
      <c r="AG643" s="850" t="s">
        <v>16668</v>
      </c>
      <c r="AH643" s="850" t="s">
        <v>16669</v>
      </c>
      <c r="AI643" s="850" t="s">
        <v>16670</v>
      </c>
      <c r="AJ643" s="850" t="s">
        <v>16671</v>
      </c>
      <c r="AK643" s="851" t="s">
        <v>16672</v>
      </c>
      <c r="AL643" s="852" t="s">
        <v>16673</v>
      </c>
      <c r="AM643" s="853" t="s">
        <v>16674</v>
      </c>
      <c r="AN643" s="853" t="s">
        <v>16675</v>
      </c>
      <c r="AO643" s="749" t="s">
        <v>16676</v>
      </c>
      <c r="AP643" s="777"/>
      <c r="AQ643" s="827" t="s">
        <v>16677</v>
      </c>
      <c r="AR643" s="777"/>
      <c r="AS643" s="777"/>
      <c r="AT643" s="752" t="s">
        <v>16678</v>
      </c>
      <c r="AU643" s="694" t="s">
        <v>16679</v>
      </c>
      <c r="AV643" s="694" t="s">
        <v>16680</v>
      </c>
      <c r="AW643" s="709" t="s">
        <v>16681</v>
      </c>
      <c r="AX643" s="709" t="s">
        <v>16682</v>
      </c>
      <c r="AY643" s="872" t="s">
        <v>16683</v>
      </c>
    </row>
    <row r="644" spans="2:51" ht="15" customHeight="1" outlineLevel="1">
      <c r="B644" s="744" t="s">
        <v>16684</v>
      </c>
      <c r="C644" s="757"/>
      <c r="D644" s="757"/>
      <c r="E644" s="757"/>
      <c r="F644" s="757"/>
      <c r="G644" s="757"/>
      <c r="H644" s="758"/>
      <c r="I644" s="759"/>
      <c r="J644" s="761"/>
      <c r="K644" s="761"/>
      <c r="L644" s="749">
        <f t="shared" si="64"/>
        <v>0</v>
      </c>
      <c r="M644" s="786"/>
      <c r="N644" s="780"/>
      <c r="O644" s="786"/>
      <c r="P644" s="786"/>
      <c r="Q644" s="752">
        <f t="shared" si="65"/>
        <v>0</v>
      </c>
      <c r="R644" s="768">
        <f t="shared" si="66"/>
        <v>0</v>
      </c>
      <c r="S644" s="768">
        <f t="shared" si="67"/>
        <v>0</v>
      </c>
      <c r="T644" s="765"/>
      <c r="U644" s="765"/>
      <c r="V644" s="766"/>
      <c r="W644" s="1913"/>
      <c r="X644" s="386" t="s">
        <v>16685</v>
      </c>
      <c r="Y644" s="1913"/>
      <c r="Z644" s="1924"/>
      <c r="AA644" s="1913"/>
      <c r="AB644" s="1914"/>
      <c r="AC644" s="1915"/>
      <c r="AD644" s="834">
        <v>629</v>
      </c>
      <c r="AE644" s="826" t="s">
        <v>16686</v>
      </c>
      <c r="AF644" s="850" t="s">
        <v>16687</v>
      </c>
      <c r="AG644" s="850" t="s">
        <v>16688</v>
      </c>
      <c r="AH644" s="850" t="s">
        <v>16689</v>
      </c>
      <c r="AI644" s="850" t="s">
        <v>16690</v>
      </c>
      <c r="AJ644" s="850" t="s">
        <v>16691</v>
      </c>
      <c r="AK644" s="851" t="s">
        <v>16692</v>
      </c>
      <c r="AL644" s="852" t="s">
        <v>16693</v>
      </c>
      <c r="AM644" s="853" t="s">
        <v>16694</v>
      </c>
      <c r="AN644" s="853" t="s">
        <v>16695</v>
      </c>
      <c r="AO644" s="749" t="s">
        <v>16696</v>
      </c>
      <c r="AP644" s="777"/>
      <c r="AQ644" s="827" t="s">
        <v>16697</v>
      </c>
      <c r="AR644" s="777"/>
      <c r="AS644" s="777"/>
      <c r="AT644" s="752" t="s">
        <v>16698</v>
      </c>
      <c r="AU644" s="694" t="s">
        <v>16699</v>
      </c>
      <c r="AV644" s="694" t="s">
        <v>16700</v>
      </c>
      <c r="AW644" s="709" t="s">
        <v>16701</v>
      </c>
      <c r="AX644" s="709" t="s">
        <v>16702</v>
      </c>
      <c r="AY644" s="872" t="s">
        <v>16703</v>
      </c>
    </row>
    <row r="645" spans="2:51" ht="15" customHeight="1" outlineLevel="1">
      <c r="B645" s="744" t="s">
        <v>16704</v>
      </c>
      <c r="C645" s="757"/>
      <c r="D645" s="757"/>
      <c r="E645" s="757"/>
      <c r="F645" s="757"/>
      <c r="G645" s="757"/>
      <c r="H645" s="758"/>
      <c r="I645" s="759"/>
      <c r="J645" s="761"/>
      <c r="K645" s="761"/>
      <c r="L645" s="749">
        <f t="shared" si="64"/>
        <v>0</v>
      </c>
      <c r="M645" s="786"/>
      <c r="N645" s="780"/>
      <c r="O645" s="786"/>
      <c r="P645" s="786"/>
      <c r="Q645" s="752">
        <f t="shared" si="65"/>
        <v>0</v>
      </c>
      <c r="R645" s="768">
        <f t="shared" si="66"/>
        <v>0</v>
      </c>
      <c r="S645" s="768">
        <f t="shared" si="67"/>
        <v>0</v>
      </c>
      <c r="T645" s="765"/>
      <c r="U645" s="765"/>
      <c r="V645" s="766"/>
      <c r="W645" s="1913"/>
      <c r="X645" s="386" t="s">
        <v>16705</v>
      </c>
      <c r="Y645" s="1913"/>
      <c r="Z645" s="1924"/>
      <c r="AA645" s="1913"/>
      <c r="AB645" s="1914"/>
      <c r="AC645" s="1915"/>
      <c r="AD645" s="834">
        <v>630</v>
      </c>
      <c r="AE645" s="826" t="s">
        <v>16706</v>
      </c>
      <c r="AF645" s="850" t="s">
        <v>16707</v>
      </c>
      <c r="AG645" s="850" t="s">
        <v>16708</v>
      </c>
      <c r="AH645" s="850" t="s">
        <v>16709</v>
      </c>
      <c r="AI645" s="850" t="s">
        <v>16710</v>
      </c>
      <c r="AJ645" s="850" t="s">
        <v>16711</v>
      </c>
      <c r="AK645" s="851" t="s">
        <v>16712</v>
      </c>
      <c r="AL645" s="852" t="s">
        <v>16713</v>
      </c>
      <c r="AM645" s="853" t="s">
        <v>16714</v>
      </c>
      <c r="AN645" s="853" t="s">
        <v>16715</v>
      </c>
      <c r="AO645" s="749" t="s">
        <v>16716</v>
      </c>
      <c r="AP645" s="777"/>
      <c r="AQ645" s="827" t="s">
        <v>16717</v>
      </c>
      <c r="AR645" s="777"/>
      <c r="AS645" s="777"/>
      <c r="AT645" s="752" t="s">
        <v>16718</v>
      </c>
      <c r="AU645" s="694" t="s">
        <v>16719</v>
      </c>
      <c r="AV645" s="694" t="s">
        <v>16720</v>
      </c>
      <c r="AW645" s="709" t="s">
        <v>16721</v>
      </c>
      <c r="AX645" s="709" t="s">
        <v>16722</v>
      </c>
      <c r="AY645" s="872" t="s">
        <v>16723</v>
      </c>
    </row>
    <row r="646" spans="2:51" ht="15" customHeight="1" outlineLevel="1">
      <c r="B646" s="744" t="s">
        <v>16724</v>
      </c>
      <c r="C646" s="757"/>
      <c r="D646" s="757"/>
      <c r="E646" s="757"/>
      <c r="F646" s="757"/>
      <c r="G646" s="757"/>
      <c r="H646" s="758"/>
      <c r="I646" s="759"/>
      <c r="J646" s="761"/>
      <c r="K646" s="761"/>
      <c r="L646" s="749">
        <f t="shared" si="64"/>
        <v>0</v>
      </c>
      <c r="M646" s="786"/>
      <c r="N646" s="780"/>
      <c r="O646" s="786"/>
      <c r="P646" s="786"/>
      <c r="Q646" s="752">
        <f t="shared" si="65"/>
        <v>0</v>
      </c>
      <c r="R646" s="768">
        <f t="shared" si="66"/>
        <v>0</v>
      </c>
      <c r="S646" s="768">
        <f t="shared" si="67"/>
        <v>0</v>
      </c>
      <c r="T646" s="765"/>
      <c r="U646" s="765"/>
      <c r="V646" s="766"/>
      <c r="W646" s="1913"/>
      <c r="X646" s="386" t="s">
        <v>16725</v>
      </c>
      <c r="Y646" s="1913"/>
      <c r="Z646" s="1924"/>
      <c r="AA646" s="1913"/>
      <c r="AB646" s="1914"/>
      <c r="AC646" s="1915"/>
      <c r="AD646" s="834">
        <v>631</v>
      </c>
      <c r="AE646" s="826" t="s">
        <v>16726</v>
      </c>
      <c r="AF646" s="850" t="s">
        <v>16727</v>
      </c>
      <c r="AG646" s="850" t="s">
        <v>16728</v>
      </c>
      <c r="AH646" s="850" t="s">
        <v>16729</v>
      </c>
      <c r="AI646" s="850" t="s">
        <v>16730</v>
      </c>
      <c r="AJ646" s="850" t="s">
        <v>16731</v>
      </c>
      <c r="AK646" s="851" t="s">
        <v>16732</v>
      </c>
      <c r="AL646" s="852" t="s">
        <v>16733</v>
      </c>
      <c r="AM646" s="853" t="s">
        <v>16734</v>
      </c>
      <c r="AN646" s="853" t="s">
        <v>16735</v>
      </c>
      <c r="AO646" s="749" t="s">
        <v>16736</v>
      </c>
      <c r="AP646" s="777"/>
      <c r="AQ646" s="827" t="s">
        <v>16737</v>
      </c>
      <c r="AR646" s="777"/>
      <c r="AS646" s="777"/>
      <c r="AT646" s="752" t="s">
        <v>16738</v>
      </c>
      <c r="AU646" s="694" t="s">
        <v>16739</v>
      </c>
      <c r="AV646" s="694" t="s">
        <v>16740</v>
      </c>
      <c r="AW646" s="709" t="s">
        <v>16741</v>
      </c>
      <c r="AX646" s="709" t="s">
        <v>16742</v>
      </c>
      <c r="AY646" s="872" t="s">
        <v>16743</v>
      </c>
    </row>
    <row r="647" spans="2:51" ht="15" customHeight="1" outlineLevel="1">
      <c r="B647" s="744" t="s">
        <v>16744</v>
      </c>
      <c r="C647" s="757"/>
      <c r="D647" s="757"/>
      <c r="E647" s="757"/>
      <c r="F647" s="757"/>
      <c r="G647" s="757"/>
      <c r="H647" s="758"/>
      <c r="I647" s="759"/>
      <c r="J647" s="761"/>
      <c r="K647" s="761"/>
      <c r="L647" s="749">
        <f t="shared" si="64"/>
        <v>0</v>
      </c>
      <c r="M647" s="786"/>
      <c r="N647" s="780"/>
      <c r="O647" s="786"/>
      <c r="P647" s="786"/>
      <c r="Q647" s="752">
        <f t="shared" si="65"/>
        <v>0</v>
      </c>
      <c r="R647" s="768">
        <f t="shared" si="66"/>
        <v>0</v>
      </c>
      <c r="S647" s="768">
        <f t="shared" si="67"/>
        <v>0</v>
      </c>
      <c r="T647" s="765"/>
      <c r="U647" s="765"/>
      <c r="V647" s="766"/>
      <c r="W647" s="1913"/>
      <c r="X647" s="386" t="s">
        <v>16745</v>
      </c>
      <c r="Y647" s="1913"/>
      <c r="Z647" s="1924"/>
      <c r="AA647" s="1913"/>
      <c r="AB647" s="1914"/>
      <c r="AC647" s="1915"/>
      <c r="AD647" s="834">
        <v>632</v>
      </c>
      <c r="AE647" s="826" t="s">
        <v>16746</v>
      </c>
      <c r="AF647" s="850" t="s">
        <v>16747</v>
      </c>
      <c r="AG647" s="850" t="s">
        <v>16748</v>
      </c>
      <c r="AH647" s="850" t="s">
        <v>16749</v>
      </c>
      <c r="AI647" s="850" t="s">
        <v>16750</v>
      </c>
      <c r="AJ647" s="850" t="s">
        <v>16751</v>
      </c>
      <c r="AK647" s="851" t="s">
        <v>16752</v>
      </c>
      <c r="AL647" s="852" t="s">
        <v>16753</v>
      </c>
      <c r="AM647" s="853" t="s">
        <v>16754</v>
      </c>
      <c r="AN647" s="853" t="s">
        <v>16755</v>
      </c>
      <c r="AO647" s="749" t="s">
        <v>16756</v>
      </c>
      <c r="AP647" s="777"/>
      <c r="AQ647" s="827" t="s">
        <v>16757</v>
      </c>
      <c r="AR647" s="777"/>
      <c r="AS647" s="777"/>
      <c r="AT647" s="752" t="s">
        <v>16758</v>
      </c>
      <c r="AU647" s="694" t="s">
        <v>16759</v>
      </c>
      <c r="AV647" s="694" t="s">
        <v>16760</v>
      </c>
      <c r="AW647" s="709" t="s">
        <v>16761</v>
      </c>
      <c r="AX647" s="709" t="s">
        <v>16762</v>
      </c>
      <c r="AY647" s="872" t="s">
        <v>16763</v>
      </c>
    </row>
    <row r="648" spans="2:51" ht="15" customHeight="1" outlineLevel="1">
      <c r="B648" s="744" t="s">
        <v>16764</v>
      </c>
      <c r="C648" s="757"/>
      <c r="D648" s="757"/>
      <c r="E648" s="757"/>
      <c r="F648" s="757"/>
      <c r="G648" s="757"/>
      <c r="H648" s="758"/>
      <c r="I648" s="759"/>
      <c r="J648" s="761"/>
      <c r="K648" s="761"/>
      <c r="L648" s="749">
        <f t="shared" si="64"/>
        <v>0</v>
      </c>
      <c r="M648" s="786"/>
      <c r="N648" s="780"/>
      <c r="O648" s="786"/>
      <c r="P648" s="786"/>
      <c r="Q648" s="752">
        <f t="shared" si="65"/>
        <v>0</v>
      </c>
      <c r="R648" s="768">
        <f t="shared" si="66"/>
        <v>0</v>
      </c>
      <c r="S648" s="768">
        <f t="shared" si="67"/>
        <v>0</v>
      </c>
      <c r="T648" s="765"/>
      <c r="U648" s="765"/>
      <c r="V648" s="766"/>
      <c r="W648" s="1913"/>
      <c r="X648" s="386" t="s">
        <v>16765</v>
      </c>
      <c r="Y648" s="1913"/>
      <c r="Z648" s="1924"/>
      <c r="AA648" s="1913"/>
      <c r="AB648" s="1914"/>
      <c r="AC648" s="1915"/>
      <c r="AD648" s="834">
        <v>633</v>
      </c>
      <c r="AE648" s="826" t="s">
        <v>16766</v>
      </c>
      <c r="AF648" s="850" t="s">
        <v>16767</v>
      </c>
      <c r="AG648" s="850" t="s">
        <v>16768</v>
      </c>
      <c r="AH648" s="850" t="s">
        <v>16769</v>
      </c>
      <c r="AI648" s="850" t="s">
        <v>16770</v>
      </c>
      <c r="AJ648" s="850" t="s">
        <v>16771</v>
      </c>
      <c r="AK648" s="851" t="s">
        <v>16772</v>
      </c>
      <c r="AL648" s="852" t="s">
        <v>16773</v>
      </c>
      <c r="AM648" s="853" t="s">
        <v>16774</v>
      </c>
      <c r="AN648" s="853" t="s">
        <v>16775</v>
      </c>
      <c r="AO648" s="749" t="s">
        <v>16776</v>
      </c>
      <c r="AP648" s="777"/>
      <c r="AQ648" s="827" t="s">
        <v>16777</v>
      </c>
      <c r="AR648" s="777"/>
      <c r="AS648" s="777"/>
      <c r="AT648" s="752" t="s">
        <v>16778</v>
      </c>
      <c r="AU648" s="694" t="s">
        <v>16779</v>
      </c>
      <c r="AV648" s="694" t="s">
        <v>16780</v>
      </c>
      <c r="AW648" s="709" t="s">
        <v>16781</v>
      </c>
      <c r="AX648" s="709" t="s">
        <v>16782</v>
      </c>
      <c r="AY648" s="872" t="s">
        <v>16783</v>
      </c>
    </row>
    <row r="649" spans="2:51" ht="15" customHeight="1" outlineLevel="1">
      <c r="B649" s="744" t="s">
        <v>16784</v>
      </c>
      <c r="C649" s="757"/>
      <c r="D649" s="757"/>
      <c r="E649" s="757"/>
      <c r="F649" s="757"/>
      <c r="G649" s="757"/>
      <c r="H649" s="758"/>
      <c r="I649" s="759"/>
      <c r="J649" s="761"/>
      <c r="K649" s="761"/>
      <c r="L649" s="749">
        <f t="shared" si="64"/>
        <v>0</v>
      </c>
      <c r="M649" s="786"/>
      <c r="N649" s="780"/>
      <c r="O649" s="786"/>
      <c r="P649" s="786"/>
      <c r="Q649" s="752">
        <f t="shared" si="65"/>
        <v>0</v>
      </c>
      <c r="R649" s="768">
        <f t="shared" si="66"/>
        <v>0</v>
      </c>
      <c r="S649" s="768">
        <f t="shared" si="67"/>
        <v>0</v>
      </c>
      <c r="T649" s="765"/>
      <c r="U649" s="765"/>
      <c r="V649" s="766"/>
      <c r="W649" s="1913"/>
      <c r="X649" s="386" t="s">
        <v>16785</v>
      </c>
      <c r="Y649" s="1913"/>
      <c r="Z649" s="1924"/>
      <c r="AA649" s="1913"/>
      <c r="AB649" s="1914"/>
      <c r="AC649" s="1915"/>
      <c r="AD649" s="834">
        <v>634</v>
      </c>
      <c r="AE649" s="826" t="s">
        <v>16786</v>
      </c>
      <c r="AF649" s="850" t="s">
        <v>16787</v>
      </c>
      <c r="AG649" s="850" t="s">
        <v>16788</v>
      </c>
      <c r="AH649" s="850" t="s">
        <v>16789</v>
      </c>
      <c r="AI649" s="850" t="s">
        <v>16790</v>
      </c>
      <c r="AJ649" s="850" t="s">
        <v>16791</v>
      </c>
      <c r="AK649" s="851" t="s">
        <v>16792</v>
      </c>
      <c r="AL649" s="852" t="s">
        <v>16793</v>
      </c>
      <c r="AM649" s="853" t="s">
        <v>16794</v>
      </c>
      <c r="AN649" s="853" t="s">
        <v>16795</v>
      </c>
      <c r="AO649" s="749" t="s">
        <v>16796</v>
      </c>
      <c r="AP649" s="777"/>
      <c r="AQ649" s="827" t="s">
        <v>16797</v>
      </c>
      <c r="AR649" s="777"/>
      <c r="AS649" s="777"/>
      <c r="AT649" s="752" t="s">
        <v>16798</v>
      </c>
      <c r="AU649" s="694" t="s">
        <v>16799</v>
      </c>
      <c r="AV649" s="694" t="s">
        <v>16800</v>
      </c>
      <c r="AW649" s="709" t="s">
        <v>16801</v>
      </c>
      <c r="AX649" s="709" t="s">
        <v>16802</v>
      </c>
      <c r="AY649" s="872" t="s">
        <v>16803</v>
      </c>
    </row>
    <row r="650" spans="2:51" ht="15" customHeight="1" outlineLevel="1">
      <c r="B650" s="744" t="s">
        <v>16804</v>
      </c>
      <c r="C650" s="757"/>
      <c r="D650" s="757"/>
      <c r="E650" s="757"/>
      <c r="F650" s="757"/>
      <c r="G650" s="757"/>
      <c r="H650" s="758"/>
      <c r="I650" s="759"/>
      <c r="J650" s="761"/>
      <c r="K650" s="761"/>
      <c r="L650" s="749">
        <f t="shared" si="64"/>
        <v>0</v>
      </c>
      <c r="M650" s="786"/>
      <c r="N650" s="780"/>
      <c r="O650" s="786"/>
      <c r="P650" s="786"/>
      <c r="Q650" s="752">
        <f t="shared" si="65"/>
        <v>0</v>
      </c>
      <c r="R650" s="768">
        <f t="shared" si="66"/>
        <v>0</v>
      </c>
      <c r="S650" s="768">
        <f t="shared" si="67"/>
        <v>0</v>
      </c>
      <c r="T650" s="765"/>
      <c r="U650" s="765"/>
      <c r="V650" s="766"/>
      <c r="W650" s="1913"/>
      <c r="X650" s="386" t="s">
        <v>16805</v>
      </c>
      <c r="Y650" s="1913"/>
      <c r="Z650" s="1924"/>
      <c r="AA650" s="1913"/>
      <c r="AB650" s="1914"/>
      <c r="AC650" s="1915"/>
      <c r="AD650" s="834">
        <v>635</v>
      </c>
      <c r="AE650" s="826" t="s">
        <v>16806</v>
      </c>
      <c r="AF650" s="850" t="s">
        <v>16807</v>
      </c>
      <c r="AG650" s="850" t="s">
        <v>16808</v>
      </c>
      <c r="AH650" s="850" t="s">
        <v>16809</v>
      </c>
      <c r="AI650" s="850" t="s">
        <v>16810</v>
      </c>
      <c r="AJ650" s="850" t="s">
        <v>16811</v>
      </c>
      <c r="AK650" s="851" t="s">
        <v>16812</v>
      </c>
      <c r="AL650" s="852" t="s">
        <v>16813</v>
      </c>
      <c r="AM650" s="853" t="s">
        <v>16814</v>
      </c>
      <c r="AN650" s="853" t="s">
        <v>16815</v>
      </c>
      <c r="AO650" s="749" t="s">
        <v>16816</v>
      </c>
      <c r="AP650" s="777"/>
      <c r="AQ650" s="827" t="s">
        <v>16817</v>
      </c>
      <c r="AR650" s="777"/>
      <c r="AS650" s="777"/>
      <c r="AT650" s="752" t="s">
        <v>16818</v>
      </c>
      <c r="AU650" s="694" t="s">
        <v>16819</v>
      </c>
      <c r="AV650" s="694" t="s">
        <v>16820</v>
      </c>
      <c r="AW650" s="709" t="s">
        <v>16821</v>
      </c>
      <c r="AX650" s="709" t="s">
        <v>16822</v>
      </c>
      <c r="AY650" s="872" t="s">
        <v>16823</v>
      </c>
    </row>
    <row r="651" spans="2:51" ht="15" customHeight="1" outlineLevel="1">
      <c r="B651" s="744" t="s">
        <v>16824</v>
      </c>
      <c r="C651" s="757"/>
      <c r="D651" s="757"/>
      <c r="E651" s="757"/>
      <c r="F651" s="757"/>
      <c r="G651" s="757"/>
      <c r="H651" s="758"/>
      <c r="I651" s="759"/>
      <c r="J651" s="761"/>
      <c r="K651" s="761"/>
      <c r="L651" s="749">
        <f t="shared" si="64"/>
        <v>0</v>
      </c>
      <c r="M651" s="786"/>
      <c r="N651" s="780"/>
      <c r="O651" s="786"/>
      <c r="P651" s="786"/>
      <c r="Q651" s="752">
        <f t="shared" si="65"/>
        <v>0</v>
      </c>
      <c r="R651" s="768">
        <f t="shared" si="66"/>
        <v>0</v>
      </c>
      <c r="S651" s="768">
        <f t="shared" si="67"/>
        <v>0</v>
      </c>
      <c r="T651" s="765"/>
      <c r="U651" s="765"/>
      <c r="V651" s="766"/>
      <c r="W651" s="1913"/>
      <c r="X651" s="386" t="s">
        <v>16825</v>
      </c>
      <c r="Y651" s="1913"/>
      <c r="Z651" s="1924"/>
      <c r="AA651" s="1913"/>
      <c r="AB651" s="1914"/>
      <c r="AC651" s="1915"/>
      <c r="AD651" s="834">
        <v>636</v>
      </c>
      <c r="AE651" s="826" t="s">
        <v>16826</v>
      </c>
      <c r="AF651" s="850" t="s">
        <v>16827</v>
      </c>
      <c r="AG651" s="850" t="s">
        <v>16828</v>
      </c>
      <c r="AH651" s="850" t="s">
        <v>16829</v>
      </c>
      <c r="AI651" s="850" t="s">
        <v>16830</v>
      </c>
      <c r="AJ651" s="850" t="s">
        <v>16831</v>
      </c>
      <c r="AK651" s="851" t="s">
        <v>16832</v>
      </c>
      <c r="AL651" s="852" t="s">
        <v>16833</v>
      </c>
      <c r="AM651" s="853" t="s">
        <v>16834</v>
      </c>
      <c r="AN651" s="853" t="s">
        <v>16835</v>
      </c>
      <c r="AO651" s="749" t="s">
        <v>16836</v>
      </c>
      <c r="AP651" s="777"/>
      <c r="AQ651" s="827" t="s">
        <v>16837</v>
      </c>
      <c r="AR651" s="777"/>
      <c r="AS651" s="777"/>
      <c r="AT651" s="752" t="s">
        <v>16838</v>
      </c>
      <c r="AU651" s="694" t="s">
        <v>16839</v>
      </c>
      <c r="AV651" s="694" t="s">
        <v>16840</v>
      </c>
      <c r="AW651" s="709" t="s">
        <v>16841</v>
      </c>
      <c r="AX651" s="709" t="s">
        <v>16842</v>
      </c>
      <c r="AY651" s="872" t="s">
        <v>16843</v>
      </c>
    </row>
    <row r="652" spans="2:51" ht="15" customHeight="1" outlineLevel="1">
      <c r="B652" s="744" t="s">
        <v>16844</v>
      </c>
      <c r="C652" s="757"/>
      <c r="D652" s="757"/>
      <c r="E652" s="757"/>
      <c r="F652" s="757"/>
      <c r="G652" s="757"/>
      <c r="H652" s="758"/>
      <c r="I652" s="759"/>
      <c r="J652" s="761"/>
      <c r="K652" s="761"/>
      <c r="L652" s="749">
        <f t="shared" si="64"/>
        <v>0</v>
      </c>
      <c r="M652" s="786"/>
      <c r="N652" s="780"/>
      <c r="O652" s="786"/>
      <c r="P652" s="786"/>
      <c r="Q652" s="752">
        <f t="shared" si="65"/>
        <v>0</v>
      </c>
      <c r="R652" s="768">
        <f t="shared" si="66"/>
        <v>0</v>
      </c>
      <c r="S652" s="768">
        <f t="shared" si="67"/>
        <v>0</v>
      </c>
      <c r="T652" s="765"/>
      <c r="U652" s="765"/>
      <c r="V652" s="766"/>
      <c r="W652" s="1913"/>
      <c r="X652" s="386" t="s">
        <v>16845</v>
      </c>
      <c r="Y652" s="1913"/>
      <c r="Z652" s="1924"/>
      <c r="AA652" s="1913"/>
      <c r="AB652" s="1914"/>
      <c r="AC652" s="1915"/>
      <c r="AD652" s="834">
        <v>637</v>
      </c>
      <c r="AE652" s="826" t="s">
        <v>16846</v>
      </c>
      <c r="AF652" s="850" t="s">
        <v>16847</v>
      </c>
      <c r="AG652" s="850" t="s">
        <v>16848</v>
      </c>
      <c r="AH652" s="850" t="s">
        <v>16849</v>
      </c>
      <c r="AI652" s="850" t="s">
        <v>16850</v>
      </c>
      <c r="AJ652" s="850" t="s">
        <v>16851</v>
      </c>
      <c r="AK652" s="851" t="s">
        <v>16852</v>
      </c>
      <c r="AL652" s="852" t="s">
        <v>16853</v>
      </c>
      <c r="AM652" s="853" t="s">
        <v>16854</v>
      </c>
      <c r="AN652" s="853" t="s">
        <v>16855</v>
      </c>
      <c r="AO652" s="749" t="s">
        <v>16856</v>
      </c>
      <c r="AP652" s="777"/>
      <c r="AQ652" s="827" t="s">
        <v>16857</v>
      </c>
      <c r="AR652" s="777"/>
      <c r="AS652" s="777"/>
      <c r="AT652" s="752" t="s">
        <v>16858</v>
      </c>
      <c r="AU652" s="694" t="s">
        <v>16859</v>
      </c>
      <c r="AV652" s="694" t="s">
        <v>16860</v>
      </c>
      <c r="AW652" s="709" t="s">
        <v>16861</v>
      </c>
      <c r="AX652" s="709" t="s">
        <v>16862</v>
      </c>
      <c r="AY652" s="872" t="s">
        <v>16863</v>
      </c>
    </row>
    <row r="653" spans="2:51" ht="15" customHeight="1" outlineLevel="1">
      <c r="B653" s="744" t="s">
        <v>16864</v>
      </c>
      <c r="C653" s="757"/>
      <c r="D653" s="757"/>
      <c r="E653" s="757"/>
      <c r="F653" s="757"/>
      <c r="G653" s="757"/>
      <c r="H653" s="758"/>
      <c r="I653" s="759"/>
      <c r="J653" s="761"/>
      <c r="K653" s="761"/>
      <c r="L653" s="749">
        <f t="shared" si="64"/>
        <v>0</v>
      </c>
      <c r="M653" s="786"/>
      <c r="N653" s="780"/>
      <c r="O653" s="786"/>
      <c r="P653" s="786"/>
      <c r="Q653" s="752">
        <f t="shared" si="65"/>
        <v>0</v>
      </c>
      <c r="R653" s="768">
        <f t="shared" si="66"/>
        <v>0</v>
      </c>
      <c r="S653" s="768">
        <f t="shared" si="67"/>
        <v>0</v>
      </c>
      <c r="T653" s="765"/>
      <c r="U653" s="765"/>
      <c r="V653" s="766"/>
      <c r="W653" s="1913"/>
      <c r="X653" s="386" t="s">
        <v>16865</v>
      </c>
      <c r="Y653" s="1913"/>
      <c r="Z653" s="1924"/>
      <c r="AA653" s="1913"/>
      <c r="AB653" s="1914"/>
      <c r="AC653" s="1915"/>
      <c r="AD653" s="834">
        <v>638</v>
      </c>
      <c r="AE653" s="826" t="s">
        <v>16866</v>
      </c>
      <c r="AF653" s="850" t="s">
        <v>16867</v>
      </c>
      <c r="AG653" s="850" t="s">
        <v>16868</v>
      </c>
      <c r="AH653" s="850" t="s">
        <v>16869</v>
      </c>
      <c r="AI653" s="850" t="s">
        <v>16870</v>
      </c>
      <c r="AJ653" s="850" t="s">
        <v>16871</v>
      </c>
      <c r="AK653" s="851" t="s">
        <v>16872</v>
      </c>
      <c r="AL653" s="852" t="s">
        <v>16873</v>
      </c>
      <c r="AM653" s="853" t="s">
        <v>16874</v>
      </c>
      <c r="AN653" s="853" t="s">
        <v>16875</v>
      </c>
      <c r="AO653" s="749" t="s">
        <v>16876</v>
      </c>
      <c r="AP653" s="777"/>
      <c r="AQ653" s="827" t="s">
        <v>16877</v>
      </c>
      <c r="AR653" s="777"/>
      <c r="AS653" s="777"/>
      <c r="AT653" s="752" t="s">
        <v>16878</v>
      </c>
      <c r="AU653" s="694" t="s">
        <v>16879</v>
      </c>
      <c r="AV653" s="694" t="s">
        <v>16880</v>
      </c>
      <c r="AW653" s="709" t="s">
        <v>16881</v>
      </c>
      <c r="AX653" s="709" t="s">
        <v>16882</v>
      </c>
      <c r="AY653" s="872" t="s">
        <v>16883</v>
      </c>
    </row>
    <row r="654" spans="2:51" ht="15" customHeight="1" outlineLevel="1">
      <c r="B654" s="744" t="s">
        <v>16884</v>
      </c>
      <c r="C654" s="757"/>
      <c r="D654" s="757"/>
      <c r="E654" s="757"/>
      <c r="F654" s="757"/>
      <c r="G654" s="757"/>
      <c r="H654" s="758"/>
      <c r="I654" s="759"/>
      <c r="J654" s="761"/>
      <c r="K654" s="761"/>
      <c r="L654" s="749">
        <f t="shared" si="64"/>
        <v>0</v>
      </c>
      <c r="M654" s="786"/>
      <c r="N654" s="780"/>
      <c r="O654" s="786"/>
      <c r="P654" s="786"/>
      <c r="Q654" s="752">
        <f t="shared" si="65"/>
        <v>0</v>
      </c>
      <c r="R654" s="768">
        <f t="shared" si="66"/>
        <v>0</v>
      </c>
      <c r="S654" s="768">
        <f t="shared" si="67"/>
        <v>0</v>
      </c>
      <c r="T654" s="765"/>
      <c r="U654" s="765"/>
      <c r="V654" s="766"/>
      <c r="W654" s="1913"/>
      <c r="X654" s="386" t="s">
        <v>16885</v>
      </c>
      <c r="Y654" s="1913"/>
      <c r="Z654" s="1924"/>
      <c r="AA654" s="1913"/>
      <c r="AB654" s="1914"/>
      <c r="AC654" s="1915"/>
      <c r="AD654" s="834">
        <v>639</v>
      </c>
      <c r="AE654" s="826" t="s">
        <v>16886</v>
      </c>
      <c r="AF654" s="850" t="s">
        <v>16887</v>
      </c>
      <c r="AG654" s="850" t="s">
        <v>16888</v>
      </c>
      <c r="AH654" s="850" t="s">
        <v>16889</v>
      </c>
      <c r="AI654" s="850" t="s">
        <v>16890</v>
      </c>
      <c r="AJ654" s="850" t="s">
        <v>16891</v>
      </c>
      <c r="AK654" s="851" t="s">
        <v>16892</v>
      </c>
      <c r="AL654" s="852" t="s">
        <v>16893</v>
      </c>
      <c r="AM654" s="853" t="s">
        <v>16894</v>
      </c>
      <c r="AN654" s="853" t="s">
        <v>16895</v>
      </c>
      <c r="AO654" s="749" t="s">
        <v>16896</v>
      </c>
      <c r="AP654" s="777"/>
      <c r="AQ654" s="827" t="s">
        <v>16897</v>
      </c>
      <c r="AR654" s="777"/>
      <c r="AS654" s="777"/>
      <c r="AT654" s="752" t="s">
        <v>16898</v>
      </c>
      <c r="AU654" s="694" t="s">
        <v>16899</v>
      </c>
      <c r="AV654" s="694" t="s">
        <v>16900</v>
      </c>
      <c r="AW654" s="709" t="s">
        <v>16901</v>
      </c>
      <c r="AX654" s="709" t="s">
        <v>16902</v>
      </c>
      <c r="AY654" s="872" t="s">
        <v>16903</v>
      </c>
    </row>
    <row r="655" spans="2:51" ht="15" customHeight="1" outlineLevel="1">
      <c r="B655" s="744" t="s">
        <v>16904</v>
      </c>
      <c r="C655" s="757"/>
      <c r="D655" s="757"/>
      <c r="E655" s="757"/>
      <c r="F655" s="757"/>
      <c r="G655" s="757"/>
      <c r="H655" s="758"/>
      <c r="I655" s="759"/>
      <c r="J655" s="761"/>
      <c r="K655" s="761"/>
      <c r="L655" s="749">
        <f t="shared" si="64"/>
        <v>0</v>
      </c>
      <c r="M655" s="786"/>
      <c r="N655" s="780"/>
      <c r="O655" s="786"/>
      <c r="P655" s="786"/>
      <c r="Q655" s="752">
        <f t="shared" si="65"/>
        <v>0</v>
      </c>
      <c r="R655" s="768">
        <f t="shared" si="66"/>
        <v>0</v>
      </c>
      <c r="S655" s="768">
        <f t="shared" si="67"/>
        <v>0</v>
      </c>
      <c r="T655" s="765"/>
      <c r="U655" s="765"/>
      <c r="V655" s="766"/>
      <c r="W655" s="1913"/>
      <c r="X655" s="386" t="s">
        <v>16905</v>
      </c>
      <c r="Y655" s="1913"/>
      <c r="Z655" s="1924"/>
      <c r="AA655" s="1913"/>
      <c r="AB655" s="1914"/>
      <c r="AC655" s="1915"/>
      <c r="AD655" s="834">
        <v>640</v>
      </c>
      <c r="AE655" s="826" t="s">
        <v>16906</v>
      </c>
      <c r="AF655" s="850" t="s">
        <v>16907</v>
      </c>
      <c r="AG655" s="850" t="s">
        <v>16908</v>
      </c>
      <c r="AH655" s="850" t="s">
        <v>16909</v>
      </c>
      <c r="AI655" s="850" t="s">
        <v>16910</v>
      </c>
      <c r="AJ655" s="850" t="s">
        <v>16911</v>
      </c>
      <c r="AK655" s="851" t="s">
        <v>16912</v>
      </c>
      <c r="AL655" s="852" t="s">
        <v>16913</v>
      </c>
      <c r="AM655" s="853" t="s">
        <v>16914</v>
      </c>
      <c r="AN655" s="853" t="s">
        <v>16915</v>
      </c>
      <c r="AO655" s="749" t="s">
        <v>16916</v>
      </c>
      <c r="AP655" s="777"/>
      <c r="AQ655" s="827" t="s">
        <v>16917</v>
      </c>
      <c r="AR655" s="777"/>
      <c r="AS655" s="777"/>
      <c r="AT655" s="752" t="s">
        <v>16918</v>
      </c>
      <c r="AU655" s="694" t="s">
        <v>16919</v>
      </c>
      <c r="AV655" s="694" t="s">
        <v>16920</v>
      </c>
      <c r="AW655" s="709" t="s">
        <v>16921</v>
      </c>
      <c r="AX655" s="709" t="s">
        <v>16922</v>
      </c>
      <c r="AY655" s="872" t="s">
        <v>16923</v>
      </c>
    </row>
    <row r="656" spans="2:51" ht="15" customHeight="1" outlineLevel="1">
      <c r="B656" s="744" t="s">
        <v>16924</v>
      </c>
      <c r="C656" s="757"/>
      <c r="D656" s="757"/>
      <c r="E656" s="757"/>
      <c r="F656" s="757"/>
      <c r="G656" s="757"/>
      <c r="H656" s="758"/>
      <c r="I656" s="759"/>
      <c r="J656" s="761"/>
      <c r="K656" s="761"/>
      <c r="L656" s="749">
        <f t="shared" si="64"/>
        <v>0</v>
      </c>
      <c r="M656" s="786"/>
      <c r="N656" s="780"/>
      <c r="O656" s="786"/>
      <c r="P656" s="786"/>
      <c r="Q656" s="752">
        <f t="shared" si="65"/>
        <v>0</v>
      </c>
      <c r="R656" s="768">
        <f t="shared" si="66"/>
        <v>0</v>
      </c>
      <c r="S656" s="768">
        <f t="shared" si="67"/>
        <v>0</v>
      </c>
      <c r="T656" s="765"/>
      <c r="U656" s="765"/>
      <c r="V656" s="766"/>
      <c r="W656" s="1913"/>
      <c r="X656" s="386" t="s">
        <v>16925</v>
      </c>
      <c r="Y656" s="1913"/>
      <c r="Z656" s="1924"/>
      <c r="AA656" s="1913"/>
      <c r="AB656" s="1914"/>
      <c r="AC656" s="1915"/>
      <c r="AD656" s="834">
        <v>641</v>
      </c>
      <c r="AE656" s="826" t="s">
        <v>16926</v>
      </c>
      <c r="AF656" s="850" t="s">
        <v>16927</v>
      </c>
      <c r="AG656" s="850" t="s">
        <v>16928</v>
      </c>
      <c r="AH656" s="850" t="s">
        <v>16929</v>
      </c>
      <c r="AI656" s="850" t="s">
        <v>16930</v>
      </c>
      <c r="AJ656" s="850" t="s">
        <v>16931</v>
      </c>
      <c r="AK656" s="851" t="s">
        <v>16932</v>
      </c>
      <c r="AL656" s="852" t="s">
        <v>16933</v>
      </c>
      <c r="AM656" s="853" t="s">
        <v>16934</v>
      </c>
      <c r="AN656" s="853" t="s">
        <v>16935</v>
      </c>
      <c r="AO656" s="749" t="s">
        <v>16936</v>
      </c>
      <c r="AP656" s="777"/>
      <c r="AQ656" s="827" t="s">
        <v>16937</v>
      </c>
      <c r="AR656" s="777"/>
      <c r="AS656" s="777"/>
      <c r="AT656" s="752" t="s">
        <v>16938</v>
      </c>
      <c r="AU656" s="694" t="s">
        <v>16939</v>
      </c>
      <c r="AV656" s="694" t="s">
        <v>16940</v>
      </c>
      <c r="AW656" s="709" t="s">
        <v>16941</v>
      </c>
      <c r="AX656" s="709" t="s">
        <v>16942</v>
      </c>
      <c r="AY656" s="872" t="s">
        <v>16943</v>
      </c>
    </row>
    <row r="657" spans="2:51" ht="15" customHeight="1" outlineLevel="1">
      <c r="B657" s="744" t="s">
        <v>16944</v>
      </c>
      <c r="C657" s="757"/>
      <c r="D657" s="757"/>
      <c r="E657" s="757"/>
      <c r="F657" s="757"/>
      <c r="G657" s="757"/>
      <c r="H657" s="758"/>
      <c r="I657" s="759"/>
      <c r="J657" s="761"/>
      <c r="K657" s="761"/>
      <c r="L657" s="749">
        <f t="shared" si="64"/>
        <v>0</v>
      </c>
      <c r="M657" s="786"/>
      <c r="N657" s="780"/>
      <c r="O657" s="786"/>
      <c r="P657" s="786"/>
      <c r="Q657" s="752">
        <f t="shared" si="65"/>
        <v>0</v>
      </c>
      <c r="R657" s="768">
        <f t="shared" si="66"/>
        <v>0</v>
      </c>
      <c r="S657" s="768">
        <f t="shared" si="67"/>
        <v>0</v>
      </c>
      <c r="T657" s="765"/>
      <c r="U657" s="765"/>
      <c r="V657" s="766"/>
      <c r="W657" s="1913"/>
      <c r="X657" s="386" t="s">
        <v>16945</v>
      </c>
      <c r="Y657" s="1913"/>
      <c r="Z657" s="1924"/>
      <c r="AA657" s="1913"/>
      <c r="AB657" s="1914"/>
      <c r="AC657" s="1915"/>
      <c r="AD657" s="834">
        <v>642</v>
      </c>
      <c r="AE657" s="826" t="s">
        <v>16946</v>
      </c>
      <c r="AF657" s="850" t="s">
        <v>16947</v>
      </c>
      <c r="AG657" s="850" t="s">
        <v>16948</v>
      </c>
      <c r="AH657" s="850" t="s">
        <v>16949</v>
      </c>
      <c r="AI657" s="850" t="s">
        <v>16950</v>
      </c>
      <c r="AJ657" s="850" t="s">
        <v>16951</v>
      </c>
      <c r="AK657" s="851" t="s">
        <v>16952</v>
      </c>
      <c r="AL657" s="852" t="s">
        <v>16953</v>
      </c>
      <c r="AM657" s="853" t="s">
        <v>16954</v>
      </c>
      <c r="AN657" s="853" t="s">
        <v>16955</v>
      </c>
      <c r="AO657" s="749" t="s">
        <v>16956</v>
      </c>
      <c r="AP657" s="777"/>
      <c r="AQ657" s="827" t="s">
        <v>16957</v>
      </c>
      <c r="AR657" s="777"/>
      <c r="AS657" s="777"/>
      <c r="AT657" s="752" t="s">
        <v>16958</v>
      </c>
      <c r="AU657" s="694" t="s">
        <v>16959</v>
      </c>
      <c r="AV657" s="694" t="s">
        <v>16960</v>
      </c>
      <c r="AW657" s="709" t="s">
        <v>16961</v>
      </c>
      <c r="AX657" s="709" t="s">
        <v>16962</v>
      </c>
      <c r="AY657" s="872" t="s">
        <v>16963</v>
      </c>
    </row>
    <row r="658" spans="2:51" ht="15" customHeight="1" outlineLevel="1">
      <c r="B658" s="744" t="s">
        <v>16964</v>
      </c>
      <c r="C658" s="757"/>
      <c r="D658" s="757"/>
      <c r="E658" s="757"/>
      <c r="F658" s="757"/>
      <c r="G658" s="757"/>
      <c r="H658" s="758"/>
      <c r="I658" s="759"/>
      <c r="J658" s="761"/>
      <c r="K658" s="761"/>
      <c r="L658" s="749">
        <f t="shared" si="64"/>
        <v>0</v>
      </c>
      <c r="M658" s="786"/>
      <c r="N658" s="780"/>
      <c r="O658" s="786"/>
      <c r="P658" s="786"/>
      <c r="Q658" s="752">
        <f t="shared" si="65"/>
        <v>0</v>
      </c>
      <c r="R658" s="768">
        <f t="shared" si="66"/>
        <v>0</v>
      </c>
      <c r="S658" s="768">
        <f t="shared" si="67"/>
        <v>0</v>
      </c>
      <c r="T658" s="765"/>
      <c r="U658" s="765"/>
      <c r="V658" s="766"/>
      <c r="W658" s="1913"/>
      <c r="X658" s="386" t="s">
        <v>16965</v>
      </c>
      <c r="Y658" s="1913"/>
      <c r="Z658" s="1924"/>
      <c r="AA658" s="1913"/>
      <c r="AB658" s="1914"/>
      <c r="AC658" s="1915"/>
      <c r="AD658" s="834">
        <v>643</v>
      </c>
      <c r="AE658" s="826" t="s">
        <v>16966</v>
      </c>
      <c r="AF658" s="850" t="s">
        <v>16967</v>
      </c>
      <c r="AG658" s="850" t="s">
        <v>16968</v>
      </c>
      <c r="AH658" s="850" t="s">
        <v>16969</v>
      </c>
      <c r="AI658" s="850" t="s">
        <v>16970</v>
      </c>
      <c r="AJ658" s="850" t="s">
        <v>16971</v>
      </c>
      <c r="AK658" s="851" t="s">
        <v>16972</v>
      </c>
      <c r="AL658" s="852" t="s">
        <v>16973</v>
      </c>
      <c r="AM658" s="853" t="s">
        <v>16974</v>
      </c>
      <c r="AN658" s="853" t="s">
        <v>16975</v>
      </c>
      <c r="AO658" s="749" t="s">
        <v>16976</v>
      </c>
      <c r="AP658" s="777"/>
      <c r="AQ658" s="827" t="s">
        <v>16977</v>
      </c>
      <c r="AR658" s="777"/>
      <c r="AS658" s="777"/>
      <c r="AT658" s="752" t="s">
        <v>16978</v>
      </c>
      <c r="AU658" s="694" t="s">
        <v>16979</v>
      </c>
      <c r="AV658" s="694" t="s">
        <v>16980</v>
      </c>
      <c r="AW658" s="709" t="s">
        <v>16981</v>
      </c>
      <c r="AX658" s="709" t="s">
        <v>16982</v>
      </c>
      <c r="AY658" s="872" t="s">
        <v>16983</v>
      </c>
    </row>
    <row r="659" spans="2:51" ht="15" customHeight="1" outlineLevel="1">
      <c r="B659" s="744" t="s">
        <v>16984</v>
      </c>
      <c r="C659" s="757"/>
      <c r="D659" s="757"/>
      <c r="E659" s="757"/>
      <c r="F659" s="757"/>
      <c r="G659" s="757"/>
      <c r="H659" s="758"/>
      <c r="I659" s="759"/>
      <c r="J659" s="761"/>
      <c r="K659" s="761"/>
      <c r="L659" s="749">
        <f t="shared" si="64"/>
        <v>0</v>
      </c>
      <c r="M659" s="786"/>
      <c r="N659" s="780"/>
      <c r="O659" s="786"/>
      <c r="P659" s="786"/>
      <c r="Q659" s="752">
        <f t="shared" si="65"/>
        <v>0</v>
      </c>
      <c r="R659" s="768">
        <f t="shared" si="66"/>
        <v>0</v>
      </c>
      <c r="S659" s="768">
        <f t="shared" si="67"/>
        <v>0</v>
      </c>
      <c r="T659" s="765"/>
      <c r="U659" s="765"/>
      <c r="V659" s="766"/>
      <c r="W659" s="1913"/>
      <c r="X659" s="386" t="s">
        <v>16985</v>
      </c>
      <c r="Y659" s="1913"/>
      <c r="Z659" s="1924"/>
      <c r="AA659" s="1913"/>
      <c r="AB659" s="1914"/>
      <c r="AC659" s="1915"/>
      <c r="AD659" s="834">
        <v>644</v>
      </c>
      <c r="AE659" s="826" t="s">
        <v>16986</v>
      </c>
      <c r="AF659" s="850" t="s">
        <v>16987</v>
      </c>
      <c r="AG659" s="850" t="s">
        <v>16988</v>
      </c>
      <c r="AH659" s="850" t="s">
        <v>16989</v>
      </c>
      <c r="AI659" s="850" t="s">
        <v>16990</v>
      </c>
      <c r="AJ659" s="850" t="s">
        <v>16991</v>
      </c>
      <c r="AK659" s="851" t="s">
        <v>16992</v>
      </c>
      <c r="AL659" s="852" t="s">
        <v>16993</v>
      </c>
      <c r="AM659" s="853" t="s">
        <v>16994</v>
      </c>
      <c r="AN659" s="853" t="s">
        <v>16995</v>
      </c>
      <c r="AO659" s="749" t="s">
        <v>16996</v>
      </c>
      <c r="AP659" s="777"/>
      <c r="AQ659" s="827" t="s">
        <v>16997</v>
      </c>
      <c r="AR659" s="777"/>
      <c r="AS659" s="777"/>
      <c r="AT659" s="752" t="s">
        <v>16998</v>
      </c>
      <c r="AU659" s="694" t="s">
        <v>16999</v>
      </c>
      <c r="AV659" s="694" t="s">
        <v>17000</v>
      </c>
      <c r="AW659" s="709" t="s">
        <v>17001</v>
      </c>
      <c r="AX659" s="709" t="s">
        <v>17002</v>
      </c>
      <c r="AY659" s="872" t="s">
        <v>17003</v>
      </c>
    </row>
    <row r="660" spans="2:51" ht="15" customHeight="1" outlineLevel="1">
      <c r="B660" s="744" t="s">
        <v>17004</v>
      </c>
      <c r="C660" s="757"/>
      <c r="D660" s="757"/>
      <c r="E660" s="757"/>
      <c r="F660" s="757"/>
      <c r="G660" s="757"/>
      <c r="H660" s="758"/>
      <c r="I660" s="759"/>
      <c r="J660" s="761"/>
      <c r="K660" s="761"/>
      <c r="L660" s="749">
        <f t="shared" si="64"/>
        <v>0</v>
      </c>
      <c r="M660" s="786"/>
      <c r="N660" s="780"/>
      <c r="O660" s="786"/>
      <c r="P660" s="786"/>
      <c r="Q660" s="752">
        <f t="shared" si="65"/>
        <v>0</v>
      </c>
      <c r="R660" s="768">
        <f t="shared" si="66"/>
        <v>0</v>
      </c>
      <c r="S660" s="768">
        <f t="shared" si="67"/>
        <v>0</v>
      </c>
      <c r="T660" s="765"/>
      <c r="U660" s="765"/>
      <c r="V660" s="766"/>
      <c r="W660" s="1913"/>
      <c r="X660" s="386" t="s">
        <v>17005</v>
      </c>
      <c r="Y660" s="1913"/>
      <c r="Z660" s="1924"/>
      <c r="AA660" s="1913"/>
      <c r="AB660" s="1914"/>
      <c r="AC660" s="1915"/>
      <c r="AD660" s="834">
        <v>645</v>
      </c>
      <c r="AE660" s="826" t="s">
        <v>17006</v>
      </c>
      <c r="AF660" s="850" t="s">
        <v>17007</v>
      </c>
      <c r="AG660" s="850" t="s">
        <v>17008</v>
      </c>
      <c r="AH660" s="850" t="s">
        <v>17009</v>
      </c>
      <c r="AI660" s="850" t="s">
        <v>17010</v>
      </c>
      <c r="AJ660" s="850" t="s">
        <v>17011</v>
      </c>
      <c r="AK660" s="851" t="s">
        <v>17012</v>
      </c>
      <c r="AL660" s="852" t="s">
        <v>17013</v>
      </c>
      <c r="AM660" s="853" t="s">
        <v>17014</v>
      </c>
      <c r="AN660" s="853" t="s">
        <v>17015</v>
      </c>
      <c r="AO660" s="749" t="s">
        <v>17016</v>
      </c>
      <c r="AP660" s="777"/>
      <c r="AQ660" s="827" t="s">
        <v>17017</v>
      </c>
      <c r="AR660" s="777"/>
      <c r="AS660" s="777"/>
      <c r="AT660" s="752" t="s">
        <v>17018</v>
      </c>
      <c r="AU660" s="694" t="s">
        <v>17019</v>
      </c>
      <c r="AV660" s="694" t="s">
        <v>17020</v>
      </c>
      <c r="AW660" s="709" t="s">
        <v>17021</v>
      </c>
      <c r="AX660" s="709" t="s">
        <v>17022</v>
      </c>
      <c r="AY660" s="872" t="s">
        <v>17023</v>
      </c>
    </row>
    <row r="661" spans="2:51" ht="15" customHeight="1" outlineLevel="1">
      <c r="B661" s="744" t="s">
        <v>17024</v>
      </c>
      <c r="C661" s="757"/>
      <c r="D661" s="757"/>
      <c r="E661" s="757"/>
      <c r="F661" s="757"/>
      <c r="G661" s="757"/>
      <c r="H661" s="758"/>
      <c r="I661" s="759"/>
      <c r="J661" s="761"/>
      <c r="K661" s="761"/>
      <c r="L661" s="749">
        <f t="shared" si="64"/>
        <v>0</v>
      </c>
      <c r="M661" s="786"/>
      <c r="N661" s="780"/>
      <c r="O661" s="786"/>
      <c r="P661" s="786"/>
      <c r="Q661" s="752">
        <f t="shared" si="65"/>
        <v>0</v>
      </c>
      <c r="R661" s="768">
        <f t="shared" si="66"/>
        <v>0</v>
      </c>
      <c r="S661" s="768">
        <f t="shared" si="67"/>
        <v>0</v>
      </c>
      <c r="T661" s="765"/>
      <c r="U661" s="765"/>
      <c r="V661" s="766"/>
      <c r="W661" s="1913"/>
      <c r="X661" s="386" t="s">
        <v>17025</v>
      </c>
      <c r="Y661" s="1913"/>
      <c r="Z661" s="1924"/>
      <c r="AA661" s="1913"/>
      <c r="AB661" s="1914"/>
      <c r="AC661" s="1915"/>
      <c r="AD661" s="834">
        <v>646</v>
      </c>
      <c r="AE661" s="826" t="s">
        <v>17026</v>
      </c>
      <c r="AF661" s="850" t="s">
        <v>17027</v>
      </c>
      <c r="AG661" s="850" t="s">
        <v>17028</v>
      </c>
      <c r="AH661" s="850" t="s">
        <v>17029</v>
      </c>
      <c r="AI661" s="850" t="s">
        <v>17030</v>
      </c>
      <c r="AJ661" s="850" t="s">
        <v>17031</v>
      </c>
      <c r="AK661" s="851" t="s">
        <v>17032</v>
      </c>
      <c r="AL661" s="852" t="s">
        <v>17033</v>
      </c>
      <c r="AM661" s="853" t="s">
        <v>17034</v>
      </c>
      <c r="AN661" s="853" t="s">
        <v>17035</v>
      </c>
      <c r="AO661" s="749" t="s">
        <v>17036</v>
      </c>
      <c r="AP661" s="777"/>
      <c r="AQ661" s="827" t="s">
        <v>17037</v>
      </c>
      <c r="AR661" s="777"/>
      <c r="AS661" s="777"/>
      <c r="AT661" s="752" t="s">
        <v>17038</v>
      </c>
      <c r="AU661" s="694" t="s">
        <v>17039</v>
      </c>
      <c r="AV661" s="694" t="s">
        <v>17040</v>
      </c>
      <c r="AW661" s="709" t="s">
        <v>17041</v>
      </c>
      <c r="AX661" s="709" t="s">
        <v>17042</v>
      </c>
      <c r="AY661" s="872" t="s">
        <v>17043</v>
      </c>
    </row>
    <row r="662" spans="2:51" ht="15" customHeight="1" outlineLevel="1">
      <c r="B662" s="744" t="s">
        <v>17044</v>
      </c>
      <c r="C662" s="757"/>
      <c r="D662" s="757"/>
      <c r="E662" s="757"/>
      <c r="F662" s="757"/>
      <c r="G662" s="757"/>
      <c r="H662" s="758"/>
      <c r="I662" s="759"/>
      <c r="J662" s="761"/>
      <c r="K662" s="761"/>
      <c r="L662" s="749">
        <f t="shared" si="64"/>
        <v>0</v>
      </c>
      <c r="M662" s="786"/>
      <c r="N662" s="780"/>
      <c r="O662" s="786"/>
      <c r="P662" s="786"/>
      <c r="Q662" s="752">
        <f t="shared" si="65"/>
        <v>0</v>
      </c>
      <c r="R662" s="768">
        <f t="shared" si="66"/>
        <v>0</v>
      </c>
      <c r="S662" s="768">
        <f t="shared" si="67"/>
        <v>0</v>
      </c>
      <c r="T662" s="765"/>
      <c r="U662" s="765"/>
      <c r="V662" s="766"/>
      <c r="W662" s="1913"/>
      <c r="X662" s="386" t="s">
        <v>17045</v>
      </c>
      <c r="Y662" s="1913"/>
      <c r="Z662" s="1924"/>
      <c r="AA662" s="1913"/>
      <c r="AB662" s="1914"/>
      <c r="AC662" s="1915"/>
      <c r="AD662" s="834">
        <v>647</v>
      </c>
      <c r="AE662" s="826" t="s">
        <v>17046</v>
      </c>
      <c r="AF662" s="850" t="s">
        <v>17047</v>
      </c>
      <c r="AG662" s="850" t="s">
        <v>17048</v>
      </c>
      <c r="AH662" s="850" t="s">
        <v>17049</v>
      </c>
      <c r="AI662" s="850" t="s">
        <v>17050</v>
      </c>
      <c r="AJ662" s="850" t="s">
        <v>17051</v>
      </c>
      <c r="AK662" s="851" t="s">
        <v>17052</v>
      </c>
      <c r="AL662" s="852" t="s">
        <v>17053</v>
      </c>
      <c r="AM662" s="853" t="s">
        <v>17054</v>
      </c>
      <c r="AN662" s="853" t="s">
        <v>17055</v>
      </c>
      <c r="AO662" s="749" t="s">
        <v>17056</v>
      </c>
      <c r="AP662" s="777"/>
      <c r="AQ662" s="827" t="s">
        <v>17057</v>
      </c>
      <c r="AR662" s="777"/>
      <c r="AS662" s="777"/>
      <c r="AT662" s="752" t="s">
        <v>17058</v>
      </c>
      <c r="AU662" s="694" t="s">
        <v>17059</v>
      </c>
      <c r="AV662" s="694" t="s">
        <v>17060</v>
      </c>
      <c r="AW662" s="709" t="s">
        <v>17061</v>
      </c>
      <c r="AX662" s="709" t="s">
        <v>17062</v>
      </c>
      <c r="AY662" s="872" t="s">
        <v>17063</v>
      </c>
    </row>
    <row r="663" spans="2:51" ht="15" customHeight="1" outlineLevel="1">
      <c r="B663" s="744" t="s">
        <v>17064</v>
      </c>
      <c r="C663" s="757"/>
      <c r="D663" s="757"/>
      <c r="E663" s="757"/>
      <c r="F663" s="757"/>
      <c r="G663" s="757"/>
      <c r="H663" s="758"/>
      <c r="I663" s="759"/>
      <c r="J663" s="761"/>
      <c r="K663" s="761"/>
      <c r="L663" s="749">
        <f t="shared" si="64"/>
        <v>0</v>
      </c>
      <c r="M663" s="786"/>
      <c r="N663" s="780"/>
      <c r="O663" s="786"/>
      <c r="P663" s="786"/>
      <c r="Q663" s="752">
        <f t="shared" si="65"/>
        <v>0</v>
      </c>
      <c r="R663" s="768">
        <f t="shared" si="66"/>
        <v>0</v>
      </c>
      <c r="S663" s="768">
        <f t="shared" si="67"/>
        <v>0</v>
      </c>
      <c r="T663" s="765"/>
      <c r="U663" s="765"/>
      <c r="V663" s="766"/>
      <c r="W663" s="1913"/>
      <c r="X663" s="386" t="s">
        <v>17065</v>
      </c>
      <c r="Y663" s="1913"/>
      <c r="Z663" s="1924"/>
      <c r="AA663" s="1913"/>
      <c r="AB663" s="1914"/>
      <c r="AC663" s="1915"/>
      <c r="AD663" s="834">
        <v>648</v>
      </c>
      <c r="AE663" s="826" t="s">
        <v>17066</v>
      </c>
      <c r="AF663" s="850" t="s">
        <v>17067</v>
      </c>
      <c r="AG663" s="850" t="s">
        <v>17068</v>
      </c>
      <c r="AH663" s="850" t="s">
        <v>17069</v>
      </c>
      <c r="AI663" s="850" t="s">
        <v>17070</v>
      </c>
      <c r="AJ663" s="850" t="s">
        <v>17071</v>
      </c>
      <c r="AK663" s="851" t="s">
        <v>17072</v>
      </c>
      <c r="AL663" s="852" t="s">
        <v>17073</v>
      </c>
      <c r="AM663" s="853" t="s">
        <v>17074</v>
      </c>
      <c r="AN663" s="853" t="s">
        <v>17075</v>
      </c>
      <c r="AO663" s="749" t="s">
        <v>17076</v>
      </c>
      <c r="AP663" s="777"/>
      <c r="AQ663" s="827" t="s">
        <v>17077</v>
      </c>
      <c r="AR663" s="777"/>
      <c r="AS663" s="777"/>
      <c r="AT663" s="752" t="s">
        <v>17078</v>
      </c>
      <c r="AU663" s="694" t="s">
        <v>17079</v>
      </c>
      <c r="AV663" s="694" t="s">
        <v>17080</v>
      </c>
      <c r="AW663" s="709" t="s">
        <v>17081</v>
      </c>
      <c r="AX663" s="709" t="s">
        <v>17082</v>
      </c>
      <c r="AY663" s="872" t="s">
        <v>17083</v>
      </c>
    </row>
    <row r="664" spans="2:51" ht="15" customHeight="1" outlineLevel="1">
      <c r="B664" s="744" t="s">
        <v>17084</v>
      </c>
      <c r="C664" s="757"/>
      <c r="D664" s="757"/>
      <c r="E664" s="757"/>
      <c r="F664" s="757"/>
      <c r="G664" s="757"/>
      <c r="H664" s="758"/>
      <c r="I664" s="759"/>
      <c r="J664" s="761"/>
      <c r="K664" s="761"/>
      <c r="L664" s="749">
        <f t="shared" si="64"/>
        <v>0</v>
      </c>
      <c r="M664" s="786"/>
      <c r="N664" s="780"/>
      <c r="O664" s="786"/>
      <c r="P664" s="786"/>
      <c r="Q664" s="752">
        <f t="shared" si="65"/>
        <v>0</v>
      </c>
      <c r="R664" s="768">
        <f t="shared" si="66"/>
        <v>0</v>
      </c>
      <c r="S664" s="768">
        <f t="shared" si="67"/>
        <v>0</v>
      </c>
      <c r="T664" s="765"/>
      <c r="U664" s="765"/>
      <c r="V664" s="766"/>
      <c r="W664" s="1913"/>
      <c r="X664" s="386" t="s">
        <v>17085</v>
      </c>
      <c r="Y664" s="1913"/>
      <c r="Z664" s="1924"/>
      <c r="AA664" s="1913"/>
      <c r="AB664" s="1914"/>
      <c r="AC664" s="1915"/>
      <c r="AD664" s="834">
        <v>649</v>
      </c>
      <c r="AE664" s="826" t="s">
        <v>17086</v>
      </c>
      <c r="AF664" s="850" t="s">
        <v>17087</v>
      </c>
      <c r="AG664" s="850" t="s">
        <v>17088</v>
      </c>
      <c r="AH664" s="850" t="s">
        <v>17089</v>
      </c>
      <c r="AI664" s="850" t="s">
        <v>17090</v>
      </c>
      <c r="AJ664" s="850" t="s">
        <v>17091</v>
      </c>
      <c r="AK664" s="851" t="s">
        <v>17092</v>
      </c>
      <c r="AL664" s="852" t="s">
        <v>17093</v>
      </c>
      <c r="AM664" s="853" t="s">
        <v>17094</v>
      </c>
      <c r="AN664" s="853" t="s">
        <v>17095</v>
      </c>
      <c r="AO664" s="749" t="s">
        <v>17096</v>
      </c>
      <c r="AP664" s="777"/>
      <c r="AQ664" s="827" t="s">
        <v>17097</v>
      </c>
      <c r="AR664" s="777"/>
      <c r="AS664" s="777"/>
      <c r="AT664" s="752" t="s">
        <v>17098</v>
      </c>
      <c r="AU664" s="694" t="s">
        <v>17099</v>
      </c>
      <c r="AV664" s="694" t="s">
        <v>17100</v>
      </c>
      <c r="AW664" s="709" t="s">
        <v>17101</v>
      </c>
      <c r="AX664" s="709" t="s">
        <v>17102</v>
      </c>
      <c r="AY664" s="872" t="s">
        <v>17103</v>
      </c>
    </row>
    <row r="665" spans="2:51" ht="15" customHeight="1" outlineLevel="1">
      <c r="B665" s="744" t="s">
        <v>17104</v>
      </c>
      <c r="C665" s="757"/>
      <c r="D665" s="757"/>
      <c r="E665" s="757"/>
      <c r="F665" s="757"/>
      <c r="G665" s="757"/>
      <c r="H665" s="758"/>
      <c r="I665" s="759"/>
      <c r="J665" s="761"/>
      <c r="K665" s="761"/>
      <c r="L665" s="749">
        <f t="shared" si="64"/>
        <v>0</v>
      </c>
      <c r="M665" s="786"/>
      <c r="N665" s="780"/>
      <c r="O665" s="786"/>
      <c r="P665" s="786"/>
      <c r="Q665" s="752">
        <f t="shared" si="65"/>
        <v>0</v>
      </c>
      <c r="R665" s="768">
        <f t="shared" si="66"/>
        <v>0</v>
      </c>
      <c r="S665" s="768">
        <f t="shared" si="67"/>
        <v>0</v>
      </c>
      <c r="T665" s="765"/>
      <c r="U665" s="765"/>
      <c r="V665" s="766"/>
      <c r="W665" s="1913"/>
      <c r="X665" s="386" t="s">
        <v>17105</v>
      </c>
      <c r="Y665" s="1913"/>
      <c r="Z665" s="1924"/>
      <c r="AA665" s="1913"/>
      <c r="AB665" s="1914"/>
      <c r="AC665" s="1915"/>
      <c r="AD665" s="834">
        <v>650</v>
      </c>
      <c r="AE665" s="826" t="s">
        <v>17106</v>
      </c>
      <c r="AF665" s="850" t="s">
        <v>17107</v>
      </c>
      <c r="AG665" s="850" t="s">
        <v>17108</v>
      </c>
      <c r="AH665" s="850" t="s">
        <v>17109</v>
      </c>
      <c r="AI665" s="850" t="s">
        <v>17110</v>
      </c>
      <c r="AJ665" s="850" t="s">
        <v>17111</v>
      </c>
      <c r="AK665" s="851" t="s">
        <v>17112</v>
      </c>
      <c r="AL665" s="852" t="s">
        <v>17113</v>
      </c>
      <c r="AM665" s="853" t="s">
        <v>17114</v>
      </c>
      <c r="AN665" s="853" t="s">
        <v>17115</v>
      </c>
      <c r="AO665" s="749" t="s">
        <v>17116</v>
      </c>
      <c r="AP665" s="777"/>
      <c r="AQ665" s="827" t="s">
        <v>17117</v>
      </c>
      <c r="AR665" s="777"/>
      <c r="AS665" s="777"/>
      <c r="AT665" s="752" t="s">
        <v>17118</v>
      </c>
      <c r="AU665" s="694" t="s">
        <v>17119</v>
      </c>
      <c r="AV665" s="694" t="s">
        <v>17120</v>
      </c>
      <c r="AW665" s="709" t="s">
        <v>17121</v>
      </c>
      <c r="AX665" s="709" t="s">
        <v>17122</v>
      </c>
      <c r="AY665" s="872" t="s">
        <v>17123</v>
      </c>
    </row>
    <row r="666" spans="2:51" ht="15" customHeight="1" outlineLevel="1">
      <c r="B666" s="744" t="s">
        <v>17124</v>
      </c>
      <c r="C666" s="757"/>
      <c r="D666" s="757"/>
      <c r="E666" s="757"/>
      <c r="F666" s="757"/>
      <c r="G666" s="757"/>
      <c r="H666" s="758"/>
      <c r="I666" s="759"/>
      <c r="J666" s="761"/>
      <c r="K666" s="761"/>
      <c r="L666" s="749">
        <f t="shared" si="64"/>
        <v>0</v>
      </c>
      <c r="M666" s="786"/>
      <c r="N666" s="780"/>
      <c r="O666" s="786"/>
      <c r="P666" s="786"/>
      <c r="Q666" s="752">
        <f t="shared" si="65"/>
        <v>0</v>
      </c>
      <c r="R666" s="768">
        <f t="shared" si="66"/>
        <v>0</v>
      </c>
      <c r="S666" s="768">
        <f t="shared" si="67"/>
        <v>0</v>
      </c>
      <c r="T666" s="765"/>
      <c r="U666" s="765"/>
      <c r="V666" s="766"/>
      <c r="W666" s="1913"/>
      <c r="X666" s="386" t="s">
        <v>17125</v>
      </c>
      <c r="Y666" s="1913"/>
      <c r="Z666" s="1924"/>
      <c r="AA666" s="1913"/>
      <c r="AB666" s="1914"/>
      <c r="AC666" s="1915"/>
      <c r="AD666" s="834">
        <v>651</v>
      </c>
      <c r="AE666" s="826" t="s">
        <v>17126</v>
      </c>
      <c r="AF666" s="850" t="s">
        <v>17127</v>
      </c>
      <c r="AG666" s="850" t="s">
        <v>17128</v>
      </c>
      <c r="AH666" s="850" t="s">
        <v>17129</v>
      </c>
      <c r="AI666" s="850" t="s">
        <v>17130</v>
      </c>
      <c r="AJ666" s="850" t="s">
        <v>17131</v>
      </c>
      <c r="AK666" s="851" t="s">
        <v>17132</v>
      </c>
      <c r="AL666" s="852" t="s">
        <v>17133</v>
      </c>
      <c r="AM666" s="853" t="s">
        <v>17134</v>
      </c>
      <c r="AN666" s="853" t="s">
        <v>17135</v>
      </c>
      <c r="AO666" s="749" t="s">
        <v>17136</v>
      </c>
      <c r="AP666" s="777"/>
      <c r="AQ666" s="827" t="s">
        <v>17137</v>
      </c>
      <c r="AR666" s="777"/>
      <c r="AS666" s="777"/>
      <c r="AT666" s="752" t="s">
        <v>17138</v>
      </c>
      <c r="AU666" s="694" t="s">
        <v>17139</v>
      </c>
      <c r="AV666" s="694" t="s">
        <v>17140</v>
      </c>
      <c r="AW666" s="709" t="s">
        <v>17141</v>
      </c>
      <c r="AX666" s="709" t="s">
        <v>17142</v>
      </c>
      <c r="AY666" s="872" t="s">
        <v>17143</v>
      </c>
    </row>
    <row r="667" spans="2:51" ht="15" customHeight="1" outlineLevel="1">
      <c r="B667" s="744" t="s">
        <v>17144</v>
      </c>
      <c r="C667" s="757"/>
      <c r="D667" s="757"/>
      <c r="E667" s="757"/>
      <c r="F667" s="757"/>
      <c r="G667" s="757"/>
      <c r="H667" s="758"/>
      <c r="I667" s="759"/>
      <c r="J667" s="761"/>
      <c r="K667" s="761"/>
      <c r="L667" s="749">
        <f t="shared" si="64"/>
        <v>0</v>
      </c>
      <c r="M667" s="786"/>
      <c r="N667" s="780"/>
      <c r="O667" s="786"/>
      <c r="P667" s="786"/>
      <c r="Q667" s="752">
        <f t="shared" si="65"/>
        <v>0</v>
      </c>
      <c r="R667" s="768">
        <f t="shared" si="66"/>
        <v>0</v>
      </c>
      <c r="S667" s="768">
        <f t="shared" si="67"/>
        <v>0</v>
      </c>
      <c r="T667" s="765"/>
      <c r="U667" s="765"/>
      <c r="V667" s="766"/>
      <c r="W667" s="1913"/>
      <c r="X667" s="386" t="s">
        <v>17145</v>
      </c>
      <c r="Y667" s="1913"/>
      <c r="Z667" s="1924"/>
      <c r="AA667" s="1913"/>
      <c r="AB667" s="1914"/>
      <c r="AC667" s="1915"/>
      <c r="AD667" s="834">
        <v>652</v>
      </c>
      <c r="AE667" s="826" t="s">
        <v>17146</v>
      </c>
      <c r="AF667" s="850" t="s">
        <v>17147</v>
      </c>
      <c r="AG667" s="850" t="s">
        <v>17148</v>
      </c>
      <c r="AH667" s="850" t="s">
        <v>17149</v>
      </c>
      <c r="AI667" s="850" t="s">
        <v>17150</v>
      </c>
      <c r="AJ667" s="850" t="s">
        <v>17151</v>
      </c>
      <c r="AK667" s="851" t="s">
        <v>17152</v>
      </c>
      <c r="AL667" s="852" t="s">
        <v>17153</v>
      </c>
      <c r="AM667" s="853" t="s">
        <v>17154</v>
      </c>
      <c r="AN667" s="853" t="s">
        <v>17155</v>
      </c>
      <c r="AO667" s="749" t="s">
        <v>17156</v>
      </c>
      <c r="AP667" s="777"/>
      <c r="AQ667" s="827" t="s">
        <v>17157</v>
      </c>
      <c r="AR667" s="777"/>
      <c r="AS667" s="777"/>
      <c r="AT667" s="752" t="s">
        <v>17158</v>
      </c>
      <c r="AU667" s="694" t="s">
        <v>17159</v>
      </c>
      <c r="AV667" s="694" t="s">
        <v>17160</v>
      </c>
      <c r="AW667" s="709" t="s">
        <v>17161</v>
      </c>
      <c r="AX667" s="709" t="s">
        <v>17162</v>
      </c>
      <c r="AY667" s="872" t="s">
        <v>17163</v>
      </c>
    </row>
    <row r="668" spans="2:51" ht="15" customHeight="1" outlineLevel="1">
      <c r="B668" s="744" t="s">
        <v>17164</v>
      </c>
      <c r="C668" s="757"/>
      <c r="D668" s="757"/>
      <c r="E668" s="757"/>
      <c r="F668" s="757"/>
      <c r="G668" s="757"/>
      <c r="H668" s="758"/>
      <c r="I668" s="759"/>
      <c r="J668" s="761"/>
      <c r="K668" s="761"/>
      <c r="L668" s="749">
        <f t="shared" si="64"/>
        <v>0</v>
      </c>
      <c r="M668" s="786"/>
      <c r="N668" s="780"/>
      <c r="O668" s="786"/>
      <c r="P668" s="786"/>
      <c r="Q668" s="752">
        <f t="shared" si="65"/>
        <v>0</v>
      </c>
      <c r="R668" s="768">
        <f t="shared" si="66"/>
        <v>0</v>
      </c>
      <c r="S668" s="768">
        <f t="shared" si="67"/>
        <v>0</v>
      </c>
      <c r="T668" s="765"/>
      <c r="U668" s="765"/>
      <c r="V668" s="766"/>
      <c r="W668" s="1913"/>
      <c r="X668" s="386" t="s">
        <v>17165</v>
      </c>
      <c r="Y668" s="1913"/>
      <c r="Z668" s="1924"/>
      <c r="AA668" s="1913"/>
      <c r="AB668" s="1914"/>
      <c r="AC668" s="1915"/>
      <c r="AD668" s="834">
        <v>653</v>
      </c>
      <c r="AE668" s="826" t="s">
        <v>17166</v>
      </c>
      <c r="AF668" s="850" t="s">
        <v>17167</v>
      </c>
      <c r="AG668" s="850" t="s">
        <v>17168</v>
      </c>
      <c r="AH668" s="850" t="s">
        <v>17169</v>
      </c>
      <c r="AI668" s="850" t="s">
        <v>17170</v>
      </c>
      <c r="AJ668" s="850" t="s">
        <v>17171</v>
      </c>
      <c r="AK668" s="851" t="s">
        <v>17172</v>
      </c>
      <c r="AL668" s="852" t="s">
        <v>17173</v>
      </c>
      <c r="AM668" s="853" t="s">
        <v>17174</v>
      </c>
      <c r="AN668" s="853" t="s">
        <v>17175</v>
      </c>
      <c r="AO668" s="749" t="s">
        <v>17176</v>
      </c>
      <c r="AP668" s="777"/>
      <c r="AQ668" s="827" t="s">
        <v>17177</v>
      </c>
      <c r="AR668" s="777"/>
      <c r="AS668" s="777"/>
      <c r="AT668" s="752" t="s">
        <v>17178</v>
      </c>
      <c r="AU668" s="694" t="s">
        <v>17179</v>
      </c>
      <c r="AV668" s="694" t="s">
        <v>17180</v>
      </c>
      <c r="AW668" s="709" t="s">
        <v>17181</v>
      </c>
      <c r="AX668" s="709" t="s">
        <v>17182</v>
      </c>
      <c r="AY668" s="872" t="s">
        <v>17183</v>
      </c>
    </row>
    <row r="669" spans="2:51">
      <c r="B669" s="744" t="s">
        <v>17184</v>
      </c>
      <c r="C669" s="757"/>
      <c r="D669" s="757"/>
      <c r="E669" s="757"/>
      <c r="F669" s="757"/>
      <c r="G669" s="757"/>
      <c r="H669" s="758"/>
      <c r="I669" s="759"/>
      <c r="J669" s="761"/>
      <c r="K669" s="761"/>
      <c r="L669" s="749">
        <f t="shared" si="64"/>
        <v>0</v>
      </c>
      <c r="M669" s="786"/>
      <c r="N669" s="780"/>
      <c r="O669" s="786"/>
      <c r="P669" s="786"/>
      <c r="Q669" s="752">
        <f>IF(N669=0,0,((1+N669)*(1+C$825))-1)</f>
        <v>0</v>
      </c>
      <c r="R669" s="768">
        <f t="shared" si="66"/>
        <v>0</v>
      </c>
      <c r="S669" s="768">
        <f t="shared" si="67"/>
        <v>0</v>
      </c>
      <c r="T669" s="765"/>
      <c r="U669" s="765"/>
      <c r="V669" s="766"/>
      <c r="W669" s="1913"/>
      <c r="X669" s="386" t="s">
        <v>17185</v>
      </c>
      <c r="Y669" s="1913"/>
      <c r="Z669" s="1924"/>
      <c r="AA669" s="1913"/>
      <c r="AB669" s="1914"/>
      <c r="AC669" s="1915"/>
      <c r="AD669" s="834">
        <v>654</v>
      </c>
      <c r="AE669" s="826" t="s">
        <v>17186</v>
      </c>
      <c r="AF669" s="850" t="s">
        <v>17187</v>
      </c>
      <c r="AG669" s="850" t="s">
        <v>17188</v>
      </c>
      <c r="AH669" s="850" t="s">
        <v>17189</v>
      </c>
      <c r="AI669" s="850" t="s">
        <v>17190</v>
      </c>
      <c r="AJ669" s="850" t="s">
        <v>17191</v>
      </c>
      <c r="AK669" s="851" t="s">
        <v>17192</v>
      </c>
      <c r="AL669" s="852" t="s">
        <v>17193</v>
      </c>
      <c r="AM669" s="853" t="s">
        <v>17194</v>
      </c>
      <c r="AN669" s="853" t="s">
        <v>17195</v>
      </c>
      <c r="AO669" s="749" t="s">
        <v>17196</v>
      </c>
      <c r="AP669" s="777"/>
      <c r="AQ669" s="827" t="s">
        <v>17197</v>
      </c>
      <c r="AR669" s="777"/>
      <c r="AS669" s="777"/>
      <c r="AT669" s="752" t="s">
        <v>17198</v>
      </c>
      <c r="AU669" s="694" t="s">
        <v>17199</v>
      </c>
      <c r="AV669" s="694" t="s">
        <v>17200</v>
      </c>
      <c r="AW669" s="709" t="s">
        <v>17201</v>
      </c>
      <c r="AX669" s="709" t="s">
        <v>17202</v>
      </c>
      <c r="AY669" s="872" t="s">
        <v>17203</v>
      </c>
    </row>
    <row r="670" spans="2:51" ht="15" customHeight="1" outlineLevel="1">
      <c r="B670" s="744" t="s">
        <v>17204</v>
      </c>
      <c r="C670" s="757"/>
      <c r="D670" s="757"/>
      <c r="E670" s="757"/>
      <c r="F670" s="757"/>
      <c r="G670" s="757"/>
      <c r="H670" s="758"/>
      <c r="I670" s="759"/>
      <c r="J670" s="761"/>
      <c r="K670" s="761"/>
      <c r="L670" s="749">
        <f t="shared" si="64"/>
        <v>0</v>
      </c>
      <c r="M670" s="786"/>
      <c r="N670" s="780"/>
      <c r="O670" s="786"/>
      <c r="P670" s="786"/>
      <c r="Q670" s="752">
        <f t="shared" si="65"/>
        <v>0</v>
      </c>
      <c r="R670" s="768">
        <f t="shared" si="66"/>
        <v>0</v>
      </c>
      <c r="S670" s="768">
        <f t="shared" si="67"/>
        <v>0</v>
      </c>
      <c r="T670" s="765"/>
      <c r="U670" s="765"/>
      <c r="V670" s="766"/>
      <c r="W670" s="1913"/>
      <c r="X670" s="386" t="s">
        <v>17205</v>
      </c>
      <c r="Y670" s="1913"/>
      <c r="Z670" s="1924"/>
      <c r="AA670" s="1913"/>
      <c r="AB670" s="1914"/>
      <c r="AC670" s="1915"/>
      <c r="AD670" s="834">
        <v>655</v>
      </c>
      <c r="AE670" s="826" t="s">
        <v>17206</v>
      </c>
      <c r="AF670" s="850" t="s">
        <v>17207</v>
      </c>
      <c r="AG670" s="850" t="s">
        <v>17208</v>
      </c>
      <c r="AH670" s="850" t="s">
        <v>17209</v>
      </c>
      <c r="AI670" s="850" t="s">
        <v>17210</v>
      </c>
      <c r="AJ670" s="850" t="s">
        <v>17211</v>
      </c>
      <c r="AK670" s="851" t="s">
        <v>17212</v>
      </c>
      <c r="AL670" s="852" t="s">
        <v>17213</v>
      </c>
      <c r="AM670" s="853" t="s">
        <v>17214</v>
      </c>
      <c r="AN670" s="853" t="s">
        <v>17215</v>
      </c>
      <c r="AO670" s="749" t="s">
        <v>17216</v>
      </c>
      <c r="AP670" s="777"/>
      <c r="AQ670" s="827" t="s">
        <v>17217</v>
      </c>
      <c r="AR670" s="777"/>
      <c r="AS670" s="777"/>
      <c r="AT670" s="752" t="s">
        <v>17218</v>
      </c>
      <c r="AU670" s="694" t="s">
        <v>17219</v>
      </c>
      <c r="AV670" s="694" t="s">
        <v>17220</v>
      </c>
      <c r="AW670" s="709" t="s">
        <v>17221</v>
      </c>
      <c r="AX670" s="709" t="s">
        <v>17222</v>
      </c>
      <c r="AY670" s="872" t="s">
        <v>17223</v>
      </c>
    </row>
    <row r="671" spans="2:51" ht="15" customHeight="1" outlineLevel="1">
      <c r="B671" s="744" t="s">
        <v>17224</v>
      </c>
      <c r="C671" s="757"/>
      <c r="D671" s="757"/>
      <c r="E671" s="757"/>
      <c r="F671" s="757"/>
      <c r="G671" s="757"/>
      <c r="H671" s="758"/>
      <c r="I671" s="759"/>
      <c r="J671" s="761"/>
      <c r="K671" s="761"/>
      <c r="L671" s="749">
        <f t="shared" si="64"/>
        <v>0</v>
      </c>
      <c r="M671" s="786"/>
      <c r="N671" s="780"/>
      <c r="O671" s="786"/>
      <c r="P671" s="786"/>
      <c r="Q671" s="752">
        <f t="shared" si="65"/>
        <v>0</v>
      </c>
      <c r="R671" s="768">
        <f t="shared" si="66"/>
        <v>0</v>
      </c>
      <c r="S671" s="768">
        <f t="shared" si="67"/>
        <v>0</v>
      </c>
      <c r="T671" s="765"/>
      <c r="U671" s="765"/>
      <c r="V671" s="766"/>
      <c r="W671" s="1913"/>
      <c r="X671" s="386" t="s">
        <v>17225</v>
      </c>
      <c r="Y671" s="1913"/>
      <c r="Z671" s="1924"/>
      <c r="AA671" s="1913"/>
      <c r="AB671" s="1914"/>
      <c r="AC671" s="1915"/>
      <c r="AD671" s="834">
        <v>656</v>
      </c>
      <c r="AE671" s="826" t="s">
        <v>17226</v>
      </c>
      <c r="AF671" s="850" t="s">
        <v>17227</v>
      </c>
      <c r="AG671" s="850" t="s">
        <v>17228</v>
      </c>
      <c r="AH671" s="850" t="s">
        <v>17229</v>
      </c>
      <c r="AI671" s="850" t="s">
        <v>17230</v>
      </c>
      <c r="AJ671" s="850" t="s">
        <v>17231</v>
      </c>
      <c r="AK671" s="851" t="s">
        <v>17232</v>
      </c>
      <c r="AL671" s="852" t="s">
        <v>17233</v>
      </c>
      <c r="AM671" s="853" t="s">
        <v>17234</v>
      </c>
      <c r="AN671" s="853" t="s">
        <v>17235</v>
      </c>
      <c r="AO671" s="749" t="s">
        <v>17236</v>
      </c>
      <c r="AP671" s="777"/>
      <c r="AQ671" s="827" t="s">
        <v>17237</v>
      </c>
      <c r="AR671" s="777"/>
      <c r="AS671" s="777"/>
      <c r="AT671" s="752" t="s">
        <v>17238</v>
      </c>
      <c r="AU671" s="694" t="s">
        <v>17239</v>
      </c>
      <c r="AV671" s="694" t="s">
        <v>17240</v>
      </c>
      <c r="AW671" s="709" t="s">
        <v>17241</v>
      </c>
      <c r="AX671" s="709" t="s">
        <v>17242</v>
      </c>
      <c r="AY671" s="872" t="s">
        <v>17243</v>
      </c>
    </row>
    <row r="672" spans="2:51" ht="15" customHeight="1" outlineLevel="1">
      <c r="B672" s="744" t="s">
        <v>17244</v>
      </c>
      <c r="C672" s="757"/>
      <c r="D672" s="757"/>
      <c r="E672" s="757"/>
      <c r="F672" s="757"/>
      <c r="G672" s="757"/>
      <c r="H672" s="758"/>
      <c r="I672" s="759"/>
      <c r="J672" s="761"/>
      <c r="K672" s="761"/>
      <c r="L672" s="749">
        <f t="shared" si="64"/>
        <v>0</v>
      </c>
      <c r="M672" s="786"/>
      <c r="N672" s="780"/>
      <c r="O672" s="786"/>
      <c r="P672" s="786"/>
      <c r="Q672" s="752">
        <f t="shared" si="65"/>
        <v>0</v>
      </c>
      <c r="R672" s="768">
        <f t="shared" si="66"/>
        <v>0</v>
      </c>
      <c r="S672" s="768">
        <f t="shared" si="67"/>
        <v>0</v>
      </c>
      <c r="T672" s="765"/>
      <c r="U672" s="765"/>
      <c r="V672" s="766"/>
      <c r="W672" s="1913"/>
      <c r="X672" s="386" t="s">
        <v>17245</v>
      </c>
      <c r="Y672" s="1913"/>
      <c r="Z672" s="1924"/>
      <c r="AA672" s="1913"/>
      <c r="AB672" s="1914"/>
      <c r="AC672" s="1915"/>
      <c r="AD672" s="834">
        <v>657</v>
      </c>
      <c r="AE672" s="826" t="s">
        <v>17246</v>
      </c>
      <c r="AF672" s="850" t="s">
        <v>17247</v>
      </c>
      <c r="AG672" s="850" t="s">
        <v>17248</v>
      </c>
      <c r="AH672" s="850" t="s">
        <v>17249</v>
      </c>
      <c r="AI672" s="850" t="s">
        <v>17250</v>
      </c>
      <c r="AJ672" s="850" t="s">
        <v>17251</v>
      </c>
      <c r="AK672" s="851" t="s">
        <v>17252</v>
      </c>
      <c r="AL672" s="852" t="s">
        <v>17253</v>
      </c>
      <c r="AM672" s="853" t="s">
        <v>17254</v>
      </c>
      <c r="AN672" s="853" t="s">
        <v>17255</v>
      </c>
      <c r="AO672" s="749" t="s">
        <v>17256</v>
      </c>
      <c r="AP672" s="777"/>
      <c r="AQ672" s="827" t="s">
        <v>17257</v>
      </c>
      <c r="AR672" s="777"/>
      <c r="AS672" s="777"/>
      <c r="AT672" s="752" t="s">
        <v>17258</v>
      </c>
      <c r="AU672" s="694" t="s">
        <v>17259</v>
      </c>
      <c r="AV672" s="694" t="s">
        <v>17260</v>
      </c>
      <c r="AW672" s="709" t="s">
        <v>17261</v>
      </c>
      <c r="AX672" s="709" t="s">
        <v>17262</v>
      </c>
      <c r="AY672" s="872" t="s">
        <v>17263</v>
      </c>
    </row>
    <row r="673" spans="2:51" ht="15" customHeight="1" outlineLevel="1">
      <c r="B673" s="744" t="s">
        <v>17264</v>
      </c>
      <c r="C673" s="757"/>
      <c r="D673" s="757"/>
      <c r="E673" s="757"/>
      <c r="F673" s="757"/>
      <c r="G673" s="757"/>
      <c r="H673" s="758"/>
      <c r="I673" s="759"/>
      <c r="J673" s="761"/>
      <c r="K673" s="761"/>
      <c r="L673" s="749">
        <f t="shared" si="64"/>
        <v>0</v>
      </c>
      <c r="M673" s="786"/>
      <c r="N673" s="780"/>
      <c r="O673" s="786"/>
      <c r="P673" s="786"/>
      <c r="Q673" s="752">
        <f t="shared" si="65"/>
        <v>0</v>
      </c>
      <c r="R673" s="768">
        <f t="shared" si="66"/>
        <v>0</v>
      </c>
      <c r="S673" s="768">
        <f t="shared" si="67"/>
        <v>0</v>
      </c>
      <c r="T673" s="765"/>
      <c r="U673" s="765"/>
      <c r="V673" s="766"/>
      <c r="W673" s="1913"/>
      <c r="X673" s="386" t="s">
        <v>17265</v>
      </c>
      <c r="Y673" s="1913"/>
      <c r="Z673" s="1924"/>
      <c r="AA673" s="1913"/>
      <c r="AB673" s="1914"/>
      <c r="AC673" s="1915"/>
      <c r="AD673" s="834">
        <v>658</v>
      </c>
      <c r="AE673" s="826" t="s">
        <v>17266</v>
      </c>
      <c r="AF673" s="850" t="s">
        <v>17267</v>
      </c>
      <c r="AG673" s="850" t="s">
        <v>17268</v>
      </c>
      <c r="AH673" s="850" t="s">
        <v>17269</v>
      </c>
      <c r="AI673" s="850" t="s">
        <v>17270</v>
      </c>
      <c r="AJ673" s="850" t="s">
        <v>17271</v>
      </c>
      <c r="AK673" s="851" t="s">
        <v>17272</v>
      </c>
      <c r="AL673" s="852" t="s">
        <v>17273</v>
      </c>
      <c r="AM673" s="853" t="s">
        <v>17274</v>
      </c>
      <c r="AN673" s="853" t="s">
        <v>17275</v>
      </c>
      <c r="AO673" s="749" t="s">
        <v>17276</v>
      </c>
      <c r="AP673" s="777"/>
      <c r="AQ673" s="827" t="s">
        <v>17277</v>
      </c>
      <c r="AR673" s="777"/>
      <c r="AS673" s="777"/>
      <c r="AT673" s="752" t="s">
        <v>17278</v>
      </c>
      <c r="AU673" s="694" t="s">
        <v>17279</v>
      </c>
      <c r="AV673" s="694" t="s">
        <v>17280</v>
      </c>
      <c r="AW673" s="709" t="s">
        <v>17281</v>
      </c>
      <c r="AX673" s="709" t="s">
        <v>17282</v>
      </c>
      <c r="AY673" s="872" t="s">
        <v>17283</v>
      </c>
    </row>
    <row r="674" spans="2:51" ht="15" customHeight="1" outlineLevel="1">
      <c r="B674" s="744" t="s">
        <v>17284</v>
      </c>
      <c r="C674" s="757"/>
      <c r="D674" s="757"/>
      <c r="E674" s="757"/>
      <c r="F674" s="757"/>
      <c r="G674" s="757"/>
      <c r="H674" s="758"/>
      <c r="I674" s="759"/>
      <c r="J674" s="761"/>
      <c r="K674" s="761"/>
      <c r="L674" s="749">
        <f t="shared" si="64"/>
        <v>0</v>
      </c>
      <c r="M674" s="786"/>
      <c r="N674" s="780"/>
      <c r="O674" s="786"/>
      <c r="P674" s="786"/>
      <c r="Q674" s="752">
        <f t="shared" si="65"/>
        <v>0</v>
      </c>
      <c r="R674" s="768">
        <f t="shared" si="66"/>
        <v>0</v>
      </c>
      <c r="S674" s="768">
        <f t="shared" si="67"/>
        <v>0</v>
      </c>
      <c r="T674" s="765"/>
      <c r="U674" s="765"/>
      <c r="V674" s="766"/>
      <c r="W674" s="1913"/>
      <c r="X674" s="386" t="s">
        <v>17285</v>
      </c>
      <c r="Y674" s="1913"/>
      <c r="Z674" s="1924"/>
      <c r="AA674" s="1913"/>
      <c r="AB674" s="1914"/>
      <c r="AC674" s="1915"/>
      <c r="AD674" s="834">
        <v>659</v>
      </c>
      <c r="AE674" s="826" t="s">
        <v>17286</v>
      </c>
      <c r="AF674" s="850" t="s">
        <v>17287</v>
      </c>
      <c r="AG674" s="850" t="s">
        <v>17288</v>
      </c>
      <c r="AH674" s="850" t="s">
        <v>17289</v>
      </c>
      <c r="AI674" s="850" t="s">
        <v>17290</v>
      </c>
      <c r="AJ674" s="850" t="s">
        <v>17291</v>
      </c>
      <c r="AK674" s="851" t="s">
        <v>17292</v>
      </c>
      <c r="AL674" s="852" t="s">
        <v>17293</v>
      </c>
      <c r="AM674" s="853" t="s">
        <v>17294</v>
      </c>
      <c r="AN674" s="853" t="s">
        <v>17295</v>
      </c>
      <c r="AO674" s="749" t="s">
        <v>17296</v>
      </c>
      <c r="AP674" s="777"/>
      <c r="AQ674" s="827" t="s">
        <v>17297</v>
      </c>
      <c r="AR674" s="777"/>
      <c r="AS674" s="777"/>
      <c r="AT674" s="752" t="s">
        <v>17298</v>
      </c>
      <c r="AU674" s="694" t="s">
        <v>17299</v>
      </c>
      <c r="AV674" s="694" t="s">
        <v>17300</v>
      </c>
      <c r="AW674" s="709" t="s">
        <v>17301</v>
      </c>
      <c r="AX674" s="709" t="s">
        <v>17302</v>
      </c>
      <c r="AY674" s="872" t="s">
        <v>17303</v>
      </c>
    </row>
    <row r="675" spans="2:51" ht="15" customHeight="1" outlineLevel="1">
      <c r="B675" s="744" t="s">
        <v>17304</v>
      </c>
      <c r="C675" s="757"/>
      <c r="D675" s="757"/>
      <c r="E675" s="757"/>
      <c r="F675" s="757"/>
      <c r="G675" s="757"/>
      <c r="H675" s="758"/>
      <c r="I675" s="759"/>
      <c r="J675" s="761"/>
      <c r="K675" s="761"/>
      <c r="L675" s="749">
        <f t="shared" si="64"/>
        <v>0</v>
      </c>
      <c r="M675" s="786"/>
      <c r="N675" s="780"/>
      <c r="O675" s="786"/>
      <c r="P675" s="786"/>
      <c r="Q675" s="752">
        <f t="shared" si="65"/>
        <v>0</v>
      </c>
      <c r="R675" s="768">
        <f t="shared" si="66"/>
        <v>0</v>
      </c>
      <c r="S675" s="768">
        <f t="shared" si="67"/>
        <v>0</v>
      </c>
      <c r="T675" s="765"/>
      <c r="U675" s="765"/>
      <c r="V675" s="766"/>
      <c r="W675" s="1913"/>
      <c r="X675" s="386" t="s">
        <v>17305</v>
      </c>
      <c r="Y675" s="1913"/>
      <c r="Z675" s="1924"/>
      <c r="AA675" s="1913"/>
      <c r="AB675" s="1914"/>
      <c r="AC675" s="1915"/>
      <c r="AD675" s="834">
        <v>660</v>
      </c>
      <c r="AE675" s="826" t="s">
        <v>17306</v>
      </c>
      <c r="AF675" s="850" t="s">
        <v>17307</v>
      </c>
      <c r="AG675" s="850" t="s">
        <v>17308</v>
      </c>
      <c r="AH675" s="850" t="s">
        <v>17309</v>
      </c>
      <c r="AI675" s="850" t="s">
        <v>17310</v>
      </c>
      <c r="AJ675" s="850" t="s">
        <v>17311</v>
      </c>
      <c r="AK675" s="851" t="s">
        <v>17312</v>
      </c>
      <c r="AL675" s="852" t="s">
        <v>17313</v>
      </c>
      <c r="AM675" s="853" t="s">
        <v>17314</v>
      </c>
      <c r="AN675" s="853" t="s">
        <v>17315</v>
      </c>
      <c r="AO675" s="749" t="s">
        <v>17316</v>
      </c>
      <c r="AP675" s="777"/>
      <c r="AQ675" s="827" t="s">
        <v>17317</v>
      </c>
      <c r="AR675" s="777"/>
      <c r="AS675" s="777"/>
      <c r="AT675" s="752" t="s">
        <v>17318</v>
      </c>
      <c r="AU675" s="694" t="s">
        <v>17319</v>
      </c>
      <c r="AV675" s="694" t="s">
        <v>17320</v>
      </c>
      <c r="AW675" s="709" t="s">
        <v>17321</v>
      </c>
      <c r="AX675" s="709" t="s">
        <v>17322</v>
      </c>
      <c r="AY675" s="872" t="s">
        <v>17323</v>
      </c>
    </row>
    <row r="676" spans="2:51" ht="15" customHeight="1" outlineLevel="1">
      <c r="B676" s="744" t="s">
        <v>17324</v>
      </c>
      <c r="C676" s="757"/>
      <c r="D676" s="757"/>
      <c r="E676" s="757"/>
      <c r="F676" s="757"/>
      <c r="G676" s="757"/>
      <c r="H676" s="758"/>
      <c r="I676" s="759"/>
      <c r="J676" s="761"/>
      <c r="K676" s="761"/>
      <c r="L676" s="749">
        <f t="shared" si="64"/>
        <v>0</v>
      </c>
      <c r="M676" s="786"/>
      <c r="N676" s="780"/>
      <c r="O676" s="786"/>
      <c r="P676" s="786"/>
      <c r="Q676" s="752">
        <f t="shared" si="65"/>
        <v>0</v>
      </c>
      <c r="R676" s="768">
        <f t="shared" si="66"/>
        <v>0</v>
      </c>
      <c r="S676" s="768">
        <f t="shared" si="67"/>
        <v>0</v>
      </c>
      <c r="T676" s="765"/>
      <c r="U676" s="765"/>
      <c r="V676" s="766"/>
      <c r="W676" s="1913"/>
      <c r="X676" s="386" t="s">
        <v>17325</v>
      </c>
      <c r="Y676" s="1913"/>
      <c r="Z676" s="1924"/>
      <c r="AA676" s="1913"/>
      <c r="AB676" s="1914"/>
      <c r="AC676" s="1915"/>
      <c r="AD676" s="834">
        <v>661</v>
      </c>
      <c r="AE676" s="826" t="s">
        <v>17326</v>
      </c>
      <c r="AF676" s="850" t="s">
        <v>17327</v>
      </c>
      <c r="AG676" s="850" t="s">
        <v>17328</v>
      </c>
      <c r="AH676" s="850" t="s">
        <v>17329</v>
      </c>
      <c r="AI676" s="850" t="s">
        <v>17330</v>
      </c>
      <c r="AJ676" s="850" t="s">
        <v>17331</v>
      </c>
      <c r="AK676" s="851" t="s">
        <v>17332</v>
      </c>
      <c r="AL676" s="852" t="s">
        <v>17333</v>
      </c>
      <c r="AM676" s="853" t="s">
        <v>17334</v>
      </c>
      <c r="AN676" s="853" t="s">
        <v>17335</v>
      </c>
      <c r="AO676" s="749" t="s">
        <v>17336</v>
      </c>
      <c r="AP676" s="777"/>
      <c r="AQ676" s="827" t="s">
        <v>17337</v>
      </c>
      <c r="AR676" s="777"/>
      <c r="AS676" s="777"/>
      <c r="AT676" s="752" t="s">
        <v>17338</v>
      </c>
      <c r="AU676" s="694" t="s">
        <v>17339</v>
      </c>
      <c r="AV676" s="694" t="s">
        <v>17340</v>
      </c>
      <c r="AW676" s="709" t="s">
        <v>17341</v>
      </c>
      <c r="AX676" s="709" t="s">
        <v>17342</v>
      </c>
      <c r="AY676" s="872" t="s">
        <v>17343</v>
      </c>
    </row>
    <row r="677" spans="2:51" ht="15" customHeight="1" outlineLevel="1">
      <c r="B677" s="744" t="s">
        <v>17344</v>
      </c>
      <c r="C677" s="757"/>
      <c r="D677" s="757"/>
      <c r="E677" s="757"/>
      <c r="F677" s="757"/>
      <c r="G677" s="757"/>
      <c r="H677" s="758"/>
      <c r="I677" s="759"/>
      <c r="J677" s="761"/>
      <c r="K677" s="761"/>
      <c r="L677" s="749">
        <f t="shared" si="64"/>
        <v>0</v>
      </c>
      <c r="M677" s="786"/>
      <c r="N677" s="780"/>
      <c r="O677" s="786"/>
      <c r="P677" s="786"/>
      <c r="Q677" s="752">
        <f t="shared" si="65"/>
        <v>0</v>
      </c>
      <c r="R677" s="768">
        <f t="shared" si="66"/>
        <v>0</v>
      </c>
      <c r="S677" s="768">
        <f t="shared" si="67"/>
        <v>0</v>
      </c>
      <c r="T677" s="765"/>
      <c r="U677" s="765"/>
      <c r="V677" s="766"/>
      <c r="W677" s="1913"/>
      <c r="X677" s="386" t="s">
        <v>17345</v>
      </c>
      <c r="Y677" s="1913"/>
      <c r="Z677" s="1924"/>
      <c r="AA677" s="1913"/>
      <c r="AB677" s="1914"/>
      <c r="AC677" s="1915"/>
      <c r="AD677" s="834">
        <v>662</v>
      </c>
      <c r="AE677" s="826" t="s">
        <v>17346</v>
      </c>
      <c r="AF677" s="850" t="s">
        <v>17347</v>
      </c>
      <c r="AG677" s="850" t="s">
        <v>17348</v>
      </c>
      <c r="AH677" s="850" t="s">
        <v>17349</v>
      </c>
      <c r="AI677" s="850" t="s">
        <v>17350</v>
      </c>
      <c r="AJ677" s="850" t="s">
        <v>17351</v>
      </c>
      <c r="AK677" s="851" t="s">
        <v>17352</v>
      </c>
      <c r="AL677" s="852" t="s">
        <v>17353</v>
      </c>
      <c r="AM677" s="853" t="s">
        <v>17354</v>
      </c>
      <c r="AN677" s="853" t="s">
        <v>17355</v>
      </c>
      <c r="AO677" s="749" t="s">
        <v>17356</v>
      </c>
      <c r="AP677" s="777"/>
      <c r="AQ677" s="827" t="s">
        <v>17357</v>
      </c>
      <c r="AR677" s="777"/>
      <c r="AS677" s="777"/>
      <c r="AT677" s="752" t="s">
        <v>17358</v>
      </c>
      <c r="AU677" s="694" t="s">
        <v>17359</v>
      </c>
      <c r="AV677" s="694" t="s">
        <v>17360</v>
      </c>
      <c r="AW677" s="709" t="s">
        <v>17361</v>
      </c>
      <c r="AX677" s="709" t="s">
        <v>17362</v>
      </c>
      <c r="AY677" s="872" t="s">
        <v>17363</v>
      </c>
    </row>
    <row r="678" spans="2:51" ht="15" customHeight="1" outlineLevel="1">
      <c r="B678" s="744" t="s">
        <v>17364</v>
      </c>
      <c r="C678" s="757"/>
      <c r="D678" s="757"/>
      <c r="E678" s="757"/>
      <c r="F678" s="757"/>
      <c r="G678" s="757"/>
      <c r="H678" s="758"/>
      <c r="I678" s="759"/>
      <c r="J678" s="761"/>
      <c r="K678" s="761"/>
      <c r="L678" s="749">
        <f t="shared" si="64"/>
        <v>0</v>
      </c>
      <c r="M678" s="786"/>
      <c r="N678" s="780"/>
      <c r="O678" s="786"/>
      <c r="P678" s="786"/>
      <c r="Q678" s="752">
        <f t="shared" si="65"/>
        <v>0</v>
      </c>
      <c r="R678" s="768">
        <f t="shared" si="66"/>
        <v>0</v>
      </c>
      <c r="S678" s="768">
        <f t="shared" si="67"/>
        <v>0</v>
      </c>
      <c r="T678" s="765"/>
      <c r="U678" s="765"/>
      <c r="V678" s="766"/>
      <c r="W678" s="1913"/>
      <c r="X678" s="386" t="s">
        <v>17365</v>
      </c>
      <c r="Y678" s="1913"/>
      <c r="Z678" s="1924"/>
      <c r="AA678" s="1913"/>
      <c r="AB678" s="1914"/>
      <c r="AC678" s="1915"/>
      <c r="AD678" s="834">
        <v>663</v>
      </c>
      <c r="AE678" s="826" t="s">
        <v>17366</v>
      </c>
      <c r="AF678" s="850" t="s">
        <v>17367</v>
      </c>
      <c r="AG678" s="850" t="s">
        <v>17368</v>
      </c>
      <c r="AH678" s="850" t="s">
        <v>17369</v>
      </c>
      <c r="AI678" s="850" t="s">
        <v>17370</v>
      </c>
      <c r="AJ678" s="850" t="s">
        <v>17371</v>
      </c>
      <c r="AK678" s="851" t="s">
        <v>17372</v>
      </c>
      <c r="AL678" s="852" t="s">
        <v>17373</v>
      </c>
      <c r="AM678" s="853" t="s">
        <v>17374</v>
      </c>
      <c r="AN678" s="853" t="s">
        <v>17375</v>
      </c>
      <c r="AO678" s="749" t="s">
        <v>17376</v>
      </c>
      <c r="AP678" s="777"/>
      <c r="AQ678" s="827" t="s">
        <v>17377</v>
      </c>
      <c r="AR678" s="777"/>
      <c r="AS678" s="777"/>
      <c r="AT678" s="752" t="s">
        <v>17378</v>
      </c>
      <c r="AU678" s="694" t="s">
        <v>17379</v>
      </c>
      <c r="AV678" s="694" t="s">
        <v>17380</v>
      </c>
      <c r="AW678" s="709" t="s">
        <v>17381</v>
      </c>
      <c r="AX678" s="709" t="s">
        <v>17382</v>
      </c>
      <c r="AY678" s="872" t="s">
        <v>17383</v>
      </c>
    </row>
    <row r="679" spans="2:51" ht="15" customHeight="1" outlineLevel="1">
      <c r="B679" s="744" t="s">
        <v>17384</v>
      </c>
      <c r="C679" s="757"/>
      <c r="D679" s="757"/>
      <c r="E679" s="757"/>
      <c r="F679" s="757"/>
      <c r="G679" s="757"/>
      <c r="H679" s="758"/>
      <c r="I679" s="759"/>
      <c r="J679" s="761"/>
      <c r="K679" s="761"/>
      <c r="L679" s="749">
        <f t="shared" si="64"/>
        <v>0</v>
      </c>
      <c r="M679" s="786"/>
      <c r="N679" s="780"/>
      <c r="O679" s="786"/>
      <c r="P679" s="786"/>
      <c r="Q679" s="752">
        <f t="shared" si="65"/>
        <v>0</v>
      </c>
      <c r="R679" s="768">
        <f t="shared" si="66"/>
        <v>0</v>
      </c>
      <c r="S679" s="768">
        <f t="shared" si="67"/>
        <v>0</v>
      </c>
      <c r="T679" s="765"/>
      <c r="U679" s="765"/>
      <c r="V679" s="766"/>
      <c r="W679" s="1913"/>
      <c r="X679" s="386" t="s">
        <v>17385</v>
      </c>
      <c r="Y679" s="1913"/>
      <c r="Z679" s="1924"/>
      <c r="AA679" s="1913"/>
      <c r="AB679" s="1914"/>
      <c r="AC679" s="1915"/>
      <c r="AD679" s="834">
        <v>664</v>
      </c>
      <c r="AE679" s="826" t="s">
        <v>17386</v>
      </c>
      <c r="AF679" s="850" t="s">
        <v>17387</v>
      </c>
      <c r="AG679" s="850" t="s">
        <v>17388</v>
      </c>
      <c r="AH679" s="850" t="s">
        <v>17389</v>
      </c>
      <c r="AI679" s="850" t="s">
        <v>17390</v>
      </c>
      <c r="AJ679" s="850" t="s">
        <v>17391</v>
      </c>
      <c r="AK679" s="851" t="s">
        <v>17392</v>
      </c>
      <c r="AL679" s="852" t="s">
        <v>17393</v>
      </c>
      <c r="AM679" s="853" t="s">
        <v>17394</v>
      </c>
      <c r="AN679" s="853" t="s">
        <v>17395</v>
      </c>
      <c r="AO679" s="749" t="s">
        <v>17396</v>
      </c>
      <c r="AP679" s="777"/>
      <c r="AQ679" s="827" t="s">
        <v>17397</v>
      </c>
      <c r="AR679" s="777"/>
      <c r="AS679" s="777"/>
      <c r="AT679" s="752" t="s">
        <v>17398</v>
      </c>
      <c r="AU679" s="694" t="s">
        <v>17399</v>
      </c>
      <c r="AV679" s="694" t="s">
        <v>17400</v>
      </c>
      <c r="AW679" s="709" t="s">
        <v>17401</v>
      </c>
      <c r="AX679" s="709" t="s">
        <v>17402</v>
      </c>
      <c r="AY679" s="872" t="s">
        <v>17403</v>
      </c>
    </row>
    <row r="680" spans="2:51" ht="15" customHeight="1" outlineLevel="1">
      <c r="B680" s="744" t="s">
        <v>17404</v>
      </c>
      <c r="C680" s="757"/>
      <c r="D680" s="757"/>
      <c r="E680" s="757"/>
      <c r="F680" s="757"/>
      <c r="G680" s="757"/>
      <c r="H680" s="758"/>
      <c r="I680" s="759"/>
      <c r="J680" s="761"/>
      <c r="K680" s="761"/>
      <c r="L680" s="749">
        <f t="shared" si="64"/>
        <v>0</v>
      </c>
      <c r="M680" s="786"/>
      <c r="N680" s="780"/>
      <c r="O680" s="786"/>
      <c r="P680" s="786"/>
      <c r="Q680" s="752">
        <f t="shared" si="65"/>
        <v>0</v>
      </c>
      <c r="R680" s="768">
        <f t="shared" si="66"/>
        <v>0</v>
      </c>
      <c r="S680" s="768">
        <f t="shared" si="67"/>
        <v>0</v>
      </c>
      <c r="T680" s="765"/>
      <c r="U680" s="765"/>
      <c r="V680" s="766"/>
      <c r="W680" s="1913"/>
      <c r="X680" s="386" t="s">
        <v>17405</v>
      </c>
      <c r="Y680" s="1913"/>
      <c r="Z680" s="1924"/>
      <c r="AA680" s="1913"/>
      <c r="AB680" s="1914"/>
      <c r="AC680" s="1915"/>
      <c r="AD680" s="834">
        <v>665</v>
      </c>
      <c r="AE680" s="826" t="s">
        <v>17406</v>
      </c>
      <c r="AF680" s="850" t="s">
        <v>17407</v>
      </c>
      <c r="AG680" s="850" t="s">
        <v>17408</v>
      </c>
      <c r="AH680" s="850" t="s">
        <v>17409</v>
      </c>
      <c r="AI680" s="850" t="s">
        <v>17410</v>
      </c>
      <c r="AJ680" s="850" t="s">
        <v>17411</v>
      </c>
      <c r="AK680" s="851" t="s">
        <v>17412</v>
      </c>
      <c r="AL680" s="852" t="s">
        <v>17413</v>
      </c>
      <c r="AM680" s="853" t="s">
        <v>17414</v>
      </c>
      <c r="AN680" s="853" t="s">
        <v>17415</v>
      </c>
      <c r="AO680" s="749" t="s">
        <v>17416</v>
      </c>
      <c r="AP680" s="777"/>
      <c r="AQ680" s="827" t="s">
        <v>17417</v>
      </c>
      <c r="AR680" s="777"/>
      <c r="AS680" s="777"/>
      <c r="AT680" s="752" t="s">
        <v>17418</v>
      </c>
      <c r="AU680" s="694" t="s">
        <v>17419</v>
      </c>
      <c r="AV680" s="694" t="s">
        <v>17420</v>
      </c>
      <c r="AW680" s="709" t="s">
        <v>17421</v>
      </c>
      <c r="AX680" s="709" t="s">
        <v>17422</v>
      </c>
      <c r="AY680" s="872" t="s">
        <v>17423</v>
      </c>
    </row>
    <row r="681" spans="2:51" ht="15" customHeight="1" outlineLevel="1">
      <c r="B681" s="744" t="s">
        <v>17424</v>
      </c>
      <c r="C681" s="757"/>
      <c r="D681" s="757"/>
      <c r="E681" s="757"/>
      <c r="F681" s="757"/>
      <c r="G681" s="757"/>
      <c r="H681" s="758"/>
      <c r="I681" s="759"/>
      <c r="J681" s="761"/>
      <c r="K681" s="761"/>
      <c r="L681" s="749">
        <f t="shared" si="64"/>
        <v>0</v>
      </c>
      <c r="M681" s="786"/>
      <c r="N681" s="780"/>
      <c r="O681" s="786"/>
      <c r="P681" s="786"/>
      <c r="Q681" s="752">
        <f t="shared" si="65"/>
        <v>0</v>
      </c>
      <c r="R681" s="768">
        <f t="shared" si="66"/>
        <v>0</v>
      </c>
      <c r="S681" s="768">
        <f t="shared" si="67"/>
        <v>0</v>
      </c>
      <c r="T681" s="765"/>
      <c r="U681" s="765"/>
      <c r="V681" s="766"/>
      <c r="W681" s="1913"/>
      <c r="X681" s="386" t="s">
        <v>17425</v>
      </c>
      <c r="Y681" s="1913"/>
      <c r="Z681" s="1924"/>
      <c r="AA681" s="1913"/>
      <c r="AB681" s="1914"/>
      <c r="AC681" s="1915"/>
      <c r="AD681" s="834">
        <v>666</v>
      </c>
      <c r="AE681" s="826" t="s">
        <v>17426</v>
      </c>
      <c r="AF681" s="850" t="s">
        <v>17427</v>
      </c>
      <c r="AG681" s="850" t="s">
        <v>17428</v>
      </c>
      <c r="AH681" s="850" t="s">
        <v>17429</v>
      </c>
      <c r="AI681" s="850" t="s">
        <v>17430</v>
      </c>
      <c r="AJ681" s="850" t="s">
        <v>17431</v>
      </c>
      <c r="AK681" s="851" t="s">
        <v>17432</v>
      </c>
      <c r="AL681" s="852" t="s">
        <v>17433</v>
      </c>
      <c r="AM681" s="853" t="s">
        <v>17434</v>
      </c>
      <c r="AN681" s="853" t="s">
        <v>17435</v>
      </c>
      <c r="AO681" s="749" t="s">
        <v>17436</v>
      </c>
      <c r="AP681" s="777"/>
      <c r="AQ681" s="827" t="s">
        <v>17437</v>
      </c>
      <c r="AR681" s="777"/>
      <c r="AS681" s="777"/>
      <c r="AT681" s="752" t="s">
        <v>17438</v>
      </c>
      <c r="AU681" s="694" t="s">
        <v>17439</v>
      </c>
      <c r="AV681" s="694" t="s">
        <v>17440</v>
      </c>
      <c r="AW681" s="709" t="s">
        <v>17441</v>
      </c>
      <c r="AX681" s="709" t="s">
        <v>17442</v>
      </c>
      <c r="AY681" s="872" t="s">
        <v>17443</v>
      </c>
    </row>
    <row r="682" spans="2:51" ht="15" customHeight="1" outlineLevel="1">
      <c r="B682" s="744" t="s">
        <v>17444</v>
      </c>
      <c r="C682" s="757"/>
      <c r="D682" s="757"/>
      <c r="E682" s="757"/>
      <c r="F682" s="757"/>
      <c r="G682" s="757"/>
      <c r="H682" s="758"/>
      <c r="I682" s="759"/>
      <c r="J682" s="761"/>
      <c r="K682" s="761"/>
      <c r="L682" s="749">
        <f t="shared" si="64"/>
        <v>0</v>
      </c>
      <c r="M682" s="786"/>
      <c r="N682" s="780"/>
      <c r="O682" s="786"/>
      <c r="P682" s="786"/>
      <c r="Q682" s="752">
        <f t="shared" si="65"/>
        <v>0</v>
      </c>
      <c r="R682" s="768">
        <f t="shared" si="66"/>
        <v>0</v>
      </c>
      <c r="S682" s="768">
        <f t="shared" si="67"/>
        <v>0</v>
      </c>
      <c r="T682" s="765"/>
      <c r="U682" s="765"/>
      <c r="V682" s="766"/>
      <c r="W682" s="1913"/>
      <c r="X682" s="386" t="s">
        <v>17445</v>
      </c>
      <c r="Y682" s="1913"/>
      <c r="Z682" s="1924"/>
      <c r="AA682" s="1913"/>
      <c r="AB682" s="1914"/>
      <c r="AC682" s="1915"/>
      <c r="AD682" s="834">
        <v>667</v>
      </c>
      <c r="AE682" s="826" t="s">
        <v>17446</v>
      </c>
      <c r="AF682" s="850" t="s">
        <v>17447</v>
      </c>
      <c r="AG682" s="850" t="s">
        <v>17448</v>
      </c>
      <c r="AH682" s="850" t="s">
        <v>17449</v>
      </c>
      <c r="AI682" s="850" t="s">
        <v>17450</v>
      </c>
      <c r="AJ682" s="850" t="s">
        <v>17451</v>
      </c>
      <c r="AK682" s="851" t="s">
        <v>17452</v>
      </c>
      <c r="AL682" s="852" t="s">
        <v>17453</v>
      </c>
      <c r="AM682" s="853" t="s">
        <v>17454</v>
      </c>
      <c r="AN682" s="853" t="s">
        <v>17455</v>
      </c>
      <c r="AO682" s="749" t="s">
        <v>17456</v>
      </c>
      <c r="AP682" s="777"/>
      <c r="AQ682" s="827" t="s">
        <v>17457</v>
      </c>
      <c r="AR682" s="777"/>
      <c r="AS682" s="777"/>
      <c r="AT682" s="752" t="s">
        <v>17458</v>
      </c>
      <c r="AU682" s="694" t="s">
        <v>17459</v>
      </c>
      <c r="AV682" s="694" t="s">
        <v>17460</v>
      </c>
      <c r="AW682" s="709" t="s">
        <v>17461</v>
      </c>
      <c r="AX682" s="709" t="s">
        <v>17462</v>
      </c>
      <c r="AY682" s="872" t="s">
        <v>17463</v>
      </c>
    </row>
    <row r="683" spans="2:51" ht="15" customHeight="1" outlineLevel="1">
      <c r="B683" s="744" t="s">
        <v>17464</v>
      </c>
      <c r="C683" s="757"/>
      <c r="D683" s="757"/>
      <c r="E683" s="757"/>
      <c r="F683" s="757"/>
      <c r="G683" s="757"/>
      <c r="H683" s="758"/>
      <c r="I683" s="759"/>
      <c r="J683" s="761"/>
      <c r="K683" s="761"/>
      <c r="L683" s="749">
        <f t="shared" ref="L683:L746" si="68">I683*J683</f>
        <v>0</v>
      </c>
      <c r="M683" s="786"/>
      <c r="N683" s="780"/>
      <c r="O683" s="786"/>
      <c r="P683" s="786"/>
      <c r="Q683" s="752">
        <f t="shared" ref="Q683:Q746" si="69">IF(N683=0,0,((1+N683)*(1+C$825))-1)</f>
        <v>0</v>
      </c>
      <c r="R683" s="768">
        <f t="shared" ref="R683:R746" si="70">Q683*K683</f>
        <v>0</v>
      </c>
      <c r="S683" s="768">
        <f t="shared" ref="S683:S746" si="71" xml:space="preserve"> N683*K683</f>
        <v>0</v>
      </c>
      <c r="T683" s="765"/>
      <c r="U683" s="765"/>
      <c r="V683" s="766"/>
      <c r="W683" s="1913"/>
      <c r="X683" s="386" t="s">
        <v>17465</v>
      </c>
      <c r="Y683" s="1913"/>
      <c r="Z683" s="1924"/>
      <c r="AA683" s="1913"/>
      <c r="AB683" s="1914"/>
      <c r="AC683" s="1915"/>
      <c r="AD683" s="834">
        <v>668</v>
      </c>
      <c r="AE683" s="826" t="s">
        <v>17466</v>
      </c>
      <c r="AF683" s="850" t="s">
        <v>17467</v>
      </c>
      <c r="AG683" s="850" t="s">
        <v>17468</v>
      </c>
      <c r="AH683" s="850" t="s">
        <v>17469</v>
      </c>
      <c r="AI683" s="850" t="s">
        <v>17470</v>
      </c>
      <c r="AJ683" s="850" t="s">
        <v>17471</v>
      </c>
      <c r="AK683" s="851" t="s">
        <v>17472</v>
      </c>
      <c r="AL683" s="852" t="s">
        <v>17473</v>
      </c>
      <c r="AM683" s="853" t="s">
        <v>17474</v>
      </c>
      <c r="AN683" s="853" t="s">
        <v>17475</v>
      </c>
      <c r="AO683" s="749" t="s">
        <v>17476</v>
      </c>
      <c r="AP683" s="777"/>
      <c r="AQ683" s="827" t="s">
        <v>17477</v>
      </c>
      <c r="AR683" s="777"/>
      <c r="AS683" s="777"/>
      <c r="AT683" s="752" t="s">
        <v>17478</v>
      </c>
      <c r="AU683" s="694" t="s">
        <v>17479</v>
      </c>
      <c r="AV683" s="694" t="s">
        <v>17480</v>
      </c>
      <c r="AW683" s="709" t="s">
        <v>17481</v>
      </c>
      <c r="AX683" s="709" t="s">
        <v>17482</v>
      </c>
      <c r="AY683" s="872" t="s">
        <v>17483</v>
      </c>
    </row>
    <row r="684" spans="2:51" ht="15" customHeight="1" outlineLevel="1">
      <c r="B684" s="744" t="s">
        <v>17484</v>
      </c>
      <c r="C684" s="757"/>
      <c r="D684" s="757"/>
      <c r="E684" s="757"/>
      <c r="F684" s="757"/>
      <c r="G684" s="757"/>
      <c r="H684" s="758"/>
      <c r="I684" s="759"/>
      <c r="J684" s="761"/>
      <c r="K684" s="761"/>
      <c r="L684" s="749">
        <f t="shared" si="68"/>
        <v>0</v>
      </c>
      <c r="M684" s="786"/>
      <c r="N684" s="780"/>
      <c r="O684" s="786"/>
      <c r="P684" s="786"/>
      <c r="Q684" s="752">
        <f t="shared" si="69"/>
        <v>0</v>
      </c>
      <c r="R684" s="768">
        <f t="shared" si="70"/>
        <v>0</v>
      </c>
      <c r="S684" s="768">
        <f t="shared" si="71"/>
        <v>0</v>
      </c>
      <c r="T684" s="765"/>
      <c r="U684" s="765"/>
      <c r="V684" s="766"/>
      <c r="W684" s="1913"/>
      <c r="X684" s="386" t="s">
        <v>17485</v>
      </c>
      <c r="Y684" s="1913"/>
      <c r="Z684" s="1924"/>
      <c r="AA684" s="1913"/>
      <c r="AB684" s="1914"/>
      <c r="AC684" s="1915"/>
      <c r="AD684" s="834">
        <v>669</v>
      </c>
      <c r="AE684" s="826" t="s">
        <v>17486</v>
      </c>
      <c r="AF684" s="850" t="s">
        <v>17487</v>
      </c>
      <c r="AG684" s="850" t="s">
        <v>17488</v>
      </c>
      <c r="AH684" s="850" t="s">
        <v>17489</v>
      </c>
      <c r="AI684" s="850" t="s">
        <v>17490</v>
      </c>
      <c r="AJ684" s="850" t="s">
        <v>17491</v>
      </c>
      <c r="AK684" s="851" t="s">
        <v>17492</v>
      </c>
      <c r="AL684" s="852" t="s">
        <v>17493</v>
      </c>
      <c r="AM684" s="853" t="s">
        <v>17494</v>
      </c>
      <c r="AN684" s="853" t="s">
        <v>17495</v>
      </c>
      <c r="AO684" s="749" t="s">
        <v>17496</v>
      </c>
      <c r="AP684" s="777"/>
      <c r="AQ684" s="827" t="s">
        <v>17497</v>
      </c>
      <c r="AR684" s="777"/>
      <c r="AS684" s="777"/>
      <c r="AT684" s="752" t="s">
        <v>17498</v>
      </c>
      <c r="AU684" s="694" t="s">
        <v>17499</v>
      </c>
      <c r="AV684" s="694" t="s">
        <v>17500</v>
      </c>
      <c r="AW684" s="709" t="s">
        <v>17501</v>
      </c>
      <c r="AX684" s="709" t="s">
        <v>17502</v>
      </c>
      <c r="AY684" s="872" t="s">
        <v>17503</v>
      </c>
    </row>
    <row r="685" spans="2:51" ht="15" customHeight="1" outlineLevel="1">
      <c r="B685" s="744" t="s">
        <v>17504</v>
      </c>
      <c r="C685" s="757"/>
      <c r="D685" s="757"/>
      <c r="E685" s="757"/>
      <c r="F685" s="757"/>
      <c r="G685" s="757"/>
      <c r="H685" s="758"/>
      <c r="I685" s="759"/>
      <c r="J685" s="761"/>
      <c r="K685" s="761"/>
      <c r="L685" s="749">
        <f t="shared" si="68"/>
        <v>0</v>
      </c>
      <c r="M685" s="786"/>
      <c r="N685" s="780"/>
      <c r="O685" s="786"/>
      <c r="P685" s="786"/>
      <c r="Q685" s="752">
        <f t="shared" si="69"/>
        <v>0</v>
      </c>
      <c r="R685" s="768">
        <f t="shared" si="70"/>
        <v>0</v>
      </c>
      <c r="S685" s="768">
        <f t="shared" si="71"/>
        <v>0</v>
      </c>
      <c r="T685" s="765"/>
      <c r="U685" s="765"/>
      <c r="V685" s="766"/>
      <c r="W685" s="1913"/>
      <c r="X685" s="386" t="s">
        <v>17505</v>
      </c>
      <c r="Y685" s="1913"/>
      <c r="Z685" s="1924"/>
      <c r="AA685" s="1913"/>
      <c r="AB685" s="1914"/>
      <c r="AC685" s="1915"/>
      <c r="AD685" s="834">
        <v>670</v>
      </c>
      <c r="AE685" s="826" t="s">
        <v>17506</v>
      </c>
      <c r="AF685" s="850" t="s">
        <v>17507</v>
      </c>
      <c r="AG685" s="850" t="s">
        <v>17508</v>
      </c>
      <c r="AH685" s="850" t="s">
        <v>17509</v>
      </c>
      <c r="AI685" s="850" t="s">
        <v>17510</v>
      </c>
      <c r="AJ685" s="850" t="s">
        <v>17511</v>
      </c>
      <c r="AK685" s="851" t="s">
        <v>17512</v>
      </c>
      <c r="AL685" s="852" t="s">
        <v>17513</v>
      </c>
      <c r="AM685" s="853" t="s">
        <v>17514</v>
      </c>
      <c r="AN685" s="853" t="s">
        <v>17515</v>
      </c>
      <c r="AO685" s="749" t="s">
        <v>17516</v>
      </c>
      <c r="AP685" s="777"/>
      <c r="AQ685" s="827" t="s">
        <v>17517</v>
      </c>
      <c r="AR685" s="777"/>
      <c r="AS685" s="777"/>
      <c r="AT685" s="752" t="s">
        <v>17518</v>
      </c>
      <c r="AU685" s="694" t="s">
        <v>17519</v>
      </c>
      <c r="AV685" s="694" t="s">
        <v>17520</v>
      </c>
      <c r="AW685" s="709" t="s">
        <v>17521</v>
      </c>
      <c r="AX685" s="709" t="s">
        <v>17522</v>
      </c>
      <c r="AY685" s="872" t="s">
        <v>17523</v>
      </c>
    </row>
    <row r="686" spans="2:51" ht="15" customHeight="1" outlineLevel="1">
      <c r="B686" s="744" t="s">
        <v>17524</v>
      </c>
      <c r="C686" s="757"/>
      <c r="D686" s="757"/>
      <c r="E686" s="757"/>
      <c r="F686" s="757"/>
      <c r="G686" s="757"/>
      <c r="H686" s="758"/>
      <c r="I686" s="759"/>
      <c r="J686" s="761"/>
      <c r="K686" s="761"/>
      <c r="L686" s="749">
        <f t="shared" si="68"/>
        <v>0</v>
      </c>
      <c r="M686" s="786"/>
      <c r="N686" s="780"/>
      <c r="O686" s="786"/>
      <c r="P686" s="786"/>
      <c r="Q686" s="752">
        <f t="shared" si="69"/>
        <v>0</v>
      </c>
      <c r="R686" s="768">
        <f t="shared" si="70"/>
        <v>0</v>
      </c>
      <c r="S686" s="768">
        <f t="shared" si="71"/>
        <v>0</v>
      </c>
      <c r="T686" s="765"/>
      <c r="U686" s="765"/>
      <c r="V686" s="766"/>
      <c r="W686" s="1913"/>
      <c r="X686" s="386" t="s">
        <v>17525</v>
      </c>
      <c r="Y686" s="1913"/>
      <c r="Z686" s="1924"/>
      <c r="AA686" s="1913"/>
      <c r="AB686" s="1914"/>
      <c r="AC686" s="1915"/>
      <c r="AD686" s="834">
        <v>671</v>
      </c>
      <c r="AE686" s="826" t="s">
        <v>17526</v>
      </c>
      <c r="AF686" s="850" t="s">
        <v>17527</v>
      </c>
      <c r="AG686" s="850" t="s">
        <v>17528</v>
      </c>
      <c r="AH686" s="850" t="s">
        <v>17529</v>
      </c>
      <c r="AI686" s="850" t="s">
        <v>17530</v>
      </c>
      <c r="AJ686" s="850" t="s">
        <v>17531</v>
      </c>
      <c r="AK686" s="851" t="s">
        <v>17532</v>
      </c>
      <c r="AL686" s="852" t="s">
        <v>17533</v>
      </c>
      <c r="AM686" s="853" t="s">
        <v>17534</v>
      </c>
      <c r="AN686" s="853" t="s">
        <v>17535</v>
      </c>
      <c r="AO686" s="749" t="s">
        <v>17536</v>
      </c>
      <c r="AP686" s="777"/>
      <c r="AQ686" s="827" t="s">
        <v>17537</v>
      </c>
      <c r="AR686" s="777"/>
      <c r="AS686" s="777"/>
      <c r="AT686" s="752" t="s">
        <v>17538</v>
      </c>
      <c r="AU686" s="694" t="s">
        <v>17539</v>
      </c>
      <c r="AV686" s="694" t="s">
        <v>17540</v>
      </c>
      <c r="AW686" s="709" t="s">
        <v>17541</v>
      </c>
      <c r="AX686" s="709" t="s">
        <v>17542</v>
      </c>
      <c r="AY686" s="872" t="s">
        <v>17543</v>
      </c>
    </row>
    <row r="687" spans="2:51" ht="15" customHeight="1" outlineLevel="1">
      <c r="B687" s="744" t="s">
        <v>17544</v>
      </c>
      <c r="C687" s="757"/>
      <c r="D687" s="757"/>
      <c r="E687" s="757"/>
      <c r="F687" s="757"/>
      <c r="G687" s="757"/>
      <c r="H687" s="758"/>
      <c r="I687" s="759"/>
      <c r="J687" s="761"/>
      <c r="K687" s="761"/>
      <c r="L687" s="749">
        <f t="shared" si="68"/>
        <v>0</v>
      </c>
      <c r="M687" s="786"/>
      <c r="N687" s="780"/>
      <c r="O687" s="786"/>
      <c r="P687" s="786"/>
      <c r="Q687" s="752">
        <f t="shared" si="69"/>
        <v>0</v>
      </c>
      <c r="R687" s="768">
        <f t="shared" si="70"/>
        <v>0</v>
      </c>
      <c r="S687" s="768">
        <f t="shared" si="71"/>
        <v>0</v>
      </c>
      <c r="T687" s="765"/>
      <c r="U687" s="765"/>
      <c r="V687" s="766"/>
      <c r="W687" s="1913"/>
      <c r="X687" s="386" t="s">
        <v>17545</v>
      </c>
      <c r="Y687" s="1913"/>
      <c r="Z687" s="1924"/>
      <c r="AA687" s="1913"/>
      <c r="AB687" s="1914"/>
      <c r="AC687" s="1915"/>
      <c r="AD687" s="834">
        <v>672</v>
      </c>
      <c r="AE687" s="826" t="s">
        <v>17546</v>
      </c>
      <c r="AF687" s="850" t="s">
        <v>17547</v>
      </c>
      <c r="AG687" s="850" t="s">
        <v>17548</v>
      </c>
      <c r="AH687" s="850" t="s">
        <v>17549</v>
      </c>
      <c r="AI687" s="850" t="s">
        <v>17550</v>
      </c>
      <c r="AJ687" s="850" t="s">
        <v>17551</v>
      </c>
      <c r="AK687" s="851" t="s">
        <v>17552</v>
      </c>
      <c r="AL687" s="852" t="s">
        <v>17553</v>
      </c>
      <c r="AM687" s="853" t="s">
        <v>17554</v>
      </c>
      <c r="AN687" s="853" t="s">
        <v>17555</v>
      </c>
      <c r="AO687" s="749" t="s">
        <v>17556</v>
      </c>
      <c r="AP687" s="777"/>
      <c r="AQ687" s="827" t="s">
        <v>17557</v>
      </c>
      <c r="AR687" s="777"/>
      <c r="AS687" s="777"/>
      <c r="AT687" s="752" t="s">
        <v>17558</v>
      </c>
      <c r="AU687" s="694" t="s">
        <v>17559</v>
      </c>
      <c r="AV687" s="694" t="s">
        <v>17560</v>
      </c>
      <c r="AW687" s="709" t="s">
        <v>17561</v>
      </c>
      <c r="AX687" s="709" t="s">
        <v>17562</v>
      </c>
      <c r="AY687" s="872" t="s">
        <v>17563</v>
      </c>
    </row>
    <row r="688" spans="2:51" ht="15" customHeight="1" outlineLevel="1">
      <c r="B688" s="744" t="s">
        <v>17564</v>
      </c>
      <c r="C688" s="757"/>
      <c r="D688" s="757"/>
      <c r="E688" s="757"/>
      <c r="F688" s="757"/>
      <c r="G688" s="757"/>
      <c r="H688" s="758"/>
      <c r="I688" s="759"/>
      <c r="J688" s="761"/>
      <c r="K688" s="761"/>
      <c r="L688" s="749">
        <f t="shared" si="68"/>
        <v>0</v>
      </c>
      <c r="M688" s="786"/>
      <c r="N688" s="780"/>
      <c r="O688" s="786"/>
      <c r="P688" s="786"/>
      <c r="Q688" s="752">
        <f t="shared" si="69"/>
        <v>0</v>
      </c>
      <c r="R688" s="768">
        <f t="shared" si="70"/>
        <v>0</v>
      </c>
      <c r="S688" s="768">
        <f t="shared" si="71"/>
        <v>0</v>
      </c>
      <c r="T688" s="765"/>
      <c r="U688" s="765"/>
      <c r="V688" s="766"/>
      <c r="W688" s="1913"/>
      <c r="X688" s="386" t="s">
        <v>17565</v>
      </c>
      <c r="Y688" s="1913"/>
      <c r="Z688" s="1924"/>
      <c r="AA688" s="1913"/>
      <c r="AB688" s="1914"/>
      <c r="AC688" s="1915"/>
      <c r="AD688" s="834">
        <v>673</v>
      </c>
      <c r="AE688" s="826" t="s">
        <v>17566</v>
      </c>
      <c r="AF688" s="850" t="s">
        <v>17567</v>
      </c>
      <c r="AG688" s="850" t="s">
        <v>17568</v>
      </c>
      <c r="AH688" s="850" t="s">
        <v>17569</v>
      </c>
      <c r="AI688" s="850" t="s">
        <v>17570</v>
      </c>
      <c r="AJ688" s="850" t="s">
        <v>17571</v>
      </c>
      <c r="AK688" s="851" t="s">
        <v>17572</v>
      </c>
      <c r="AL688" s="852" t="s">
        <v>17573</v>
      </c>
      <c r="AM688" s="853" t="s">
        <v>17574</v>
      </c>
      <c r="AN688" s="853" t="s">
        <v>17575</v>
      </c>
      <c r="AO688" s="749" t="s">
        <v>17576</v>
      </c>
      <c r="AP688" s="777"/>
      <c r="AQ688" s="827" t="s">
        <v>17577</v>
      </c>
      <c r="AR688" s="777"/>
      <c r="AS688" s="777"/>
      <c r="AT688" s="752" t="s">
        <v>17578</v>
      </c>
      <c r="AU688" s="694" t="s">
        <v>17579</v>
      </c>
      <c r="AV688" s="694" t="s">
        <v>17580</v>
      </c>
      <c r="AW688" s="709" t="s">
        <v>17581</v>
      </c>
      <c r="AX688" s="709" t="s">
        <v>17582</v>
      </c>
      <c r="AY688" s="872" t="s">
        <v>17583</v>
      </c>
    </row>
    <row r="689" spans="2:51" ht="15" customHeight="1" outlineLevel="1">
      <c r="B689" s="744" t="s">
        <v>17584</v>
      </c>
      <c r="C689" s="757"/>
      <c r="D689" s="757"/>
      <c r="E689" s="757"/>
      <c r="F689" s="757"/>
      <c r="G689" s="757"/>
      <c r="H689" s="758"/>
      <c r="I689" s="759"/>
      <c r="J689" s="761"/>
      <c r="K689" s="761"/>
      <c r="L689" s="749">
        <f t="shared" si="68"/>
        <v>0</v>
      </c>
      <c r="M689" s="786"/>
      <c r="N689" s="780"/>
      <c r="O689" s="786"/>
      <c r="P689" s="786"/>
      <c r="Q689" s="752">
        <f t="shared" si="69"/>
        <v>0</v>
      </c>
      <c r="R689" s="768">
        <f t="shared" si="70"/>
        <v>0</v>
      </c>
      <c r="S689" s="768">
        <f t="shared" si="71"/>
        <v>0</v>
      </c>
      <c r="T689" s="765"/>
      <c r="U689" s="765"/>
      <c r="V689" s="766"/>
      <c r="W689" s="1913"/>
      <c r="X689" s="386" t="s">
        <v>17585</v>
      </c>
      <c r="Y689" s="1913"/>
      <c r="Z689" s="1924"/>
      <c r="AA689" s="1913"/>
      <c r="AB689" s="1914"/>
      <c r="AC689" s="1915"/>
      <c r="AD689" s="834">
        <v>674</v>
      </c>
      <c r="AE689" s="826" t="s">
        <v>17586</v>
      </c>
      <c r="AF689" s="850" t="s">
        <v>17587</v>
      </c>
      <c r="AG689" s="850" t="s">
        <v>17588</v>
      </c>
      <c r="AH689" s="850" t="s">
        <v>17589</v>
      </c>
      <c r="AI689" s="850" t="s">
        <v>17590</v>
      </c>
      <c r="AJ689" s="850" t="s">
        <v>17591</v>
      </c>
      <c r="AK689" s="851" t="s">
        <v>17592</v>
      </c>
      <c r="AL689" s="852" t="s">
        <v>17593</v>
      </c>
      <c r="AM689" s="853" t="s">
        <v>17594</v>
      </c>
      <c r="AN689" s="853" t="s">
        <v>17595</v>
      </c>
      <c r="AO689" s="749" t="s">
        <v>17596</v>
      </c>
      <c r="AP689" s="777"/>
      <c r="AQ689" s="827" t="s">
        <v>17597</v>
      </c>
      <c r="AR689" s="777"/>
      <c r="AS689" s="777"/>
      <c r="AT689" s="752" t="s">
        <v>17598</v>
      </c>
      <c r="AU689" s="694" t="s">
        <v>17599</v>
      </c>
      <c r="AV689" s="694" t="s">
        <v>17600</v>
      </c>
      <c r="AW689" s="709" t="s">
        <v>17601</v>
      </c>
      <c r="AX689" s="709" t="s">
        <v>17602</v>
      </c>
      <c r="AY689" s="872" t="s">
        <v>17603</v>
      </c>
    </row>
    <row r="690" spans="2:51" ht="15" customHeight="1" outlineLevel="1">
      <c r="B690" s="744" t="s">
        <v>17604</v>
      </c>
      <c r="C690" s="757"/>
      <c r="D690" s="757"/>
      <c r="E690" s="757"/>
      <c r="F690" s="757"/>
      <c r="G690" s="757"/>
      <c r="H690" s="758"/>
      <c r="I690" s="759"/>
      <c r="J690" s="761"/>
      <c r="K690" s="761"/>
      <c r="L690" s="749">
        <f t="shared" si="68"/>
        <v>0</v>
      </c>
      <c r="M690" s="786"/>
      <c r="N690" s="780"/>
      <c r="O690" s="786"/>
      <c r="P690" s="786"/>
      <c r="Q690" s="752">
        <f t="shared" si="69"/>
        <v>0</v>
      </c>
      <c r="R690" s="768">
        <f t="shared" si="70"/>
        <v>0</v>
      </c>
      <c r="S690" s="768">
        <f t="shared" si="71"/>
        <v>0</v>
      </c>
      <c r="T690" s="765"/>
      <c r="U690" s="765"/>
      <c r="V690" s="766"/>
      <c r="W690" s="1913"/>
      <c r="X690" s="386" t="s">
        <v>17605</v>
      </c>
      <c r="Y690" s="1913"/>
      <c r="Z690" s="1924"/>
      <c r="AA690" s="1913"/>
      <c r="AB690" s="1914"/>
      <c r="AC690" s="1915"/>
      <c r="AD690" s="834">
        <v>675</v>
      </c>
      <c r="AE690" s="826" t="s">
        <v>17606</v>
      </c>
      <c r="AF690" s="850" t="s">
        <v>17607</v>
      </c>
      <c r="AG690" s="850" t="s">
        <v>17608</v>
      </c>
      <c r="AH690" s="850" t="s">
        <v>17609</v>
      </c>
      <c r="AI690" s="850" t="s">
        <v>17610</v>
      </c>
      <c r="AJ690" s="850" t="s">
        <v>17611</v>
      </c>
      <c r="AK690" s="851" t="s">
        <v>17612</v>
      </c>
      <c r="AL690" s="852" t="s">
        <v>17613</v>
      </c>
      <c r="AM690" s="853" t="s">
        <v>17614</v>
      </c>
      <c r="AN690" s="853" t="s">
        <v>17615</v>
      </c>
      <c r="AO690" s="749" t="s">
        <v>17616</v>
      </c>
      <c r="AP690" s="777"/>
      <c r="AQ690" s="827" t="s">
        <v>17617</v>
      </c>
      <c r="AR690" s="777"/>
      <c r="AS690" s="777"/>
      <c r="AT690" s="752" t="s">
        <v>17618</v>
      </c>
      <c r="AU690" s="694" t="s">
        <v>17619</v>
      </c>
      <c r="AV690" s="694" t="s">
        <v>17620</v>
      </c>
      <c r="AW690" s="709" t="s">
        <v>17621</v>
      </c>
      <c r="AX690" s="709" t="s">
        <v>17622</v>
      </c>
      <c r="AY690" s="872" t="s">
        <v>17623</v>
      </c>
    </row>
    <row r="691" spans="2:51" ht="15" customHeight="1" outlineLevel="1">
      <c r="B691" s="744" t="s">
        <v>17624</v>
      </c>
      <c r="C691" s="757"/>
      <c r="D691" s="757"/>
      <c r="E691" s="757"/>
      <c r="F691" s="757"/>
      <c r="G691" s="757"/>
      <c r="H691" s="758"/>
      <c r="I691" s="759"/>
      <c r="J691" s="761"/>
      <c r="K691" s="761"/>
      <c r="L691" s="749">
        <f t="shared" si="68"/>
        <v>0</v>
      </c>
      <c r="M691" s="786"/>
      <c r="N691" s="780"/>
      <c r="O691" s="786"/>
      <c r="P691" s="786"/>
      <c r="Q691" s="752">
        <f t="shared" si="69"/>
        <v>0</v>
      </c>
      <c r="R691" s="768">
        <f t="shared" si="70"/>
        <v>0</v>
      </c>
      <c r="S691" s="768">
        <f t="shared" si="71"/>
        <v>0</v>
      </c>
      <c r="T691" s="765"/>
      <c r="U691" s="765"/>
      <c r="V691" s="766"/>
      <c r="W691" s="1913"/>
      <c r="X691" s="386" t="s">
        <v>17625</v>
      </c>
      <c r="Y691" s="1913"/>
      <c r="Z691" s="1924"/>
      <c r="AA691" s="1913"/>
      <c r="AB691" s="1914"/>
      <c r="AC691" s="1915"/>
      <c r="AD691" s="834">
        <v>676</v>
      </c>
      <c r="AE691" s="826" t="s">
        <v>17626</v>
      </c>
      <c r="AF691" s="850" t="s">
        <v>17627</v>
      </c>
      <c r="AG691" s="850" t="s">
        <v>17628</v>
      </c>
      <c r="AH691" s="850" t="s">
        <v>17629</v>
      </c>
      <c r="AI691" s="850" t="s">
        <v>17630</v>
      </c>
      <c r="AJ691" s="850" t="s">
        <v>17631</v>
      </c>
      <c r="AK691" s="851" t="s">
        <v>17632</v>
      </c>
      <c r="AL691" s="852" t="s">
        <v>17633</v>
      </c>
      <c r="AM691" s="853" t="s">
        <v>17634</v>
      </c>
      <c r="AN691" s="853" t="s">
        <v>17635</v>
      </c>
      <c r="AO691" s="749" t="s">
        <v>17636</v>
      </c>
      <c r="AP691" s="777"/>
      <c r="AQ691" s="827" t="s">
        <v>17637</v>
      </c>
      <c r="AR691" s="777"/>
      <c r="AS691" s="777"/>
      <c r="AT691" s="752" t="s">
        <v>17638</v>
      </c>
      <c r="AU691" s="694" t="s">
        <v>17639</v>
      </c>
      <c r="AV691" s="694" t="s">
        <v>17640</v>
      </c>
      <c r="AW691" s="709" t="s">
        <v>17641</v>
      </c>
      <c r="AX691" s="709" t="s">
        <v>17642</v>
      </c>
      <c r="AY691" s="872" t="s">
        <v>17643</v>
      </c>
    </row>
    <row r="692" spans="2:51" ht="15" customHeight="1" outlineLevel="1">
      <c r="B692" s="744" t="s">
        <v>17644</v>
      </c>
      <c r="C692" s="757"/>
      <c r="D692" s="757"/>
      <c r="E692" s="757"/>
      <c r="F692" s="757"/>
      <c r="G692" s="757"/>
      <c r="H692" s="758"/>
      <c r="I692" s="759"/>
      <c r="J692" s="761"/>
      <c r="K692" s="761"/>
      <c r="L692" s="749">
        <f t="shared" si="68"/>
        <v>0</v>
      </c>
      <c r="M692" s="786"/>
      <c r="N692" s="780"/>
      <c r="O692" s="786"/>
      <c r="P692" s="786"/>
      <c r="Q692" s="752">
        <f t="shared" si="69"/>
        <v>0</v>
      </c>
      <c r="R692" s="768">
        <f t="shared" si="70"/>
        <v>0</v>
      </c>
      <c r="S692" s="768">
        <f t="shared" si="71"/>
        <v>0</v>
      </c>
      <c r="T692" s="765"/>
      <c r="U692" s="765"/>
      <c r="V692" s="766"/>
      <c r="W692" s="1913"/>
      <c r="X692" s="386" t="s">
        <v>17645</v>
      </c>
      <c r="Y692" s="1913"/>
      <c r="Z692" s="1924"/>
      <c r="AA692" s="1913"/>
      <c r="AB692" s="1914"/>
      <c r="AC692" s="1915"/>
      <c r="AD692" s="834">
        <v>677</v>
      </c>
      <c r="AE692" s="826" t="s">
        <v>17646</v>
      </c>
      <c r="AF692" s="850" t="s">
        <v>17647</v>
      </c>
      <c r="AG692" s="850" t="s">
        <v>17648</v>
      </c>
      <c r="AH692" s="850" t="s">
        <v>17649</v>
      </c>
      <c r="AI692" s="850" t="s">
        <v>17650</v>
      </c>
      <c r="AJ692" s="850" t="s">
        <v>17651</v>
      </c>
      <c r="AK692" s="851" t="s">
        <v>17652</v>
      </c>
      <c r="AL692" s="852" t="s">
        <v>17653</v>
      </c>
      <c r="AM692" s="853" t="s">
        <v>17654</v>
      </c>
      <c r="AN692" s="853" t="s">
        <v>17655</v>
      </c>
      <c r="AO692" s="749" t="s">
        <v>17656</v>
      </c>
      <c r="AP692" s="777"/>
      <c r="AQ692" s="827" t="s">
        <v>17657</v>
      </c>
      <c r="AR692" s="777"/>
      <c r="AS692" s="777"/>
      <c r="AT692" s="752" t="s">
        <v>17658</v>
      </c>
      <c r="AU692" s="694" t="s">
        <v>17659</v>
      </c>
      <c r="AV692" s="694" t="s">
        <v>17660</v>
      </c>
      <c r="AW692" s="709" t="s">
        <v>17661</v>
      </c>
      <c r="AX692" s="709" t="s">
        <v>17662</v>
      </c>
      <c r="AY692" s="872" t="s">
        <v>17663</v>
      </c>
    </row>
    <row r="693" spans="2:51" ht="15" customHeight="1" outlineLevel="1">
      <c r="B693" s="744" t="s">
        <v>17664</v>
      </c>
      <c r="C693" s="757"/>
      <c r="D693" s="757"/>
      <c r="E693" s="757"/>
      <c r="F693" s="757"/>
      <c r="G693" s="757"/>
      <c r="H693" s="758"/>
      <c r="I693" s="759"/>
      <c r="J693" s="761"/>
      <c r="K693" s="761"/>
      <c r="L693" s="749">
        <f t="shared" si="68"/>
        <v>0</v>
      </c>
      <c r="M693" s="786"/>
      <c r="N693" s="780"/>
      <c r="O693" s="786"/>
      <c r="P693" s="786"/>
      <c r="Q693" s="752">
        <f t="shared" si="69"/>
        <v>0</v>
      </c>
      <c r="R693" s="768">
        <f t="shared" si="70"/>
        <v>0</v>
      </c>
      <c r="S693" s="768">
        <f t="shared" si="71"/>
        <v>0</v>
      </c>
      <c r="T693" s="765"/>
      <c r="U693" s="765"/>
      <c r="V693" s="766"/>
      <c r="W693" s="1913"/>
      <c r="X693" s="386" t="s">
        <v>17665</v>
      </c>
      <c r="Y693" s="1913"/>
      <c r="Z693" s="1924"/>
      <c r="AA693" s="1913"/>
      <c r="AB693" s="1914"/>
      <c r="AC693" s="1915"/>
      <c r="AD693" s="834">
        <v>678</v>
      </c>
      <c r="AE693" s="826" t="s">
        <v>17666</v>
      </c>
      <c r="AF693" s="850" t="s">
        <v>17667</v>
      </c>
      <c r="AG693" s="850" t="s">
        <v>17668</v>
      </c>
      <c r="AH693" s="850" t="s">
        <v>17669</v>
      </c>
      <c r="AI693" s="850" t="s">
        <v>17670</v>
      </c>
      <c r="AJ693" s="850" t="s">
        <v>17671</v>
      </c>
      <c r="AK693" s="851" t="s">
        <v>17672</v>
      </c>
      <c r="AL693" s="852" t="s">
        <v>17673</v>
      </c>
      <c r="AM693" s="853" t="s">
        <v>17674</v>
      </c>
      <c r="AN693" s="853" t="s">
        <v>17675</v>
      </c>
      <c r="AO693" s="749" t="s">
        <v>17676</v>
      </c>
      <c r="AP693" s="777"/>
      <c r="AQ693" s="827" t="s">
        <v>17677</v>
      </c>
      <c r="AR693" s="777"/>
      <c r="AS693" s="777"/>
      <c r="AT693" s="752" t="s">
        <v>17678</v>
      </c>
      <c r="AU693" s="694" t="s">
        <v>17679</v>
      </c>
      <c r="AV693" s="694" t="s">
        <v>17680</v>
      </c>
      <c r="AW693" s="709" t="s">
        <v>17681</v>
      </c>
      <c r="AX693" s="709" t="s">
        <v>17682</v>
      </c>
      <c r="AY693" s="872" t="s">
        <v>17683</v>
      </c>
    </row>
    <row r="694" spans="2:51" ht="15" customHeight="1" outlineLevel="1">
      <c r="B694" s="744" t="s">
        <v>17684</v>
      </c>
      <c r="C694" s="757"/>
      <c r="D694" s="757"/>
      <c r="E694" s="757"/>
      <c r="F694" s="757"/>
      <c r="G694" s="757"/>
      <c r="H694" s="758"/>
      <c r="I694" s="759"/>
      <c r="J694" s="761"/>
      <c r="K694" s="761"/>
      <c r="L694" s="749">
        <f t="shared" si="68"/>
        <v>0</v>
      </c>
      <c r="M694" s="786"/>
      <c r="N694" s="780"/>
      <c r="O694" s="786"/>
      <c r="P694" s="786"/>
      <c r="Q694" s="752">
        <f t="shared" si="69"/>
        <v>0</v>
      </c>
      <c r="R694" s="768">
        <f t="shared" si="70"/>
        <v>0</v>
      </c>
      <c r="S694" s="768">
        <f t="shared" si="71"/>
        <v>0</v>
      </c>
      <c r="T694" s="765"/>
      <c r="U694" s="765"/>
      <c r="V694" s="766"/>
      <c r="W694" s="1913"/>
      <c r="X694" s="386" t="s">
        <v>17685</v>
      </c>
      <c r="Y694" s="1913"/>
      <c r="Z694" s="1924"/>
      <c r="AA694" s="1913"/>
      <c r="AB694" s="1914"/>
      <c r="AC694" s="1915"/>
      <c r="AD694" s="834">
        <v>679</v>
      </c>
      <c r="AE694" s="826" t="s">
        <v>17686</v>
      </c>
      <c r="AF694" s="850" t="s">
        <v>17687</v>
      </c>
      <c r="AG694" s="850" t="s">
        <v>17688</v>
      </c>
      <c r="AH694" s="850" t="s">
        <v>17689</v>
      </c>
      <c r="AI694" s="850" t="s">
        <v>17690</v>
      </c>
      <c r="AJ694" s="850" t="s">
        <v>17691</v>
      </c>
      <c r="AK694" s="851" t="s">
        <v>17692</v>
      </c>
      <c r="AL694" s="852" t="s">
        <v>17693</v>
      </c>
      <c r="AM694" s="853" t="s">
        <v>17694</v>
      </c>
      <c r="AN694" s="853" t="s">
        <v>17695</v>
      </c>
      <c r="AO694" s="749" t="s">
        <v>17696</v>
      </c>
      <c r="AP694" s="777"/>
      <c r="AQ694" s="827" t="s">
        <v>17697</v>
      </c>
      <c r="AR694" s="777"/>
      <c r="AS694" s="777"/>
      <c r="AT694" s="752" t="s">
        <v>17698</v>
      </c>
      <c r="AU694" s="694" t="s">
        <v>17699</v>
      </c>
      <c r="AV694" s="694" t="s">
        <v>17700</v>
      </c>
      <c r="AW694" s="709" t="s">
        <v>17701</v>
      </c>
      <c r="AX694" s="709" t="s">
        <v>17702</v>
      </c>
      <c r="AY694" s="872" t="s">
        <v>17703</v>
      </c>
    </row>
    <row r="695" spans="2:51" ht="15" customHeight="1" outlineLevel="1">
      <c r="B695" s="744" t="s">
        <v>17704</v>
      </c>
      <c r="C695" s="757"/>
      <c r="D695" s="757"/>
      <c r="E695" s="757"/>
      <c r="F695" s="757"/>
      <c r="G695" s="757"/>
      <c r="H695" s="758"/>
      <c r="I695" s="759"/>
      <c r="J695" s="761"/>
      <c r="K695" s="761"/>
      <c r="L695" s="749">
        <f t="shared" si="68"/>
        <v>0</v>
      </c>
      <c r="M695" s="786"/>
      <c r="N695" s="780"/>
      <c r="O695" s="786"/>
      <c r="P695" s="786"/>
      <c r="Q695" s="752">
        <f t="shared" si="69"/>
        <v>0</v>
      </c>
      <c r="R695" s="768">
        <f t="shared" si="70"/>
        <v>0</v>
      </c>
      <c r="S695" s="768">
        <f t="shared" si="71"/>
        <v>0</v>
      </c>
      <c r="T695" s="765"/>
      <c r="U695" s="765"/>
      <c r="V695" s="766"/>
      <c r="W695" s="1913"/>
      <c r="X695" s="386" t="s">
        <v>17705</v>
      </c>
      <c r="Y695" s="1913"/>
      <c r="Z695" s="1924"/>
      <c r="AA695" s="1913"/>
      <c r="AB695" s="1914"/>
      <c r="AC695" s="1915"/>
      <c r="AD695" s="834">
        <v>680</v>
      </c>
      <c r="AE695" s="826" t="s">
        <v>17706</v>
      </c>
      <c r="AF695" s="850" t="s">
        <v>17707</v>
      </c>
      <c r="AG695" s="850" t="s">
        <v>17708</v>
      </c>
      <c r="AH695" s="850" t="s">
        <v>17709</v>
      </c>
      <c r="AI695" s="850" t="s">
        <v>17710</v>
      </c>
      <c r="AJ695" s="850" t="s">
        <v>17711</v>
      </c>
      <c r="AK695" s="851" t="s">
        <v>17712</v>
      </c>
      <c r="AL695" s="852" t="s">
        <v>17713</v>
      </c>
      <c r="AM695" s="853" t="s">
        <v>17714</v>
      </c>
      <c r="AN695" s="853" t="s">
        <v>17715</v>
      </c>
      <c r="AO695" s="749" t="s">
        <v>17716</v>
      </c>
      <c r="AP695" s="777"/>
      <c r="AQ695" s="827" t="s">
        <v>17717</v>
      </c>
      <c r="AR695" s="777"/>
      <c r="AS695" s="777"/>
      <c r="AT695" s="752" t="s">
        <v>17718</v>
      </c>
      <c r="AU695" s="694" t="s">
        <v>17719</v>
      </c>
      <c r="AV695" s="694" t="s">
        <v>17720</v>
      </c>
      <c r="AW695" s="709" t="s">
        <v>17721</v>
      </c>
      <c r="AX695" s="709" t="s">
        <v>17722</v>
      </c>
      <c r="AY695" s="872" t="s">
        <v>17723</v>
      </c>
    </row>
    <row r="696" spans="2:51" ht="15" customHeight="1" outlineLevel="1">
      <c r="B696" s="744" t="s">
        <v>17724</v>
      </c>
      <c r="C696" s="757"/>
      <c r="D696" s="757"/>
      <c r="E696" s="757"/>
      <c r="F696" s="757"/>
      <c r="G696" s="757"/>
      <c r="H696" s="758"/>
      <c r="I696" s="759"/>
      <c r="J696" s="761"/>
      <c r="K696" s="761"/>
      <c r="L696" s="749">
        <f t="shared" si="68"/>
        <v>0</v>
      </c>
      <c r="M696" s="786"/>
      <c r="N696" s="780"/>
      <c r="O696" s="786"/>
      <c r="P696" s="786"/>
      <c r="Q696" s="752">
        <f t="shared" si="69"/>
        <v>0</v>
      </c>
      <c r="R696" s="768">
        <f t="shared" si="70"/>
        <v>0</v>
      </c>
      <c r="S696" s="768">
        <f t="shared" si="71"/>
        <v>0</v>
      </c>
      <c r="T696" s="765"/>
      <c r="U696" s="765"/>
      <c r="V696" s="766"/>
      <c r="W696" s="1913"/>
      <c r="X696" s="386" t="s">
        <v>17725</v>
      </c>
      <c r="Y696" s="1913"/>
      <c r="Z696" s="1924"/>
      <c r="AA696" s="1913"/>
      <c r="AB696" s="1914"/>
      <c r="AC696" s="1915"/>
      <c r="AD696" s="834">
        <v>681</v>
      </c>
      <c r="AE696" s="826" t="s">
        <v>17726</v>
      </c>
      <c r="AF696" s="850" t="s">
        <v>17727</v>
      </c>
      <c r="AG696" s="850" t="s">
        <v>17728</v>
      </c>
      <c r="AH696" s="850" t="s">
        <v>17729</v>
      </c>
      <c r="AI696" s="850" t="s">
        <v>17730</v>
      </c>
      <c r="AJ696" s="850" t="s">
        <v>17731</v>
      </c>
      <c r="AK696" s="851" t="s">
        <v>17732</v>
      </c>
      <c r="AL696" s="852" t="s">
        <v>17733</v>
      </c>
      <c r="AM696" s="853" t="s">
        <v>17734</v>
      </c>
      <c r="AN696" s="853" t="s">
        <v>17735</v>
      </c>
      <c r="AO696" s="749" t="s">
        <v>17736</v>
      </c>
      <c r="AP696" s="777"/>
      <c r="AQ696" s="827" t="s">
        <v>17737</v>
      </c>
      <c r="AR696" s="777"/>
      <c r="AS696" s="777"/>
      <c r="AT696" s="752" t="s">
        <v>17738</v>
      </c>
      <c r="AU696" s="694" t="s">
        <v>17739</v>
      </c>
      <c r="AV696" s="694" t="s">
        <v>17740</v>
      </c>
      <c r="AW696" s="709" t="s">
        <v>17741</v>
      </c>
      <c r="AX696" s="709" t="s">
        <v>17742</v>
      </c>
      <c r="AY696" s="872" t="s">
        <v>17743</v>
      </c>
    </row>
    <row r="697" spans="2:51" ht="15" customHeight="1" outlineLevel="1">
      <c r="B697" s="744" t="s">
        <v>17744</v>
      </c>
      <c r="C697" s="757"/>
      <c r="D697" s="757"/>
      <c r="E697" s="757"/>
      <c r="F697" s="757"/>
      <c r="G697" s="757"/>
      <c r="H697" s="758"/>
      <c r="I697" s="759"/>
      <c r="J697" s="761"/>
      <c r="K697" s="761"/>
      <c r="L697" s="749">
        <f t="shared" si="68"/>
        <v>0</v>
      </c>
      <c r="M697" s="786"/>
      <c r="N697" s="780"/>
      <c r="O697" s="786"/>
      <c r="P697" s="786"/>
      <c r="Q697" s="752">
        <f t="shared" si="69"/>
        <v>0</v>
      </c>
      <c r="R697" s="768">
        <f t="shared" si="70"/>
        <v>0</v>
      </c>
      <c r="S697" s="768">
        <f t="shared" si="71"/>
        <v>0</v>
      </c>
      <c r="T697" s="765"/>
      <c r="U697" s="765"/>
      <c r="V697" s="766"/>
      <c r="W697" s="1913"/>
      <c r="X697" s="386" t="s">
        <v>17745</v>
      </c>
      <c r="Y697" s="1913"/>
      <c r="Z697" s="1924"/>
      <c r="AA697" s="1913"/>
      <c r="AB697" s="1914"/>
      <c r="AC697" s="1915"/>
      <c r="AD697" s="834">
        <v>682</v>
      </c>
      <c r="AE697" s="826" t="s">
        <v>17746</v>
      </c>
      <c r="AF697" s="850" t="s">
        <v>17747</v>
      </c>
      <c r="AG697" s="850" t="s">
        <v>17748</v>
      </c>
      <c r="AH697" s="850" t="s">
        <v>17749</v>
      </c>
      <c r="AI697" s="850" t="s">
        <v>17750</v>
      </c>
      <c r="AJ697" s="850" t="s">
        <v>17751</v>
      </c>
      <c r="AK697" s="851" t="s">
        <v>17752</v>
      </c>
      <c r="AL697" s="852" t="s">
        <v>17753</v>
      </c>
      <c r="AM697" s="853" t="s">
        <v>17754</v>
      </c>
      <c r="AN697" s="853" t="s">
        <v>17755</v>
      </c>
      <c r="AO697" s="749" t="s">
        <v>17756</v>
      </c>
      <c r="AP697" s="777"/>
      <c r="AQ697" s="827" t="s">
        <v>17757</v>
      </c>
      <c r="AR697" s="777"/>
      <c r="AS697" s="777"/>
      <c r="AT697" s="752" t="s">
        <v>17758</v>
      </c>
      <c r="AU697" s="694" t="s">
        <v>17759</v>
      </c>
      <c r="AV697" s="694" t="s">
        <v>17760</v>
      </c>
      <c r="AW697" s="709" t="s">
        <v>17761</v>
      </c>
      <c r="AX697" s="709" t="s">
        <v>17762</v>
      </c>
      <c r="AY697" s="872" t="s">
        <v>17763</v>
      </c>
    </row>
    <row r="698" spans="2:51" ht="15" customHeight="1" outlineLevel="1">
      <c r="B698" s="744" t="s">
        <v>17764</v>
      </c>
      <c r="C698" s="757"/>
      <c r="D698" s="757"/>
      <c r="E698" s="757"/>
      <c r="F698" s="757"/>
      <c r="G698" s="757"/>
      <c r="H698" s="758"/>
      <c r="I698" s="759"/>
      <c r="J698" s="761"/>
      <c r="K698" s="761"/>
      <c r="L698" s="749">
        <f t="shared" si="68"/>
        <v>0</v>
      </c>
      <c r="M698" s="786"/>
      <c r="N698" s="780"/>
      <c r="O698" s="786"/>
      <c r="P698" s="786"/>
      <c r="Q698" s="752">
        <f t="shared" si="69"/>
        <v>0</v>
      </c>
      <c r="R698" s="768">
        <f t="shared" si="70"/>
        <v>0</v>
      </c>
      <c r="S698" s="768">
        <f t="shared" si="71"/>
        <v>0</v>
      </c>
      <c r="T698" s="765"/>
      <c r="U698" s="765"/>
      <c r="V698" s="766"/>
      <c r="W698" s="1913"/>
      <c r="X698" s="386" t="s">
        <v>17765</v>
      </c>
      <c r="Y698" s="1913"/>
      <c r="Z698" s="1924"/>
      <c r="AA698" s="1913"/>
      <c r="AB698" s="1914"/>
      <c r="AC698" s="1915"/>
      <c r="AD698" s="834">
        <v>683</v>
      </c>
      <c r="AE698" s="826" t="s">
        <v>17766</v>
      </c>
      <c r="AF698" s="850" t="s">
        <v>17767</v>
      </c>
      <c r="AG698" s="850" t="s">
        <v>17768</v>
      </c>
      <c r="AH698" s="850" t="s">
        <v>17769</v>
      </c>
      <c r="AI698" s="850" t="s">
        <v>17770</v>
      </c>
      <c r="AJ698" s="850" t="s">
        <v>17771</v>
      </c>
      <c r="AK698" s="851" t="s">
        <v>17772</v>
      </c>
      <c r="AL698" s="852" t="s">
        <v>17773</v>
      </c>
      <c r="AM698" s="853" t="s">
        <v>17774</v>
      </c>
      <c r="AN698" s="853" t="s">
        <v>17775</v>
      </c>
      <c r="AO698" s="749" t="s">
        <v>17776</v>
      </c>
      <c r="AP698" s="777"/>
      <c r="AQ698" s="827" t="s">
        <v>17777</v>
      </c>
      <c r="AR698" s="777"/>
      <c r="AS698" s="777"/>
      <c r="AT698" s="752" t="s">
        <v>17778</v>
      </c>
      <c r="AU698" s="694" t="s">
        <v>17779</v>
      </c>
      <c r="AV698" s="694" t="s">
        <v>17780</v>
      </c>
      <c r="AW698" s="709" t="s">
        <v>17781</v>
      </c>
      <c r="AX698" s="709" t="s">
        <v>17782</v>
      </c>
      <c r="AY698" s="872" t="s">
        <v>17783</v>
      </c>
    </row>
    <row r="699" spans="2:51" ht="15" customHeight="1" outlineLevel="1">
      <c r="B699" s="744" t="s">
        <v>17784</v>
      </c>
      <c r="C699" s="757"/>
      <c r="D699" s="757"/>
      <c r="E699" s="757"/>
      <c r="F699" s="757"/>
      <c r="G699" s="757"/>
      <c r="H699" s="758"/>
      <c r="I699" s="759"/>
      <c r="J699" s="761"/>
      <c r="K699" s="761"/>
      <c r="L699" s="749">
        <f t="shared" si="68"/>
        <v>0</v>
      </c>
      <c r="M699" s="786"/>
      <c r="N699" s="780"/>
      <c r="O699" s="786"/>
      <c r="P699" s="786"/>
      <c r="Q699" s="752">
        <f t="shared" si="69"/>
        <v>0</v>
      </c>
      <c r="R699" s="768">
        <f t="shared" si="70"/>
        <v>0</v>
      </c>
      <c r="S699" s="768">
        <f t="shared" si="71"/>
        <v>0</v>
      </c>
      <c r="T699" s="765"/>
      <c r="U699" s="765"/>
      <c r="V699" s="766"/>
      <c r="W699" s="1913"/>
      <c r="X699" s="386" t="s">
        <v>17785</v>
      </c>
      <c r="Y699" s="1913"/>
      <c r="Z699" s="1924"/>
      <c r="AA699" s="1913"/>
      <c r="AB699" s="1914"/>
      <c r="AC699" s="1915"/>
      <c r="AD699" s="834">
        <v>684</v>
      </c>
      <c r="AE699" s="826" t="s">
        <v>17786</v>
      </c>
      <c r="AF699" s="850" t="s">
        <v>17787</v>
      </c>
      <c r="AG699" s="850" t="s">
        <v>17788</v>
      </c>
      <c r="AH699" s="850" t="s">
        <v>17789</v>
      </c>
      <c r="AI699" s="850" t="s">
        <v>17790</v>
      </c>
      <c r="AJ699" s="850" t="s">
        <v>17791</v>
      </c>
      <c r="AK699" s="851" t="s">
        <v>17792</v>
      </c>
      <c r="AL699" s="852" t="s">
        <v>17793</v>
      </c>
      <c r="AM699" s="853" t="s">
        <v>17794</v>
      </c>
      <c r="AN699" s="853" t="s">
        <v>17795</v>
      </c>
      <c r="AO699" s="749" t="s">
        <v>17796</v>
      </c>
      <c r="AP699" s="777"/>
      <c r="AQ699" s="827" t="s">
        <v>17797</v>
      </c>
      <c r="AR699" s="777"/>
      <c r="AS699" s="777"/>
      <c r="AT699" s="752" t="s">
        <v>17798</v>
      </c>
      <c r="AU699" s="694" t="s">
        <v>17799</v>
      </c>
      <c r="AV699" s="694" t="s">
        <v>17800</v>
      </c>
      <c r="AW699" s="709" t="s">
        <v>17801</v>
      </c>
      <c r="AX699" s="709" t="s">
        <v>17802</v>
      </c>
      <c r="AY699" s="872" t="s">
        <v>17803</v>
      </c>
    </row>
    <row r="700" spans="2:51" ht="15" customHeight="1" outlineLevel="1">
      <c r="B700" s="744" t="s">
        <v>17804</v>
      </c>
      <c r="C700" s="757"/>
      <c r="D700" s="757"/>
      <c r="E700" s="757"/>
      <c r="F700" s="757"/>
      <c r="G700" s="757"/>
      <c r="H700" s="758"/>
      <c r="I700" s="759"/>
      <c r="J700" s="761"/>
      <c r="K700" s="761"/>
      <c r="L700" s="749">
        <f t="shared" si="68"/>
        <v>0</v>
      </c>
      <c r="M700" s="786"/>
      <c r="N700" s="780"/>
      <c r="O700" s="786"/>
      <c r="P700" s="786"/>
      <c r="Q700" s="752">
        <f t="shared" si="69"/>
        <v>0</v>
      </c>
      <c r="R700" s="768">
        <f t="shared" si="70"/>
        <v>0</v>
      </c>
      <c r="S700" s="768">
        <f t="shared" si="71"/>
        <v>0</v>
      </c>
      <c r="T700" s="765"/>
      <c r="U700" s="765"/>
      <c r="V700" s="766"/>
      <c r="W700" s="1913"/>
      <c r="X700" s="386" t="s">
        <v>17805</v>
      </c>
      <c r="Y700" s="1913"/>
      <c r="Z700" s="1924"/>
      <c r="AA700" s="1913"/>
      <c r="AB700" s="1914"/>
      <c r="AC700" s="1915"/>
      <c r="AD700" s="834">
        <v>685</v>
      </c>
      <c r="AE700" s="826" t="s">
        <v>17806</v>
      </c>
      <c r="AF700" s="850" t="s">
        <v>17807</v>
      </c>
      <c r="AG700" s="850" t="s">
        <v>17808</v>
      </c>
      <c r="AH700" s="850" t="s">
        <v>17809</v>
      </c>
      <c r="AI700" s="850" t="s">
        <v>17810</v>
      </c>
      <c r="AJ700" s="850" t="s">
        <v>17811</v>
      </c>
      <c r="AK700" s="851" t="s">
        <v>17812</v>
      </c>
      <c r="AL700" s="852" t="s">
        <v>17813</v>
      </c>
      <c r="AM700" s="853" t="s">
        <v>17814</v>
      </c>
      <c r="AN700" s="853" t="s">
        <v>17815</v>
      </c>
      <c r="AO700" s="749" t="s">
        <v>17816</v>
      </c>
      <c r="AP700" s="777"/>
      <c r="AQ700" s="827" t="s">
        <v>17817</v>
      </c>
      <c r="AR700" s="777"/>
      <c r="AS700" s="777"/>
      <c r="AT700" s="752" t="s">
        <v>17818</v>
      </c>
      <c r="AU700" s="694" t="s">
        <v>17819</v>
      </c>
      <c r="AV700" s="694" t="s">
        <v>17820</v>
      </c>
      <c r="AW700" s="709" t="s">
        <v>17821</v>
      </c>
      <c r="AX700" s="709" t="s">
        <v>17822</v>
      </c>
      <c r="AY700" s="872" t="s">
        <v>17823</v>
      </c>
    </row>
    <row r="701" spans="2:51" ht="15" customHeight="1" outlineLevel="1">
      <c r="B701" s="744" t="s">
        <v>17824</v>
      </c>
      <c r="C701" s="757"/>
      <c r="D701" s="757"/>
      <c r="E701" s="757"/>
      <c r="F701" s="757"/>
      <c r="G701" s="757"/>
      <c r="H701" s="758"/>
      <c r="I701" s="759"/>
      <c r="J701" s="761"/>
      <c r="K701" s="761"/>
      <c r="L701" s="749">
        <f t="shared" si="68"/>
        <v>0</v>
      </c>
      <c r="M701" s="786"/>
      <c r="N701" s="780"/>
      <c r="O701" s="786"/>
      <c r="P701" s="786"/>
      <c r="Q701" s="752">
        <f t="shared" si="69"/>
        <v>0</v>
      </c>
      <c r="R701" s="768">
        <f t="shared" si="70"/>
        <v>0</v>
      </c>
      <c r="S701" s="768">
        <f t="shared" si="71"/>
        <v>0</v>
      </c>
      <c r="T701" s="765"/>
      <c r="U701" s="765"/>
      <c r="V701" s="766"/>
      <c r="W701" s="1913"/>
      <c r="X701" s="386" t="s">
        <v>17825</v>
      </c>
      <c r="Y701" s="1913"/>
      <c r="Z701" s="1924"/>
      <c r="AA701" s="1913"/>
      <c r="AB701" s="1914"/>
      <c r="AC701" s="1915"/>
      <c r="AD701" s="834">
        <v>686</v>
      </c>
      <c r="AE701" s="826" t="s">
        <v>17826</v>
      </c>
      <c r="AF701" s="850" t="s">
        <v>17827</v>
      </c>
      <c r="AG701" s="850" t="s">
        <v>17828</v>
      </c>
      <c r="AH701" s="850" t="s">
        <v>17829</v>
      </c>
      <c r="AI701" s="850" t="s">
        <v>17830</v>
      </c>
      <c r="AJ701" s="850" t="s">
        <v>17831</v>
      </c>
      <c r="AK701" s="851" t="s">
        <v>17832</v>
      </c>
      <c r="AL701" s="852" t="s">
        <v>17833</v>
      </c>
      <c r="AM701" s="853" t="s">
        <v>17834</v>
      </c>
      <c r="AN701" s="853" t="s">
        <v>17835</v>
      </c>
      <c r="AO701" s="749" t="s">
        <v>17836</v>
      </c>
      <c r="AP701" s="777"/>
      <c r="AQ701" s="827" t="s">
        <v>17837</v>
      </c>
      <c r="AR701" s="777"/>
      <c r="AS701" s="777"/>
      <c r="AT701" s="752" t="s">
        <v>17838</v>
      </c>
      <c r="AU701" s="694" t="s">
        <v>17839</v>
      </c>
      <c r="AV701" s="694" t="s">
        <v>17840</v>
      </c>
      <c r="AW701" s="709" t="s">
        <v>17841</v>
      </c>
      <c r="AX701" s="709" t="s">
        <v>17842</v>
      </c>
      <c r="AY701" s="872" t="s">
        <v>17843</v>
      </c>
    </row>
    <row r="702" spans="2:51" ht="15" customHeight="1" outlineLevel="1">
      <c r="B702" s="744" t="s">
        <v>17844</v>
      </c>
      <c r="C702" s="757"/>
      <c r="D702" s="757"/>
      <c r="E702" s="757"/>
      <c r="F702" s="757"/>
      <c r="G702" s="757"/>
      <c r="H702" s="758"/>
      <c r="I702" s="759"/>
      <c r="J702" s="761"/>
      <c r="K702" s="761"/>
      <c r="L702" s="749">
        <f t="shared" si="68"/>
        <v>0</v>
      </c>
      <c r="M702" s="786"/>
      <c r="N702" s="780"/>
      <c r="O702" s="786"/>
      <c r="P702" s="786"/>
      <c r="Q702" s="752">
        <f t="shared" si="69"/>
        <v>0</v>
      </c>
      <c r="R702" s="768">
        <f t="shared" si="70"/>
        <v>0</v>
      </c>
      <c r="S702" s="768">
        <f t="shared" si="71"/>
        <v>0</v>
      </c>
      <c r="T702" s="765"/>
      <c r="U702" s="765"/>
      <c r="V702" s="766"/>
      <c r="W702" s="1913"/>
      <c r="X702" s="386" t="s">
        <v>17845</v>
      </c>
      <c r="Y702" s="1913"/>
      <c r="Z702" s="1924"/>
      <c r="AA702" s="1913"/>
      <c r="AB702" s="1914"/>
      <c r="AC702" s="1915"/>
      <c r="AD702" s="834">
        <v>687</v>
      </c>
      <c r="AE702" s="826" t="s">
        <v>17846</v>
      </c>
      <c r="AF702" s="850" t="s">
        <v>17847</v>
      </c>
      <c r="AG702" s="850" t="s">
        <v>17848</v>
      </c>
      <c r="AH702" s="850" t="s">
        <v>17849</v>
      </c>
      <c r="AI702" s="850" t="s">
        <v>17850</v>
      </c>
      <c r="AJ702" s="850" t="s">
        <v>17851</v>
      </c>
      <c r="AK702" s="851" t="s">
        <v>17852</v>
      </c>
      <c r="AL702" s="852" t="s">
        <v>17853</v>
      </c>
      <c r="AM702" s="853" t="s">
        <v>17854</v>
      </c>
      <c r="AN702" s="853" t="s">
        <v>17855</v>
      </c>
      <c r="AO702" s="749" t="s">
        <v>17856</v>
      </c>
      <c r="AP702" s="777"/>
      <c r="AQ702" s="827" t="s">
        <v>17857</v>
      </c>
      <c r="AR702" s="777"/>
      <c r="AS702" s="777"/>
      <c r="AT702" s="752" t="s">
        <v>17858</v>
      </c>
      <c r="AU702" s="694" t="s">
        <v>17859</v>
      </c>
      <c r="AV702" s="694" t="s">
        <v>17860</v>
      </c>
      <c r="AW702" s="709" t="s">
        <v>17861</v>
      </c>
      <c r="AX702" s="709" t="s">
        <v>17862</v>
      </c>
      <c r="AY702" s="872" t="s">
        <v>17863</v>
      </c>
    </row>
    <row r="703" spans="2:51" ht="15" customHeight="1" outlineLevel="1">
      <c r="B703" s="744" t="s">
        <v>17864</v>
      </c>
      <c r="C703" s="757"/>
      <c r="D703" s="757"/>
      <c r="E703" s="757"/>
      <c r="F703" s="757"/>
      <c r="G703" s="757"/>
      <c r="H703" s="758"/>
      <c r="I703" s="759"/>
      <c r="J703" s="761"/>
      <c r="K703" s="761"/>
      <c r="L703" s="749">
        <f t="shared" si="68"/>
        <v>0</v>
      </c>
      <c r="M703" s="786"/>
      <c r="N703" s="780"/>
      <c r="O703" s="786"/>
      <c r="P703" s="786"/>
      <c r="Q703" s="752">
        <f t="shared" si="69"/>
        <v>0</v>
      </c>
      <c r="R703" s="768">
        <f t="shared" si="70"/>
        <v>0</v>
      </c>
      <c r="S703" s="768">
        <f t="shared" si="71"/>
        <v>0</v>
      </c>
      <c r="T703" s="765"/>
      <c r="U703" s="765"/>
      <c r="V703" s="766"/>
      <c r="W703" s="1913"/>
      <c r="X703" s="386" t="s">
        <v>17865</v>
      </c>
      <c r="Y703" s="1913"/>
      <c r="Z703" s="1924"/>
      <c r="AA703" s="1913"/>
      <c r="AB703" s="1914"/>
      <c r="AC703" s="1915"/>
      <c r="AD703" s="834">
        <v>688</v>
      </c>
      <c r="AE703" s="826" t="s">
        <v>17866</v>
      </c>
      <c r="AF703" s="850" t="s">
        <v>17867</v>
      </c>
      <c r="AG703" s="850" t="s">
        <v>17868</v>
      </c>
      <c r="AH703" s="850" t="s">
        <v>17869</v>
      </c>
      <c r="AI703" s="850" t="s">
        <v>17870</v>
      </c>
      <c r="AJ703" s="850" t="s">
        <v>17871</v>
      </c>
      <c r="AK703" s="851" t="s">
        <v>17872</v>
      </c>
      <c r="AL703" s="852" t="s">
        <v>17873</v>
      </c>
      <c r="AM703" s="853" t="s">
        <v>17874</v>
      </c>
      <c r="AN703" s="853" t="s">
        <v>17875</v>
      </c>
      <c r="AO703" s="749" t="s">
        <v>17876</v>
      </c>
      <c r="AP703" s="777"/>
      <c r="AQ703" s="827" t="s">
        <v>17877</v>
      </c>
      <c r="AR703" s="777"/>
      <c r="AS703" s="777"/>
      <c r="AT703" s="752" t="s">
        <v>17878</v>
      </c>
      <c r="AU703" s="694" t="s">
        <v>17879</v>
      </c>
      <c r="AV703" s="694" t="s">
        <v>17880</v>
      </c>
      <c r="AW703" s="709" t="s">
        <v>17881</v>
      </c>
      <c r="AX703" s="709" t="s">
        <v>17882</v>
      </c>
      <c r="AY703" s="872" t="s">
        <v>17883</v>
      </c>
    </row>
    <row r="704" spans="2:51" ht="15" customHeight="1" outlineLevel="1">
      <c r="B704" s="744" t="s">
        <v>17884</v>
      </c>
      <c r="C704" s="757"/>
      <c r="D704" s="757"/>
      <c r="E704" s="757"/>
      <c r="F704" s="757"/>
      <c r="G704" s="757"/>
      <c r="H704" s="758"/>
      <c r="I704" s="759"/>
      <c r="J704" s="761"/>
      <c r="K704" s="761"/>
      <c r="L704" s="749">
        <f t="shared" si="68"/>
        <v>0</v>
      </c>
      <c r="M704" s="786"/>
      <c r="N704" s="780"/>
      <c r="O704" s="786"/>
      <c r="P704" s="786"/>
      <c r="Q704" s="752">
        <f t="shared" si="69"/>
        <v>0</v>
      </c>
      <c r="R704" s="768">
        <f t="shared" si="70"/>
        <v>0</v>
      </c>
      <c r="S704" s="768">
        <f t="shared" si="71"/>
        <v>0</v>
      </c>
      <c r="T704" s="765"/>
      <c r="U704" s="765"/>
      <c r="V704" s="766"/>
      <c r="W704" s="1913"/>
      <c r="X704" s="386" t="s">
        <v>17885</v>
      </c>
      <c r="Y704" s="1913"/>
      <c r="Z704" s="1924"/>
      <c r="AA704" s="1913"/>
      <c r="AB704" s="1914"/>
      <c r="AC704" s="1915"/>
      <c r="AD704" s="834">
        <v>689</v>
      </c>
      <c r="AE704" s="826" t="s">
        <v>17886</v>
      </c>
      <c r="AF704" s="850" t="s">
        <v>17887</v>
      </c>
      <c r="AG704" s="850" t="s">
        <v>17888</v>
      </c>
      <c r="AH704" s="850" t="s">
        <v>17889</v>
      </c>
      <c r="AI704" s="850" t="s">
        <v>17890</v>
      </c>
      <c r="AJ704" s="850" t="s">
        <v>17891</v>
      </c>
      <c r="AK704" s="851" t="s">
        <v>17892</v>
      </c>
      <c r="AL704" s="852" t="s">
        <v>17893</v>
      </c>
      <c r="AM704" s="853" t="s">
        <v>17894</v>
      </c>
      <c r="AN704" s="853" t="s">
        <v>17895</v>
      </c>
      <c r="AO704" s="749" t="s">
        <v>17896</v>
      </c>
      <c r="AP704" s="777"/>
      <c r="AQ704" s="827" t="s">
        <v>17897</v>
      </c>
      <c r="AR704" s="777"/>
      <c r="AS704" s="777"/>
      <c r="AT704" s="752" t="s">
        <v>17898</v>
      </c>
      <c r="AU704" s="694" t="s">
        <v>17899</v>
      </c>
      <c r="AV704" s="694" t="s">
        <v>17900</v>
      </c>
      <c r="AW704" s="709" t="s">
        <v>17901</v>
      </c>
      <c r="AX704" s="709" t="s">
        <v>17902</v>
      </c>
      <c r="AY704" s="872" t="s">
        <v>17903</v>
      </c>
    </row>
    <row r="705" spans="2:51" ht="15" customHeight="1" outlineLevel="1">
      <c r="B705" s="744" t="s">
        <v>17904</v>
      </c>
      <c r="C705" s="757"/>
      <c r="D705" s="757"/>
      <c r="E705" s="757"/>
      <c r="F705" s="757"/>
      <c r="G705" s="757"/>
      <c r="H705" s="758"/>
      <c r="I705" s="759"/>
      <c r="J705" s="761"/>
      <c r="K705" s="761"/>
      <c r="L705" s="749">
        <f t="shared" si="68"/>
        <v>0</v>
      </c>
      <c r="M705" s="786"/>
      <c r="N705" s="780"/>
      <c r="O705" s="786"/>
      <c r="P705" s="786"/>
      <c r="Q705" s="752">
        <f t="shared" si="69"/>
        <v>0</v>
      </c>
      <c r="R705" s="768">
        <f t="shared" si="70"/>
        <v>0</v>
      </c>
      <c r="S705" s="768">
        <f t="shared" si="71"/>
        <v>0</v>
      </c>
      <c r="T705" s="765"/>
      <c r="U705" s="765"/>
      <c r="V705" s="766"/>
      <c r="W705" s="1913"/>
      <c r="X705" s="386" t="s">
        <v>17905</v>
      </c>
      <c r="Y705" s="1913"/>
      <c r="Z705" s="1924"/>
      <c r="AA705" s="1913"/>
      <c r="AB705" s="1914"/>
      <c r="AC705" s="1915"/>
      <c r="AD705" s="834">
        <v>690</v>
      </c>
      <c r="AE705" s="826" t="s">
        <v>17906</v>
      </c>
      <c r="AF705" s="850" t="s">
        <v>17907</v>
      </c>
      <c r="AG705" s="850" t="s">
        <v>17908</v>
      </c>
      <c r="AH705" s="850" t="s">
        <v>17909</v>
      </c>
      <c r="AI705" s="850" t="s">
        <v>17910</v>
      </c>
      <c r="AJ705" s="850" t="s">
        <v>17911</v>
      </c>
      <c r="AK705" s="851" t="s">
        <v>17912</v>
      </c>
      <c r="AL705" s="852" t="s">
        <v>17913</v>
      </c>
      <c r="AM705" s="853" t="s">
        <v>17914</v>
      </c>
      <c r="AN705" s="853" t="s">
        <v>17915</v>
      </c>
      <c r="AO705" s="749" t="s">
        <v>17916</v>
      </c>
      <c r="AP705" s="777"/>
      <c r="AQ705" s="827" t="s">
        <v>17917</v>
      </c>
      <c r="AR705" s="777"/>
      <c r="AS705" s="777"/>
      <c r="AT705" s="752" t="s">
        <v>17918</v>
      </c>
      <c r="AU705" s="694" t="s">
        <v>17919</v>
      </c>
      <c r="AV705" s="694" t="s">
        <v>17920</v>
      </c>
      <c r="AW705" s="709" t="s">
        <v>17921</v>
      </c>
      <c r="AX705" s="709" t="s">
        <v>17922</v>
      </c>
      <c r="AY705" s="872" t="s">
        <v>17923</v>
      </c>
    </row>
    <row r="706" spans="2:51" ht="15" customHeight="1" outlineLevel="1">
      <c r="B706" s="744" t="s">
        <v>17924</v>
      </c>
      <c r="C706" s="757"/>
      <c r="D706" s="757"/>
      <c r="E706" s="757"/>
      <c r="F706" s="757"/>
      <c r="G706" s="757"/>
      <c r="H706" s="758"/>
      <c r="I706" s="759"/>
      <c r="J706" s="761"/>
      <c r="K706" s="761"/>
      <c r="L706" s="749">
        <f t="shared" si="68"/>
        <v>0</v>
      </c>
      <c r="M706" s="786"/>
      <c r="N706" s="780"/>
      <c r="O706" s="786"/>
      <c r="P706" s="786"/>
      <c r="Q706" s="752">
        <f t="shared" si="69"/>
        <v>0</v>
      </c>
      <c r="R706" s="768">
        <f t="shared" si="70"/>
        <v>0</v>
      </c>
      <c r="S706" s="768">
        <f t="shared" si="71"/>
        <v>0</v>
      </c>
      <c r="T706" s="765"/>
      <c r="U706" s="765"/>
      <c r="V706" s="766"/>
      <c r="W706" s="1913"/>
      <c r="X706" s="386" t="s">
        <v>17925</v>
      </c>
      <c r="Y706" s="1913"/>
      <c r="Z706" s="1924"/>
      <c r="AA706" s="1913"/>
      <c r="AB706" s="1914"/>
      <c r="AC706" s="1915"/>
      <c r="AD706" s="834">
        <v>691</v>
      </c>
      <c r="AE706" s="826" t="s">
        <v>17926</v>
      </c>
      <c r="AF706" s="850" t="s">
        <v>17927</v>
      </c>
      <c r="AG706" s="850" t="s">
        <v>17928</v>
      </c>
      <c r="AH706" s="850" t="s">
        <v>17929</v>
      </c>
      <c r="AI706" s="850" t="s">
        <v>17930</v>
      </c>
      <c r="AJ706" s="850" t="s">
        <v>17931</v>
      </c>
      <c r="AK706" s="851" t="s">
        <v>17932</v>
      </c>
      <c r="AL706" s="852" t="s">
        <v>17933</v>
      </c>
      <c r="AM706" s="853" t="s">
        <v>17934</v>
      </c>
      <c r="AN706" s="853" t="s">
        <v>17935</v>
      </c>
      <c r="AO706" s="749" t="s">
        <v>17936</v>
      </c>
      <c r="AP706" s="777"/>
      <c r="AQ706" s="827" t="s">
        <v>17937</v>
      </c>
      <c r="AR706" s="777"/>
      <c r="AS706" s="777"/>
      <c r="AT706" s="752" t="s">
        <v>17938</v>
      </c>
      <c r="AU706" s="694" t="s">
        <v>17939</v>
      </c>
      <c r="AV706" s="694" t="s">
        <v>17940</v>
      </c>
      <c r="AW706" s="709" t="s">
        <v>17941</v>
      </c>
      <c r="AX706" s="709" t="s">
        <v>17942</v>
      </c>
      <c r="AY706" s="872" t="s">
        <v>17943</v>
      </c>
    </row>
    <row r="707" spans="2:51" ht="15" customHeight="1" outlineLevel="1">
      <c r="B707" s="744" t="s">
        <v>17944</v>
      </c>
      <c r="C707" s="757"/>
      <c r="D707" s="757"/>
      <c r="E707" s="757"/>
      <c r="F707" s="757"/>
      <c r="G707" s="757"/>
      <c r="H707" s="758"/>
      <c r="I707" s="759"/>
      <c r="J707" s="761"/>
      <c r="K707" s="761"/>
      <c r="L707" s="749">
        <f t="shared" si="68"/>
        <v>0</v>
      </c>
      <c r="M707" s="786"/>
      <c r="N707" s="780"/>
      <c r="O707" s="786"/>
      <c r="P707" s="786"/>
      <c r="Q707" s="752">
        <f t="shared" si="69"/>
        <v>0</v>
      </c>
      <c r="R707" s="768">
        <f t="shared" si="70"/>
        <v>0</v>
      </c>
      <c r="S707" s="768">
        <f t="shared" si="71"/>
        <v>0</v>
      </c>
      <c r="T707" s="765"/>
      <c r="U707" s="765"/>
      <c r="V707" s="766"/>
      <c r="W707" s="1913"/>
      <c r="X707" s="386" t="s">
        <v>17945</v>
      </c>
      <c r="Y707" s="1913"/>
      <c r="Z707" s="1924"/>
      <c r="AA707" s="1913"/>
      <c r="AB707" s="1914"/>
      <c r="AC707" s="1915"/>
      <c r="AD707" s="834">
        <v>692</v>
      </c>
      <c r="AE707" s="826" t="s">
        <v>17946</v>
      </c>
      <c r="AF707" s="850" t="s">
        <v>17947</v>
      </c>
      <c r="AG707" s="850" t="s">
        <v>17948</v>
      </c>
      <c r="AH707" s="850" t="s">
        <v>17949</v>
      </c>
      <c r="AI707" s="850" t="s">
        <v>17950</v>
      </c>
      <c r="AJ707" s="850" t="s">
        <v>17951</v>
      </c>
      <c r="AK707" s="851" t="s">
        <v>17952</v>
      </c>
      <c r="AL707" s="852" t="s">
        <v>17953</v>
      </c>
      <c r="AM707" s="853" t="s">
        <v>17954</v>
      </c>
      <c r="AN707" s="853" t="s">
        <v>17955</v>
      </c>
      <c r="AO707" s="749" t="s">
        <v>17956</v>
      </c>
      <c r="AP707" s="777"/>
      <c r="AQ707" s="827" t="s">
        <v>17957</v>
      </c>
      <c r="AR707" s="777"/>
      <c r="AS707" s="777"/>
      <c r="AT707" s="752" t="s">
        <v>17958</v>
      </c>
      <c r="AU707" s="694" t="s">
        <v>17959</v>
      </c>
      <c r="AV707" s="694" t="s">
        <v>17960</v>
      </c>
      <c r="AW707" s="709" t="s">
        <v>17961</v>
      </c>
      <c r="AX707" s="709" t="s">
        <v>17962</v>
      </c>
      <c r="AY707" s="872" t="s">
        <v>17963</v>
      </c>
    </row>
    <row r="708" spans="2:51" ht="15" customHeight="1" outlineLevel="1">
      <c r="B708" s="744" t="s">
        <v>17964</v>
      </c>
      <c r="C708" s="757"/>
      <c r="D708" s="757"/>
      <c r="E708" s="757"/>
      <c r="F708" s="757"/>
      <c r="G708" s="757"/>
      <c r="H708" s="758"/>
      <c r="I708" s="759"/>
      <c r="J708" s="761"/>
      <c r="K708" s="761"/>
      <c r="L708" s="749">
        <f t="shared" si="68"/>
        <v>0</v>
      </c>
      <c r="M708" s="786"/>
      <c r="N708" s="780"/>
      <c r="O708" s="786"/>
      <c r="P708" s="786"/>
      <c r="Q708" s="752">
        <f t="shared" si="69"/>
        <v>0</v>
      </c>
      <c r="R708" s="768">
        <f t="shared" si="70"/>
        <v>0</v>
      </c>
      <c r="S708" s="768">
        <f t="shared" si="71"/>
        <v>0</v>
      </c>
      <c r="T708" s="765"/>
      <c r="U708" s="765"/>
      <c r="V708" s="766"/>
      <c r="W708" s="1913"/>
      <c r="X708" s="386" t="s">
        <v>17965</v>
      </c>
      <c r="Y708" s="1913"/>
      <c r="Z708" s="1924"/>
      <c r="AA708" s="1913"/>
      <c r="AB708" s="1914"/>
      <c r="AC708" s="1915"/>
      <c r="AD708" s="834">
        <v>693</v>
      </c>
      <c r="AE708" s="826" t="s">
        <v>17966</v>
      </c>
      <c r="AF708" s="850" t="s">
        <v>17967</v>
      </c>
      <c r="AG708" s="850" t="s">
        <v>17968</v>
      </c>
      <c r="AH708" s="850" t="s">
        <v>17969</v>
      </c>
      <c r="AI708" s="850" t="s">
        <v>17970</v>
      </c>
      <c r="AJ708" s="850" t="s">
        <v>17971</v>
      </c>
      <c r="AK708" s="851" t="s">
        <v>17972</v>
      </c>
      <c r="AL708" s="852" t="s">
        <v>17973</v>
      </c>
      <c r="AM708" s="853" t="s">
        <v>17974</v>
      </c>
      <c r="AN708" s="853" t="s">
        <v>17975</v>
      </c>
      <c r="AO708" s="749" t="s">
        <v>17976</v>
      </c>
      <c r="AP708" s="777"/>
      <c r="AQ708" s="827" t="s">
        <v>17977</v>
      </c>
      <c r="AR708" s="777"/>
      <c r="AS708" s="777"/>
      <c r="AT708" s="752" t="s">
        <v>17978</v>
      </c>
      <c r="AU708" s="694" t="s">
        <v>17979</v>
      </c>
      <c r="AV708" s="694" t="s">
        <v>17980</v>
      </c>
      <c r="AW708" s="709" t="s">
        <v>17981</v>
      </c>
      <c r="AX708" s="709" t="s">
        <v>17982</v>
      </c>
      <c r="AY708" s="872" t="s">
        <v>17983</v>
      </c>
    </row>
    <row r="709" spans="2:51" ht="15" customHeight="1" outlineLevel="1">
      <c r="B709" s="744" t="s">
        <v>17984</v>
      </c>
      <c r="C709" s="757"/>
      <c r="D709" s="757"/>
      <c r="E709" s="757"/>
      <c r="F709" s="757"/>
      <c r="G709" s="757"/>
      <c r="H709" s="758"/>
      <c r="I709" s="759"/>
      <c r="J709" s="761"/>
      <c r="K709" s="761"/>
      <c r="L709" s="749">
        <f t="shared" si="68"/>
        <v>0</v>
      </c>
      <c r="M709" s="786"/>
      <c r="N709" s="780"/>
      <c r="O709" s="786"/>
      <c r="P709" s="786"/>
      <c r="Q709" s="752">
        <f t="shared" si="69"/>
        <v>0</v>
      </c>
      <c r="R709" s="768">
        <f t="shared" si="70"/>
        <v>0</v>
      </c>
      <c r="S709" s="768">
        <f t="shared" si="71"/>
        <v>0</v>
      </c>
      <c r="T709" s="765"/>
      <c r="U709" s="765"/>
      <c r="V709" s="766"/>
      <c r="W709" s="1913"/>
      <c r="X709" s="386" t="s">
        <v>17985</v>
      </c>
      <c r="Y709" s="1913"/>
      <c r="Z709" s="1924"/>
      <c r="AA709" s="1913"/>
      <c r="AB709" s="1914"/>
      <c r="AC709" s="1915"/>
      <c r="AD709" s="834">
        <v>694</v>
      </c>
      <c r="AE709" s="826" t="s">
        <v>17986</v>
      </c>
      <c r="AF709" s="850" t="s">
        <v>17987</v>
      </c>
      <c r="AG709" s="850" t="s">
        <v>17988</v>
      </c>
      <c r="AH709" s="850" t="s">
        <v>17989</v>
      </c>
      <c r="AI709" s="850" t="s">
        <v>17990</v>
      </c>
      <c r="AJ709" s="850" t="s">
        <v>17991</v>
      </c>
      <c r="AK709" s="851" t="s">
        <v>17992</v>
      </c>
      <c r="AL709" s="852" t="s">
        <v>17993</v>
      </c>
      <c r="AM709" s="853" t="s">
        <v>17994</v>
      </c>
      <c r="AN709" s="853" t="s">
        <v>17995</v>
      </c>
      <c r="AO709" s="749" t="s">
        <v>17996</v>
      </c>
      <c r="AP709" s="777"/>
      <c r="AQ709" s="827" t="s">
        <v>17997</v>
      </c>
      <c r="AR709" s="777"/>
      <c r="AS709" s="777"/>
      <c r="AT709" s="752" t="s">
        <v>17998</v>
      </c>
      <c r="AU709" s="694" t="s">
        <v>17999</v>
      </c>
      <c r="AV709" s="694" t="s">
        <v>18000</v>
      </c>
      <c r="AW709" s="709" t="s">
        <v>18001</v>
      </c>
      <c r="AX709" s="709" t="s">
        <v>18002</v>
      </c>
      <c r="AY709" s="872" t="s">
        <v>18003</v>
      </c>
    </row>
    <row r="710" spans="2:51" ht="15" customHeight="1" outlineLevel="1">
      <c r="B710" s="744" t="s">
        <v>18004</v>
      </c>
      <c r="C710" s="757"/>
      <c r="D710" s="757"/>
      <c r="E710" s="757"/>
      <c r="F710" s="757"/>
      <c r="G710" s="757"/>
      <c r="H710" s="758"/>
      <c r="I710" s="759"/>
      <c r="J710" s="761"/>
      <c r="K710" s="761"/>
      <c r="L710" s="749">
        <f t="shared" si="68"/>
        <v>0</v>
      </c>
      <c r="M710" s="786"/>
      <c r="N710" s="780"/>
      <c r="O710" s="786"/>
      <c r="P710" s="786"/>
      <c r="Q710" s="752">
        <f t="shared" si="69"/>
        <v>0</v>
      </c>
      <c r="R710" s="768">
        <f t="shared" si="70"/>
        <v>0</v>
      </c>
      <c r="S710" s="768">
        <f t="shared" si="71"/>
        <v>0</v>
      </c>
      <c r="T710" s="765"/>
      <c r="U710" s="765"/>
      <c r="V710" s="766"/>
      <c r="W710" s="1913"/>
      <c r="X710" s="386" t="s">
        <v>18005</v>
      </c>
      <c r="Y710" s="1913"/>
      <c r="Z710" s="1924"/>
      <c r="AA710" s="1913"/>
      <c r="AB710" s="1914"/>
      <c r="AC710" s="1915"/>
      <c r="AD710" s="834">
        <v>695</v>
      </c>
      <c r="AE710" s="826" t="s">
        <v>18006</v>
      </c>
      <c r="AF710" s="850" t="s">
        <v>18007</v>
      </c>
      <c r="AG710" s="850" t="s">
        <v>18008</v>
      </c>
      <c r="AH710" s="850" t="s">
        <v>18009</v>
      </c>
      <c r="AI710" s="850" t="s">
        <v>18010</v>
      </c>
      <c r="AJ710" s="850" t="s">
        <v>18011</v>
      </c>
      <c r="AK710" s="851" t="s">
        <v>18012</v>
      </c>
      <c r="AL710" s="852" t="s">
        <v>18013</v>
      </c>
      <c r="AM710" s="853" t="s">
        <v>18014</v>
      </c>
      <c r="AN710" s="853" t="s">
        <v>18015</v>
      </c>
      <c r="AO710" s="749" t="s">
        <v>18016</v>
      </c>
      <c r="AP710" s="777"/>
      <c r="AQ710" s="827" t="s">
        <v>18017</v>
      </c>
      <c r="AR710" s="777"/>
      <c r="AS710" s="777"/>
      <c r="AT710" s="752" t="s">
        <v>18018</v>
      </c>
      <c r="AU710" s="694" t="s">
        <v>18019</v>
      </c>
      <c r="AV710" s="694" t="s">
        <v>18020</v>
      </c>
      <c r="AW710" s="709" t="s">
        <v>18021</v>
      </c>
      <c r="AX710" s="709" t="s">
        <v>18022</v>
      </c>
      <c r="AY710" s="872" t="s">
        <v>18023</v>
      </c>
    </row>
    <row r="711" spans="2:51" ht="15" customHeight="1" outlineLevel="1">
      <c r="B711" s="744" t="s">
        <v>18024</v>
      </c>
      <c r="C711" s="757"/>
      <c r="D711" s="757"/>
      <c r="E711" s="757"/>
      <c r="F711" s="757"/>
      <c r="G711" s="757"/>
      <c r="H711" s="758"/>
      <c r="I711" s="759"/>
      <c r="J711" s="761"/>
      <c r="K711" s="761"/>
      <c r="L711" s="749">
        <f t="shared" si="68"/>
        <v>0</v>
      </c>
      <c r="M711" s="786"/>
      <c r="N711" s="780"/>
      <c r="O711" s="786"/>
      <c r="P711" s="786"/>
      <c r="Q711" s="752">
        <f t="shared" si="69"/>
        <v>0</v>
      </c>
      <c r="R711" s="768">
        <f t="shared" si="70"/>
        <v>0</v>
      </c>
      <c r="S711" s="768">
        <f t="shared" si="71"/>
        <v>0</v>
      </c>
      <c r="T711" s="765"/>
      <c r="U711" s="765"/>
      <c r="V711" s="766"/>
      <c r="W711" s="1913"/>
      <c r="X711" s="386" t="s">
        <v>18025</v>
      </c>
      <c r="Y711" s="1913"/>
      <c r="Z711" s="1924"/>
      <c r="AA711" s="1913"/>
      <c r="AB711" s="1914"/>
      <c r="AC711" s="1915"/>
      <c r="AD711" s="834">
        <v>696</v>
      </c>
      <c r="AE711" s="826" t="s">
        <v>18026</v>
      </c>
      <c r="AF711" s="850" t="s">
        <v>18027</v>
      </c>
      <c r="AG711" s="850" t="s">
        <v>18028</v>
      </c>
      <c r="AH711" s="850" t="s">
        <v>18029</v>
      </c>
      <c r="AI711" s="850" t="s">
        <v>18030</v>
      </c>
      <c r="AJ711" s="850" t="s">
        <v>18031</v>
      </c>
      <c r="AK711" s="851" t="s">
        <v>18032</v>
      </c>
      <c r="AL711" s="852" t="s">
        <v>18033</v>
      </c>
      <c r="AM711" s="853" t="s">
        <v>18034</v>
      </c>
      <c r="AN711" s="853" t="s">
        <v>18035</v>
      </c>
      <c r="AO711" s="749" t="s">
        <v>18036</v>
      </c>
      <c r="AP711" s="777"/>
      <c r="AQ711" s="827" t="s">
        <v>18037</v>
      </c>
      <c r="AR711" s="777"/>
      <c r="AS711" s="777"/>
      <c r="AT711" s="752" t="s">
        <v>18038</v>
      </c>
      <c r="AU711" s="694" t="s">
        <v>18039</v>
      </c>
      <c r="AV711" s="694" t="s">
        <v>18040</v>
      </c>
      <c r="AW711" s="709" t="s">
        <v>18041</v>
      </c>
      <c r="AX711" s="709" t="s">
        <v>18042</v>
      </c>
      <c r="AY711" s="872" t="s">
        <v>18043</v>
      </c>
    </row>
    <row r="712" spans="2:51" ht="15" customHeight="1" outlineLevel="1">
      <c r="B712" s="744" t="s">
        <v>18044</v>
      </c>
      <c r="C712" s="757"/>
      <c r="D712" s="757"/>
      <c r="E712" s="757"/>
      <c r="F712" s="757"/>
      <c r="G712" s="757"/>
      <c r="H712" s="758"/>
      <c r="I712" s="759"/>
      <c r="J712" s="761"/>
      <c r="K712" s="761"/>
      <c r="L712" s="749">
        <f t="shared" si="68"/>
        <v>0</v>
      </c>
      <c r="M712" s="786"/>
      <c r="N712" s="780"/>
      <c r="O712" s="786"/>
      <c r="P712" s="786"/>
      <c r="Q712" s="752">
        <f t="shared" si="69"/>
        <v>0</v>
      </c>
      <c r="R712" s="768">
        <f t="shared" si="70"/>
        <v>0</v>
      </c>
      <c r="S712" s="768">
        <f t="shared" si="71"/>
        <v>0</v>
      </c>
      <c r="T712" s="765"/>
      <c r="U712" s="765"/>
      <c r="V712" s="766"/>
      <c r="W712" s="1913"/>
      <c r="X712" s="386" t="s">
        <v>18045</v>
      </c>
      <c r="Y712" s="1913"/>
      <c r="Z712" s="1924"/>
      <c r="AA712" s="1913"/>
      <c r="AB712" s="1914"/>
      <c r="AC712" s="1915"/>
      <c r="AD712" s="834">
        <v>697</v>
      </c>
      <c r="AE712" s="826" t="s">
        <v>18046</v>
      </c>
      <c r="AF712" s="850" t="s">
        <v>18047</v>
      </c>
      <c r="AG712" s="850" t="s">
        <v>18048</v>
      </c>
      <c r="AH712" s="850" t="s">
        <v>18049</v>
      </c>
      <c r="AI712" s="850" t="s">
        <v>18050</v>
      </c>
      <c r="AJ712" s="850" t="s">
        <v>18051</v>
      </c>
      <c r="AK712" s="851" t="s">
        <v>18052</v>
      </c>
      <c r="AL712" s="852" t="s">
        <v>18053</v>
      </c>
      <c r="AM712" s="853" t="s">
        <v>18054</v>
      </c>
      <c r="AN712" s="853" t="s">
        <v>18055</v>
      </c>
      <c r="AO712" s="749" t="s">
        <v>18056</v>
      </c>
      <c r="AP712" s="777"/>
      <c r="AQ712" s="827" t="s">
        <v>18057</v>
      </c>
      <c r="AR712" s="777"/>
      <c r="AS712" s="777"/>
      <c r="AT712" s="752" t="s">
        <v>18058</v>
      </c>
      <c r="AU712" s="694" t="s">
        <v>18059</v>
      </c>
      <c r="AV712" s="694" t="s">
        <v>18060</v>
      </c>
      <c r="AW712" s="709" t="s">
        <v>18061</v>
      </c>
      <c r="AX712" s="709" t="s">
        <v>18062</v>
      </c>
      <c r="AY712" s="872" t="s">
        <v>18063</v>
      </c>
    </row>
    <row r="713" spans="2:51" ht="15" customHeight="1" outlineLevel="1">
      <c r="B713" s="744" t="s">
        <v>18064</v>
      </c>
      <c r="C713" s="757"/>
      <c r="D713" s="757"/>
      <c r="E713" s="757"/>
      <c r="F713" s="757"/>
      <c r="G713" s="757"/>
      <c r="H713" s="758"/>
      <c r="I713" s="759"/>
      <c r="J713" s="761"/>
      <c r="K713" s="761"/>
      <c r="L713" s="749">
        <f t="shared" si="68"/>
        <v>0</v>
      </c>
      <c r="M713" s="786"/>
      <c r="N713" s="780"/>
      <c r="O713" s="786"/>
      <c r="P713" s="786"/>
      <c r="Q713" s="752">
        <f t="shared" si="69"/>
        <v>0</v>
      </c>
      <c r="R713" s="768">
        <f t="shared" si="70"/>
        <v>0</v>
      </c>
      <c r="S713" s="768">
        <f t="shared" si="71"/>
        <v>0</v>
      </c>
      <c r="T713" s="765"/>
      <c r="U713" s="765"/>
      <c r="V713" s="766"/>
      <c r="W713" s="1913"/>
      <c r="X713" s="386" t="s">
        <v>18065</v>
      </c>
      <c r="Y713" s="1913"/>
      <c r="Z713" s="1924"/>
      <c r="AA713" s="1913"/>
      <c r="AB713" s="1914"/>
      <c r="AC713" s="1915"/>
      <c r="AD713" s="834">
        <v>698</v>
      </c>
      <c r="AE713" s="826" t="s">
        <v>18066</v>
      </c>
      <c r="AF713" s="850" t="s">
        <v>18067</v>
      </c>
      <c r="AG713" s="850" t="s">
        <v>18068</v>
      </c>
      <c r="AH713" s="850" t="s">
        <v>18069</v>
      </c>
      <c r="AI713" s="850" t="s">
        <v>18070</v>
      </c>
      <c r="AJ713" s="850" t="s">
        <v>18071</v>
      </c>
      <c r="AK713" s="851" t="s">
        <v>18072</v>
      </c>
      <c r="AL713" s="852" t="s">
        <v>18073</v>
      </c>
      <c r="AM713" s="853" t="s">
        <v>18074</v>
      </c>
      <c r="AN713" s="853" t="s">
        <v>18075</v>
      </c>
      <c r="AO713" s="749" t="s">
        <v>18076</v>
      </c>
      <c r="AP713" s="777"/>
      <c r="AQ713" s="827" t="s">
        <v>18077</v>
      </c>
      <c r="AR713" s="777"/>
      <c r="AS713" s="777"/>
      <c r="AT713" s="752" t="s">
        <v>18078</v>
      </c>
      <c r="AU713" s="694" t="s">
        <v>18079</v>
      </c>
      <c r="AV713" s="694" t="s">
        <v>18080</v>
      </c>
      <c r="AW713" s="709" t="s">
        <v>18081</v>
      </c>
      <c r="AX713" s="709" t="s">
        <v>18082</v>
      </c>
      <c r="AY713" s="872" t="s">
        <v>18083</v>
      </c>
    </row>
    <row r="714" spans="2:51" ht="15" customHeight="1" outlineLevel="1">
      <c r="B714" s="744" t="s">
        <v>18084</v>
      </c>
      <c r="C714" s="757"/>
      <c r="D714" s="757"/>
      <c r="E714" s="757"/>
      <c r="F714" s="757"/>
      <c r="G714" s="757"/>
      <c r="H714" s="758"/>
      <c r="I714" s="759"/>
      <c r="J714" s="761"/>
      <c r="K714" s="761"/>
      <c r="L714" s="749">
        <f t="shared" si="68"/>
        <v>0</v>
      </c>
      <c r="M714" s="786"/>
      <c r="N714" s="780"/>
      <c r="O714" s="786"/>
      <c r="P714" s="786"/>
      <c r="Q714" s="752">
        <f t="shared" si="69"/>
        <v>0</v>
      </c>
      <c r="R714" s="768">
        <f t="shared" si="70"/>
        <v>0</v>
      </c>
      <c r="S714" s="768">
        <f t="shared" si="71"/>
        <v>0</v>
      </c>
      <c r="T714" s="765"/>
      <c r="U714" s="765"/>
      <c r="V714" s="766"/>
      <c r="W714" s="1913"/>
      <c r="X714" s="386" t="s">
        <v>18085</v>
      </c>
      <c r="Y714" s="1913"/>
      <c r="Z714" s="1924"/>
      <c r="AA714" s="1913"/>
      <c r="AB714" s="1914"/>
      <c r="AC714" s="1915"/>
      <c r="AD714" s="834">
        <v>699</v>
      </c>
      <c r="AE714" s="826" t="s">
        <v>18086</v>
      </c>
      <c r="AF714" s="850" t="s">
        <v>18087</v>
      </c>
      <c r="AG714" s="850" t="s">
        <v>18088</v>
      </c>
      <c r="AH714" s="850" t="s">
        <v>18089</v>
      </c>
      <c r="AI714" s="850" t="s">
        <v>18090</v>
      </c>
      <c r="AJ714" s="850" t="s">
        <v>18091</v>
      </c>
      <c r="AK714" s="851" t="s">
        <v>18092</v>
      </c>
      <c r="AL714" s="852" t="s">
        <v>18093</v>
      </c>
      <c r="AM714" s="853" t="s">
        <v>18094</v>
      </c>
      <c r="AN714" s="853" t="s">
        <v>18095</v>
      </c>
      <c r="AO714" s="749" t="s">
        <v>18096</v>
      </c>
      <c r="AP714" s="777"/>
      <c r="AQ714" s="827" t="s">
        <v>18097</v>
      </c>
      <c r="AR714" s="777"/>
      <c r="AS714" s="777"/>
      <c r="AT714" s="752" t="s">
        <v>18098</v>
      </c>
      <c r="AU714" s="694" t="s">
        <v>18099</v>
      </c>
      <c r="AV714" s="694" t="s">
        <v>18100</v>
      </c>
      <c r="AW714" s="709" t="s">
        <v>18101</v>
      </c>
      <c r="AX714" s="709" t="s">
        <v>18102</v>
      </c>
      <c r="AY714" s="872" t="s">
        <v>18103</v>
      </c>
    </row>
    <row r="715" spans="2:51" ht="15" customHeight="1" outlineLevel="1">
      <c r="B715" s="744" t="s">
        <v>18104</v>
      </c>
      <c r="C715" s="757"/>
      <c r="D715" s="757"/>
      <c r="E715" s="757"/>
      <c r="F715" s="757"/>
      <c r="G715" s="757"/>
      <c r="H715" s="758"/>
      <c r="I715" s="759"/>
      <c r="J715" s="761"/>
      <c r="K715" s="761"/>
      <c r="L715" s="749">
        <f t="shared" si="68"/>
        <v>0</v>
      </c>
      <c r="M715" s="786"/>
      <c r="N715" s="780"/>
      <c r="O715" s="786"/>
      <c r="P715" s="786"/>
      <c r="Q715" s="752">
        <f t="shared" si="69"/>
        <v>0</v>
      </c>
      <c r="R715" s="768">
        <f t="shared" si="70"/>
        <v>0</v>
      </c>
      <c r="S715" s="768">
        <f t="shared" si="71"/>
        <v>0</v>
      </c>
      <c r="T715" s="765"/>
      <c r="U715" s="765"/>
      <c r="V715" s="766"/>
      <c r="W715" s="1913"/>
      <c r="X715" s="386" t="s">
        <v>18105</v>
      </c>
      <c r="Y715" s="1913"/>
      <c r="Z715" s="1924"/>
      <c r="AA715" s="1913"/>
      <c r="AB715" s="1914"/>
      <c r="AC715" s="1915"/>
      <c r="AD715" s="834">
        <v>700</v>
      </c>
      <c r="AE715" s="826" t="s">
        <v>18106</v>
      </c>
      <c r="AF715" s="850" t="s">
        <v>18107</v>
      </c>
      <c r="AG715" s="850" t="s">
        <v>18108</v>
      </c>
      <c r="AH715" s="850" t="s">
        <v>18109</v>
      </c>
      <c r="AI715" s="850" t="s">
        <v>18110</v>
      </c>
      <c r="AJ715" s="850" t="s">
        <v>18111</v>
      </c>
      <c r="AK715" s="851" t="s">
        <v>18112</v>
      </c>
      <c r="AL715" s="852" t="s">
        <v>18113</v>
      </c>
      <c r="AM715" s="853" t="s">
        <v>18114</v>
      </c>
      <c r="AN715" s="853" t="s">
        <v>18115</v>
      </c>
      <c r="AO715" s="749" t="s">
        <v>18116</v>
      </c>
      <c r="AP715" s="777"/>
      <c r="AQ715" s="827" t="s">
        <v>18117</v>
      </c>
      <c r="AR715" s="777"/>
      <c r="AS715" s="777"/>
      <c r="AT715" s="752" t="s">
        <v>18118</v>
      </c>
      <c r="AU715" s="694" t="s">
        <v>18119</v>
      </c>
      <c r="AV715" s="694" t="s">
        <v>18120</v>
      </c>
      <c r="AW715" s="709" t="s">
        <v>18121</v>
      </c>
      <c r="AX715" s="709" t="s">
        <v>18122</v>
      </c>
      <c r="AY715" s="872" t="s">
        <v>18123</v>
      </c>
    </row>
    <row r="716" spans="2:51" ht="15" customHeight="1" outlineLevel="1">
      <c r="B716" s="744" t="s">
        <v>18124</v>
      </c>
      <c r="C716" s="757"/>
      <c r="D716" s="757"/>
      <c r="E716" s="757"/>
      <c r="F716" s="757"/>
      <c r="G716" s="757"/>
      <c r="H716" s="758"/>
      <c r="I716" s="759"/>
      <c r="J716" s="761"/>
      <c r="K716" s="761"/>
      <c r="L716" s="749">
        <f t="shared" si="68"/>
        <v>0</v>
      </c>
      <c r="M716" s="786"/>
      <c r="N716" s="780"/>
      <c r="O716" s="786"/>
      <c r="P716" s="786"/>
      <c r="Q716" s="752">
        <f t="shared" si="69"/>
        <v>0</v>
      </c>
      <c r="R716" s="768">
        <f t="shared" si="70"/>
        <v>0</v>
      </c>
      <c r="S716" s="768">
        <f t="shared" si="71"/>
        <v>0</v>
      </c>
      <c r="T716" s="765"/>
      <c r="U716" s="765"/>
      <c r="V716" s="766"/>
      <c r="W716" s="1913"/>
      <c r="X716" s="386" t="s">
        <v>18125</v>
      </c>
      <c r="Y716" s="1913"/>
      <c r="Z716" s="1924"/>
      <c r="AA716" s="1913"/>
      <c r="AB716" s="1914"/>
      <c r="AC716" s="1915"/>
      <c r="AD716" s="834">
        <v>701</v>
      </c>
      <c r="AE716" s="826" t="s">
        <v>18126</v>
      </c>
      <c r="AF716" s="850" t="s">
        <v>18127</v>
      </c>
      <c r="AG716" s="850" t="s">
        <v>18128</v>
      </c>
      <c r="AH716" s="850" t="s">
        <v>18129</v>
      </c>
      <c r="AI716" s="850" t="s">
        <v>18130</v>
      </c>
      <c r="AJ716" s="850" t="s">
        <v>18131</v>
      </c>
      <c r="AK716" s="851" t="s">
        <v>18132</v>
      </c>
      <c r="AL716" s="852" t="s">
        <v>18133</v>
      </c>
      <c r="AM716" s="853" t="s">
        <v>18134</v>
      </c>
      <c r="AN716" s="853" t="s">
        <v>18135</v>
      </c>
      <c r="AO716" s="749" t="s">
        <v>18136</v>
      </c>
      <c r="AP716" s="777"/>
      <c r="AQ716" s="827" t="s">
        <v>18137</v>
      </c>
      <c r="AR716" s="777"/>
      <c r="AS716" s="777"/>
      <c r="AT716" s="752" t="s">
        <v>18138</v>
      </c>
      <c r="AU716" s="694" t="s">
        <v>18139</v>
      </c>
      <c r="AV716" s="694" t="s">
        <v>18140</v>
      </c>
      <c r="AW716" s="709" t="s">
        <v>18141</v>
      </c>
      <c r="AX716" s="709" t="s">
        <v>18142</v>
      </c>
      <c r="AY716" s="872" t="s">
        <v>18143</v>
      </c>
    </row>
    <row r="717" spans="2:51" ht="15" customHeight="1" outlineLevel="1">
      <c r="B717" s="744" t="s">
        <v>18144</v>
      </c>
      <c r="C717" s="757"/>
      <c r="D717" s="757"/>
      <c r="E717" s="757"/>
      <c r="F717" s="757"/>
      <c r="G717" s="757"/>
      <c r="H717" s="758"/>
      <c r="I717" s="759"/>
      <c r="J717" s="761"/>
      <c r="K717" s="761"/>
      <c r="L717" s="749">
        <f t="shared" si="68"/>
        <v>0</v>
      </c>
      <c r="M717" s="786"/>
      <c r="N717" s="780"/>
      <c r="O717" s="786"/>
      <c r="P717" s="786"/>
      <c r="Q717" s="752">
        <f t="shared" si="69"/>
        <v>0</v>
      </c>
      <c r="R717" s="768">
        <f t="shared" si="70"/>
        <v>0</v>
      </c>
      <c r="S717" s="768">
        <f t="shared" si="71"/>
        <v>0</v>
      </c>
      <c r="T717" s="765"/>
      <c r="U717" s="765"/>
      <c r="V717" s="766"/>
      <c r="W717" s="1913"/>
      <c r="X717" s="386" t="s">
        <v>18145</v>
      </c>
      <c r="Y717" s="1913"/>
      <c r="Z717" s="1924"/>
      <c r="AA717" s="1913"/>
      <c r="AB717" s="1914"/>
      <c r="AC717" s="1915"/>
      <c r="AD717" s="834">
        <v>702</v>
      </c>
      <c r="AE717" s="826" t="s">
        <v>18146</v>
      </c>
      <c r="AF717" s="850" t="s">
        <v>18147</v>
      </c>
      <c r="AG717" s="850" t="s">
        <v>18148</v>
      </c>
      <c r="AH717" s="850" t="s">
        <v>18149</v>
      </c>
      <c r="AI717" s="850" t="s">
        <v>18150</v>
      </c>
      <c r="AJ717" s="850" t="s">
        <v>18151</v>
      </c>
      <c r="AK717" s="851" t="s">
        <v>18152</v>
      </c>
      <c r="AL717" s="852" t="s">
        <v>18153</v>
      </c>
      <c r="AM717" s="853" t="s">
        <v>18154</v>
      </c>
      <c r="AN717" s="853" t="s">
        <v>18155</v>
      </c>
      <c r="AO717" s="749" t="s">
        <v>18156</v>
      </c>
      <c r="AP717" s="777"/>
      <c r="AQ717" s="827" t="s">
        <v>18157</v>
      </c>
      <c r="AR717" s="777"/>
      <c r="AS717" s="777"/>
      <c r="AT717" s="752" t="s">
        <v>18158</v>
      </c>
      <c r="AU717" s="694" t="s">
        <v>18159</v>
      </c>
      <c r="AV717" s="694" t="s">
        <v>18160</v>
      </c>
      <c r="AW717" s="709" t="s">
        <v>18161</v>
      </c>
      <c r="AX717" s="709" t="s">
        <v>18162</v>
      </c>
      <c r="AY717" s="872" t="s">
        <v>18163</v>
      </c>
    </row>
    <row r="718" spans="2:51" ht="15" customHeight="1" outlineLevel="1">
      <c r="B718" s="744" t="s">
        <v>18164</v>
      </c>
      <c r="C718" s="757"/>
      <c r="D718" s="757"/>
      <c r="E718" s="757"/>
      <c r="F718" s="757"/>
      <c r="G718" s="757"/>
      <c r="H718" s="758"/>
      <c r="I718" s="759"/>
      <c r="J718" s="761"/>
      <c r="K718" s="761"/>
      <c r="L718" s="749">
        <f t="shared" si="68"/>
        <v>0</v>
      </c>
      <c r="M718" s="786"/>
      <c r="N718" s="780"/>
      <c r="O718" s="786"/>
      <c r="P718" s="786"/>
      <c r="Q718" s="752">
        <f t="shared" si="69"/>
        <v>0</v>
      </c>
      <c r="R718" s="768">
        <f t="shared" si="70"/>
        <v>0</v>
      </c>
      <c r="S718" s="768">
        <f t="shared" si="71"/>
        <v>0</v>
      </c>
      <c r="T718" s="765"/>
      <c r="U718" s="765"/>
      <c r="V718" s="766"/>
      <c r="W718" s="1913"/>
      <c r="X718" s="386" t="s">
        <v>18165</v>
      </c>
      <c r="Y718" s="1913"/>
      <c r="Z718" s="1924"/>
      <c r="AA718" s="1913"/>
      <c r="AB718" s="1914"/>
      <c r="AC718" s="1915"/>
      <c r="AD718" s="834">
        <v>703</v>
      </c>
      <c r="AE718" s="826" t="s">
        <v>18166</v>
      </c>
      <c r="AF718" s="850" t="s">
        <v>18167</v>
      </c>
      <c r="AG718" s="850" t="s">
        <v>18168</v>
      </c>
      <c r="AH718" s="850" t="s">
        <v>18169</v>
      </c>
      <c r="AI718" s="850" t="s">
        <v>18170</v>
      </c>
      <c r="AJ718" s="850" t="s">
        <v>18171</v>
      </c>
      <c r="AK718" s="851" t="s">
        <v>18172</v>
      </c>
      <c r="AL718" s="852" t="s">
        <v>18173</v>
      </c>
      <c r="AM718" s="853" t="s">
        <v>18174</v>
      </c>
      <c r="AN718" s="853" t="s">
        <v>18175</v>
      </c>
      <c r="AO718" s="749" t="s">
        <v>18176</v>
      </c>
      <c r="AP718" s="777"/>
      <c r="AQ718" s="827" t="s">
        <v>18177</v>
      </c>
      <c r="AR718" s="777"/>
      <c r="AS718" s="777"/>
      <c r="AT718" s="752" t="s">
        <v>18178</v>
      </c>
      <c r="AU718" s="694" t="s">
        <v>18179</v>
      </c>
      <c r="AV718" s="694" t="s">
        <v>18180</v>
      </c>
      <c r="AW718" s="709" t="s">
        <v>18181</v>
      </c>
      <c r="AX718" s="709" t="s">
        <v>18182</v>
      </c>
      <c r="AY718" s="872" t="s">
        <v>18183</v>
      </c>
    </row>
    <row r="719" spans="2:51">
      <c r="B719" s="744" t="s">
        <v>18184</v>
      </c>
      <c r="C719" s="757"/>
      <c r="D719" s="757"/>
      <c r="E719" s="757"/>
      <c r="F719" s="757"/>
      <c r="G719" s="757"/>
      <c r="H719" s="758"/>
      <c r="I719" s="759"/>
      <c r="J719" s="761"/>
      <c r="K719" s="761"/>
      <c r="L719" s="749">
        <f t="shared" si="68"/>
        <v>0</v>
      </c>
      <c r="M719" s="786"/>
      <c r="N719" s="780"/>
      <c r="O719" s="786"/>
      <c r="P719" s="786"/>
      <c r="Q719" s="752">
        <f t="shared" si="69"/>
        <v>0</v>
      </c>
      <c r="R719" s="768">
        <f t="shared" si="70"/>
        <v>0</v>
      </c>
      <c r="S719" s="768">
        <f t="shared" si="71"/>
        <v>0</v>
      </c>
      <c r="T719" s="765"/>
      <c r="U719" s="765"/>
      <c r="V719" s="766"/>
      <c r="W719" s="1913"/>
      <c r="X719" s="386" t="s">
        <v>18185</v>
      </c>
      <c r="Y719" s="1913"/>
      <c r="Z719" s="1924"/>
      <c r="AA719" s="1913"/>
      <c r="AB719" s="1914"/>
      <c r="AC719" s="1915"/>
      <c r="AD719" s="834">
        <v>704</v>
      </c>
      <c r="AE719" s="826" t="s">
        <v>18186</v>
      </c>
      <c r="AF719" s="850" t="s">
        <v>18187</v>
      </c>
      <c r="AG719" s="850" t="s">
        <v>18188</v>
      </c>
      <c r="AH719" s="850" t="s">
        <v>18189</v>
      </c>
      <c r="AI719" s="850" t="s">
        <v>18190</v>
      </c>
      <c r="AJ719" s="850" t="s">
        <v>18191</v>
      </c>
      <c r="AK719" s="851" t="s">
        <v>18192</v>
      </c>
      <c r="AL719" s="852" t="s">
        <v>18193</v>
      </c>
      <c r="AM719" s="853" t="s">
        <v>18194</v>
      </c>
      <c r="AN719" s="853" t="s">
        <v>18195</v>
      </c>
      <c r="AO719" s="749" t="s">
        <v>18196</v>
      </c>
      <c r="AP719" s="777"/>
      <c r="AQ719" s="827" t="s">
        <v>18197</v>
      </c>
      <c r="AR719" s="777"/>
      <c r="AS719" s="777"/>
      <c r="AT719" s="752" t="s">
        <v>18198</v>
      </c>
      <c r="AU719" s="694" t="s">
        <v>18199</v>
      </c>
      <c r="AV719" s="694" t="s">
        <v>18200</v>
      </c>
      <c r="AW719" s="709" t="s">
        <v>18201</v>
      </c>
      <c r="AX719" s="709" t="s">
        <v>18202</v>
      </c>
      <c r="AY719" s="872" t="s">
        <v>18203</v>
      </c>
    </row>
    <row r="720" spans="2:51" ht="15" customHeight="1" outlineLevel="1">
      <c r="B720" s="744" t="s">
        <v>18204</v>
      </c>
      <c r="C720" s="757"/>
      <c r="D720" s="757"/>
      <c r="E720" s="757"/>
      <c r="F720" s="757"/>
      <c r="G720" s="757"/>
      <c r="H720" s="758"/>
      <c r="I720" s="759"/>
      <c r="J720" s="761"/>
      <c r="K720" s="761"/>
      <c r="L720" s="749">
        <f t="shared" si="68"/>
        <v>0</v>
      </c>
      <c r="M720" s="786"/>
      <c r="N720" s="780"/>
      <c r="O720" s="786"/>
      <c r="P720" s="786"/>
      <c r="Q720" s="752">
        <f t="shared" si="69"/>
        <v>0</v>
      </c>
      <c r="R720" s="768">
        <f t="shared" si="70"/>
        <v>0</v>
      </c>
      <c r="S720" s="768">
        <f t="shared" si="71"/>
        <v>0</v>
      </c>
      <c r="T720" s="765"/>
      <c r="U720" s="765"/>
      <c r="V720" s="766"/>
      <c r="W720" s="1913"/>
      <c r="X720" s="386" t="s">
        <v>18205</v>
      </c>
      <c r="Y720" s="1913"/>
      <c r="Z720" s="1924"/>
      <c r="AA720" s="1913"/>
      <c r="AB720" s="1914"/>
      <c r="AC720" s="1915"/>
      <c r="AD720" s="834">
        <v>705</v>
      </c>
      <c r="AE720" s="826" t="s">
        <v>18206</v>
      </c>
      <c r="AF720" s="850" t="s">
        <v>18207</v>
      </c>
      <c r="AG720" s="850" t="s">
        <v>18208</v>
      </c>
      <c r="AH720" s="850" t="s">
        <v>18209</v>
      </c>
      <c r="AI720" s="850" t="s">
        <v>18210</v>
      </c>
      <c r="AJ720" s="850" t="s">
        <v>18211</v>
      </c>
      <c r="AK720" s="851" t="s">
        <v>18212</v>
      </c>
      <c r="AL720" s="852" t="s">
        <v>18213</v>
      </c>
      <c r="AM720" s="853" t="s">
        <v>18214</v>
      </c>
      <c r="AN720" s="853" t="s">
        <v>18215</v>
      </c>
      <c r="AO720" s="749" t="s">
        <v>18216</v>
      </c>
      <c r="AP720" s="777"/>
      <c r="AQ720" s="827" t="s">
        <v>18217</v>
      </c>
      <c r="AR720" s="777"/>
      <c r="AS720" s="777"/>
      <c r="AT720" s="752" t="s">
        <v>18218</v>
      </c>
      <c r="AU720" s="694" t="s">
        <v>18219</v>
      </c>
      <c r="AV720" s="694" t="s">
        <v>18220</v>
      </c>
      <c r="AW720" s="709" t="s">
        <v>18221</v>
      </c>
      <c r="AX720" s="709" t="s">
        <v>18222</v>
      </c>
      <c r="AY720" s="872" t="s">
        <v>18223</v>
      </c>
    </row>
    <row r="721" spans="2:51" ht="15" customHeight="1" outlineLevel="1">
      <c r="B721" s="744" t="s">
        <v>18224</v>
      </c>
      <c r="C721" s="757"/>
      <c r="D721" s="757"/>
      <c r="E721" s="757"/>
      <c r="F721" s="757"/>
      <c r="G721" s="757"/>
      <c r="H721" s="758"/>
      <c r="I721" s="759"/>
      <c r="J721" s="761"/>
      <c r="K721" s="761"/>
      <c r="L721" s="749">
        <f t="shared" si="68"/>
        <v>0</v>
      </c>
      <c r="M721" s="786"/>
      <c r="N721" s="780"/>
      <c r="O721" s="786"/>
      <c r="P721" s="786"/>
      <c r="Q721" s="752">
        <f t="shared" si="69"/>
        <v>0</v>
      </c>
      <c r="R721" s="768">
        <f t="shared" si="70"/>
        <v>0</v>
      </c>
      <c r="S721" s="768">
        <f t="shared" si="71"/>
        <v>0</v>
      </c>
      <c r="T721" s="765"/>
      <c r="U721" s="765"/>
      <c r="V721" s="766"/>
      <c r="W721" s="1913"/>
      <c r="X721" s="386" t="s">
        <v>18225</v>
      </c>
      <c r="Y721" s="1913"/>
      <c r="Z721" s="1924"/>
      <c r="AA721" s="1913"/>
      <c r="AB721" s="1914"/>
      <c r="AC721" s="1915"/>
      <c r="AD721" s="834">
        <v>706</v>
      </c>
      <c r="AE721" s="826" t="s">
        <v>18226</v>
      </c>
      <c r="AF721" s="850" t="s">
        <v>18227</v>
      </c>
      <c r="AG721" s="850" t="s">
        <v>18228</v>
      </c>
      <c r="AH721" s="850" t="s">
        <v>18229</v>
      </c>
      <c r="AI721" s="850" t="s">
        <v>18230</v>
      </c>
      <c r="AJ721" s="850" t="s">
        <v>18231</v>
      </c>
      <c r="AK721" s="851" t="s">
        <v>18232</v>
      </c>
      <c r="AL721" s="852" t="s">
        <v>18233</v>
      </c>
      <c r="AM721" s="853" t="s">
        <v>18234</v>
      </c>
      <c r="AN721" s="853" t="s">
        <v>18235</v>
      </c>
      <c r="AO721" s="749" t="s">
        <v>18236</v>
      </c>
      <c r="AP721" s="777"/>
      <c r="AQ721" s="827" t="s">
        <v>18237</v>
      </c>
      <c r="AR721" s="777"/>
      <c r="AS721" s="777"/>
      <c r="AT721" s="752" t="s">
        <v>18238</v>
      </c>
      <c r="AU721" s="694" t="s">
        <v>18239</v>
      </c>
      <c r="AV721" s="694" t="s">
        <v>18240</v>
      </c>
      <c r="AW721" s="709" t="s">
        <v>18241</v>
      </c>
      <c r="AX721" s="709" t="s">
        <v>18242</v>
      </c>
      <c r="AY721" s="872" t="s">
        <v>18243</v>
      </c>
    </row>
    <row r="722" spans="2:51" ht="15" customHeight="1" outlineLevel="1">
      <c r="B722" s="744" t="s">
        <v>18244</v>
      </c>
      <c r="C722" s="757"/>
      <c r="D722" s="757"/>
      <c r="E722" s="757"/>
      <c r="F722" s="757"/>
      <c r="G722" s="757"/>
      <c r="H722" s="758"/>
      <c r="I722" s="759"/>
      <c r="J722" s="761"/>
      <c r="K722" s="761"/>
      <c r="L722" s="749">
        <f t="shared" si="68"/>
        <v>0</v>
      </c>
      <c r="M722" s="786"/>
      <c r="N722" s="780"/>
      <c r="O722" s="786"/>
      <c r="P722" s="786"/>
      <c r="Q722" s="752">
        <f t="shared" si="69"/>
        <v>0</v>
      </c>
      <c r="R722" s="768">
        <f t="shared" si="70"/>
        <v>0</v>
      </c>
      <c r="S722" s="768">
        <f t="shared" si="71"/>
        <v>0</v>
      </c>
      <c r="T722" s="765"/>
      <c r="U722" s="765"/>
      <c r="V722" s="766"/>
      <c r="W722" s="1913"/>
      <c r="X722" s="386" t="s">
        <v>18245</v>
      </c>
      <c r="Y722" s="1913"/>
      <c r="Z722" s="1924"/>
      <c r="AA722" s="1913"/>
      <c r="AB722" s="1914"/>
      <c r="AC722" s="1915"/>
      <c r="AD722" s="834">
        <v>707</v>
      </c>
      <c r="AE722" s="826" t="s">
        <v>18246</v>
      </c>
      <c r="AF722" s="850" t="s">
        <v>18247</v>
      </c>
      <c r="AG722" s="850" t="s">
        <v>18248</v>
      </c>
      <c r="AH722" s="850" t="s">
        <v>18249</v>
      </c>
      <c r="AI722" s="850" t="s">
        <v>18250</v>
      </c>
      <c r="AJ722" s="850" t="s">
        <v>18251</v>
      </c>
      <c r="AK722" s="851" t="s">
        <v>18252</v>
      </c>
      <c r="AL722" s="852" t="s">
        <v>18253</v>
      </c>
      <c r="AM722" s="853" t="s">
        <v>18254</v>
      </c>
      <c r="AN722" s="853" t="s">
        <v>18255</v>
      </c>
      <c r="AO722" s="749" t="s">
        <v>18256</v>
      </c>
      <c r="AP722" s="777"/>
      <c r="AQ722" s="827" t="s">
        <v>18257</v>
      </c>
      <c r="AR722" s="777"/>
      <c r="AS722" s="777"/>
      <c r="AT722" s="752" t="s">
        <v>18258</v>
      </c>
      <c r="AU722" s="694" t="s">
        <v>18259</v>
      </c>
      <c r="AV722" s="694" t="s">
        <v>18260</v>
      </c>
      <c r="AW722" s="709" t="s">
        <v>18261</v>
      </c>
      <c r="AX722" s="709" t="s">
        <v>18262</v>
      </c>
      <c r="AY722" s="872" t="s">
        <v>18263</v>
      </c>
    </row>
    <row r="723" spans="2:51" ht="15" customHeight="1" outlineLevel="1">
      <c r="B723" s="744" t="s">
        <v>18264</v>
      </c>
      <c r="C723" s="757"/>
      <c r="D723" s="757"/>
      <c r="E723" s="757"/>
      <c r="F723" s="757"/>
      <c r="G723" s="757"/>
      <c r="H723" s="758"/>
      <c r="I723" s="759"/>
      <c r="J723" s="761"/>
      <c r="K723" s="761"/>
      <c r="L723" s="749">
        <f t="shared" si="68"/>
        <v>0</v>
      </c>
      <c r="M723" s="786"/>
      <c r="N723" s="780"/>
      <c r="O723" s="786"/>
      <c r="P723" s="786"/>
      <c r="Q723" s="752">
        <f t="shared" si="69"/>
        <v>0</v>
      </c>
      <c r="R723" s="768">
        <f t="shared" si="70"/>
        <v>0</v>
      </c>
      <c r="S723" s="768">
        <f t="shared" si="71"/>
        <v>0</v>
      </c>
      <c r="T723" s="765"/>
      <c r="U723" s="765"/>
      <c r="V723" s="766"/>
      <c r="W723" s="1913"/>
      <c r="X723" s="386" t="s">
        <v>18265</v>
      </c>
      <c r="Y723" s="1913"/>
      <c r="Z723" s="1924"/>
      <c r="AA723" s="1913"/>
      <c r="AB723" s="1914"/>
      <c r="AC723" s="1915"/>
      <c r="AD723" s="834">
        <v>708</v>
      </c>
      <c r="AE723" s="826" t="s">
        <v>18266</v>
      </c>
      <c r="AF723" s="850" t="s">
        <v>18267</v>
      </c>
      <c r="AG723" s="850" t="s">
        <v>18268</v>
      </c>
      <c r="AH723" s="850" t="s">
        <v>18269</v>
      </c>
      <c r="AI723" s="850" t="s">
        <v>18270</v>
      </c>
      <c r="AJ723" s="850" t="s">
        <v>18271</v>
      </c>
      <c r="AK723" s="851" t="s">
        <v>18272</v>
      </c>
      <c r="AL723" s="852" t="s">
        <v>18273</v>
      </c>
      <c r="AM723" s="853" t="s">
        <v>18274</v>
      </c>
      <c r="AN723" s="853" t="s">
        <v>18275</v>
      </c>
      <c r="AO723" s="749" t="s">
        <v>18276</v>
      </c>
      <c r="AP723" s="777"/>
      <c r="AQ723" s="827" t="s">
        <v>18277</v>
      </c>
      <c r="AR723" s="777"/>
      <c r="AS723" s="777"/>
      <c r="AT723" s="752" t="s">
        <v>18278</v>
      </c>
      <c r="AU723" s="694" t="s">
        <v>18279</v>
      </c>
      <c r="AV723" s="694" t="s">
        <v>18280</v>
      </c>
      <c r="AW723" s="709" t="s">
        <v>18281</v>
      </c>
      <c r="AX723" s="709" t="s">
        <v>18282</v>
      </c>
      <c r="AY723" s="872" t="s">
        <v>18283</v>
      </c>
    </row>
    <row r="724" spans="2:51" ht="15" customHeight="1" outlineLevel="1">
      <c r="B724" s="744" t="s">
        <v>18284</v>
      </c>
      <c r="C724" s="757"/>
      <c r="D724" s="757"/>
      <c r="E724" s="757"/>
      <c r="F724" s="757"/>
      <c r="G724" s="757"/>
      <c r="H724" s="758"/>
      <c r="I724" s="759"/>
      <c r="J724" s="761"/>
      <c r="K724" s="761"/>
      <c r="L724" s="749">
        <f t="shared" si="68"/>
        <v>0</v>
      </c>
      <c r="M724" s="786"/>
      <c r="N724" s="780"/>
      <c r="O724" s="786"/>
      <c r="P724" s="786"/>
      <c r="Q724" s="752">
        <f t="shared" si="69"/>
        <v>0</v>
      </c>
      <c r="R724" s="768">
        <f t="shared" si="70"/>
        <v>0</v>
      </c>
      <c r="S724" s="768">
        <f t="shared" si="71"/>
        <v>0</v>
      </c>
      <c r="T724" s="765"/>
      <c r="U724" s="765"/>
      <c r="V724" s="766"/>
      <c r="W724" s="1913"/>
      <c r="X724" s="386" t="s">
        <v>18285</v>
      </c>
      <c r="Y724" s="1913"/>
      <c r="Z724" s="1924"/>
      <c r="AA724" s="1913"/>
      <c r="AB724" s="1914"/>
      <c r="AC724" s="1915"/>
      <c r="AD724" s="834">
        <v>709</v>
      </c>
      <c r="AE724" s="826" t="s">
        <v>18286</v>
      </c>
      <c r="AF724" s="850" t="s">
        <v>18287</v>
      </c>
      <c r="AG724" s="850" t="s">
        <v>18288</v>
      </c>
      <c r="AH724" s="850" t="s">
        <v>18289</v>
      </c>
      <c r="AI724" s="850" t="s">
        <v>18290</v>
      </c>
      <c r="AJ724" s="850" t="s">
        <v>18291</v>
      </c>
      <c r="AK724" s="851" t="s">
        <v>18292</v>
      </c>
      <c r="AL724" s="852" t="s">
        <v>18293</v>
      </c>
      <c r="AM724" s="853" t="s">
        <v>18294</v>
      </c>
      <c r="AN724" s="853" t="s">
        <v>18295</v>
      </c>
      <c r="AO724" s="749" t="s">
        <v>18296</v>
      </c>
      <c r="AP724" s="777"/>
      <c r="AQ724" s="827" t="s">
        <v>18297</v>
      </c>
      <c r="AR724" s="777"/>
      <c r="AS724" s="777"/>
      <c r="AT724" s="752" t="s">
        <v>18298</v>
      </c>
      <c r="AU724" s="694" t="s">
        <v>18299</v>
      </c>
      <c r="AV724" s="694" t="s">
        <v>18300</v>
      </c>
      <c r="AW724" s="709" t="s">
        <v>18301</v>
      </c>
      <c r="AX724" s="709" t="s">
        <v>18302</v>
      </c>
      <c r="AY724" s="872" t="s">
        <v>18303</v>
      </c>
    </row>
    <row r="725" spans="2:51" ht="15" customHeight="1" outlineLevel="1">
      <c r="B725" s="744" t="s">
        <v>18304</v>
      </c>
      <c r="C725" s="757"/>
      <c r="D725" s="757"/>
      <c r="E725" s="757"/>
      <c r="F725" s="757"/>
      <c r="G725" s="757"/>
      <c r="H725" s="758"/>
      <c r="I725" s="759"/>
      <c r="J725" s="761"/>
      <c r="K725" s="761"/>
      <c r="L725" s="749">
        <f t="shared" si="68"/>
        <v>0</v>
      </c>
      <c r="M725" s="786"/>
      <c r="N725" s="780"/>
      <c r="O725" s="786"/>
      <c r="P725" s="786"/>
      <c r="Q725" s="752">
        <f t="shared" si="69"/>
        <v>0</v>
      </c>
      <c r="R725" s="768">
        <f t="shared" si="70"/>
        <v>0</v>
      </c>
      <c r="S725" s="768">
        <f t="shared" si="71"/>
        <v>0</v>
      </c>
      <c r="T725" s="765"/>
      <c r="U725" s="765"/>
      <c r="V725" s="766"/>
      <c r="W725" s="1913"/>
      <c r="X725" s="386" t="s">
        <v>18305</v>
      </c>
      <c r="Y725" s="1913"/>
      <c r="Z725" s="1924"/>
      <c r="AA725" s="1913"/>
      <c r="AB725" s="1914"/>
      <c r="AC725" s="1915"/>
      <c r="AD725" s="834">
        <v>710</v>
      </c>
      <c r="AE725" s="826" t="s">
        <v>18306</v>
      </c>
      <c r="AF725" s="850" t="s">
        <v>18307</v>
      </c>
      <c r="AG725" s="850" t="s">
        <v>18308</v>
      </c>
      <c r="AH725" s="850" t="s">
        <v>18309</v>
      </c>
      <c r="AI725" s="850" t="s">
        <v>18310</v>
      </c>
      <c r="AJ725" s="850" t="s">
        <v>18311</v>
      </c>
      <c r="AK725" s="851" t="s">
        <v>18312</v>
      </c>
      <c r="AL725" s="852" t="s">
        <v>18313</v>
      </c>
      <c r="AM725" s="853" t="s">
        <v>18314</v>
      </c>
      <c r="AN725" s="853" t="s">
        <v>18315</v>
      </c>
      <c r="AO725" s="749" t="s">
        <v>18316</v>
      </c>
      <c r="AP725" s="777"/>
      <c r="AQ725" s="827" t="s">
        <v>18317</v>
      </c>
      <c r="AR725" s="777"/>
      <c r="AS725" s="777"/>
      <c r="AT725" s="752" t="s">
        <v>18318</v>
      </c>
      <c r="AU725" s="694" t="s">
        <v>18319</v>
      </c>
      <c r="AV725" s="694" t="s">
        <v>18320</v>
      </c>
      <c r="AW725" s="709" t="s">
        <v>18321</v>
      </c>
      <c r="AX725" s="709" t="s">
        <v>18322</v>
      </c>
      <c r="AY725" s="872" t="s">
        <v>18323</v>
      </c>
    </row>
    <row r="726" spans="2:51" ht="15" customHeight="1" outlineLevel="1">
      <c r="B726" s="744" t="s">
        <v>18324</v>
      </c>
      <c r="C726" s="757"/>
      <c r="D726" s="757"/>
      <c r="E726" s="757"/>
      <c r="F726" s="757"/>
      <c r="G726" s="757"/>
      <c r="H726" s="758"/>
      <c r="I726" s="759"/>
      <c r="J726" s="761"/>
      <c r="K726" s="761"/>
      <c r="L726" s="749">
        <f t="shared" si="68"/>
        <v>0</v>
      </c>
      <c r="M726" s="786"/>
      <c r="N726" s="780"/>
      <c r="O726" s="786"/>
      <c r="P726" s="786"/>
      <c r="Q726" s="752">
        <f t="shared" si="69"/>
        <v>0</v>
      </c>
      <c r="R726" s="768">
        <f t="shared" si="70"/>
        <v>0</v>
      </c>
      <c r="S726" s="768">
        <f t="shared" si="71"/>
        <v>0</v>
      </c>
      <c r="T726" s="765"/>
      <c r="U726" s="765"/>
      <c r="V726" s="766"/>
      <c r="W726" s="1913"/>
      <c r="X726" s="386" t="s">
        <v>18325</v>
      </c>
      <c r="Y726" s="1913"/>
      <c r="Z726" s="1924"/>
      <c r="AA726" s="1913"/>
      <c r="AB726" s="1914"/>
      <c r="AC726" s="1915"/>
      <c r="AD726" s="834">
        <v>711</v>
      </c>
      <c r="AE726" s="826" t="s">
        <v>18326</v>
      </c>
      <c r="AF726" s="850" t="s">
        <v>18327</v>
      </c>
      <c r="AG726" s="850" t="s">
        <v>18328</v>
      </c>
      <c r="AH726" s="850" t="s">
        <v>18329</v>
      </c>
      <c r="AI726" s="850" t="s">
        <v>18330</v>
      </c>
      <c r="AJ726" s="850" t="s">
        <v>18331</v>
      </c>
      <c r="AK726" s="851" t="s">
        <v>18332</v>
      </c>
      <c r="AL726" s="852" t="s">
        <v>18333</v>
      </c>
      <c r="AM726" s="853" t="s">
        <v>18334</v>
      </c>
      <c r="AN726" s="853" t="s">
        <v>18335</v>
      </c>
      <c r="AO726" s="749" t="s">
        <v>18336</v>
      </c>
      <c r="AP726" s="777"/>
      <c r="AQ726" s="827" t="s">
        <v>18337</v>
      </c>
      <c r="AR726" s="777"/>
      <c r="AS726" s="777"/>
      <c r="AT726" s="752" t="s">
        <v>18338</v>
      </c>
      <c r="AU726" s="694" t="s">
        <v>18339</v>
      </c>
      <c r="AV726" s="694" t="s">
        <v>18340</v>
      </c>
      <c r="AW726" s="709" t="s">
        <v>18341</v>
      </c>
      <c r="AX726" s="709" t="s">
        <v>18342</v>
      </c>
      <c r="AY726" s="872" t="s">
        <v>18343</v>
      </c>
    </row>
    <row r="727" spans="2:51" ht="15" customHeight="1" outlineLevel="1">
      <c r="B727" s="744" t="s">
        <v>18344</v>
      </c>
      <c r="C727" s="757"/>
      <c r="D727" s="757"/>
      <c r="E727" s="757"/>
      <c r="F727" s="757"/>
      <c r="G727" s="757"/>
      <c r="H727" s="758"/>
      <c r="I727" s="759"/>
      <c r="J727" s="761"/>
      <c r="K727" s="761"/>
      <c r="L727" s="749">
        <f t="shared" si="68"/>
        <v>0</v>
      </c>
      <c r="M727" s="786"/>
      <c r="N727" s="780"/>
      <c r="O727" s="786"/>
      <c r="P727" s="786"/>
      <c r="Q727" s="752">
        <f t="shared" si="69"/>
        <v>0</v>
      </c>
      <c r="R727" s="768">
        <f t="shared" si="70"/>
        <v>0</v>
      </c>
      <c r="S727" s="768">
        <f t="shared" si="71"/>
        <v>0</v>
      </c>
      <c r="T727" s="765"/>
      <c r="U727" s="765"/>
      <c r="V727" s="766"/>
      <c r="W727" s="1913"/>
      <c r="X727" s="386" t="s">
        <v>18345</v>
      </c>
      <c r="Y727" s="1913"/>
      <c r="Z727" s="1924"/>
      <c r="AA727" s="1913"/>
      <c r="AB727" s="1914"/>
      <c r="AC727" s="1915"/>
      <c r="AD727" s="834">
        <v>712</v>
      </c>
      <c r="AE727" s="826" t="s">
        <v>18346</v>
      </c>
      <c r="AF727" s="850" t="s">
        <v>18347</v>
      </c>
      <c r="AG727" s="850" t="s">
        <v>18348</v>
      </c>
      <c r="AH727" s="850" t="s">
        <v>18349</v>
      </c>
      <c r="AI727" s="850" t="s">
        <v>18350</v>
      </c>
      <c r="AJ727" s="850" t="s">
        <v>18351</v>
      </c>
      <c r="AK727" s="851" t="s">
        <v>18352</v>
      </c>
      <c r="AL727" s="852" t="s">
        <v>18353</v>
      </c>
      <c r="AM727" s="853" t="s">
        <v>18354</v>
      </c>
      <c r="AN727" s="853" t="s">
        <v>18355</v>
      </c>
      <c r="AO727" s="749" t="s">
        <v>18356</v>
      </c>
      <c r="AP727" s="777"/>
      <c r="AQ727" s="827" t="s">
        <v>18357</v>
      </c>
      <c r="AR727" s="777"/>
      <c r="AS727" s="777"/>
      <c r="AT727" s="752" t="s">
        <v>18358</v>
      </c>
      <c r="AU727" s="694" t="s">
        <v>18359</v>
      </c>
      <c r="AV727" s="694" t="s">
        <v>18360</v>
      </c>
      <c r="AW727" s="709" t="s">
        <v>18361</v>
      </c>
      <c r="AX727" s="709" t="s">
        <v>18362</v>
      </c>
      <c r="AY727" s="872" t="s">
        <v>18363</v>
      </c>
    </row>
    <row r="728" spans="2:51" ht="15" customHeight="1" outlineLevel="1">
      <c r="B728" s="744" t="s">
        <v>18364</v>
      </c>
      <c r="C728" s="757"/>
      <c r="D728" s="757"/>
      <c r="E728" s="757"/>
      <c r="F728" s="757"/>
      <c r="G728" s="757"/>
      <c r="H728" s="758"/>
      <c r="I728" s="759"/>
      <c r="J728" s="761"/>
      <c r="K728" s="761"/>
      <c r="L728" s="749">
        <f t="shared" si="68"/>
        <v>0</v>
      </c>
      <c r="M728" s="786"/>
      <c r="N728" s="780"/>
      <c r="O728" s="786"/>
      <c r="P728" s="786"/>
      <c r="Q728" s="752">
        <f t="shared" si="69"/>
        <v>0</v>
      </c>
      <c r="R728" s="768">
        <f t="shared" si="70"/>
        <v>0</v>
      </c>
      <c r="S728" s="768">
        <f t="shared" si="71"/>
        <v>0</v>
      </c>
      <c r="T728" s="765"/>
      <c r="U728" s="765"/>
      <c r="V728" s="766"/>
      <c r="W728" s="1913"/>
      <c r="X728" s="386" t="s">
        <v>18365</v>
      </c>
      <c r="Y728" s="1913"/>
      <c r="Z728" s="1924"/>
      <c r="AA728" s="1913"/>
      <c r="AB728" s="1914"/>
      <c r="AC728" s="1915"/>
      <c r="AD728" s="834">
        <v>713</v>
      </c>
      <c r="AE728" s="826" t="s">
        <v>18366</v>
      </c>
      <c r="AF728" s="850" t="s">
        <v>18367</v>
      </c>
      <c r="AG728" s="850" t="s">
        <v>18368</v>
      </c>
      <c r="AH728" s="850" t="s">
        <v>18369</v>
      </c>
      <c r="AI728" s="850" t="s">
        <v>18370</v>
      </c>
      <c r="AJ728" s="850" t="s">
        <v>18371</v>
      </c>
      <c r="AK728" s="851" t="s">
        <v>18372</v>
      </c>
      <c r="AL728" s="852" t="s">
        <v>18373</v>
      </c>
      <c r="AM728" s="853" t="s">
        <v>18374</v>
      </c>
      <c r="AN728" s="853" t="s">
        <v>18375</v>
      </c>
      <c r="AO728" s="749" t="s">
        <v>18376</v>
      </c>
      <c r="AP728" s="777"/>
      <c r="AQ728" s="827" t="s">
        <v>18377</v>
      </c>
      <c r="AR728" s="777"/>
      <c r="AS728" s="777"/>
      <c r="AT728" s="752" t="s">
        <v>18378</v>
      </c>
      <c r="AU728" s="694" t="s">
        <v>18379</v>
      </c>
      <c r="AV728" s="694" t="s">
        <v>18380</v>
      </c>
      <c r="AW728" s="709" t="s">
        <v>18381</v>
      </c>
      <c r="AX728" s="709" t="s">
        <v>18382</v>
      </c>
      <c r="AY728" s="872" t="s">
        <v>18383</v>
      </c>
    </row>
    <row r="729" spans="2:51" ht="15" customHeight="1" outlineLevel="1">
      <c r="B729" s="744" t="s">
        <v>18384</v>
      </c>
      <c r="C729" s="757"/>
      <c r="D729" s="757"/>
      <c r="E729" s="757"/>
      <c r="F729" s="757"/>
      <c r="G729" s="757"/>
      <c r="H729" s="758"/>
      <c r="I729" s="759"/>
      <c r="J729" s="761"/>
      <c r="K729" s="761"/>
      <c r="L729" s="749">
        <f t="shared" si="68"/>
        <v>0</v>
      </c>
      <c r="M729" s="786"/>
      <c r="N729" s="780"/>
      <c r="O729" s="786"/>
      <c r="P729" s="786"/>
      <c r="Q729" s="752">
        <f t="shared" si="69"/>
        <v>0</v>
      </c>
      <c r="R729" s="768">
        <f t="shared" si="70"/>
        <v>0</v>
      </c>
      <c r="S729" s="768">
        <f t="shared" si="71"/>
        <v>0</v>
      </c>
      <c r="T729" s="765"/>
      <c r="U729" s="765"/>
      <c r="V729" s="766"/>
      <c r="W729" s="1913"/>
      <c r="X729" s="386" t="s">
        <v>18385</v>
      </c>
      <c r="Y729" s="1913"/>
      <c r="Z729" s="1924"/>
      <c r="AA729" s="1913"/>
      <c r="AB729" s="1914"/>
      <c r="AC729" s="1915"/>
      <c r="AD729" s="834">
        <v>714</v>
      </c>
      <c r="AE729" s="826" t="s">
        <v>18386</v>
      </c>
      <c r="AF729" s="850" t="s">
        <v>18387</v>
      </c>
      <c r="AG729" s="850" t="s">
        <v>18388</v>
      </c>
      <c r="AH729" s="850" t="s">
        <v>18389</v>
      </c>
      <c r="AI729" s="850" t="s">
        <v>18390</v>
      </c>
      <c r="AJ729" s="850" t="s">
        <v>18391</v>
      </c>
      <c r="AK729" s="851" t="s">
        <v>18392</v>
      </c>
      <c r="AL729" s="852" t="s">
        <v>18393</v>
      </c>
      <c r="AM729" s="853" t="s">
        <v>18394</v>
      </c>
      <c r="AN729" s="853" t="s">
        <v>18395</v>
      </c>
      <c r="AO729" s="749" t="s">
        <v>18396</v>
      </c>
      <c r="AP729" s="777"/>
      <c r="AQ729" s="827" t="s">
        <v>18397</v>
      </c>
      <c r="AR729" s="777"/>
      <c r="AS729" s="777"/>
      <c r="AT729" s="752" t="s">
        <v>18398</v>
      </c>
      <c r="AU729" s="694" t="s">
        <v>18399</v>
      </c>
      <c r="AV729" s="694" t="s">
        <v>18400</v>
      </c>
      <c r="AW729" s="709" t="s">
        <v>18401</v>
      </c>
      <c r="AX729" s="709" t="s">
        <v>18402</v>
      </c>
      <c r="AY729" s="872" t="s">
        <v>18403</v>
      </c>
    </row>
    <row r="730" spans="2:51" ht="15" customHeight="1" outlineLevel="1">
      <c r="B730" s="744" t="s">
        <v>18404</v>
      </c>
      <c r="C730" s="757"/>
      <c r="D730" s="757"/>
      <c r="E730" s="757"/>
      <c r="F730" s="757"/>
      <c r="G730" s="757"/>
      <c r="H730" s="758"/>
      <c r="I730" s="759"/>
      <c r="J730" s="761"/>
      <c r="K730" s="761"/>
      <c r="L730" s="749">
        <f t="shared" si="68"/>
        <v>0</v>
      </c>
      <c r="M730" s="786"/>
      <c r="N730" s="780"/>
      <c r="O730" s="786"/>
      <c r="P730" s="786"/>
      <c r="Q730" s="752">
        <f t="shared" si="69"/>
        <v>0</v>
      </c>
      <c r="R730" s="768">
        <f t="shared" si="70"/>
        <v>0</v>
      </c>
      <c r="S730" s="768">
        <f t="shared" si="71"/>
        <v>0</v>
      </c>
      <c r="T730" s="765"/>
      <c r="U730" s="765"/>
      <c r="V730" s="766"/>
      <c r="W730" s="1913"/>
      <c r="X730" s="386" t="s">
        <v>18405</v>
      </c>
      <c r="Y730" s="1913"/>
      <c r="Z730" s="1924"/>
      <c r="AA730" s="1913"/>
      <c r="AB730" s="1914"/>
      <c r="AC730" s="1915"/>
      <c r="AD730" s="834">
        <v>715</v>
      </c>
      <c r="AE730" s="826" t="s">
        <v>18406</v>
      </c>
      <c r="AF730" s="850" t="s">
        <v>18407</v>
      </c>
      <c r="AG730" s="850" t="s">
        <v>18408</v>
      </c>
      <c r="AH730" s="850" t="s">
        <v>18409</v>
      </c>
      <c r="AI730" s="850" t="s">
        <v>18410</v>
      </c>
      <c r="AJ730" s="850" t="s">
        <v>18411</v>
      </c>
      <c r="AK730" s="851" t="s">
        <v>18412</v>
      </c>
      <c r="AL730" s="852" t="s">
        <v>18413</v>
      </c>
      <c r="AM730" s="853" t="s">
        <v>18414</v>
      </c>
      <c r="AN730" s="853" t="s">
        <v>18415</v>
      </c>
      <c r="AO730" s="749" t="s">
        <v>18416</v>
      </c>
      <c r="AP730" s="777"/>
      <c r="AQ730" s="827" t="s">
        <v>18417</v>
      </c>
      <c r="AR730" s="777"/>
      <c r="AS730" s="777"/>
      <c r="AT730" s="752" t="s">
        <v>18418</v>
      </c>
      <c r="AU730" s="694" t="s">
        <v>18419</v>
      </c>
      <c r="AV730" s="694" t="s">
        <v>18420</v>
      </c>
      <c r="AW730" s="709" t="s">
        <v>18421</v>
      </c>
      <c r="AX730" s="709" t="s">
        <v>18422</v>
      </c>
      <c r="AY730" s="872" t="s">
        <v>18423</v>
      </c>
    </row>
    <row r="731" spans="2:51" ht="15" customHeight="1" outlineLevel="1">
      <c r="B731" s="744" t="s">
        <v>18424</v>
      </c>
      <c r="C731" s="757"/>
      <c r="D731" s="757"/>
      <c r="E731" s="757"/>
      <c r="F731" s="757"/>
      <c r="G731" s="757"/>
      <c r="H731" s="758"/>
      <c r="I731" s="759"/>
      <c r="J731" s="761"/>
      <c r="K731" s="761"/>
      <c r="L731" s="749">
        <f t="shared" si="68"/>
        <v>0</v>
      </c>
      <c r="M731" s="786"/>
      <c r="N731" s="780"/>
      <c r="O731" s="786"/>
      <c r="P731" s="786"/>
      <c r="Q731" s="752">
        <f t="shared" si="69"/>
        <v>0</v>
      </c>
      <c r="R731" s="768">
        <f t="shared" si="70"/>
        <v>0</v>
      </c>
      <c r="S731" s="768">
        <f t="shared" si="71"/>
        <v>0</v>
      </c>
      <c r="T731" s="765"/>
      <c r="U731" s="765"/>
      <c r="V731" s="766"/>
      <c r="W731" s="1913"/>
      <c r="X731" s="386" t="s">
        <v>18425</v>
      </c>
      <c r="Y731" s="1913"/>
      <c r="Z731" s="1924"/>
      <c r="AA731" s="1913"/>
      <c r="AB731" s="1914"/>
      <c r="AC731" s="1915"/>
      <c r="AD731" s="834">
        <v>716</v>
      </c>
      <c r="AE731" s="826" t="s">
        <v>18426</v>
      </c>
      <c r="AF731" s="850" t="s">
        <v>18427</v>
      </c>
      <c r="AG731" s="850" t="s">
        <v>18428</v>
      </c>
      <c r="AH731" s="850" t="s">
        <v>18429</v>
      </c>
      <c r="AI731" s="850" t="s">
        <v>18430</v>
      </c>
      <c r="AJ731" s="850" t="s">
        <v>18431</v>
      </c>
      <c r="AK731" s="851" t="s">
        <v>18432</v>
      </c>
      <c r="AL731" s="852" t="s">
        <v>18433</v>
      </c>
      <c r="AM731" s="853" t="s">
        <v>18434</v>
      </c>
      <c r="AN731" s="853" t="s">
        <v>18435</v>
      </c>
      <c r="AO731" s="749" t="s">
        <v>18436</v>
      </c>
      <c r="AP731" s="777"/>
      <c r="AQ731" s="827" t="s">
        <v>18437</v>
      </c>
      <c r="AR731" s="777"/>
      <c r="AS731" s="777"/>
      <c r="AT731" s="752" t="s">
        <v>18438</v>
      </c>
      <c r="AU731" s="694" t="s">
        <v>18439</v>
      </c>
      <c r="AV731" s="694" t="s">
        <v>18440</v>
      </c>
      <c r="AW731" s="709" t="s">
        <v>18441</v>
      </c>
      <c r="AX731" s="709" t="s">
        <v>18442</v>
      </c>
      <c r="AY731" s="872" t="s">
        <v>18443</v>
      </c>
    </row>
    <row r="732" spans="2:51" ht="15" customHeight="1" outlineLevel="1">
      <c r="B732" s="744" t="s">
        <v>18444</v>
      </c>
      <c r="C732" s="757"/>
      <c r="D732" s="757"/>
      <c r="E732" s="757"/>
      <c r="F732" s="757"/>
      <c r="G732" s="757"/>
      <c r="H732" s="758"/>
      <c r="I732" s="759"/>
      <c r="J732" s="761"/>
      <c r="K732" s="761"/>
      <c r="L732" s="749">
        <f t="shared" si="68"/>
        <v>0</v>
      </c>
      <c r="M732" s="786"/>
      <c r="N732" s="780"/>
      <c r="O732" s="786"/>
      <c r="P732" s="786"/>
      <c r="Q732" s="752">
        <f t="shared" si="69"/>
        <v>0</v>
      </c>
      <c r="R732" s="768">
        <f t="shared" si="70"/>
        <v>0</v>
      </c>
      <c r="S732" s="768">
        <f t="shared" si="71"/>
        <v>0</v>
      </c>
      <c r="T732" s="765"/>
      <c r="U732" s="765"/>
      <c r="V732" s="766"/>
      <c r="W732" s="1913"/>
      <c r="X732" s="386" t="s">
        <v>18445</v>
      </c>
      <c r="Y732" s="1913"/>
      <c r="Z732" s="1924"/>
      <c r="AA732" s="1913"/>
      <c r="AB732" s="1914"/>
      <c r="AC732" s="1915"/>
      <c r="AD732" s="834">
        <v>717</v>
      </c>
      <c r="AE732" s="826" t="s">
        <v>18446</v>
      </c>
      <c r="AF732" s="850" t="s">
        <v>18447</v>
      </c>
      <c r="AG732" s="850" t="s">
        <v>18448</v>
      </c>
      <c r="AH732" s="850" t="s">
        <v>18449</v>
      </c>
      <c r="AI732" s="850" t="s">
        <v>18450</v>
      </c>
      <c r="AJ732" s="850" t="s">
        <v>18451</v>
      </c>
      <c r="AK732" s="851" t="s">
        <v>18452</v>
      </c>
      <c r="AL732" s="852" t="s">
        <v>18453</v>
      </c>
      <c r="AM732" s="853" t="s">
        <v>18454</v>
      </c>
      <c r="AN732" s="853" t="s">
        <v>18455</v>
      </c>
      <c r="AO732" s="749" t="s">
        <v>18456</v>
      </c>
      <c r="AP732" s="777"/>
      <c r="AQ732" s="827" t="s">
        <v>18457</v>
      </c>
      <c r="AR732" s="777"/>
      <c r="AS732" s="777"/>
      <c r="AT732" s="752" t="s">
        <v>18458</v>
      </c>
      <c r="AU732" s="694" t="s">
        <v>18459</v>
      </c>
      <c r="AV732" s="694" t="s">
        <v>18460</v>
      </c>
      <c r="AW732" s="709" t="s">
        <v>18461</v>
      </c>
      <c r="AX732" s="709" t="s">
        <v>18462</v>
      </c>
      <c r="AY732" s="872" t="s">
        <v>18463</v>
      </c>
    </row>
    <row r="733" spans="2:51" ht="15" customHeight="1" outlineLevel="1">
      <c r="B733" s="744" t="s">
        <v>18464</v>
      </c>
      <c r="C733" s="757"/>
      <c r="D733" s="757"/>
      <c r="E733" s="757"/>
      <c r="F733" s="757"/>
      <c r="G733" s="757"/>
      <c r="H733" s="758"/>
      <c r="I733" s="759"/>
      <c r="J733" s="761"/>
      <c r="K733" s="761"/>
      <c r="L733" s="749">
        <f t="shared" si="68"/>
        <v>0</v>
      </c>
      <c r="M733" s="786"/>
      <c r="N733" s="780"/>
      <c r="O733" s="786"/>
      <c r="P733" s="786"/>
      <c r="Q733" s="752">
        <f t="shared" si="69"/>
        <v>0</v>
      </c>
      <c r="R733" s="768">
        <f t="shared" si="70"/>
        <v>0</v>
      </c>
      <c r="S733" s="768">
        <f t="shared" si="71"/>
        <v>0</v>
      </c>
      <c r="T733" s="765"/>
      <c r="U733" s="765"/>
      <c r="V733" s="766"/>
      <c r="W733" s="1913"/>
      <c r="X733" s="386" t="s">
        <v>18465</v>
      </c>
      <c r="Y733" s="1913"/>
      <c r="Z733" s="1924"/>
      <c r="AA733" s="1913"/>
      <c r="AB733" s="1914"/>
      <c r="AC733" s="1915"/>
      <c r="AD733" s="834">
        <v>718</v>
      </c>
      <c r="AE733" s="826" t="s">
        <v>18466</v>
      </c>
      <c r="AF733" s="850" t="s">
        <v>18467</v>
      </c>
      <c r="AG733" s="850" t="s">
        <v>18468</v>
      </c>
      <c r="AH733" s="850" t="s">
        <v>18469</v>
      </c>
      <c r="AI733" s="850" t="s">
        <v>18470</v>
      </c>
      <c r="AJ733" s="850" t="s">
        <v>18471</v>
      </c>
      <c r="AK733" s="851" t="s">
        <v>18472</v>
      </c>
      <c r="AL733" s="852" t="s">
        <v>18473</v>
      </c>
      <c r="AM733" s="853" t="s">
        <v>18474</v>
      </c>
      <c r="AN733" s="853" t="s">
        <v>18475</v>
      </c>
      <c r="AO733" s="749" t="s">
        <v>18476</v>
      </c>
      <c r="AP733" s="777"/>
      <c r="AQ733" s="827" t="s">
        <v>18477</v>
      </c>
      <c r="AR733" s="777"/>
      <c r="AS733" s="777"/>
      <c r="AT733" s="752" t="s">
        <v>18478</v>
      </c>
      <c r="AU733" s="694" t="s">
        <v>18479</v>
      </c>
      <c r="AV733" s="694" t="s">
        <v>18480</v>
      </c>
      <c r="AW733" s="709" t="s">
        <v>18481</v>
      </c>
      <c r="AX733" s="709" t="s">
        <v>18482</v>
      </c>
      <c r="AY733" s="872" t="s">
        <v>18483</v>
      </c>
    </row>
    <row r="734" spans="2:51" ht="15" customHeight="1" outlineLevel="1">
      <c r="B734" s="744" t="s">
        <v>18484</v>
      </c>
      <c r="C734" s="757"/>
      <c r="D734" s="757"/>
      <c r="E734" s="757"/>
      <c r="F734" s="757"/>
      <c r="G734" s="757"/>
      <c r="H734" s="758"/>
      <c r="I734" s="759"/>
      <c r="J734" s="761"/>
      <c r="K734" s="761"/>
      <c r="L734" s="749">
        <f t="shared" si="68"/>
        <v>0</v>
      </c>
      <c r="M734" s="786"/>
      <c r="N734" s="780"/>
      <c r="O734" s="786"/>
      <c r="P734" s="786"/>
      <c r="Q734" s="752">
        <f t="shared" si="69"/>
        <v>0</v>
      </c>
      <c r="R734" s="768">
        <f t="shared" si="70"/>
        <v>0</v>
      </c>
      <c r="S734" s="768">
        <f t="shared" si="71"/>
        <v>0</v>
      </c>
      <c r="T734" s="765"/>
      <c r="U734" s="765"/>
      <c r="V734" s="766"/>
      <c r="W734" s="1913"/>
      <c r="X734" s="386" t="s">
        <v>18485</v>
      </c>
      <c r="Y734" s="1913"/>
      <c r="Z734" s="1924"/>
      <c r="AA734" s="1913"/>
      <c r="AB734" s="1914"/>
      <c r="AC734" s="1915"/>
      <c r="AD734" s="834">
        <v>719</v>
      </c>
      <c r="AE734" s="826" t="s">
        <v>18486</v>
      </c>
      <c r="AF734" s="850" t="s">
        <v>18487</v>
      </c>
      <c r="AG734" s="850" t="s">
        <v>18488</v>
      </c>
      <c r="AH734" s="850" t="s">
        <v>18489</v>
      </c>
      <c r="AI734" s="850" t="s">
        <v>18490</v>
      </c>
      <c r="AJ734" s="850" t="s">
        <v>18491</v>
      </c>
      <c r="AK734" s="851" t="s">
        <v>18492</v>
      </c>
      <c r="AL734" s="852" t="s">
        <v>18493</v>
      </c>
      <c r="AM734" s="853" t="s">
        <v>18494</v>
      </c>
      <c r="AN734" s="853" t="s">
        <v>18495</v>
      </c>
      <c r="AO734" s="749" t="s">
        <v>18496</v>
      </c>
      <c r="AP734" s="777"/>
      <c r="AQ734" s="827" t="s">
        <v>18497</v>
      </c>
      <c r="AR734" s="777"/>
      <c r="AS734" s="777"/>
      <c r="AT734" s="752" t="s">
        <v>18498</v>
      </c>
      <c r="AU734" s="694" t="s">
        <v>18499</v>
      </c>
      <c r="AV734" s="694" t="s">
        <v>18500</v>
      </c>
      <c r="AW734" s="709" t="s">
        <v>18501</v>
      </c>
      <c r="AX734" s="709" t="s">
        <v>18502</v>
      </c>
      <c r="AY734" s="872" t="s">
        <v>18503</v>
      </c>
    </row>
    <row r="735" spans="2:51" ht="15" customHeight="1" outlineLevel="1">
      <c r="B735" s="744" t="s">
        <v>18504</v>
      </c>
      <c r="C735" s="757"/>
      <c r="D735" s="757"/>
      <c r="E735" s="757"/>
      <c r="F735" s="757"/>
      <c r="G735" s="757"/>
      <c r="H735" s="758"/>
      <c r="I735" s="759"/>
      <c r="J735" s="761"/>
      <c r="K735" s="761"/>
      <c r="L735" s="749">
        <f t="shared" si="68"/>
        <v>0</v>
      </c>
      <c r="M735" s="786"/>
      <c r="N735" s="780"/>
      <c r="O735" s="786"/>
      <c r="P735" s="786"/>
      <c r="Q735" s="752">
        <f t="shared" si="69"/>
        <v>0</v>
      </c>
      <c r="R735" s="768">
        <f t="shared" si="70"/>
        <v>0</v>
      </c>
      <c r="S735" s="768">
        <f t="shared" si="71"/>
        <v>0</v>
      </c>
      <c r="T735" s="765"/>
      <c r="U735" s="765"/>
      <c r="V735" s="766"/>
      <c r="W735" s="1913"/>
      <c r="X735" s="386" t="s">
        <v>18505</v>
      </c>
      <c r="Y735" s="1913"/>
      <c r="Z735" s="1924"/>
      <c r="AA735" s="1913"/>
      <c r="AB735" s="1914"/>
      <c r="AC735" s="1915"/>
      <c r="AD735" s="834">
        <v>720</v>
      </c>
      <c r="AE735" s="826" t="s">
        <v>18506</v>
      </c>
      <c r="AF735" s="850" t="s">
        <v>18507</v>
      </c>
      <c r="AG735" s="850" t="s">
        <v>18508</v>
      </c>
      <c r="AH735" s="850" t="s">
        <v>18509</v>
      </c>
      <c r="AI735" s="850" t="s">
        <v>18510</v>
      </c>
      <c r="AJ735" s="850" t="s">
        <v>18511</v>
      </c>
      <c r="AK735" s="851" t="s">
        <v>18512</v>
      </c>
      <c r="AL735" s="852" t="s">
        <v>18513</v>
      </c>
      <c r="AM735" s="853" t="s">
        <v>18514</v>
      </c>
      <c r="AN735" s="853" t="s">
        <v>18515</v>
      </c>
      <c r="AO735" s="749" t="s">
        <v>18516</v>
      </c>
      <c r="AP735" s="777"/>
      <c r="AQ735" s="827" t="s">
        <v>18517</v>
      </c>
      <c r="AR735" s="777"/>
      <c r="AS735" s="777"/>
      <c r="AT735" s="752" t="s">
        <v>18518</v>
      </c>
      <c r="AU735" s="694" t="s">
        <v>18519</v>
      </c>
      <c r="AV735" s="694" t="s">
        <v>18520</v>
      </c>
      <c r="AW735" s="709" t="s">
        <v>18521</v>
      </c>
      <c r="AX735" s="709" t="s">
        <v>18522</v>
      </c>
      <c r="AY735" s="872" t="s">
        <v>18523</v>
      </c>
    </row>
    <row r="736" spans="2:51" ht="15" customHeight="1" outlineLevel="1">
      <c r="B736" s="744" t="s">
        <v>18524</v>
      </c>
      <c r="C736" s="757"/>
      <c r="D736" s="757"/>
      <c r="E736" s="757"/>
      <c r="F736" s="757"/>
      <c r="G736" s="757"/>
      <c r="H736" s="758"/>
      <c r="I736" s="759"/>
      <c r="J736" s="761"/>
      <c r="K736" s="761"/>
      <c r="L736" s="749">
        <f t="shared" si="68"/>
        <v>0</v>
      </c>
      <c r="M736" s="786"/>
      <c r="N736" s="780"/>
      <c r="O736" s="786"/>
      <c r="P736" s="786"/>
      <c r="Q736" s="752">
        <f t="shared" si="69"/>
        <v>0</v>
      </c>
      <c r="R736" s="768">
        <f t="shared" si="70"/>
        <v>0</v>
      </c>
      <c r="S736" s="768">
        <f t="shared" si="71"/>
        <v>0</v>
      </c>
      <c r="T736" s="765"/>
      <c r="U736" s="765"/>
      <c r="V736" s="766"/>
      <c r="W736" s="1913"/>
      <c r="X736" s="386" t="s">
        <v>18525</v>
      </c>
      <c r="Y736" s="1913"/>
      <c r="Z736" s="1924"/>
      <c r="AA736" s="1913"/>
      <c r="AB736" s="1914"/>
      <c r="AC736" s="1915"/>
      <c r="AD736" s="834">
        <v>721</v>
      </c>
      <c r="AE736" s="826" t="s">
        <v>18526</v>
      </c>
      <c r="AF736" s="850" t="s">
        <v>18527</v>
      </c>
      <c r="AG736" s="850" t="s">
        <v>18528</v>
      </c>
      <c r="AH736" s="850" t="s">
        <v>18529</v>
      </c>
      <c r="AI736" s="850" t="s">
        <v>18530</v>
      </c>
      <c r="AJ736" s="850" t="s">
        <v>18531</v>
      </c>
      <c r="AK736" s="851" t="s">
        <v>18532</v>
      </c>
      <c r="AL736" s="852" t="s">
        <v>18533</v>
      </c>
      <c r="AM736" s="853" t="s">
        <v>18534</v>
      </c>
      <c r="AN736" s="853" t="s">
        <v>18535</v>
      </c>
      <c r="AO736" s="749" t="s">
        <v>18536</v>
      </c>
      <c r="AP736" s="777"/>
      <c r="AQ736" s="827" t="s">
        <v>18537</v>
      </c>
      <c r="AR736" s="777"/>
      <c r="AS736" s="777"/>
      <c r="AT736" s="752" t="s">
        <v>18538</v>
      </c>
      <c r="AU736" s="694" t="s">
        <v>18539</v>
      </c>
      <c r="AV736" s="694" t="s">
        <v>18540</v>
      </c>
      <c r="AW736" s="709" t="s">
        <v>18541</v>
      </c>
      <c r="AX736" s="709" t="s">
        <v>18542</v>
      </c>
      <c r="AY736" s="872" t="s">
        <v>18543</v>
      </c>
    </row>
    <row r="737" spans="2:51" ht="15" customHeight="1" outlineLevel="1">
      <c r="B737" s="744" t="s">
        <v>18544</v>
      </c>
      <c r="C737" s="757"/>
      <c r="D737" s="757"/>
      <c r="E737" s="757"/>
      <c r="F737" s="757"/>
      <c r="G737" s="757"/>
      <c r="H737" s="758"/>
      <c r="I737" s="759"/>
      <c r="J737" s="761"/>
      <c r="K737" s="761"/>
      <c r="L737" s="749">
        <f t="shared" si="68"/>
        <v>0</v>
      </c>
      <c r="M737" s="786"/>
      <c r="N737" s="780"/>
      <c r="O737" s="786"/>
      <c r="P737" s="786"/>
      <c r="Q737" s="752">
        <f t="shared" si="69"/>
        <v>0</v>
      </c>
      <c r="R737" s="768">
        <f t="shared" si="70"/>
        <v>0</v>
      </c>
      <c r="S737" s="768">
        <f t="shared" si="71"/>
        <v>0</v>
      </c>
      <c r="T737" s="765"/>
      <c r="U737" s="765"/>
      <c r="V737" s="766"/>
      <c r="W737" s="1913"/>
      <c r="X737" s="386" t="s">
        <v>18545</v>
      </c>
      <c r="Y737" s="1913"/>
      <c r="Z737" s="1924"/>
      <c r="AA737" s="1913"/>
      <c r="AB737" s="1914"/>
      <c r="AC737" s="1915"/>
      <c r="AD737" s="834">
        <v>722</v>
      </c>
      <c r="AE737" s="826" t="s">
        <v>18546</v>
      </c>
      <c r="AF737" s="850" t="s">
        <v>18547</v>
      </c>
      <c r="AG737" s="850" t="s">
        <v>18548</v>
      </c>
      <c r="AH737" s="850" t="s">
        <v>18549</v>
      </c>
      <c r="AI737" s="850" t="s">
        <v>18550</v>
      </c>
      <c r="AJ737" s="850" t="s">
        <v>18551</v>
      </c>
      <c r="AK737" s="851" t="s">
        <v>18552</v>
      </c>
      <c r="AL737" s="852" t="s">
        <v>18553</v>
      </c>
      <c r="AM737" s="853" t="s">
        <v>18554</v>
      </c>
      <c r="AN737" s="853" t="s">
        <v>18555</v>
      </c>
      <c r="AO737" s="749" t="s">
        <v>18556</v>
      </c>
      <c r="AP737" s="777"/>
      <c r="AQ737" s="827" t="s">
        <v>18557</v>
      </c>
      <c r="AR737" s="777"/>
      <c r="AS737" s="777"/>
      <c r="AT737" s="752" t="s">
        <v>18558</v>
      </c>
      <c r="AU737" s="694" t="s">
        <v>18559</v>
      </c>
      <c r="AV737" s="694" t="s">
        <v>18560</v>
      </c>
      <c r="AW737" s="709" t="s">
        <v>18561</v>
      </c>
      <c r="AX737" s="709" t="s">
        <v>18562</v>
      </c>
      <c r="AY737" s="872" t="s">
        <v>18563</v>
      </c>
    </row>
    <row r="738" spans="2:51" ht="15" customHeight="1" outlineLevel="1">
      <c r="B738" s="744" t="s">
        <v>18564</v>
      </c>
      <c r="C738" s="757"/>
      <c r="D738" s="757"/>
      <c r="E738" s="757"/>
      <c r="F738" s="757"/>
      <c r="G738" s="757"/>
      <c r="H738" s="758"/>
      <c r="I738" s="759"/>
      <c r="J738" s="761"/>
      <c r="K738" s="761"/>
      <c r="L738" s="749">
        <f t="shared" si="68"/>
        <v>0</v>
      </c>
      <c r="M738" s="786"/>
      <c r="N738" s="780"/>
      <c r="O738" s="786"/>
      <c r="P738" s="786"/>
      <c r="Q738" s="752">
        <f t="shared" si="69"/>
        <v>0</v>
      </c>
      <c r="R738" s="768">
        <f t="shared" si="70"/>
        <v>0</v>
      </c>
      <c r="S738" s="768">
        <f t="shared" si="71"/>
        <v>0</v>
      </c>
      <c r="T738" s="765"/>
      <c r="U738" s="765"/>
      <c r="V738" s="766"/>
      <c r="W738" s="1913"/>
      <c r="X738" s="386" t="s">
        <v>18565</v>
      </c>
      <c r="Y738" s="1913"/>
      <c r="Z738" s="1924"/>
      <c r="AA738" s="1913"/>
      <c r="AB738" s="1914"/>
      <c r="AC738" s="1915"/>
      <c r="AD738" s="834">
        <v>723</v>
      </c>
      <c r="AE738" s="826" t="s">
        <v>18566</v>
      </c>
      <c r="AF738" s="850" t="s">
        <v>18567</v>
      </c>
      <c r="AG738" s="850" t="s">
        <v>18568</v>
      </c>
      <c r="AH738" s="850" t="s">
        <v>18569</v>
      </c>
      <c r="AI738" s="850" t="s">
        <v>18570</v>
      </c>
      <c r="AJ738" s="850" t="s">
        <v>18571</v>
      </c>
      <c r="AK738" s="851" t="s">
        <v>18572</v>
      </c>
      <c r="AL738" s="852" t="s">
        <v>18573</v>
      </c>
      <c r="AM738" s="853" t="s">
        <v>18574</v>
      </c>
      <c r="AN738" s="853" t="s">
        <v>18575</v>
      </c>
      <c r="AO738" s="749" t="s">
        <v>18576</v>
      </c>
      <c r="AP738" s="777"/>
      <c r="AQ738" s="827" t="s">
        <v>18577</v>
      </c>
      <c r="AR738" s="777"/>
      <c r="AS738" s="777"/>
      <c r="AT738" s="752" t="s">
        <v>18578</v>
      </c>
      <c r="AU738" s="694" t="s">
        <v>18579</v>
      </c>
      <c r="AV738" s="694" t="s">
        <v>18580</v>
      </c>
      <c r="AW738" s="709" t="s">
        <v>18581</v>
      </c>
      <c r="AX738" s="709" t="s">
        <v>18582</v>
      </c>
      <c r="AY738" s="872" t="s">
        <v>18583</v>
      </c>
    </row>
    <row r="739" spans="2:51" ht="15" customHeight="1" outlineLevel="1">
      <c r="B739" s="744" t="s">
        <v>18584</v>
      </c>
      <c r="C739" s="757"/>
      <c r="D739" s="757"/>
      <c r="E739" s="757"/>
      <c r="F739" s="757"/>
      <c r="G739" s="757"/>
      <c r="H739" s="758"/>
      <c r="I739" s="759"/>
      <c r="J739" s="761"/>
      <c r="K739" s="761"/>
      <c r="L739" s="749">
        <f t="shared" si="68"/>
        <v>0</v>
      </c>
      <c r="M739" s="786"/>
      <c r="N739" s="780"/>
      <c r="O739" s="786"/>
      <c r="P739" s="786"/>
      <c r="Q739" s="752">
        <f t="shared" si="69"/>
        <v>0</v>
      </c>
      <c r="R739" s="768">
        <f t="shared" si="70"/>
        <v>0</v>
      </c>
      <c r="S739" s="768">
        <f t="shared" si="71"/>
        <v>0</v>
      </c>
      <c r="T739" s="765"/>
      <c r="U739" s="765"/>
      <c r="V739" s="766"/>
      <c r="W739" s="1913"/>
      <c r="X739" s="386" t="s">
        <v>18585</v>
      </c>
      <c r="Y739" s="1913"/>
      <c r="Z739" s="1924"/>
      <c r="AA739" s="1913"/>
      <c r="AB739" s="1914"/>
      <c r="AC739" s="1915"/>
      <c r="AD739" s="834">
        <v>724</v>
      </c>
      <c r="AE739" s="826" t="s">
        <v>18586</v>
      </c>
      <c r="AF739" s="850" t="s">
        <v>18587</v>
      </c>
      <c r="AG739" s="850" t="s">
        <v>18588</v>
      </c>
      <c r="AH739" s="850" t="s">
        <v>18589</v>
      </c>
      <c r="AI739" s="850" t="s">
        <v>18590</v>
      </c>
      <c r="AJ739" s="850" t="s">
        <v>18591</v>
      </c>
      <c r="AK739" s="851" t="s">
        <v>18592</v>
      </c>
      <c r="AL739" s="852" t="s">
        <v>18593</v>
      </c>
      <c r="AM739" s="853" t="s">
        <v>18594</v>
      </c>
      <c r="AN739" s="853" t="s">
        <v>18595</v>
      </c>
      <c r="AO739" s="749" t="s">
        <v>18596</v>
      </c>
      <c r="AP739" s="777"/>
      <c r="AQ739" s="827" t="s">
        <v>18597</v>
      </c>
      <c r="AR739" s="777"/>
      <c r="AS739" s="777"/>
      <c r="AT739" s="752" t="s">
        <v>18598</v>
      </c>
      <c r="AU739" s="694" t="s">
        <v>18599</v>
      </c>
      <c r="AV739" s="694" t="s">
        <v>18600</v>
      </c>
      <c r="AW739" s="709" t="s">
        <v>18601</v>
      </c>
      <c r="AX739" s="709" t="s">
        <v>18602</v>
      </c>
      <c r="AY739" s="872" t="s">
        <v>18603</v>
      </c>
    </row>
    <row r="740" spans="2:51" ht="15" customHeight="1" outlineLevel="1">
      <c r="B740" s="744" t="s">
        <v>18604</v>
      </c>
      <c r="C740" s="757"/>
      <c r="D740" s="757"/>
      <c r="E740" s="757"/>
      <c r="F740" s="757"/>
      <c r="G740" s="757"/>
      <c r="H740" s="758"/>
      <c r="I740" s="759"/>
      <c r="J740" s="761"/>
      <c r="K740" s="761"/>
      <c r="L740" s="749">
        <f t="shared" si="68"/>
        <v>0</v>
      </c>
      <c r="M740" s="786"/>
      <c r="N740" s="780"/>
      <c r="O740" s="786"/>
      <c r="P740" s="786"/>
      <c r="Q740" s="752">
        <f t="shared" si="69"/>
        <v>0</v>
      </c>
      <c r="R740" s="768">
        <f t="shared" si="70"/>
        <v>0</v>
      </c>
      <c r="S740" s="768">
        <f t="shared" si="71"/>
        <v>0</v>
      </c>
      <c r="T740" s="765"/>
      <c r="U740" s="765"/>
      <c r="V740" s="766"/>
      <c r="W740" s="1913"/>
      <c r="X740" s="386" t="s">
        <v>18605</v>
      </c>
      <c r="Y740" s="1913"/>
      <c r="Z740" s="1924"/>
      <c r="AA740" s="1913"/>
      <c r="AB740" s="1914"/>
      <c r="AC740" s="1915"/>
      <c r="AD740" s="834">
        <v>725</v>
      </c>
      <c r="AE740" s="826" t="s">
        <v>18606</v>
      </c>
      <c r="AF740" s="850" t="s">
        <v>18607</v>
      </c>
      <c r="AG740" s="850" t="s">
        <v>18608</v>
      </c>
      <c r="AH740" s="850" t="s">
        <v>18609</v>
      </c>
      <c r="AI740" s="850" t="s">
        <v>18610</v>
      </c>
      <c r="AJ740" s="850" t="s">
        <v>18611</v>
      </c>
      <c r="AK740" s="851" t="s">
        <v>18612</v>
      </c>
      <c r="AL740" s="852" t="s">
        <v>18613</v>
      </c>
      <c r="AM740" s="853" t="s">
        <v>18614</v>
      </c>
      <c r="AN740" s="853" t="s">
        <v>18615</v>
      </c>
      <c r="AO740" s="749" t="s">
        <v>18616</v>
      </c>
      <c r="AP740" s="777"/>
      <c r="AQ740" s="827" t="s">
        <v>18617</v>
      </c>
      <c r="AR740" s="777"/>
      <c r="AS740" s="777"/>
      <c r="AT740" s="752" t="s">
        <v>18618</v>
      </c>
      <c r="AU740" s="694" t="s">
        <v>18619</v>
      </c>
      <c r="AV740" s="694" t="s">
        <v>18620</v>
      </c>
      <c r="AW740" s="709" t="s">
        <v>18621</v>
      </c>
      <c r="AX740" s="709" t="s">
        <v>18622</v>
      </c>
      <c r="AY740" s="872" t="s">
        <v>18623</v>
      </c>
    </row>
    <row r="741" spans="2:51" ht="15" customHeight="1" outlineLevel="1">
      <c r="B741" s="744" t="s">
        <v>18624</v>
      </c>
      <c r="C741" s="757"/>
      <c r="D741" s="757"/>
      <c r="E741" s="757"/>
      <c r="F741" s="757"/>
      <c r="G741" s="757"/>
      <c r="H741" s="758"/>
      <c r="I741" s="759"/>
      <c r="J741" s="761"/>
      <c r="K741" s="761"/>
      <c r="L741" s="749">
        <f t="shared" si="68"/>
        <v>0</v>
      </c>
      <c r="M741" s="786"/>
      <c r="N741" s="780"/>
      <c r="O741" s="786"/>
      <c r="P741" s="786"/>
      <c r="Q741" s="752">
        <f t="shared" si="69"/>
        <v>0</v>
      </c>
      <c r="R741" s="768">
        <f t="shared" si="70"/>
        <v>0</v>
      </c>
      <c r="S741" s="768">
        <f t="shared" si="71"/>
        <v>0</v>
      </c>
      <c r="T741" s="765"/>
      <c r="U741" s="765"/>
      <c r="V741" s="766"/>
      <c r="W741" s="1913"/>
      <c r="X741" s="386" t="s">
        <v>18625</v>
      </c>
      <c r="Y741" s="1913"/>
      <c r="Z741" s="1924"/>
      <c r="AA741" s="1913"/>
      <c r="AB741" s="1914"/>
      <c r="AC741" s="1915"/>
      <c r="AD741" s="834">
        <v>726</v>
      </c>
      <c r="AE741" s="826" t="s">
        <v>18626</v>
      </c>
      <c r="AF741" s="850" t="s">
        <v>18627</v>
      </c>
      <c r="AG741" s="850" t="s">
        <v>18628</v>
      </c>
      <c r="AH741" s="850" t="s">
        <v>18629</v>
      </c>
      <c r="AI741" s="850" t="s">
        <v>18630</v>
      </c>
      <c r="AJ741" s="850" t="s">
        <v>18631</v>
      </c>
      <c r="AK741" s="851" t="s">
        <v>18632</v>
      </c>
      <c r="AL741" s="852" t="s">
        <v>18633</v>
      </c>
      <c r="AM741" s="853" t="s">
        <v>18634</v>
      </c>
      <c r="AN741" s="853" t="s">
        <v>18635</v>
      </c>
      <c r="AO741" s="749" t="s">
        <v>18636</v>
      </c>
      <c r="AP741" s="777"/>
      <c r="AQ741" s="827" t="s">
        <v>18637</v>
      </c>
      <c r="AR741" s="777"/>
      <c r="AS741" s="777"/>
      <c r="AT741" s="752" t="s">
        <v>18638</v>
      </c>
      <c r="AU741" s="694" t="s">
        <v>18639</v>
      </c>
      <c r="AV741" s="694" t="s">
        <v>18640</v>
      </c>
      <c r="AW741" s="709" t="s">
        <v>18641</v>
      </c>
      <c r="AX741" s="709" t="s">
        <v>18642</v>
      </c>
      <c r="AY741" s="872" t="s">
        <v>18643</v>
      </c>
    </row>
    <row r="742" spans="2:51" ht="15" customHeight="1" outlineLevel="1">
      <c r="B742" s="744" t="s">
        <v>18644</v>
      </c>
      <c r="C742" s="757"/>
      <c r="D742" s="757"/>
      <c r="E742" s="757"/>
      <c r="F742" s="757"/>
      <c r="G742" s="757"/>
      <c r="H742" s="758"/>
      <c r="I742" s="759"/>
      <c r="J742" s="761"/>
      <c r="K742" s="761"/>
      <c r="L742" s="749">
        <f t="shared" si="68"/>
        <v>0</v>
      </c>
      <c r="M742" s="786"/>
      <c r="N742" s="780"/>
      <c r="O742" s="786"/>
      <c r="P742" s="786"/>
      <c r="Q742" s="752">
        <f t="shared" si="69"/>
        <v>0</v>
      </c>
      <c r="R742" s="768">
        <f t="shared" si="70"/>
        <v>0</v>
      </c>
      <c r="S742" s="768">
        <f t="shared" si="71"/>
        <v>0</v>
      </c>
      <c r="T742" s="765"/>
      <c r="U742" s="765"/>
      <c r="V742" s="766"/>
      <c r="W742" s="1913"/>
      <c r="X742" s="386" t="s">
        <v>18645</v>
      </c>
      <c r="Y742" s="1913"/>
      <c r="Z742" s="1924"/>
      <c r="AA742" s="1913"/>
      <c r="AB742" s="1914"/>
      <c r="AC742" s="1915"/>
      <c r="AD742" s="834">
        <v>727</v>
      </c>
      <c r="AE742" s="826" t="s">
        <v>18646</v>
      </c>
      <c r="AF742" s="850" t="s">
        <v>18647</v>
      </c>
      <c r="AG742" s="850" t="s">
        <v>18648</v>
      </c>
      <c r="AH742" s="850" t="s">
        <v>18649</v>
      </c>
      <c r="AI742" s="850" t="s">
        <v>18650</v>
      </c>
      <c r="AJ742" s="850" t="s">
        <v>18651</v>
      </c>
      <c r="AK742" s="851" t="s">
        <v>18652</v>
      </c>
      <c r="AL742" s="852" t="s">
        <v>18653</v>
      </c>
      <c r="AM742" s="853" t="s">
        <v>18654</v>
      </c>
      <c r="AN742" s="853" t="s">
        <v>18655</v>
      </c>
      <c r="AO742" s="749" t="s">
        <v>18656</v>
      </c>
      <c r="AP742" s="777"/>
      <c r="AQ742" s="827" t="s">
        <v>18657</v>
      </c>
      <c r="AR742" s="777"/>
      <c r="AS742" s="777"/>
      <c r="AT742" s="752" t="s">
        <v>18658</v>
      </c>
      <c r="AU742" s="694" t="s">
        <v>18659</v>
      </c>
      <c r="AV742" s="694" t="s">
        <v>18660</v>
      </c>
      <c r="AW742" s="709" t="s">
        <v>18661</v>
      </c>
      <c r="AX742" s="709" t="s">
        <v>18662</v>
      </c>
      <c r="AY742" s="872" t="s">
        <v>18663</v>
      </c>
    </row>
    <row r="743" spans="2:51" ht="15" customHeight="1" outlineLevel="1">
      <c r="B743" s="744" t="s">
        <v>18664</v>
      </c>
      <c r="C743" s="757"/>
      <c r="D743" s="757"/>
      <c r="E743" s="757"/>
      <c r="F743" s="757"/>
      <c r="G743" s="757"/>
      <c r="H743" s="758"/>
      <c r="I743" s="759"/>
      <c r="J743" s="761"/>
      <c r="K743" s="761"/>
      <c r="L743" s="749">
        <f t="shared" si="68"/>
        <v>0</v>
      </c>
      <c r="M743" s="786"/>
      <c r="N743" s="780"/>
      <c r="O743" s="786"/>
      <c r="P743" s="786"/>
      <c r="Q743" s="752">
        <f t="shared" si="69"/>
        <v>0</v>
      </c>
      <c r="R743" s="768">
        <f t="shared" si="70"/>
        <v>0</v>
      </c>
      <c r="S743" s="768">
        <f t="shared" si="71"/>
        <v>0</v>
      </c>
      <c r="T743" s="765"/>
      <c r="U743" s="765"/>
      <c r="V743" s="766"/>
      <c r="W743" s="1913"/>
      <c r="X743" s="386" t="s">
        <v>18665</v>
      </c>
      <c r="Y743" s="1913"/>
      <c r="Z743" s="1924"/>
      <c r="AA743" s="1913"/>
      <c r="AB743" s="1914"/>
      <c r="AC743" s="1915"/>
      <c r="AD743" s="834">
        <v>728</v>
      </c>
      <c r="AE743" s="826" t="s">
        <v>18666</v>
      </c>
      <c r="AF743" s="850" t="s">
        <v>18667</v>
      </c>
      <c r="AG743" s="850" t="s">
        <v>18668</v>
      </c>
      <c r="AH743" s="850" t="s">
        <v>18669</v>
      </c>
      <c r="AI743" s="850" t="s">
        <v>18670</v>
      </c>
      <c r="AJ743" s="850" t="s">
        <v>18671</v>
      </c>
      <c r="AK743" s="851" t="s">
        <v>18672</v>
      </c>
      <c r="AL743" s="852" t="s">
        <v>18673</v>
      </c>
      <c r="AM743" s="853" t="s">
        <v>18674</v>
      </c>
      <c r="AN743" s="853" t="s">
        <v>18675</v>
      </c>
      <c r="AO743" s="749" t="s">
        <v>18676</v>
      </c>
      <c r="AP743" s="777"/>
      <c r="AQ743" s="827" t="s">
        <v>18677</v>
      </c>
      <c r="AR743" s="777"/>
      <c r="AS743" s="777"/>
      <c r="AT743" s="752" t="s">
        <v>18678</v>
      </c>
      <c r="AU743" s="694" t="s">
        <v>18679</v>
      </c>
      <c r="AV743" s="694" t="s">
        <v>18680</v>
      </c>
      <c r="AW743" s="709" t="s">
        <v>18681</v>
      </c>
      <c r="AX743" s="709" t="s">
        <v>18682</v>
      </c>
      <c r="AY743" s="872" t="s">
        <v>18683</v>
      </c>
    </row>
    <row r="744" spans="2:51" ht="15" customHeight="1" outlineLevel="1">
      <c r="B744" s="744" t="s">
        <v>18684</v>
      </c>
      <c r="C744" s="757"/>
      <c r="D744" s="757"/>
      <c r="E744" s="757"/>
      <c r="F744" s="757"/>
      <c r="G744" s="757"/>
      <c r="H744" s="758"/>
      <c r="I744" s="759"/>
      <c r="J744" s="761"/>
      <c r="K744" s="761"/>
      <c r="L744" s="749">
        <f t="shared" si="68"/>
        <v>0</v>
      </c>
      <c r="M744" s="786"/>
      <c r="N744" s="780"/>
      <c r="O744" s="786"/>
      <c r="P744" s="786"/>
      <c r="Q744" s="752">
        <f t="shared" si="69"/>
        <v>0</v>
      </c>
      <c r="R744" s="768">
        <f t="shared" si="70"/>
        <v>0</v>
      </c>
      <c r="S744" s="768">
        <f t="shared" si="71"/>
        <v>0</v>
      </c>
      <c r="T744" s="765"/>
      <c r="U744" s="765"/>
      <c r="V744" s="766"/>
      <c r="W744" s="1913"/>
      <c r="X744" s="386" t="s">
        <v>18685</v>
      </c>
      <c r="Y744" s="1913"/>
      <c r="Z744" s="1924"/>
      <c r="AA744" s="1913"/>
      <c r="AB744" s="1914"/>
      <c r="AC744" s="1915"/>
      <c r="AD744" s="834">
        <v>729</v>
      </c>
      <c r="AE744" s="826" t="s">
        <v>18686</v>
      </c>
      <c r="AF744" s="850" t="s">
        <v>18687</v>
      </c>
      <c r="AG744" s="850" t="s">
        <v>18688</v>
      </c>
      <c r="AH744" s="850" t="s">
        <v>18689</v>
      </c>
      <c r="AI744" s="850" t="s">
        <v>18690</v>
      </c>
      <c r="AJ744" s="850" t="s">
        <v>18691</v>
      </c>
      <c r="AK744" s="851" t="s">
        <v>18692</v>
      </c>
      <c r="AL744" s="852" t="s">
        <v>18693</v>
      </c>
      <c r="AM744" s="853" t="s">
        <v>18694</v>
      </c>
      <c r="AN744" s="853" t="s">
        <v>18695</v>
      </c>
      <c r="AO744" s="749" t="s">
        <v>18696</v>
      </c>
      <c r="AP744" s="777"/>
      <c r="AQ744" s="827" t="s">
        <v>18697</v>
      </c>
      <c r="AR744" s="777"/>
      <c r="AS744" s="777"/>
      <c r="AT744" s="752" t="s">
        <v>18698</v>
      </c>
      <c r="AU744" s="694" t="s">
        <v>18699</v>
      </c>
      <c r="AV744" s="694" t="s">
        <v>18700</v>
      </c>
      <c r="AW744" s="709" t="s">
        <v>18701</v>
      </c>
      <c r="AX744" s="709" t="s">
        <v>18702</v>
      </c>
      <c r="AY744" s="872" t="s">
        <v>18703</v>
      </c>
    </row>
    <row r="745" spans="2:51" ht="15" customHeight="1" outlineLevel="1">
      <c r="B745" s="744" t="s">
        <v>18704</v>
      </c>
      <c r="C745" s="757"/>
      <c r="D745" s="757"/>
      <c r="E745" s="757"/>
      <c r="F745" s="757"/>
      <c r="G745" s="757"/>
      <c r="H745" s="758"/>
      <c r="I745" s="759"/>
      <c r="J745" s="761"/>
      <c r="K745" s="761"/>
      <c r="L745" s="749">
        <f t="shared" si="68"/>
        <v>0</v>
      </c>
      <c r="M745" s="786"/>
      <c r="N745" s="780"/>
      <c r="O745" s="786"/>
      <c r="P745" s="786"/>
      <c r="Q745" s="752">
        <f t="shared" si="69"/>
        <v>0</v>
      </c>
      <c r="R745" s="768">
        <f t="shared" si="70"/>
        <v>0</v>
      </c>
      <c r="S745" s="768">
        <f t="shared" si="71"/>
        <v>0</v>
      </c>
      <c r="T745" s="765"/>
      <c r="U745" s="765"/>
      <c r="V745" s="766"/>
      <c r="W745" s="1913"/>
      <c r="X745" s="386" t="s">
        <v>18705</v>
      </c>
      <c r="Y745" s="1913"/>
      <c r="Z745" s="1924"/>
      <c r="AA745" s="1913"/>
      <c r="AB745" s="1914"/>
      <c r="AC745" s="1915"/>
      <c r="AD745" s="834">
        <v>730</v>
      </c>
      <c r="AE745" s="826" t="s">
        <v>18706</v>
      </c>
      <c r="AF745" s="850" t="s">
        <v>18707</v>
      </c>
      <c r="AG745" s="850" t="s">
        <v>18708</v>
      </c>
      <c r="AH745" s="850" t="s">
        <v>18709</v>
      </c>
      <c r="AI745" s="850" t="s">
        <v>18710</v>
      </c>
      <c r="AJ745" s="850" t="s">
        <v>18711</v>
      </c>
      <c r="AK745" s="851" t="s">
        <v>18712</v>
      </c>
      <c r="AL745" s="852" t="s">
        <v>18713</v>
      </c>
      <c r="AM745" s="853" t="s">
        <v>18714</v>
      </c>
      <c r="AN745" s="853" t="s">
        <v>18715</v>
      </c>
      <c r="AO745" s="749" t="s">
        <v>18716</v>
      </c>
      <c r="AP745" s="777"/>
      <c r="AQ745" s="827" t="s">
        <v>18717</v>
      </c>
      <c r="AR745" s="777"/>
      <c r="AS745" s="777"/>
      <c r="AT745" s="752" t="s">
        <v>18718</v>
      </c>
      <c r="AU745" s="694" t="s">
        <v>18719</v>
      </c>
      <c r="AV745" s="694" t="s">
        <v>18720</v>
      </c>
      <c r="AW745" s="709" t="s">
        <v>18721</v>
      </c>
      <c r="AX745" s="709" t="s">
        <v>18722</v>
      </c>
      <c r="AY745" s="872" t="s">
        <v>18723</v>
      </c>
    </row>
    <row r="746" spans="2:51" ht="15" customHeight="1" outlineLevel="1">
      <c r="B746" s="744" t="s">
        <v>18724</v>
      </c>
      <c r="C746" s="757"/>
      <c r="D746" s="757"/>
      <c r="E746" s="757"/>
      <c r="F746" s="757"/>
      <c r="G746" s="757"/>
      <c r="H746" s="758"/>
      <c r="I746" s="759"/>
      <c r="J746" s="761"/>
      <c r="K746" s="761"/>
      <c r="L746" s="749">
        <f t="shared" si="68"/>
        <v>0</v>
      </c>
      <c r="M746" s="786"/>
      <c r="N746" s="780"/>
      <c r="O746" s="786"/>
      <c r="P746" s="786"/>
      <c r="Q746" s="752">
        <f t="shared" si="69"/>
        <v>0</v>
      </c>
      <c r="R746" s="768">
        <f t="shared" si="70"/>
        <v>0</v>
      </c>
      <c r="S746" s="768">
        <f t="shared" si="71"/>
        <v>0</v>
      </c>
      <c r="T746" s="765"/>
      <c r="U746" s="765"/>
      <c r="V746" s="766"/>
      <c r="W746" s="1913"/>
      <c r="X746" s="386" t="s">
        <v>18725</v>
      </c>
      <c r="Y746" s="1913"/>
      <c r="Z746" s="1924"/>
      <c r="AA746" s="1913"/>
      <c r="AB746" s="1914"/>
      <c r="AC746" s="1915"/>
      <c r="AD746" s="834">
        <v>731</v>
      </c>
      <c r="AE746" s="826" t="s">
        <v>18726</v>
      </c>
      <c r="AF746" s="850" t="s">
        <v>18727</v>
      </c>
      <c r="AG746" s="850" t="s">
        <v>18728</v>
      </c>
      <c r="AH746" s="850" t="s">
        <v>18729</v>
      </c>
      <c r="AI746" s="850" t="s">
        <v>18730</v>
      </c>
      <c r="AJ746" s="850" t="s">
        <v>18731</v>
      </c>
      <c r="AK746" s="851" t="s">
        <v>18732</v>
      </c>
      <c r="AL746" s="852" t="s">
        <v>18733</v>
      </c>
      <c r="AM746" s="853" t="s">
        <v>18734</v>
      </c>
      <c r="AN746" s="853" t="s">
        <v>18735</v>
      </c>
      <c r="AO746" s="749" t="s">
        <v>18736</v>
      </c>
      <c r="AP746" s="777"/>
      <c r="AQ746" s="827" t="s">
        <v>18737</v>
      </c>
      <c r="AR746" s="777"/>
      <c r="AS746" s="777"/>
      <c r="AT746" s="752" t="s">
        <v>18738</v>
      </c>
      <c r="AU746" s="694" t="s">
        <v>18739</v>
      </c>
      <c r="AV746" s="694" t="s">
        <v>18740</v>
      </c>
      <c r="AW746" s="709" t="s">
        <v>18741</v>
      </c>
      <c r="AX746" s="709" t="s">
        <v>18742</v>
      </c>
      <c r="AY746" s="872" t="s">
        <v>18743</v>
      </c>
    </row>
    <row r="747" spans="2:51" ht="15" customHeight="1" outlineLevel="1">
      <c r="B747" s="744" t="s">
        <v>18744</v>
      </c>
      <c r="C747" s="757"/>
      <c r="D747" s="757"/>
      <c r="E747" s="757"/>
      <c r="F747" s="757"/>
      <c r="G747" s="757"/>
      <c r="H747" s="758"/>
      <c r="I747" s="759"/>
      <c r="J747" s="761"/>
      <c r="K747" s="761"/>
      <c r="L747" s="749">
        <f t="shared" ref="L747:L810" si="72">I747*J747</f>
        <v>0</v>
      </c>
      <c r="M747" s="786"/>
      <c r="N747" s="780"/>
      <c r="O747" s="786"/>
      <c r="P747" s="786"/>
      <c r="Q747" s="752">
        <f t="shared" ref="Q747:Q810" si="73">IF(N747=0,0,((1+N747)*(1+C$825))-1)</f>
        <v>0</v>
      </c>
      <c r="R747" s="768">
        <f t="shared" ref="R747:R810" si="74">Q747*K747</f>
        <v>0</v>
      </c>
      <c r="S747" s="768">
        <f t="shared" ref="S747:S810" si="75" xml:space="preserve"> N747*K747</f>
        <v>0</v>
      </c>
      <c r="T747" s="765"/>
      <c r="U747" s="765"/>
      <c r="V747" s="766"/>
      <c r="W747" s="1913"/>
      <c r="X747" s="386" t="s">
        <v>18745</v>
      </c>
      <c r="Y747" s="1913"/>
      <c r="Z747" s="1924"/>
      <c r="AA747" s="1913"/>
      <c r="AB747" s="1914"/>
      <c r="AC747" s="1915"/>
      <c r="AD747" s="834">
        <v>732</v>
      </c>
      <c r="AE747" s="826" t="s">
        <v>18746</v>
      </c>
      <c r="AF747" s="850" t="s">
        <v>18747</v>
      </c>
      <c r="AG747" s="850" t="s">
        <v>18748</v>
      </c>
      <c r="AH747" s="850" t="s">
        <v>18749</v>
      </c>
      <c r="AI747" s="850" t="s">
        <v>18750</v>
      </c>
      <c r="AJ747" s="850" t="s">
        <v>18751</v>
      </c>
      <c r="AK747" s="851" t="s">
        <v>18752</v>
      </c>
      <c r="AL747" s="852" t="s">
        <v>18753</v>
      </c>
      <c r="AM747" s="853" t="s">
        <v>18754</v>
      </c>
      <c r="AN747" s="853" t="s">
        <v>18755</v>
      </c>
      <c r="AO747" s="749" t="s">
        <v>18756</v>
      </c>
      <c r="AP747" s="777"/>
      <c r="AQ747" s="827" t="s">
        <v>18757</v>
      </c>
      <c r="AR747" s="777"/>
      <c r="AS747" s="777"/>
      <c r="AT747" s="752" t="s">
        <v>18758</v>
      </c>
      <c r="AU747" s="694" t="s">
        <v>18759</v>
      </c>
      <c r="AV747" s="694" t="s">
        <v>18760</v>
      </c>
      <c r="AW747" s="709" t="s">
        <v>18761</v>
      </c>
      <c r="AX747" s="709" t="s">
        <v>18762</v>
      </c>
      <c r="AY747" s="872" t="s">
        <v>18763</v>
      </c>
    </row>
    <row r="748" spans="2:51" ht="15" customHeight="1" outlineLevel="1">
      <c r="B748" s="744" t="s">
        <v>18764</v>
      </c>
      <c r="C748" s="757"/>
      <c r="D748" s="757"/>
      <c r="E748" s="757"/>
      <c r="F748" s="757"/>
      <c r="G748" s="757"/>
      <c r="H748" s="758"/>
      <c r="I748" s="759"/>
      <c r="J748" s="761"/>
      <c r="K748" s="761"/>
      <c r="L748" s="749">
        <f t="shared" si="72"/>
        <v>0</v>
      </c>
      <c r="M748" s="786"/>
      <c r="N748" s="780"/>
      <c r="O748" s="786"/>
      <c r="P748" s="786"/>
      <c r="Q748" s="752">
        <f t="shared" si="73"/>
        <v>0</v>
      </c>
      <c r="R748" s="768">
        <f t="shared" si="74"/>
        <v>0</v>
      </c>
      <c r="S748" s="768">
        <f t="shared" si="75"/>
        <v>0</v>
      </c>
      <c r="T748" s="765"/>
      <c r="U748" s="765"/>
      <c r="V748" s="766"/>
      <c r="W748" s="1913"/>
      <c r="X748" s="386" t="s">
        <v>18765</v>
      </c>
      <c r="Y748" s="1913"/>
      <c r="Z748" s="1924"/>
      <c r="AA748" s="1913"/>
      <c r="AB748" s="1914"/>
      <c r="AC748" s="1915"/>
      <c r="AD748" s="834">
        <v>733</v>
      </c>
      <c r="AE748" s="826" t="s">
        <v>18766</v>
      </c>
      <c r="AF748" s="850" t="s">
        <v>18767</v>
      </c>
      <c r="AG748" s="850" t="s">
        <v>18768</v>
      </c>
      <c r="AH748" s="850" t="s">
        <v>18769</v>
      </c>
      <c r="AI748" s="850" t="s">
        <v>18770</v>
      </c>
      <c r="AJ748" s="850" t="s">
        <v>18771</v>
      </c>
      <c r="AK748" s="851" t="s">
        <v>18772</v>
      </c>
      <c r="AL748" s="852" t="s">
        <v>18773</v>
      </c>
      <c r="AM748" s="853" t="s">
        <v>18774</v>
      </c>
      <c r="AN748" s="853" t="s">
        <v>18775</v>
      </c>
      <c r="AO748" s="749" t="s">
        <v>18776</v>
      </c>
      <c r="AP748" s="777"/>
      <c r="AQ748" s="827" t="s">
        <v>18777</v>
      </c>
      <c r="AR748" s="777"/>
      <c r="AS748" s="777"/>
      <c r="AT748" s="752" t="s">
        <v>18778</v>
      </c>
      <c r="AU748" s="694" t="s">
        <v>18779</v>
      </c>
      <c r="AV748" s="694" t="s">
        <v>18780</v>
      </c>
      <c r="AW748" s="709" t="s">
        <v>18781</v>
      </c>
      <c r="AX748" s="709" t="s">
        <v>18782</v>
      </c>
      <c r="AY748" s="872" t="s">
        <v>18783</v>
      </c>
    </row>
    <row r="749" spans="2:51" ht="15" customHeight="1" outlineLevel="1">
      <c r="B749" s="744" t="s">
        <v>18784</v>
      </c>
      <c r="C749" s="757"/>
      <c r="D749" s="757"/>
      <c r="E749" s="757"/>
      <c r="F749" s="757"/>
      <c r="G749" s="757"/>
      <c r="H749" s="758"/>
      <c r="I749" s="759"/>
      <c r="J749" s="761"/>
      <c r="K749" s="761"/>
      <c r="L749" s="749">
        <f t="shared" si="72"/>
        <v>0</v>
      </c>
      <c r="M749" s="786"/>
      <c r="N749" s="780"/>
      <c r="O749" s="786"/>
      <c r="P749" s="786"/>
      <c r="Q749" s="752">
        <f t="shared" si="73"/>
        <v>0</v>
      </c>
      <c r="R749" s="768">
        <f t="shared" si="74"/>
        <v>0</v>
      </c>
      <c r="S749" s="768">
        <f t="shared" si="75"/>
        <v>0</v>
      </c>
      <c r="T749" s="765"/>
      <c r="U749" s="765"/>
      <c r="V749" s="766"/>
      <c r="W749" s="1913"/>
      <c r="X749" s="386" t="s">
        <v>18785</v>
      </c>
      <c r="Y749" s="1913"/>
      <c r="Z749" s="1924"/>
      <c r="AA749" s="1913"/>
      <c r="AB749" s="1914"/>
      <c r="AC749" s="1915"/>
      <c r="AD749" s="834">
        <v>734</v>
      </c>
      <c r="AE749" s="826" t="s">
        <v>18786</v>
      </c>
      <c r="AF749" s="850" t="s">
        <v>18787</v>
      </c>
      <c r="AG749" s="850" t="s">
        <v>18788</v>
      </c>
      <c r="AH749" s="850" t="s">
        <v>18789</v>
      </c>
      <c r="AI749" s="850" t="s">
        <v>18790</v>
      </c>
      <c r="AJ749" s="850" t="s">
        <v>18791</v>
      </c>
      <c r="AK749" s="851" t="s">
        <v>18792</v>
      </c>
      <c r="AL749" s="852" t="s">
        <v>18793</v>
      </c>
      <c r="AM749" s="853" t="s">
        <v>18794</v>
      </c>
      <c r="AN749" s="853" t="s">
        <v>18795</v>
      </c>
      <c r="AO749" s="749" t="s">
        <v>18796</v>
      </c>
      <c r="AP749" s="777"/>
      <c r="AQ749" s="827" t="s">
        <v>18797</v>
      </c>
      <c r="AR749" s="777"/>
      <c r="AS749" s="777"/>
      <c r="AT749" s="752" t="s">
        <v>18798</v>
      </c>
      <c r="AU749" s="694" t="s">
        <v>18799</v>
      </c>
      <c r="AV749" s="694" t="s">
        <v>18800</v>
      </c>
      <c r="AW749" s="709" t="s">
        <v>18801</v>
      </c>
      <c r="AX749" s="709" t="s">
        <v>18802</v>
      </c>
      <c r="AY749" s="872" t="s">
        <v>18803</v>
      </c>
    </row>
    <row r="750" spans="2:51" ht="15" customHeight="1" outlineLevel="1">
      <c r="B750" s="744" t="s">
        <v>18804</v>
      </c>
      <c r="C750" s="757"/>
      <c r="D750" s="757"/>
      <c r="E750" s="757"/>
      <c r="F750" s="757"/>
      <c r="G750" s="757"/>
      <c r="H750" s="758"/>
      <c r="I750" s="759"/>
      <c r="J750" s="761"/>
      <c r="K750" s="761"/>
      <c r="L750" s="749">
        <f t="shared" si="72"/>
        <v>0</v>
      </c>
      <c r="M750" s="786"/>
      <c r="N750" s="780"/>
      <c r="O750" s="786"/>
      <c r="P750" s="786"/>
      <c r="Q750" s="752">
        <f t="shared" si="73"/>
        <v>0</v>
      </c>
      <c r="R750" s="768">
        <f t="shared" si="74"/>
        <v>0</v>
      </c>
      <c r="S750" s="768">
        <f t="shared" si="75"/>
        <v>0</v>
      </c>
      <c r="T750" s="765"/>
      <c r="U750" s="765"/>
      <c r="V750" s="766"/>
      <c r="W750" s="1913"/>
      <c r="X750" s="386" t="s">
        <v>18805</v>
      </c>
      <c r="Y750" s="1913"/>
      <c r="Z750" s="1924"/>
      <c r="AA750" s="1913"/>
      <c r="AB750" s="1914"/>
      <c r="AC750" s="1915"/>
      <c r="AD750" s="834">
        <v>735</v>
      </c>
      <c r="AE750" s="826" t="s">
        <v>18806</v>
      </c>
      <c r="AF750" s="850" t="s">
        <v>18807</v>
      </c>
      <c r="AG750" s="850" t="s">
        <v>18808</v>
      </c>
      <c r="AH750" s="850" t="s">
        <v>18809</v>
      </c>
      <c r="AI750" s="850" t="s">
        <v>18810</v>
      </c>
      <c r="AJ750" s="850" t="s">
        <v>18811</v>
      </c>
      <c r="AK750" s="851" t="s">
        <v>18812</v>
      </c>
      <c r="AL750" s="852" t="s">
        <v>18813</v>
      </c>
      <c r="AM750" s="853" t="s">
        <v>18814</v>
      </c>
      <c r="AN750" s="853" t="s">
        <v>18815</v>
      </c>
      <c r="AO750" s="749" t="s">
        <v>18816</v>
      </c>
      <c r="AP750" s="777"/>
      <c r="AQ750" s="827" t="s">
        <v>18817</v>
      </c>
      <c r="AR750" s="777"/>
      <c r="AS750" s="777"/>
      <c r="AT750" s="752" t="s">
        <v>18818</v>
      </c>
      <c r="AU750" s="694" t="s">
        <v>18819</v>
      </c>
      <c r="AV750" s="694" t="s">
        <v>18820</v>
      </c>
      <c r="AW750" s="709" t="s">
        <v>18821</v>
      </c>
      <c r="AX750" s="709" t="s">
        <v>18822</v>
      </c>
      <c r="AY750" s="872" t="s">
        <v>18823</v>
      </c>
    </row>
    <row r="751" spans="2:51" ht="15" customHeight="1" outlineLevel="1">
      <c r="B751" s="744" t="s">
        <v>18824</v>
      </c>
      <c r="C751" s="757"/>
      <c r="D751" s="757"/>
      <c r="E751" s="757"/>
      <c r="F751" s="757"/>
      <c r="G751" s="757"/>
      <c r="H751" s="758"/>
      <c r="I751" s="759"/>
      <c r="J751" s="761"/>
      <c r="K751" s="761"/>
      <c r="L751" s="749">
        <f t="shared" si="72"/>
        <v>0</v>
      </c>
      <c r="M751" s="786"/>
      <c r="N751" s="780"/>
      <c r="O751" s="786"/>
      <c r="P751" s="786"/>
      <c r="Q751" s="752">
        <f t="shared" si="73"/>
        <v>0</v>
      </c>
      <c r="R751" s="768">
        <f t="shared" si="74"/>
        <v>0</v>
      </c>
      <c r="S751" s="768">
        <f t="shared" si="75"/>
        <v>0</v>
      </c>
      <c r="T751" s="765"/>
      <c r="U751" s="765"/>
      <c r="V751" s="766"/>
      <c r="W751" s="1913"/>
      <c r="X751" s="386" t="s">
        <v>18825</v>
      </c>
      <c r="Y751" s="1913"/>
      <c r="Z751" s="1924"/>
      <c r="AA751" s="1913"/>
      <c r="AB751" s="1914"/>
      <c r="AC751" s="1915"/>
      <c r="AD751" s="834">
        <v>736</v>
      </c>
      <c r="AE751" s="826" t="s">
        <v>18826</v>
      </c>
      <c r="AF751" s="850" t="s">
        <v>18827</v>
      </c>
      <c r="AG751" s="850" t="s">
        <v>18828</v>
      </c>
      <c r="AH751" s="850" t="s">
        <v>18829</v>
      </c>
      <c r="AI751" s="850" t="s">
        <v>18830</v>
      </c>
      <c r="AJ751" s="850" t="s">
        <v>18831</v>
      </c>
      <c r="AK751" s="851" t="s">
        <v>18832</v>
      </c>
      <c r="AL751" s="852" t="s">
        <v>18833</v>
      </c>
      <c r="AM751" s="853" t="s">
        <v>18834</v>
      </c>
      <c r="AN751" s="853" t="s">
        <v>18835</v>
      </c>
      <c r="AO751" s="749" t="s">
        <v>18836</v>
      </c>
      <c r="AP751" s="777"/>
      <c r="AQ751" s="827" t="s">
        <v>18837</v>
      </c>
      <c r="AR751" s="777"/>
      <c r="AS751" s="777"/>
      <c r="AT751" s="752" t="s">
        <v>18838</v>
      </c>
      <c r="AU751" s="694" t="s">
        <v>18839</v>
      </c>
      <c r="AV751" s="694" t="s">
        <v>18840</v>
      </c>
      <c r="AW751" s="709" t="s">
        <v>18841</v>
      </c>
      <c r="AX751" s="709" t="s">
        <v>18842</v>
      </c>
      <c r="AY751" s="872" t="s">
        <v>18843</v>
      </c>
    </row>
    <row r="752" spans="2:51" ht="15" customHeight="1" outlineLevel="1">
      <c r="B752" s="744" t="s">
        <v>18844</v>
      </c>
      <c r="C752" s="757"/>
      <c r="D752" s="757"/>
      <c r="E752" s="757"/>
      <c r="F752" s="757"/>
      <c r="G752" s="757"/>
      <c r="H752" s="758"/>
      <c r="I752" s="759"/>
      <c r="J752" s="761"/>
      <c r="K752" s="761"/>
      <c r="L752" s="749">
        <f t="shared" si="72"/>
        <v>0</v>
      </c>
      <c r="M752" s="786"/>
      <c r="N752" s="780"/>
      <c r="O752" s="786"/>
      <c r="P752" s="786"/>
      <c r="Q752" s="752">
        <f t="shared" si="73"/>
        <v>0</v>
      </c>
      <c r="R752" s="768">
        <f t="shared" si="74"/>
        <v>0</v>
      </c>
      <c r="S752" s="768">
        <f t="shared" si="75"/>
        <v>0</v>
      </c>
      <c r="T752" s="765"/>
      <c r="U752" s="765"/>
      <c r="V752" s="766"/>
      <c r="W752" s="1913"/>
      <c r="X752" s="386" t="s">
        <v>18845</v>
      </c>
      <c r="Y752" s="1913"/>
      <c r="Z752" s="1924"/>
      <c r="AA752" s="1913"/>
      <c r="AB752" s="1914"/>
      <c r="AC752" s="1915"/>
      <c r="AD752" s="834">
        <v>737</v>
      </c>
      <c r="AE752" s="826" t="s">
        <v>18846</v>
      </c>
      <c r="AF752" s="850" t="s">
        <v>18847</v>
      </c>
      <c r="AG752" s="850" t="s">
        <v>18848</v>
      </c>
      <c r="AH752" s="850" t="s">
        <v>18849</v>
      </c>
      <c r="AI752" s="850" t="s">
        <v>18850</v>
      </c>
      <c r="AJ752" s="850" t="s">
        <v>18851</v>
      </c>
      <c r="AK752" s="851" t="s">
        <v>18852</v>
      </c>
      <c r="AL752" s="852" t="s">
        <v>18853</v>
      </c>
      <c r="AM752" s="853" t="s">
        <v>18854</v>
      </c>
      <c r="AN752" s="853" t="s">
        <v>18855</v>
      </c>
      <c r="AO752" s="749" t="s">
        <v>18856</v>
      </c>
      <c r="AP752" s="777"/>
      <c r="AQ752" s="827" t="s">
        <v>18857</v>
      </c>
      <c r="AR752" s="777"/>
      <c r="AS752" s="777"/>
      <c r="AT752" s="752" t="s">
        <v>18858</v>
      </c>
      <c r="AU752" s="694" t="s">
        <v>18859</v>
      </c>
      <c r="AV752" s="694" t="s">
        <v>18860</v>
      </c>
      <c r="AW752" s="709" t="s">
        <v>18861</v>
      </c>
      <c r="AX752" s="709" t="s">
        <v>18862</v>
      </c>
      <c r="AY752" s="872" t="s">
        <v>18863</v>
      </c>
    </row>
    <row r="753" spans="2:51" ht="15" customHeight="1" outlineLevel="1">
      <c r="B753" s="744" t="s">
        <v>18864</v>
      </c>
      <c r="C753" s="757"/>
      <c r="D753" s="757"/>
      <c r="E753" s="757"/>
      <c r="F753" s="757"/>
      <c r="G753" s="757"/>
      <c r="H753" s="758"/>
      <c r="I753" s="759"/>
      <c r="J753" s="761"/>
      <c r="K753" s="761"/>
      <c r="L753" s="749">
        <f t="shared" si="72"/>
        <v>0</v>
      </c>
      <c r="M753" s="786"/>
      <c r="N753" s="780"/>
      <c r="O753" s="786"/>
      <c r="P753" s="786"/>
      <c r="Q753" s="752">
        <f t="shared" si="73"/>
        <v>0</v>
      </c>
      <c r="R753" s="768">
        <f t="shared" si="74"/>
        <v>0</v>
      </c>
      <c r="S753" s="768">
        <f t="shared" si="75"/>
        <v>0</v>
      </c>
      <c r="T753" s="765"/>
      <c r="U753" s="765"/>
      <c r="V753" s="766"/>
      <c r="W753" s="1913"/>
      <c r="X753" s="386" t="s">
        <v>18865</v>
      </c>
      <c r="Y753" s="1913"/>
      <c r="Z753" s="1924"/>
      <c r="AA753" s="1913"/>
      <c r="AB753" s="1914"/>
      <c r="AC753" s="1915"/>
      <c r="AD753" s="834">
        <v>738</v>
      </c>
      <c r="AE753" s="826" t="s">
        <v>18866</v>
      </c>
      <c r="AF753" s="850" t="s">
        <v>18867</v>
      </c>
      <c r="AG753" s="850" t="s">
        <v>18868</v>
      </c>
      <c r="AH753" s="850" t="s">
        <v>18869</v>
      </c>
      <c r="AI753" s="850" t="s">
        <v>18870</v>
      </c>
      <c r="AJ753" s="850" t="s">
        <v>18871</v>
      </c>
      <c r="AK753" s="851" t="s">
        <v>18872</v>
      </c>
      <c r="AL753" s="852" t="s">
        <v>18873</v>
      </c>
      <c r="AM753" s="853" t="s">
        <v>18874</v>
      </c>
      <c r="AN753" s="853" t="s">
        <v>18875</v>
      </c>
      <c r="AO753" s="749" t="s">
        <v>18876</v>
      </c>
      <c r="AP753" s="777"/>
      <c r="AQ753" s="827" t="s">
        <v>18877</v>
      </c>
      <c r="AR753" s="777"/>
      <c r="AS753" s="777"/>
      <c r="AT753" s="752" t="s">
        <v>18878</v>
      </c>
      <c r="AU753" s="694" t="s">
        <v>18879</v>
      </c>
      <c r="AV753" s="694" t="s">
        <v>18880</v>
      </c>
      <c r="AW753" s="709" t="s">
        <v>18881</v>
      </c>
      <c r="AX753" s="709" t="s">
        <v>18882</v>
      </c>
      <c r="AY753" s="872" t="s">
        <v>18883</v>
      </c>
    </row>
    <row r="754" spans="2:51" ht="15" customHeight="1" outlineLevel="1">
      <c r="B754" s="744" t="s">
        <v>18884</v>
      </c>
      <c r="C754" s="757"/>
      <c r="D754" s="757"/>
      <c r="E754" s="757"/>
      <c r="F754" s="757"/>
      <c r="G754" s="757"/>
      <c r="H754" s="758"/>
      <c r="I754" s="759"/>
      <c r="J754" s="761"/>
      <c r="K754" s="761"/>
      <c r="L754" s="749">
        <f t="shared" si="72"/>
        <v>0</v>
      </c>
      <c r="M754" s="786"/>
      <c r="N754" s="780"/>
      <c r="O754" s="786"/>
      <c r="P754" s="786"/>
      <c r="Q754" s="752">
        <f t="shared" si="73"/>
        <v>0</v>
      </c>
      <c r="R754" s="768">
        <f t="shared" si="74"/>
        <v>0</v>
      </c>
      <c r="S754" s="768">
        <f t="shared" si="75"/>
        <v>0</v>
      </c>
      <c r="T754" s="765"/>
      <c r="U754" s="765"/>
      <c r="V754" s="766"/>
      <c r="W754" s="1913"/>
      <c r="X754" s="386" t="s">
        <v>18885</v>
      </c>
      <c r="Y754" s="1913"/>
      <c r="Z754" s="1924"/>
      <c r="AA754" s="1913"/>
      <c r="AB754" s="1914"/>
      <c r="AC754" s="1915"/>
      <c r="AD754" s="834">
        <v>739</v>
      </c>
      <c r="AE754" s="826" t="s">
        <v>18886</v>
      </c>
      <c r="AF754" s="850" t="s">
        <v>18887</v>
      </c>
      <c r="AG754" s="850" t="s">
        <v>18888</v>
      </c>
      <c r="AH754" s="850" t="s">
        <v>18889</v>
      </c>
      <c r="AI754" s="850" t="s">
        <v>18890</v>
      </c>
      <c r="AJ754" s="850" t="s">
        <v>18891</v>
      </c>
      <c r="AK754" s="851" t="s">
        <v>18892</v>
      </c>
      <c r="AL754" s="852" t="s">
        <v>18893</v>
      </c>
      <c r="AM754" s="853" t="s">
        <v>18894</v>
      </c>
      <c r="AN754" s="853" t="s">
        <v>18895</v>
      </c>
      <c r="AO754" s="749" t="s">
        <v>18896</v>
      </c>
      <c r="AP754" s="777"/>
      <c r="AQ754" s="827" t="s">
        <v>18897</v>
      </c>
      <c r="AR754" s="777"/>
      <c r="AS754" s="777"/>
      <c r="AT754" s="752" t="s">
        <v>18898</v>
      </c>
      <c r="AU754" s="694" t="s">
        <v>18899</v>
      </c>
      <c r="AV754" s="694" t="s">
        <v>18900</v>
      </c>
      <c r="AW754" s="709" t="s">
        <v>18901</v>
      </c>
      <c r="AX754" s="709" t="s">
        <v>18902</v>
      </c>
      <c r="AY754" s="872" t="s">
        <v>18903</v>
      </c>
    </row>
    <row r="755" spans="2:51" ht="15" customHeight="1" outlineLevel="1">
      <c r="B755" s="744" t="s">
        <v>18904</v>
      </c>
      <c r="C755" s="757"/>
      <c r="D755" s="757"/>
      <c r="E755" s="757"/>
      <c r="F755" s="757"/>
      <c r="G755" s="757"/>
      <c r="H755" s="758"/>
      <c r="I755" s="759"/>
      <c r="J755" s="761"/>
      <c r="K755" s="761"/>
      <c r="L755" s="749">
        <f t="shared" si="72"/>
        <v>0</v>
      </c>
      <c r="M755" s="786"/>
      <c r="N755" s="780"/>
      <c r="O755" s="786"/>
      <c r="P755" s="786"/>
      <c r="Q755" s="752">
        <f t="shared" si="73"/>
        <v>0</v>
      </c>
      <c r="R755" s="768">
        <f t="shared" si="74"/>
        <v>0</v>
      </c>
      <c r="S755" s="768">
        <f t="shared" si="75"/>
        <v>0</v>
      </c>
      <c r="T755" s="765"/>
      <c r="U755" s="765"/>
      <c r="V755" s="766"/>
      <c r="W755" s="1913"/>
      <c r="X755" s="386" t="s">
        <v>18905</v>
      </c>
      <c r="Y755" s="1913"/>
      <c r="Z755" s="1924"/>
      <c r="AA755" s="1913"/>
      <c r="AB755" s="1914"/>
      <c r="AC755" s="1915"/>
      <c r="AD755" s="834">
        <v>740</v>
      </c>
      <c r="AE755" s="826" t="s">
        <v>18906</v>
      </c>
      <c r="AF755" s="850" t="s">
        <v>18907</v>
      </c>
      <c r="AG755" s="850" t="s">
        <v>18908</v>
      </c>
      <c r="AH755" s="850" t="s">
        <v>18909</v>
      </c>
      <c r="AI755" s="850" t="s">
        <v>18910</v>
      </c>
      <c r="AJ755" s="850" t="s">
        <v>18911</v>
      </c>
      <c r="AK755" s="851" t="s">
        <v>18912</v>
      </c>
      <c r="AL755" s="852" t="s">
        <v>18913</v>
      </c>
      <c r="AM755" s="853" t="s">
        <v>18914</v>
      </c>
      <c r="AN755" s="853" t="s">
        <v>18915</v>
      </c>
      <c r="AO755" s="749" t="s">
        <v>18916</v>
      </c>
      <c r="AP755" s="777"/>
      <c r="AQ755" s="827" t="s">
        <v>18917</v>
      </c>
      <c r="AR755" s="777"/>
      <c r="AS755" s="777"/>
      <c r="AT755" s="752" t="s">
        <v>18918</v>
      </c>
      <c r="AU755" s="694" t="s">
        <v>18919</v>
      </c>
      <c r="AV755" s="694" t="s">
        <v>18920</v>
      </c>
      <c r="AW755" s="709" t="s">
        <v>18921</v>
      </c>
      <c r="AX755" s="709" t="s">
        <v>18922</v>
      </c>
      <c r="AY755" s="872" t="s">
        <v>18923</v>
      </c>
    </row>
    <row r="756" spans="2:51" ht="15" customHeight="1" outlineLevel="1">
      <c r="B756" s="744" t="s">
        <v>18924</v>
      </c>
      <c r="C756" s="757"/>
      <c r="D756" s="757"/>
      <c r="E756" s="757"/>
      <c r="F756" s="757"/>
      <c r="G756" s="757"/>
      <c r="H756" s="758"/>
      <c r="I756" s="759"/>
      <c r="J756" s="761"/>
      <c r="K756" s="761"/>
      <c r="L756" s="749">
        <f t="shared" si="72"/>
        <v>0</v>
      </c>
      <c r="M756" s="786"/>
      <c r="N756" s="780"/>
      <c r="O756" s="786"/>
      <c r="P756" s="786"/>
      <c r="Q756" s="752">
        <f t="shared" si="73"/>
        <v>0</v>
      </c>
      <c r="R756" s="768">
        <f t="shared" si="74"/>
        <v>0</v>
      </c>
      <c r="S756" s="768">
        <f t="shared" si="75"/>
        <v>0</v>
      </c>
      <c r="T756" s="765"/>
      <c r="U756" s="765"/>
      <c r="V756" s="766"/>
      <c r="W756" s="1913"/>
      <c r="X756" s="386" t="s">
        <v>18925</v>
      </c>
      <c r="Y756" s="1913"/>
      <c r="Z756" s="1924"/>
      <c r="AA756" s="1913"/>
      <c r="AB756" s="1914"/>
      <c r="AC756" s="1915"/>
      <c r="AD756" s="834">
        <v>741</v>
      </c>
      <c r="AE756" s="826" t="s">
        <v>18926</v>
      </c>
      <c r="AF756" s="850" t="s">
        <v>18927</v>
      </c>
      <c r="AG756" s="850" t="s">
        <v>18928</v>
      </c>
      <c r="AH756" s="850" t="s">
        <v>18929</v>
      </c>
      <c r="AI756" s="850" t="s">
        <v>18930</v>
      </c>
      <c r="AJ756" s="850" t="s">
        <v>18931</v>
      </c>
      <c r="AK756" s="851" t="s">
        <v>18932</v>
      </c>
      <c r="AL756" s="852" t="s">
        <v>18933</v>
      </c>
      <c r="AM756" s="853" t="s">
        <v>18934</v>
      </c>
      <c r="AN756" s="853" t="s">
        <v>18935</v>
      </c>
      <c r="AO756" s="749" t="s">
        <v>18936</v>
      </c>
      <c r="AP756" s="777"/>
      <c r="AQ756" s="827" t="s">
        <v>18937</v>
      </c>
      <c r="AR756" s="777"/>
      <c r="AS756" s="777"/>
      <c r="AT756" s="752" t="s">
        <v>18938</v>
      </c>
      <c r="AU756" s="694" t="s">
        <v>18939</v>
      </c>
      <c r="AV756" s="694" t="s">
        <v>18940</v>
      </c>
      <c r="AW756" s="709" t="s">
        <v>18941</v>
      </c>
      <c r="AX756" s="709" t="s">
        <v>18942</v>
      </c>
      <c r="AY756" s="872" t="s">
        <v>18943</v>
      </c>
    </row>
    <row r="757" spans="2:51" ht="15" customHeight="1" outlineLevel="1">
      <c r="B757" s="744" t="s">
        <v>18944</v>
      </c>
      <c r="C757" s="757"/>
      <c r="D757" s="757"/>
      <c r="E757" s="757"/>
      <c r="F757" s="757"/>
      <c r="G757" s="757"/>
      <c r="H757" s="758"/>
      <c r="I757" s="759"/>
      <c r="J757" s="761"/>
      <c r="K757" s="761"/>
      <c r="L757" s="749">
        <f t="shared" si="72"/>
        <v>0</v>
      </c>
      <c r="M757" s="786"/>
      <c r="N757" s="780"/>
      <c r="O757" s="786"/>
      <c r="P757" s="786"/>
      <c r="Q757" s="752">
        <f t="shared" si="73"/>
        <v>0</v>
      </c>
      <c r="R757" s="768">
        <f t="shared" si="74"/>
        <v>0</v>
      </c>
      <c r="S757" s="768">
        <f t="shared" si="75"/>
        <v>0</v>
      </c>
      <c r="T757" s="765"/>
      <c r="U757" s="765"/>
      <c r="V757" s="766"/>
      <c r="W757" s="1913"/>
      <c r="X757" s="386" t="s">
        <v>18945</v>
      </c>
      <c r="Y757" s="1913"/>
      <c r="Z757" s="1924"/>
      <c r="AA757" s="1913"/>
      <c r="AB757" s="1914"/>
      <c r="AC757" s="1915"/>
      <c r="AD757" s="834">
        <v>742</v>
      </c>
      <c r="AE757" s="826" t="s">
        <v>18946</v>
      </c>
      <c r="AF757" s="850" t="s">
        <v>18947</v>
      </c>
      <c r="AG757" s="850" t="s">
        <v>18948</v>
      </c>
      <c r="AH757" s="850" t="s">
        <v>18949</v>
      </c>
      <c r="AI757" s="850" t="s">
        <v>18950</v>
      </c>
      <c r="AJ757" s="850" t="s">
        <v>18951</v>
      </c>
      <c r="AK757" s="851" t="s">
        <v>18952</v>
      </c>
      <c r="AL757" s="852" t="s">
        <v>18953</v>
      </c>
      <c r="AM757" s="853" t="s">
        <v>18954</v>
      </c>
      <c r="AN757" s="853" t="s">
        <v>18955</v>
      </c>
      <c r="AO757" s="749" t="s">
        <v>18956</v>
      </c>
      <c r="AP757" s="777"/>
      <c r="AQ757" s="827" t="s">
        <v>18957</v>
      </c>
      <c r="AR757" s="777"/>
      <c r="AS757" s="777"/>
      <c r="AT757" s="752" t="s">
        <v>18958</v>
      </c>
      <c r="AU757" s="694" t="s">
        <v>18959</v>
      </c>
      <c r="AV757" s="694" t="s">
        <v>18960</v>
      </c>
      <c r="AW757" s="709" t="s">
        <v>18961</v>
      </c>
      <c r="AX757" s="709" t="s">
        <v>18962</v>
      </c>
      <c r="AY757" s="872" t="s">
        <v>18963</v>
      </c>
    </row>
    <row r="758" spans="2:51" ht="15" customHeight="1" outlineLevel="1">
      <c r="B758" s="744" t="s">
        <v>18964</v>
      </c>
      <c r="C758" s="757"/>
      <c r="D758" s="757"/>
      <c r="E758" s="757"/>
      <c r="F758" s="757"/>
      <c r="G758" s="757"/>
      <c r="H758" s="758"/>
      <c r="I758" s="759"/>
      <c r="J758" s="761"/>
      <c r="K758" s="761"/>
      <c r="L758" s="749">
        <f t="shared" si="72"/>
        <v>0</v>
      </c>
      <c r="M758" s="786"/>
      <c r="N758" s="780"/>
      <c r="O758" s="786"/>
      <c r="P758" s="786"/>
      <c r="Q758" s="752">
        <f t="shared" si="73"/>
        <v>0</v>
      </c>
      <c r="R758" s="768">
        <f t="shared" si="74"/>
        <v>0</v>
      </c>
      <c r="S758" s="768">
        <f t="shared" si="75"/>
        <v>0</v>
      </c>
      <c r="T758" s="765"/>
      <c r="U758" s="765"/>
      <c r="V758" s="766"/>
      <c r="W758" s="1913"/>
      <c r="X758" s="386" t="s">
        <v>18965</v>
      </c>
      <c r="Y758" s="1913"/>
      <c r="Z758" s="1924"/>
      <c r="AA758" s="1913"/>
      <c r="AB758" s="1914"/>
      <c r="AC758" s="1915"/>
      <c r="AD758" s="834">
        <v>743</v>
      </c>
      <c r="AE758" s="826" t="s">
        <v>18966</v>
      </c>
      <c r="AF758" s="850" t="s">
        <v>18967</v>
      </c>
      <c r="AG758" s="850" t="s">
        <v>18968</v>
      </c>
      <c r="AH758" s="850" t="s">
        <v>18969</v>
      </c>
      <c r="AI758" s="850" t="s">
        <v>18970</v>
      </c>
      <c r="AJ758" s="850" t="s">
        <v>18971</v>
      </c>
      <c r="AK758" s="851" t="s">
        <v>18972</v>
      </c>
      <c r="AL758" s="852" t="s">
        <v>18973</v>
      </c>
      <c r="AM758" s="853" t="s">
        <v>18974</v>
      </c>
      <c r="AN758" s="853" t="s">
        <v>18975</v>
      </c>
      <c r="AO758" s="749" t="s">
        <v>18976</v>
      </c>
      <c r="AP758" s="777"/>
      <c r="AQ758" s="827" t="s">
        <v>18977</v>
      </c>
      <c r="AR758" s="777"/>
      <c r="AS758" s="777"/>
      <c r="AT758" s="752" t="s">
        <v>18978</v>
      </c>
      <c r="AU758" s="694" t="s">
        <v>18979</v>
      </c>
      <c r="AV758" s="694" t="s">
        <v>18980</v>
      </c>
      <c r="AW758" s="709" t="s">
        <v>18981</v>
      </c>
      <c r="AX758" s="709" t="s">
        <v>18982</v>
      </c>
      <c r="AY758" s="872" t="s">
        <v>18983</v>
      </c>
    </row>
    <row r="759" spans="2:51" ht="15" customHeight="1" outlineLevel="1">
      <c r="B759" s="744" t="s">
        <v>18984</v>
      </c>
      <c r="C759" s="757"/>
      <c r="D759" s="757"/>
      <c r="E759" s="757"/>
      <c r="F759" s="757"/>
      <c r="G759" s="757"/>
      <c r="H759" s="758"/>
      <c r="I759" s="759"/>
      <c r="J759" s="761"/>
      <c r="K759" s="761"/>
      <c r="L759" s="749">
        <f t="shared" si="72"/>
        <v>0</v>
      </c>
      <c r="M759" s="786"/>
      <c r="N759" s="780"/>
      <c r="O759" s="786"/>
      <c r="P759" s="786"/>
      <c r="Q759" s="752">
        <f t="shared" si="73"/>
        <v>0</v>
      </c>
      <c r="R759" s="768">
        <f t="shared" si="74"/>
        <v>0</v>
      </c>
      <c r="S759" s="768">
        <f t="shared" si="75"/>
        <v>0</v>
      </c>
      <c r="T759" s="765"/>
      <c r="U759" s="765"/>
      <c r="V759" s="766"/>
      <c r="W759" s="1913"/>
      <c r="X759" s="386" t="s">
        <v>18985</v>
      </c>
      <c r="Y759" s="1913"/>
      <c r="Z759" s="1924"/>
      <c r="AA759" s="1913"/>
      <c r="AB759" s="1914"/>
      <c r="AC759" s="1915"/>
      <c r="AD759" s="834">
        <v>744</v>
      </c>
      <c r="AE759" s="826" t="s">
        <v>18986</v>
      </c>
      <c r="AF759" s="850" t="s">
        <v>18987</v>
      </c>
      <c r="AG759" s="850" t="s">
        <v>18988</v>
      </c>
      <c r="AH759" s="850" t="s">
        <v>18989</v>
      </c>
      <c r="AI759" s="850" t="s">
        <v>18990</v>
      </c>
      <c r="AJ759" s="850" t="s">
        <v>18991</v>
      </c>
      <c r="AK759" s="851" t="s">
        <v>18992</v>
      </c>
      <c r="AL759" s="852" t="s">
        <v>18993</v>
      </c>
      <c r="AM759" s="853" t="s">
        <v>18994</v>
      </c>
      <c r="AN759" s="853" t="s">
        <v>18995</v>
      </c>
      <c r="AO759" s="749" t="s">
        <v>18996</v>
      </c>
      <c r="AP759" s="777"/>
      <c r="AQ759" s="827" t="s">
        <v>18997</v>
      </c>
      <c r="AR759" s="777"/>
      <c r="AS759" s="777"/>
      <c r="AT759" s="752" t="s">
        <v>18998</v>
      </c>
      <c r="AU759" s="694" t="s">
        <v>18999</v>
      </c>
      <c r="AV759" s="694" t="s">
        <v>19000</v>
      </c>
      <c r="AW759" s="709" t="s">
        <v>19001</v>
      </c>
      <c r="AX759" s="709" t="s">
        <v>19002</v>
      </c>
      <c r="AY759" s="872" t="s">
        <v>19003</v>
      </c>
    </row>
    <row r="760" spans="2:51" ht="15" customHeight="1" outlineLevel="1">
      <c r="B760" s="744" t="s">
        <v>19004</v>
      </c>
      <c r="C760" s="757"/>
      <c r="D760" s="757"/>
      <c r="E760" s="757"/>
      <c r="F760" s="757"/>
      <c r="G760" s="757"/>
      <c r="H760" s="758"/>
      <c r="I760" s="759"/>
      <c r="J760" s="761"/>
      <c r="K760" s="761"/>
      <c r="L760" s="749">
        <f t="shared" si="72"/>
        <v>0</v>
      </c>
      <c r="M760" s="786"/>
      <c r="N760" s="780"/>
      <c r="O760" s="786"/>
      <c r="P760" s="786"/>
      <c r="Q760" s="752">
        <f t="shared" si="73"/>
        <v>0</v>
      </c>
      <c r="R760" s="768">
        <f t="shared" si="74"/>
        <v>0</v>
      </c>
      <c r="S760" s="768">
        <f t="shared" si="75"/>
        <v>0</v>
      </c>
      <c r="T760" s="765"/>
      <c r="U760" s="765"/>
      <c r="V760" s="766"/>
      <c r="W760" s="1913"/>
      <c r="X760" s="386" t="s">
        <v>19005</v>
      </c>
      <c r="Y760" s="1913"/>
      <c r="Z760" s="1924"/>
      <c r="AA760" s="1913"/>
      <c r="AB760" s="1914"/>
      <c r="AC760" s="1915"/>
      <c r="AD760" s="834">
        <v>745</v>
      </c>
      <c r="AE760" s="826" t="s">
        <v>19006</v>
      </c>
      <c r="AF760" s="850" t="s">
        <v>19007</v>
      </c>
      <c r="AG760" s="850" t="s">
        <v>19008</v>
      </c>
      <c r="AH760" s="850" t="s">
        <v>19009</v>
      </c>
      <c r="AI760" s="850" t="s">
        <v>19010</v>
      </c>
      <c r="AJ760" s="850" t="s">
        <v>19011</v>
      </c>
      <c r="AK760" s="851" t="s">
        <v>19012</v>
      </c>
      <c r="AL760" s="852" t="s">
        <v>19013</v>
      </c>
      <c r="AM760" s="853" t="s">
        <v>19014</v>
      </c>
      <c r="AN760" s="853" t="s">
        <v>19015</v>
      </c>
      <c r="AO760" s="749" t="s">
        <v>19016</v>
      </c>
      <c r="AP760" s="777"/>
      <c r="AQ760" s="827" t="s">
        <v>19017</v>
      </c>
      <c r="AR760" s="777"/>
      <c r="AS760" s="777"/>
      <c r="AT760" s="752" t="s">
        <v>19018</v>
      </c>
      <c r="AU760" s="694" t="s">
        <v>19019</v>
      </c>
      <c r="AV760" s="694" t="s">
        <v>19020</v>
      </c>
      <c r="AW760" s="709" t="s">
        <v>19021</v>
      </c>
      <c r="AX760" s="709" t="s">
        <v>19022</v>
      </c>
      <c r="AY760" s="872" t="s">
        <v>19023</v>
      </c>
    </row>
    <row r="761" spans="2:51" ht="15" customHeight="1" outlineLevel="1">
      <c r="B761" s="744" t="s">
        <v>19024</v>
      </c>
      <c r="C761" s="757"/>
      <c r="D761" s="757"/>
      <c r="E761" s="757"/>
      <c r="F761" s="757"/>
      <c r="G761" s="757"/>
      <c r="H761" s="758"/>
      <c r="I761" s="759"/>
      <c r="J761" s="761"/>
      <c r="K761" s="761"/>
      <c r="L761" s="749">
        <f t="shared" si="72"/>
        <v>0</v>
      </c>
      <c r="M761" s="786"/>
      <c r="N761" s="780"/>
      <c r="O761" s="786"/>
      <c r="P761" s="786"/>
      <c r="Q761" s="752">
        <f t="shared" si="73"/>
        <v>0</v>
      </c>
      <c r="R761" s="768">
        <f t="shared" si="74"/>
        <v>0</v>
      </c>
      <c r="S761" s="768">
        <f t="shared" si="75"/>
        <v>0</v>
      </c>
      <c r="T761" s="765"/>
      <c r="U761" s="765"/>
      <c r="V761" s="766"/>
      <c r="W761" s="1913"/>
      <c r="X761" s="386" t="s">
        <v>19025</v>
      </c>
      <c r="Y761" s="1913"/>
      <c r="Z761" s="1924"/>
      <c r="AA761" s="1913"/>
      <c r="AB761" s="1914"/>
      <c r="AC761" s="1915"/>
      <c r="AD761" s="834">
        <v>746</v>
      </c>
      <c r="AE761" s="826" t="s">
        <v>19026</v>
      </c>
      <c r="AF761" s="850" t="s">
        <v>19027</v>
      </c>
      <c r="AG761" s="850" t="s">
        <v>19028</v>
      </c>
      <c r="AH761" s="850" t="s">
        <v>19029</v>
      </c>
      <c r="AI761" s="850" t="s">
        <v>19030</v>
      </c>
      <c r="AJ761" s="850" t="s">
        <v>19031</v>
      </c>
      <c r="AK761" s="851" t="s">
        <v>19032</v>
      </c>
      <c r="AL761" s="852" t="s">
        <v>19033</v>
      </c>
      <c r="AM761" s="853" t="s">
        <v>19034</v>
      </c>
      <c r="AN761" s="853" t="s">
        <v>19035</v>
      </c>
      <c r="AO761" s="749" t="s">
        <v>19036</v>
      </c>
      <c r="AP761" s="777"/>
      <c r="AQ761" s="827" t="s">
        <v>19037</v>
      </c>
      <c r="AR761" s="777"/>
      <c r="AS761" s="777"/>
      <c r="AT761" s="752" t="s">
        <v>19038</v>
      </c>
      <c r="AU761" s="694" t="s">
        <v>19039</v>
      </c>
      <c r="AV761" s="694" t="s">
        <v>19040</v>
      </c>
      <c r="AW761" s="709" t="s">
        <v>19041</v>
      </c>
      <c r="AX761" s="709" t="s">
        <v>19042</v>
      </c>
      <c r="AY761" s="872" t="s">
        <v>19043</v>
      </c>
    </row>
    <row r="762" spans="2:51" ht="15" customHeight="1" outlineLevel="1">
      <c r="B762" s="744" t="s">
        <v>19044</v>
      </c>
      <c r="C762" s="757"/>
      <c r="D762" s="757"/>
      <c r="E762" s="757"/>
      <c r="F762" s="757"/>
      <c r="G762" s="757"/>
      <c r="H762" s="758"/>
      <c r="I762" s="759"/>
      <c r="J762" s="761"/>
      <c r="K762" s="761"/>
      <c r="L762" s="749">
        <f t="shared" si="72"/>
        <v>0</v>
      </c>
      <c r="M762" s="786"/>
      <c r="N762" s="780"/>
      <c r="O762" s="786"/>
      <c r="P762" s="786"/>
      <c r="Q762" s="752">
        <f t="shared" si="73"/>
        <v>0</v>
      </c>
      <c r="R762" s="768">
        <f t="shared" si="74"/>
        <v>0</v>
      </c>
      <c r="S762" s="768">
        <f t="shared" si="75"/>
        <v>0</v>
      </c>
      <c r="T762" s="765"/>
      <c r="U762" s="765"/>
      <c r="V762" s="766"/>
      <c r="W762" s="1913"/>
      <c r="X762" s="386" t="s">
        <v>19045</v>
      </c>
      <c r="Y762" s="1913"/>
      <c r="Z762" s="1924"/>
      <c r="AA762" s="1913"/>
      <c r="AB762" s="1914"/>
      <c r="AC762" s="1915"/>
      <c r="AD762" s="834">
        <v>747</v>
      </c>
      <c r="AE762" s="826" t="s">
        <v>19046</v>
      </c>
      <c r="AF762" s="850" t="s">
        <v>19047</v>
      </c>
      <c r="AG762" s="850" t="s">
        <v>19048</v>
      </c>
      <c r="AH762" s="850" t="s">
        <v>19049</v>
      </c>
      <c r="AI762" s="850" t="s">
        <v>19050</v>
      </c>
      <c r="AJ762" s="850" t="s">
        <v>19051</v>
      </c>
      <c r="AK762" s="851" t="s">
        <v>19052</v>
      </c>
      <c r="AL762" s="852" t="s">
        <v>19053</v>
      </c>
      <c r="AM762" s="853" t="s">
        <v>19054</v>
      </c>
      <c r="AN762" s="853" t="s">
        <v>19055</v>
      </c>
      <c r="AO762" s="749" t="s">
        <v>19056</v>
      </c>
      <c r="AP762" s="777"/>
      <c r="AQ762" s="827" t="s">
        <v>19057</v>
      </c>
      <c r="AR762" s="777"/>
      <c r="AS762" s="777"/>
      <c r="AT762" s="752" t="s">
        <v>19058</v>
      </c>
      <c r="AU762" s="694" t="s">
        <v>19059</v>
      </c>
      <c r="AV762" s="694" t="s">
        <v>19060</v>
      </c>
      <c r="AW762" s="709" t="s">
        <v>19061</v>
      </c>
      <c r="AX762" s="709" t="s">
        <v>19062</v>
      </c>
      <c r="AY762" s="872" t="s">
        <v>19063</v>
      </c>
    </row>
    <row r="763" spans="2:51" ht="15" customHeight="1" outlineLevel="1">
      <c r="B763" s="744" t="s">
        <v>19064</v>
      </c>
      <c r="C763" s="757"/>
      <c r="D763" s="757"/>
      <c r="E763" s="757"/>
      <c r="F763" s="757"/>
      <c r="G763" s="757"/>
      <c r="H763" s="758"/>
      <c r="I763" s="759"/>
      <c r="J763" s="761"/>
      <c r="K763" s="761"/>
      <c r="L763" s="749">
        <f t="shared" si="72"/>
        <v>0</v>
      </c>
      <c r="M763" s="786"/>
      <c r="N763" s="780"/>
      <c r="O763" s="786"/>
      <c r="P763" s="786"/>
      <c r="Q763" s="752">
        <f t="shared" si="73"/>
        <v>0</v>
      </c>
      <c r="R763" s="768">
        <f t="shared" si="74"/>
        <v>0</v>
      </c>
      <c r="S763" s="768">
        <f t="shared" si="75"/>
        <v>0</v>
      </c>
      <c r="T763" s="765"/>
      <c r="U763" s="765"/>
      <c r="V763" s="766"/>
      <c r="W763" s="1913"/>
      <c r="X763" s="386" t="s">
        <v>19065</v>
      </c>
      <c r="Y763" s="1913"/>
      <c r="Z763" s="1924"/>
      <c r="AA763" s="1913"/>
      <c r="AB763" s="1914"/>
      <c r="AC763" s="1915"/>
      <c r="AD763" s="834">
        <v>748</v>
      </c>
      <c r="AE763" s="826" t="s">
        <v>19066</v>
      </c>
      <c r="AF763" s="850" t="s">
        <v>19067</v>
      </c>
      <c r="AG763" s="850" t="s">
        <v>19068</v>
      </c>
      <c r="AH763" s="850" t="s">
        <v>19069</v>
      </c>
      <c r="AI763" s="850" t="s">
        <v>19070</v>
      </c>
      <c r="AJ763" s="850" t="s">
        <v>19071</v>
      </c>
      <c r="AK763" s="851" t="s">
        <v>19072</v>
      </c>
      <c r="AL763" s="852" t="s">
        <v>19073</v>
      </c>
      <c r="AM763" s="853" t="s">
        <v>19074</v>
      </c>
      <c r="AN763" s="853" t="s">
        <v>19075</v>
      </c>
      <c r="AO763" s="749" t="s">
        <v>19076</v>
      </c>
      <c r="AP763" s="777"/>
      <c r="AQ763" s="827" t="s">
        <v>19077</v>
      </c>
      <c r="AR763" s="777"/>
      <c r="AS763" s="777"/>
      <c r="AT763" s="752" t="s">
        <v>19078</v>
      </c>
      <c r="AU763" s="694" t="s">
        <v>19079</v>
      </c>
      <c r="AV763" s="694" t="s">
        <v>19080</v>
      </c>
      <c r="AW763" s="709" t="s">
        <v>19081</v>
      </c>
      <c r="AX763" s="709" t="s">
        <v>19082</v>
      </c>
      <c r="AY763" s="872" t="s">
        <v>19083</v>
      </c>
    </row>
    <row r="764" spans="2:51" ht="15" customHeight="1" outlineLevel="1">
      <c r="B764" s="744" t="s">
        <v>19084</v>
      </c>
      <c r="C764" s="757"/>
      <c r="D764" s="757"/>
      <c r="E764" s="757"/>
      <c r="F764" s="757"/>
      <c r="G764" s="757"/>
      <c r="H764" s="758"/>
      <c r="I764" s="759"/>
      <c r="J764" s="761"/>
      <c r="K764" s="761"/>
      <c r="L764" s="749">
        <f t="shared" si="72"/>
        <v>0</v>
      </c>
      <c r="M764" s="786"/>
      <c r="N764" s="780"/>
      <c r="O764" s="786"/>
      <c r="P764" s="786"/>
      <c r="Q764" s="752">
        <f t="shared" si="73"/>
        <v>0</v>
      </c>
      <c r="R764" s="768">
        <f t="shared" si="74"/>
        <v>0</v>
      </c>
      <c r="S764" s="768">
        <f t="shared" si="75"/>
        <v>0</v>
      </c>
      <c r="T764" s="765"/>
      <c r="U764" s="765"/>
      <c r="V764" s="766"/>
      <c r="W764" s="1913"/>
      <c r="X764" s="386" t="s">
        <v>19085</v>
      </c>
      <c r="Y764" s="1913"/>
      <c r="Z764" s="1924"/>
      <c r="AA764" s="1913"/>
      <c r="AB764" s="1914"/>
      <c r="AC764" s="1915"/>
      <c r="AD764" s="834">
        <v>749</v>
      </c>
      <c r="AE764" s="826" t="s">
        <v>19086</v>
      </c>
      <c r="AF764" s="850" t="s">
        <v>19087</v>
      </c>
      <c r="AG764" s="850" t="s">
        <v>19088</v>
      </c>
      <c r="AH764" s="850" t="s">
        <v>19089</v>
      </c>
      <c r="AI764" s="850" t="s">
        <v>19090</v>
      </c>
      <c r="AJ764" s="850" t="s">
        <v>19091</v>
      </c>
      <c r="AK764" s="851" t="s">
        <v>19092</v>
      </c>
      <c r="AL764" s="852" t="s">
        <v>19093</v>
      </c>
      <c r="AM764" s="853" t="s">
        <v>19094</v>
      </c>
      <c r="AN764" s="853" t="s">
        <v>19095</v>
      </c>
      <c r="AO764" s="749" t="s">
        <v>19096</v>
      </c>
      <c r="AP764" s="777"/>
      <c r="AQ764" s="827" t="s">
        <v>19097</v>
      </c>
      <c r="AR764" s="777"/>
      <c r="AS764" s="777"/>
      <c r="AT764" s="752" t="s">
        <v>19098</v>
      </c>
      <c r="AU764" s="694" t="s">
        <v>19099</v>
      </c>
      <c r="AV764" s="694" t="s">
        <v>19100</v>
      </c>
      <c r="AW764" s="709" t="s">
        <v>19101</v>
      </c>
      <c r="AX764" s="709" t="s">
        <v>19102</v>
      </c>
      <c r="AY764" s="872" t="s">
        <v>19103</v>
      </c>
    </row>
    <row r="765" spans="2:51" ht="15" customHeight="1" outlineLevel="1">
      <c r="B765" s="744" t="s">
        <v>19104</v>
      </c>
      <c r="C765" s="757"/>
      <c r="D765" s="757"/>
      <c r="E765" s="757"/>
      <c r="F765" s="757"/>
      <c r="G765" s="757"/>
      <c r="H765" s="758"/>
      <c r="I765" s="759"/>
      <c r="J765" s="761"/>
      <c r="K765" s="761"/>
      <c r="L765" s="749">
        <f t="shared" si="72"/>
        <v>0</v>
      </c>
      <c r="M765" s="786"/>
      <c r="N765" s="780"/>
      <c r="O765" s="786"/>
      <c r="P765" s="786"/>
      <c r="Q765" s="752">
        <f t="shared" si="73"/>
        <v>0</v>
      </c>
      <c r="R765" s="768">
        <f t="shared" si="74"/>
        <v>0</v>
      </c>
      <c r="S765" s="768">
        <f t="shared" si="75"/>
        <v>0</v>
      </c>
      <c r="T765" s="765"/>
      <c r="U765" s="765"/>
      <c r="V765" s="766"/>
      <c r="W765" s="1913"/>
      <c r="X765" s="386" t="s">
        <v>19105</v>
      </c>
      <c r="Y765" s="1913"/>
      <c r="Z765" s="1924"/>
      <c r="AA765" s="1913"/>
      <c r="AB765" s="1914"/>
      <c r="AC765" s="1915"/>
      <c r="AD765" s="834">
        <v>750</v>
      </c>
      <c r="AE765" s="826" t="s">
        <v>19106</v>
      </c>
      <c r="AF765" s="850" t="s">
        <v>19107</v>
      </c>
      <c r="AG765" s="850" t="s">
        <v>19108</v>
      </c>
      <c r="AH765" s="850" t="s">
        <v>19109</v>
      </c>
      <c r="AI765" s="850" t="s">
        <v>19110</v>
      </c>
      <c r="AJ765" s="850" t="s">
        <v>19111</v>
      </c>
      <c r="AK765" s="851" t="s">
        <v>19112</v>
      </c>
      <c r="AL765" s="852" t="s">
        <v>19113</v>
      </c>
      <c r="AM765" s="853" t="s">
        <v>19114</v>
      </c>
      <c r="AN765" s="853" t="s">
        <v>19115</v>
      </c>
      <c r="AO765" s="749" t="s">
        <v>19116</v>
      </c>
      <c r="AP765" s="777"/>
      <c r="AQ765" s="827" t="s">
        <v>19117</v>
      </c>
      <c r="AR765" s="777"/>
      <c r="AS765" s="777"/>
      <c r="AT765" s="752" t="s">
        <v>19118</v>
      </c>
      <c r="AU765" s="694" t="s">
        <v>19119</v>
      </c>
      <c r="AV765" s="694" t="s">
        <v>19120</v>
      </c>
      <c r="AW765" s="709" t="s">
        <v>19121</v>
      </c>
      <c r="AX765" s="709" t="s">
        <v>19122</v>
      </c>
      <c r="AY765" s="872" t="s">
        <v>19123</v>
      </c>
    </row>
    <row r="766" spans="2:51" ht="15" customHeight="1" outlineLevel="1">
      <c r="B766" s="744" t="s">
        <v>19124</v>
      </c>
      <c r="C766" s="757"/>
      <c r="D766" s="757"/>
      <c r="E766" s="757"/>
      <c r="F766" s="757"/>
      <c r="G766" s="757"/>
      <c r="H766" s="758"/>
      <c r="I766" s="759"/>
      <c r="J766" s="761"/>
      <c r="K766" s="761"/>
      <c r="L766" s="749">
        <f t="shared" si="72"/>
        <v>0</v>
      </c>
      <c r="M766" s="786"/>
      <c r="N766" s="780"/>
      <c r="O766" s="786"/>
      <c r="P766" s="786"/>
      <c r="Q766" s="752">
        <f t="shared" si="73"/>
        <v>0</v>
      </c>
      <c r="R766" s="768">
        <f t="shared" si="74"/>
        <v>0</v>
      </c>
      <c r="S766" s="768">
        <f t="shared" si="75"/>
        <v>0</v>
      </c>
      <c r="T766" s="765"/>
      <c r="U766" s="765"/>
      <c r="V766" s="766"/>
      <c r="W766" s="1913"/>
      <c r="X766" s="386" t="s">
        <v>19125</v>
      </c>
      <c r="Y766" s="1913"/>
      <c r="Z766" s="1924"/>
      <c r="AA766" s="1913"/>
      <c r="AB766" s="1914"/>
      <c r="AC766" s="1915"/>
      <c r="AD766" s="834">
        <v>751</v>
      </c>
      <c r="AE766" s="826" t="s">
        <v>19126</v>
      </c>
      <c r="AF766" s="850" t="s">
        <v>19127</v>
      </c>
      <c r="AG766" s="850" t="s">
        <v>19128</v>
      </c>
      <c r="AH766" s="850" t="s">
        <v>19129</v>
      </c>
      <c r="AI766" s="850" t="s">
        <v>19130</v>
      </c>
      <c r="AJ766" s="850" t="s">
        <v>19131</v>
      </c>
      <c r="AK766" s="851" t="s">
        <v>19132</v>
      </c>
      <c r="AL766" s="852" t="s">
        <v>19133</v>
      </c>
      <c r="AM766" s="853" t="s">
        <v>19134</v>
      </c>
      <c r="AN766" s="853" t="s">
        <v>19135</v>
      </c>
      <c r="AO766" s="749" t="s">
        <v>19136</v>
      </c>
      <c r="AP766" s="777"/>
      <c r="AQ766" s="827" t="s">
        <v>19137</v>
      </c>
      <c r="AR766" s="777"/>
      <c r="AS766" s="777"/>
      <c r="AT766" s="752" t="s">
        <v>19138</v>
      </c>
      <c r="AU766" s="694" t="s">
        <v>19139</v>
      </c>
      <c r="AV766" s="694" t="s">
        <v>19140</v>
      </c>
      <c r="AW766" s="709" t="s">
        <v>19141</v>
      </c>
      <c r="AX766" s="709" t="s">
        <v>19142</v>
      </c>
      <c r="AY766" s="872" t="s">
        <v>19143</v>
      </c>
    </row>
    <row r="767" spans="2:51" ht="15" customHeight="1" outlineLevel="1">
      <c r="B767" s="744" t="s">
        <v>19144</v>
      </c>
      <c r="C767" s="757"/>
      <c r="D767" s="757"/>
      <c r="E767" s="757"/>
      <c r="F767" s="757"/>
      <c r="G767" s="757"/>
      <c r="H767" s="758"/>
      <c r="I767" s="759"/>
      <c r="J767" s="761"/>
      <c r="K767" s="761"/>
      <c r="L767" s="749">
        <f t="shared" si="72"/>
        <v>0</v>
      </c>
      <c r="M767" s="786"/>
      <c r="N767" s="780"/>
      <c r="O767" s="786"/>
      <c r="P767" s="786"/>
      <c r="Q767" s="752">
        <f t="shared" si="73"/>
        <v>0</v>
      </c>
      <c r="R767" s="768">
        <f t="shared" si="74"/>
        <v>0</v>
      </c>
      <c r="S767" s="768">
        <f t="shared" si="75"/>
        <v>0</v>
      </c>
      <c r="T767" s="765"/>
      <c r="U767" s="765"/>
      <c r="V767" s="766"/>
      <c r="W767" s="1913"/>
      <c r="X767" s="386" t="s">
        <v>19145</v>
      </c>
      <c r="Y767" s="1913"/>
      <c r="Z767" s="1924"/>
      <c r="AA767" s="1913"/>
      <c r="AB767" s="1914"/>
      <c r="AC767" s="1915"/>
      <c r="AD767" s="834">
        <v>752</v>
      </c>
      <c r="AE767" s="826" t="s">
        <v>19146</v>
      </c>
      <c r="AF767" s="850" t="s">
        <v>19147</v>
      </c>
      <c r="AG767" s="850" t="s">
        <v>19148</v>
      </c>
      <c r="AH767" s="850" t="s">
        <v>19149</v>
      </c>
      <c r="AI767" s="850" t="s">
        <v>19150</v>
      </c>
      <c r="AJ767" s="850" t="s">
        <v>19151</v>
      </c>
      <c r="AK767" s="851" t="s">
        <v>19152</v>
      </c>
      <c r="AL767" s="852" t="s">
        <v>19153</v>
      </c>
      <c r="AM767" s="853" t="s">
        <v>19154</v>
      </c>
      <c r="AN767" s="853" t="s">
        <v>19155</v>
      </c>
      <c r="AO767" s="749" t="s">
        <v>19156</v>
      </c>
      <c r="AP767" s="777"/>
      <c r="AQ767" s="827" t="s">
        <v>19157</v>
      </c>
      <c r="AR767" s="777"/>
      <c r="AS767" s="777"/>
      <c r="AT767" s="752" t="s">
        <v>19158</v>
      </c>
      <c r="AU767" s="694" t="s">
        <v>19159</v>
      </c>
      <c r="AV767" s="694" t="s">
        <v>19160</v>
      </c>
      <c r="AW767" s="709" t="s">
        <v>19161</v>
      </c>
      <c r="AX767" s="709" t="s">
        <v>19162</v>
      </c>
      <c r="AY767" s="872" t="s">
        <v>19163</v>
      </c>
    </row>
    <row r="768" spans="2:51" ht="15" customHeight="1" outlineLevel="1">
      <c r="B768" s="744" t="s">
        <v>19164</v>
      </c>
      <c r="C768" s="757"/>
      <c r="D768" s="757"/>
      <c r="E768" s="757"/>
      <c r="F768" s="757"/>
      <c r="G768" s="757"/>
      <c r="H768" s="758"/>
      <c r="I768" s="759"/>
      <c r="J768" s="761"/>
      <c r="K768" s="761"/>
      <c r="L768" s="749">
        <f t="shared" si="72"/>
        <v>0</v>
      </c>
      <c r="M768" s="786"/>
      <c r="N768" s="780"/>
      <c r="O768" s="786"/>
      <c r="P768" s="786"/>
      <c r="Q768" s="752">
        <f t="shared" si="73"/>
        <v>0</v>
      </c>
      <c r="R768" s="768">
        <f t="shared" si="74"/>
        <v>0</v>
      </c>
      <c r="S768" s="768">
        <f t="shared" si="75"/>
        <v>0</v>
      </c>
      <c r="T768" s="765"/>
      <c r="U768" s="765"/>
      <c r="V768" s="766"/>
      <c r="W768" s="1913"/>
      <c r="X768" s="386" t="s">
        <v>19165</v>
      </c>
      <c r="Y768" s="1913"/>
      <c r="Z768" s="1924"/>
      <c r="AA768" s="1913"/>
      <c r="AB768" s="1914"/>
      <c r="AC768" s="1915"/>
      <c r="AD768" s="834">
        <v>753</v>
      </c>
      <c r="AE768" s="826" t="s">
        <v>19166</v>
      </c>
      <c r="AF768" s="850" t="s">
        <v>19167</v>
      </c>
      <c r="AG768" s="850" t="s">
        <v>19168</v>
      </c>
      <c r="AH768" s="850" t="s">
        <v>19169</v>
      </c>
      <c r="AI768" s="850" t="s">
        <v>19170</v>
      </c>
      <c r="AJ768" s="850" t="s">
        <v>19171</v>
      </c>
      <c r="AK768" s="851" t="s">
        <v>19172</v>
      </c>
      <c r="AL768" s="852" t="s">
        <v>19173</v>
      </c>
      <c r="AM768" s="853" t="s">
        <v>19174</v>
      </c>
      <c r="AN768" s="853" t="s">
        <v>19175</v>
      </c>
      <c r="AO768" s="749" t="s">
        <v>19176</v>
      </c>
      <c r="AP768" s="777"/>
      <c r="AQ768" s="827" t="s">
        <v>19177</v>
      </c>
      <c r="AR768" s="777"/>
      <c r="AS768" s="777"/>
      <c r="AT768" s="752" t="s">
        <v>19178</v>
      </c>
      <c r="AU768" s="694" t="s">
        <v>19179</v>
      </c>
      <c r="AV768" s="694" t="s">
        <v>19180</v>
      </c>
      <c r="AW768" s="709" t="s">
        <v>19181</v>
      </c>
      <c r="AX768" s="709" t="s">
        <v>19182</v>
      </c>
      <c r="AY768" s="872" t="s">
        <v>19183</v>
      </c>
    </row>
    <row r="769" spans="2:51">
      <c r="B769" s="744" t="s">
        <v>19184</v>
      </c>
      <c r="C769" s="757"/>
      <c r="D769" s="757"/>
      <c r="E769" s="757"/>
      <c r="F769" s="757"/>
      <c r="G769" s="757"/>
      <c r="H769" s="758"/>
      <c r="I769" s="759"/>
      <c r="J769" s="761"/>
      <c r="K769" s="761"/>
      <c r="L769" s="749">
        <f t="shared" si="72"/>
        <v>0</v>
      </c>
      <c r="M769" s="786"/>
      <c r="N769" s="780"/>
      <c r="O769" s="786"/>
      <c r="P769" s="786"/>
      <c r="Q769" s="752">
        <f>IF(N769=0,0,((1+N769)*(1+C$825))-1)</f>
        <v>0</v>
      </c>
      <c r="R769" s="768">
        <f t="shared" si="74"/>
        <v>0</v>
      </c>
      <c r="S769" s="768">
        <f t="shared" si="75"/>
        <v>0</v>
      </c>
      <c r="T769" s="765"/>
      <c r="U769" s="765"/>
      <c r="V769" s="766"/>
      <c r="W769" s="1913"/>
      <c r="X769" s="386" t="s">
        <v>19185</v>
      </c>
      <c r="Y769" s="1913"/>
      <c r="Z769" s="1924"/>
      <c r="AA769" s="1913"/>
      <c r="AB769" s="1914"/>
      <c r="AC769" s="1915"/>
      <c r="AD769" s="834">
        <v>754</v>
      </c>
      <c r="AE769" s="826" t="s">
        <v>19186</v>
      </c>
      <c r="AF769" s="850" t="s">
        <v>19187</v>
      </c>
      <c r="AG769" s="850" t="s">
        <v>19188</v>
      </c>
      <c r="AH769" s="850" t="s">
        <v>19189</v>
      </c>
      <c r="AI769" s="850" t="s">
        <v>19190</v>
      </c>
      <c r="AJ769" s="850" t="s">
        <v>19191</v>
      </c>
      <c r="AK769" s="851" t="s">
        <v>19192</v>
      </c>
      <c r="AL769" s="852" t="s">
        <v>19193</v>
      </c>
      <c r="AM769" s="853" t="s">
        <v>19194</v>
      </c>
      <c r="AN769" s="853" t="s">
        <v>19195</v>
      </c>
      <c r="AO769" s="749" t="s">
        <v>19196</v>
      </c>
      <c r="AP769" s="777"/>
      <c r="AQ769" s="827" t="s">
        <v>19197</v>
      </c>
      <c r="AR769" s="777"/>
      <c r="AS769" s="777"/>
      <c r="AT769" s="752" t="s">
        <v>19198</v>
      </c>
      <c r="AU769" s="694" t="s">
        <v>19199</v>
      </c>
      <c r="AV769" s="694" t="s">
        <v>19200</v>
      </c>
      <c r="AW769" s="709" t="s">
        <v>19201</v>
      </c>
      <c r="AX769" s="709" t="s">
        <v>19202</v>
      </c>
      <c r="AY769" s="872" t="s">
        <v>19203</v>
      </c>
    </row>
    <row r="770" spans="2:51" ht="15" customHeight="1" outlineLevel="1">
      <c r="B770" s="744" t="s">
        <v>19204</v>
      </c>
      <c r="C770" s="757"/>
      <c r="D770" s="757"/>
      <c r="E770" s="757"/>
      <c r="F770" s="757"/>
      <c r="G770" s="757"/>
      <c r="H770" s="758"/>
      <c r="I770" s="759"/>
      <c r="J770" s="761"/>
      <c r="K770" s="761"/>
      <c r="L770" s="749">
        <f t="shared" si="72"/>
        <v>0</v>
      </c>
      <c r="M770" s="786"/>
      <c r="N770" s="780"/>
      <c r="O770" s="786"/>
      <c r="P770" s="786"/>
      <c r="Q770" s="752">
        <f t="shared" si="73"/>
        <v>0</v>
      </c>
      <c r="R770" s="768">
        <f t="shared" si="74"/>
        <v>0</v>
      </c>
      <c r="S770" s="768">
        <f t="shared" si="75"/>
        <v>0</v>
      </c>
      <c r="T770" s="765"/>
      <c r="U770" s="765"/>
      <c r="V770" s="766"/>
      <c r="W770" s="1913"/>
      <c r="X770" s="386" t="s">
        <v>19205</v>
      </c>
      <c r="Y770" s="1913"/>
      <c r="Z770" s="1924"/>
      <c r="AA770" s="1913"/>
      <c r="AB770" s="1914"/>
      <c r="AC770" s="1915"/>
      <c r="AD770" s="834">
        <v>755</v>
      </c>
      <c r="AE770" s="826" t="s">
        <v>19206</v>
      </c>
      <c r="AF770" s="850" t="s">
        <v>19207</v>
      </c>
      <c r="AG770" s="850" t="s">
        <v>19208</v>
      </c>
      <c r="AH770" s="850" t="s">
        <v>19209</v>
      </c>
      <c r="AI770" s="850" t="s">
        <v>19210</v>
      </c>
      <c r="AJ770" s="850" t="s">
        <v>19211</v>
      </c>
      <c r="AK770" s="851" t="s">
        <v>19212</v>
      </c>
      <c r="AL770" s="852" t="s">
        <v>19213</v>
      </c>
      <c r="AM770" s="853" t="s">
        <v>19214</v>
      </c>
      <c r="AN770" s="853" t="s">
        <v>19215</v>
      </c>
      <c r="AO770" s="749" t="s">
        <v>19216</v>
      </c>
      <c r="AP770" s="777"/>
      <c r="AQ770" s="827" t="s">
        <v>19217</v>
      </c>
      <c r="AR770" s="777"/>
      <c r="AS770" s="777"/>
      <c r="AT770" s="752" t="s">
        <v>19218</v>
      </c>
      <c r="AU770" s="694" t="s">
        <v>19219</v>
      </c>
      <c r="AV770" s="694" t="s">
        <v>19220</v>
      </c>
      <c r="AW770" s="709" t="s">
        <v>19221</v>
      </c>
      <c r="AX770" s="709" t="s">
        <v>19222</v>
      </c>
      <c r="AY770" s="872" t="s">
        <v>19223</v>
      </c>
    </row>
    <row r="771" spans="2:51" ht="15" customHeight="1" outlineLevel="1">
      <c r="B771" s="744" t="s">
        <v>19224</v>
      </c>
      <c r="C771" s="757"/>
      <c r="D771" s="757"/>
      <c r="E771" s="757"/>
      <c r="F771" s="757"/>
      <c r="G771" s="757"/>
      <c r="H771" s="758"/>
      <c r="I771" s="759"/>
      <c r="J771" s="761"/>
      <c r="K771" s="761"/>
      <c r="L771" s="749">
        <f t="shared" si="72"/>
        <v>0</v>
      </c>
      <c r="M771" s="786"/>
      <c r="N771" s="780"/>
      <c r="O771" s="786"/>
      <c r="P771" s="786"/>
      <c r="Q771" s="752">
        <f t="shared" si="73"/>
        <v>0</v>
      </c>
      <c r="R771" s="768">
        <f t="shared" si="74"/>
        <v>0</v>
      </c>
      <c r="S771" s="768">
        <f t="shared" si="75"/>
        <v>0</v>
      </c>
      <c r="T771" s="765"/>
      <c r="U771" s="765"/>
      <c r="V771" s="766"/>
      <c r="W771" s="1913"/>
      <c r="X771" s="386" t="s">
        <v>19225</v>
      </c>
      <c r="Y771" s="1913"/>
      <c r="Z771" s="1924"/>
      <c r="AA771" s="1913"/>
      <c r="AB771" s="1914"/>
      <c r="AC771" s="1915"/>
      <c r="AD771" s="834">
        <v>756</v>
      </c>
      <c r="AE771" s="826" t="s">
        <v>19226</v>
      </c>
      <c r="AF771" s="850" t="s">
        <v>19227</v>
      </c>
      <c r="AG771" s="850" t="s">
        <v>19228</v>
      </c>
      <c r="AH771" s="850" t="s">
        <v>19229</v>
      </c>
      <c r="AI771" s="850" t="s">
        <v>19230</v>
      </c>
      <c r="AJ771" s="850" t="s">
        <v>19231</v>
      </c>
      <c r="AK771" s="851" t="s">
        <v>19232</v>
      </c>
      <c r="AL771" s="852" t="s">
        <v>19233</v>
      </c>
      <c r="AM771" s="853" t="s">
        <v>19234</v>
      </c>
      <c r="AN771" s="853" t="s">
        <v>19235</v>
      </c>
      <c r="AO771" s="749" t="s">
        <v>19236</v>
      </c>
      <c r="AP771" s="777"/>
      <c r="AQ771" s="827" t="s">
        <v>19237</v>
      </c>
      <c r="AR771" s="777"/>
      <c r="AS771" s="777"/>
      <c r="AT771" s="752" t="s">
        <v>19238</v>
      </c>
      <c r="AU771" s="694" t="s">
        <v>19239</v>
      </c>
      <c r="AV771" s="694" t="s">
        <v>19240</v>
      </c>
      <c r="AW771" s="709" t="s">
        <v>19241</v>
      </c>
      <c r="AX771" s="709" t="s">
        <v>19242</v>
      </c>
      <c r="AY771" s="872" t="s">
        <v>19243</v>
      </c>
    </row>
    <row r="772" spans="2:51" ht="15" customHeight="1" outlineLevel="1">
      <c r="B772" s="744" t="s">
        <v>19244</v>
      </c>
      <c r="C772" s="757"/>
      <c r="D772" s="757"/>
      <c r="E772" s="757"/>
      <c r="F772" s="757"/>
      <c r="G772" s="757"/>
      <c r="H772" s="758"/>
      <c r="I772" s="759"/>
      <c r="J772" s="761"/>
      <c r="K772" s="761"/>
      <c r="L772" s="749">
        <f t="shared" si="72"/>
        <v>0</v>
      </c>
      <c r="M772" s="786"/>
      <c r="N772" s="780"/>
      <c r="O772" s="786"/>
      <c r="P772" s="786"/>
      <c r="Q772" s="752">
        <f t="shared" si="73"/>
        <v>0</v>
      </c>
      <c r="R772" s="768">
        <f t="shared" si="74"/>
        <v>0</v>
      </c>
      <c r="S772" s="768">
        <f t="shared" si="75"/>
        <v>0</v>
      </c>
      <c r="T772" s="765"/>
      <c r="U772" s="765"/>
      <c r="V772" s="766"/>
      <c r="W772" s="1913"/>
      <c r="X772" s="386" t="s">
        <v>19245</v>
      </c>
      <c r="Y772" s="1913"/>
      <c r="Z772" s="1924"/>
      <c r="AA772" s="1913"/>
      <c r="AB772" s="1914"/>
      <c r="AC772" s="1915"/>
      <c r="AD772" s="834">
        <v>757</v>
      </c>
      <c r="AE772" s="826" t="s">
        <v>19246</v>
      </c>
      <c r="AF772" s="850" t="s">
        <v>19247</v>
      </c>
      <c r="AG772" s="850" t="s">
        <v>19248</v>
      </c>
      <c r="AH772" s="850" t="s">
        <v>19249</v>
      </c>
      <c r="AI772" s="850" t="s">
        <v>19250</v>
      </c>
      <c r="AJ772" s="850" t="s">
        <v>19251</v>
      </c>
      <c r="AK772" s="851" t="s">
        <v>19252</v>
      </c>
      <c r="AL772" s="852" t="s">
        <v>19253</v>
      </c>
      <c r="AM772" s="853" t="s">
        <v>19254</v>
      </c>
      <c r="AN772" s="853" t="s">
        <v>19255</v>
      </c>
      <c r="AO772" s="749" t="s">
        <v>19256</v>
      </c>
      <c r="AP772" s="777"/>
      <c r="AQ772" s="827" t="s">
        <v>19257</v>
      </c>
      <c r="AR772" s="777"/>
      <c r="AS772" s="777"/>
      <c r="AT772" s="752" t="s">
        <v>19258</v>
      </c>
      <c r="AU772" s="694" t="s">
        <v>19259</v>
      </c>
      <c r="AV772" s="694" t="s">
        <v>19260</v>
      </c>
      <c r="AW772" s="709" t="s">
        <v>19261</v>
      </c>
      <c r="AX772" s="709" t="s">
        <v>19262</v>
      </c>
      <c r="AY772" s="872" t="s">
        <v>19263</v>
      </c>
    </row>
    <row r="773" spans="2:51" ht="15" customHeight="1" outlineLevel="1">
      <c r="B773" s="744" t="s">
        <v>19264</v>
      </c>
      <c r="C773" s="757"/>
      <c r="D773" s="757"/>
      <c r="E773" s="757"/>
      <c r="F773" s="757"/>
      <c r="G773" s="757"/>
      <c r="H773" s="758"/>
      <c r="I773" s="759"/>
      <c r="J773" s="761"/>
      <c r="K773" s="761"/>
      <c r="L773" s="749">
        <f t="shared" si="72"/>
        <v>0</v>
      </c>
      <c r="M773" s="786"/>
      <c r="N773" s="780"/>
      <c r="O773" s="786"/>
      <c r="P773" s="786"/>
      <c r="Q773" s="752">
        <f t="shared" si="73"/>
        <v>0</v>
      </c>
      <c r="R773" s="768">
        <f t="shared" si="74"/>
        <v>0</v>
      </c>
      <c r="S773" s="768">
        <f t="shared" si="75"/>
        <v>0</v>
      </c>
      <c r="T773" s="765"/>
      <c r="U773" s="765"/>
      <c r="V773" s="766"/>
      <c r="W773" s="1913"/>
      <c r="X773" s="386" t="s">
        <v>19265</v>
      </c>
      <c r="Y773" s="1913"/>
      <c r="Z773" s="1924"/>
      <c r="AA773" s="1913"/>
      <c r="AB773" s="1914"/>
      <c r="AC773" s="1915"/>
      <c r="AD773" s="834">
        <v>758</v>
      </c>
      <c r="AE773" s="826" t="s">
        <v>19266</v>
      </c>
      <c r="AF773" s="850" t="s">
        <v>19267</v>
      </c>
      <c r="AG773" s="850" t="s">
        <v>19268</v>
      </c>
      <c r="AH773" s="850" t="s">
        <v>19269</v>
      </c>
      <c r="AI773" s="850" t="s">
        <v>19270</v>
      </c>
      <c r="AJ773" s="850" t="s">
        <v>19271</v>
      </c>
      <c r="AK773" s="851" t="s">
        <v>19272</v>
      </c>
      <c r="AL773" s="852" t="s">
        <v>19273</v>
      </c>
      <c r="AM773" s="853" t="s">
        <v>19274</v>
      </c>
      <c r="AN773" s="853" t="s">
        <v>19275</v>
      </c>
      <c r="AO773" s="749" t="s">
        <v>19276</v>
      </c>
      <c r="AP773" s="777"/>
      <c r="AQ773" s="827" t="s">
        <v>19277</v>
      </c>
      <c r="AR773" s="777"/>
      <c r="AS773" s="777"/>
      <c r="AT773" s="752" t="s">
        <v>19278</v>
      </c>
      <c r="AU773" s="694" t="s">
        <v>19279</v>
      </c>
      <c r="AV773" s="694" t="s">
        <v>19280</v>
      </c>
      <c r="AW773" s="709" t="s">
        <v>19281</v>
      </c>
      <c r="AX773" s="709" t="s">
        <v>19282</v>
      </c>
      <c r="AY773" s="872" t="s">
        <v>19283</v>
      </c>
    </row>
    <row r="774" spans="2:51" ht="15" customHeight="1" outlineLevel="1">
      <c r="B774" s="744" t="s">
        <v>19284</v>
      </c>
      <c r="C774" s="757"/>
      <c r="D774" s="757"/>
      <c r="E774" s="757"/>
      <c r="F774" s="757"/>
      <c r="G774" s="757"/>
      <c r="H774" s="758"/>
      <c r="I774" s="759"/>
      <c r="J774" s="761"/>
      <c r="K774" s="761"/>
      <c r="L774" s="749">
        <f t="shared" si="72"/>
        <v>0</v>
      </c>
      <c r="M774" s="786"/>
      <c r="N774" s="780"/>
      <c r="O774" s="786"/>
      <c r="P774" s="786"/>
      <c r="Q774" s="752">
        <f t="shared" si="73"/>
        <v>0</v>
      </c>
      <c r="R774" s="768">
        <f t="shared" si="74"/>
        <v>0</v>
      </c>
      <c r="S774" s="768">
        <f t="shared" si="75"/>
        <v>0</v>
      </c>
      <c r="T774" s="765"/>
      <c r="U774" s="765"/>
      <c r="V774" s="766"/>
      <c r="W774" s="1913"/>
      <c r="X774" s="386" t="s">
        <v>19285</v>
      </c>
      <c r="Y774" s="1913"/>
      <c r="Z774" s="1924"/>
      <c r="AA774" s="1913"/>
      <c r="AB774" s="1914"/>
      <c r="AC774" s="1915"/>
      <c r="AD774" s="834">
        <v>759</v>
      </c>
      <c r="AE774" s="826" t="s">
        <v>19286</v>
      </c>
      <c r="AF774" s="850" t="s">
        <v>19287</v>
      </c>
      <c r="AG774" s="850" t="s">
        <v>19288</v>
      </c>
      <c r="AH774" s="850" t="s">
        <v>19289</v>
      </c>
      <c r="AI774" s="850" t="s">
        <v>19290</v>
      </c>
      <c r="AJ774" s="850" t="s">
        <v>19291</v>
      </c>
      <c r="AK774" s="851" t="s">
        <v>19292</v>
      </c>
      <c r="AL774" s="852" t="s">
        <v>19293</v>
      </c>
      <c r="AM774" s="853" t="s">
        <v>19294</v>
      </c>
      <c r="AN774" s="853" t="s">
        <v>19295</v>
      </c>
      <c r="AO774" s="749" t="s">
        <v>19296</v>
      </c>
      <c r="AP774" s="777"/>
      <c r="AQ774" s="827" t="s">
        <v>19297</v>
      </c>
      <c r="AR774" s="777"/>
      <c r="AS774" s="777"/>
      <c r="AT774" s="752" t="s">
        <v>19298</v>
      </c>
      <c r="AU774" s="694" t="s">
        <v>19299</v>
      </c>
      <c r="AV774" s="694" t="s">
        <v>19300</v>
      </c>
      <c r="AW774" s="709" t="s">
        <v>19301</v>
      </c>
      <c r="AX774" s="709" t="s">
        <v>19302</v>
      </c>
      <c r="AY774" s="872" t="s">
        <v>19303</v>
      </c>
    </row>
    <row r="775" spans="2:51" ht="15" customHeight="1" outlineLevel="1">
      <c r="B775" s="744" t="s">
        <v>19304</v>
      </c>
      <c r="C775" s="757"/>
      <c r="D775" s="757"/>
      <c r="E775" s="757"/>
      <c r="F775" s="757"/>
      <c r="G775" s="757"/>
      <c r="H775" s="758"/>
      <c r="I775" s="759"/>
      <c r="J775" s="761"/>
      <c r="K775" s="761"/>
      <c r="L775" s="749">
        <f t="shared" si="72"/>
        <v>0</v>
      </c>
      <c r="M775" s="786"/>
      <c r="N775" s="780"/>
      <c r="O775" s="786"/>
      <c r="P775" s="786"/>
      <c r="Q775" s="752">
        <f t="shared" si="73"/>
        <v>0</v>
      </c>
      <c r="R775" s="768">
        <f t="shared" si="74"/>
        <v>0</v>
      </c>
      <c r="S775" s="768">
        <f t="shared" si="75"/>
        <v>0</v>
      </c>
      <c r="T775" s="765"/>
      <c r="U775" s="765"/>
      <c r="V775" s="766"/>
      <c r="W775" s="1913"/>
      <c r="X775" s="386" t="s">
        <v>19305</v>
      </c>
      <c r="Y775" s="1913"/>
      <c r="Z775" s="1924"/>
      <c r="AA775" s="1913"/>
      <c r="AB775" s="1914"/>
      <c r="AC775" s="1915"/>
      <c r="AD775" s="834">
        <v>760</v>
      </c>
      <c r="AE775" s="826" t="s">
        <v>19306</v>
      </c>
      <c r="AF775" s="850" t="s">
        <v>19307</v>
      </c>
      <c r="AG775" s="850" t="s">
        <v>19308</v>
      </c>
      <c r="AH775" s="850" t="s">
        <v>19309</v>
      </c>
      <c r="AI775" s="850" t="s">
        <v>19310</v>
      </c>
      <c r="AJ775" s="850" t="s">
        <v>19311</v>
      </c>
      <c r="AK775" s="851" t="s">
        <v>19312</v>
      </c>
      <c r="AL775" s="852" t="s">
        <v>19313</v>
      </c>
      <c r="AM775" s="853" t="s">
        <v>19314</v>
      </c>
      <c r="AN775" s="853" t="s">
        <v>19315</v>
      </c>
      <c r="AO775" s="749" t="s">
        <v>19316</v>
      </c>
      <c r="AP775" s="777"/>
      <c r="AQ775" s="827" t="s">
        <v>19317</v>
      </c>
      <c r="AR775" s="777"/>
      <c r="AS775" s="777"/>
      <c r="AT775" s="752" t="s">
        <v>19318</v>
      </c>
      <c r="AU775" s="694" t="s">
        <v>19319</v>
      </c>
      <c r="AV775" s="694" t="s">
        <v>19320</v>
      </c>
      <c r="AW775" s="709" t="s">
        <v>19321</v>
      </c>
      <c r="AX775" s="709" t="s">
        <v>19322</v>
      </c>
      <c r="AY775" s="872" t="s">
        <v>19323</v>
      </c>
    </row>
    <row r="776" spans="2:51" ht="15" customHeight="1" outlineLevel="1">
      <c r="B776" s="744" t="s">
        <v>19324</v>
      </c>
      <c r="C776" s="757"/>
      <c r="D776" s="757"/>
      <c r="E776" s="757"/>
      <c r="F776" s="757"/>
      <c r="G776" s="757"/>
      <c r="H776" s="758"/>
      <c r="I776" s="759"/>
      <c r="J776" s="761"/>
      <c r="K776" s="761"/>
      <c r="L776" s="749">
        <f t="shared" si="72"/>
        <v>0</v>
      </c>
      <c r="M776" s="786"/>
      <c r="N776" s="780"/>
      <c r="O776" s="786"/>
      <c r="P776" s="786"/>
      <c r="Q776" s="752">
        <f t="shared" si="73"/>
        <v>0</v>
      </c>
      <c r="R776" s="768">
        <f t="shared" si="74"/>
        <v>0</v>
      </c>
      <c r="S776" s="768">
        <f t="shared" si="75"/>
        <v>0</v>
      </c>
      <c r="T776" s="765"/>
      <c r="U776" s="765"/>
      <c r="V776" s="766"/>
      <c r="W776" s="1913"/>
      <c r="X776" s="386" t="s">
        <v>19325</v>
      </c>
      <c r="Y776" s="1913"/>
      <c r="Z776" s="1924"/>
      <c r="AA776" s="1913"/>
      <c r="AB776" s="1914"/>
      <c r="AC776" s="1915"/>
      <c r="AD776" s="834">
        <v>761</v>
      </c>
      <c r="AE776" s="826" t="s">
        <v>19326</v>
      </c>
      <c r="AF776" s="850" t="s">
        <v>19327</v>
      </c>
      <c r="AG776" s="850" t="s">
        <v>19328</v>
      </c>
      <c r="AH776" s="850" t="s">
        <v>19329</v>
      </c>
      <c r="AI776" s="850" t="s">
        <v>19330</v>
      </c>
      <c r="AJ776" s="850" t="s">
        <v>19331</v>
      </c>
      <c r="AK776" s="851" t="s">
        <v>19332</v>
      </c>
      <c r="AL776" s="852" t="s">
        <v>19333</v>
      </c>
      <c r="AM776" s="853" t="s">
        <v>19334</v>
      </c>
      <c r="AN776" s="853" t="s">
        <v>19335</v>
      </c>
      <c r="AO776" s="749" t="s">
        <v>19336</v>
      </c>
      <c r="AP776" s="777"/>
      <c r="AQ776" s="827" t="s">
        <v>19337</v>
      </c>
      <c r="AR776" s="777"/>
      <c r="AS776" s="777"/>
      <c r="AT776" s="752" t="s">
        <v>19338</v>
      </c>
      <c r="AU776" s="694" t="s">
        <v>19339</v>
      </c>
      <c r="AV776" s="694" t="s">
        <v>19340</v>
      </c>
      <c r="AW776" s="709" t="s">
        <v>19341</v>
      </c>
      <c r="AX776" s="709" t="s">
        <v>19342</v>
      </c>
      <c r="AY776" s="872" t="s">
        <v>19343</v>
      </c>
    </row>
    <row r="777" spans="2:51" ht="15" customHeight="1" outlineLevel="1">
      <c r="B777" s="744" t="s">
        <v>19344</v>
      </c>
      <c r="C777" s="757"/>
      <c r="D777" s="757"/>
      <c r="E777" s="757"/>
      <c r="F777" s="757"/>
      <c r="G777" s="757"/>
      <c r="H777" s="758"/>
      <c r="I777" s="759"/>
      <c r="J777" s="761"/>
      <c r="K777" s="761"/>
      <c r="L777" s="749">
        <f t="shared" si="72"/>
        <v>0</v>
      </c>
      <c r="M777" s="786"/>
      <c r="N777" s="780"/>
      <c r="O777" s="786"/>
      <c r="P777" s="786"/>
      <c r="Q777" s="752">
        <f t="shared" si="73"/>
        <v>0</v>
      </c>
      <c r="R777" s="768">
        <f t="shared" si="74"/>
        <v>0</v>
      </c>
      <c r="S777" s="768">
        <f t="shared" si="75"/>
        <v>0</v>
      </c>
      <c r="T777" s="765"/>
      <c r="U777" s="765"/>
      <c r="V777" s="766"/>
      <c r="W777" s="1913"/>
      <c r="X777" s="386" t="s">
        <v>19345</v>
      </c>
      <c r="Y777" s="1913"/>
      <c r="Z777" s="1924"/>
      <c r="AA777" s="1913"/>
      <c r="AB777" s="1914"/>
      <c r="AC777" s="1915"/>
      <c r="AD777" s="834">
        <v>762</v>
      </c>
      <c r="AE777" s="826" t="s">
        <v>19346</v>
      </c>
      <c r="AF777" s="850" t="s">
        <v>19347</v>
      </c>
      <c r="AG777" s="850" t="s">
        <v>19348</v>
      </c>
      <c r="AH777" s="850" t="s">
        <v>19349</v>
      </c>
      <c r="AI777" s="850" t="s">
        <v>19350</v>
      </c>
      <c r="AJ777" s="850" t="s">
        <v>19351</v>
      </c>
      <c r="AK777" s="851" t="s">
        <v>19352</v>
      </c>
      <c r="AL777" s="852" t="s">
        <v>19353</v>
      </c>
      <c r="AM777" s="853" t="s">
        <v>19354</v>
      </c>
      <c r="AN777" s="853" t="s">
        <v>19355</v>
      </c>
      <c r="AO777" s="749" t="s">
        <v>19356</v>
      </c>
      <c r="AP777" s="777"/>
      <c r="AQ777" s="827" t="s">
        <v>19357</v>
      </c>
      <c r="AR777" s="777"/>
      <c r="AS777" s="777"/>
      <c r="AT777" s="752" t="s">
        <v>19358</v>
      </c>
      <c r="AU777" s="694" t="s">
        <v>19359</v>
      </c>
      <c r="AV777" s="694" t="s">
        <v>19360</v>
      </c>
      <c r="AW777" s="709" t="s">
        <v>19361</v>
      </c>
      <c r="AX777" s="709" t="s">
        <v>19362</v>
      </c>
      <c r="AY777" s="872" t="s">
        <v>19363</v>
      </c>
    </row>
    <row r="778" spans="2:51" ht="15" customHeight="1" outlineLevel="1">
      <c r="B778" s="744" t="s">
        <v>19364</v>
      </c>
      <c r="C778" s="757"/>
      <c r="D778" s="757"/>
      <c r="E778" s="757"/>
      <c r="F778" s="757"/>
      <c r="G778" s="757"/>
      <c r="H778" s="758"/>
      <c r="I778" s="759"/>
      <c r="J778" s="761"/>
      <c r="K778" s="761"/>
      <c r="L778" s="749">
        <f t="shared" si="72"/>
        <v>0</v>
      </c>
      <c r="M778" s="786"/>
      <c r="N778" s="780"/>
      <c r="O778" s="786"/>
      <c r="P778" s="786"/>
      <c r="Q778" s="752">
        <f t="shared" si="73"/>
        <v>0</v>
      </c>
      <c r="R778" s="768">
        <f t="shared" si="74"/>
        <v>0</v>
      </c>
      <c r="S778" s="768">
        <f t="shared" si="75"/>
        <v>0</v>
      </c>
      <c r="T778" s="765"/>
      <c r="U778" s="765"/>
      <c r="V778" s="766"/>
      <c r="W778" s="1913"/>
      <c r="X778" s="386" t="s">
        <v>19365</v>
      </c>
      <c r="Y778" s="1913"/>
      <c r="Z778" s="1924"/>
      <c r="AA778" s="1913"/>
      <c r="AB778" s="1914"/>
      <c r="AC778" s="1915"/>
      <c r="AD778" s="834">
        <v>763</v>
      </c>
      <c r="AE778" s="826" t="s">
        <v>19366</v>
      </c>
      <c r="AF778" s="850" t="s">
        <v>19367</v>
      </c>
      <c r="AG778" s="850" t="s">
        <v>19368</v>
      </c>
      <c r="AH778" s="850" t="s">
        <v>19369</v>
      </c>
      <c r="AI778" s="850" t="s">
        <v>19370</v>
      </c>
      <c r="AJ778" s="850" t="s">
        <v>19371</v>
      </c>
      <c r="AK778" s="851" t="s">
        <v>19372</v>
      </c>
      <c r="AL778" s="852" t="s">
        <v>19373</v>
      </c>
      <c r="AM778" s="853" t="s">
        <v>19374</v>
      </c>
      <c r="AN778" s="853" t="s">
        <v>19375</v>
      </c>
      <c r="AO778" s="749" t="s">
        <v>19376</v>
      </c>
      <c r="AP778" s="777"/>
      <c r="AQ778" s="827" t="s">
        <v>19377</v>
      </c>
      <c r="AR778" s="777"/>
      <c r="AS778" s="777"/>
      <c r="AT778" s="752" t="s">
        <v>19378</v>
      </c>
      <c r="AU778" s="694" t="s">
        <v>19379</v>
      </c>
      <c r="AV778" s="694" t="s">
        <v>19380</v>
      </c>
      <c r="AW778" s="709" t="s">
        <v>19381</v>
      </c>
      <c r="AX778" s="709" t="s">
        <v>19382</v>
      </c>
      <c r="AY778" s="872" t="s">
        <v>19383</v>
      </c>
    </row>
    <row r="779" spans="2:51" ht="15" customHeight="1" outlineLevel="1">
      <c r="B779" s="744" t="s">
        <v>19384</v>
      </c>
      <c r="C779" s="757"/>
      <c r="D779" s="757"/>
      <c r="E779" s="757"/>
      <c r="F779" s="757"/>
      <c r="G779" s="757"/>
      <c r="H779" s="758"/>
      <c r="I779" s="759"/>
      <c r="J779" s="761"/>
      <c r="K779" s="761"/>
      <c r="L779" s="749">
        <f t="shared" si="72"/>
        <v>0</v>
      </c>
      <c r="M779" s="786"/>
      <c r="N779" s="780"/>
      <c r="O779" s="786"/>
      <c r="P779" s="786"/>
      <c r="Q779" s="752">
        <f t="shared" si="73"/>
        <v>0</v>
      </c>
      <c r="R779" s="768">
        <f t="shared" si="74"/>
        <v>0</v>
      </c>
      <c r="S779" s="768">
        <f t="shared" si="75"/>
        <v>0</v>
      </c>
      <c r="T779" s="765"/>
      <c r="U779" s="765"/>
      <c r="V779" s="766"/>
      <c r="W779" s="1913"/>
      <c r="X779" s="386" t="s">
        <v>19385</v>
      </c>
      <c r="Y779" s="1913"/>
      <c r="Z779" s="1924"/>
      <c r="AA779" s="1913"/>
      <c r="AB779" s="1914"/>
      <c r="AC779" s="1915"/>
      <c r="AD779" s="834">
        <v>764</v>
      </c>
      <c r="AE779" s="826" t="s">
        <v>19386</v>
      </c>
      <c r="AF779" s="850" t="s">
        <v>19387</v>
      </c>
      <c r="AG779" s="850" t="s">
        <v>19388</v>
      </c>
      <c r="AH779" s="850" t="s">
        <v>19389</v>
      </c>
      <c r="AI779" s="850" t="s">
        <v>19390</v>
      </c>
      <c r="AJ779" s="850" t="s">
        <v>19391</v>
      </c>
      <c r="AK779" s="851" t="s">
        <v>19392</v>
      </c>
      <c r="AL779" s="852" t="s">
        <v>19393</v>
      </c>
      <c r="AM779" s="853" t="s">
        <v>19394</v>
      </c>
      <c r="AN779" s="853" t="s">
        <v>19395</v>
      </c>
      <c r="AO779" s="749" t="s">
        <v>19396</v>
      </c>
      <c r="AP779" s="777"/>
      <c r="AQ779" s="827" t="s">
        <v>19397</v>
      </c>
      <c r="AR779" s="777"/>
      <c r="AS779" s="777"/>
      <c r="AT779" s="752" t="s">
        <v>19398</v>
      </c>
      <c r="AU779" s="694" t="s">
        <v>19399</v>
      </c>
      <c r="AV779" s="694" t="s">
        <v>19400</v>
      </c>
      <c r="AW779" s="709" t="s">
        <v>19401</v>
      </c>
      <c r="AX779" s="709" t="s">
        <v>19402</v>
      </c>
      <c r="AY779" s="872" t="s">
        <v>19403</v>
      </c>
    </row>
    <row r="780" spans="2:51" ht="15" customHeight="1" outlineLevel="1">
      <c r="B780" s="744" t="s">
        <v>19404</v>
      </c>
      <c r="C780" s="757"/>
      <c r="D780" s="757"/>
      <c r="E780" s="757"/>
      <c r="F780" s="757"/>
      <c r="G780" s="757"/>
      <c r="H780" s="758"/>
      <c r="I780" s="759"/>
      <c r="J780" s="761"/>
      <c r="K780" s="761"/>
      <c r="L780" s="749">
        <f t="shared" si="72"/>
        <v>0</v>
      </c>
      <c r="M780" s="786"/>
      <c r="N780" s="780"/>
      <c r="O780" s="786"/>
      <c r="P780" s="786"/>
      <c r="Q780" s="752">
        <f t="shared" si="73"/>
        <v>0</v>
      </c>
      <c r="R780" s="768">
        <f t="shared" si="74"/>
        <v>0</v>
      </c>
      <c r="S780" s="768">
        <f t="shared" si="75"/>
        <v>0</v>
      </c>
      <c r="T780" s="765"/>
      <c r="U780" s="765"/>
      <c r="V780" s="766"/>
      <c r="W780" s="1913"/>
      <c r="X780" s="386" t="s">
        <v>19405</v>
      </c>
      <c r="Y780" s="1913"/>
      <c r="Z780" s="1924"/>
      <c r="AA780" s="1913"/>
      <c r="AB780" s="1914"/>
      <c r="AC780" s="1915"/>
      <c r="AD780" s="834">
        <v>765</v>
      </c>
      <c r="AE780" s="826" t="s">
        <v>19406</v>
      </c>
      <c r="AF780" s="850" t="s">
        <v>19407</v>
      </c>
      <c r="AG780" s="850" t="s">
        <v>19408</v>
      </c>
      <c r="AH780" s="850" t="s">
        <v>19409</v>
      </c>
      <c r="AI780" s="850" t="s">
        <v>19410</v>
      </c>
      <c r="AJ780" s="850" t="s">
        <v>19411</v>
      </c>
      <c r="AK780" s="851" t="s">
        <v>19412</v>
      </c>
      <c r="AL780" s="852" t="s">
        <v>19413</v>
      </c>
      <c r="AM780" s="853" t="s">
        <v>19414</v>
      </c>
      <c r="AN780" s="853" t="s">
        <v>19415</v>
      </c>
      <c r="AO780" s="749" t="s">
        <v>19416</v>
      </c>
      <c r="AP780" s="777"/>
      <c r="AQ780" s="827" t="s">
        <v>19417</v>
      </c>
      <c r="AR780" s="777"/>
      <c r="AS780" s="777"/>
      <c r="AT780" s="752" t="s">
        <v>19418</v>
      </c>
      <c r="AU780" s="694" t="s">
        <v>19419</v>
      </c>
      <c r="AV780" s="694" t="s">
        <v>19420</v>
      </c>
      <c r="AW780" s="709" t="s">
        <v>19421</v>
      </c>
      <c r="AX780" s="709" t="s">
        <v>19422</v>
      </c>
      <c r="AY780" s="872" t="s">
        <v>19423</v>
      </c>
    </row>
    <row r="781" spans="2:51" ht="15" customHeight="1" outlineLevel="1">
      <c r="B781" s="744" t="s">
        <v>19424</v>
      </c>
      <c r="C781" s="757"/>
      <c r="D781" s="757"/>
      <c r="E781" s="757"/>
      <c r="F781" s="757"/>
      <c r="G781" s="757"/>
      <c r="H781" s="758"/>
      <c r="I781" s="759"/>
      <c r="J781" s="761"/>
      <c r="K781" s="761"/>
      <c r="L781" s="749">
        <f t="shared" si="72"/>
        <v>0</v>
      </c>
      <c r="M781" s="786"/>
      <c r="N781" s="780"/>
      <c r="O781" s="786"/>
      <c r="P781" s="786"/>
      <c r="Q781" s="752">
        <f t="shared" si="73"/>
        <v>0</v>
      </c>
      <c r="R781" s="768">
        <f t="shared" si="74"/>
        <v>0</v>
      </c>
      <c r="S781" s="768">
        <f t="shared" si="75"/>
        <v>0</v>
      </c>
      <c r="T781" s="765"/>
      <c r="U781" s="765"/>
      <c r="V781" s="766"/>
      <c r="W781" s="1913"/>
      <c r="X781" s="386" t="s">
        <v>19425</v>
      </c>
      <c r="Y781" s="1913"/>
      <c r="Z781" s="1924"/>
      <c r="AA781" s="1913"/>
      <c r="AB781" s="1914"/>
      <c r="AC781" s="1915"/>
      <c r="AD781" s="834">
        <v>766</v>
      </c>
      <c r="AE781" s="826" t="s">
        <v>19426</v>
      </c>
      <c r="AF781" s="850" t="s">
        <v>19427</v>
      </c>
      <c r="AG781" s="850" t="s">
        <v>19428</v>
      </c>
      <c r="AH781" s="850" t="s">
        <v>19429</v>
      </c>
      <c r="AI781" s="850" t="s">
        <v>19430</v>
      </c>
      <c r="AJ781" s="850" t="s">
        <v>19431</v>
      </c>
      <c r="AK781" s="851" t="s">
        <v>19432</v>
      </c>
      <c r="AL781" s="852" t="s">
        <v>19433</v>
      </c>
      <c r="AM781" s="853" t="s">
        <v>19434</v>
      </c>
      <c r="AN781" s="853" t="s">
        <v>19435</v>
      </c>
      <c r="AO781" s="749" t="s">
        <v>19436</v>
      </c>
      <c r="AP781" s="777"/>
      <c r="AQ781" s="827" t="s">
        <v>19437</v>
      </c>
      <c r="AR781" s="777"/>
      <c r="AS781" s="777"/>
      <c r="AT781" s="752" t="s">
        <v>19438</v>
      </c>
      <c r="AU781" s="694" t="s">
        <v>19439</v>
      </c>
      <c r="AV781" s="694" t="s">
        <v>19440</v>
      </c>
      <c r="AW781" s="709" t="s">
        <v>19441</v>
      </c>
      <c r="AX781" s="709" t="s">
        <v>19442</v>
      </c>
      <c r="AY781" s="872" t="s">
        <v>19443</v>
      </c>
    </row>
    <row r="782" spans="2:51" ht="15" customHeight="1" outlineLevel="1">
      <c r="B782" s="744" t="s">
        <v>19444</v>
      </c>
      <c r="C782" s="757"/>
      <c r="D782" s="757"/>
      <c r="E782" s="757"/>
      <c r="F782" s="757"/>
      <c r="G782" s="757"/>
      <c r="H782" s="758"/>
      <c r="I782" s="759"/>
      <c r="J782" s="761"/>
      <c r="K782" s="761"/>
      <c r="L782" s="749">
        <f t="shared" si="72"/>
        <v>0</v>
      </c>
      <c r="M782" s="786"/>
      <c r="N782" s="780"/>
      <c r="O782" s="786"/>
      <c r="P782" s="786"/>
      <c r="Q782" s="752">
        <f t="shared" si="73"/>
        <v>0</v>
      </c>
      <c r="R782" s="768">
        <f t="shared" si="74"/>
        <v>0</v>
      </c>
      <c r="S782" s="768">
        <f t="shared" si="75"/>
        <v>0</v>
      </c>
      <c r="T782" s="765"/>
      <c r="U782" s="765"/>
      <c r="V782" s="766"/>
      <c r="W782" s="1913"/>
      <c r="X782" s="386" t="s">
        <v>19445</v>
      </c>
      <c r="Y782" s="1913"/>
      <c r="Z782" s="1924"/>
      <c r="AA782" s="1913"/>
      <c r="AB782" s="1914"/>
      <c r="AC782" s="1915"/>
      <c r="AD782" s="834">
        <v>767</v>
      </c>
      <c r="AE782" s="826" t="s">
        <v>19446</v>
      </c>
      <c r="AF782" s="850" t="s">
        <v>19447</v>
      </c>
      <c r="AG782" s="850" t="s">
        <v>19448</v>
      </c>
      <c r="AH782" s="850" t="s">
        <v>19449</v>
      </c>
      <c r="AI782" s="850" t="s">
        <v>19450</v>
      </c>
      <c r="AJ782" s="850" t="s">
        <v>19451</v>
      </c>
      <c r="AK782" s="851" t="s">
        <v>19452</v>
      </c>
      <c r="AL782" s="852" t="s">
        <v>19453</v>
      </c>
      <c r="AM782" s="853" t="s">
        <v>19454</v>
      </c>
      <c r="AN782" s="853" t="s">
        <v>19455</v>
      </c>
      <c r="AO782" s="749" t="s">
        <v>19456</v>
      </c>
      <c r="AP782" s="777"/>
      <c r="AQ782" s="827" t="s">
        <v>19457</v>
      </c>
      <c r="AR782" s="777"/>
      <c r="AS782" s="777"/>
      <c r="AT782" s="752" t="s">
        <v>19458</v>
      </c>
      <c r="AU782" s="694" t="s">
        <v>19459</v>
      </c>
      <c r="AV782" s="694" t="s">
        <v>19460</v>
      </c>
      <c r="AW782" s="709" t="s">
        <v>19461</v>
      </c>
      <c r="AX782" s="709" t="s">
        <v>19462</v>
      </c>
      <c r="AY782" s="872" t="s">
        <v>19463</v>
      </c>
    </row>
    <row r="783" spans="2:51" ht="15" customHeight="1" outlineLevel="1">
      <c r="B783" s="744" t="s">
        <v>19464</v>
      </c>
      <c r="C783" s="757"/>
      <c r="D783" s="757"/>
      <c r="E783" s="757"/>
      <c r="F783" s="757"/>
      <c r="G783" s="757"/>
      <c r="H783" s="758"/>
      <c r="I783" s="759"/>
      <c r="J783" s="761"/>
      <c r="K783" s="761"/>
      <c r="L783" s="749">
        <f t="shared" si="72"/>
        <v>0</v>
      </c>
      <c r="M783" s="786"/>
      <c r="N783" s="780"/>
      <c r="O783" s="786"/>
      <c r="P783" s="786"/>
      <c r="Q783" s="752">
        <f t="shared" si="73"/>
        <v>0</v>
      </c>
      <c r="R783" s="768">
        <f t="shared" si="74"/>
        <v>0</v>
      </c>
      <c r="S783" s="768">
        <f t="shared" si="75"/>
        <v>0</v>
      </c>
      <c r="T783" s="765"/>
      <c r="U783" s="765"/>
      <c r="V783" s="766"/>
      <c r="W783" s="1913"/>
      <c r="X783" s="386" t="s">
        <v>19465</v>
      </c>
      <c r="Y783" s="1913"/>
      <c r="Z783" s="1924"/>
      <c r="AA783" s="1913"/>
      <c r="AB783" s="1914"/>
      <c r="AC783" s="1915"/>
      <c r="AD783" s="834">
        <v>768</v>
      </c>
      <c r="AE783" s="826" t="s">
        <v>19466</v>
      </c>
      <c r="AF783" s="850" t="s">
        <v>19467</v>
      </c>
      <c r="AG783" s="850" t="s">
        <v>19468</v>
      </c>
      <c r="AH783" s="850" t="s">
        <v>19469</v>
      </c>
      <c r="AI783" s="850" t="s">
        <v>19470</v>
      </c>
      <c r="AJ783" s="850" t="s">
        <v>19471</v>
      </c>
      <c r="AK783" s="851" t="s">
        <v>19472</v>
      </c>
      <c r="AL783" s="852" t="s">
        <v>19473</v>
      </c>
      <c r="AM783" s="853" t="s">
        <v>19474</v>
      </c>
      <c r="AN783" s="853" t="s">
        <v>19475</v>
      </c>
      <c r="AO783" s="749" t="s">
        <v>19476</v>
      </c>
      <c r="AP783" s="777"/>
      <c r="AQ783" s="827" t="s">
        <v>19477</v>
      </c>
      <c r="AR783" s="777"/>
      <c r="AS783" s="777"/>
      <c r="AT783" s="752" t="s">
        <v>19478</v>
      </c>
      <c r="AU783" s="694" t="s">
        <v>19479</v>
      </c>
      <c r="AV783" s="694" t="s">
        <v>19480</v>
      </c>
      <c r="AW783" s="709" t="s">
        <v>19481</v>
      </c>
      <c r="AX783" s="709" t="s">
        <v>19482</v>
      </c>
      <c r="AY783" s="872" t="s">
        <v>19483</v>
      </c>
    </row>
    <row r="784" spans="2:51" ht="15" customHeight="1" outlineLevel="1">
      <c r="B784" s="744" t="s">
        <v>19484</v>
      </c>
      <c r="C784" s="757"/>
      <c r="D784" s="757"/>
      <c r="E784" s="757"/>
      <c r="F784" s="757"/>
      <c r="G784" s="757"/>
      <c r="H784" s="758"/>
      <c r="I784" s="759"/>
      <c r="J784" s="761"/>
      <c r="K784" s="761"/>
      <c r="L784" s="749">
        <f t="shared" si="72"/>
        <v>0</v>
      </c>
      <c r="M784" s="786"/>
      <c r="N784" s="780"/>
      <c r="O784" s="786"/>
      <c r="P784" s="786"/>
      <c r="Q784" s="752">
        <f t="shared" si="73"/>
        <v>0</v>
      </c>
      <c r="R784" s="768">
        <f t="shared" si="74"/>
        <v>0</v>
      </c>
      <c r="S784" s="768">
        <f t="shared" si="75"/>
        <v>0</v>
      </c>
      <c r="T784" s="765"/>
      <c r="U784" s="765"/>
      <c r="V784" s="766"/>
      <c r="W784" s="1913"/>
      <c r="X784" s="386" t="s">
        <v>19485</v>
      </c>
      <c r="Y784" s="1913"/>
      <c r="Z784" s="1924"/>
      <c r="AA784" s="1913"/>
      <c r="AB784" s="1914"/>
      <c r="AC784" s="1915"/>
      <c r="AD784" s="834">
        <v>769</v>
      </c>
      <c r="AE784" s="826" t="s">
        <v>19486</v>
      </c>
      <c r="AF784" s="850" t="s">
        <v>19487</v>
      </c>
      <c r="AG784" s="850" t="s">
        <v>19488</v>
      </c>
      <c r="AH784" s="850" t="s">
        <v>19489</v>
      </c>
      <c r="AI784" s="850" t="s">
        <v>19490</v>
      </c>
      <c r="AJ784" s="850" t="s">
        <v>19491</v>
      </c>
      <c r="AK784" s="851" t="s">
        <v>19492</v>
      </c>
      <c r="AL784" s="852" t="s">
        <v>19493</v>
      </c>
      <c r="AM784" s="853" t="s">
        <v>19494</v>
      </c>
      <c r="AN784" s="853" t="s">
        <v>19495</v>
      </c>
      <c r="AO784" s="749" t="s">
        <v>19496</v>
      </c>
      <c r="AP784" s="777"/>
      <c r="AQ784" s="827" t="s">
        <v>19497</v>
      </c>
      <c r="AR784" s="777"/>
      <c r="AS784" s="777"/>
      <c r="AT784" s="752" t="s">
        <v>19498</v>
      </c>
      <c r="AU784" s="694" t="s">
        <v>19499</v>
      </c>
      <c r="AV784" s="694" t="s">
        <v>19500</v>
      </c>
      <c r="AW784" s="709" t="s">
        <v>19501</v>
      </c>
      <c r="AX784" s="709" t="s">
        <v>19502</v>
      </c>
      <c r="AY784" s="872" t="s">
        <v>19503</v>
      </c>
    </row>
    <row r="785" spans="2:51" ht="15" customHeight="1" outlineLevel="1">
      <c r="B785" s="744" t="s">
        <v>19504</v>
      </c>
      <c r="C785" s="757"/>
      <c r="D785" s="757"/>
      <c r="E785" s="757"/>
      <c r="F785" s="757"/>
      <c r="G785" s="757"/>
      <c r="H785" s="758"/>
      <c r="I785" s="759"/>
      <c r="J785" s="761"/>
      <c r="K785" s="761"/>
      <c r="L785" s="749">
        <f t="shared" si="72"/>
        <v>0</v>
      </c>
      <c r="M785" s="786"/>
      <c r="N785" s="780"/>
      <c r="O785" s="786"/>
      <c r="P785" s="786"/>
      <c r="Q785" s="752">
        <f t="shared" si="73"/>
        <v>0</v>
      </c>
      <c r="R785" s="768">
        <f t="shared" si="74"/>
        <v>0</v>
      </c>
      <c r="S785" s="768">
        <f t="shared" si="75"/>
        <v>0</v>
      </c>
      <c r="T785" s="765"/>
      <c r="U785" s="765"/>
      <c r="V785" s="766"/>
      <c r="W785" s="1913"/>
      <c r="X785" s="386" t="s">
        <v>19505</v>
      </c>
      <c r="Y785" s="1913"/>
      <c r="Z785" s="1924"/>
      <c r="AA785" s="1913"/>
      <c r="AB785" s="1914"/>
      <c r="AC785" s="1915"/>
      <c r="AD785" s="834">
        <v>770</v>
      </c>
      <c r="AE785" s="826" t="s">
        <v>19506</v>
      </c>
      <c r="AF785" s="850" t="s">
        <v>19507</v>
      </c>
      <c r="AG785" s="850" t="s">
        <v>19508</v>
      </c>
      <c r="AH785" s="850" t="s">
        <v>19509</v>
      </c>
      <c r="AI785" s="850" t="s">
        <v>19510</v>
      </c>
      <c r="AJ785" s="850" t="s">
        <v>19511</v>
      </c>
      <c r="AK785" s="851" t="s">
        <v>19512</v>
      </c>
      <c r="AL785" s="852" t="s">
        <v>19513</v>
      </c>
      <c r="AM785" s="853" t="s">
        <v>19514</v>
      </c>
      <c r="AN785" s="853" t="s">
        <v>19515</v>
      </c>
      <c r="AO785" s="749" t="s">
        <v>19516</v>
      </c>
      <c r="AP785" s="777"/>
      <c r="AQ785" s="827" t="s">
        <v>19517</v>
      </c>
      <c r="AR785" s="777"/>
      <c r="AS785" s="777"/>
      <c r="AT785" s="752" t="s">
        <v>19518</v>
      </c>
      <c r="AU785" s="694" t="s">
        <v>19519</v>
      </c>
      <c r="AV785" s="694" t="s">
        <v>19520</v>
      </c>
      <c r="AW785" s="709" t="s">
        <v>19521</v>
      </c>
      <c r="AX785" s="709" t="s">
        <v>19522</v>
      </c>
      <c r="AY785" s="872" t="s">
        <v>19523</v>
      </c>
    </row>
    <row r="786" spans="2:51" ht="15" customHeight="1" outlineLevel="1">
      <c r="B786" s="744" t="s">
        <v>19524</v>
      </c>
      <c r="C786" s="757"/>
      <c r="D786" s="757"/>
      <c r="E786" s="757"/>
      <c r="F786" s="757"/>
      <c r="G786" s="757"/>
      <c r="H786" s="758"/>
      <c r="I786" s="759"/>
      <c r="J786" s="761"/>
      <c r="K786" s="761"/>
      <c r="L786" s="749">
        <f t="shared" si="72"/>
        <v>0</v>
      </c>
      <c r="M786" s="786"/>
      <c r="N786" s="780"/>
      <c r="O786" s="786"/>
      <c r="P786" s="786"/>
      <c r="Q786" s="752">
        <f t="shared" si="73"/>
        <v>0</v>
      </c>
      <c r="R786" s="768">
        <f t="shared" si="74"/>
        <v>0</v>
      </c>
      <c r="S786" s="768">
        <f t="shared" si="75"/>
        <v>0</v>
      </c>
      <c r="T786" s="765"/>
      <c r="U786" s="765"/>
      <c r="V786" s="766"/>
      <c r="W786" s="1913"/>
      <c r="X786" s="386" t="s">
        <v>19525</v>
      </c>
      <c r="Y786" s="1913"/>
      <c r="Z786" s="1924"/>
      <c r="AA786" s="1913"/>
      <c r="AB786" s="1914"/>
      <c r="AC786" s="1915"/>
      <c r="AD786" s="834">
        <v>771</v>
      </c>
      <c r="AE786" s="826" t="s">
        <v>19526</v>
      </c>
      <c r="AF786" s="850" t="s">
        <v>19527</v>
      </c>
      <c r="AG786" s="850" t="s">
        <v>19528</v>
      </c>
      <c r="AH786" s="850" t="s">
        <v>19529</v>
      </c>
      <c r="AI786" s="850" t="s">
        <v>19530</v>
      </c>
      <c r="AJ786" s="850" t="s">
        <v>19531</v>
      </c>
      <c r="AK786" s="851" t="s">
        <v>19532</v>
      </c>
      <c r="AL786" s="852" t="s">
        <v>19533</v>
      </c>
      <c r="AM786" s="853" t="s">
        <v>19534</v>
      </c>
      <c r="AN786" s="853" t="s">
        <v>19535</v>
      </c>
      <c r="AO786" s="749" t="s">
        <v>19536</v>
      </c>
      <c r="AP786" s="777"/>
      <c r="AQ786" s="827" t="s">
        <v>19537</v>
      </c>
      <c r="AR786" s="777"/>
      <c r="AS786" s="777"/>
      <c r="AT786" s="752" t="s">
        <v>19538</v>
      </c>
      <c r="AU786" s="694" t="s">
        <v>19539</v>
      </c>
      <c r="AV786" s="694" t="s">
        <v>19540</v>
      </c>
      <c r="AW786" s="709" t="s">
        <v>19541</v>
      </c>
      <c r="AX786" s="709" t="s">
        <v>19542</v>
      </c>
      <c r="AY786" s="872" t="s">
        <v>19543</v>
      </c>
    </row>
    <row r="787" spans="2:51" ht="15" customHeight="1" outlineLevel="1">
      <c r="B787" s="744" t="s">
        <v>19544</v>
      </c>
      <c r="C787" s="757"/>
      <c r="D787" s="757"/>
      <c r="E787" s="757"/>
      <c r="F787" s="757"/>
      <c r="G787" s="757"/>
      <c r="H787" s="758"/>
      <c r="I787" s="759"/>
      <c r="J787" s="761"/>
      <c r="K787" s="761"/>
      <c r="L787" s="749">
        <f t="shared" si="72"/>
        <v>0</v>
      </c>
      <c r="M787" s="786"/>
      <c r="N787" s="780"/>
      <c r="O787" s="786"/>
      <c r="P787" s="786"/>
      <c r="Q787" s="752">
        <f t="shared" si="73"/>
        <v>0</v>
      </c>
      <c r="R787" s="768">
        <f t="shared" si="74"/>
        <v>0</v>
      </c>
      <c r="S787" s="768">
        <f t="shared" si="75"/>
        <v>0</v>
      </c>
      <c r="T787" s="765"/>
      <c r="U787" s="765"/>
      <c r="V787" s="766"/>
      <c r="W787" s="1913"/>
      <c r="X787" s="386" t="s">
        <v>19545</v>
      </c>
      <c r="Y787" s="1913"/>
      <c r="Z787" s="1924"/>
      <c r="AA787" s="1913"/>
      <c r="AB787" s="1914"/>
      <c r="AC787" s="1915"/>
      <c r="AD787" s="834">
        <v>772</v>
      </c>
      <c r="AE787" s="826" t="s">
        <v>19546</v>
      </c>
      <c r="AF787" s="850" t="s">
        <v>19547</v>
      </c>
      <c r="AG787" s="850" t="s">
        <v>19548</v>
      </c>
      <c r="AH787" s="850" t="s">
        <v>19549</v>
      </c>
      <c r="AI787" s="850" t="s">
        <v>19550</v>
      </c>
      <c r="AJ787" s="850" t="s">
        <v>19551</v>
      </c>
      <c r="AK787" s="851" t="s">
        <v>19552</v>
      </c>
      <c r="AL787" s="852" t="s">
        <v>19553</v>
      </c>
      <c r="AM787" s="853" t="s">
        <v>19554</v>
      </c>
      <c r="AN787" s="853" t="s">
        <v>19555</v>
      </c>
      <c r="AO787" s="749" t="s">
        <v>19556</v>
      </c>
      <c r="AP787" s="777"/>
      <c r="AQ787" s="827" t="s">
        <v>19557</v>
      </c>
      <c r="AR787" s="777"/>
      <c r="AS787" s="777"/>
      <c r="AT787" s="752" t="s">
        <v>19558</v>
      </c>
      <c r="AU787" s="694" t="s">
        <v>19559</v>
      </c>
      <c r="AV787" s="694" t="s">
        <v>19560</v>
      </c>
      <c r="AW787" s="709" t="s">
        <v>19561</v>
      </c>
      <c r="AX787" s="709" t="s">
        <v>19562</v>
      </c>
      <c r="AY787" s="872" t="s">
        <v>19563</v>
      </c>
    </row>
    <row r="788" spans="2:51" ht="15" customHeight="1" outlineLevel="1">
      <c r="B788" s="744" t="s">
        <v>19564</v>
      </c>
      <c r="C788" s="757"/>
      <c r="D788" s="757"/>
      <c r="E788" s="757"/>
      <c r="F788" s="757"/>
      <c r="G788" s="757"/>
      <c r="H788" s="758"/>
      <c r="I788" s="759"/>
      <c r="J788" s="761"/>
      <c r="K788" s="761"/>
      <c r="L788" s="749">
        <f t="shared" si="72"/>
        <v>0</v>
      </c>
      <c r="M788" s="786"/>
      <c r="N788" s="780"/>
      <c r="O788" s="786"/>
      <c r="P788" s="786"/>
      <c r="Q788" s="752">
        <f t="shared" si="73"/>
        <v>0</v>
      </c>
      <c r="R788" s="768">
        <f t="shared" si="74"/>
        <v>0</v>
      </c>
      <c r="S788" s="768">
        <f t="shared" si="75"/>
        <v>0</v>
      </c>
      <c r="T788" s="765"/>
      <c r="U788" s="765"/>
      <c r="V788" s="766"/>
      <c r="W788" s="1913"/>
      <c r="X788" s="386" t="s">
        <v>19565</v>
      </c>
      <c r="Y788" s="1913"/>
      <c r="Z788" s="1924"/>
      <c r="AA788" s="1913"/>
      <c r="AB788" s="1914"/>
      <c r="AC788" s="1915"/>
      <c r="AD788" s="834">
        <v>773</v>
      </c>
      <c r="AE788" s="826" t="s">
        <v>19566</v>
      </c>
      <c r="AF788" s="850" t="s">
        <v>19567</v>
      </c>
      <c r="AG788" s="850" t="s">
        <v>19568</v>
      </c>
      <c r="AH788" s="850" t="s">
        <v>19569</v>
      </c>
      <c r="AI788" s="850" t="s">
        <v>19570</v>
      </c>
      <c r="AJ788" s="850" t="s">
        <v>19571</v>
      </c>
      <c r="AK788" s="851" t="s">
        <v>19572</v>
      </c>
      <c r="AL788" s="852" t="s">
        <v>19573</v>
      </c>
      <c r="AM788" s="853" t="s">
        <v>19574</v>
      </c>
      <c r="AN788" s="853" t="s">
        <v>19575</v>
      </c>
      <c r="AO788" s="749" t="s">
        <v>19576</v>
      </c>
      <c r="AP788" s="777"/>
      <c r="AQ788" s="827" t="s">
        <v>19577</v>
      </c>
      <c r="AR788" s="777"/>
      <c r="AS788" s="777"/>
      <c r="AT788" s="752" t="s">
        <v>19578</v>
      </c>
      <c r="AU788" s="694" t="s">
        <v>19579</v>
      </c>
      <c r="AV788" s="694" t="s">
        <v>19580</v>
      </c>
      <c r="AW788" s="709" t="s">
        <v>19581</v>
      </c>
      <c r="AX788" s="709" t="s">
        <v>19582</v>
      </c>
      <c r="AY788" s="872" t="s">
        <v>19583</v>
      </c>
    </row>
    <row r="789" spans="2:51" ht="15" customHeight="1" outlineLevel="1">
      <c r="B789" s="744" t="s">
        <v>19584</v>
      </c>
      <c r="C789" s="757"/>
      <c r="D789" s="757"/>
      <c r="E789" s="757"/>
      <c r="F789" s="757"/>
      <c r="G789" s="757"/>
      <c r="H789" s="758"/>
      <c r="I789" s="759"/>
      <c r="J789" s="761"/>
      <c r="K789" s="761"/>
      <c r="L789" s="749">
        <f t="shared" si="72"/>
        <v>0</v>
      </c>
      <c r="M789" s="786"/>
      <c r="N789" s="780"/>
      <c r="O789" s="786"/>
      <c r="P789" s="786"/>
      <c r="Q789" s="752">
        <f t="shared" si="73"/>
        <v>0</v>
      </c>
      <c r="R789" s="768">
        <f t="shared" si="74"/>
        <v>0</v>
      </c>
      <c r="S789" s="768">
        <f t="shared" si="75"/>
        <v>0</v>
      </c>
      <c r="T789" s="765"/>
      <c r="U789" s="765"/>
      <c r="V789" s="766"/>
      <c r="W789" s="1913"/>
      <c r="X789" s="386" t="s">
        <v>19585</v>
      </c>
      <c r="Y789" s="1913"/>
      <c r="Z789" s="1924"/>
      <c r="AA789" s="1913"/>
      <c r="AB789" s="1914"/>
      <c r="AC789" s="1915"/>
      <c r="AD789" s="834">
        <v>774</v>
      </c>
      <c r="AE789" s="826" t="s">
        <v>19586</v>
      </c>
      <c r="AF789" s="850" t="s">
        <v>19587</v>
      </c>
      <c r="AG789" s="850" t="s">
        <v>19588</v>
      </c>
      <c r="AH789" s="850" t="s">
        <v>19589</v>
      </c>
      <c r="AI789" s="850" t="s">
        <v>19590</v>
      </c>
      <c r="AJ789" s="850" t="s">
        <v>19591</v>
      </c>
      <c r="AK789" s="851" t="s">
        <v>19592</v>
      </c>
      <c r="AL789" s="852" t="s">
        <v>19593</v>
      </c>
      <c r="AM789" s="853" t="s">
        <v>19594</v>
      </c>
      <c r="AN789" s="853" t="s">
        <v>19595</v>
      </c>
      <c r="AO789" s="749" t="s">
        <v>19596</v>
      </c>
      <c r="AP789" s="777"/>
      <c r="AQ789" s="827" t="s">
        <v>19597</v>
      </c>
      <c r="AR789" s="777"/>
      <c r="AS789" s="777"/>
      <c r="AT789" s="752" t="s">
        <v>19598</v>
      </c>
      <c r="AU789" s="694" t="s">
        <v>19599</v>
      </c>
      <c r="AV789" s="694" t="s">
        <v>19600</v>
      </c>
      <c r="AW789" s="709" t="s">
        <v>19601</v>
      </c>
      <c r="AX789" s="709" t="s">
        <v>19602</v>
      </c>
      <c r="AY789" s="872" t="s">
        <v>19603</v>
      </c>
    </row>
    <row r="790" spans="2:51" ht="15" customHeight="1" outlineLevel="1">
      <c r="B790" s="744" t="s">
        <v>19604</v>
      </c>
      <c r="C790" s="757"/>
      <c r="D790" s="757"/>
      <c r="E790" s="757"/>
      <c r="F790" s="757"/>
      <c r="G790" s="757"/>
      <c r="H790" s="758"/>
      <c r="I790" s="759"/>
      <c r="J790" s="761"/>
      <c r="K790" s="761"/>
      <c r="L790" s="749">
        <f t="shared" si="72"/>
        <v>0</v>
      </c>
      <c r="M790" s="786"/>
      <c r="N790" s="780"/>
      <c r="O790" s="786"/>
      <c r="P790" s="786"/>
      <c r="Q790" s="752">
        <f t="shared" si="73"/>
        <v>0</v>
      </c>
      <c r="R790" s="768">
        <f t="shared" si="74"/>
        <v>0</v>
      </c>
      <c r="S790" s="768">
        <f t="shared" si="75"/>
        <v>0</v>
      </c>
      <c r="T790" s="765"/>
      <c r="U790" s="765"/>
      <c r="V790" s="766"/>
      <c r="W790" s="1913"/>
      <c r="X790" s="386" t="s">
        <v>19605</v>
      </c>
      <c r="Y790" s="1913"/>
      <c r="Z790" s="1924"/>
      <c r="AA790" s="1913"/>
      <c r="AB790" s="1914"/>
      <c r="AC790" s="1915"/>
      <c r="AD790" s="834">
        <v>775</v>
      </c>
      <c r="AE790" s="826" t="s">
        <v>19606</v>
      </c>
      <c r="AF790" s="850" t="s">
        <v>19607</v>
      </c>
      <c r="AG790" s="850" t="s">
        <v>19608</v>
      </c>
      <c r="AH790" s="850" t="s">
        <v>19609</v>
      </c>
      <c r="AI790" s="850" t="s">
        <v>19610</v>
      </c>
      <c r="AJ790" s="850" t="s">
        <v>19611</v>
      </c>
      <c r="AK790" s="851" t="s">
        <v>19612</v>
      </c>
      <c r="AL790" s="852" t="s">
        <v>19613</v>
      </c>
      <c r="AM790" s="853" t="s">
        <v>19614</v>
      </c>
      <c r="AN790" s="853" t="s">
        <v>19615</v>
      </c>
      <c r="AO790" s="749" t="s">
        <v>19616</v>
      </c>
      <c r="AP790" s="777"/>
      <c r="AQ790" s="827" t="s">
        <v>19617</v>
      </c>
      <c r="AR790" s="777"/>
      <c r="AS790" s="777"/>
      <c r="AT790" s="752" t="s">
        <v>19618</v>
      </c>
      <c r="AU790" s="694" t="s">
        <v>19619</v>
      </c>
      <c r="AV790" s="694" t="s">
        <v>19620</v>
      </c>
      <c r="AW790" s="709" t="s">
        <v>19621</v>
      </c>
      <c r="AX790" s="709" t="s">
        <v>19622</v>
      </c>
      <c r="AY790" s="872" t="s">
        <v>19623</v>
      </c>
    </row>
    <row r="791" spans="2:51" ht="15" customHeight="1" outlineLevel="1">
      <c r="B791" s="744" t="s">
        <v>19624</v>
      </c>
      <c r="C791" s="757"/>
      <c r="D791" s="757"/>
      <c r="E791" s="757"/>
      <c r="F791" s="757"/>
      <c r="G791" s="757"/>
      <c r="H791" s="758"/>
      <c r="I791" s="759"/>
      <c r="J791" s="761"/>
      <c r="K791" s="761"/>
      <c r="L791" s="749">
        <f t="shared" si="72"/>
        <v>0</v>
      </c>
      <c r="M791" s="786"/>
      <c r="N791" s="780"/>
      <c r="O791" s="786"/>
      <c r="P791" s="786"/>
      <c r="Q791" s="752">
        <f t="shared" si="73"/>
        <v>0</v>
      </c>
      <c r="R791" s="768">
        <f t="shared" si="74"/>
        <v>0</v>
      </c>
      <c r="S791" s="768">
        <f t="shared" si="75"/>
        <v>0</v>
      </c>
      <c r="T791" s="765"/>
      <c r="U791" s="765"/>
      <c r="V791" s="766"/>
      <c r="W791" s="1913"/>
      <c r="X791" s="386" t="s">
        <v>19625</v>
      </c>
      <c r="Y791" s="1913"/>
      <c r="Z791" s="1924"/>
      <c r="AA791" s="1913"/>
      <c r="AB791" s="1914"/>
      <c r="AC791" s="1915"/>
      <c r="AD791" s="834">
        <v>776</v>
      </c>
      <c r="AE791" s="826" t="s">
        <v>19626</v>
      </c>
      <c r="AF791" s="850" t="s">
        <v>19627</v>
      </c>
      <c r="AG791" s="850" t="s">
        <v>19628</v>
      </c>
      <c r="AH791" s="850" t="s">
        <v>19629</v>
      </c>
      <c r="AI791" s="850" t="s">
        <v>19630</v>
      </c>
      <c r="AJ791" s="850" t="s">
        <v>19631</v>
      </c>
      <c r="AK791" s="851" t="s">
        <v>19632</v>
      </c>
      <c r="AL791" s="852" t="s">
        <v>19633</v>
      </c>
      <c r="AM791" s="853" t="s">
        <v>19634</v>
      </c>
      <c r="AN791" s="853" t="s">
        <v>19635</v>
      </c>
      <c r="AO791" s="749" t="s">
        <v>19636</v>
      </c>
      <c r="AP791" s="777"/>
      <c r="AQ791" s="827" t="s">
        <v>19637</v>
      </c>
      <c r="AR791" s="777"/>
      <c r="AS791" s="777"/>
      <c r="AT791" s="752" t="s">
        <v>19638</v>
      </c>
      <c r="AU791" s="694" t="s">
        <v>19639</v>
      </c>
      <c r="AV791" s="694" t="s">
        <v>19640</v>
      </c>
      <c r="AW791" s="709" t="s">
        <v>19641</v>
      </c>
      <c r="AX791" s="709" t="s">
        <v>19642</v>
      </c>
      <c r="AY791" s="872" t="s">
        <v>19643</v>
      </c>
    </row>
    <row r="792" spans="2:51" ht="15" customHeight="1" outlineLevel="1">
      <c r="B792" s="744" t="s">
        <v>19644</v>
      </c>
      <c r="C792" s="757"/>
      <c r="D792" s="757"/>
      <c r="E792" s="757"/>
      <c r="F792" s="757"/>
      <c r="G792" s="757"/>
      <c r="H792" s="758"/>
      <c r="I792" s="759"/>
      <c r="J792" s="761"/>
      <c r="K792" s="761"/>
      <c r="L792" s="749">
        <f t="shared" si="72"/>
        <v>0</v>
      </c>
      <c r="M792" s="786"/>
      <c r="N792" s="780"/>
      <c r="O792" s="786"/>
      <c r="P792" s="786"/>
      <c r="Q792" s="752">
        <f t="shared" si="73"/>
        <v>0</v>
      </c>
      <c r="R792" s="768">
        <f t="shared" si="74"/>
        <v>0</v>
      </c>
      <c r="S792" s="768">
        <f t="shared" si="75"/>
        <v>0</v>
      </c>
      <c r="T792" s="765"/>
      <c r="U792" s="765"/>
      <c r="V792" s="766"/>
      <c r="W792" s="1913"/>
      <c r="X792" s="386" t="s">
        <v>19645</v>
      </c>
      <c r="Y792" s="1913"/>
      <c r="Z792" s="1924"/>
      <c r="AA792" s="1913"/>
      <c r="AB792" s="1914"/>
      <c r="AC792" s="1915"/>
      <c r="AD792" s="834">
        <v>777</v>
      </c>
      <c r="AE792" s="826" t="s">
        <v>19646</v>
      </c>
      <c r="AF792" s="850" t="s">
        <v>19647</v>
      </c>
      <c r="AG792" s="850" t="s">
        <v>19648</v>
      </c>
      <c r="AH792" s="850" t="s">
        <v>19649</v>
      </c>
      <c r="AI792" s="850" t="s">
        <v>19650</v>
      </c>
      <c r="AJ792" s="850" t="s">
        <v>19651</v>
      </c>
      <c r="AK792" s="851" t="s">
        <v>19652</v>
      </c>
      <c r="AL792" s="852" t="s">
        <v>19653</v>
      </c>
      <c r="AM792" s="853" t="s">
        <v>19654</v>
      </c>
      <c r="AN792" s="853" t="s">
        <v>19655</v>
      </c>
      <c r="AO792" s="749" t="s">
        <v>19656</v>
      </c>
      <c r="AP792" s="777"/>
      <c r="AQ792" s="827" t="s">
        <v>19657</v>
      </c>
      <c r="AR792" s="777"/>
      <c r="AS792" s="777"/>
      <c r="AT792" s="752" t="s">
        <v>19658</v>
      </c>
      <c r="AU792" s="694" t="s">
        <v>19659</v>
      </c>
      <c r="AV792" s="694" t="s">
        <v>19660</v>
      </c>
      <c r="AW792" s="709" t="s">
        <v>19661</v>
      </c>
      <c r="AX792" s="709" t="s">
        <v>19662</v>
      </c>
      <c r="AY792" s="872" t="s">
        <v>19663</v>
      </c>
    </row>
    <row r="793" spans="2:51" ht="15" customHeight="1" outlineLevel="1">
      <c r="B793" s="744" t="s">
        <v>19664</v>
      </c>
      <c r="C793" s="757"/>
      <c r="D793" s="757"/>
      <c r="E793" s="757"/>
      <c r="F793" s="757"/>
      <c r="G793" s="757"/>
      <c r="H793" s="758"/>
      <c r="I793" s="759"/>
      <c r="J793" s="761"/>
      <c r="K793" s="761"/>
      <c r="L793" s="749">
        <f t="shared" si="72"/>
        <v>0</v>
      </c>
      <c r="M793" s="786"/>
      <c r="N793" s="780"/>
      <c r="O793" s="786"/>
      <c r="P793" s="786"/>
      <c r="Q793" s="752">
        <f t="shared" si="73"/>
        <v>0</v>
      </c>
      <c r="R793" s="768">
        <f t="shared" si="74"/>
        <v>0</v>
      </c>
      <c r="S793" s="768">
        <f t="shared" si="75"/>
        <v>0</v>
      </c>
      <c r="T793" s="765"/>
      <c r="U793" s="765"/>
      <c r="V793" s="766"/>
      <c r="W793" s="1913"/>
      <c r="X793" s="386" t="s">
        <v>19665</v>
      </c>
      <c r="Y793" s="1913"/>
      <c r="Z793" s="1924"/>
      <c r="AA793" s="1913"/>
      <c r="AB793" s="1914"/>
      <c r="AC793" s="1915"/>
      <c r="AD793" s="834">
        <v>778</v>
      </c>
      <c r="AE793" s="826" t="s">
        <v>19666</v>
      </c>
      <c r="AF793" s="850" t="s">
        <v>19667</v>
      </c>
      <c r="AG793" s="850" t="s">
        <v>19668</v>
      </c>
      <c r="AH793" s="850" t="s">
        <v>19669</v>
      </c>
      <c r="AI793" s="850" t="s">
        <v>19670</v>
      </c>
      <c r="AJ793" s="850" t="s">
        <v>19671</v>
      </c>
      <c r="AK793" s="851" t="s">
        <v>19672</v>
      </c>
      <c r="AL793" s="852" t="s">
        <v>19673</v>
      </c>
      <c r="AM793" s="853" t="s">
        <v>19674</v>
      </c>
      <c r="AN793" s="853" t="s">
        <v>19675</v>
      </c>
      <c r="AO793" s="749" t="s">
        <v>19676</v>
      </c>
      <c r="AP793" s="777"/>
      <c r="AQ793" s="827" t="s">
        <v>19677</v>
      </c>
      <c r="AR793" s="777"/>
      <c r="AS793" s="777"/>
      <c r="AT793" s="752" t="s">
        <v>19678</v>
      </c>
      <c r="AU793" s="694" t="s">
        <v>19679</v>
      </c>
      <c r="AV793" s="694" t="s">
        <v>19680</v>
      </c>
      <c r="AW793" s="709" t="s">
        <v>19681</v>
      </c>
      <c r="AX793" s="709" t="s">
        <v>19682</v>
      </c>
      <c r="AY793" s="872" t="s">
        <v>19683</v>
      </c>
    </row>
    <row r="794" spans="2:51" ht="15" customHeight="1" outlineLevel="1">
      <c r="B794" s="744" t="s">
        <v>19684</v>
      </c>
      <c r="C794" s="757"/>
      <c r="D794" s="757"/>
      <c r="E794" s="757"/>
      <c r="F794" s="757"/>
      <c r="G794" s="757"/>
      <c r="H794" s="758"/>
      <c r="I794" s="759"/>
      <c r="J794" s="761"/>
      <c r="K794" s="761"/>
      <c r="L794" s="749">
        <f t="shared" si="72"/>
        <v>0</v>
      </c>
      <c r="M794" s="786"/>
      <c r="N794" s="780"/>
      <c r="O794" s="786"/>
      <c r="P794" s="786"/>
      <c r="Q794" s="752">
        <f t="shared" si="73"/>
        <v>0</v>
      </c>
      <c r="R794" s="768">
        <f t="shared" si="74"/>
        <v>0</v>
      </c>
      <c r="S794" s="768">
        <f t="shared" si="75"/>
        <v>0</v>
      </c>
      <c r="T794" s="765"/>
      <c r="U794" s="765"/>
      <c r="V794" s="766"/>
      <c r="W794" s="1913"/>
      <c r="X794" s="386" t="s">
        <v>19685</v>
      </c>
      <c r="Y794" s="1913"/>
      <c r="Z794" s="1924"/>
      <c r="AA794" s="1913"/>
      <c r="AB794" s="1914"/>
      <c r="AC794" s="1915"/>
      <c r="AD794" s="834">
        <v>779</v>
      </c>
      <c r="AE794" s="826" t="s">
        <v>19686</v>
      </c>
      <c r="AF794" s="850" t="s">
        <v>19687</v>
      </c>
      <c r="AG794" s="850" t="s">
        <v>19688</v>
      </c>
      <c r="AH794" s="850" t="s">
        <v>19689</v>
      </c>
      <c r="AI794" s="850" t="s">
        <v>19690</v>
      </c>
      <c r="AJ794" s="850" t="s">
        <v>19691</v>
      </c>
      <c r="AK794" s="851" t="s">
        <v>19692</v>
      </c>
      <c r="AL794" s="852" t="s">
        <v>19693</v>
      </c>
      <c r="AM794" s="853" t="s">
        <v>19694</v>
      </c>
      <c r="AN794" s="853" t="s">
        <v>19695</v>
      </c>
      <c r="AO794" s="749" t="s">
        <v>19696</v>
      </c>
      <c r="AP794" s="777"/>
      <c r="AQ794" s="827" t="s">
        <v>19697</v>
      </c>
      <c r="AR794" s="777"/>
      <c r="AS794" s="777"/>
      <c r="AT794" s="752" t="s">
        <v>19698</v>
      </c>
      <c r="AU794" s="694" t="s">
        <v>19699</v>
      </c>
      <c r="AV794" s="694" t="s">
        <v>19700</v>
      </c>
      <c r="AW794" s="709" t="s">
        <v>19701</v>
      </c>
      <c r="AX794" s="709" t="s">
        <v>19702</v>
      </c>
      <c r="AY794" s="872" t="s">
        <v>19703</v>
      </c>
    </row>
    <row r="795" spans="2:51" ht="15" customHeight="1" outlineLevel="1">
      <c r="B795" s="744" t="s">
        <v>19704</v>
      </c>
      <c r="C795" s="757"/>
      <c r="D795" s="757"/>
      <c r="E795" s="757"/>
      <c r="F795" s="757"/>
      <c r="G795" s="757"/>
      <c r="H795" s="758"/>
      <c r="I795" s="759"/>
      <c r="J795" s="761"/>
      <c r="K795" s="761"/>
      <c r="L795" s="749">
        <f t="shared" si="72"/>
        <v>0</v>
      </c>
      <c r="M795" s="786"/>
      <c r="N795" s="780"/>
      <c r="O795" s="786"/>
      <c r="P795" s="786"/>
      <c r="Q795" s="752">
        <f t="shared" si="73"/>
        <v>0</v>
      </c>
      <c r="R795" s="768">
        <f t="shared" si="74"/>
        <v>0</v>
      </c>
      <c r="S795" s="768">
        <f t="shared" si="75"/>
        <v>0</v>
      </c>
      <c r="T795" s="765"/>
      <c r="U795" s="765"/>
      <c r="V795" s="766"/>
      <c r="W795" s="1913"/>
      <c r="X795" s="386" t="s">
        <v>19705</v>
      </c>
      <c r="Y795" s="1913"/>
      <c r="Z795" s="1924"/>
      <c r="AA795" s="1913"/>
      <c r="AB795" s="1914"/>
      <c r="AC795" s="1915"/>
      <c r="AD795" s="834">
        <v>780</v>
      </c>
      <c r="AE795" s="826" t="s">
        <v>19706</v>
      </c>
      <c r="AF795" s="850" t="s">
        <v>19707</v>
      </c>
      <c r="AG795" s="850" t="s">
        <v>19708</v>
      </c>
      <c r="AH795" s="850" t="s">
        <v>19709</v>
      </c>
      <c r="AI795" s="850" t="s">
        <v>19710</v>
      </c>
      <c r="AJ795" s="850" t="s">
        <v>19711</v>
      </c>
      <c r="AK795" s="851" t="s">
        <v>19712</v>
      </c>
      <c r="AL795" s="852" t="s">
        <v>19713</v>
      </c>
      <c r="AM795" s="853" t="s">
        <v>19714</v>
      </c>
      <c r="AN795" s="853" t="s">
        <v>19715</v>
      </c>
      <c r="AO795" s="749" t="s">
        <v>19716</v>
      </c>
      <c r="AP795" s="777"/>
      <c r="AQ795" s="827" t="s">
        <v>19717</v>
      </c>
      <c r="AR795" s="777"/>
      <c r="AS795" s="777"/>
      <c r="AT795" s="752" t="s">
        <v>19718</v>
      </c>
      <c r="AU795" s="694" t="s">
        <v>19719</v>
      </c>
      <c r="AV795" s="694" t="s">
        <v>19720</v>
      </c>
      <c r="AW795" s="709" t="s">
        <v>19721</v>
      </c>
      <c r="AX795" s="709" t="s">
        <v>19722</v>
      </c>
      <c r="AY795" s="872" t="s">
        <v>19723</v>
      </c>
    </row>
    <row r="796" spans="2:51" ht="15" customHeight="1" outlineLevel="1">
      <c r="B796" s="744" t="s">
        <v>19724</v>
      </c>
      <c r="C796" s="757"/>
      <c r="D796" s="757"/>
      <c r="E796" s="757"/>
      <c r="F796" s="757"/>
      <c r="G796" s="757"/>
      <c r="H796" s="758"/>
      <c r="I796" s="759"/>
      <c r="J796" s="761"/>
      <c r="K796" s="761"/>
      <c r="L796" s="749">
        <f t="shared" si="72"/>
        <v>0</v>
      </c>
      <c r="M796" s="786"/>
      <c r="N796" s="780"/>
      <c r="O796" s="786"/>
      <c r="P796" s="786"/>
      <c r="Q796" s="752">
        <f t="shared" si="73"/>
        <v>0</v>
      </c>
      <c r="R796" s="768">
        <f t="shared" si="74"/>
        <v>0</v>
      </c>
      <c r="S796" s="768">
        <f t="shared" si="75"/>
        <v>0</v>
      </c>
      <c r="T796" s="765"/>
      <c r="U796" s="765"/>
      <c r="V796" s="766"/>
      <c r="W796" s="1913"/>
      <c r="X796" s="386" t="s">
        <v>19725</v>
      </c>
      <c r="Y796" s="1913"/>
      <c r="Z796" s="1924"/>
      <c r="AA796" s="1913"/>
      <c r="AB796" s="1914"/>
      <c r="AC796" s="1915"/>
      <c r="AD796" s="834">
        <v>781</v>
      </c>
      <c r="AE796" s="826" t="s">
        <v>19726</v>
      </c>
      <c r="AF796" s="850" t="s">
        <v>19727</v>
      </c>
      <c r="AG796" s="850" t="s">
        <v>19728</v>
      </c>
      <c r="AH796" s="850" t="s">
        <v>19729</v>
      </c>
      <c r="AI796" s="850" t="s">
        <v>19730</v>
      </c>
      <c r="AJ796" s="850" t="s">
        <v>19731</v>
      </c>
      <c r="AK796" s="851" t="s">
        <v>19732</v>
      </c>
      <c r="AL796" s="852" t="s">
        <v>19733</v>
      </c>
      <c r="AM796" s="853" t="s">
        <v>19734</v>
      </c>
      <c r="AN796" s="853" t="s">
        <v>19735</v>
      </c>
      <c r="AO796" s="749" t="s">
        <v>19736</v>
      </c>
      <c r="AP796" s="777"/>
      <c r="AQ796" s="827" t="s">
        <v>19737</v>
      </c>
      <c r="AR796" s="777"/>
      <c r="AS796" s="777"/>
      <c r="AT796" s="752" t="s">
        <v>19738</v>
      </c>
      <c r="AU796" s="694" t="s">
        <v>19739</v>
      </c>
      <c r="AV796" s="694" t="s">
        <v>19740</v>
      </c>
      <c r="AW796" s="709" t="s">
        <v>19741</v>
      </c>
      <c r="AX796" s="709" t="s">
        <v>19742</v>
      </c>
      <c r="AY796" s="872" t="s">
        <v>19743</v>
      </c>
    </row>
    <row r="797" spans="2:51" ht="15" customHeight="1" outlineLevel="1">
      <c r="B797" s="744" t="s">
        <v>19744</v>
      </c>
      <c r="C797" s="757"/>
      <c r="D797" s="757"/>
      <c r="E797" s="757"/>
      <c r="F797" s="757"/>
      <c r="G797" s="757"/>
      <c r="H797" s="758"/>
      <c r="I797" s="759"/>
      <c r="J797" s="761"/>
      <c r="K797" s="761"/>
      <c r="L797" s="749">
        <f t="shared" si="72"/>
        <v>0</v>
      </c>
      <c r="M797" s="786"/>
      <c r="N797" s="780"/>
      <c r="O797" s="786"/>
      <c r="P797" s="786"/>
      <c r="Q797" s="752">
        <f t="shared" si="73"/>
        <v>0</v>
      </c>
      <c r="R797" s="768">
        <f t="shared" si="74"/>
        <v>0</v>
      </c>
      <c r="S797" s="768">
        <f t="shared" si="75"/>
        <v>0</v>
      </c>
      <c r="T797" s="765"/>
      <c r="U797" s="765"/>
      <c r="V797" s="766"/>
      <c r="W797" s="1913"/>
      <c r="X797" s="386" t="s">
        <v>19745</v>
      </c>
      <c r="Y797" s="1913"/>
      <c r="Z797" s="1924"/>
      <c r="AA797" s="1913"/>
      <c r="AB797" s="1914"/>
      <c r="AC797" s="1915"/>
      <c r="AD797" s="834">
        <v>782</v>
      </c>
      <c r="AE797" s="826" t="s">
        <v>19746</v>
      </c>
      <c r="AF797" s="850" t="s">
        <v>19747</v>
      </c>
      <c r="AG797" s="850" t="s">
        <v>19748</v>
      </c>
      <c r="AH797" s="850" t="s">
        <v>19749</v>
      </c>
      <c r="AI797" s="850" t="s">
        <v>19750</v>
      </c>
      <c r="AJ797" s="850" t="s">
        <v>19751</v>
      </c>
      <c r="AK797" s="851" t="s">
        <v>19752</v>
      </c>
      <c r="AL797" s="852" t="s">
        <v>19753</v>
      </c>
      <c r="AM797" s="853" t="s">
        <v>19754</v>
      </c>
      <c r="AN797" s="853" t="s">
        <v>19755</v>
      </c>
      <c r="AO797" s="749" t="s">
        <v>19756</v>
      </c>
      <c r="AP797" s="777"/>
      <c r="AQ797" s="827" t="s">
        <v>19757</v>
      </c>
      <c r="AR797" s="777"/>
      <c r="AS797" s="777"/>
      <c r="AT797" s="752" t="s">
        <v>19758</v>
      </c>
      <c r="AU797" s="694" t="s">
        <v>19759</v>
      </c>
      <c r="AV797" s="694" t="s">
        <v>19760</v>
      </c>
      <c r="AW797" s="709" t="s">
        <v>19761</v>
      </c>
      <c r="AX797" s="709" t="s">
        <v>19762</v>
      </c>
      <c r="AY797" s="872" t="s">
        <v>19763</v>
      </c>
    </row>
    <row r="798" spans="2:51" ht="15" customHeight="1" outlineLevel="1">
      <c r="B798" s="744" t="s">
        <v>19764</v>
      </c>
      <c r="C798" s="757"/>
      <c r="D798" s="757"/>
      <c r="E798" s="757"/>
      <c r="F798" s="757"/>
      <c r="G798" s="757"/>
      <c r="H798" s="758"/>
      <c r="I798" s="759"/>
      <c r="J798" s="761"/>
      <c r="K798" s="761"/>
      <c r="L798" s="749">
        <f t="shared" si="72"/>
        <v>0</v>
      </c>
      <c r="M798" s="786"/>
      <c r="N798" s="780"/>
      <c r="O798" s="786"/>
      <c r="P798" s="786"/>
      <c r="Q798" s="752">
        <f t="shared" si="73"/>
        <v>0</v>
      </c>
      <c r="R798" s="768">
        <f t="shared" si="74"/>
        <v>0</v>
      </c>
      <c r="S798" s="768">
        <f t="shared" si="75"/>
        <v>0</v>
      </c>
      <c r="T798" s="765"/>
      <c r="U798" s="765"/>
      <c r="V798" s="766"/>
      <c r="W798" s="1913"/>
      <c r="X798" s="386" t="s">
        <v>19765</v>
      </c>
      <c r="Y798" s="1913"/>
      <c r="Z798" s="1924"/>
      <c r="AA798" s="1913"/>
      <c r="AB798" s="1914"/>
      <c r="AC798" s="1915"/>
      <c r="AD798" s="834">
        <v>783</v>
      </c>
      <c r="AE798" s="826" t="s">
        <v>19766</v>
      </c>
      <c r="AF798" s="850" t="s">
        <v>19767</v>
      </c>
      <c r="AG798" s="850" t="s">
        <v>19768</v>
      </c>
      <c r="AH798" s="850" t="s">
        <v>19769</v>
      </c>
      <c r="AI798" s="850" t="s">
        <v>19770</v>
      </c>
      <c r="AJ798" s="850" t="s">
        <v>19771</v>
      </c>
      <c r="AK798" s="851" t="s">
        <v>19772</v>
      </c>
      <c r="AL798" s="852" t="s">
        <v>19773</v>
      </c>
      <c r="AM798" s="853" t="s">
        <v>19774</v>
      </c>
      <c r="AN798" s="853" t="s">
        <v>19775</v>
      </c>
      <c r="AO798" s="749" t="s">
        <v>19776</v>
      </c>
      <c r="AP798" s="777"/>
      <c r="AQ798" s="827" t="s">
        <v>19777</v>
      </c>
      <c r="AR798" s="777"/>
      <c r="AS798" s="777"/>
      <c r="AT798" s="752" t="s">
        <v>19778</v>
      </c>
      <c r="AU798" s="694" t="s">
        <v>19779</v>
      </c>
      <c r="AV798" s="694" t="s">
        <v>19780</v>
      </c>
      <c r="AW798" s="709" t="s">
        <v>19781</v>
      </c>
      <c r="AX798" s="709" t="s">
        <v>19782</v>
      </c>
      <c r="AY798" s="872" t="s">
        <v>19783</v>
      </c>
    </row>
    <row r="799" spans="2:51" ht="15" customHeight="1" outlineLevel="1">
      <c r="B799" s="744" t="s">
        <v>19784</v>
      </c>
      <c r="C799" s="757"/>
      <c r="D799" s="757"/>
      <c r="E799" s="757"/>
      <c r="F799" s="757"/>
      <c r="G799" s="757"/>
      <c r="H799" s="758"/>
      <c r="I799" s="759"/>
      <c r="J799" s="761"/>
      <c r="K799" s="761"/>
      <c r="L799" s="749">
        <f t="shared" si="72"/>
        <v>0</v>
      </c>
      <c r="M799" s="786"/>
      <c r="N799" s="780"/>
      <c r="O799" s="786"/>
      <c r="P799" s="786"/>
      <c r="Q799" s="752">
        <f t="shared" si="73"/>
        <v>0</v>
      </c>
      <c r="R799" s="768">
        <f t="shared" si="74"/>
        <v>0</v>
      </c>
      <c r="S799" s="768">
        <f t="shared" si="75"/>
        <v>0</v>
      </c>
      <c r="T799" s="765"/>
      <c r="U799" s="765"/>
      <c r="V799" s="766"/>
      <c r="W799" s="1913"/>
      <c r="X799" s="386" t="s">
        <v>19785</v>
      </c>
      <c r="Y799" s="1913"/>
      <c r="Z799" s="1924"/>
      <c r="AA799" s="1913"/>
      <c r="AB799" s="1914"/>
      <c r="AC799" s="1915"/>
      <c r="AD799" s="834">
        <v>784</v>
      </c>
      <c r="AE799" s="826" t="s">
        <v>19786</v>
      </c>
      <c r="AF799" s="850" t="s">
        <v>19787</v>
      </c>
      <c r="AG799" s="850" t="s">
        <v>19788</v>
      </c>
      <c r="AH799" s="850" t="s">
        <v>19789</v>
      </c>
      <c r="AI799" s="850" t="s">
        <v>19790</v>
      </c>
      <c r="AJ799" s="850" t="s">
        <v>19791</v>
      </c>
      <c r="AK799" s="851" t="s">
        <v>19792</v>
      </c>
      <c r="AL799" s="852" t="s">
        <v>19793</v>
      </c>
      <c r="AM799" s="853" t="s">
        <v>19794</v>
      </c>
      <c r="AN799" s="853" t="s">
        <v>19795</v>
      </c>
      <c r="AO799" s="749" t="s">
        <v>19796</v>
      </c>
      <c r="AP799" s="777"/>
      <c r="AQ799" s="827" t="s">
        <v>19797</v>
      </c>
      <c r="AR799" s="777"/>
      <c r="AS799" s="777"/>
      <c r="AT799" s="752" t="s">
        <v>19798</v>
      </c>
      <c r="AU799" s="694" t="s">
        <v>19799</v>
      </c>
      <c r="AV799" s="694" t="s">
        <v>19800</v>
      </c>
      <c r="AW799" s="709" t="s">
        <v>19801</v>
      </c>
      <c r="AX799" s="709" t="s">
        <v>19802</v>
      </c>
      <c r="AY799" s="872" t="s">
        <v>19803</v>
      </c>
    </row>
    <row r="800" spans="2:51" ht="15" customHeight="1" outlineLevel="1">
      <c r="B800" s="744" t="s">
        <v>19804</v>
      </c>
      <c r="C800" s="757"/>
      <c r="D800" s="757"/>
      <c r="E800" s="757"/>
      <c r="F800" s="757"/>
      <c r="G800" s="757"/>
      <c r="H800" s="758"/>
      <c r="I800" s="759"/>
      <c r="J800" s="761"/>
      <c r="K800" s="761"/>
      <c r="L800" s="749">
        <f t="shared" si="72"/>
        <v>0</v>
      </c>
      <c r="M800" s="786"/>
      <c r="N800" s="780"/>
      <c r="O800" s="786"/>
      <c r="P800" s="786"/>
      <c r="Q800" s="752">
        <f t="shared" si="73"/>
        <v>0</v>
      </c>
      <c r="R800" s="768">
        <f t="shared" si="74"/>
        <v>0</v>
      </c>
      <c r="S800" s="768">
        <f t="shared" si="75"/>
        <v>0</v>
      </c>
      <c r="T800" s="765"/>
      <c r="U800" s="765"/>
      <c r="V800" s="766"/>
      <c r="W800" s="1913"/>
      <c r="X800" s="386" t="s">
        <v>19805</v>
      </c>
      <c r="Y800" s="1913"/>
      <c r="Z800" s="1924"/>
      <c r="AA800" s="1913"/>
      <c r="AB800" s="1914"/>
      <c r="AC800" s="1915"/>
      <c r="AD800" s="834">
        <v>785</v>
      </c>
      <c r="AE800" s="826" t="s">
        <v>19806</v>
      </c>
      <c r="AF800" s="850" t="s">
        <v>19807</v>
      </c>
      <c r="AG800" s="850" t="s">
        <v>19808</v>
      </c>
      <c r="AH800" s="850" t="s">
        <v>19809</v>
      </c>
      <c r="AI800" s="850" t="s">
        <v>19810</v>
      </c>
      <c r="AJ800" s="850" t="s">
        <v>19811</v>
      </c>
      <c r="AK800" s="851" t="s">
        <v>19812</v>
      </c>
      <c r="AL800" s="852" t="s">
        <v>19813</v>
      </c>
      <c r="AM800" s="853" t="s">
        <v>19814</v>
      </c>
      <c r="AN800" s="853" t="s">
        <v>19815</v>
      </c>
      <c r="AO800" s="749" t="s">
        <v>19816</v>
      </c>
      <c r="AP800" s="777"/>
      <c r="AQ800" s="827" t="s">
        <v>19817</v>
      </c>
      <c r="AR800" s="777"/>
      <c r="AS800" s="777"/>
      <c r="AT800" s="752" t="s">
        <v>19818</v>
      </c>
      <c r="AU800" s="694" t="s">
        <v>19819</v>
      </c>
      <c r="AV800" s="694" t="s">
        <v>19820</v>
      </c>
      <c r="AW800" s="709" t="s">
        <v>19821</v>
      </c>
      <c r="AX800" s="709" t="s">
        <v>19822</v>
      </c>
      <c r="AY800" s="872" t="s">
        <v>19823</v>
      </c>
    </row>
    <row r="801" spans="2:51" ht="15" customHeight="1" outlineLevel="1">
      <c r="B801" s="744" t="s">
        <v>19824</v>
      </c>
      <c r="C801" s="757"/>
      <c r="D801" s="757"/>
      <c r="E801" s="757"/>
      <c r="F801" s="757"/>
      <c r="G801" s="757"/>
      <c r="H801" s="758"/>
      <c r="I801" s="759"/>
      <c r="J801" s="761"/>
      <c r="K801" s="761"/>
      <c r="L801" s="749">
        <f t="shared" si="72"/>
        <v>0</v>
      </c>
      <c r="M801" s="786"/>
      <c r="N801" s="780"/>
      <c r="O801" s="786"/>
      <c r="P801" s="786"/>
      <c r="Q801" s="752">
        <f t="shared" si="73"/>
        <v>0</v>
      </c>
      <c r="R801" s="768">
        <f t="shared" si="74"/>
        <v>0</v>
      </c>
      <c r="S801" s="768">
        <f t="shared" si="75"/>
        <v>0</v>
      </c>
      <c r="T801" s="765"/>
      <c r="U801" s="765"/>
      <c r="V801" s="766"/>
      <c r="W801" s="1913"/>
      <c r="X801" s="386" t="s">
        <v>19825</v>
      </c>
      <c r="Y801" s="1913"/>
      <c r="Z801" s="1924"/>
      <c r="AA801" s="1913"/>
      <c r="AB801" s="1914"/>
      <c r="AC801" s="1915"/>
      <c r="AD801" s="834">
        <v>786</v>
      </c>
      <c r="AE801" s="826" t="s">
        <v>19826</v>
      </c>
      <c r="AF801" s="850" t="s">
        <v>19827</v>
      </c>
      <c r="AG801" s="850" t="s">
        <v>19828</v>
      </c>
      <c r="AH801" s="850" t="s">
        <v>19829</v>
      </c>
      <c r="AI801" s="850" t="s">
        <v>19830</v>
      </c>
      <c r="AJ801" s="850" t="s">
        <v>19831</v>
      </c>
      <c r="AK801" s="851" t="s">
        <v>19832</v>
      </c>
      <c r="AL801" s="852" t="s">
        <v>19833</v>
      </c>
      <c r="AM801" s="853" t="s">
        <v>19834</v>
      </c>
      <c r="AN801" s="853" t="s">
        <v>19835</v>
      </c>
      <c r="AO801" s="749" t="s">
        <v>19836</v>
      </c>
      <c r="AP801" s="777"/>
      <c r="AQ801" s="827" t="s">
        <v>19837</v>
      </c>
      <c r="AR801" s="777"/>
      <c r="AS801" s="777"/>
      <c r="AT801" s="752" t="s">
        <v>19838</v>
      </c>
      <c r="AU801" s="694" t="s">
        <v>19839</v>
      </c>
      <c r="AV801" s="694" t="s">
        <v>19840</v>
      </c>
      <c r="AW801" s="709" t="s">
        <v>19841</v>
      </c>
      <c r="AX801" s="709" t="s">
        <v>19842</v>
      </c>
      <c r="AY801" s="872" t="s">
        <v>19843</v>
      </c>
    </row>
    <row r="802" spans="2:51" ht="15" customHeight="1" outlineLevel="1">
      <c r="B802" s="744" t="s">
        <v>19844</v>
      </c>
      <c r="C802" s="757"/>
      <c r="D802" s="757"/>
      <c r="E802" s="757"/>
      <c r="F802" s="757"/>
      <c r="G802" s="757"/>
      <c r="H802" s="758"/>
      <c r="I802" s="759"/>
      <c r="J802" s="761"/>
      <c r="K802" s="761"/>
      <c r="L802" s="749">
        <f t="shared" si="72"/>
        <v>0</v>
      </c>
      <c r="M802" s="786"/>
      <c r="N802" s="780"/>
      <c r="O802" s="786"/>
      <c r="P802" s="786"/>
      <c r="Q802" s="752">
        <f t="shared" si="73"/>
        <v>0</v>
      </c>
      <c r="R802" s="768">
        <f t="shared" si="74"/>
        <v>0</v>
      </c>
      <c r="S802" s="768">
        <f t="shared" si="75"/>
        <v>0</v>
      </c>
      <c r="T802" s="765"/>
      <c r="U802" s="765"/>
      <c r="V802" s="766"/>
      <c r="W802" s="1913"/>
      <c r="X802" s="386" t="s">
        <v>19845</v>
      </c>
      <c r="Y802" s="1913"/>
      <c r="Z802" s="1924"/>
      <c r="AA802" s="1913"/>
      <c r="AB802" s="1914"/>
      <c r="AC802" s="1915"/>
      <c r="AD802" s="834">
        <v>787</v>
      </c>
      <c r="AE802" s="826" t="s">
        <v>19846</v>
      </c>
      <c r="AF802" s="850" t="s">
        <v>19847</v>
      </c>
      <c r="AG802" s="850" t="s">
        <v>19848</v>
      </c>
      <c r="AH802" s="850" t="s">
        <v>19849</v>
      </c>
      <c r="AI802" s="850" t="s">
        <v>19850</v>
      </c>
      <c r="AJ802" s="850" t="s">
        <v>19851</v>
      </c>
      <c r="AK802" s="851" t="s">
        <v>19852</v>
      </c>
      <c r="AL802" s="852" t="s">
        <v>19853</v>
      </c>
      <c r="AM802" s="853" t="s">
        <v>19854</v>
      </c>
      <c r="AN802" s="853" t="s">
        <v>19855</v>
      </c>
      <c r="AO802" s="749" t="s">
        <v>19856</v>
      </c>
      <c r="AP802" s="777"/>
      <c r="AQ802" s="827" t="s">
        <v>19857</v>
      </c>
      <c r="AR802" s="777"/>
      <c r="AS802" s="777"/>
      <c r="AT802" s="752" t="s">
        <v>19858</v>
      </c>
      <c r="AU802" s="694" t="s">
        <v>19859</v>
      </c>
      <c r="AV802" s="694" t="s">
        <v>19860</v>
      </c>
      <c r="AW802" s="709" t="s">
        <v>19861</v>
      </c>
      <c r="AX802" s="709" t="s">
        <v>19862</v>
      </c>
      <c r="AY802" s="872" t="s">
        <v>19863</v>
      </c>
    </row>
    <row r="803" spans="2:51" ht="15" customHeight="1" outlineLevel="1">
      <c r="B803" s="744" t="s">
        <v>19864</v>
      </c>
      <c r="C803" s="757"/>
      <c r="D803" s="757"/>
      <c r="E803" s="757"/>
      <c r="F803" s="757"/>
      <c r="G803" s="757"/>
      <c r="H803" s="758"/>
      <c r="I803" s="759"/>
      <c r="J803" s="761"/>
      <c r="K803" s="761"/>
      <c r="L803" s="749">
        <f t="shared" si="72"/>
        <v>0</v>
      </c>
      <c r="M803" s="786"/>
      <c r="N803" s="780"/>
      <c r="O803" s="786"/>
      <c r="P803" s="786"/>
      <c r="Q803" s="752">
        <f t="shared" si="73"/>
        <v>0</v>
      </c>
      <c r="R803" s="768">
        <f t="shared" si="74"/>
        <v>0</v>
      </c>
      <c r="S803" s="768">
        <f t="shared" si="75"/>
        <v>0</v>
      </c>
      <c r="T803" s="765"/>
      <c r="U803" s="765"/>
      <c r="V803" s="766"/>
      <c r="W803" s="1913"/>
      <c r="X803" s="386" t="s">
        <v>19865</v>
      </c>
      <c r="Y803" s="1913"/>
      <c r="Z803" s="1924"/>
      <c r="AA803" s="1913"/>
      <c r="AB803" s="1914"/>
      <c r="AC803" s="1915"/>
      <c r="AD803" s="834">
        <v>788</v>
      </c>
      <c r="AE803" s="826" t="s">
        <v>19866</v>
      </c>
      <c r="AF803" s="850" t="s">
        <v>19867</v>
      </c>
      <c r="AG803" s="850" t="s">
        <v>19868</v>
      </c>
      <c r="AH803" s="850" t="s">
        <v>19869</v>
      </c>
      <c r="AI803" s="850" t="s">
        <v>19870</v>
      </c>
      <c r="AJ803" s="850" t="s">
        <v>19871</v>
      </c>
      <c r="AK803" s="851" t="s">
        <v>19872</v>
      </c>
      <c r="AL803" s="852" t="s">
        <v>19873</v>
      </c>
      <c r="AM803" s="853" t="s">
        <v>19874</v>
      </c>
      <c r="AN803" s="853" t="s">
        <v>19875</v>
      </c>
      <c r="AO803" s="749" t="s">
        <v>19876</v>
      </c>
      <c r="AP803" s="777"/>
      <c r="AQ803" s="827" t="s">
        <v>19877</v>
      </c>
      <c r="AR803" s="777"/>
      <c r="AS803" s="777"/>
      <c r="AT803" s="752" t="s">
        <v>19878</v>
      </c>
      <c r="AU803" s="694" t="s">
        <v>19879</v>
      </c>
      <c r="AV803" s="694" t="s">
        <v>19880</v>
      </c>
      <c r="AW803" s="709" t="s">
        <v>19881</v>
      </c>
      <c r="AX803" s="709" t="s">
        <v>19882</v>
      </c>
      <c r="AY803" s="872" t="s">
        <v>19883</v>
      </c>
    </row>
    <row r="804" spans="2:51" ht="15" customHeight="1" outlineLevel="1">
      <c r="B804" s="744" t="s">
        <v>19884</v>
      </c>
      <c r="C804" s="757"/>
      <c r="D804" s="757"/>
      <c r="E804" s="757"/>
      <c r="F804" s="757"/>
      <c r="G804" s="757"/>
      <c r="H804" s="758"/>
      <c r="I804" s="759"/>
      <c r="J804" s="761"/>
      <c r="K804" s="761"/>
      <c r="L804" s="749">
        <f t="shared" si="72"/>
        <v>0</v>
      </c>
      <c r="M804" s="786"/>
      <c r="N804" s="780"/>
      <c r="O804" s="786"/>
      <c r="P804" s="786"/>
      <c r="Q804" s="752">
        <f t="shared" si="73"/>
        <v>0</v>
      </c>
      <c r="R804" s="768">
        <f t="shared" si="74"/>
        <v>0</v>
      </c>
      <c r="S804" s="768">
        <f t="shared" si="75"/>
        <v>0</v>
      </c>
      <c r="T804" s="765"/>
      <c r="U804" s="765"/>
      <c r="V804" s="766"/>
      <c r="W804" s="1913"/>
      <c r="X804" s="386" t="s">
        <v>19885</v>
      </c>
      <c r="Y804" s="1913"/>
      <c r="Z804" s="1924"/>
      <c r="AA804" s="1913"/>
      <c r="AB804" s="1914"/>
      <c r="AC804" s="1915"/>
      <c r="AD804" s="834">
        <v>789</v>
      </c>
      <c r="AE804" s="826" t="s">
        <v>19886</v>
      </c>
      <c r="AF804" s="850" t="s">
        <v>19887</v>
      </c>
      <c r="AG804" s="850" t="s">
        <v>19888</v>
      </c>
      <c r="AH804" s="850" t="s">
        <v>19889</v>
      </c>
      <c r="AI804" s="850" t="s">
        <v>19890</v>
      </c>
      <c r="AJ804" s="850" t="s">
        <v>19891</v>
      </c>
      <c r="AK804" s="851" t="s">
        <v>19892</v>
      </c>
      <c r="AL804" s="852" t="s">
        <v>19893</v>
      </c>
      <c r="AM804" s="853" t="s">
        <v>19894</v>
      </c>
      <c r="AN804" s="853" t="s">
        <v>19895</v>
      </c>
      <c r="AO804" s="749" t="s">
        <v>19896</v>
      </c>
      <c r="AP804" s="777"/>
      <c r="AQ804" s="827" t="s">
        <v>19897</v>
      </c>
      <c r="AR804" s="777"/>
      <c r="AS804" s="777"/>
      <c r="AT804" s="752" t="s">
        <v>19898</v>
      </c>
      <c r="AU804" s="694" t="s">
        <v>19899</v>
      </c>
      <c r="AV804" s="694" t="s">
        <v>19900</v>
      </c>
      <c r="AW804" s="709" t="s">
        <v>19901</v>
      </c>
      <c r="AX804" s="709" t="s">
        <v>19902</v>
      </c>
      <c r="AY804" s="872" t="s">
        <v>19903</v>
      </c>
    </row>
    <row r="805" spans="2:51" ht="15" customHeight="1" outlineLevel="1">
      <c r="B805" s="744" t="s">
        <v>19904</v>
      </c>
      <c r="C805" s="757"/>
      <c r="D805" s="757"/>
      <c r="E805" s="757"/>
      <c r="F805" s="757"/>
      <c r="G805" s="757"/>
      <c r="H805" s="758"/>
      <c r="I805" s="759"/>
      <c r="J805" s="761"/>
      <c r="K805" s="761"/>
      <c r="L805" s="749">
        <f t="shared" si="72"/>
        <v>0</v>
      </c>
      <c r="M805" s="786"/>
      <c r="N805" s="780"/>
      <c r="O805" s="786"/>
      <c r="P805" s="786"/>
      <c r="Q805" s="752">
        <f t="shared" si="73"/>
        <v>0</v>
      </c>
      <c r="R805" s="768">
        <f t="shared" si="74"/>
        <v>0</v>
      </c>
      <c r="S805" s="768">
        <f t="shared" si="75"/>
        <v>0</v>
      </c>
      <c r="T805" s="765"/>
      <c r="U805" s="765"/>
      <c r="V805" s="766"/>
      <c r="W805" s="1913"/>
      <c r="X805" s="386" t="s">
        <v>19905</v>
      </c>
      <c r="Y805" s="1913"/>
      <c r="Z805" s="1924"/>
      <c r="AA805" s="1913"/>
      <c r="AB805" s="1914"/>
      <c r="AC805" s="1915"/>
      <c r="AD805" s="834">
        <v>790</v>
      </c>
      <c r="AE805" s="826" t="s">
        <v>19906</v>
      </c>
      <c r="AF805" s="850" t="s">
        <v>19907</v>
      </c>
      <c r="AG805" s="850" t="s">
        <v>19908</v>
      </c>
      <c r="AH805" s="850" t="s">
        <v>19909</v>
      </c>
      <c r="AI805" s="850" t="s">
        <v>19910</v>
      </c>
      <c r="AJ805" s="850" t="s">
        <v>19911</v>
      </c>
      <c r="AK805" s="851" t="s">
        <v>19912</v>
      </c>
      <c r="AL805" s="852" t="s">
        <v>19913</v>
      </c>
      <c r="AM805" s="853" t="s">
        <v>19914</v>
      </c>
      <c r="AN805" s="853" t="s">
        <v>19915</v>
      </c>
      <c r="AO805" s="749" t="s">
        <v>19916</v>
      </c>
      <c r="AP805" s="777"/>
      <c r="AQ805" s="827" t="s">
        <v>19917</v>
      </c>
      <c r="AR805" s="777"/>
      <c r="AS805" s="777"/>
      <c r="AT805" s="752" t="s">
        <v>19918</v>
      </c>
      <c r="AU805" s="694" t="s">
        <v>19919</v>
      </c>
      <c r="AV805" s="694" t="s">
        <v>19920</v>
      </c>
      <c r="AW805" s="709" t="s">
        <v>19921</v>
      </c>
      <c r="AX805" s="709" t="s">
        <v>19922</v>
      </c>
      <c r="AY805" s="872" t="s">
        <v>19923</v>
      </c>
    </row>
    <row r="806" spans="2:51" ht="15" customHeight="1" outlineLevel="1">
      <c r="B806" s="744" t="s">
        <v>19924</v>
      </c>
      <c r="C806" s="757"/>
      <c r="D806" s="757"/>
      <c r="E806" s="757"/>
      <c r="F806" s="757"/>
      <c r="G806" s="757"/>
      <c r="H806" s="758"/>
      <c r="I806" s="759"/>
      <c r="J806" s="761"/>
      <c r="K806" s="761"/>
      <c r="L806" s="749">
        <f t="shared" si="72"/>
        <v>0</v>
      </c>
      <c r="M806" s="786"/>
      <c r="N806" s="780"/>
      <c r="O806" s="786"/>
      <c r="P806" s="786"/>
      <c r="Q806" s="752">
        <f t="shared" si="73"/>
        <v>0</v>
      </c>
      <c r="R806" s="768">
        <f t="shared" si="74"/>
        <v>0</v>
      </c>
      <c r="S806" s="768">
        <f t="shared" si="75"/>
        <v>0</v>
      </c>
      <c r="T806" s="765"/>
      <c r="U806" s="765"/>
      <c r="V806" s="766"/>
      <c r="W806" s="1913"/>
      <c r="X806" s="386" t="s">
        <v>19925</v>
      </c>
      <c r="Y806" s="1913"/>
      <c r="Z806" s="1924"/>
      <c r="AA806" s="1913"/>
      <c r="AB806" s="1914"/>
      <c r="AC806" s="1915"/>
      <c r="AD806" s="834">
        <v>791</v>
      </c>
      <c r="AE806" s="826" t="s">
        <v>19926</v>
      </c>
      <c r="AF806" s="850" t="s">
        <v>19927</v>
      </c>
      <c r="AG806" s="850" t="s">
        <v>19928</v>
      </c>
      <c r="AH806" s="850" t="s">
        <v>19929</v>
      </c>
      <c r="AI806" s="850" t="s">
        <v>19930</v>
      </c>
      <c r="AJ806" s="850" t="s">
        <v>19931</v>
      </c>
      <c r="AK806" s="851" t="s">
        <v>19932</v>
      </c>
      <c r="AL806" s="852" t="s">
        <v>19933</v>
      </c>
      <c r="AM806" s="853" t="s">
        <v>19934</v>
      </c>
      <c r="AN806" s="853" t="s">
        <v>19935</v>
      </c>
      <c r="AO806" s="749" t="s">
        <v>19936</v>
      </c>
      <c r="AP806" s="777"/>
      <c r="AQ806" s="827" t="s">
        <v>19937</v>
      </c>
      <c r="AR806" s="777"/>
      <c r="AS806" s="777"/>
      <c r="AT806" s="752" t="s">
        <v>19938</v>
      </c>
      <c r="AU806" s="694" t="s">
        <v>19939</v>
      </c>
      <c r="AV806" s="694" t="s">
        <v>19940</v>
      </c>
      <c r="AW806" s="709" t="s">
        <v>19941</v>
      </c>
      <c r="AX806" s="709" t="s">
        <v>19942</v>
      </c>
      <c r="AY806" s="872" t="s">
        <v>19943</v>
      </c>
    </row>
    <row r="807" spans="2:51" ht="15" customHeight="1" outlineLevel="1">
      <c r="B807" s="744" t="s">
        <v>19944</v>
      </c>
      <c r="C807" s="757"/>
      <c r="D807" s="757"/>
      <c r="E807" s="757"/>
      <c r="F807" s="757"/>
      <c r="G807" s="757"/>
      <c r="H807" s="758"/>
      <c r="I807" s="759"/>
      <c r="J807" s="761"/>
      <c r="K807" s="761"/>
      <c r="L807" s="749">
        <f t="shared" si="72"/>
        <v>0</v>
      </c>
      <c r="M807" s="786"/>
      <c r="N807" s="780"/>
      <c r="O807" s="786"/>
      <c r="P807" s="786"/>
      <c r="Q807" s="752">
        <f t="shared" si="73"/>
        <v>0</v>
      </c>
      <c r="R807" s="768">
        <f t="shared" si="74"/>
        <v>0</v>
      </c>
      <c r="S807" s="768">
        <f t="shared" si="75"/>
        <v>0</v>
      </c>
      <c r="T807" s="765"/>
      <c r="U807" s="765"/>
      <c r="V807" s="766"/>
      <c r="W807" s="1913"/>
      <c r="X807" s="386" t="s">
        <v>19945</v>
      </c>
      <c r="Y807" s="1913"/>
      <c r="Z807" s="1924"/>
      <c r="AA807" s="1913"/>
      <c r="AB807" s="1914"/>
      <c r="AC807" s="1915"/>
      <c r="AD807" s="834">
        <v>792</v>
      </c>
      <c r="AE807" s="826" t="s">
        <v>19946</v>
      </c>
      <c r="AF807" s="850" t="s">
        <v>19947</v>
      </c>
      <c r="AG807" s="850" t="s">
        <v>19948</v>
      </c>
      <c r="AH807" s="850" t="s">
        <v>19949</v>
      </c>
      <c r="AI807" s="850" t="s">
        <v>19950</v>
      </c>
      <c r="AJ807" s="850" t="s">
        <v>19951</v>
      </c>
      <c r="AK807" s="851" t="s">
        <v>19952</v>
      </c>
      <c r="AL807" s="852" t="s">
        <v>19953</v>
      </c>
      <c r="AM807" s="853" t="s">
        <v>19954</v>
      </c>
      <c r="AN807" s="853" t="s">
        <v>19955</v>
      </c>
      <c r="AO807" s="749" t="s">
        <v>19956</v>
      </c>
      <c r="AP807" s="777"/>
      <c r="AQ807" s="827" t="s">
        <v>19957</v>
      </c>
      <c r="AR807" s="777"/>
      <c r="AS807" s="777"/>
      <c r="AT807" s="752" t="s">
        <v>19958</v>
      </c>
      <c r="AU807" s="694" t="s">
        <v>19959</v>
      </c>
      <c r="AV807" s="694" t="s">
        <v>19960</v>
      </c>
      <c r="AW807" s="709" t="s">
        <v>19961</v>
      </c>
      <c r="AX807" s="709" t="s">
        <v>19962</v>
      </c>
      <c r="AY807" s="872" t="s">
        <v>19963</v>
      </c>
    </row>
    <row r="808" spans="2:51" ht="15" customHeight="1" outlineLevel="1">
      <c r="B808" s="744" t="s">
        <v>19964</v>
      </c>
      <c r="C808" s="757"/>
      <c r="D808" s="757"/>
      <c r="E808" s="757"/>
      <c r="F808" s="757"/>
      <c r="G808" s="757"/>
      <c r="H808" s="758"/>
      <c r="I808" s="759"/>
      <c r="J808" s="761"/>
      <c r="K808" s="761"/>
      <c r="L808" s="749">
        <f t="shared" si="72"/>
        <v>0</v>
      </c>
      <c r="M808" s="786"/>
      <c r="N808" s="780"/>
      <c r="O808" s="786"/>
      <c r="P808" s="786"/>
      <c r="Q808" s="752">
        <f t="shared" si="73"/>
        <v>0</v>
      </c>
      <c r="R808" s="768">
        <f t="shared" si="74"/>
        <v>0</v>
      </c>
      <c r="S808" s="768">
        <f t="shared" si="75"/>
        <v>0</v>
      </c>
      <c r="T808" s="765"/>
      <c r="U808" s="765"/>
      <c r="V808" s="766"/>
      <c r="W808" s="1913"/>
      <c r="X808" s="386" t="s">
        <v>19965</v>
      </c>
      <c r="Y808" s="1913"/>
      <c r="Z808" s="1924"/>
      <c r="AA808" s="1913"/>
      <c r="AB808" s="1914"/>
      <c r="AC808" s="1915"/>
      <c r="AD808" s="834">
        <v>793</v>
      </c>
      <c r="AE808" s="826" t="s">
        <v>19966</v>
      </c>
      <c r="AF808" s="850" t="s">
        <v>19967</v>
      </c>
      <c r="AG808" s="850" t="s">
        <v>19968</v>
      </c>
      <c r="AH808" s="850" t="s">
        <v>19969</v>
      </c>
      <c r="AI808" s="850" t="s">
        <v>19970</v>
      </c>
      <c r="AJ808" s="850" t="s">
        <v>19971</v>
      </c>
      <c r="AK808" s="851" t="s">
        <v>19972</v>
      </c>
      <c r="AL808" s="852" t="s">
        <v>19973</v>
      </c>
      <c r="AM808" s="853" t="s">
        <v>19974</v>
      </c>
      <c r="AN808" s="853" t="s">
        <v>19975</v>
      </c>
      <c r="AO808" s="749" t="s">
        <v>19976</v>
      </c>
      <c r="AP808" s="777"/>
      <c r="AQ808" s="827" t="s">
        <v>19977</v>
      </c>
      <c r="AR808" s="777"/>
      <c r="AS808" s="777"/>
      <c r="AT808" s="752" t="s">
        <v>19978</v>
      </c>
      <c r="AU808" s="694" t="s">
        <v>19979</v>
      </c>
      <c r="AV808" s="694" t="s">
        <v>19980</v>
      </c>
      <c r="AW808" s="709" t="s">
        <v>19981</v>
      </c>
      <c r="AX808" s="709" t="s">
        <v>19982</v>
      </c>
      <c r="AY808" s="872" t="s">
        <v>19983</v>
      </c>
    </row>
    <row r="809" spans="2:51" ht="15" customHeight="1" outlineLevel="1">
      <c r="B809" s="744" t="s">
        <v>19984</v>
      </c>
      <c r="C809" s="757"/>
      <c r="D809" s="757"/>
      <c r="E809" s="757"/>
      <c r="F809" s="757"/>
      <c r="G809" s="757"/>
      <c r="H809" s="758"/>
      <c r="I809" s="759"/>
      <c r="J809" s="761"/>
      <c r="K809" s="761"/>
      <c r="L809" s="749">
        <f t="shared" si="72"/>
        <v>0</v>
      </c>
      <c r="M809" s="786"/>
      <c r="N809" s="780"/>
      <c r="O809" s="786"/>
      <c r="P809" s="786"/>
      <c r="Q809" s="752">
        <f t="shared" si="73"/>
        <v>0</v>
      </c>
      <c r="R809" s="768">
        <f t="shared" si="74"/>
        <v>0</v>
      </c>
      <c r="S809" s="768">
        <f t="shared" si="75"/>
        <v>0</v>
      </c>
      <c r="T809" s="765"/>
      <c r="U809" s="765"/>
      <c r="V809" s="766"/>
      <c r="W809" s="1913"/>
      <c r="X809" s="386" t="s">
        <v>19985</v>
      </c>
      <c r="Y809" s="1913"/>
      <c r="Z809" s="1924"/>
      <c r="AA809" s="1913"/>
      <c r="AB809" s="1914"/>
      <c r="AC809" s="1915"/>
      <c r="AD809" s="834">
        <v>794</v>
      </c>
      <c r="AE809" s="826" t="s">
        <v>19986</v>
      </c>
      <c r="AF809" s="850" t="s">
        <v>19987</v>
      </c>
      <c r="AG809" s="850" t="s">
        <v>19988</v>
      </c>
      <c r="AH809" s="850" t="s">
        <v>19989</v>
      </c>
      <c r="AI809" s="850" t="s">
        <v>19990</v>
      </c>
      <c r="AJ809" s="850" t="s">
        <v>19991</v>
      </c>
      <c r="AK809" s="851" t="s">
        <v>19992</v>
      </c>
      <c r="AL809" s="852" t="s">
        <v>19993</v>
      </c>
      <c r="AM809" s="853" t="s">
        <v>19994</v>
      </c>
      <c r="AN809" s="853" t="s">
        <v>19995</v>
      </c>
      <c r="AO809" s="749" t="s">
        <v>19996</v>
      </c>
      <c r="AP809" s="777"/>
      <c r="AQ809" s="827" t="s">
        <v>19997</v>
      </c>
      <c r="AR809" s="777"/>
      <c r="AS809" s="777"/>
      <c r="AT809" s="752" t="s">
        <v>19998</v>
      </c>
      <c r="AU809" s="694" t="s">
        <v>19999</v>
      </c>
      <c r="AV809" s="694" t="s">
        <v>20000</v>
      </c>
      <c r="AW809" s="709" t="s">
        <v>20001</v>
      </c>
      <c r="AX809" s="709" t="s">
        <v>20002</v>
      </c>
      <c r="AY809" s="872" t="s">
        <v>20003</v>
      </c>
    </row>
    <row r="810" spans="2:51" ht="15" customHeight="1" outlineLevel="1">
      <c r="B810" s="744" t="s">
        <v>20004</v>
      </c>
      <c r="C810" s="757"/>
      <c r="D810" s="757"/>
      <c r="E810" s="757"/>
      <c r="F810" s="757"/>
      <c r="G810" s="757"/>
      <c r="H810" s="758"/>
      <c r="I810" s="759"/>
      <c r="J810" s="761"/>
      <c r="K810" s="761"/>
      <c r="L810" s="749">
        <f t="shared" si="72"/>
        <v>0</v>
      </c>
      <c r="M810" s="786"/>
      <c r="N810" s="780"/>
      <c r="O810" s="786"/>
      <c r="P810" s="786"/>
      <c r="Q810" s="752">
        <f t="shared" si="73"/>
        <v>0</v>
      </c>
      <c r="R810" s="768">
        <f t="shared" si="74"/>
        <v>0</v>
      </c>
      <c r="S810" s="768">
        <f t="shared" si="75"/>
        <v>0</v>
      </c>
      <c r="T810" s="765"/>
      <c r="U810" s="765"/>
      <c r="V810" s="766"/>
      <c r="W810" s="1913"/>
      <c r="X810" s="386" t="s">
        <v>20005</v>
      </c>
      <c r="Y810" s="1913"/>
      <c r="Z810" s="1924"/>
      <c r="AA810" s="1913"/>
      <c r="AB810" s="1914"/>
      <c r="AC810" s="1915"/>
      <c r="AD810" s="834">
        <v>795</v>
      </c>
      <c r="AE810" s="826" t="s">
        <v>20006</v>
      </c>
      <c r="AF810" s="850" t="s">
        <v>20007</v>
      </c>
      <c r="AG810" s="850" t="s">
        <v>20008</v>
      </c>
      <c r="AH810" s="850" t="s">
        <v>20009</v>
      </c>
      <c r="AI810" s="850" t="s">
        <v>20010</v>
      </c>
      <c r="AJ810" s="850" t="s">
        <v>20011</v>
      </c>
      <c r="AK810" s="851" t="s">
        <v>20012</v>
      </c>
      <c r="AL810" s="852" t="s">
        <v>20013</v>
      </c>
      <c r="AM810" s="853" t="s">
        <v>20014</v>
      </c>
      <c r="AN810" s="853" t="s">
        <v>20015</v>
      </c>
      <c r="AO810" s="749" t="s">
        <v>20016</v>
      </c>
      <c r="AP810" s="777"/>
      <c r="AQ810" s="827" t="s">
        <v>20017</v>
      </c>
      <c r="AR810" s="777"/>
      <c r="AS810" s="777"/>
      <c r="AT810" s="752" t="s">
        <v>20018</v>
      </c>
      <c r="AU810" s="694" t="s">
        <v>20019</v>
      </c>
      <c r="AV810" s="694" t="s">
        <v>20020</v>
      </c>
      <c r="AW810" s="709" t="s">
        <v>20021</v>
      </c>
      <c r="AX810" s="709" t="s">
        <v>20022</v>
      </c>
      <c r="AY810" s="872" t="s">
        <v>20023</v>
      </c>
    </row>
    <row r="811" spans="2:51" ht="15" customHeight="1" outlineLevel="1">
      <c r="B811" s="744" t="s">
        <v>20024</v>
      </c>
      <c r="C811" s="757"/>
      <c r="D811" s="757"/>
      <c r="E811" s="757"/>
      <c r="F811" s="757"/>
      <c r="G811" s="757"/>
      <c r="H811" s="758"/>
      <c r="I811" s="759"/>
      <c r="J811" s="761"/>
      <c r="K811" s="761"/>
      <c r="L811" s="749">
        <f t="shared" ref="L811:L818" si="76">I811*J811</f>
        <v>0</v>
      </c>
      <c r="M811" s="786"/>
      <c r="N811" s="780"/>
      <c r="O811" s="786"/>
      <c r="P811" s="786"/>
      <c r="Q811" s="752">
        <f t="shared" ref="Q811:Q818" si="77">IF(N811=0,0,((1+N811)*(1+C$825))-1)</f>
        <v>0</v>
      </c>
      <c r="R811" s="768">
        <f t="shared" ref="R811:R818" si="78">Q811*K811</f>
        <v>0</v>
      </c>
      <c r="S811" s="768">
        <f t="shared" ref="S811:S818" si="79" xml:space="preserve"> N811*K811</f>
        <v>0</v>
      </c>
      <c r="T811" s="765"/>
      <c r="U811" s="765"/>
      <c r="V811" s="766"/>
      <c r="W811" s="1913"/>
      <c r="X811" s="386" t="s">
        <v>20025</v>
      </c>
      <c r="Y811" s="1913"/>
      <c r="Z811" s="1924"/>
      <c r="AA811" s="1913"/>
      <c r="AB811" s="1914"/>
      <c r="AC811" s="1915"/>
      <c r="AD811" s="834">
        <v>796</v>
      </c>
      <c r="AE811" s="826" t="s">
        <v>20026</v>
      </c>
      <c r="AF811" s="850" t="s">
        <v>20027</v>
      </c>
      <c r="AG811" s="850" t="s">
        <v>20028</v>
      </c>
      <c r="AH811" s="850" t="s">
        <v>20029</v>
      </c>
      <c r="AI811" s="850" t="s">
        <v>20030</v>
      </c>
      <c r="AJ811" s="850" t="s">
        <v>20031</v>
      </c>
      <c r="AK811" s="851" t="s">
        <v>20032</v>
      </c>
      <c r="AL811" s="852" t="s">
        <v>20033</v>
      </c>
      <c r="AM811" s="853" t="s">
        <v>20034</v>
      </c>
      <c r="AN811" s="853" t="s">
        <v>20035</v>
      </c>
      <c r="AO811" s="749" t="s">
        <v>20036</v>
      </c>
      <c r="AP811" s="777"/>
      <c r="AQ811" s="827" t="s">
        <v>20037</v>
      </c>
      <c r="AR811" s="777"/>
      <c r="AS811" s="777"/>
      <c r="AT811" s="752" t="s">
        <v>20038</v>
      </c>
      <c r="AU811" s="694" t="s">
        <v>20039</v>
      </c>
      <c r="AV811" s="694" t="s">
        <v>20040</v>
      </c>
      <c r="AW811" s="709" t="s">
        <v>20041</v>
      </c>
      <c r="AX811" s="709" t="s">
        <v>20042</v>
      </c>
      <c r="AY811" s="872" t="s">
        <v>20043</v>
      </c>
    </row>
    <row r="812" spans="2:51" ht="15" customHeight="1" outlineLevel="1">
      <c r="B812" s="744" t="s">
        <v>20044</v>
      </c>
      <c r="C812" s="757"/>
      <c r="D812" s="757"/>
      <c r="E812" s="757"/>
      <c r="F812" s="757"/>
      <c r="G812" s="757"/>
      <c r="H812" s="758"/>
      <c r="I812" s="759"/>
      <c r="J812" s="761"/>
      <c r="K812" s="761"/>
      <c r="L812" s="749">
        <f t="shared" si="76"/>
        <v>0</v>
      </c>
      <c r="M812" s="786"/>
      <c r="N812" s="780"/>
      <c r="O812" s="786"/>
      <c r="P812" s="786"/>
      <c r="Q812" s="752">
        <f t="shared" si="77"/>
        <v>0</v>
      </c>
      <c r="R812" s="768">
        <f t="shared" si="78"/>
        <v>0</v>
      </c>
      <c r="S812" s="768">
        <f t="shared" si="79"/>
        <v>0</v>
      </c>
      <c r="T812" s="765"/>
      <c r="U812" s="765"/>
      <c r="V812" s="766"/>
      <c r="W812" s="1913"/>
      <c r="X812" s="386" t="s">
        <v>20045</v>
      </c>
      <c r="Y812" s="1913"/>
      <c r="Z812" s="1924"/>
      <c r="AA812" s="1913"/>
      <c r="AB812" s="1914"/>
      <c r="AC812" s="1915"/>
      <c r="AD812" s="834">
        <v>797</v>
      </c>
      <c r="AE812" s="826" t="s">
        <v>20046</v>
      </c>
      <c r="AF812" s="850" t="s">
        <v>20047</v>
      </c>
      <c r="AG812" s="850" t="s">
        <v>20048</v>
      </c>
      <c r="AH812" s="850" t="s">
        <v>20049</v>
      </c>
      <c r="AI812" s="850" t="s">
        <v>20050</v>
      </c>
      <c r="AJ812" s="850" t="s">
        <v>20051</v>
      </c>
      <c r="AK812" s="851" t="s">
        <v>20052</v>
      </c>
      <c r="AL812" s="852" t="s">
        <v>20053</v>
      </c>
      <c r="AM812" s="853" t="s">
        <v>20054</v>
      </c>
      <c r="AN812" s="853" t="s">
        <v>20055</v>
      </c>
      <c r="AO812" s="749" t="s">
        <v>20056</v>
      </c>
      <c r="AP812" s="777"/>
      <c r="AQ812" s="827" t="s">
        <v>20057</v>
      </c>
      <c r="AR812" s="777"/>
      <c r="AS812" s="777"/>
      <c r="AT812" s="752" t="s">
        <v>20058</v>
      </c>
      <c r="AU812" s="694" t="s">
        <v>20059</v>
      </c>
      <c r="AV812" s="694" t="s">
        <v>20060</v>
      </c>
      <c r="AW812" s="709" t="s">
        <v>20061</v>
      </c>
      <c r="AX812" s="709" t="s">
        <v>20062</v>
      </c>
      <c r="AY812" s="872" t="s">
        <v>20063</v>
      </c>
    </row>
    <row r="813" spans="2:51" ht="15" customHeight="1" outlineLevel="1">
      <c r="B813" s="744" t="s">
        <v>20064</v>
      </c>
      <c r="C813" s="757"/>
      <c r="D813" s="757"/>
      <c r="E813" s="757"/>
      <c r="F813" s="757"/>
      <c r="G813" s="757"/>
      <c r="H813" s="758"/>
      <c r="I813" s="759"/>
      <c r="J813" s="761"/>
      <c r="K813" s="761"/>
      <c r="L813" s="749">
        <f t="shared" si="76"/>
        <v>0</v>
      </c>
      <c r="M813" s="786"/>
      <c r="N813" s="780"/>
      <c r="O813" s="786"/>
      <c r="P813" s="786"/>
      <c r="Q813" s="752">
        <f t="shared" si="77"/>
        <v>0</v>
      </c>
      <c r="R813" s="768">
        <f t="shared" si="78"/>
        <v>0</v>
      </c>
      <c r="S813" s="768">
        <f t="shared" si="79"/>
        <v>0</v>
      </c>
      <c r="T813" s="765"/>
      <c r="U813" s="765"/>
      <c r="V813" s="766"/>
      <c r="W813" s="1913"/>
      <c r="X813" s="386" t="s">
        <v>20065</v>
      </c>
      <c r="Y813" s="1913"/>
      <c r="Z813" s="1924"/>
      <c r="AA813" s="1913"/>
      <c r="AB813" s="1914"/>
      <c r="AC813" s="1915"/>
      <c r="AD813" s="834">
        <v>798</v>
      </c>
      <c r="AE813" s="826" t="s">
        <v>20066</v>
      </c>
      <c r="AF813" s="850" t="s">
        <v>20067</v>
      </c>
      <c r="AG813" s="850" t="s">
        <v>20068</v>
      </c>
      <c r="AH813" s="850" t="s">
        <v>20069</v>
      </c>
      <c r="AI813" s="850" t="s">
        <v>20070</v>
      </c>
      <c r="AJ813" s="850" t="s">
        <v>20071</v>
      </c>
      <c r="AK813" s="851" t="s">
        <v>20072</v>
      </c>
      <c r="AL813" s="852" t="s">
        <v>20073</v>
      </c>
      <c r="AM813" s="853" t="s">
        <v>20074</v>
      </c>
      <c r="AN813" s="853" t="s">
        <v>20075</v>
      </c>
      <c r="AO813" s="749" t="s">
        <v>20076</v>
      </c>
      <c r="AP813" s="777"/>
      <c r="AQ813" s="827" t="s">
        <v>20077</v>
      </c>
      <c r="AR813" s="777"/>
      <c r="AS813" s="777"/>
      <c r="AT813" s="752" t="s">
        <v>20078</v>
      </c>
      <c r="AU813" s="694" t="s">
        <v>20079</v>
      </c>
      <c r="AV813" s="694" t="s">
        <v>20080</v>
      </c>
      <c r="AW813" s="709" t="s">
        <v>20081</v>
      </c>
      <c r="AX813" s="709" t="s">
        <v>20082</v>
      </c>
      <c r="AY813" s="872" t="s">
        <v>20083</v>
      </c>
    </row>
    <row r="814" spans="2:51" ht="15" customHeight="1" outlineLevel="1">
      <c r="B814" s="744" t="s">
        <v>20084</v>
      </c>
      <c r="C814" s="757"/>
      <c r="D814" s="757"/>
      <c r="E814" s="757"/>
      <c r="F814" s="757"/>
      <c r="G814" s="757"/>
      <c r="H814" s="758"/>
      <c r="I814" s="759"/>
      <c r="J814" s="761"/>
      <c r="K814" s="761"/>
      <c r="L814" s="749">
        <f>I814*J814</f>
        <v>0</v>
      </c>
      <c r="M814" s="786"/>
      <c r="N814" s="780"/>
      <c r="O814" s="786"/>
      <c r="P814" s="786"/>
      <c r="Q814" s="752">
        <f t="shared" si="77"/>
        <v>0</v>
      </c>
      <c r="R814" s="768">
        <f t="shared" si="78"/>
        <v>0</v>
      </c>
      <c r="S814" s="768">
        <f t="shared" si="79"/>
        <v>0</v>
      </c>
      <c r="T814" s="765"/>
      <c r="U814" s="765"/>
      <c r="V814" s="766"/>
      <c r="W814" s="1913"/>
      <c r="X814" s="386" t="s">
        <v>20085</v>
      </c>
      <c r="Y814" s="1913"/>
      <c r="Z814" s="1924"/>
      <c r="AA814" s="1913"/>
      <c r="AB814" s="1914"/>
      <c r="AC814" s="1915"/>
      <c r="AD814" s="834">
        <v>799</v>
      </c>
      <c r="AE814" s="826" t="s">
        <v>20086</v>
      </c>
      <c r="AF814" s="850" t="s">
        <v>20087</v>
      </c>
      <c r="AG814" s="850" t="s">
        <v>20088</v>
      </c>
      <c r="AH814" s="850" t="s">
        <v>20089</v>
      </c>
      <c r="AI814" s="850" t="s">
        <v>20090</v>
      </c>
      <c r="AJ814" s="850" t="s">
        <v>20091</v>
      </c>
      <c r="AK814" s="851" t="s">
        <v>20092</v>
      </c>
      <c r="AL814" s="852" t="s">
        <v>20093</v>
      </c>
      <c r="AM814" s="853" t="s">
        <v>20094</v>
      </c>
      <c r="AN814" s="853" t="s">
        <v>20095</v>
      </c>
      <c r="AO814" s="749" t="s">
        <v>20096</v>
      </c>
      <c r="AP814" s="777"/>
      <c r="AQ814" s="827" t="s">
        <v>20097</v>
      </c>
      <c r="AR814" s="777"/>
      <c r="AS814" s="777"/>
      <c r="AT814" s="752" t="s">
        <v>20098</v>
      </c>
      <c r="AU814" s="694" t="s">
        <v>20099</v>
      </c>
      <c r="AV814" s="694" t="s">
        <v>20100</v>
      </c>
      <c r="AW814" s="709" t="s">
        <v>20101</v>
      </c>
      <c r="AX814" s="709" t="s">
        <v>20102</v>
      </c>
      <c r="AY814" s="872" t="s">
        <v>20103</v>
      </c>
    </row>
    <row r="815" spans="2:51" ht="15" customHeight="1" outlineLevel="1">
      <c r="B815" s="744" t="s">
        <v>20104</v>
      </c>
      <c r="C815" s="757"/>
      <c r="D815" s="757"/>
      <c r="E815" s="757"/>
      <c r="F815" s="757"/>
      <c r="G815" s="757"/>
      <c r="H815" s="758"/>
      <c r="I815" s="759"/>
      <c r="J815" s="761"/>
      <c r="K815" s="761"/>
      <c r="L815" s="749">
        <f t="shared" si="76"/>
        <v>0</v>
      </c>
      <c r="M815" s="786"/>
      <c r="N815" s="780"/>
      <c r="O815" s="786"/>
      <c r="P815" s="786"/>
      <c r="Q815" s="752">
        <f t="shared" si="77"/>
        <v>0</v>
      </c>
      <c r="R815" s="768">
        <f t="shared" si="78"/>
        <v>0</v>
      </c>
      <c r="S815" s="768">
        <f t="shared" si="79"/>
        <v>0</v>
      </c>
      <c r="T815" s="765"/>
      <c r="U815" s="765"/>
      <c r="V815" s="766"/>
      <c r="W815" s="1913"/>
      <c r="X815" s="386" t="s">
        <v>20105</v>
      </c>
      <c r="Y815" s="1913"/>
      <c r="Z815" s="1924"/>
      <c r="AA815" s="1913"/>
      <c r="AB815" s="1914"/>
      <c r="AC815" s="1915"/>
      <c r="AD815" s="834">
        <v>800</v>
      </c>
      <c r="AE815" s="826" t="s">
        <v>20106</v>
      </c>
      <c r="AF815" s="850" t="s">
        <v>20107</v>
      </c>
      <c r="AG815" s="850" t="s">
        <v>20108</v>
      </c>
      <c r="AH815" s="850" t="s">
        <v>20109</v>
      </c>
      <c r="AI815" s="850" t="s">
        <v>20110</v>
      </c>
      <c r="AJ815" s="850" t="s">
        <v>20111</v>
      </c>
      <c r="AK815" s="851" t="s">
        <v>20112</v>
      </c>
      <c r="AL815" s="852" t="s">
        <v>20113</v>
      </c>
      <c r="AM815" s="853" t="s">
        <v>20114</v>
      </c>
      <c r="AN815" s="853" t="s">
        <v>20115</v>
      </c>
      <c r="AO815" s="749" t="s">
        <v>20116</v>
      </c>
      <c r="AP815" s="777"/>
      <c r="AQ815" s="827" t="s">
        <v>20117</v>
      </c>
      <c r="AR815" s="777"/>
      <c r="AS815" s="777"/>
      <c r="AT815" s="752" t="s">
        <v>20118</v>
      </c>
      <c r="AU815" s="694" t="s">
        <v>20119</v>
      </c>
      <c r="AV815" s="694" t="s">
        <v>20120</v>
      </c>
      <c r="AW815" s="709" t="s">
        <v>20121</v>
      </c>
      <c r="AX815" s="709" t="s">
        <v>20122</v>
      </c>
      <c r="AY815" s="872" t="s">
        <v>20123</v>
      </c>
    </row>
    <row r="816" spans="2:51" ht="15" customHeight="1" outlineLevel="1">
      <c r="B816" s="744" t="s">
        <v>20124</v>
      </c>
      <c r="C816" s="757"/>
      <c r="D816" s="757"/>
      <c r="E816" s="757"/>
      <c r="F816" s="757"/>
      <c r="G816" s="757"/>
      <c r="H816" s="758"/>
      <c r="I816" s="759"/>
      <c r="J816" s="761"/>
      <c r="K816" s="761"/>
      <c r="L816" s="749">
        <f t="shared" si="76"/>
        <v>0</v>
      </c>
      <c r="M816" s="786"/>
      <c r="N816" s="780"/>
      <c r="O816" s="786"/>
      <c r="P816" s="786"/>
      <c r="Q816" s="752">
        <f t="shared" si="77"/>
        <v>0</v>
      </c>
      <c r="R816" s="768">
        <f t="shared" si="78"/>
        <v>0</v>
      </c>
      <c r="S816" s="768">
        <f t="shared" si="79"/>
        <v>0</v>
      </c>
      <c r="T816" s="765"/>
      <c r="U816" s="765"/>
      <c r="V816" s="766"/>
      <c r="W816" s="1913"/>
      <c r="X816" s="386" t="s">
        <v>20125</v>
      </c>
      <c r="Y816" s="1913"/>
      <c r="Z816" s="1924"/>
      <c r="AA816" s="1913"/>
      <c r="AB816" s="1914"/>
      <c r="AC816" s="1915"/>
      <c r="AD816" s="834">
        <v>801</v>
      </c>
      <c r="AE816" s="826" t="s">
        <v>20126</v>
      </c>
      <c r="AF816" s="850" t="s">
        <v>20127</v>
      </c>
      <c r="AG816" s="850" t="s">
        <v>20128</v>
      </c>
      <c r="AH816" s="850" t="s">
        <v>20129</v>
      </c>
      <c r="AI816" s="850" t="s">
        <v>20130</v>
      </c>
      <c r="AJ816" s="850" t="s">
        <v>20131</v>
      </c>
      <c r="AK816" s="851" t="s">
        <v>20132</v>
      </c>
      <c r="AL816" s="852" t="s">
        <v>20133</v>
      </c>
      <c r="AM816" s="853" t="s">
        <v>20134</v>
      </c>
      <c r="AN816" s="853" t="s">
        <v>20135</v>
      </c>
      <c r="AO816" s="749" t="s">
        <v>20136</v>
      </c>
      <c r="AP816" s="777"/>
      <c r="AQ816" s="827" t="s">
        <v>20137</v>
      </c>
      <c r="AR816" s="777"/>
      <c r="AS816" s="777"/>
      <c r="AT816" s="752" t="s">
        <v>20138</v>
      </c>
      <c r="AU816" s="694" t="s">
        <v>20139</v>
      </c>
      <c r="AV816" s="694" t="s">
        <v>20140</v>
      </c>
      <c r="AW816" s="709" t="s">
        <v>20141</v>
      </c>
      <c r="AX816" s="709" t="s">
        <v>20142</v>
      </c>
      <c r="AY816" s="872" t="s">
        <v>20143</v>
      </c>
    </row>
    <row r="817" spans="2:51" ht="15" customHeight="1" outlineLevel="1">
      <c r="B817" s="744" t="s">
        <v>20144</v>
      </c>
      <c r="C817" s="757"/>
      <c r="D817" s="757"/>
      <c r="E817" s="757"/>
      <c r="F817" s="757"/>
      <c r="G817" s="757"/>
      <c r="H817" s="758"/>
      <c r="I817" s="759"/>
      <c r="J817" s="761"/>
      <c r="K817" s="761"/>
      <c r="L817" s="749">
        <f t="shared" si="76"/>
        <v>0</v>
      </c>
      <c r="M817" s="786"/>
      <c r="N817" s="780"/>
      <c r="O817" s="786"/>
      <c r="P817" s="786"/>
      <c r="Q817" s="752">
        <f t="shared" si="77"/>
        <v>0</v>
      </c>
      <c r="R817" s="768">
        <f t="shared" si="78"/>
        <v>0</v>
      </c>
      <c r="S817" s="768">
        <f t="shared" si="79"/>
        <v>0</v>
      </c>
      <c r="T817" s="765"/>
      <c r="U817" s="765"/>
      <c r="V817" s="766"/>
      <c r="W817" s="1913"/>
      <c r="X817" s="386" t="s">
        <v>20145</v>
      </c>
      <c r="Y817" s="1913"/>
      <c r="Z817" s="1924"/>
      <c r="AA817" s="1913"/>
      <c r="AB817" s="1914"/>
      <c r="AC817" s="1915"/>
      <c r="AD817" s="834">
        <v>802</v>
      </c>
      <c r="AE817" s="826" t="s">
        <v>20146</v>
      </c>
      <c r="AF817" s="850" t="s">
        <v>20147</v>
      </c>
      <c r="AG817" s="850" t="s">
        <v>20148</v>
      </c>
      <c r="AH817" s="850" t="s">
        <v>20149</v>
      </c>
      <c r="AI817" s="850" t="s">
        <v>20150</v>
      </c>
      <c r="AJ817" s="850" t="s">
        <v>20151</v>
      </c>
      <c r="AK817" s="851" t="s">
        <v>20152</v>
      </c>
      <c r="AL817" s="852" t="s">
        <v>20153</v>
      </c>
      <c r="AM817" s="853" t="s">
        <v>20154</v>
      </c>
      <c r="AN817" s="853" t="s">
        <v>20155</v>
      </c>
      <c r="AO817" s="749" t="s">
        <v>20156</v>
      </c>
      <c r="AP817" s="777"/>
      <c r="AQ817" s="827" t="s">
        <v>20157</v>
      </c>
      <c r="AR817" s="777"/>
      <c r="AS817" s="777"/>
      <c r="AT817" s="752" t="s">
        <v>20158</v>
      </c>
      <c r="AU817" s="694" t="s">
        <v>20159</v>
      </c>
      <c r="AV817" s="694" t="s">
        <v>20160</v>
      </c>
      <c r="AW817" s="709" t="s">
        <v>20161</v>
      </c>
      <c r="AX817" s="709" t="s">
        <v>20162</v>
      </c>
      <c r="AY817" s="872" t="s">
        <v>20163</v>
      </c>
    </row>
    <row r="818" spans="2:51">
      <c r="B818" s="744" t="s">
        <v>20164</v>
      </c>
      <c r="C818" s="757"/>
      <c r="D818" s="757"/>
      <c r="E818" s="757"/>
      <c r="F818" s="757"/>
      <c r="G818" s="757"/>
      <c r="H818" s="758"/>
      <c r="I818" s="759"/>
      <c r="J818" s="761"/>
      <c r="K818" s="761"/>
      <c r="L818" s="749">
        <f t="shared" si="76"/>
        <v>0</v>
      </c>
      <c r="M818" s="786"/>
      <c r="N818" s="780"/>
      <c r="O818" s="786"/>
      <c r="P818" s="786"/>
      <c r="Q818" s="752">
        <f t="shared" si="77"/>
        <v>0</v>
      </c>
      <c r="R818" s="768">
        <f t="shared" si="78"/>
        <v>0</v>
      </c>
      <c r="S818" s="768">
        <f t="shared" si="79"/>
        <v>0</v>
      </c>
      <c r="T818" s="765"/>
      <c r="U818" s="765"/>
      <c r="V818" s="766"/>
      <c r="W818" s="1913"/>
      <c r="X818" s="386" t="s">
        <v>20165</v>
      </c>
      <c r="Y818" s="1913"/>
      <c r="Z818" s="1924"/>
      <c r="AA818" s="1913"/>
      <c r="AB818" s="1914"/>
      <c r="AC818" s="1915"/>
      <c r="AD818" s="834">
        <v>803</v>
      </c>
      <c r="AE818" s="826" t="s">
        <v>20166</v>
      </c>
      <c r="AF818" s="850" t="s">
        <v>20167</v>
      </c>
      <c r="AG818" s="850" t="s">
        <v>20168</v>
      </c>
      <c r="AH818" s="850" t="s">
        <v>20169</v>
      </c>
      <c r="AI818" s="850" t="s">
        <v>20170</v>
      </c>
      <c r="AJ818" s="850" t="s">
        <v>20171</v>
      </c>
      <c r="AK818" s="851" t="s">
        <v>20172</v>
      </c>
      <c r="AL818" s="852" t="s">
        <v>20173</v>
      </c>
      <c r="AM818" s="853" t="s">
        <v>20174</v>
      </c>
      <c r="AN818" s="853" t="s">
        <v>20175</v>
      </c>
      <c r="AO818" s="749" t="s">
        <v>20176</v>
      </c>
      <c r="AP818" s="777"/>
      <c r="AQ818" s="827" t="s">
        <v>20177</v>
      </c>
      <c r="AR818" s="777"/>
      <c r="AS818" s="777"/>
      <c r="AT818" s="752" t="s">
        <v>20178</v>
      </c>
      <c r="AU818" s="694" t="s">
        <v>20179</v>
      </c>
      <c r="AV818" s="694" t="s">
        <v>20180</v>
      </c>
      <c r="AW818" s="709" t="s">
        <v>20181</v>
      </c>
      <c r="AX818" s="709" t="s">
        <v>20182</v>
      </c>
      <c r="AY818" s="872" t="s">
        <v>20183</v>
      </c>
    </row>
    <row r="819" spans="2:51" ht="15.75" thickBot="1">
      <c r="B819" s="762" t="s">
        <v>20184</v>
      </c>
      <c r="C819" s="781"/>
      <c r="D819" s="782"/>
      <c r="E819" s="782"/>
      <c r="F819" s="782"/>
      <c r="G819" s="782"/>
      <c r="H819" s="782"/>
      <c r="I819" s="745"/>
      <c r="J819" s="746">
        <f>SUM(J619:J818)</f>
        <v>0</v>
      </c>
      <c r="K819" s="746">
        <f>SUM(K619:K818)</f>
        <v>0</v>
      </c>
      <c r="L819" s="747">
        <f>SUM(L619:L818)</f>
        <v>0</v>
      </c>
      <c r="M819" s="745"/>
      <c r="N819" s="745"/>
      <c r="O819" s="787"/>
      <c r="P819" s="787"/>
      <c r="Q819" s="745"/>
      <c r="R819" s="746">
        <f>SUM(R619:R818)</f>
        <v>0</v>
      </c>
      <c r="S819" s="746">
        <f>SUM(S619:S818)</f>
        <v>0</v>
      </c>
      <c r="T819" s="746">
        <f>SUM(T619:T818)</f>
        <v>0</v>
      </c>
      <c r="U819" s="746">
        <f>SUM(U619:U818)</f>
        <v>0</v>
      </c>
      <c r="V819" s="769">
        <f>SUM(V619:V818)</f>
        <v>0</v>
      </c>
      <c r="W819" s="1913"/>
      <c r="X819" s="387" t="s">
        <v>20185</v>
      </c>
      <c r="Y819" s="1913"/>
      <c r="Z819" s="1925"/>
      <c r="AA819" s="1913"/>
      <c r="AB819" s="1914"/>
      <c r="AC819" s="1915"/>
      <c r="AD819" s="835">
        <v>804</v>
      </c>
      <c r="AE819" s="836" t="s">
        <v>20184</v>
      </c>
      <c r="AF819" s="781"/>
      <c r="AG819" s="856"/>
      <c r="AH819" s="856"/>
      <c r="AI819" s="856"/>
      <c r="AJ819" s="856"/>
      <c r="AK819" s="856"/>
      <c r="AL819" s="745"/>
      <c r="AM819" s="865" t="s">
        <v>20186</v>
      </c>
      <c r="AN819" s="865" t="s">
        <v>20187</v>
      </c>
      <c r="AO819" s="747" t="s">
        <v>20188</v>
      </c>
      <c r="AP819" s="745"/>
      <c r="AQ819" s="745"/>
      <c r="AR819" s="745"/>
      <c r="AS819" s="745"/>
      <c r="AT819" s="745"/>
      <c r="AU819" s="865" t="s">
        <v>20189</v>
      </c>
      <c r="AV819" s="865" t="s">
        <v>20190</v>
      </c>
      <c r="AW819" s="865" t="s">
        <v>20191</v>
      </c>
      <c r="AX819" s="865" t="s">
        <v>20192</v>
      </c>
      <c r="AY819" s="869" t="s">
        <v>20193</v>
      </c>
    </row>
    <row r="820" spans="2:51" ht="15.75" thickBot="1">
      <c r="B820" s="175"/>
      <c r="C820" s="789"/>
      <c r="D820" s="789"/>
      <c r="E820" s="789"/>
      <c r="F820" s="789"/>
      <c r="G820" s="789"/>
      <c r="H820" s="789"/>
      <c r="I820" s="363"/>
      <c r="J820" s="793"/>
      <c r="K820" s="793"/>
      <c r="L820" s="791"/>
      <c r="M820" s="363"/>
      <c r="N820" s="363"/>
      <c r="O820" s="363"/>
      <c r="P820" s="363"/>
      <c r="Q820" s="363"/>
      <c r="R820" s="793"/>
      <c r="S820" s="793"/>
      <c r="T820" s="793"/>
      <c r="U820" s="793"/>
      <c r="V820" s="793"/>
      <c r="W820" s="1913"/>
      <c r="X820" s="1913"/>
      <c r="Y820" s="1913"/>
      <c r="Z820" s="1913"/>
      <c r="AA820" s="1913"/>
      <c r="AB820" s="1914"/>
      <c r="AC820" s="1915"/>
      <c r="AD820" s="370"/>
      <c r="AE820" s="821"/>
      <c r="AF820" s="371"/>
      <c r="AG820" s="371"/>
      <c r="AH820" s="371"/>
      <c r="AI820" s="371"/>
      <c r="AJ820" s="371"/>
      <c r="AK820" s="371"/>
      <c r="AL820" s="365"/>
      <c r="AM820" s="372"/>
      <c r="AN820" s="372"/>
      <c r="AO820" s="366"/>
      <c r="AP820" s="365"/>
      <c r="AQ820" s="365"/>
      <c r="AR820" s="173"/>
      <c r="AS820" s="365"/>
      <c r="AT820" s="365"/>
      <c r="AU820" s="372"/>
      <c r="AV820" s="372"/>
      <c r="AW820" s="372"/>
      <c r="AX820" s="372"/>
      <c r="AY820" s="372"/>
    </row>
    <row r="821" spans="2:51" ht="15.75" thickBot="1">
      <c r="B821" s="801" t="s">
        <v>20194</v>
      </c>
      <c r="C821" s="814"/>
      <c r="D821" s="799"/>
      <c r="E821" s="799"/>
      <c r="F821" s="799"/>
      <c r="G821" s="799"/>
      <c r="H821" s="799"/>
      <c r="I821" s="800"/>
      <c r="J821" s="796">
        <f>SUM(J210,J413,J616,J819)</f>
        <v>285.35823490676273</v>
      </c>
      <c r="K821" s="796">
        <f>SUM(K210,K413,K616,K819)</f>
        <v>275.91624565697163</v>
      </c>
      <c r="L821" s="797">
        <f>SUM(L210,L413,L616,L819)</f>
        <v>6644.8979377368078</v>
      </c>
      <c r="M821" s="800"/>
      <c r="N821" s="800"/>
      <c r="O821" s="800"/>
      <c r="P821" s="800"/>
      <c r="Q821" s="800"/>
      <c r="R821" s="796">
        <f>SUM(R210,R413,R616,R819)</f>
        <v>15.388901291221373</v>
      </c>
      <c r="S821" s="796">
        <f>SUM(S210,S413,S616,S819)</f>
        <v>8.591369763992434</v>
      </c>
      <c r="T821" s="796">
        <f>SUM(T210,T413,T616,T819)</f>
        <v>12.158664628583111</v>
      </c>
      <c r="U821" s="796">
        <f>SUM(U210,U413,U616,U819)</f>
        <v>273.19957027817958</v>
      </c>
      <c r="V821" s="798">
        <f>SUM(V210,V413,V616,V819)</f>
        <v>504.12</v>
      </c>
      <c r="W821" s="1913"/>
      <c r="X821" s="583" t="s">
        <v>20195</v>
      </c>
      <c r="Y821" s="1913"/>
      <c r="Z821" s="1927"/>
      <c r="AA821" s="1913"/>
      <c r="AB821" s="1914"/>
      <c r="AC821" s="1915"/>
      <c r="AD821" s="837">
        <v>805</v>
      </c>
      <c r="AE821" s="838" t="s">
        <v>20194</v>
      </c>
      <c r="AF821" s="799"/>
      <c r="AG821" s="799"/>
      <c r="AH821" s="799"/>
      <c r="AI821" s="799"/>
      <c r="AJ821" s="799"/>
      <c r="AK821" s="799"/>
      <c r="AL821" s="800"/>
      <c r="AM821" s="866" t="s">
        <v>20196</v>
      </c>
      <c r="AN821" s="866" t="s">
        <v>20197</v>
      </c>
      <c r="AO821" s="797" t="s">
        <v>20198</v>
      </c>
      <c r="AP821" s="800"/>
      <c r="AQ821" s="800"/>
      <c r="AR821" s="800"/>
      <c r="AS821" s="800"/>
      <c r="AT821" s="800"/>
      <c r="AU821" s="866" t="s">
        <v>20199</v>
      </c>
      <c r="AV821" s="866" t="s">
        <v>20200</v>
      </c>
      <c r="AW821" s="866" t="s">
        <v>20201</v>
      </c>
      <c r="AX821" s="866" t="s">
        <v>20202</v>
      </c>
      <c r="AY821" s="870" t="s">
        <v>20203</v>
      </c>
    </row>
    <row r="822" spans="2:51" ht="15.75" thickBot="1">
      <c r="B822" s="177"/>
      <c r="C822" s="362"/>
      <c r="D822" s="362"/>
      <c r="E822" s="362"/>
      <c r="F822" s="362"/>
      <c r="G822" s="362"/>
      <c r="H822" s="362"/>
      <c r="I822" s="363"/>
      <c r="J822" s="363"/>
      <c r="K822" s="363"/>
      <c r="L822" s="363"/>
      <c r="M822" s="363"/>
      <c r="N822" s="363"/>
      <c r="O822" s="363"/>
      <c r="P822" s="363"/>
      <c r="Q822" s="363"/>
      <c r="R822" s="363"/>
      <c r="S822" s="363"/>
      <c r="T822" s="363"/>
      <c r="U822" s="363"/>
      <c r="V822" s="363"/>
      <c r="W822" s="1913"/>
      <c r="X822" s="1913"/>
      <c r="Y822" s="1913"/>
      <c r="Z822" s="1913"/>
      <c r="AA822" s="1913"/>
      <c r="AB822" s="1914"/>
      <c r="AC822" s="1915"/>
      <c r="AD822" s="367"/>
      <c r="AE822" s="822"/>
      <c r="AF822" s="171"/>
      <c r="AG822" s="171"/>
      <c r="AH822" s="171"/>
      <c r="AI822" s="171"/>
      <c r="AJ822" s="171"/>
      <c r="AK822" s="171"/>
      <c r="AL822" s="176"/>
      <c r="AM822" s="176"/>
      <c r="AN822" s="176"/>
      <c r="AO822" s="173"/>
      <c r="AP822" s="173"/>
      <c r="AQ822" s="173"/>
      <c r="AR822" s="173"/>
      <c r="AS822" s="365"/>
      <c r="AT822" s="173"/>
      <c r="AU822" s="173"/>
      <c r="AV822" s="173"/>
      <c r="AW822" s="173"/>
      <c r="AX822" s="173"/>
      <c r="AY822" s="173"/>
    </row>
    <row r="823" spans="2:51" ht="15.75" thickBot="1">
      <c r="B823" s="390" t="s">
        <v>20204</v>
      </c>
      <c r="C823" s="362"/>
      <c r="D823" s="362"/>
      <c r="E823" s="362"/>
      <c r="F823" s="362"/>
      <c r="G823" s="362"/>
      <c r="H823" s="362"/>
      <c r="I823" s="363"/>
      <c r="J823" s="363"/>
      <c r="K823" s="363"/>
      <c r="L823" s="363"/>
      <c r="M823" s="363"/>
      <c r="N823" s="363"/>
      <c r="O823" s="363"/>
      <c r="P823" s="363"/>
      <c r="Q823" s="363"/>
      <c r="R823" s="363"/>
      <c r="S823" s="363"/>
      <c r="T823" s="363"/>
      <c r="U823" s="363"/>
      <c r="V823" s="363"/>
      <c r="W823" s="1913"/>
      <c r="X823" s="1913"/>
      <c r="Y823" s="1913"/>
      <c r="Z823" s="1913"/>
      <c r="AA823" s="1913"/>
      <c r="AB823" s="1914"/>
      <c r="AC823" s="1915"/>
      <c r="AD823" s="1669" t="s">
        <v>20205</v>
      </c>
      <c r="AE823" s="491" t="s">
        <v>20204</v>
      </c>
      <c r="AF823" s="178"/>
      <c r="AG823" s="178"/>
      <c r="AH823" s="178"/>
      <c r="AI823" s="178"/>
      <c r="AJ823" s="178"/>
      <c r="AK823" s="178"/>
      <c r="AL823" s="176"/>
      <c r="AM823" s="176"/>
      <c r="AN823" s="176"/>
      <c r="AO823" s="173"/>
      <c r="AP823" s="173"/>
      <c r="AQ823" s="173"/>
      <c r="AR823" s="173"/>
      <c r="AS823" s="365"/>
      <c r="AT823" s="173"/>
      <c r="AU823" s="173"/>
      <c r="AV823" s="173"/>
      <c r="AW823" s="173"/>
      <c r="AX823" s="173"/>
      <c r="AY823" s="173"/>
    </row>
    <row r="824" spans="2:51">
      <c r="B824" s="803" t="s">
        <v>20206</v>
      </c>
      <c r="C824" s="809">
        <v>0.03</v>
      </c>
      <c r="D824" s="362"/>
      <c r="E824" s="362"/>
      <c r="F824" s="362"/>
      <c r="G824" s="362"/>
      <c r="H824" s="362"/>
      <c r="I824" s="362"/>
      <c r="J824" s="363"/>
      <c r="K824" s="363"/>
      <c r="L824" s="363"/>
      <c r="M824" s="363"/>
      <c r="N824" s="363"/>
      <c r="O824" s="363"/>
      <c r="P824" s="363"/>
      <c r="Q824" s="363"/>
      <c r="R824" s="363"/>
      <c r="S824" s="363"/>
      <c r="T824" s="363"/>
      <c r="U824" s="363"/>
      <c r="V824" s="794"/>
      <c r="W824" s="1913"/>
      <c r="X824" s="385" t="s">
        <v>20207</v>
      </c>
      <c r="Y824" s="1913"/>
      <c r="Z824" s="1923"/>
      <c r="AA824" s="1913"/>
      <c r="AB824" s="1914"/>
      <c r="AC824" s="1915"/>
      <c r="AD824" s="839">
        <v>806</v>
      </c>
      <c r="AE824" s="840" t="s">
        <v>20208</v>
      </c>
      <c r="AF824" s="854" t="s">
        <v>20209</v>
      </c>
      <c r="AG824" s="859"/>
      <c r="AH824" s="859"/>
      <c r="AI824" s="859"/>
      <c r="AJ824" s="859"/>
      <c r="AK824" s="859"/>
      <c r="AL824" s="859"/>
      <c r="AM824" s="860"/>
      <c r="AN824" s="860"/>
      <c r="AO824" s="860"/>
      <c r="AP824" s="860"/>
      <c r="AQ824" s="860"/>
      <c r="AR824" s="860"/>
      <c r="AS824" s="860"/>
      <c r="AT824" s="860"/>
      <c r="AU824" s="860"/>
      <c r="AV824" s="873"/>
      <c r="AW824" s="873"/>
      <c r="AX824" s="873"/>
      <c r="AY824" s="874"/>
    </row>
    <row r="825" spans="2:51" ht="15.75" thickBot="1">
      <c r="B825" s="804" t="s">
        <v>20210</v>
      </c>
      <c r="C825" s="810">
        <v>0</v>
      </c>
      <c r="D825" s="362"/>
      <c r="E825" s="362"/>
      <c r="F825" s="362"/>
      <c r="G825" s="362"/>
      <c r="H825" s="362"/>
      <c r="I825" s="362"/>
      <c r="J825" s="363"/>
      <c r="K825" s="363"/>
      <c r="L825" s="363"/>
      <c r="M825" s="363"/>
      <c r="N825" s="363"/>
      <c r="O825" s="363"/>
      <c r="P825" s="363"/>
      <c r="Q825" s="363"/>
      <c r="R825" s="363"/>
      <c r="S825" s="363"/>
      <c r="T825" s="363"/>
      <c r="U825" s="363"/>
      <c r="V825" s="794"/>
      <c r="W825" s="1913"/>
      <c r="X825" s="387" t="s">
        <v>20211</v>
      </c>
      <c r="Y825" s="1913"/>
      <c r="Z825" s="1925"/>
      <c r="AA825" s="1913"/>
      <c r="AB825" s="1914"/>
      <c r="AC825" s="1915"/>
      <c r="AD825" s="841">
        <v>807</v>
      </c>
      <c r="AE825" s="842" t="s">
        <v>20212</v>
      </c>
      <c r="AF825" s="855" t="s">
        <v>20213</v>
      </c>
      <c r="AG825" s="861"/>
      <c r="AH825" s="861"/>
      <c r="AI825" s="861"/>
      <c r="AJ825" s="861"/>
      <c r="AK825" s="861"/>
      <c r="AL825" s="861"/>
      <c r="AM825" s="862"/>
      <c r="AN825" s="862"/>
      <c r="AO825" s="862"/>
      <c r="AP825" s="862"/>
      <c r="AQ825" s="862"/>
      <c r="AR825" s="862"/>
      <c r="AS825" s="862"/>
      <c r="AT825" s="862"/>
      <c r="AU825" s="862"/>
      <c r="AV825" s="875"/>
      <c r="AW825" s="875"/>
      <c r="AX825" s="875"/>
      <c r="AY825" s="876"/>
    </row>
    <row r="826" spans="2:51" ht="15.75" thickBot="1">
      <c r="B826" s="177"/>
      <c r="C826" s="363"/>
      <c r="D826" s="362"/>
      <c r="E826" s="362"/>
      <c r="F826" s="362"/>
      <c r="G826" s="362"/>
      <c r="H826" s="362"/>
      <c r="I826" s="362"/>
      <c r="J826" s="363"/>
      <c r="K826" s="363"/>
      <c r="L826" s="363"/>
      <c r="M826" s="363"/>
      <c r="N826" s="363"/>
      <c r="O826" s="363"/>
      <c r="P826" s="363"/>
      <c r="Q826" s="363"/>
      <c r="R826" s="363"/>
      <c r="S826" s="363"/>
      <c r="T826" s="363"/>
      <c r="U826" s="363"/>
      <c r="V826" s="363"/>
      <c r="W826" s="1913"/>
      <c r="X826" s="1913"/>
      <c r="Y826" s="1913"/>
      <c r="Z826" s="1913"/>
      <c r="AA826" s="1913"/>
      <c r="AB826" s="1914"/>
      <c r="AC826" s="1915"/>
      <c r="AD826" s="367"/>
      <c r="AE826" s="822"/>
      <c r="AF826" s="176"/>
      <c r="AG826" s="178"/>
      <c r="AH826" s="178"/>
      <c r="AI826" s="178"/>
      <c r="AJ826" s="178"/>
      <c r="AK826" s="178"/>
      <c r="AL826" s="178"/>
      <c r="AM826" s="176"/>
      <c r="AN826" s="176"/>
      <c r="AO826" s="173"/>
      <c r="AP826" s="173"/>
      <c r="AQ826" s="173"/>
      <c r="AR826" s="173"/>
      <c r="AS826" s="365"/>
      <c r="AT826" s="173"/>
      <c r="AU826" s="173"/>
      <c r="AV826" s="173"/>
      <c r="AW826" s="173"/>
      <c r="AX826" s="173"/>
      <c r="AY826" s="173"/>
    </row>
    <row r="827" spans="2:51" ht="15.75" thickBot="1">
      <c r="B827" s="390" t="s">
        <v>1413</v>
      </c>
      <c r="C827" s="363"/>
      <c r="D827" s="362"/>
      <c r="E827" s="802"/>
      <c r="F827" s="362"/>
      <c r="G827" s="362"/>
      <c r="H827" s="362"/>
      <c r="I827" s="362"/>
      <c r="J827" s="363"/>
      <c r="K827" s="363"/>
      <c r="L827" s="363"/>
      <c r="M827" s="363"/>
      <c r="N827" s="363"/>
      <c r="O827" s="363"/>
      <c r="P827" s="363"/>
      <c r="Q827" s="363"/>
      <c r="R827" s="795"/>
      <c r="S827" s="363"/>
      <c r="T827" s="363"/>
      <c r="U827" s="363"/>
      <c r="V827" s="363"/>
      <c r="W827" s="1913"/>
      <c r="X827" s="1913"/>
      <c r="Y827" s="1913"/>
      <c r="Z827" s="1913"/>
      <c r="AA827" s="1913"/>
      <c r="AB827" s="1914"/>
      <c r="AC827" s="1915"/>
      <c r="AD827" s="1669" t="s">
        <v>20214</v>
      </c>
      <c r="AE827" s="491" t="s">
        <v>1413</v>
      </c>
      <c r="AF827" s="176"/>
      <c r="AG827" s="178"/>
      <c r="AH827" s="178"/>
      <c r="AI827" s="178"/>
      <c r="AJ827" s="178"/>
      <c r="AK827" s="178"/>
      <c r="AL827" s="178"/>
      <c r="AM827" s="176"/>
      <c r="AN827" s="176"/>
      <c r="AO827" s="173"/>
      <c r="AP827" s="173"/>
      <c r="AQ827" s="173"/>
      <c r="AR827" s="173"/>
      <c r="AS827" s="365"/>
      <c r="AT827" s="173"/>
      <c r="AU827" s="179"/>
      <c r="AV827" s="173"/>
      <c r="AW827" s="173"/>
      <c r="AX827" s="173"/>
      <c r="AY827" s="173"/>
    </row>
    <row r="828" spans="2:51">
      <c r="B828" s="803" t="s">
        <v>1414</v>
      </c>
      <c r="C828" s="751">
        <f>IF(R821=0,0,(R821/J821))</f>
        <v>5.3928358844276936E-2</v>
      </c>
      <c r="D828" s="362"/>
      <c r="E828" s="362"/>
      <c r="F828" s="362"/>
      <c r="G828" s="362"/>
      <c r="H828" s="362"/>
      <c r="I828" s="362"/>
      <c r="J828" s="363"/>
      <c r="K828" s="363"/>
      <c r="L828" s="363"/>
      <c r="M828" s="363"/>
      <c r="N828" s="363"/>
      <c r="O828" s="363"/>
      <c r="P828" s="363"/>
      <c r="Q828" s="363"/>
      <c r="R828" s="363"/>
      <c r="S828" s="363"/>
      <c r="T828" s="363"/>
      <c r="U828" s="363"/>
      <c r="V828" s="363"/>
      <c r="W828" s="1913"/>
      <c r="X828" s="385" t="s">
        <v>20215</v>
      </c>
      <c r="Y828" s="1913"/>
      <c r="Z828" s="1923"/>
      <c r="AA828" s="1913"/>
      <c r="AB828" s="1914"/>
      <c r="AC828" s="1915"/>
      <c r="AD828" s="839">
        <v>808</v>
      </c>
      <c r="AE828" s="840" t="s">
        <v>20216</v>
      </c>
      <c r="AF828" s="750" t="s">
        <v>20217</v>
      </c>
      <c r="AG828" s="859"/>
      <c r="AH828" s="859"/>
      <c r="AI828" s="859"/>
      <c r="AJ828" s="859"/>
      <c r="AK828" s="859"/>
      <c r="AL828" s="859"/>
      <c r="AM828" s="860"/>
      <c r="AN828" s="860"/>
      <c r="AO828" s="860"/>
      <c r="AP828" s="860"/>
      <c r="AQ828" s="860"/>
      <c r="AR828" s="860"/>
      <c r="AS828" s="860"/>
      <c r="AT828" s="860"/>
      <c r="AU828" s="860"/>
      <c r="AV828" s="873"/>
      <c r="AW828" s="873"/>
      <c r="AX828" s="873"/>
      <c r="AY828" s="877"/>
    </row>
    <row r="829" spans="2:51" ht="15.75" thickBot="1">
      <c r="B829" s="804" t="s">
        <v>1421</v>
      </c>
      <c r="C829" s="813">
        <f>IF(S821=0,0,(S821/J821))</f>
        <v>3.010731324014377E-2</v>
      </c>
      <c r="D829" s="362"/>
      <c r="E829" s="362"/>
      <c r="F829" s="362"/>
      <c r="G829" s="362"/>
      <c r="H829" s="362"/>
      <c r="I829" s="362"/>
      <c r="J829" s="363"/>
      <c r="K829" s="363"/>
      <c r="L829" s="363"/>
      <c r="M829" s="363"/>
      <c r="N829" s="363"/>
      <c r="O829" s="363"/>
      <c r="P829" s="363"/>
      <c r="Q829" s="363"/>
      <c r="R829" s="363"/>
      <c r="S829" s="363"/>
      <c r="T829" s="363"/>
      <c r="U829" s="363"/>
      <c r="V829" s="363"/>
      <c r="W829" s="1913"/>
      <c r="X829" s="387" t="s">
        <v>20218</v>
      </c>
      <c r="Y829" s="1913"/>
      <c r="Z829" s="1925"/>
      <c r="AA829" s="1913"/>
      <c r="AB829" s="1914"/>
      <c r="AC829" s="1915"/>
      <c r="AD829" s="841">
        <v>809</v>
      </c>
      <c r="AE829" s="842" t="s">
        <v>20219</v>
      </c>
      <c r="AF829" s="867" t="s">
        <v>20220</v>
      </c>
      <c r="AG829" s="861"/>
      <c r="AH829" s="861"/>
      <c r="AI829" s="861"/>
      <c r="AJ829" s="861"/>
      <c r="AK829" s="861"/>
      <c r="AL829" s="861"/>
      <c r="AM829" s="862"/>
      <c r="AN829" s="862"/>
      <c r="AO829" s="862"/>
      <c r="AP829" s="862"/>
      <c r="AQ829" s="862"/>
      <c r="AR829" s="862"/>
      <c r="AS829" s="862"/>
      <c r="AT829" s="862"/>
      <c r="AU829" s="862"/>
      <c r="AV829" s="875"/>
      <c r="AW829" s="875"/>
      <c r="AX829" s="875"/>
      <c r="AY829" s="878"/>
    </row>
    <row r="830" spans="2:51" ht="15.75" thickBot="1">
      <c r="B830" s="180"/>
      <c r="C830" s="363"/>
      <c r="D830" s="362"/>
      <c r="E830" s="362"/>
      <c r="F830" s="362"/>
      <c r="G830" s="362"/>
      <c r="H830" s="362"/>
      <c r="I830" s="362"/>
      <c r="J830" s="363"/>
      <c r="K830" s="363"/>
      <c r="L830" s="363"/>
      <c r="M830" s="363"/>
      <c r="N830" s="363"/>
      <c r="O830" s="363"/>
      <c r="P830" s="363"/>
      <c r="Q830" s="363"/>
      <c r="R830" s="363"/>
      <c r="S830" s="795"/>
      <c r="T830" s="363"/>
      <c r="U830" s="363"/>
      <c r="V830" s="363"/>
      <c r="W830" s="1913"/>
      <c r="X830" s="1913"/>
      <c r="Y830" s="1913"/>
      <c r="Z830" s="1913"/>
      <c r="AA830" s="1913"/>
      <c r="AB830" s="1914"/>
      <c r="AC830" s="1915"/>
      <c r="AD830" s="180"/>
      <c r="AE830" s="823"/>
      <c r="AF830" s="176"/>
      <c r="AG830" s="178"/>
      <c r="AH830" s="178"/>
      <c r="AI830" s="178"/>
      <c r="AJ830" s="178"/>
      <c r="AK830" s="178"/>
      <c r="AL830" s="178"/>
      <c r="AM830" s="176"/>
      <c r="AN830" s="176"/>
      <c r="AO830" s="173"/>
      <c r="AP830" s="173"/>
      <c r="AQ830" s="173"/>
      <c r="AR830" s="173"/>
      <c r="AS830" s="365"/>
      <c r="AT830" s="173"/>
      <c r="AU830" s="173"/>
      <c r="AV830" s="179"/>
      <c r="AW830" s="173"/>
      <c r="AX830" s="173"/>
      <c r="AY830" s="173"/>
    </row>
    <row r="831" spans="2:51" ht="15.75" thickBot="1">
      <c r="B831" s="390" t="s">
        <v>20221</v>
      </c>
      <c r="C831" s="363"/>
      <c r="D831" s="362"/>
      <c r="E831" s="362"/>
      <c r="F831" s="362"/>
      <c r="G831" s="362"/>
      <c r="H831" s="362"/>
      <c r="I831" s="362"/>
      <c r="J831" s="363"/>
      <c r="K831" s="363"/>
      <c r="L831" s="363"/>
      <c r="M831" s="363"/>
      <c r="N831" s="363"/>
      <c r="O831" s="363"/>
      <c r="P831" s="363"/>
      <c r="Q831" s="363"/>
      <c r="R831" s="363"/>
      <c r="S831" s="363"/>
      <c r="T831" s="363"/>
      <c r="U831" s="363"/>
      <c r="V831" s="363"/>
      <c r="W831" s="1913"/>
      <c r="X831" s="1913"/>
      <c r="Y831" s="1913"/>
      <c r="Z831" s="1913"/>
      <c r="AA831" s="1913"/>
      <c r="AB831" s="1914"/>
      <c r="AC831" s="1915"/>
      <c r="AD831" s="1669" t="s">
        <v>20222</v>
      </c>
      <c r="AE831" s="491" t="s">
        <v>20221</v>
      </c>
      <c r="AF831" s="176"/>
      <c r="AG831" s="178"/>
      <c r="AH831" s="178"/>
      <c r="AI831" s="178"/>
      <c r="AJ831" s="178"/>
      <c r="AK831" s="178"/>
      <c r="AL831" s="178"/>
      <c r="AM831" s="176"/>
      <c r="AN831" s="176"/>
      <c r="AO831" s="173"/>
      <c r="AP831" s="173"/>
      <c r="AQ831" s="173"/>
      <c r="AR831" s="173"/>
      <c r="AS831" s="365"/>
      <c r="AT831" s="173"/>
      <c r="AU831" s="173"/>
      <c r="AV831" s="173"/>
      <c r="AW831" s="173"/>
      <c r="AX831" s="173"/>
      <c r="AY831" s="173"/>
    </row>
    <row r="832" spans="2:51" ht="30" customHeight="1">
      <c r="B832" s="805" t="s">
        <v>20223</v>
      </c>
      <c r="C832" s="751">
        <f>IF($J$413=0,0,$J$413/$J$821)</f>
        <v>0</v>
      </c>
      <c r="D832" s="362"/>
      <c r="E832" s="362"/>
      <c r="F832" s="362"/>
      <c r="G832" s="362"/>
      <c r="H832" s="362"/>
      <c r="I832" s="362"/>
      <c r="J832" s="363"/>
      <c r="K832" s="363"/>
      <c r="L832" s="363"/>
      <c r="M832" s="363"/>
      <c r="N832" s="363"/>
      <c r="O832" s="363"/>
      <c r="P832" s="363"/>
      <c r="Q832" s="363"/>
      <c r="R832" s="363"/>
      <c r="S832" s="363"/>
      <c r="T832" s="363"/>
      <c r="U832" s="363"/>
      <c r="V832" s="363"/>
      <c r="W832" s="1928"/>
      <c r="X832" s="385" t="s">
        <v>20224</v>
      </c>
      <c r="Y832" s="1913"/>
      <c r="Z832" s="1923"/>
      <c r="AA832" s="1913"/>
      <c r="AB832" s="1914"/>
      <c r="AC832" s="1915"/>
      <c r="AD832" s="839">
        <v>810</v>
      </c>
      <c r="AE832" s="843" t="s">
        <v>20223</v>
      </c>
      <c r="AF832" s="750" t="s">
        <v>20225</v>
      </c>
      <c r="AG832" s="859"/>
      <c r="AH832" s="859"/>
      <c r="AI832" s="859"/>
      <c r="AJ832" s="859"/>
      <c r="AK832" s="859"/>
      <c r="AL832" s="859"/>
      <c r="AM832" s="860"/>
      <c r="AN832" s="860"/>
      <c r="AO832" s="860"/>
      <c r="AP832" s="860"/>
      <c r="AQ832" s="860"/>
      <c r="AR832" s="860"/>
      <c r="AS832" s="860"/>
      <c r="AT832" s="860"/>
      <c r="AU832" s="860"/>
      <c r="AV832" s="873"/>
      <c r="AW832" s="873"/>
      <c r="AX832" s="873"/>
      <c r="AY832" s="877"/>
    </row>
    <row r="833" spans="2:51" ht="30" customHeight="1">
      <c r="B833" s="806" t="s">
        <v>20226</v>
      </c>
      <c r="C833" s="753">
        <f>IF($J$210=0,0,$J$210/$J$821)</f>
        <v>0.11092022632653969</v>
      </c>
      <c r="D833" s="362"/>
      <c r="E833" s="362"/>
      <c r="F833" s="362"/>
      <c r="G833" s="362"/>
      <c r="H833" s="362"/>
      <c r="I833" s="362"/>
      <c r="J833" s="363"/>
      <c r="K833" s="363"/>
      <c r="L833" s="363"/>
      <c r="M833" s="363"/>
      <c r="N833" s="363"/>
      <c r="O833" s="363"/>
      <c r="P833" s="363"/>
      <c r="Q833" s="363"/>
      <c r="R833" s="363"/>
      <c r="S833" s="363"/>
      <c r="T833" s="363"/>
      <c r="U833" s="363"/>
      <c r="V833" s="363"/>
      <c r="W833" s="1928"/>
      <c r="X833" s="386" t="s">
        <v>20227</v>
      </c>
      <c r="Y833" s="1913"/>
      <c r="Z833" s="1924"/>
      <c r="AA833" s="1913"/>
      <c r="AB833" s="1914"/>
      <c r="AC833" s="1915"/>
      <c r="AD833" s="844">
        <v>811</v>
      </c>
      <c r="AE833" s="828" t="s">
        <v>20226</v>
      </c>
      <c r="AF833" s="752" t="s">
        <v>20228</v>
      </c>
      <c r="AG833" s="863"/>
      <c r="AH833" s="863"/>
      <c r="AI833" s="863"/>
      <c r="AJ833" s="863"/>
      <c r="AK833" s="863"/>
      <c r="AL833" s="863"/>
      <c r="AM833" s="864"/>
      <c r="AN833" s="864"/>
      <c r="AO833" s="864"/>
      <c r="AP833" s="864"/>
      <c r="AQ833" s="864"/>
      <c r="AR833" s="864"/>
      <c r="AS833" s="864"/>
      <c r="AT833" s="864"/>
      <c r="AU833" s="864"/>
      <c r="AV833" s="879"/>
      <c r="AW833" s="879"/>
      <c r="AX833" s="879"/>
      <c r="AY833" s="880"/>
    </row>
    <row r="834" spans="2:51" ht="30" customHeight="1">
      <c r="B834" s="806" t="s">
        <v>20229</v>
      </c>
      <c r="C834" s="753">
        <f>IF($J$616=0,0,$J$616/$J$821)</f>
        <v>0.88907977367346025</v>
      </c>
      <c r="D834" s="362"/>
      <c r="E834" s="362"/>
      <c r="F834" s="362"/>
      <c r="G834" s="362"/>
      <c r="H834" s="362"/>
      <c r="I834" s="362"/>
      <c r="J834" s="363"/>
      <c r="K834" s="363"/>
      <c r="L834" s="363"/>
      <c r="M834" s="363"/>
      <c r="N834" s="363"/>
      <c r="O834" s="363"/>
      <c r="P834" s="363"/>
      <c r="Q834" s="363"/>
      <c r="R834" s="363"/>
      <c r="S834" s="363"/>
      <c r="T834" s="363"/>
      <c r="U834" s="363"/>
      <c r="V834" s="363"/>
      <c r="W834" s="1928"/>
      <c r="X834" s="386" t="s">
        <v>20230</v>
      </c>
      <c r="Y834" s="1913"/>
      <c r="Z834" s="1924"/>
      <c r="AA834" s="1913"/>
      <c r="AB834" s="1914"/>
      <c r="AC834" s="1915"/>
      <c r="AD834" s="844">
        <v>812</v>
      </c>
      <c r="AE834" s="828" t="s">
        <v>20229</v>
      </c>
      <c r="AF834" s="752" t="s">
        <v>20231</v>
      </c>
      <c r="AG834" s="863"/>
      <c r="AH834" s="863"/>
      <c r="AI834" s="863"/>
      <c r="AJ834" s="863"/>
      <c r="AK834" s="863"/>
      <c r="AL834" s="863"/>
      <c r="AM834" s="864"/>
      <c r="AN834" s="864"/>
      <c r="AO834" s="864"/>
      <c r="AP834" s="864"/>
      <c r="AQ834" s="864"/>
      <c r="AR834" s="864"/>
      <c r="AS834" s="864"/>
      <c r="AT834" s="864"/>
      <c r="AU834" s="864"/>
      <c r="AV834" s="879"/>
      <c r="AW834" s="879"/>
      <c r="AX834" s="879"/>
      <c r="AY834" s="880"/>
    </row>
    <row r="835" spans="2:51" ht="30" customHeight="1">
      <c r="B835" s="806" t="s">
        <v>20232</v>
      </c>
      <c r="C835" s="753">
        <f>IF($J$819=0,0,$J$819/$J$821)</f>
        <v>0</v>
      </c>
      <c r="D835" s="362"/>
      <c r="E835" s="362"/>
      <c r="F835" s="362"/>
      <c r="G835" s="362"/>
      <c r="H835" s="362"/>
      <c r="I835" s="362"/>
      <c r="J835" s="363"/>
      <c r="K835" s="363"/>
      <c r="L835" s="363"/>
      <c r="M835" s="363"/>
      <c r="N835" s="363"/>
      <c r="O835" s="363"/>
      <c r="P835" s="363"/>
      <c r="Q835" s="363"/>
      <c r="R835" s="363"/>
      <c r="S835" s="363"/>
      <c r="T835" s="363"/>
      <c r="U835" s="363"/>
      <c r="V835" s="363"/>
      <c r="W835" s="1928"/>
      <c r="X835" s="386" t="s">
        <v>20233</v>
      </c>
      <c r="Y835" s="1913"/>
      <c r="Z835" s="1924"/>
      <c r="AA835" s="1913"/>
      <c r="AB835" s="1914"/>
      <c r="AC835" s="1915"/>
      <c r="AD835" s="844">
        <v>813</v>
      </c>
      <c r="AE835" s="828" t="s">
        <v>20232</v>
      </c>
      <c r="AF835" s="752" t="s">
        <v>20234</v>
      </c>
      <c r="AG835" s="863"/>
      <c r="AH835" s="863"/>
      <c r="AI835" s="863"/>
      <c r="AJ835" s="863"/>
      <c r="AK835" s="863"/>
      <c r="AL835" s="863"/>
      <c r="AM835" s="864"/>
      <c r="AN835" s="864"/>
      <c r="AO835" s="864"/>
      <c r="AP835" s="864"/>
      <c r="AQ835" s="864"/>
      <c r="AR835" s="864"/>
      <c r="AS835" s="864"/>
      <c r="AT835" s="864"/>
      <c r="AU835" s="864"/>
      <c r="AV835" s="879"/>
      <c r="AW835" s="879"/>
      <c r="AX835" s="879"/>
      <c r="AY835" s="880"/>
    </row>
    <row r="836" spans="2:51" ht="30" customHeight="1">
      <c r="B836" s="807" t="s">
        <v>20235</v>
      </c>
      <c r="C836" s="753">
        <f>IF(($J$616+$J$819)=0,0,($J$616+$J$819)/$J$821)</f>
        <v>0.88907977367346025</v>
      </c>
      <c r="D836" s="362"/>
      <c r="E836" s="362"/>
      <c r="F836" s="362"/>
      <c r="G836" s="362"/>
      <c r="H836" s="362"/>
      <c r="I836" s="362"/>
      <c r="J836" s="363"/>
      <c r="K836" s="363"/>
      <c r="L836" s="363"/>
      <c r="M836" s="363"/>
      <c r="N836" s="363"/>
      <c r="O836" s="363"/>
      <c r="P836" s="363"/>
      <c r="Q836" s="363"/>
      <c r="R836" s="363"/>
      <c r="S836" s="363"/>
      <c r="T836" s="363"/>
      <c r="U836" s="363"/>
      <c r="V836" s="363"/>
      <c r="W836" s="1928"/>
      <c r="X836" s="386" t="s">
        <v>20236</v>
      </c>
      <c r="Y836" s="1913"/>
      <c r="Z836" s="1924"/>
      <c r="AA836" s="1913"/>
      <c r="AB836" s="1914"/>
      <c r="AC836" s="1915"/>
      <c r="AD836" s="844">
        <v>814</v>
      </c>
      <c r="AE836" s="828" t="s">
        <v>20235</v>
      </c>
      <c r="AF836" s="752" t="s">
        <v>20237</v>
      </c>
      <c r="AG836" s="863"/>
      <c r="AH836" s="863"/>
      <c r="AI836" s="863"/>
      <c r="AJ836" s="863"/>
      <c r="AK836" s="863"/>
      <c r="AL836" s="863"/>
      <c r="AM836" s="864"/>
      <c r="AN836" s="864"/>
      <c r="AO836" s="864"/>
      <c r="AP836" s="864"/>
      <c r="AQ836" s="864"/>
      <c r="AR836" s="864"/>
      <c r="AS836" s="864"/>
      <c r="AT836" s="864"/>
      <c r="AU836" s="864"/>
      <c r="AV836" s="879"/>
      <c r="AW836" s="879"/>
      <c r="AX836" s="879"/>
      <c r="AY836" s="880"/>
    </row>
    <row r="837" spans="2:51" ht="30" customHeight="1">
      <c r="B837" s="807" t="s">
        <v>20238</v>
      </c>
      <c r="C837" s="811">
        <f>C836+C833</f>
        <v>1</v>
      </c>
      <c r="D837" s="362"/>
      <c r="E837" s="362"/>
      <c r="F837" s="362"/>
      <c r="G837" s="362"/>
      <c r="H837" s="362"/>
      <c r="I837" s="362"/>
      <c r="J837" s="363"/>
      <c r="K837" s="363"/>
      <c r="L837" s="363"/>
      <c r="M837" s="363"/>
      <c r="N837" s="363"/>
      <c r="O837" s="363"/>
      <c r="P837" s="363"/>
      <c r="Q837" s="363"/>
      <c r="R837" s="363"/>
      <c r="S837" s="363"/>
      <c r="T837" s="363"/>
      <c r="U837" s="363"/>
      <c r="V837" s="363"/>
      <c r="W837" s="1928"/>
      <c r="X837" s="386" t="s">
        <v>20239</v>
      </c>
      <c r="Y837" s="1913"/>
      <c r="Z837" s="1924"/>
      <c r="AA837" s="1913"/>
      <c r="AB837" s="1914"/>
      <c r="AC837" s="1915"/>
      <c r="AD837" s="844">
        <v>815</v>
      </c>
      <c r="AE837" s="828" t="s">
        <v>20238</v>
      </c>
      <c r="AF837" s="695" t="s">
        <v>20240</v>
      </c>
      <c r="AG837" s="863"/>
      <c r="AH837" s="863"/>
      <c r="AI837" s="863"/>
      <c r="AJ837" s="863"/>
      <c r="AK837" s="863"/>
      <c r="AL837" s="863"/>
      <c r="AM837" s="864"/>
      <c r="AN837" s="864"/>
      <c r="AO837" s="864"/>
      <c r="AP837" s="864"/>
      <c r="AQ837" s="864"/>
      <c r="AR837" s="864"/>
      <c r="AS837" s="864"/>
      <c r="AT837" s="864"/>
      <c r="AU837" s="864"/>
      <c r="AV837" s="879"/>
      <c r="AW837" s="879"/>
      <c r="AX837" s="879"/>
      <c r="AY837" s="880"/>
    </row>
    <row r="838" spans="2:51" ht="30" customHeight="1" thickBot="1">
      <c r="B838" s="808" t="s">
        <v>1429</v>
      </c>
      <c r="C838" s="812">
        <f>IF($L$821=0,0,$L$821/$J$821)</f>
        <v>23.286161480175771</v>
      </c>
      <c r="D838" s="362"/>
      <c r="E838" s="362"/>
      <c r="F838" s="362"/>
      <c r="G838" s="362"/>
      <c r="H838" s="362"/>
      <c r="I838" s="362"/>
      <c r="J838" s="363"/>
      <c r="K838" s="363"/>
      <c r="L838" s="363"/>
      <c r="M838" s="363"/>
      <c r="N838" s="363"/>
      <c r="O838" s="363"/>
      <c r="P838" s="363"/>
      <c r="Q838" s="363"/>
      <c r="R838" s="363"/>
      <c r="S838" s="363"/>
      <c r="T838" s="363"/>
      <c r="U838" s="363"/>
      <c r="V838" s="363"/>
      <c r="W838" s="1928"/>
      <c r="X838" s="387" t="s">
        <v>20241</v>
      </c>
      <c r="Y838" s="1913"/>
      <c r="Z838" s="1925"/>
      <c r="AA838" s="1913"/>
      <c r="AB838" s="1914"/>
      <c r="AC838" s="1915"/>
      <c r="AD838" s="841">
        <v>816</v>
      </c>
      <c r="AE838" s="845" t="s">
        <v>1429</v>
      </c>
      <c r="AF838" s="868" t="s">
        <v>20242</v>
      </c>
      <c r="AG838" s="861"/>
      <c r="AH838" s="861"/>
      <c r="AI838" s="861"/>
      <c r="AJ838" s="861"/>
      <c r="AK838" s="861"/>
      <c r="AL838" s="861"/>
      <c r="AM838" s="862"/>
      <c r="AN838" s="862"/>
      <c r="AO838" s="862"/>
      <c r="AP838" s="862"/>
      <c r="AQ838" s="862"/>
      <c r="AR838" s="862"/>
      <c r="AS838" s="862"/>
      <c r="AT838" s="862"/>
      <c r="AU838" s="862"/>
      <c r="AV838" s="875"/>
      <c r="AW838" s="875"/>
      <c r="AX838" s="875"/>
      <c r="AY838" s="878"/>
    </row>
    <row r="839" spans="2:51">
      <c r="B839" s="181"/>
      <c r="C839" s="790"/>
      <c r="D839" s="362"/>
      <c r="E839" s="362"/>
      <c r="F839" s="362"/>
      <c r="G839" s="362"/>
      <c r="H839" s="362"/>
      <c r="I839" s="362"/>
      <c r="J839" s="790"/>
      <c r="K839" s="790"/>
      <c r="L839" s="790"/>
      <c r="M839" s="790"/>
      <c r="N839" s="790"/>
      <c r="O839" s="790"/>
      <c r="P839" s="790"/>
      <c r="Q839" s="790"/>
      <c r="R839" s="790"/>
      <c r="S839" s="790"/>
      <c r="T839" s="790"/>
      <c r="U839" s="790"/>
      <c r="V839" s="790"/>
      <c r="W839" s="1913"/>
      <c r="X839" s="1913"/>
      <c r="Y839" s="1913"/>
      <c r="Z839" s="1913"/>
      <c r="AA839" s="1913"/>
      <c r="AB839" s="1913"/>
      <c r="AC839" s="1913"/>
      <c r="AD839" s="181"/>
      <c r="AE839" s="824"/>
      <c r="AF839" s="181"/>
      <c r="AG839" s="182"/>
      <c r="AH839" s="182"/>
      <c r="AI839" s="182"/>
      <c r="AJ839" s="182"/>
      <c r="AK839" s="182"/>
      <c r="AL839" s="182"/>
      <c r="AM839" s="181"/>
      <c r="AN839" s="181"/>
      <c r="AO839" s="181"/>
      <c r="AP839" s="181"/>
      <c r="AQ839" s="181"/>
      <c r="AR839" s="181"/>
      <c r="AS839" s="373"/>
      <c r="AT839" s="181"/>
      <c r="AU839" s="181"/>
      <c r="AV839" s="181"/>
      <c r="AW839" s="181"/>
      <c r="AX839" s="181"/>
      <c r="AY839" s="181"/>
    </row>
    <row r="840" spans="2:51">
      <c r="B840" s="1913"/>
      <c r="C840" s="1912"/>
      <c r="D840" s="1912"/>
      <c r="E840" s="1912"/>
      <c r="F840" s="1912"/>
      <c r="G840" s="1912"/>
      <c r="H840" s="1912"/>
      <c r="I840" s="1912"/>
      <c r="J840" s="1912"/>
      <c r="K840" s="1912"/>
      <c r="L840" s="1912"/>
      <c r="M840" s="1912"/>
      <c r="N840" s="1912"/>
      <c r="O840" s="1912"/>
      <c r="P840" s="1912"/>
      <c r="Q840" s="1912"/>
      <c r="R840" s="1912"/>
      <c r="S840" s="1912"/>
      <c r="T840" s="1912"/>
      <c r="U840" s="1912"/>
      <c r="V840" s="1912"/>
      <c r="W840" s="1913"/>
      <c r="X840" s="1913"/>
      <c r="Y840" s="1913"/>
      <c r="Z840" s="1913"/>
      <c r="AA840" s="1913"/>
      <c r="AB840" s="1913"/>
      <c r="AC840" s="1913"/>
      <c r="AD840" s="1929"/>
      <c r="AE840" s="1930"/>
      <c r="AF840" s="1929"/>
      <c r="AG840" s="1929"/>
      <c r="AH840" s="1929"/>
      <c r="AI840" s="1929"/>
      <c r="AJ840" s="1929"/>
      <c r="AK840" s="1929"/>
      <c r="AL840" s="1929"/>
      <c r="AM840" s="1929"/>
      <c r="AN840" s="1929"/>
      <c r="AO840" s="1929"/>
      <c r="AP840" s="1929"/>
      <c r="AQ840" s="1929"/>
      <c r="AR840" s="1929"/>
      <c r="AS840" s="1931"/>
      <c r="AT840" s="1929"/>
      <c r="AU840" s="1929"/>
      <c r="AV840" s="1929"/>
      <c r="AW840" s="1929"/>
      <c r="AX840" s="1929"/>
      <c r="AY840" s="1929"/>
    </row>
    <row r="841" spans="2:51">
      <c r="B841" s="1913"/>
      <c r="C841" s="1912"/>
      <c r="D841" s="1912"/>
      <c r="E841" s="1912"/>
      <c r="F841" s="1912"/>
      <c r="G841" s="1912"/>
      <c r="H841" s="1912"/>
      <c r="I841" s="1912"/>
      <c r="J841" s="1912"/>
      <c r="K841" s="1912"/>
      <c r="L841" s="1912"/>
      <c r="M841" s="1912"/>
      <c r="N841" s="1912"/>
      <c r="O841" s="1912"/>
      <c r="P841" s="1912"/>
      <c r="Q841" s="1912"/>
      <c r="R841" s="1912"/>
      <c r="S841" s="1912"/>
      <c r="T841" s="1912"/>
      <c r="U841" s="1912"/>
      <c r="V841" s="1912"/>
      <c r="W841" s="1913"/>
      <c r="X841" s="1913"/>
      <c r="Y841" s="1913"/>
      <c r="Z841" s="1913"/>
      <c r="AA841" s="1913"/>
      <c r="AB841" s="1913"/>
      <c r="AC841" s="1913"/>
      <c r="AD841" s="1929"/>
      <c r="AE841" s="1930"/>
      <c r="AF841" s="1929"/>
      <c r="AG841" s="1929"/>
      <c r="AH841" s="1929"/>
      <c r="AI841" s="1929"/>
      <c r="AJ841" s="1929"/>
      <c r="AK841" s="1929"/>
      <c r="AL841" s="1929"/>
      <c r="AM841" s="1929"/>
      <c r="AN841" s="1929"/>
      <c r="AO841" s="1929"/>
      <c r="AP841" s="1929"/>
      <c r="AQ841" s="1929"/>
      <c r="AR841" s="1929"/>
      <c r="AS841" s="1931"/>
      <c r="AT841" s="1929"/>
      <c r="AU841" s="1929"/>
      <c r="AV841" s="1929"/>
      <c r="AW841" s="1929"/>
      <c r="AX841" s="1929"/>
      <c r="AY841" s="1929"/>
    </row>
    <row r="842" spans="2:51">
      <c r="B842" s="1913"/>
      <c r="C842" s="1912"/>
      <c r="D842" s="1912"/>
      <c r="E842" s="1912"/>
      <c r="F842" s="1912"/>
      <c r="G842" s="1912"/>
      <c r="H842" s="1912"/>
      <c r="I842" s="1912"/>
      <c r="J842" s="1912"/>
      <c r="K842" s="1912"/>
      <c r="L842" s="1912"/>
      <c r="M842" s="1912"/>
      <c r="N842" s="1912"/>
      <c r="O842" s="1912"/>
      <c r="P842" s="1912"/>
      <c r="Q842" s="1912"/>
      <c r="R842" s="1912"/>
      <c r="S842" s="1912"/>
      <c r="T842" s="1912"/>
      <c r="U842" s="1912"/>
      <c r="V842" s="1912"/>
      <c r="W842" s="1913"/>
      <c r="X842" s="1913"/>
      <c r="Y842" s="1913"/>
      <c r="Z842" s="1913"/>
      <c r="AA842" s="1913"/>
      <c r="AB842" s="1913"/>
      <c r="AC842" s="1913"/>
      <c r="AD842" s="1929"/>
      <c r="AE842" s="1930"/>
      <c r="AF842" s="1929"/>
      <c r="AG842" s="1929"/>
      <c r="AH842" s="1929"/>
      <c r="AI842" s="1929"/>
      <c r="AJ842" s="1929"/>
      <c r="AK842" s="1929"/>
      <c r="AL842" s="1929"/>
      <c r="AM842" s="1929"/>
      <c r="AN842" s="1929"/>
      <c r="AO842" s="1929"/>
      <c r="AP842" s="1929"/>
      <c r="AQ842" s="1929"/>
      <c r="AR842" s="1929"/>
      <c r="AS842" s="1931"/>
      <c r="AT842" s="1929"/>
      <c r="AU842" s="1929"/>
      <c r="AV842" s="1929"/>
      <c r="AW842" s="1929"/>
      <c r="AX842" s="1929"/>
      <c r="AY842" s="1929"/>
    </row>
    <row r="843" spans="2:51">
      <c r="B843" s="1913"/>
      <c r="C843" s="1912"/>
      <c r="D843" s="1912"/>
      <c r="E843" s="1912"/>
      <c r="F843" s="1912"/>
      <c r="G843" s="1912"/>
      <c r="H843" s="1912"/>
      <c r="I843" s="1912"/>
      <c r="J843" s="1912"/>
      <c r="K843" s="1912"/>
      <c r="L843" s="1912"/>
      <c r="M843" s="1912"/>
      <c r="N843" s="1912"/>
      <c r="O843" s="1912"/>
      <c r="P843" s="1912"/>
      <c r="Q843" s="1912"/>
      <c r="R843" s="1912"/>
      <c r="S843" s="1912"/>
      <c r="T843" s="1912"/>
      <c r="U843" s="1912"/>
      <c r="V843" s="1912"/>
      <c r="W843" s="1913"/>
      <c r="X843" s="1913"/>
      <c r="Y843" s="1913"/>
      <c r="Z843" s="1913"/>
      <c r="AA843" s="1913"/>
      <c r="AB843" s="1913"/>
      <c r="AC843" s="1913"/>
      <c r="AD843" s="1929"/>
      <c r="AE843" s="1930"/>
      <c r="AF843" s="1929"/>
      <c r="AG843" s="1929"/>
      <c r="AH843" s="1929"/>
      <c r="AI843" s="1929"/>
      <c r="AJ843" s="1929"/>
      <c r="AK843" s="1929"/>
      <c r="AL843" s="1929"/>
      <c r="AM843" s="1929"/>
      <c r="AN843" s="1929"/>
      <c r="AO843" s="1929"/>
      <c r="AP843" s="1929"/>
      <c r="AQ843" s="1929"/>
      <c r="AR843" s="1929"/>
      <c r="AS843" s="1931"/>
      <c r="AT843" s="1929"/>
      <c r="AU843" s="1929"/>
      <c r="AV843" s="1929"/>
      <c r="AW843" s="1929"/>
      <c r="AX843" s="1929"/>
      <c r="AY843" s="1929"/>
    </row>
    <row r="844" spans="2:51">
      <c r="B844" s="1913"/>
      <c r="C844" s="1912"/>
      <c r="D844" s="1912"/>
      <c r="E844" s="1912"/>
      <c r="F844" s="1912"/>
      <c r="G844" s="1912"/>
      <c r="H844" s="1912"/>
      <c r="I844" s="1912"/>
      <c r="J844" s="1912"/>
      <c r="K844" s="1912"/>
      <c r="L844" s="1912"/>
      <c r="M844" s="1912"/>
      <c r="N844" s="1912"/>
      <c r="O844" s="1912"/>
      <c r="P844" s="1912"/>
      <c r="Q844" s="1912"/>
      <c r="R844" s="1912"/>
      <c r="S844" s="1912"/>
      <c r="T844" s="1912"/>
      <c r="U844" s="1912"/>
      <c r="V844" s="1912"/>
      <c r="W844" s="1913"/>
      <c r="X844" s="1913"/>
      <c r="Y844" s="1913"/>
      <c r="Z844" s="1913"/>
      <c r="AA844" s="1913"/>
      <c r="AB844" s="1913"/>
      <c r="AC844" s="1913"/>
      <c r="AD844" s="1929"/>
      <c r="AE844" s="1930"/>
      <c r="AF844" s="1929"/>
      <c r="AG844" s="1929"/>
      <c r="AH844" s="1929"/>
      <c r="AI844" s="1929"/>
      <c r="AJ844" s="1929"/>
      <c r="AK844" s="1929"/>
      <c r="AL844" s="1929"/>
      <c r="AM844" s="1929"/>
      <c r="AN844" s="1929"/>
      <c r="AO844" s="1929"/>
      <c r="AP844" s="1929"/>
      <c r="AQ844" s="1929"/>
      <c r="AR844" s="1929"/>
      <c r="AS844" s="1931"/>
      <c r="AT844" s="1929"/>
      <c r="AU844" s="1929"/>
      <c r="AV844" s="1929"/>
      <c r="AW844" s="1929"/>
      <c r="AX844" s="1929"/>
      <c r="AY844" s="1929"/>
    </row>
    <row r="845" spans="2:51">
      <c r="B845" s="1913"/>
      <c r="C845" s="1912"/>
      <c r="D845" s="1912"/>
      <c r="E845" s="1912"/>
      <c r="F845" s="1912"/>
      <c r="G845" s="1912"/>
      <c r="H845" s="1912"/>
      <c r="I845" s="1912"/>
      <c r="J845" s="1912"/>
      <c r="K845" s="1912"/>
      <c r="L845" s="1912"/>
      <c r="M845" s="1912"/>
      <c r="N845" s="1912"/>
      <c r="O845" s="1912"/>
      <c r="P845" s="1912"/>
      <c r="Q845" s="1912"/>
      <c r="R845" s="1912"/>
      <c r="S845" s="1912"/>
      <c r="T845" s="1912"/>
      <c r="U845" s="1912"/>
      <c r="V845" s="1912"/>
      <c r="W845" s="1913"/>
      <c r="X845" s="1913"/>
      <c r="Y845" s="1913"/>
      <c r="Z845" s="1913"/>
      <c r="AA845" s="1913"/>
      <c r="AB845" s="1913"/>
      <c r="AC845" s="1913"/>
      <c r="AD845" s="1929"/>
      <c r="AE845" s="1930"/>
      <c r="AF845" s="1929"/>
      <c r="AG845" s="1929"/>
      <c r="AH845" s="1929"/>
      <c r="AI845" s="1929"/>
      <c r="AJ845" s="1929"/>
      <c r="AK845" s="1929"/>
      <c r="AL845" s="1929"/>
      <c r="AM845" s="1929"/>
      <c r="AN845" s="1929"/>
      <c r="AO845" s="1929"/>
      <c r="AP845" s="1929"/>
      <c r="AQ845" s="1929"/>
      <c r="AR845" s="1929"/>
      <c r="AS845" s="1931"/>
      <c r="AT845" s="1929"/>
      <c r="AU845" s="1929"/>
      <c r="AV845" s="1929"/>
      <c r="AW845" s="1929"/>
      <c r="AX845" s="1929"/>
      <c r="AY845" s="1929"/>
    </row>
    <row r="846" spans="2:51">
      <c r="B846" s="1913"/>
      <c r="C846" s="1912"/>
      <c r="D846" s="1912"/>
      <c r="E846" s="1912"/>
      <c r="F846" s="1912"/>
      <c r="G846" s="1912"/>
      <c r="H846" s="1912"/>
      <c r="I846" s="1912"/>
      <c r="J846" s="1912"/>
      <c r="K846" s="1912"/>
      <c r="L846" s="1912"/>
      <c r="M846" s="1912"/>
      <c r="N846" s="1912"/>
      <c r="O846" s="1912"/>
      <c r="P846" s="1912"/>
      <c r="Q846" s="1912"/>
      <c r="R846" s="1912"/>
      <c r="S846" s="1912"/>
      <c r="T846" s="1912"/>
      <c r="U846" s="1912"/>
      <c r="V846" s="1912"/>
      <c r="W846" s="1913"/>
      <c r="X846" s="1913"/>
      <c r="Y846" s="1913"/>
      <c r="Z846" s="1913"/>
      <c r="AA846" s="1913"/>
      <c r="AB846" s="1913"/>
      <c r="AC846" s="1913"/>
      <c r="AD846" s="1929"/>
      <c r="AE846" s="1930"/>
      <c r="AF846" s="1929"/>
      <c r="AG846" s="1929"/>
      <c r="AH846" s="1929"/>
      <c r="AI846" s="1929"/>
      <c r="AJ846" s="1929"/>
      <c r="AK846" s="1929"/>
      <c r="AL846" s="1929"/>
      <c r="AM846" s="1929"/>
      <c r="AN846" s="1929"/>
      <c r="AO846" s="1929"/>
      <c r="AP846" s="1929"/>
      <c r="AQ846" s="1929"/>
      <c r="AR846" s="1929"/>
      <c r="AS846" s="1931"/>
      <c r="AT846" s="1929"/>
      <c r="AU846" s="1929"/>
      <c r="AV846" s="1929"/>
      <c r="AW846" s="1929"/>
      <c r="AX846" s="1929"/>
      <c r="AY846" s="1929"/>
    </row>
    <row r="847" spans="2:51">
      <c r="B847" s="1913"/>
      <c r="C847" s="1912"/>
      <c r="D847" s="1912"/>
      <c r="E847" s="1912"/>
      <c r="F847" s="1912"/>
      <c r="G847" s="1912"/>
      <c r="H847" s="1912"/>
      <c r="I847" s="1912"/>
      <c r="J847" s="1912"/>
      <c r="K847" s="1912"/>
      <c r="L847" s="1912"/>
      <c r="M847" s="1912"/>
      <c r="N847" s="1912"/>
      <c r="O847" s="1912"/>
      <c r="P847" s="1912"/>
      <c r="Q847" s="1912"/>
      <c r="R847" s="1912"/>
      <c r="S847" s="1912"/>
      <c r="T847" s="1912"/>
      <c r="U847" s="1912"/>
      <c r="V847" s="1912"/>
      <c r="W847" s="1913"/>
      <c r="X847" s="1913"/>
      <c r="Y847" s="1913"/>
      <c r="Z847" s="1913"/>
      <c r="AA847" s="1913"/>
      <c r="AB847" s="1913"/>
      <c r="AC847" s="1913"/>
      <c r="AD847" s="1929"/>
      <c r="AE847" s="1930"/>
      <c r="AF847" s="1929"/>
      <c r="AG847" s="1929"/>
      <c r="AH847" s="1929"/>
      <c r="AI847" s="1929"/>
      <c r="AJ847" s="1929"/>
      <c r="AK847" s="1929"/>
      <c r="AL847" s="1929"/>
      <c r="AM847" s="1929"/>
      <c r="AN847" s="1929"/>
      <c r="AO847" s="1929"/>
      <c r="AP847" s="1929"/>
      <c r="AQ847" s="1929"/>
      <c r="AR847" s="1929"/>
      <c r="AS847" s="1931"/>
      <c r="AT847" s="1929"/>
      <c r="AU847" s="1929"/>
      <c r="AV847" s="1929"/>
      <c r="AW847" s="1929"/>
      <c r="AX847" s="1929"/>
      <c r="AY847" s="1929"/>
    </row>
    <row r="848" spans="2:51">
      <c r="B848" s="1913"/>
      <c r="C848" s="1912"/>
      <c r="D848" s="1912"/>
      <c r="E848" s="1912"/>
      <c r="F848" s="1912"/>
      <c r="G848" s="1912"/>
      <c r="H848" s="1912"/>
      <c r="I848" s="1912"/>
      <c r="J848" s="1912"/>
      <c r="K848" s="1912"/>
      <c r="L848" s="1912"/>
      <c r="M848" s="1912"/>
      <c r="N848" s="1912"/>
      <c r="O848" s="1912"/>
      <c r="P848" s="1912"/>
      <c r="Q848" s="1912"/>
      <c r="R848" s="1912"/>
      <c r="S848" s="1912"/>
      <c r="T848" s="1912"/>
      <c r="U848" s="1912"/>
      <c r="V848" s="1912"/>
      <c r="W848" s="1913"/>
      <c r="X848" s="1913"/>
      <c r="Y848" s="1913"/>
      <c r="Z848" s="1913"/>
      <c r="AA848" s="1913"/>
      <c r="AB848" s="1913"/>
      <c r="AC848" s="1913"/>
      <c r="AD848" s="1929"/>
      <c r="AE848" s="1930"/>
      <c r="AF848" s="1929"/>
      <c r="AG848" s="1929"/>
      <c r="AH848" s="1929"/>
      <c r="AI848" s="1929"/>
      <c r="AJ848" s="1929"/>
      <c r="AK848" s="1929"/>
      <c r="AL848" s="1929"/>
      <c r="AM848" s="1929"/>
      <c r="AN848" s="1929"/>
      <c r="AO848" s="1929"/>
      <c r="AP848" s="1929"/>
      <c r="AQ848" s="1929"/>
      <c r="AR848" s="1929"/>
      <c r="AS848" s="1931"/>
      <c r="AT848" s="1929"/>
      <c r="AU848" s="1929"/>
      <c r="AV848" s="1929"/>
      <c r="AW848" s="1929"/>
      <c r="AX848" s="1929"/>
      <c r="AY848" s="1929"/>
    </row>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sheetData>
  <sheetProtection algorithmName="SHA-512" hashValue="GKF7v1to4RDDMTyXdQs3HOXkYv+N7833QIdmZASCD5zbWqtk0ArZKkUW/ot2M1S2m/9o7b+GBNa7cOX+Xcl0fw==" saltValue="f97AQufmpcDom8q8iZEGdA==" spinCount="100000" sheet="1" objects="1" scenarios="1"/>
  <customSheetViews>
    <customSheetView guid="{71BC5093-C9C1-4AA0-864A-AADBDC96B3C1}" showPageBreaks="1" showGridLines="0" fitToPage="1" printArea="1" hiddenRows="1" view="pageBreakPreview">
      <selection activeCell="A23" sqref="A23"/>
      <pageMargins left="0" right="0" top="0" bottom="0" header="0" footer="0"/>
      <pageSetup paperSize="8" scale="55" fitToHeight="0" orientation="portrait" r:id="rId1"/>
      <headerFooter>
        <oddHeader>&amp;L&amp;F&amp;CSheet: &amp;A&amp;ROFFICIAL</oddHeader>
        <oddFooter>&amp;LPrinted on: &amp;D at &amp;T&amp;CPage &amp;P of &amp;N&amp;ROfwat</oddFooter>
      </headerFooter>
    </customSheetView>
  </customSheetViews>
  <mergeCells count="6">
    <mergeCell ref="Z5:Z7"/>
    <mergeCell ref="B3:Z3"/>
    <mergeCell ref="AD3:AY3"/>
    <mergeCell ref="AD5:AD7"/>
    <mergeCell ref="AD4:AE4"/>
    <mergeCell ref="X5:X7"/>
  </mergeCells>
  <phoneticPr fontId="119" type="noConversion"/>
  <dataValidations count="2">
    <dataValidation type="date" allowBlank="1" showInputMessage="1" showErrorMessage="1" sqref="H10:H209 H213:H412 H416:H615 H619:H818">
      <formula1>1</formula1>
      <formula2>73415</formula2>
    </dataValidation>
    <dataValidation type="custom" allowBlank="1" showErrorMessage="1" errorTitle="Input Error" error="Please enter a numeric value." sqref="Q10:Q209 T10:V209 T213:V412 O213:P412 N619:N818 T416:V615 T619:V818 C824:C825 I619:K818 I213:K412 I416:K615 I10:K209">
      <formula1>ISNUMBER(C10)</formula1>
    </dataValidation>
  </dataValidations>
  <pageMargins left="0.7" right="0.7" top="0.75" bottom="0.75" header="0.3" footer="0.3"/>
  <pageSetup paperSize="8" scale="40" fitToHeight="0" orientation="portrait" r:id="rId2"/>
  <headerFooter>
    <oddHeader>&amp;L&amp;F&amp;CSheet: &amp;A&amp;ROFFICIAL</oddHeader>
    <oddFooter>&amp;LPrinted on: &amp;D at &amp;T&amp;CPage &amp;P of &amp;N&amp;ROfwat</oddFooter>
  </headerFooter>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B1:AT48"/>
  <sheetViews>
    <sheetView showGridLines="0" zoomScale="80" zoomScaleNormal="80" zoomScaleSheetLayoutView="100" workbookViewId="0">
      <pane ySplit="6" topLeftCell="A40" activePane="bottomLeft" state="frozen"/>
      <selection activeCell="B2" sqref="B2"/>
      <selection pane="bottomLeft" activeCell="J41" sqref="J41"/>
    </sheetView>
  </sheetViews>
  <sheetFormatPr defaultColWidth="9" defaultRowHeight="15.75"/>
  <cols>
    <col min="1" max="1" width="1.625" style="312" customWidth="1"/>
    <col min="2" max="2" width="43.625" style="312" customWidth="1"/>
    <col min="3" max="3" width="7" style="312" customWidth="1"/>
    <col min="4" max="4" width="5.375" style="312" customWidth="1"/>
    <col min="5" max="9" width="12.5" style="312" customWidth="1"/>
    <col min="10" max="14" width="12.5" style="16" customWidth="1"/>
    <col min="15" max="15" width="1.625" style="16" customWidth="1"/>
    <col min="16" max="16" width="12.5" style="312" customWidth="1"/>
    <col min="17" max="17" width="1.625" style="312" customWidth="1"/>
    <col min="18" max="18" width="33.875" style="312" customWidth="1"/>
    <col min="19" max="20" width="1.625" style="312" customWidth="1"/>
    <col min="21" max="21" width="25.125" style="314" customWidth="1"/>
    <col min="22" max="22" width="1.625" style="318" customWidth="1"/>
    <col min="23" max="32" width="8.125" style="318" hidden="1" customWidth="1"/>
    <col min="33" max="33" width="1.625" style="318" hidden="1" customWidth="1"/>
    <col min="34" max="34" width="1.625" style="312" customWidth="1"/>
    <col min="35" max="35" width="43.625" style="312" customWidth="1"/>
    <col min="36" max="45" width="16.125" style="312" customWidth="1"/>
    <col min="46" max="46" width="1.625" style="312" customWidth="1"/>
    <col min="47" max="16384" width="9" style="312"/>
  </cols>
  <sheetData>
    <row r="1" spans="2:46" s="135" customFormat="1" ht="29.25" customHeight="1">
      <c r="B1" s="355" t="s">
        <v>719</v>
      </c>
      <c r="C1" s="355"/>
      <c r="D1" s="355"/>
      <c r="E1" s="355"/>
      <c r="F1" s="1913"/>
      <c r="G1" s="1913"/>
      <c r="H1" s="1913"/>
      <c r="I1" s="1913"/>
      <c r="J1" s="1913"/>
      <c r="K1" s="1913"/>
      <c r="L1" s="1913"/>
      <c r="M1" s="1913"/>
      <c r="N1" s="1913"/>
      <c r="O1" s="16"/>
      <c r="P1" s="357"/>
      <c r="Q1" s="357"/>
      <c r="R1" s="357"/>
      <c r="T1" s="358"/>
      <c r="U1" s="1886"/>
      <c r="V1" s="1908"/>
      <c r="W1" s="1932"/>
      <c r="X1" s="1932"/>
      <c r="Y1" s="1932"/>
      <c r="Z1" s="1932"/>
      <c r="AA1" s="1932"/>
      <c r="AB1" s="1932"/>
      <c r="AC1" s="1932"/>
      <c r="AD1" s="1932"/>
      <c r="AE1" s="1932"/>
      <c r="AF1" s="1932"/>
      <c r="AG1" s="1908"/>
      <c r="AI1" s="355" t="s">
        <v>719</v>
      </c>
      <c r="AJ1" s="355"/>
      <c r="AK1" s="1913"/>
      <c r="AL1" s="1913"/>
      <c r="AM1" s="1913"/>
      <c r="AN1" s="1913"/>
      <c r="AO1" s="1913"/>
      <c r="AP1" s="1913"/>
      <c r="AQ1" s="1913"/>
      <c r="AR1" s="1913"/>
      <c r="AS1" s="1913"/>
    </row>
    <row r="2" spans="2:46" s="135" customFormat="1" ht="29.25" customHeight="1">
      <c r="B2" s="355" t="str">
        <f>Validation!B4</f>
        <v>South Staffordshire / Cambridge Water</v>
      </c>
      <c r="C2" s="1913"/>
      <c r="D2" s="1913"/>
      <c r="E2" s="1913"/>
      <c r="F2" s="1913"/>
      <c r="G2" s="1913"/>
      <c r="H2" s="1913"/>
      <c r="I2" s="1913"/>
      <c r="J2" s="1913"/>
      <c r="K2" s="1913"/>
      <c r="L2" s="1913"/>
      <c r="M2" s="1913"/>
      <c r="N2" s="1913"/>
      <c r="O2" s="16"/>
      <c r="P2" s="357"/>
      <c r="Q2" s="357"/>
      <c r="R2" s="357"/>
      <c r="T2" s="358"/>
      <c r="U2" s="1886"/>
      <c r="V2" s="1908"/>
      <c r="W2" s="1932"/>
      <c r="X2" s="1932"/>
      <c r="Y2" s="1932"/>
      <c r="Z2" s="1932"/>
      <c r="AA2" s="1932"/>
      <c r="AB2" s="1932"/>
      <c r="AC2" s="1932"/>
      <c r="AD2" s="1932"/>
      <c r="AE2" s="1932"/>
      <c r="AF2" s="1932"/>
      <c r="AG2" s="1908"/>
      <c r="AI2" s="355" t="str">
        <f>Validation!B4</f>
        <v>South Staffordshire / Cambridge Water</v>
      </c>
      <c r="AJ2" s="1913"/>
      <c r="AK2" s="1913"/>
      <c r="AL2" s="1913"/>
      <c r="AM2" s="1913"/>
      <c r="AN2" s="1913"/>
      <c r="AO2" s="1913"/>
      <c r="AP2" s="1913"/>
      <c r="AQ2" s="1913"/>
      <c r="AR2" s="1913"/>
      <c r="AS2" s="1913"/>
    </row>
    <row r="3" spans="2:46" ht="45" customHeight="1">
      <c r="B3" s="2200" t="s">
        <v>720</v>
      </c>
      <c r="C3" s="2200"/>
      <c r="D3" s="2200"/>
      <c r="E3" s="2200"/>
      <c r="F3" s="2200"/>
      <c r="G3" s="2200"/>
      <c r="H3" s="2200"/>
      <c r="I3" s="2200"/>
      <c r="J3" s="2200"/>
      <c r="K3" s="2200"/>
      <c r="L3" s="2200"/>
      <c r="M3" s="2200"/>
      <c r="N3" s="2200"/>
      <c r="O3" s="2200"/>
      <c r="P3" s="2200"/>
      <c r="Q3" s="2200"/>
      <c r="R3" s="2200"/>
      <c r="S3" s="1848"/>
      <c r="T3" s="275"/>
      <c r="U3" s="430" t="s">
        <v>798</v>
      </c>
      <c r="V3" s="1908"/>
      <c r="W3" s="1932"/>
      <c r="X3" s="1932"/>
      <c r="Y3" s="1932"/>
      <c r="Z3" s="1932"/>
      <c r="AA3" s="1932"/>
      <c r="AB3" s="1932"/>
      <c r="AC3" s="1932"/>
      <c r="AD3" s="1932"/>
      <c r="AE3" s="1932"/>
      <c r="AF3" s="1932"/>
      <c r="AG3" s="1908"/>
      <c r="AH3" s="1848"/>
      <c r="AI3" s="2200" t="s">
        <v>720</v>
      </c>
      <c r="AJ3" s="2200"/>
      <c r="AK3" s="2200"/>
      <c r="AL3" s="2200"/>
      <c r="AM3" s="2200"/>
      <c r="AN3" s="2200"/>
      <c r="AO3" s="2200"/>
      <c r="AP3" s="2200"/>
      <c r="AQ3" s="2200"/>
      <c r="AR3" s="2200"/>
      <c r="AS3" s="2200"/>
      <c r="AT3" s="1848"/>
    </row>
    <row r="4" spans="2:46" ht="15" customHeight="1" thickBot="1">
      <c r="B4" s="12"/>
      <c r="C4" s="12"/>
      <c r="D4" s="12"/>
      <c r="E4" s="12"/>
      <c r="F4" s="12"/>
      <c r="G4" s="12"/>
      <c r="H4" s="12"/>
      <c r="I4" s="12"/>
      <c r="J4" s="12"/>
      <c r="K4" s="12"/>
      <c r="L4" s="12"/>
      <c r="M4" s="12"/>
      <c r="N4" s="12"/>
      <c r="O4" s="12"/>
      <c r="P4" s="16"/>
      <c r="Q4" s="1848"/>
      <c r="R4" s="1848"/>
      <c r="S4" s="1848"/>
      <c r="T4" s="1890"/>
      <c r="U4" s="1886"/>
      <c r="V4" s="1908"/>
      <c r="W4" s="2198" t="s">
        <v>799</v>
      </c>
      <c r="X4" s="2198"/>
      <c r="Y4" s="2198"/>
      <c r="Z4" s="2198"/>
      <c r="AA4" s="2198"/>
      <c r="AB4" s="2198"/>
      <c r="AC4" s="2198"/>
      <c r="AD4" s="2198"/>
      <c r="AE4" s="2198"/>
      <c r="AF4" s="2198"/>
      <c r="AG4" s="1908"/>
      <c r="AH4" s="1848"/>
      <c r="AI4" s="12"/>
      <c r="AJ4" s="12"/>
      <c r="AK4" s="12"/>
      <c r="AL4" s="12"/>
      <c r="AM4" s="12"/>
      <c r="AN4" s="12"/>
      <c r="AO4" s="12"/>
      <c r="AP4" s="12"/>
      <c r="AQ4" s="12"/>
      <c r="AR4" s="12"/>
      <c r="AS4" s="12"/>
      <c r="AT4" s="1848"/>
    </row>
    <row r="5" spans="2:46" ht="15" customHeight="1">
      <c r="B5" s="2205" t="s">
        <v>800</v>
      </c>
      <c r="C5" s="2102" t="s">
        <v>801</v>
      </c>
      <c r="D5" s="2102" t="s">
        <v>802</v>
      </c>
      <c r="E5" s="2207" t="s">
        <v>1438</v>
      </c>
      <c r="F5" s="2207"/>
      <c r="G5" s="2207"/>
      <c r="H5" s="2207"/>
      <c r="I5" s="2207"/>
      <c r="J5" s="2207" t="s">
        <v>20243</v>
      </c>
      <c r="K5" s="2207"/>
      <c r="L5" s="2207"/>
      <c r="M5" s="2207"/>
      <c r="N5" s="2208"/>
      <c r="O5" s="12"/>
      <c r="P5" s="2209" t="s">
        <v>806</v>
      </c>
      <c r="Q5" s="1911"/>
      <c r="R5" s="2209" t="s">
        <v>807</v>
      </c>
      <c r="S5" s="1911"/>
      <c r="T5" s="1890"/>
      <c r="U5" s="1886"/>
      <c r="V5" s="1908"/>
      <c r="W5" s="317" t="s">
        <v>808</v>
      </c>
      <c r="X5" s="320"/>
      <c r="Y5" s="320"/>
      <c r="Z5" s="320"/>
      <c r="AA5" s="320"/>
      <c r="AB5" s="320"/>
      <c r="AC5" s="320"/>
      <c r="AD5" s="320"/>
      <c r="AE5" s="320"/>
      <c r="AF5" s="320"/>
      <c r="AG5" s="1908"/>
      <c r="AH5" s="1848"/>
      <c r="AI5" s="2205"/>
      <c r="AJ5" s="2207" t="s">
        <v>1438</v>
      </c>
      <c r="AK5" s="2207"/>
      <c r="AL5" s="2207"/>
      <c r="AM5" s="2207"/>
      <c r="AN5" s="2207"/>
      <c r="AO5" s="2207" t="s">
        <v>20243</v>
      </c>
      <c r="AP5" s="2207"/>
      <c r="AQ5" s="2207"/>
      <c r="AR5" s="2207"/>
      <c r="AS5" s="2208"/>
      <c r="AT5" s="1848"/>
    </row>
    <row r="6" spans="2:46" ht="56.25" customHeight="1" thickBot="1">
      <c r="B6" s="2206"/>
      <c r="C6" s="2211"/>
      <c r="D6" s="2211"/>
      <c r="E6" s="1839" t="s">
        <v>1737</v>
      </c>
      <c r="F6" s="1839" t="s">
        <v>20244</v>
      </c>
      <c r="G6" s="1839" t="s">
        <v>20245</v>
      </c>
      <c r="H6" s="1839" t="s">
        <v>1740</v>
      </c>
      <c r="I6" s="1839" t="s">
        <v>1741</v>
      </c>
      <c r="J6" s="1839" t="s">
        <v>1737</v>
      </c>
      <c r="K6" s="1839" t="s">
        <v>20244</v>
      </c>
      <c r="L6" s="1839" t="s">
        <v>20245</v>
      </c>
      <c r="M6" s="1839" t="s">
        <v>1740</v>
      </c>
      <c r="N6" s="425" t="s">
        <v>1741</v>
      </c>
      <c r="O6" s="50"/>
      <c r="P6" s="2210"/>
      <c r="Q6" s="1911"/>
      <c r="R6" s="2210"/>
      <c r="S6" s="1911"/>
      <c r="T6" s="1890"/>
      <c r="U6" s="1886"/>
      <c r="V6" s="1908"/>
      <c r="W6" s="1848"/>
      <c r="X6" s="1848"/>
      <c r="Y6" s="1848"/>
      <c r="Z6" s="1848"/>
      <c r="AA6" s="1848"/>
      <c r="AB6" s="1848"/>
      <c r="AC6" s="1848"/>
      <c r="AD6" s="1848"/>
      <c r="AE6" s="1848"/>
      <c r="AF6" s="1848"/>
      <c r="AG6" s="1908"/>
      <c r="AH6" s="1848"/>
      <c r="AI6" s="2206"/>
      <c r="AJ6" s="1839" t="s">
        <v>1737</v>
      </c>
      <c r="AK6" s="1839" t="s">
        <v>20244</v>
      </c>
      <c r="AL6" s="1839" t="s">
        <v>20245</v>
      </c>
      <c r="AM6" s="1839" t="s">
        <v>1740</v>
      </c>
      <c r="AN6" s="1839" t="s">
        <v>20246</v>
      </c>
      <c r="AO6" s="1839" t="s">
        <v>1737</v>
      </c>
      <c r="AP6" s="1839" t="s">
        <v>20244</v>
      </c>
      <c r="AQ6" s="1839" t="s">
        <v>20245</v>
      </c>
      <c r="AR6" s="1839" t="s">
        <v>1740</v>
      </c>
      <c r="AS6" s="425" t="s">
        <v>20246</v>
      </c>
      <c r="AT6" s="1848"/>
    </row>
    <row r="7" spans="2:46" ht="15" customHeight="1" thickBot="1">
      <c r="B7" s="169"/>
      <c r="C7" s="169"/>
      <c r="D7" s="169"/>
      <c r="E7" s="50"/>
      <c r="F7" s="50"/>
      <c r="G7" s="50"/>
      <c r="H7" s="50"/>
      <c r="I7" s="50"/>
      <c r="J7" s="50"/>
      <c r="K7" s="50"/>
      <c r="L7" s="50"/>
      <c r="M7" s="50"/>
      <c r="N7" s="50"/>
      <c r="O7" s="50"/>
      <c r="P7" s="57"/>
      <c r="Q7" s="1911"/>
      <c r="R7" s="1911"/>
      <c r="S7" s="1911"/>
      <c r="T7" s="1890"/>
      <c r="U7" s="1886"/>
      <c r="V7" s="1908"/>
      <c r="W7" s="1886"/>
      <c r="X7" s="1886"/>
      <c r="Y7" s="1886"/>
      <c r="Z7" s="1886"/>
      <c r="AA7" s="1886"/>
      <c r="AB7" s="1886"/>
      <c r="AC7" s="1886"/>
      <c r="AD7" s="1886"/>
      <c r="AE7" s="1886"/>
      <c r="AF7" s="1886"/>
      <c r="AG7" s="1908"/>
      <c r="AH7" s="1848"/>
      <c r="AI7" s="169"/>
      <c r="AJ7" s="50"/>
      <c r="AK7" s="50"/>
      <c r="AL7" s="50"/>
      <c r="AM7" s="50"/>
      <c r="AN7" s="50"/>
      <c r="AO7" s="50"/>
      <c r="AP7" s="50"/>
      <c r="AQ7" s="50"/>
      <c r="AR7" s="50"/>
      <c r="AS7" s="50"/>
      <c r="AT7" s="1848"/>
    </row>
    <row r="8" spans="2:46" ht="30.75" customHeight="1" thickBot="1">
      <c r="B8" s="416" t="s">
        <v>20247</v>
      </c>
      <c r="C8" s="398"/>
      <c r="D8" s="398"/>
      <c r="E8" s="170"/>
      <c r="F8" s="50"/>
      <c r="G8" s="50"/>
      <c r="H8" s="50"/>
      <c r="I8" s="50"/>
      <c r="J8" s="50"/>
      <c r="K8" s="50"/>
      <c r="L8" s="50"/>
      <c r="M8" s="50"/>
      <c r="N8" s="50"/>
      <c r="O8" s="50"/>
      <c r="P8" s="57"/>
      <c r="Q8" s="1911"/>
      <c r="R8" s="1911"/>
      <c r="S8" s="1911"/>
      <c r="T8" s="1890"/>
      <c r="U8" s="1886"/>
      <c r="V8" s="1908"/>
      <c r="W8" s="1848"/>
      <c r="X8" s="1848"/>
      <c r="Y8" s="1848"/>
      <c r="Z8" s="1848"/>
      <c r="AA8" s="1848"/>
      <c r="AB8" s="1848"/>
      <c r="AC8" s="1848"/>
      <c r="AD8" s="1848"/>
      <c r="AE8" s="1848"/>
      <c r="AF8" s="1848"/>
      <c r="AG8" s="1908"/>
      <c r="AH8" s="1848"/>
      <c r="AI8" s="403" t="s">
        <v>20247</v>
      </c>
      <c r="AJ8" s="170"/>
      <c r="AK8" s="50"/>
      <c r="AL8" s="50"/>
      <c r="AM8" s="50"/>
      <c r="AN8" s="50"/>
      <c r="AO8" s="50"/>
      <c r="AP8" s="50"/>
      <c r="AQ8" s="50"/>
      <c r="AR8" s="50"/>
      <c r="AS8" s="50"/>
      <c r="AT8" s="1848"/>
    </row>
    <row r="9" spans="2:46" ht="33" customHeight="1">
      <c r="B9" s="404" t="s">
        <v>20248</v>
      </c>
      <c r="C9" s="405" t="s">
        <v>813</v>
      </c>
      <c r="D9" s="405">
        <v>3</v>
      </c>
      <c r="E9" s="417">
        <v>9.2959999999999994</v>
      </c>
      <c r="F9" s="417">
        <v>92.804000000000002</v>
      </c>
      <c r="G9" s="417">
        <v>0</v>
      </c>
      <c r="H9" s="417">
        <v>0</v>
      </c>
      <c r="I9" s="417">
        <v>0</v>
      </c>
      <c r="J9" s="417">
        <v>9.2959999999999994</v>
      </c>
      <c r="K9" s="417">
        <v>92.804000000000002</v>
      </c>
      <c r="L9" s="417">
        <v>0</v>
      </c>
      <c r="M9" s="417">
        <v>0</v>
      </c>
      <c r="N9" s="418">
        <v>0</v>
      </c>
      <c r="O9" s="50"/>
      <c r="P9" s="409" t="s">
        <v>20249</v>
      </c>
      <c r="Q9" s="1911"/>
      <c r="R9" s="1891"/>
      <c r="S9" s="1911"/>
      <c r="T9" s="1895"/>
      <c r="U9" s="321">
        <f>IF( SUM( W9:AF9 ) = 0, 0, $W$5 )</f>
        <v>0</v>
      </c>
      <c r="V9" s="1908"/>
      <c r="W9" s="323">
        <f xml:space="preserve"> IF( ISNUMBER( E9 ), 0, 1 )</f>
        <v>0</v>
      </c>
      <c r="X9" s="323">
        <f t="shared" ref="X9:X12" si="0" xml:space="preserve"> IF( ISNUMBER( F9 ), 0, 1 )</f>
        <v>0</v>
      </c>
      <c r="Y9" s="323">
        <f t="shared" ref="Y9:Y12" si="1" xml:space="preserve"> IF( ISNUMBER( G9 ), 0, 1 )</f>
        <v>0</v>
      </c>
      <c r="Z9" s="323">
        <f t="shared" ref="Z9:Z12" si="2" xml:space="preserve"> IF( ISNUMBER( H9 ), 0, 1 )</f>
        <v>0</v>
      </c>
      <c r="AA9" s="323">
        <f t="shared" ref="AA9:AA12" si="3" xml:space="preserve"> IF( ISNUMBER( I9 ), 0, 1 )</f>
        <v>0</v>
      </c>
      <c r="AB9" s="323">
        <f t="shared" ref="AB9:AB12" si="4" xml:space="preserve"> IF( ISNUMBER( J9 ), 0, 1 )</f>
        <v>0</v>
      </c>
      <c r="AC9" s="323">
        <f t="shared" ref="AC9:AC12" si="5" xml:space="preserve"> IF( ISNUMBER( K9 ), 0, 1 )</f>
        <v>0</v>
      </c>
      <c r="AD9" s="323">
        <f t="shared" ref="AD9:AD12" si="6" xml:space="preserve"> IF( ISNUMBER( L9 ), 0, 1 )</f>
        <v>0</v>
      </c>
      <c r="AE9" s="323">
        <f t="shared" ref="AE9:AE12" si="7" xml:space="preserve"> IF( ISNUMBER( M9 ), 0, 1 )</f>
        <v>0</v>
      </c>
      <c r="AF9" s="323">
        <f t="shared" ref="AF9:AF12" si="8" xml:space="preserve"> IF( ISNUMBER( N9 ), 0, 1 )</f>
        <v>0</v>
      </c>
      <c r="AG9" s="1908"/>
      <c r="AH9" s="1848"/>
      <c r="AI9" s="404" t="s">
        <v>20248</v>
      </c>
      <c r="AJ9" s="432" t="s">
        <v>20250</v>
      </c>
      <c r="AK9" s="432" t="s">
        <v>20251</v>
      </c>
      <c r="AL9" s="432" t="s">
        <v>20252</v>
      </c>
      <c r="AM9" s="432" t="s">
        <v>20253</v>
      </c>
      <c r="AN9" s="432" t="s">
        <v>20254</v>
      </c>
      <c r="AO9" s="432" t="s">
        <v>20255</v>
      </c>
      <c r="AP9" s="432" t="s">
        <v>20256</v>
      </c>
      <c r="AQ9" s="432" t="s">
        <v>20257</v>
      </c>
      <c r="AR9" s="432" t="s">
        <v>20258</v>
      </c>
      <c r="AS9" s="433" t="s">
        <v>20259</v>
      </c>
      <c r="AT9" s="1848"/>
    </row>
    <row r="10" spans="2:46" ht="33" customHeight="1">
      <c r="B10" s="1786" t="s">
        <v>20260</v>
      </c>
      <c r="C10" s="400" t="s">
        <v>813</v>
      </c>
      <c r="D10" s="400">
        <v>3</v>
      </c>
      <c r="E10" s="928">
        <v>7.4589999999999979</v>
      </c>
      <c r="F10" s="928">
        <v>81.383999999999986</v>
      </c>
      <c r="G10" s="928">
        <v>0</v>
      </c>
      <c r="H10" s="928">
        <v>0</v>
      </c>
      <c r="I10" s="928">
        <v>0</v>
      </c>
      <c r="J10" s="928">
        <v>7.4589999999999979</v>
      </c>
      <c r="K10" s="928">
        <v>81.383999999999986</v>
      </c>
      <c r="L10" s="928">
        <v>0</v>
      </c>
      <c r="M10" s="928">
        <v>0</v>
      </c>
      <c r="N10" s="929">
        <v>0</v>
      </c>
      <c r="O10" s="50"/>
      <c r="P10" s="410" t="s">
        <v>20261</v>
      </c>
      <c r="Q10" s="1911"/>
      <c r="R10" s="1892"/>
      <c r="S10" s="1911"/>
      <c r="T10" s="1895"/>
      <c r="U10" s="321">
        <f t="shared" ref="U10:U12" si="9">IF( SUM( W10:AF10 ) = 0, 0, $W$5 )</f>
        <v>0</v>
      </c>
      <c r="V10" s="1908"/>
      <c r="W10" s="323">
        <f t="shared" ref="W10:W12" si="10" xml:space="preserve"> IF( ISNUMBER( E10 ), 0, 1 )</f>
        <v>0</v>
      </c>
      <c r="X10" s="323">
        <f t="shared" si="0"/>
        <v>0</v>
      </c>
      <c r="Y10" s="323">
        <f t="shared" si="1"/>
        <v>0</v>
      </c>
      <c r="Z10" s="323">
        <f t="shared" si="2"/>
        <v>0</v>
      </c>
      <c r="AA10" s="323">
        <f t="shared" si="3"/>
        <v>0</v>
      </c>
      <c r="AB10" s="323">
        <f t="shared" si="4"/>
        <v>0</v>
      </c>
      <c r="AC10" s="323">
        <f t="shared" si="5"/>
        <v>0</v>
      </c>
      <c r="AD10" s="323">
        <f t="shared" si="6"/>
        <v>0</v>
      </c>
      <c r="AE10" s="323">
        <f t="shared" si="7"/>
        <v>0</v>
      </c>
      <c r="AF10" s="323">
        <f t="shared" si="8"/>
        <v>0</v>
      </c>
      <c r="AG10" s="1908"/>
      <c r="AH10" s="1848"/>
      <c r="AI10" s="1786" t="s">
        <v>20260</v>
      </c>
      <c r="AJ10" s="431" t="s">
        <v>20262</v>
      </c>
      <c r="AK10" s="431" t="s">
        <v>20263</v>
      </c>
      <c r="AL10" s="431" t="s">
        <v>20264</v>
      </c>
      <c r="AM10" s="431" t="s">
        <v>20265</v>
      </c>
      <c r="AN10" s="431" t="s">
        <v>20266</v>
      </c>
      <c r="AO10" s="431" t="s">
        <v>20267</v>
      </c>
      <c r="AP10" s="431" t="s">
        <v>20268</v>
      </c>
      <c r="AQ10" s="431" t="s">
        <v>20269</v>
      </c>
      <c r="AR10" s="431" t="s">
        <v>20270</v>
      </c>
      <c r="AS10" s="434" t="s">
        <v>20271</v>
      </c>
      <c r="AT10" s="1848"/>
    </row>
    <row r="11" spans="2:46" ht="33" customHeight="1">
      <c r="B11" s="1786" t="s">
        <v>20272</v>
      </c>
      <c r="C11" s="400" t="s">
        <v>813</v>
      </c>
      <c r="D11" s="400">
        <v>3</v>
      </c>
      <c r="E11" s="928">
        <v>0</v>
      </c>
      <c r="F11" s="928">
        <v>0</v>
      </c>
      <c r="G11" s="928">
        <v>0</v>
      </c>
      <c r="H11" s="928">
        <v>0</v>
      </c>
      <c r="I11" s="928">
        <v>0</v>
      </c>
      <c r="J11" s="928">
        <v>0</v>
      </c>
      <c r="K11" s="928">
        <v>0</v>
      </c>
      <c r="L11" s="928">
        <v>0</v>
      </c>
      <c r="M11" s="928">
        <v>0</v>
      </c>
      <c r="N11" s="929">
        <v>0</v>
      </c>
      <c r="O11" s="50"/>
      <c r="P11" s="410" t="s">
        <v>20273</v>
      </c>
      <c r="Q11" s="1911"/>
      <c r="R11" s="1892"/>
      <c r="S11" s="1911"/>
      <c r="T11" s="1895"/>
      <c r="U11" s="321">
        <f t="shared" si="9"/>
        <v>0</v>
      </c>
      <c r="V11" s="1908"/>
      <c r="W11" s="323">
        <f t="shared" si="10"/>
        <v>0</v>
      </c>
      <c r="X11" s="323">
        <f t="shared" si="0"/>
        <v>0</v>
      </c>
      <c r="Y11" s="323">
        <f t="shared" si="1"/>
        <v>0</v>
      </c>
      <c r="Z11" s="323">
        <f t="shared" si="2"/>
        <v>0</v>
      </c>
      <c r="AA11" s="323">
        <f t="shared" si="3"/>
        <v>0</v>
      </c>
      <c r="AB11" s="323">
        <f t="shared" si="4"/>
        <v>0</v>
      </c>
      <c r="AC11" s="323">
        <f t="shared" si="5"/>
        <v>0</v>
      </c>
      <c r="AD11" s="323">
        <f t="shared" si="6"/>
        <v>0</v>
      </c>
      <c r="AE11" s="323">
        <f t="shared" si="7"/>
        <v>0</v>
      </c>
      <c r="AF11" s="323">
        <f t="shared" si="8"/>
        <v>0</v>
      </c>
      <c r="AG11" s="1908"/>
      <c r="AH11" s="1848"/>
      <c r="AI11" s="1786" t="s">
        <v>20272</v>
      </c>
      <c r="AJ11" s="431" t="s">
        <v>20274</v>
      </c>
      <c r="AK11" s="431" t="s">
        <v>20275</v>
      </c>
      <c r="AL11" s="431" t="s">
        <v>20276</v>
      </c>
      <c r="AM11" s="431" t="s">
        <v>20277</v>
      </c>
      <c r="AN11" s="431" t="s">
        <v>20278</v>
      </c>
      <c r="AO11" s="431" t="s">
        <v>20279</v>
      </c>
      <c r="AP11" s="431" t="s">
        <v>20280</v>
      </c>
      <c r="AQ11" s="431" t="s">
        <v>20281</v>
      </c>
      <c r="AR11" s="431" t="s">
        <v>20282</v>
      </c>
      <c r="AS11" s="434" t="s">
        <v>20283</v>
      </c>
      <c r="AT11" s="1848"/>
    </row>
    <row r="12" spans="2:46" ht="33" customHeight="1">
      <c r="B12" s="1786" t="s">
        <v>20284</v>
      </c>
      <c r="C12" s="400" t="s">
        <v>813</v>
      </c>
      <c r="D12" s="400">
        <v>3</v>
      </c>
      <c r="E12" s="928">
        <v>0</v>
      </c>
      <c r="F12" s="928">
        <v>0</v>
      </c>
      <c r="G12" s="928">
        <v>0</v>
      </c>
      <c r="H12" s="928">
        <v>0</v>
      </c>
      <c r="I12" s="928">
        <v>0</v>
      </c>
      <c r="J12" s="928">
        <v>0</v>
      </c>
      <c r="K12" s="928">
        <v>0</v>
      </c>
      <c r="L12" s="928">
        <v>0</v>
      </c>
      <c r="M12" s="928">
        <v>0</v>
      </c>
      <c r="N12" s="929">
        <v>0</v>
      </c>
      <c r="O12" s="50"/>
      <c r="P12" s="410" t="s">
        <v>20285</v>
      </c>
      <c r="Q12" s="1911"/>
      <c r="R12" s="1892"/>
      <c r="S12" s="1911"/>
      <c r="T12" s="1895"/>
      <c r="U12" s="321">
        <f t="shared" si="9"/>
        <v>0</v>
      </c>
      <c r="V12" s="1908"/>
      <c r="W12" s="323">
        <f t="shared" si="10"/>
        <v>0</v>
      </c>
      <c r="X12" s="323">
        <f t="shared" si="0"/>
        <v>0</v>
      </c>
      <c r="Y12" s="323">
        <f t="shared" si="1"/>
        <v>0</v>
      </c>
      <c r="Z12" s="323">
        <f t="shared" si="2"/>
        <v>0</v>
      </c>
      <c r="AA12" s="323">
        <f t="shared" si="3"/>
        <v>0</v>
      </c>
      <c r="AB12" s="323">
        <f t="shared" si="4"/>
        <v>0</v>
      </c>
      <c r="AC12" s="323">
        <f t="shared" si="5"/>
        <v>0</v>
      </c>
      <c r="AD12" s="323">
        <f t="shared" si="6"/>
        <v>0</v>
      </c>
      <c r="AE12" s="323">
        <f t="shared" si="7"/>
        <v>0</v>
      </c>
      <c r="AF12" s="323">
        <f t="shared" si="8"/>
        <v>0</v>
      </c>
      <c r="AG12" s="1908"/>
      <c r="AH12" s="1848"/>
      <c r="AI12" s="1786" t="s">
        <v>20284</v>
      </c>
      <c r="AJ12" s="431" t="s">
        <v>20286</v>
      </c>
      <c r="AK12" s="431" t="s">
        <v>20287</v>
      </c>
      <c r="AL12" s="431" t="s">
        <v>20288</v>
      </c>
      <c r="AM12" s="431" t="s">
        <v>20289</v>
      </c>
      <c r="AN12" s="431" t="s">
        <v>20290</v>
      </c>
      <c r="AO12" s="431" t="s">
        <v>20291</v>
      </c>
      <c r="AP12" s="431" t="s">
        <v>20292</v>
      </c>
      <c r="AQ12" s="431" t="s">
        <v>20293</v>
      </c>
      <c r="AR12" s="431" t="s">
        <v>20294</v>
      </c>
      <c r="AS12" s="434" t="s">
        <v>20295</v>
      </c>
      <c r="AT12" s="1848"/>
    </row>
    <row r="13" spans="2:46" ht="33" customHeight="1">
      <c r="B13" s="1786" t="s">
        <v>20296</v>
      </c>
      <c r="C13" s="400" t="s">
        <v>813</v>
      </c>
      <c r="D13" s="400">
        <v>3</v>
      </c>
      <c r="E13" s="419">
        <f>IFERROR(E10 + E11 - E12, 0)</f>
        <v>7.4589999999999979</v>
      </c>
      <c r="F13" s="419">
        <f t="shared" ref="F13:N13" si="11">IFERROR(F10 + F11 - F12, 0)</f>
        <v>81.383999999999986</v>
      </c>
      <c r="G13" s="419">
        <f t="shared" si="11"/>
        <v>0</v>
      </c>
      <c r="H13" s="419">
        <f t="shared" si="11"/>
        <v>0</v>
      </c>
      <c r="I13" s="419">
        <f t="shared" si="11"/>
        <v>0</v>
      </c>
      <c r="J13" s="419">
        <f t="shared" si="11"/>
        <v>7.4589999999999979</v>
      </c>
      <c r="K13" s="419">
        <f t="shared" si="11"/>
        <v>81.383999999999986</v>
      </c>
      <c r="L13" s="419">
        <f t="shared" si="11"/>
        <v>0</v>
      </c>
      <c r="M13" s="419">
        <f t="shared" si="11"/>
        <v>0</v>
      </c>
      <c r="N13" s="420">
        <f t="shared" si="11"/>
        <v>0</v>
      </c>
      <c r="O13" s="50"/>
      <c r="P13" s="410" t="s">
        <v>20297</v>
      </c>
      <c r="Q13" s="1911"/>
      <c r="R13" s="1892"/>
      <c r="S13" s="1911"/>
      <c r="T13" s="1895"/>
      <c r="U13" s="321"/>
      <c r="V13" s="1908"/>
      <c r="W13" s="320"/>
      <c r="X13" s="320"/>
      <c r="Y13" s="320"/>
      <c r="Z13" s="320"/>
      <c r="AA13" s="320"/>
      <c r="AB13" s="320"/>
      <c r="AC13" s="320"/>
      <c r="AD13" s="320"/>
      <c r="AE13" s="320"/>
      <c r="AF13" s="320"/>
      <c r="AG13" s="1908"/>
      <c r="AH13" s="1848"/>
      <c r="AI13" s="1786" t="s">
        <v>20296</v>
      </c>
      <c r="AJ13" s="431" t="s">
        <v>20298</v>
      </c>
      <c r="AK13" s="431" t="s">
        <v>20299</v>
      </c>
      <c r="AL13" s="431" t="s">
        <v>20300</v>
      </c>
      <c r="AM13" s="431" t="s">
        <v>20301</v>
      </c>
      <c r="AN13" s="431" t="s">
        <v>20302</v>
      </c>
      <c r="AO13" s="431" t="s">
        <v>20303</v>
      </c>
      <c r="AP13" s="431" t="s">
        <v>20304</v>
      </c>
      <c r="AQ13" s="431" t="s">
        <v>20305</v>
      </c>
      <c r="AR13" s="431" t="s">
        <v>20306</v>
      </c>
      <c r="AS13" s="434" t="s">
        <v>20307</v>
      </c>
      <c r="AT13" s="1848"/>
    </row>
    <row r="14" spans="2:46" ht="33" customHeight="1">
      <c r="B14" s="1786" t="s">
        <v>20308</v>
      </c>
      <c r="C14" s="400" t="s">
        <v>813</v>
      </c>
      <c r="D14" s="400">
        <v>3</v>
      </c>
      <c r="E14" s="419">
        <f>IFERROR(E13 - E9, 0)</f>
        <v>-1.8370000000000015</v>
      </c>
      <c r="F14" s="419">
        <f>IFERROR(F13 - F9, 0)</f>
        <v>-11.420000000000016</v>
      </c>
      <c r="G14" s="419">
        <f t="shared" ref="G14:N14" si="12">IFERROR(G13 - G9, 0)</f>
        <v>0</v>
      </c>
      <c r="H14" s="419">
        <f t="shared" si="12"/>
        <v>0</v>
      </c>
      <c r="I14" s="419">
        <f t="shared" si="12"/>
        <v>0</v>
      </c>
      <c r="J14" s="419">
        <f t="shared" si="12"/>
        <v>-1.8370000000000015</v>
      </c>
      <c r="K14" s="419">
        <f t="shared" si="12"/>
        <v>-11.420000000000016</v>
      </c>
      <c r="L14" s="419">
        <f t="shared" si="12"/>
        <v>0</v>
      </c>
      <c r="M14" s="419">
        <f t="shared" si="12"/>
        <v>0</v>
      </c>
      <c r="N14" s="420">
        <f t="shared" si="12"/>
        <v>0</v>
      </c>
      <c r="O14" s="50"/>
      <c r="P14" s="410" t="s">
        <v>20309</v>
      </c>
      <c r="Q14" s="1911"/>
      <c r="R14" s="1892"/>
      <c r="S14" s="1911"/>
      <c r="T14" s="1895"/>
      <c r="U14" s="321"/>
      <c r="V14" s="1908"/>
      <c r="W14" s="320"/>
      <c r="X14" s="320"/>
      <c r="Y14" s="320"/>
      <c r="Z14" s="320"/>
      <c r="AA14" s="320"/>
      <c r="AB14" s="320"/>
      <c r="AC14" s="320"/>
      <c r="AD14" s="320"/>
      <c r="AE14" s="320"/>
      <c r="AF14" s="320"/>
      <c r="AG14" s="1908"/>
      <c r="AH14" s="1848"/>
      <c r="AI14" s="1786" t="s">
        <v>20308</v>
      </c>
      <c r="AJ14" s="431" t="s">
        <v>20310</v>
      </c>
      <c r="AK14" s="431" t="s">
        <v>20311</v>
      </c>
      <c r="AL14" s="431" t="s">
        <v>20312</v>
      </c>
      <c r="AM14" s="431" t="s">
        <v>20313</v>
      </c>
      <c r="AN14" s="431" t="s">
        <v>20314</v>
      </c>
      <c r="AO14" s="431" t="s">
        <v>20315</v>
      </c>
      <c r="AP14" s="431" t="s">
        <v>20316</v>
      </c>
      <c r="AQ14" s="431" t="s">
        <v>20317</v>
      </c>
      <c r="AR14" s="431" t="s">
        <v>20318</v>
      </c>
      <c r="AS14" s="434" t="s">
        <v>20319</v>
      </c>
      <c r="AT14" s="1848"/>
    </row>
    <row r="15" spans="2:46" ht="33" customHeight="1">
      <c r="B15" s="1786" t="s">
        <v>20320</v>
      </c>
      <c r="C15" s="400" t="s">
        <v>813</v>
      </c>
      <c r="D15" s="400">
        <v>3</v>
      </c>
      <c r="E15" s="928">
        <v>-1.837</v>
      </c>
      <c r="F15" s="928">
        <v>-10.965</v>
      </c>
      <c r="G15" s="928">
        <v>0</v>
      </c>
      <c r="H15" s="928">
        <v>0</v>
      </c>
      <c r="I15" s="928">
        <v>0</v>
      </c>
      <c r="J15" s="928">
        <v>-1.837</v>
      </c>
      <c r="K15" s="928">
        <v>-10.965</v>
      </c>
      <c r="L15" s="928">
        <v>0</v>
      </c>
      <c r="M15" s="928">
        <v>0</v>
      </c>
      <c r="N15" s="929">
        <v>0</v>
      </c>
      <c r="O15" s="50"/>
      <c r="P15" s="410" t="s">
        <v>20321</v>
      </c>
      <c r="Q15" s="1911"/>
      <c r="R15" s="1892"/>
      <c r="S15" s="1911"/>
      <c r="T15" s="1895"/>
      <c r="U15" s="321">
        <f t="shared" ref="U15" si="13">IF( SUM( W15:AF15 ) = 0, 0, $W$5 )</f>
        <v>0</v>
      </c>
      <c r="V15" s="1908"/>
      <c r="W15" s="323">
        <f t="shared" ref="W15:AF15" si="14" xml:space="preserve"> IF( ISNUMBER( E15 ), 0, 1 )</f>
        <v>0</v>
      </c>
      <c r="X15" s="323">
        <f t="shared" si="14"/>
        <v>0</v>
      </c>
      <c r="Y15" s="323">
        <f t="shared" si="14"/>
        <v>0</v>
      </c>
      <c r="Z15" s="323">
        <f t="shared" si="14"/>
        <v>0</v>
      </c>
      <c r="AA15" s="323">
        <f t="shared" si="14"/>
        <v>0</v>
      </c>
      <c r="AB15" s="323">
        <f t="shared" si="14"/>
        <v>0</v>
      </c>
      <c r="AC15" s="323">
        <f t="shared" si="14"/>
        <v>0</v>
      </c>
      <c r="AD15" s="323">
        <f t="shared" si="14"/>
        <v>0</v>
      </c>
      <c r="AE15" s="323">
        <f t="shared" si="14"/>
        <v>0</v>
      </c>
      <c r="AF15" s="323">
        <f t="shared" si="14"/>
        <v>0</v>
      </c>
      <c r="AG15" s="1908"/>
      <c r="AH15" s="1848"/>
      <c r="AI15" s="1786" t="s">
        <v>20320</v>
      </c>
      <c r="AJ15" s="431" t="s">
        <v>20322</v>
      </c>
      <c r="AK15" s="431" t="s">
        <v>20323</v>
      </c>
      <c r="AL15" s="431" t="s">
        <v>20324</v>
      </c>
      <c r="AM15" s="431" t="s">
        <v>20325</v>
      </c>
      <c r="AN15" s="431" t="s">
        <v>20326</v>
      </c>
      <c r="AO15" s="431" t="s">
        <v>20327</v>
      </c>
      <c r="AP15" s="431" t="s">
        <v>20328</v>
      </c>
      <c r="AQ15" s="431" t="s">
        <v>20329</v>
      </c>
      <c r="AR15" s="431" t="s">
        <v>20330</v>
      </c>
      <c r="AS15" s="434" t="s">
        <v>20331</v>
      </c>
      <c r="AT15" s="1848"/>
    </row>
    <row r="16" spans="2:46" ht="33" customHeight="1">
      <c r="B16" s="1786" t="s">
        <v>20332</v>
      </c>
      <c r="C16" s="400" t="s">
        <v>813</v>
      </c>
      <c r="D16" s="400">
        <v>3</v>
      </c>
      <c r="E16" s="419">
        <f>IFERROR(E14 - E15, 0)</f>
        <v>-1.5543122344752192E-15</v>
      </c>
      <c r="F16" s="419">
        <f t="shared" ref="F16:M16" si="15">IFERROR(F14 - F15, 0)</f>
        <v>-0.45500000000001606</v>
      </c>
      <c r="G16" s="419">
        <f t="shared" si="15"/>
        <v>0</v>
      </c>
      <c r="H16" s="419">
        <f t="shared" si="15"/>
        <v>0</v>
      </c>
      <c r="I16" s="419">
        <f t="shared" si="15"/>
        <v>0</v>
      </c>
      <c r="J16" s="419">
        <f t="shared" si="15"/>
        <v>-1.5543122344752192E-15</v>
      </c>
      <c r="K16" s="419">
        <f t="shared" si="15"/>
        <v>-0.45500000000001606</v>
      </c>
      <c r="L16" s="419">
        <f t="shared" si="15"/>
        <v>0</v>
      </c>
      <c r="M16" s="419">
        <f t="shared" si="15"/>
        <v>0</v>
      </c>
      <c r="N16" s="420">
        <f>IFERROR(N14 - N15, 0)</f>
        <v>0</v>
      </c>
      <c r="O16" s="50"/>
      <c r="P16" s="410" t="s">
        <v>20333</v>
      </c>
      <c r="Q16" s="1911"/>
      <c r="R16" s="1892"/>
      <c r="S16" s="1911"/>
      <c r="T16" s="1895"/>
      <c r="U16" s="321"/>
      <c r="V16" s="1908"/>
      <c r="W16" s="320"/>
      <c r="X16" s="320"/>
      <c r="Y16" s="320"/>
      <c r="Z16" s="320"/>
      <c r="AA16" s="320"/>
      <c r="AB16" s="320"/>
      <c r="AC16" s="320"/>
      <c r="AD16" s="320"/>
      <c r="AE16" s="320"/>
      <c r="AF16" s="320"/>
      <c r="AG16" s="1908"/>
      <c r="AH16" s="1848"/>
      <c r="AI16" s="1786" t="s">
        <v>20332</v>
      </c>
      <c r="AJ16" s="431" t="s">
        <v>20334</v>
      </c>
      <c r="AK16" s="431" t="s">
        <v>20335</v>
      </c>
      <c r="AL16" s="431" t="s">
        <v>20336</v>
      </c>
      <c r="AM16" s="431" t="s">
        <v>20337</v>
      </c>
      <c r="AN16" s="431" t="s">
        <v>20338</v>
      </c>
      <c r="AO16" s="431" t="s">
        <v>20339</v>
      </c>
      <c r="AP16" s="431" t="s">
        <v>20340</v>
      </c>
      <c r="AQ16" s="431" t="s">
        <v>20341</v>
      </c>
      <c r="AR16" s="431" t="s">
        <v>20342</v>
      </c>
      <c r="AS16" s="434" t="s">
        <v>20343</v>
      </c>
      <c r="AT16" s="1848"/>
    </row>
    <row r="17" spans="2:46" ht="33" customHeight="1">
      <c r="B17" s="1786" t="s">
        <v>20344</v>
      </c>
      <c r="C17" s="400" t="s">
        <v>813</v>
      </c>
      <c r="D17" s="400">
        <v>3</v>
      </c>
      <c r="E17" s="928">
        <v>0.54938515744212402</v>
      </c>
      <c r="F17" s="928">
        <v>0.54938515744212402</v>
      </c>
      <c r="G17" s="928">
        <v>0</v>
      </c>
      <c r="H17" s="928">
        <v>0</v>
      </c>
      <c r="I17" s="928">
        <v>0</v>
      </c>
      <c r="J17" s="928">
        <v>0.54938515744212402</v>
      </c>
      <c r="K17" s="928">
        <v>0.54938515744212402</v>
      </c>
      <c r="L17" s="928">
        <v>0</v>
      </c>
      <c r="M17" s="928">
        <v>0</v>
      </c>
      <c r="N17" s="929">
        <v>0</v>
      </c>
      <c r="O17" s="50"/>
      <c r="P17" s="410" t="s">
        <v>20345</v>
      </c>
      <c r="Q17" s="1911"/>
      <c r="R17" s="1892"/>
      <c r="S17" s="1911"/>
      <c r="T17" s="1895"/>
      <c r="U17" s="321">
        <f t="shared" ref="U17" si="16">IF( SUM( W17:AF17 ) = 0, 0, $W$5 )</f>
        <v>0</v>
      </c>
      <c r="V17" s="1908"/>
      <c r="W17" s="323">
        <f t="shared" ref="W17:AF17" si="17" xml:space="preserve"> IF( ISNUMBER( E17 ), 0, 1 )</f>
        <v>0</v>
      </c>
      <c r="X17" s="323">
        <f t="shared" si="17"/>
        <v>0</v>
      </c>
      <c r="Y17" s="323">
        <f t="shared" si="17"/>
        <v>0</v>
      </c>
      <c r="Z17" s="323">
        <f t="shared" si="17"/>
        <v>0</v>
      </c>
      <c r="AA17" s="323">
        <f t="shared" si="17"/>
        <v>0</v>
      </c>
      <c r="AB17" s="323">
        <f t="shared" si="17"/>
        <v>0</v>
      </c>
      <c r="AC17" s="323">
        <f t="shared" si="17"/>
        <v>0</v>
      </c>
      <c r="AD17" s="323">
        <f t="shared" si="17"/>
        <v>0</v>
      </c>
      <c r="AE17" s="323">
        <f t="shared" si="17"/>
        <v>0</v>
      </c>
      <c r="AF17" s="323">
        <f t="shared" si="17"/>
        <v>0</v>
      </c>
      <c r="AG17" s="1908"/>
      <c r="AH17" s="1848"/>
      <c r="AI17" s="1786" t="s">
        <v>20344</v>
      </c>
      <c r="AJ17" s="431" t="s">
        <v>20346</v>
      </c>
      <c r="AK17" s="431" t="s">
        <v>20347</v>
      </c>
      <c r="AL17" s="431" t="s">
        <v>20348</v>
      </c>
      <c r="AM17" s="431" t="s">
        <v>20349</v>
      </c>
      <c r="AN17" s="431" t="s">
        <v>20350</v>
      </c>
      <c r="AO17" s="431" t="s">
        <v>20351</v>
      </c>
      <c r="AP17" s="431" t="s">
        <v>20352</v>
      </c>
      <c r="AQ17" s="431" t="s">
        <v>20353</v>
      </c>
      <c r="AR17" s="431" t="s">
        <v>20354</v>
      </c>
      <c r="AS17" s="434" t="s">
        <v>20355</v>
      </c>
      <c r="AT17" s="1848"/>
    </row>
    <row r="18" spans="2:46" ht="33" customHeight="1">
      <c r="B18" s="1786" t="s">
        <v>20356</v>
      </c>
      <c r="C18" s="400" t="s">
        <v>813</v>
      </c>
      <c r="D18" s="400">
        <v>3</v>
      </c>
      <c r="E18" s="419">
        <f>IFERROR(E14 * E17, 0)</f>
        <v>-1.0092205342211826</v>
      </c>
      <c r="F18" s="419">
        <f t="shared" ref="F18:M18" si="18">IFERROR(F14 * F17, 0)</f>
        <v>-6.2739784979890647</v>
      </c>
      <c r="G18" s="419">
        <f t="shared" si="18"/>
        <v>0</v>
      </c>
      <c r="H18" s="419">
        <f t="shared" si="18"/>
        <v>0</v>
      </c>
      <c r="I18" s="419">
        <f t="shared" si="18"/>
        <v>0</v>
      </c>
      <c r="J18" s="419">
        <f t="shared" si="18"/>
        <v>-1.0092205342211826</v>
      </c>
      <c r="K18" s="419">
        <f t="shared" si="18"/>
        <v>-6.2739784979890647</v>
      </c>
      <c r="L18" s="419">
        <f t="shared" si="18"/>
        <v>0</v>
      </c>
      <c r="M18" s="419">
        <f t="shared" si="18"/>
        <v>0</v>
      </c>
      <c r="N18" s="420">
        <f>IFERROR(N14 * N17, 0)</f>
        <v>0</v>
      </c>
      <c r="O18" s="50"/>
      <c r="P18" s="410" t="s">
        <v>20357</v>
      </c>
      <c r="Q18" s="1911"/>
      <c r="R18" s="1892"/>
      <c r="S18" s="1911"/>
      <c r="T18" s="1895"/>
      <c r="U18" s="321"/>
      <c r="V18" s="1908"/>
      <c r="W18" s="320"/>
      <c r="X18" s="320"/>
      <c r="Y18" s="320"/>
      <c r="Z18" s="320"/>
      <c r="AA18" s="320"/>
      <c r="AB18" s="320"/>
      <c r="AC18" s="320"/>
      <c r="AD18" s="320"/>
      <c r="AE18" s="320"/>
      <c r="AF18" s="320"/>
      <c r="AG18" s="1908"/>
      <c r="AH18" s="1848"/>
      <c r="AI18" s="1786" t="s">
        <v>20356</v>
      </c>
      <c r="AJ18" s="431" t="s">
        <v>20358</v>
      </c>
      <c r="AK18" s="431" t="s">
        <v>20359</v>
      </c>
      <c r="AL18" s="431" t="s">
        <v>20360</v>
      </c>
      <c r="AM18" s="431" t="s">
        <v>20361</v>
      </c>
      <c r="AN18" s="431" t="s">
        <v>20362</v>
      </c>
      <c r="AO18" s="431" t="s">
        <v>20363</v>
      </c>
      <c r="AP18" s="431" t="s">
        <v>20364</v>
      </c>
      <c r="AQ18" s="431" t="s">
        <v>20365</v>
      </c>
      <c r="AR18" s="431" t="s">
        <v>20366</v>
      </c>
      <c r="AS18" s="434" t="s">
        <v>20367</v>
      </c>
      <c r="AT18" s="1848"/>
    </row>
    <row r="19" spans="2:46" ht="33" customHeight="1" thickBot="1">
      <c r="B19" s="1787" t="s">
        <v>20368</v>
      </c>
      <c r="C19" s="407" t="s">
        <v>813</v>
      </c>
      <c r="D19" s="407">
        <v>3</v>
      </c>
      <c r="E19" s="421">
        <f>IFERROR(E14 - E18, 0)</f>
        <v>-0.82777946577881889</v>
      </c>
      <c r="F19" s="421">
        <f t="shared" ref="F19:N19" si="19">IFERROR(F14 - F18, 0)</f>
        <v>-5.1460215020109512</v>
      </c>
      <c r="G19" s="421">
        <f t="shared" si="19"/>
        <v>0</v>
      </c>
      <c r="H19" s="421">
        <f t="shared" si="19"/>
        <v>0</v>
      </c>
      <c r="I19" s="421">
        <f t="shared" si="19"/>
        <v>0</v>
      </c>
      <c r="J19" s="421">
        <f t="shared" si="19"/>
        <v>-0.82777946577881889</v>
      </c>
      <c r="K19" s="421">
        <f t="shared" si="19"/>
        <v>-5.1460215020109512</v>
      </c>
      <c r="L19" s="421">
        <f>IFERROR(L14 - L18, 0)</f>
        <v>0</v>
      </c>
      <c r="M19" s="421">
        <f t="shared" si="19"/>
        <v>0</v>
      </c>
      <c r="N19" s="422">
        <f t="shared" si="19"/>
        <v>0</v>
      </c>
      <c r="O19" s="50"/>
      <c r="P19" s="411" t="s">
        <v>20369</v>
      </c>
      <c r="Q19" s="1911"/>
      <c r="R19" s="1893"/>
      <c r="S19" s="1911"/>
      <c r="T19" s="1895"/>
      <c r="U19" s="321"/>
      <c r="V19" s="1908"/>
      <c r="W19" s="320"/>
      <c r="X19" s="320"/>
      <c r="Y19" s="320"/>
      <c r="Z19" s="320"/>
      <c r="AA19" s="320"/>
      <c r="AB19" s="320"/>
      <c r="AC19" s="320"/>
      <c r="AD19" s="320"/>
      <c r="AE19" s="320"/>
      <c r="AF19" s="320"/>
      <c r="AG19" s="1908"/>
      <c r="AH19" s="1848"/>
      <c r="AI19" s="1787" t="s">
        <v>20368</v>
      </c>
      <c r="AJ19" s="435" t="s">
        <v>20370</v>
      </c>
      <c r="AK19" s="435" t="s">
        <v>20371</v>
      </c>
      <c r="AL19" s="435" t="s">
        <v>20372</v>
      </c>
      <c r="AM19" s="435" t="s">
        <v>20373</v>
      </c>
      <c r="AN19" s="435" t="s">
        <v>20374</v>
      </c>
      <c r="AO19" s="435" t="s">
        <v>20375</v>
      </c>
      <c r="AP19" s="435" t="s">
        <v>20376</v>
      </c>
      <c r="AQ19" s="435" t="s">
        <v>20377</v>
      </c>
      <c r="AR19" s="435" t="s">
        <v>20378</v>
      </c>
      <c r="AS19" s="436" t="s">
        <v>20379</v>
      </c>
      <c r="AT19" s="1848"/>
    </row>
    <row r="20" spans="2:46" ht="15" customHeight="1" thickBot="1">
      <c r="B20" s="216"/>
      <c r="C20" s="216"/>
      <c r="D20" s="216"/>
      <c r="E20" s="165"/>
      <c r="F20" s="165"/>
      <c r="G20" s="165"/>
      <c r="H20" s="165"/>
      <c r="I20" s="165"/>
      <c r="J20" s="165"/>
      <c r="K20" s="165"/>
      <c r="L20" s="165"/>
      <c r="M20" s="165"/>
      <c r="N20" s="165"/>
      <c r="O20" s="1848"/>
      <c r="P20" s="1848"/>
      <c r="Q20" s="1848"/>
      <c r="R20" s="1848"/>
      <c r="S20" s="1848"/>
      <c r="T20" s="1895"/>
      <c r="U20" s="321"/>
      <c r="V20" s="1908"/>
      <c r="W20" s="320"/>
      <c r="X20" s="320"/>
      <c r="Y20" s="320"/>
      <c r="Z20" s="320"/>
      <c r="AA20" s="320"/>
      <c r="AB20" s="320"/>
      <c r="AC20" s="320"/>
      <c r="AD20" s="320"/>
      <c r="AE20" s="320"/>
      <c r="AF20" s="320"/>
      <c r="AG20" s="1908"/>
      <c r="AH20" s="1848"/>
      <c r="AI20" s="216"/>
      <c r="AJ20" s="165"/>
      <c r="AK20" s="165"/>
      <c r="AL20" s="165"/>
      <c r="AM20" s="165"/>
      <c r="AN20" s="165"/>
      <c r="AO20" s="165"/>
      <c r="AP20" s="165"/>
      <c r="AQ20" s="165"/>
      <c r="AR20" s="165"/>
      <c r="AS20" s="165"/>
      <c r="AT20" s="1848"/>
    </row>
    <row r="21" spans="2:46" ht="30.75" customHeight="1" thickBot="1">
      <c r="B21" s="416" t="s">
        <v>20380</v>
      </c>
      <c r="C21" s="398"/>
      <c r="D21" s="398"/>
      <c r="E21" s="170"/>
      <c r="F21" s="50"/>
      <c r="G21" s="50"/>
      <c r="H21" s="50"/>
      <c r="I21" s="50"/>
      <c r="J21" s="50"/>
      <c r="K21" s="50"/>
      <c r="L21" s="50"/>
      <c r="M21" s="50"/>
      <c r="N21" s="50"/>
      <c r="O21" s="1848"/>
      <c r="P21" s="1848"/>
      <c r="Q21" s="1848"/>
      <c r="R21" s="1848"/>
      <c r="S21" s="1848"/>
      <c r="T21" s="1895"/>
      <c r="U21" s="321"/>
      <c r="V21" s="1908"/>
      <c r="W21" s="320"/>
      <c r="X21" s="320"/>
      <c r="Y21" s="320"/>
      <c r="Z21" s="320"/>
      <c r="AA21" s="320"/>
      <c r="AB21" s="320"/>
      <c r="AC21" s="320"/>
      <c r="AD21" s="320"/>
      <c r="AE21" s="320"/>
      <c r="AF21" s="320"/>
      <c r="AG21" s="1908"/>
      <c r="AH21" s="1848"/>
      <c r="AI21" s="403" t="s">
        <v>20380</v>
      </c>
      <c r="AJ21" s="170"/>
      <c r="AK21" s="50"/>
      <c r="AL21" s="50"/>
      <c r="AM21" s="50"/>
      <c r="AN21" s="50"/>
      <c r="AO21" s="50"/>
      <c r="AP21" s="50"/>
      <c r="AQ21" s="50"/>
      <c r="AR21" s="50"/>
      <c r="AS21" s="50"/>
      <c r="AT21" s="1848"/>
    </row>
    <row r="22" spans="2:46" ht="33" customHeight="1">
      <c r="B22" s="404" t="s">
        <v>20381</v>
      </c>
      <c r="C22" s="405" t="s">
        <v>813</v>
      </c>
      <c r="D22" s="405">
        <v>3</v>
      </c>
      <c r="E22" s="417">
        <v>3.3410000000000002</v>
      </c>
      <c r="F22" s="417">
        <v>5.141</v>
      </c>
      <c r="G22" s="417">
        <v>0</v>
      </c>
      <c r="H22" s="417">
        <v>0</v>
      </c>
      <c r="I22" s="417">
        <v>0</v>
      </c>
      <c r="J22" s="417">
        <v>3.3410000000000002</v>
      </c>
      <c r="K22" s="417">
        <v>5.141</v>
      </c>
      <c r="L22" s="417">
        <v>0</v>
      </c>
      <c r="M22" s="417">
        <v>0</v>
      </c>
      <c r="N22" s="418">
        <v>0</v>
      </c>
      <c r="O22" s="50"/>
      <c r="P22" s="409" t="s">
        <v>20382</v>
      </c>
      <c r="Q22" s="1911"/>
      <c r="R22" s="1891"/>
      <c r="S22" s="1911"/>
      <c r="T22" s="1895"/>
      <c r="U22" s="321">
        <f t="shared" ref="U22:U23" si="20">IF( SUM( W22:AF22 ) = 0, 0, $W$5 )</f>
        <v>0</v>
      </c>
      <c r="V22" s="1908"/>
      <c r="W22" s="323">
        <f t="shared" ref="W22:W23" si="21" xml:space="preserve"> IF( ISNUMBER( E22 ), 0, 1 )</f>
        <v>0</v>
      </c>
      <c r="X22" s="323">
        <f t="shared" ref="X22:X23" si="22" xml:space="preserve"> IF( ISNUMBER( F22 ), 0, 1 )</f>
        <v>0</v>
      </c>
      <c r="Y22" s="323">
        <f t="shared" ref="Y22:Y23" si="23" xml:space="preserve"> IF( ISNUMBER( G22 ), 0, 1 )</f>
        <v>0</v>
      </c>
      <c r="Z22" s="323">
        <f t="shared" ref="Z22:Z23" si="24" xml:space="preserve"> IF( ISNUMBER( H22 ), 0, 1 )</f>
        <v>0</v>
      </c>
      <c r="AA22" s="323">
        <f t="shared" ref="AA22:AA23" si="25" xml:space="preserve"> IF( ISNUMBER( I22 ), 0, 1 )</f>
        <v>0</v>
      </c>
      <c r="AB22" s="323">
        <f t="shared" ref="AB22:AB23" si="26" xml:space="preserve"> IF( ISNUMBER( J22 ), 0, 1 )</f>
        <v>0</v>
      </c>
      <c r="AC22" s="323">
        <f t="shared" ref="AC22:AC23" si="27" xml:space="preserve"> IF( ISNUMBER( K22 ), 0, 1 )</f>
        <v>0</v>
      </c>
      <c r="AD22" s="323">
        <f t="shared" ref="AD22:AD23" si="28" xml:space="preserve"> IF( ISNUMBER( L22 ), 0, 1 )</f>
        <v>0</v>
      </c>
      <c r="AE22" s="323">
        <f t="shared" ref="AE22:AE23" si="29" xml:space="preserve"> IF( ISNUMBER( M22 ), 0, 1 )</f>
        <v>0</v>
      </c>
      <c r="AF22" s="323">
        <f t="shared" ref="AF22:AF23" si="30" xml:space="preserve"> IF( ISNUMBER( N22 ), 0, 1 )</f>
        <v>0</v>
      </c>
      <c r="AG22" s="1908"/>
      <c r="AH22" s="1848"/>
      <c r="AI22" s="404" t="s">
        <v>20381</v>
      </c>
      <c r="AJ22" s="432" t="s">
        <v>20383</v>
      </c>
      <c r="AK22" s="432" t="s">
        <v>20384</v>
      </c>
      <c r="AL22" s="432" t="s">
        <v>20385</v>
      </c>
      <c r="AM22" s="432" t="s">
        <v>20386</v>
      </c>
      <c r="AN22" s="432" t="s">
        <v>20387</v>
      </c>
      <c r="AO22" s="432" t="s">
        <v>20388</v>
      </c>
      <c r="AP22" s="432" t="s">
        <v>20389</v>
      </c>
      <c r="AQ22" s="432" t="s">
        <v>20390</v>
      </c>
      <c r="AR22" s="432" t="s">
        <v>20391</v>
      </c>
      <c r="AS22" s="433" t="s">
        <v>20392</v>
      </c>
      <c r="AT22" s="1848"/>
    </row>
    <row r="23" spans="2:46" ht="33" customHeight="1">
      <c r="B23" s="1786" t="s">
        <v>20393</v>
      </c>
      <c r="C23" s="400" t="s">
        <v>813</v>
      </c>
      <c r="D23" s="400">
        <v>3</v>
      </c>
      <c r="E23" s="928">
        <v>3.1920000000000002</v>
      </c>
      <c r="F23" s="928">
        <v>5.12</v>
      </c>
      <c r="G23" s="928">
        <v>0</v>
      </c>
      <c r="H23" s="928">
        <v>0</v>
      </c>
      <c r="I23" s="928">
        <v>0</v>
      </c>
      <c r="J23" s="928">
        <v>3.1920000000000002</v>
      </c>
      <c r="K23" s="928">
        <v>5.12</v>
      </c>
      <c r="L23" s="928">
        <v>0</v>
      </c>
      <c r="M23" s="928">
        <v>0</v>
      </c>
      <c r="N23" s="929">
        <v>0</v>
      </c>
      <c r="O23" s="50"/>
      <c r="P23" s="410" t="s">
        <v>20394</v>
      </c>
      <c r="Q23" s="1911"/>
      <c r="R23" s="1892"/>
      <c r="S23" s="1911"/>
      <c r="T23" s="1895"/>
      <c r="U23" s="321">
        <f t="shared" si="20"/>
        <v>0</v>
      </c>
      <c r="V23" s="1908"/>
      <c r="W23" s="323">
        <f t="shared" si="21"/>
        <v>0</v>
      </c>
      <c r="X23" s="323">
        <f t="shared" si="22"/>
        <v>0</v>
      </c>
      <c r="Y23" s="323">
        <f t="shared" si="23"/>
        <v>0</v>
      </c>
      <c r="Z23" s="323">
        <f t="shared" si="24"/>
        <v>0</v>
      </c>
      <c r="AA23" s="323">
        <f t="shared" si="25"/>
        <v>0</v>
      </c>
      <c r="AB23" s="323">
        <f t="shared" si="26"/>
        <v>0</v>
      </c>
      <c r="AC23" s="323">
        <f t="shared" si="27"/>
        <v>0</v>
      </c>
      <c r="AD23" s="323">
        <f t="shared" si="28"/>
        <v>0</v>
      </c>
      <c r="AE23" s="323">
        <f t="shared" si="29"/>
        <v>0</v>
      </c>
      <c r="AF23" s="323">
        <f t="shared" si="30"/>
        <v>0</v>
      </c>
      <c r="AG23" s="1908"/>
      <c r="AH23" s="1848"/>
      <c r="AI23" s="1786" t="s">
        <v>20393</v>
      </c>
      <c r="AJ23" s="431" t="s">
        <v>20395</v>
      </c>
      <c r="AK23" s="431" t="s">
        <v>20396</v>
      </c>
      <c r="AL23" s="431" t="s">
        <v>20397</v>
      </c>
      <c r="AM23" s="431" t="s">
        <v>20398</v>
      </c>
      <c r="AN23" s="431" t="s">
        <v>20399</v>
      </c>
      <c r="AO23" s="431" t="s">
        <v>20400</v>
      </c>
      <c r="AP23" s="431" t="s">
        <v>20401</v>
      </c>
      <c r="AQ23" s="431" t="s">
        <v>20402</v>
      </c>
      <c r="AR23" s="431" t="s">
        <v>20403</v>
      </c>
      <c r="AS23" s="434" t="s">
        <v>20404</v>
      </c>
      <c r="AT23" s="1848"/>
    </row>
    <row r="24" spans="2:46" ht="33" customHeight="1">
      <c r="B24" s="1786" t="s">
        <v>20405</v>
      </c>
      <c r="C24" s="400" t="s">
        <v>813</v>
      </c>
      <c r="D24" s="400">
        <v>3</v>
      </c>
      <c r="E24" s="419">
        <f>IFERROR(E23 - E22, 0)</f>
        <v>-0.14900000000000002</v>
      </c>
      <c r="F24" s="419">
        <f t="shared" ref="F24:N24" si="31">IFERROR(F23 - F22, 0)</f>
        <v>-2.0999999999999908E-2</v>
      </c>
      <c r="G24" s="419">
        <f t="shared" si="31"/>
        <v>0</v>
      </c>
      <c r="H24" s="419">
        <f t="shared" si="31"/>
        <v>0</v>
      </c>
      <c r="I24" s="419">
        <f t="shared" si="31"/>
        <v>0</v>
      </c>
      <c r="J24" s="419">
        <f t="shared" si="31"/>
        <v>-0.14900000000000002</v>
      </c>
      <c r="K24" s="419">
        <f t="shared" si="31"/>
        <v>-2.0999999999999908E-2</v>
      </c>
      <c r="L24" s="419">
        <f t="shared" si="31"/>
        <v>0</v>
      </c>
      <c r="M24" s="419">
        <f t="shared" si="31"/>
        <v>0</v>
      </c>
      <c r="N24" s="420">
        <f t="shared" si="31"/>
        <v>0</v>
      </c>
      <c r="O24" s="50"/>
      <c r="P24" s="410" t="s">
        <v>20406</v>
      </c>
      <c r="Q24" s="1911"/>
      <c r="R24" s="1892"/>
      <c r="S24" s="1911"/>
      <c r="T24" s="1895"/>
      <c r="U24" s="321"/>
      <c r="V24" s="1908"/>
      <c r="W24" s="320"/>
      <c r="X24" s="320"/>
      <c r="Y24" s="320"/>
      <c r="Z24" s="320"/>
      <c r="AA24" s="320"/>
      <c r="AB24" s="320"/>
      <c r="AC24" s="320"/>
      <c r="AD24" s="320"/>
      <c r="AE24" s="320"/>
      <c r="AF24" s="320"/>
      <c r="AG24" s="1908"/>
      <c r="AH24" s="1848"/>
      <c r="AI24" s="1786" t="s">
        <v>20405</v>
      </c>
      <c r="AJ24" s="431" t="s">
        <v>20407</v>
      </c>
      <c r="AK24" s="431" t="s">
        <v>20408</v>
      </c>
      <c r="AL24" s="431" t="s">
        <v>20409</v>
      </c>
      <c r="AM24" s="431" t="s">
        <v>20410</v>
      </c>
      <c r="AN24" s="431" t="s">
        <v>20411</v>
      </c>
      <c r="AO24" s="431" t="s">
        <v>20412</v>
      </c>
      <c r="AP24" s="431" t="s">
        <v>20413</v>
      </c>
      <c r="AQ24" s="431" t="s">
        <v>20414</v>
      </c>
      <c r="AR24" s="431" t="s">
        <v>20415</v>
      </c>
      <c r="AS24" s="434" t="s">
        <v>20416</v>
      </c>
      <c r="AT24" s="1848"/>
    </row>
    <row r="25" spans="2:46" ht="33" customHeight="1">
      <c r="B25" s="1786" t="s">
        <v>20417</v>
      </c>
      <c r="C25" s="400" t="s">
        <v>813</v>
      </c>
      <c r="D25" s="400">
        <v>3</v>
      </c>
      <c r="E25" s="928">
        <v>0.75</v>
      </c>
      <c r="F25" s="928">
        <v>0.75</v>
      </c>
      <c r="G25" s="928">
        <v>0</v>
      </c>
      <c r="H25" s="928">
        <v>0</v>
      </c>
      <c r="I25" s="928">
        <v>0</v>
      </c>
      <c r="J25" s="928">
        <v>0.75</v>
      </c>
      <c r="K25" s="928">
        <v>0.75</v>
      </c>
      <c r="L25" s="928">
        <v>0</v>
      </c>
      <c r="M25" s="928">
        <v>0</v>
      </c>
      <c r="N25" s="929">
        <v>0</v>
      </c>
      <c r="O25" s="50"/>
      <c r="P25" s="410" t="s">
        <v>20418</v>
      </c>
      <c r="Q25" s="1911"/>
      <c r="R25" s="1892"/>
      <c r="S25" s="1911"/>
      <c r="T25" s="1895"/>
      <c r="U25" s="321">
        <f t="shared" ref="U25" si="32">IF( SUM( W25:AF25 ) = 0, 0, $W$5 )</f>
        <v>0</v>
      </c>
      <c r="V25" s="1908"/>
      <c r="W25" s="323">
        <f t="shared" ref="W25:AF25" si="33" xml:space="preserve"> IF( ISNUMBER( E25 ), 0, 1 )</f>
        <v>0</v>
      </c>
      <c r="X25" s="323">
        <f t="shared" si="33"/>
        <v>0</v>
      </c>
      <c r="Y25" s="323">
        <f t="shared" si="33"/>
        <v>0</v>
      </c>
      <c r="Z25" s="323">
        <f t="shared" si="33"/>
        <v>0</v>
      </c>
      <c r="AA25" s="323">
        <f t="shared" si="33"/>
        <v>0</v>
      </c>
      <c r="AB25" s="323">
        <f t="shared" si="33"/>
        <v>0</v>
      </c>
      <c r="AC25" s="323">
        <f t="shared" si="33"/>
        <v>0</v>
      </c>
      <c r="AD25" s="323">
        <f t="shared" si="33"/>
        <v>0</v>
      </c>
      <c r="AE25" s="323">
        <f t="shared" si="33"/>
        <v>0</v>
      </c>
      <c r="AF25" s="323">
        <f t="shared" si="33"/>
        <v>0</v>
      </c>
      <c r="AG25" s="360"/>
      <c r="AH25" s="1848"/>
      <c r="AI25" s="1786" t="s">
        <v>20417</v>
      </c>
      <c r="AJ25" s="431" t="s">
        <v>20419</v>
      </c>
      <c r="AK25" s="431" t="s">
        <v>20420</v>
      </c>
      <c r="AL25" s="431" t="s">
        <v>20421</v>
      </c>
      <c r="AM25" s="431" t="s">
        <v>20422</v>
      </c>
      <c r="AN25" s="431" t="s">
        <v>20423</v>
      </c>
      <c r="AO25" s="431" t="s">
        <v>20424</v>
      </c>
      <c r="AP25" s="431" t="s">
        <v>20425</v>
      </c>
      <c r="AQ25" s="431" t="s">
        <v>20426</v>
      </c>
      <c r="AR25" s="431" t="s">
        <v>20427</v>
      </c>
      <c r="AS25" s="434" t="s">
        <v>20428</v>
      </c>
      <c r="AT25" s="1848"/>
    </row>
    <row r="26" spans="2:46" ht="33" customHeight="1">
      <c r="B26" s="1786" t="s">
        <v>20429</v>
      </c>
      <c r="C26" s="400" t="s">
        <v>813</v>
      </c>
      <c r="D26" s="400">
        <v>3</v>
      </c>
      <c r="E26" s="419">
        <f>IFERROR(E24 * E25, 0)</f>
        <v>-0.11175000000000002</v>
      </c>
      <c r="F26" s="419">
        <f t="shared" ref="F26:M26" si="34">IFERROR(F24 * F25, 0)</f>
        <v>-1.5749999999999931E-2</v>
      </c>
      <c r="G26" s="419">
        <f t="shared" si="34"/>
        <v>0</v>
      </c>
      <c r="H26" s="419">
        <f t="shared" si="34"/>
        <v>0</v>
      </c>
      <c r="I26" s="419">
        <f t="shared" si="34"/>
        <v>0</v>
      </c>
      <c r="J26" s="419">
        <f t="shared" si="34"/>
        <v>-0.11175000000000002</v>
      </c>
      <c r="K26" s="419">
        <f t="shared" si="34"/>
        <v>-1.5749999999999931E-2</v>
      </c>
      <c r="L26" s="419">
        <f t="shared" si="34"/>
        <v>0</v>
      </c>
      <c r="M26" s="419">
        <f t="shared" si="34"/>
        <v>0</v>
      </c>
      <c r="N26" s="420">
        <f>IFERROR(N24 * N25, 0)</f>
        <v>0</v>
      </c>
      <c r="O26" s="50"/>
      <c r="P26" s="410" t="s">
        <v>20430</v>
      </c>
      <c r="Q26" s="1911"/>
      <c r="R26" s="1892"/>
      <c r="S26" s="1911"/>
      <c r="T26" s="1895"/>
      <c r="U26" s="321"/>
      <c r="V26" s="360"/>
      <c r="W26" s="320"/>
      <c r="X26" s="320"/>
      <c r="Y26" s="320"/>
      <c r="Z26" s="320"/>
      <c r="AA26" s="320"/>
      <c r="AB26" s="320"/>
      <c r="AC26" s="320"/>
      <c r="AD26" s="320"/>
      <c r="AE26" s="320"/>
      <c r="AF26" s="320"/>
      <c r="AG26" s="360"/>
      <c r="AH26" s="1848"/>
      <c r="AI26" s="1786" t="s">
        <v>20429</v>
      </c>
      <c r="AJ26" s="431" t="s">
        <v>20431</v>
      </c>
      <c r="AK26" s="431" t="s">
        <v>20432</v>
      </c>
      <c r="AL26" s="431" t="s">
        <v>20433</v>
      </c>
      <c r="AM26" s="431" t="s">
        <v>20434</v>
      </c>
      <c r="AN26" s="431" t="s">
        <v>20435</v>
      </c>
      <c r="AO26" s="431" t="s">
        <v>20436</v>
      </c>
      <c r="AP26" s="431" t="s">
        <v>20437</v>
      </c>
      <c r="AQ26" s="431" t="s">
        <v>20438</v>
      </c>
      <c r="AR26" s="431" t="s">
        <v>20439</v>
      </c>
      <c r="AS26" s="434" t="s">
        <v>20440</v>
      </c>
      <c r="AT26" s="1848"/>
    </row>
    <row r="27" spans="2:46" ht="33" customHeight="1" thickBot="1">
      <c r="B27" s="1787" t="s">
        <v>20441</v>
      </c>
      <c r="C27" s="407" t="s">
        <v>813</v>
      </c>
      <c r="D27" s="407">
        <v>3</v>
      </c>
      <c r="E27" s="421">
        <f>IFERROR(E24 - E26, 0)</f>
        <v>-3.7250000000000005E-2</v>
      </c>
      <c r="F27" s="421">
        <f t="shared" ref="F27:M27" si="35">IFERROR(F24 - F26, 0)</f>
        <v>-5.2499999999999769E-3</v>
      </c>
      <c r="G27" s="421">
        <f t="shared" si="35"/>
        <v>0</v>
      </c>
      <c r="H27" s="421">
        <f t="shared" si="35"/>
        <v>0</v>
      </c>
      <c r="I27" s="421">
        <f t="shared" si="35"/>
        <v>0</v>
      </c>
      <c r="J27" s="421">
        <f t="shared" si="35"/>
        <v>-3.7250000000000005E-2</v>
      </c>
      <c r="K27" s="421">
        <f t="shared" si="35"/>
        <v>-5.2499999999999769E-3</v>
      </c>
      <c r="L27" s="421">
        <f t="shared" si="35"/>
        <v>0</v>
      </c>
      <c r="M27" s="421">
        <f t="shared" si="35"/>
        <v>0</v>
      </c>
      <c r="N27" s="422">
        <f>IFERROR(N24 - N26, 0)</f>
        <v>0</v>
      </c>
      <c r="O27" s="50"/>
      <c r="P27" s="411" t="s">
        <v>20442</v>
      </c>
      <c r="Q27" s="1911"/>
      <c r="R27" s="1893"/>
      <c r="S27" s="1911"/>
      <c r="T27" s="1895"/>
      <c r="U27" s="321"/>
      <c r="V27" s="360"/>
      <c r="W27" s="320"/>
      <c r="X27" s="320"/>
      <c r="Y27" s="320"/>
      <c r="Z27" s="320"/>
      <c r="AA27" s="320"/>
      <c r="AB27" s="320"/>
      <c r="AC27" s="320"/>
      <c r="AD27" s="320"/>
      <c r="AE27" s="320"/>
      <c r="AF27" s="320"/>
      <c r="AG27" s="360"/>
      <c r="AH27" s="1848"/>
      <c r="AI27" s="1787" t="s">
        <v>20441</v>
      </c>
      <c r="AJ27" s="435" t="s">
        <v>20443</v>
      </c>
      <c r="AK27" s="435" t="s">
        <v>20444</v>
      </c>
      <c r="AL27" s="435" t="s">
        <v>20445</v>
      </c>
      <c r="AM27" s="435" t="s">
        <v>20446</v>
      </c>
      <c r="AN27" s="435" t="s">
        <v>20447</v>
      </c>
      <c r="AO27" s="435" t="s">
        <v>20448</v>
      </c>
      <c r="AP27" s="435" t="s">
        <v>20449</v>
      </c>
      <c r="AQ27" s="435" t="s">
        <v>20450</v>
      </c>
      <c r="AR27" s="435" t="s">
        <v>20451</v>
      </c>
      <c r="AS27" s="436" t="s">
        <v>20452</v>
      </c>
      <c r="AT27" s="1848"/>
    </row>
    <row r="28" spans="2:46" ht="15" customHeight="1" thickBot="1">
      <c r="B28" s="216"/>
      <c r="C28" s="216"/>
      <c r="D28" s="216"/>
      <c r="E28" s="165"/>
      <c r="F28" s="165"/>
      <c r="G28" s="165"/>
      <c r="H28" s="165"/>
      <c r="I28" s="165"/>
      <c r="J28" s="165"/>
      <c r="K28" s="165"/>
      <c r="L28" s="165"/>
      <c r="M28" s="165"/>
      <c r="N28" s="165"/>
      <c r="O28" s="1848"/>
      <c r="P28" s="1848"/>
      <c r="Q28" s="1848"/>
      <c r="R28" s="1848"/>
      <c r="S28" s="1848"/>
      <c r="T28" s="1895"/>
      <c r="U28" s="321"/>
      <c r="V28" s="360"/>
      <c r="W28" s="320"/>
      <c r="X28" s="320"/>
      <c r="Y28" s="320"/>
      <c r="Z28" s="320"/>
      <c r="AA28" s="320"/>
      <c r="AB28" s="320"/>
      <c r="AC28" s="320"/>
      <c r="AD28" s="320"/>
      <c r="AE28" s="320"/>
      <c r="AF28" s="320"/>
      <c r="AG28" s="360"/>
      <c r="AH28" s="1848"/>
      <c r="AI28" s="216"/>
      <c r="AJ28" s="165"/>
      <c r="AK28" s="165"/>
      <c r="AL28" s="165"/>
      <c r="AM28" s="165"/>
      <c r="AN28" s="165"/>
      <c r="AO28" s="165"/>
      <c r="AP28" s="165"/>
      <c r="AQ28" s="165"/>
      <c r="AR28" s="165"/>
      <c r="AS28" s="165"/>
      <c r="AT28" s="1848"/>
    </row>
    <row r="29" spans="2:46" ht="30.75" customHeight="1" thickBot="1">
      <c r="B29" s="416" t="s">
        <v>20453</v>
      </c>
      <c r="C29" s="398"/>
      <c r="D29" s="398"/>
      <c r="E29" s="170"/>
      <c r="F29" s="10"/>
      <c r="G29" s="10"/>
      <c r="H29" s="10"/>
      <c r="I29" s="10"/>
      <c r="J29" s="10"/>
      <c r="K29" s="10"/>
      <c r="L29" s="10"/>
      <c r="M29" s="10"/>
      <c r="N29" s="10"/>
      <c r="O29" s="1848"/>
      <c r="P29" s="1848"/>
      <c r="Q29" s="1848"/>
      <c r="R29" s="1848"/>
      <c r="S29" s="1848"/>
      <c r="T29" s="1895"/>
      <c r="U29" s="321"/>
      <c r="V29" s="360"/>
      <c r="W29" s="320"/>
      <c r="X29" s="320"/>
      <c r="Y29" s="320"/>
      <c r="Z29" s="320"/>
      <c r="AA29" s="320"/>
      <c r="AB29" s="320"/>
      <c r="AC29" s="320"/>
      <c r="AD29" s="320"/>
      <c r="AE29" s="320"/>
      <c r="AF29" s="320"/>
      <c r="AG29" s="360"/>
      <c r="AH29" s="1848"/>
      <c r="AI29" s="403" t="s">
        <v>20453</v>
      </c>
      <c r="AJ29" s="10"/>
      <c r="AK29" s="10"/>
      <c r="AL29" s="10"/>
      <c r="AM29" s="10"/>
      <c r="AN29" s="10"/>
      <c r="AO29" s="10"/>
      <c r="AP29" s="10"/>
      <c r="AQ29" s="10"/>
      <c r="AR29" s="10"/>
      <c r="AS29" s="10"/>
      <c r="AT29" s="1848"/>
    </row>
    <row r="30" spans="2:46" ht="33" customHeight="1">
      <c r="B30" s="1788" t="s">
        <v>20454</v>
      </c>
      <c r="C30" s="405" t="s">
        <v>813</v>
      </c>
      <c r="D30" s="405">
        <v>3</v>
      </c>
      <c r="E30" s="417">
        <v>6.0000000000000001E-3</v>
      </c>
      <c r="F30" s="930">
        <v>0.82</v>
      </c>
      <c r="G30" s="930">
        <v>0</v>
      </c>
      <c r="H30" s="930">
        <v>0</v>
      </c>
      <c r="I30" s="930">
        <v>0</v>
      </c>
      <c r="J30" s="930">
        <v>6.0000000000000001E-3</v>
      </c>
      <c r="K30" s="930">
        <v>0.82</v>
      </c>
      <c r="L30" s="930">
        <v>0</v>
      </c>
      <c r="M30" s="930">
        <v>0</v>
      </c>
      <c r="N30" s="931">
        <v>0</v>
      </c>
      <c r="O30" s="50"/>
      <c r="P30" s="409" t="s">
        <v>20455</v>
      </c>
      <c r="Q30" s="1911"/>
      <c r="R30" s="1891"/>
      <c r="S30" s="1911"/>
      <c r="T30" s="1895"/>
      <c r="U30" s="321">
        <f>IF( SUM( W30:AF30 ) = 0, 0, $W$5 )</f>
        <v>0</v>
      </c>
      <c r="V30" s="1908"/>
      <c r="W30" s="323">
        <f t="shared" ref="W30:W31" si="36" xml:space="preserve"> IF( ISNUMBER( E30 ), 0, 1 )</f>
        <v>0</v>
      </c>
      <c r="X30" s="323">
        <f t="shared" ref="X30:X31" si="37" xml:space="preserve"> IF( ISNUMBER( F30 ), 0, 1 )</f>
        <v>0</v>
      </c>
      <c r="Y30" s="323">
        <f t="shared" ref="Y30:Y31" si="38" xml:space="preserve"> IF( ISNUMBER( G30 ), 0, 1 )</f>
        <v>0</v>
      </c>
      <c r="Z30" s="323">
        <f t="shared" ref="Z30:Z31" si="39" xml:space="preserve"> IF( ISNUMBER( H30 ), 0, 1 )</f>
        <v>0</v>
      </c>
      <c r="AA30" s="323">
        <f t="shared" ref="AA30:AA31" si="40" xml:space="preserve"> IF( ISNUMBER( I30 ), 0, 1 )</f>
        <v>0</v>
      </c>
      <c r="AB30" s="323">
        <f t="shared" ref="AB30:AB31" si="41" xml:space="preserve"> IF( ISNUMBER( J30 ), 0, 1 )</f>
        <v>0</v>
      </c>
      <c r="AC30" s="323">
        <f t="shared" ref="AC30:AC31" si="42" xml:space="preserve"> IF( ISNUMBER( K30 ), 0, 1 )</f>
        <v>0</v>
      </c>
      <c r="AD30" s="323">
        <f t="shared" ref="AD30:AD31" si="43" xml:space="preserve"> IF( ISNUMBER( L30 ), 0, 1 )</f>
        <v>0</v>
      </c>
      <c r="AE30" s="323">
        <f t="shared" ref="AE30:AE31" si="44" xml:space="preserve"> IF( ISNUMBER( M30 ), 0, 1 )</f>
        <v>0</v>
      </c>
      <c r="AF30" s="323">
        <f t="shared" ref="AF30:AF31" si="45" xml:space="preserve"> IF( ISNUMBER( N30 ), 0, 1 )</f>
        <v>0</v>
      </c>
      <c r="AG30" s="360"/>
      <c r="AH30" s="1848"/>
      <c r="AI30" s="1788" t="s">
        <v>20454</v>
      </c>
      <c r="AJ30" s="437" t="s">
        <v>20456</v>
      </c>
      <c r="AK30" s="437" t="s">
        <v>20457</v>
      </c>
      <c r="AL30" s="437" t="s">
        <v>20458</v>
      </c>
      <c r="AM30" s="437" t="s">
        <v>20459</v>
      </c>
      <c r="AN30" s="437" t="s">
        <v>20460</v>
      </c>
      <c r="AO30" s="437" t="s">
        <v>20461</v>
      </c>
      <c r="AP30" s="437" t="s">
        <v>20462</v>
      </c>
      <c r="AQ30" s="437" t="s">
        <v>20463</v>
      </c>
      <c r="AR30" s="437" t="s">
        <v>20464</v>
      </c>
      <c r="AS30" s="438" t="s">
        <v>20465</v>
      </c>
      <c r="AT30" s="1848"/>
    </row>
    <row r="31" spans="2:46" ht="33" customHeight="1">
      <c r="B31" s="1786" t="s">
        <v>20466</v>
      </c>
      <c r="C31" s="400" t="s">
        <v>813</v>
      </c>
      <c r="D31" s="400">
        <v>3</v>
      </c>
      <c r="E31" s="928">
        <v>0.06</v>
      </c>
      <c r="F31" s="928">
        <v>2.363</v>
      </c>
      <c r="G31" s="928">
        <v>0</v>
      </c>
      <c r="H31" s="928">
        <v>0</v>
      </c>
      <c r="I31" s="928">
        <v>0</v>
      </c>
      <c r="J31" s="928">
        <v>0.06</v>
      </c>
      <c r="K31" s="928">
        <v>2.363</v>
      </c>
      <c r="L31" s="928">
        <v>0</v>
      </c>
      <c r="M31" s="928">
        <v>0</v>
      </c>
      <c r="N31" s="929">
        <v>0</v>
      </c>
      <c r="O31" s="50"/>
      <c r="P31" s="410" t="s">
        <v>20467</v>
      </c>
      <c r="Q31" s="1911"/>
      <c r="R31" s="1892"/>
      <c r="S31" s="1911"/>
      <c r="T31" s="1895"/>
      <c r="U31" s="321">
        <f>IF( SUM( W31:AF31 ) = 0, 0, $W$5 )</f>
        <v>0</v>
      </c>
      <c r="V31" s="1908"/>
      <c r="W31" s="323">
        <f t="shared" si="36"/>
        <v>0</v>
      </c>
      <c r="X31" s="323">
        <f t="shared" si="37"/>
        <v>0</v>
      </c>
      <c r="Y31" s="323">
        <f t="shared" si="38"/>
        <v>0</v>
      </c>
      <c r="Z31" s="323">
        <f t="shared" si="39"/>
        <v>0</v>
      </c>
      <c r="AA31" s="323">
        <f t="shared" si="40"/>
        <v>0</v>
      </c>
      <c r="AB31" s="323">
        <f t="shared" si="41"/>
        <v>0</v>
      </c>
      <c r="AC31" s="323">
        <f t="shared" si="42"/>
        <v>0</v>
      </c>
      <c r="AD31" s="323">
        <f t="shared" si="43"/>
        <v>0</v>
      </c>
      <c r="AE31" s="323">
        <f t="shared" si="44"/>
        <v>0</v>
      </c>
      <c r="AF31" s="323">
        <f t="shared" si="45"/>
        <v>0</v>
      </c>
      <c r="AG31" s="360"/>
      <c r="AH31" s="1848"/>
      <c r="AI31" s="1786" t="s">
        <v>20466</v>
      </c>
      <c r="AJ31" s="431" t="s">
        <v>20468</v>
      </c>
      <c r="AK31" s="431" t="s">
        <v>20469</v>
      </c>
      <c r="AL31" s="431" t="s">
        <v>20470</v>
      </c>
      <c r="AM31" s="431" t="s">
        <v>20471</v>
      </c>
      <c r="AN31" s="431" t="s">
        <v>20472</v>
      </c>
      <c r="AO31" s="431" t="s">
        <v>20473</v>
      </c>
      <c r="AP31" s="431" t="s">
        <v>20474</v>
      </c>
      <c r="AQ31" s="431" t="s">
        <v>20475</v>
      </c>
      <c r="AR31" s="431" t="s">
        <v>20476</v>
      </c>
      <c r="AS31" s="434" t="s">
        <v>20477</v>
      </c>
      <c r="AT31" s="1848"/>
    </row>
    <row r="32" spans="2:46" ht="33" customHeight="1" thickBot="1">
      <c r="B32" s="1787" t="s">
        <v>20478</v>
      </c>
      <c r="C32" s="407" t="s">
        <v>813</v>
      </c>
      <c r="D32" s="407">
        <v>3</v>
      </c>
      <c r="E32" s="421">
        <f>IFERROR(E31 - E30, 0)</f>
        <v>5.3999999999999999E-2</v>
      </c>
      <c r="F32" s="421">
        <f>IFERROR(F31 - F30, 0)</f>
        <v>1.5430000000000001</v>
      </c>
      <c r="G32" s="421">
        <f t="shared" ref="G32:N32" si="46">IFERROR(G31 - G30, 0)</f>
        <v>0</v>
      </c>
      <c r="H32" s="421">
        <f t="shared" si="46"/>
        <v>0</v>
      </c>
      <c r="I32" s="421">
        <f t="shared" si="46"/>
        <v>0</v>
      </c>
      <c r="J32" s="421">
        <f>IFERROR(J31 - J30, 0)</f>
        <v>5.3999999999999999E-2</v>
      </c>
      <c r="K32" s="421">
        <f t="shared" si="46"/>
        <v>1.5430000000000001</v>
      </c>
      <c r="L32" s="421">
        <f>IFERROR(L31 - L30, 0)</f>
        <v>0</v>
      </c>
      <c r="M32" s="421">
        <f t="shared" si="46"/>
        <v>0</v>
      </c>
      <c r="N32" s="422">
        <f t="shared" si="46"/>
        <v>0</v>
      </c>
      <c r="O32" s="50"/>
      <c r="P32" s="411" t="s">
        <v>20479</v>
      </c>
      <c r="Q32" s="1911"/>
      <c r="R32" s="1893"/>
      <c r="S32" s="1911"/>
      <c r="T32" s="1895"/>
      <c r="U32" s="321"/>
      <c r="V32" s="1908"/>
      <c r="W32" s="320"/>
      <c r="X32" s="320"/>
      <c r="Y32" s="320"/>
      <c r="Z32" s="320"/>
      <c r="AA32" s="320"/>
      <c r="AB32" s="320"/>
      <c r="AC32" s="320"/>
      <c r="AD32" s="320"/>
      <c r="AE32" s="320"/>
      <c r="AF32" s="320"/>
      <c r="AG32" s="360"/>
      <c r="AH32" s="1848"/>
      <c r="AI32" s="1787" t="s">
        <v>20478</v>
      </c>
      <c r="AJ32" s="435" t="s">
        <v>20480</v>
      </c>
      <c r="AK32" s="435" t="s">
        <v>20481</v>
      </c>
      <c r="AL32" s="435" t="s">
        <v>20482</v>
      </c>
      <c r="AM32" s="435" t="s">
        <v>20483</v>
      </c>
      <c r="AN32" s="435" t="s">
        <v>20484</v>
      </c>
      <c r="AO32" s="435" t="s">
        <v>20485</v>
      </c>
      <c r="AP32" s="435" t="s">
        <v>20486</v>
      </c>
      <c r="AQ32" s="435" t="s">
        <v>20487</v>
      </c>
      <c r="AR32" s="435" t="s">
        <v>20488</v>
      </c>
      <c r="AS32" s="436" t="s">
        <v>20489</v>
      </c>
      <c r="AT32" s="1848"/>
    </row>
    <row r="33" spans="2:46" ht="15" customHeight="1" thickBot="1">
      <c r="B33" s="216"/>
      <c r="C33" s="216"/>
      <c r="D33" s="216"/>
      <c r="E33" s="165"/>
      <c r="F33" s="165"/>
      <c r="G33" s="165"/>
      <c r="H33" s="165"/>
      <c r="I33" s="165"/>
      <c r="J33" s="165"/>
      <c r="K33" s="165"/>
      <c r="L33" s="165"/>
      <c r="M33" s="165"/>
      <c r="N33" s="165"/>
      <c r="O33" s="1848"/>
      <c r="P33" s="1848"/>
      <c r="Q33" s="1848"/>
      <c r="R33" s="1848"/>
      <c r="S33" s="1848"/>
      <c r="T33" s="1895"/>
      <c r="U33" s="321"/>
      <c r="V33" s="1908"/>
      <c r="W33" s="320"/>
      <c r="X33" s="320"/>
      <c r="Y33" s="320"/>
      <c r="Z33" s="320"/>
      <c r="AA33" s="320"/>
      <c r="AB33" s="320"/>
      <c r="AC33" s="320"/>
      <c r="AD33" s="320"/>
      <c r="AE33" s="320"/>
      <c r="AF33" s="320"/>
      <c r="AG33" s="360"/>
      <c r="AH33" s="1848"/>
      <c r="AI33" s="216"/>
      <c r="AJ33" s="165"/>
      <c r="AK33" s="165"/>
      <c r="AL33" s="165"/>
      <c r="AM33" s="165"/>
      <c r="AN33" s="165"/>
      <c r="AO33" s="165"/>
      <c r="AP33" s="165"/>
      <c r="AQ33" s="165"/>
      <c r="AR33" s="165"/>
      <c r="AS33" s="165"/>
      <c r="AT33" s="1848"/>
    </row>
    <row r="34" spans="2:46" ht="33" customHeight="1" thickBot="1">
      <c r="B34" s="1814" t="s">
        <v>20490</v>
      </c>
      <c r="C34" s="412" t="s">
        <v>813</v>
      </c>
      <c r="D34" s="412">
        <v>3</v>
      </c>
      <c r="E34" s="423">
        <f>IFERROR(E19 + E27 + E32, 0)</f>
        <v>-0.81102946577881885</v>
      </c>
      <c r="F34" s="423">
        <f t="shared" ref="F34:N34" si="47">IFERROR(F19 + F27 + F32, 0)</f>
        <v>-3.6082715020109513</v>
      </c>
      <c r="G34" s="423">
        <f t="shared" si="47"/>
        <v>0</v>
      </c>
      <c r="H34" s="423">
        <f t="shared" si="47"/>
        <v>0</v>
      </c>
      <c r="I34" s="423">
        <f t="shared" si="47"/>
        <v>0</v>
      </c>
      <c r="J34" s="423">
        <f t="shared" si="47"/>
        <v>-0.81102946577881885</v>
      </c>
      <c r="K34" s="423">
        <f>IFERROR(K19 + K27 + K32, 0)</f>
        <v>-3.6082715020109513</v>
      </c>
      <c r="L34" s="423">
        <f t="shared" si="47"/>
        <v>0</v>
      </c>
      <c r="M34" s="423">
        <f>IFERROR(M19 + M27 + M32, 0)</f>
        <v>0</v>
      </c>
      <c r="N34" s="424">
        <f t="shared" si="47"/>
        <v>0</v>
      </c>
      <c r="O34" s="50"/>
      <c r="P34" s="414" t="s">
        <v>20491</v>
      </c>
      <c r="Q34" s="1911"/>
      <c r="R34" s="1896"/>
      <c r="S34" s="1911"/>
      <c r="T34" s="1895"/>
      <c r="U34" s="321"/>
      <c r="V34" s="1908"/>
      <c r="W34" s="320"/>
      <c r="X34" s="320"/>
      <c r="Y34" s="320"/>
      <c r="Z34" s="320"/>
      <c r="AA34" s="320"/>
      <c r="AB34" s="320"/>
      <c r="AC34" s="320"/>
      <c r="AD34" s="320"/>
      <c r="AE34" s="320"/>
      <c r="AF34" s="320"/>
      <c r="AG34" s="360"/>
      <c r="AH34" s="1848"/>
      <c r="AI34" s="1814" t="s">
        <v>20490</v>
      </c>
      <c r="AJ34" s="439" t="s">
        <v>20492</v>
      </c>
      <c r="AK34" s="439" t="s">
        <v>20493</v>
      </c>
      <c r="AL34" s="439" t="s">
        <v>20494</v>
      </c>
      <c r="AM34" s="439" t="s">
        <v>20495</v>
      </c>
      <c r="AN34" s="439" t="s">
        <v>20496</v>
      </c>
      <c r="AO34" s="439" t="s">
        <v>20497</v>
      </c>
      <c r="AP34" s="439" t="s">
        <v>20498</v>
      </c>
      <c r="AQ34" s="439" t="s">
        <v>20499</v>
      </c>
      <c r="AR34" s="439" t="s">
        <v>20500</v>
      </c>
      <c r="AS34" s="440" t="s">
        <v>20501</v>
      </c>
      <c r="AT34" s="1848"/>
    </row>
    <row r="35" spans="2:46" ht="15" customHeight="1" thickBot="1">
      <c r="B35" s="22"/>
      <c r="C35" s="22"/>
      <c r="D35" s="22"/>
      <c r="E35" s="10"/>
      <c r="F35" s="10"/>
      <c r="G35" s="10"/>
      <c r="H35" s="10"/>
      <c r="I35" s="10"/>
      <c r="J35" s="10"/>
      <c r="K35" s="10"/>
      <c r="L35" s="10"/>
      <c r="M35" s="10"/>
      <c r="N35" s="10"/>
      <c r="O35" s="50"/>
      <c r="P35" s="1911"/>
      <c r="Q35" s="1911"/>
      <c r="R35" s="1911"/>
      <c r="S35" s="1911"/>
      <c r="T35" s="1895"/>
      <c r="U35" s="361"/>
      <c r="V35" s="1895"/>
      <c r="W35" s="320"/>
      <c r="X35" s="320"/>
      <c r="Y35" s="320"/>
      <c r="Z35" s="320"/>
      <c r="AA35" s="320"/>
      <c r="AB35" s="320"/>
      <c r="AC35" s="320"/>
      <c r="AD35" s="320"/>
      <c r="AE35" s="320"/>
      <c r="AF35" s="320"/>
      <c r="AG35" s="1895"/>
      <c r="AH35" s="1848"/>
      <c r="AI35" s="22"/>
      <c r="AJ35" s="10"/>
      <c r="AK35" s="10"/>
      <c r="AL35" s="10"/>
      <c r="AM35" s="10"/>
      <c r="AN35" s="10"/>
      <c r="AO35" s="10"/>
      <c r="AP35" s="10"/>
      <c r="AQ35" s="10"/>
      <c r="AR35" s="10"/>
      <c r="AS35" s="10"/>
      <c r="AT35" s="1848"/>
    </row>
    <row r="36" spans="2:46" ht="30.75" customHeight="1" thickBot="1">
      <c r="B36" s="416" t="s">
        <v>20502</v>
      </c>
      <c r="C36" s="398"/>
      <c r="D36" s="398"/>
      <c r="E36" s="170"/>
      <c r="F36" s="10"/>
      <c r="G36" s="10"/>
      <c r="H36" s="10"/>
      <c r="I36" s="10"/>
      <c r="J36" s="10"/>
      <c r="K36" s="10"/>
      <c r="L36" s="10"/>
      <c r="M36" s="10"/>
      <c r="N36" s="10"/>
      <c r="O36" s="50"/>
      <c r="P36" s="1911"/>
      <c r="Q36" s="1911"/>
      <c r="R36" s="1911"/>
      <c r="S36" s="1911"/>
      <c r="T36" s="1895"/>
      <c r="U36" s="361"/>
      <c r="V36" s="1895"/>
      <c r="W36" s="320"/>
      <c r="X36" s="320"/>
      <c r="Y36" s="320"/>
      <c r="Z36" s="320"/>
      <c r="AA36" s="320"/>
      <c r="AB36" s="320"/>
      <c r="AC36" s="320"/>
      <c r="AD36" s="320"/>
      <c r="AE36" s="320"/>
      <c r="AF36" s="320"/>
      <c r="AG36" s="1895"/>
      <c r="AH36" s="1848"/>
      <c r="AI36" s="403" t="s">
        <v>20502</v>
      </c>
      <c r="AJ36" s="10"/>
      <c r="AK36" s="10"/>
      <c r="AL36" s="10"/>
      <c r="AM36" s="10"/>
      <c r="AN36" s="10"/>
      <c r="AO36" s="10"/>
      <c r="AP36" s="10"/>
      <c r="AQ36" s="10"/>
      <c r="AR36" s="10"/>
      <c r="AS36" s="10"/>
      <c r="AT36" s="1848"/>
    </row>
    <row r="37" spans="2:46" ht="33" customHeight="1">
      <c r="B37" s="1788" t="s">
        <v>20490</v>
      </c>
      <c r="C37" s="405" t="s">
        <v>813</v>
      </c>
      <c r="D37" s="405">
        <v>3</v>
      </c>
      <c r="E37" s="428">
        <f>IFERROR(E34, 0)</f>
        <v>-0.81102946577881885</v>
      </c>
      <c r="F37" s="428">
        <f t="shared" ref="F37:N37" si="48">IFERROR(F34, 0)</f>
        <v>-3.6082715020109513</v>
      </c>
      <c r="G37" s="428">
        <f t="shared" si="48"/>
        <v>0</v>
      </c>
      <c r="H37" s="428">
        <f t="shared" si="48"/>
        <v>0</v>
      </c>
      <c r="I37" s="428">
        <f t="shared" si="48"/>
        <v>0</v>
      </c>
      <c r="J37" s="428">
        <f t="shared" si="48"/>
        <v>-0.81102946577881885</v>
      </c>
      <c r="K37" s="428">
        <f t="shared" si="48"/>
        <v>-3.6082715020109513</v>
      </c>
      <c r="L37" s="428">
        <f t="shared" si="48"/>
        <v>0</v>
      </c>
      <c r="M37" s="428">
        <f t="shared" si="48"/>
        <v>0</v>
      </c>
      <c r="N37" s="429">
        <f t="shared" si="48"/>
        <v>0</v>
      </c>
      <c r="O37" s="50"/>
      <c r="P37" s="409" t="s">
        <v>20503</v>
      </c>
      <c r="Q37" s="1911"/>
      <c r="R37" s="1891"/>
      <c r="S37" s="1911"/>
      <c r="T37" s="1895"/>
      <c r="U37" s="321"/>
      <c r="V37" s="1895"/>
      <c r="W37" s="320"/>
      <c r="X37" s="320"/>
      <c r="Y37" s="320"/>
      <c r="Z37" s="320"/>
      <c r="AA37" s="320"/>
      <c r="AB37" s="320"/>
      <c r="AC37" s="320"/>
      <c r="AD37" s="320"/>
      <c r="AE37" s="320"/>
      <c r="AF37" s="320"/>
      <c r="AG37" s="1895"/>
      <c r="AH37" s="1848"/>
      <c r="AI37" s="1788" t="s">
        <v>20490</v>
      </c>
      <c r="AJ37" s="437" t="s">
        <v>20504</v>
      </c>
      <c r="AK37" s="437" t="s">
        <v>20505</v>
      </c>
      <c r="AL37" s="437" t="s">
        <v>20506</v>
      </c>
      <c r="AM37" s="437" t="s">
        <v>20507</v>
      </c>
      <c r="AN37" s="437" t="s">
        <v>20508</v>
      </c>
      <c r="AO37" s="437" t="s">
        <v>20509</v>
      </c>
      <c r="AP37" s="437" t="s">
        <v>20510</v>
      </c>
      <c r="AQ37" s="437" t="s">
        <v>20511</v>
      </c>
      <c r="AR37" s="437" t="s">
        <v>20512</v>
      </c>
      <c r="AS37" s="438" t="s">
        <v>20513</v>
      </c>
      <c r="AT37" s="1848"/>
    </row>
    <row r="38" spans="2:46" ht="33" customHeight="1">
      <c r="B38" s="1786" t="s">
        <v>20514</v>
      </c>
      <c r="C38" s="400" t="s">
        <v>813</v>
      </c>
      <c r="D38" s="400">
        <v>3</v>
      </c>
      <c r="E38" s="928">
        <v>0.54300000000000004</v>
      </c>
      <c r="F38" s="928">
        <v>0.65400000000000003</v>
      </c>
      <c r="G38" s="928">
        <v>0</v>
      </c>
      <c r="H38" s="928">
        <v>0</v>
      </c>
      <c r="I38" s="928">
        <v>0</v>
      </c>
      <c r="J38" s="928">
        <v>0.54300000000000004</v>
      </c>
      <c r="K38" s="928">
        <v>0.65400000000000003</v>
      </c>
      <c r="L38" s="928">
        <v>0</v>
      </c>
      <c r="M38" s="928">
        <v>0</v>
      </c>
      <c r="N38" s="929">
        <v>0</v>
      </c>
      <c r="O38" s="50"/>
      <c r="P38" s="410" t="s">
        <v>20515</v>
      </c>
      <c r="Q38" s="1911"/>
      <c r="R38" s="1892"/>
      <c r="S38" s="1911"/>
      <c r="T38" s="1895"/>
      <c r="U38" s="321">
        <f>IF( SUM( W38:AF38 ) = 0, 0, $W$5 )</f>
        <v>0</v>
      </c>
      <c r="V38" s="1895"/>
      <c r="W38" s="323">
        <f t="shared" ref="W38" si="49" xml:space="preserve"> IF( ISNUMBER( E38 ), 0, 1 )</f>
        <v>0</v>
      </c>
      <c r="X38" s="323">
        <f t="shared" ref="X38" si="50" xml:space="preserve"> IF( ISNUMBER( F38 ), 0, 1 )</f>
        <v>0</v>
      </c>
      <c r="Y38" s="323">
        <f t="shared" ref="Y38" si="51" xml:space="preserve"> IF( ISNUMBER( G38 ), 0, 1 )</f>
        <v>0</v>
      </c>
      <c r="Z38" s="323">
        <f t="shared" ref="Z38" si="52" xml:space="preserve"> IF( ISNUMBER( H38 ), 0, 1 )</f>
        <v>0</v>
      </c>
      <c r="AA38" s="323">
        <f t="shared" ref="AA38" si="53" xml:space="preserve"> IF( ISNUMBER( I38 ), 0, 1 )</f>
        <v>0</v>
      </c>
      <c r="AB38" s="323">
        <f t="shared" ref="AB38" si="54" xml:space="preserve"> IF( ISNUMBER( J38 ), 0, 1 )</f>
        <v>0</v>
      </c>
      <c r="AC38" s="323">
        <f t="shared" ref="AC38" si="55" xml:space="preserve"> IF( ISNUMBER( K38 ), 0, 1 )</f>
        <v>0</v>
      </c>
      <c r="AD38" s="323">
        <f t="shared" ref="AD38" si="56" xml:space="preserve"> IF( ISNUMBER( L38 ), 0, 1 )</f>
        <v>0</v>
      </c>
      <c r="AE38" s="323">
        <f t="shared" ref="AE38" si="57" xml:space="preserve"> IF( ISNUMBER( M38 ), 0, 1 )</f>
        <v>0</v>
      </c>
      <c r="AF38" s="323">
        <f t="shared" ref="AF38" si="58" xml:space="preserve"> IF( ISNUMBER( N38 ), 0, 1 )</f>
        <v>0</v>
      </c>
      <c r="AG38" s="1895"/>
      <c r="AH38" s="1848"/>
      <c r="AI38" s="1786" t="s">
        <v>20514</v>
      </c>
      <c r="AJ38" s="431" t="s">
        <v>20516</v>
      </c>
      <c r="AK38" s="431" t="s">
        <v>20517</v>
      </c>
      <c r="AL38" s="431" t="s">
        <v>20518</v>
      </c>
      <c r="AM38" s="431" t="s">
        <v>20519</v>
      </c>
      <c r="AN38" s="431" t="s">
        <v>20520</v>
      </c>
      <c r="AO38" s="431" t="s">
        <v>20521</v>
      </c>
      <c r="AP38" s="431" t="s">
        <v>20522</v>
      </c>
      <c r="AQ38" s="431" t="s">
        <v>20523</v>
      </c>
      <c r="AR38" s="431" t="s">
        <v>20524</v>
      </c>
      <c r="AS38" s="434" t="s">
        <v>20525</v>
      </c>
      <c r="AT38" s="1848"/>
    </row>
    <row r="39" spans="2:46" ht="33" customHeight="1">
      <c r="B39" s="1786" t="s">
        <v>20526</v>
      </c>
      <c r="C39" s="400" t="s">
        <v>813</v>
      </c>
      <c r="D39" s="400">
        <v>3</v>
      </c>
      <c r="E39" s="419">
        <f>IFERROR(E37 * (1 - E38), 0 )</f>
        <v>-0.3706404658609202</v>
      </c>
      <c r="F39" s="419">
        <f t="shared" ref="F39:N39" si="59">IFERROR(F37 * (1 - F38), 0 )</f>
        <v>-1.248461939695789</v>
      </c>
      <c r="G39" s="419">
        <f t="shared" si="59"/>
        <v>0</v>
      </c>
      <c r="H39" s="419">
        <f t="shared" si="59"/>
        <v>0</v>
      </c>
      <c r="I39" s="419">
        <f t="shared" si="59"/>
        <v>0</v>
      </c>
      <c r="J39" s="419">
        <f t="shared" si="59"/>
        <v>-0.3706404658609202</v>
      </c>
      <c r="K39" s="419">
        <f t="shared" si="59"/>
        <v>-1.248461939695789</v>
      </c>
      <c r="L39" s="419">
        <f t="shared" si="59"/>
        <v>0</v>
      </c>
      <c r="M39" s="419">
        <f>IFERROR(M37 * (1 - M38), 0 )</f>
        <v>0</v>
      </c>
      <c r="N39" s="420">
        <f t="shared" si="59"/>
        <v>0</v>
      </c>
      <c r="O39" s="50"/>
      <c r="P39" s="410" t="s">
        <v>20527</v>
      </c>
      <c r="Q39" s="1911"/>
      <c r="R39" s="1892"/>
      <c r="S39" s="1911"/>
      <c r="T39" s="1895"/>
      <c r="U39" s="361"/>
      <c r="V39" s="1895"/>
      <c r="W39" s="320"/>
      <c r="X39" s="320"/>
      <c r="Y39" s="320"/>
      <c r="Z39" s="320"/>
      <c r="AA39" s="320"/>
      <c r="AB39" s="320"/>
      <c r="AC39" s="320"/>
      <c r="AD39" s="320"/>
      <c r="AE39" s="320"/>
      <c r="AF39" s="320"/>
      <c r="AG39" s="1895"/>
      <c r="AH39" s="1848"/>
      <c r="AI39" s="1786" t="s">
        <v>20526</v>
      </c>
      <c r="AJ39" s="431" t="s">
        <v>20528</v>
      </c>
      <c r="AK39" s="431" t="s">
        <v>20529</v>
      </c>
      <c r="AL39" s="431" t="s">
        <v>20530</v>
      </c>
      <c r="AM39" s="431" t="s">
        <v>20531</v>
      </c>
      <c r="AN39" s="431" t="s">
        <v>20532</v>
      </c>
      <c r="AO39" s="431" t="s">
        <v>20533</v>
      </c>
      <c r="AP39" s="431" t="s">
        <v>20534</v>
      </c>
      <c r="AQ39" s="431" t="s">
        <v>20535</v>
      </c>
      <c r="AR39" s="431" t="s">
        <v>20536</v>
      </c>
      <c r="AS39" s="434" t="s">
        <v>20537</v>
      </c>
      <c r="AT39" s="1848"/>
    </row>
    <row r="40" spans="2:46" ht="33" customHeight="1">
      <c r="B40" s="1786" t="s">
        <v>20538</v>
      </c>
      <c r="C40" s="400" t="s">
        <v>813</v>
      </c>
      <c r="D40" s="400">
        <v>3</v>
      </c>
      <c r="E40" s="426"/>
      <c r="F40" s="426"/>
      <c r="G40" s="426"/>
      <c r="H40" s="426"/>
      <c r="I40" s="426"/>
      <c r="J40" s="928">
        <v>0</v>
      </c>
      <c r="K40" s="928">
        <v>0</v>
      </c>
      <c r="L40" s="928">
        <v>0</v>
      </c>
      <c r="M40" s="928">
        <v>0</v>
      </c>
      <c r="N40" s="929">
        <v>0</v>
      </c>
      <c r="O40" s="89"/>
      <c r="P40" s="410" t="s">
        <v>20539</v>
      </c>
      <c r="Q40" s="1911"/>
      <c r="R40" s="1892"/>
      <c r="S40" s="1911"/>
      <c r="T40" s="1895"/>
      <c r="U40" s="321">
        <f>IF( SUM( W40:AF40 ) = 0, 0, $W$5 )</f>
        <v>0</v>
      </c>
      <c r="V40" s="1895"/>
      <c r="W40" s="320"/>
      <c r="X40" s="320"/>
      <c r="Y40" s="320"/>
      <c r="Z40" s="320"/>
      <c r="AA40" s="320"/>
      <c r="AB40" s="323">
        <f t="shared" ref="AB40:AB41" si="60" xml:space="preserve"> IF( ISNUMBER( J40 ), 0, 1 )</f>
        <v>0</v>
      </c>
      <c r="AC40" s="323">
        <f t="shared" ref="AC40:AC41" si="61" xml:space="preserve"> IF( ISNUMBER( K40 ), 0, 1 )</f>
        <v>0</v>
      </c>
      <c r="AD40" s="323">
        <f t="shared" ref="AD40:AD41" si="62" xml:space="preserve"> IF( ISNUMBER( L40 ), 0, 1 )</f>
        <v>0</v>
      </c>
      <c r="AE40" s="323">
        <f t="shared" ref="AE40:AE41" si="63" xml:space="preserve"> IF( ISNUMBER( M40 ), 0, 1 )</f>
        <v>0</v>
      </c>
      <c r="AF40" s="323">
        <f t="shared" ref="AF40:AF41" si="64" xml:space="preserve"> IF( ISNUMBER( N40 ), 0, 1 )</f>
        <v>0</v>
      </c>
      <c r="AG40" s="1895"/>
      <c r="AH40" s="1848"/>
      <c r="AI40" s="1786" t="s">
        <v>20538</v>
      </c>
      <c r="AJ40" s="402"/>
      <c r="AK40" s="402"/>
      <c r="AL40" s="402"/>
      <c r="AM40" s="402"/>
      <c r="AN40" s="402"/>
      <c r="AO40" s="431" t="s">
        <v>20540</v>
      </c>
      <c r="AP40" s="431" t="s">
        <v>20541</v>
      </c>
      <c r="AQ40" s="431" t="s">
        <v>20542</v>
      </c>
      <c r="AR40" s="431" t="s">
        <v>20543</v>
      </c>
      <c r="AS40" s="1718" t="s">
        <v>20544</v>
      </c>
      <c r="AT40" s="1848"/>
    </row>
    <row r="41" spans="2:46" ht="33" customHeight="1">
      <c r="B41" s="1786" t="s">
        <v>20545</v>
      </c>
      <c r="C41" s="400" t="s">
        <v>813</v>
      </c>
      <c r="D41" s="400">
        <v>3</v>
      </c>
      <c r="E41" s="426"/>
      <c r="F41" s="426"/>
      <c r="G41" s="426"/>
      <c r="H41" s="426"/>
      <c r="I41" s="426"/>
      <c r="J41" s="928">
        <v>18.221</v>
      </c>
      <c r="K41" s="928">
        <v>384.98200000000003</v>
      </c>
      <c r="L41" s="928">
        <v>0</v>
      </c>
      <c r="M41" s="928">
        <v>0</v>
      </c>
      <c r="N41" s="929">
        <v>0</v>
      </c>
      <c r="O41" s="89"/>
      <c r="P41" s="410" t="s">
        <v>20546</v>
      </c>
      <c r="Q41" s="1911"/>
      <c r="R41" s="1892"/>
      <c r="S41" s="1911"/>
      <c r="T41" s="1895"/>
      <c r="U41" s="321">
        <f>IF( SUM( W41:AF41 ) = 0, 0, $W$5 )</f>
        <v>0</v>
      </c>
      <c r="V41" s="1895"/>
      <c r="W41" s="320"/>
      <c r="X41" s="320"/>
      <c r="Y41" s="320"/>
      <c r="Z41" s="320"/>
      <c r="AA41" s="320"/>
      <c r="AB41" s="323">
        <f t="shared" si="60"/>
        <v>0</v>
      </c>
      <c r="AC41" s="323">
        <f t="shared" si="61"/>
        <v>0</v>
      </c>
      <c r="AD41" s="323">
        <f t="shared" si="62"/>
        <v>0</v>
      </c>
      <c r="AE41" s="323">
        <f t="shared" si="63"/>
        <v>0</v>
      </c>
      <c r="AF41" s="323">
        <f t="shared" si="64"/>
        <v>0</v>
      </c>
      <c r="AG41" s="1895"/>
      <c r="AH41" s="1848"/>
      <c r="AI41" s="1786" t="s">
        <v>20545</v>
      </c>
      <c r="AJ41" s="402"/>
      <c r="AK41" s="402"/>
      <c r="AL41" s="402"/>
      <c r="AM41" s="402"/>
      <c r="AN41" s="402"/>
      <c r="AO41" s="431" t="s">
        <v>20547</v>
      </c>
      <c r="AP41" s="431" t="s">
        <v>20548</v>
      </c>
      <c r="AQ41" s="431" t="s">
        <v>20549</v>
      </c>
      <c r="AR41" s="431" t="s">
        <v>20550</v>
      </c>
      <c r="AS41" s="1718" t="s">
        <v>20551</v>
      </c>
      <c r="AT41" s="1848"/>
    </row>
    <row r="42" spans="2:46" ht="33" customHeight="1" thickBot="1">
      <c r="B42" s="1787" t="s">
        <v>20552</v>
      </c>
      <c r="C42" s="407" t="s">
        <v>813</v>
      </c>
      <c r="D42" s="407">
        <v>3</v>
      </c>
      <c r="E42" s="427"/>
      <c r="F42" s="427"/>
      <c r="G42" s="427"/>
      <c r="H42" s="427"/>
      <c r="I42" s="427"/>
      <c r="J42" s="421">
        <f>IFERROR(SUM(J39:J41), 0)</f>
        <v>17.850359534139081</v>
      </c>
      <c r="K42" s="421">
        <f t="shared" ref="K42:M42" si="65">IFERROR(SUM(K39:K41), 0)</f>
        <v>383.73353806030423</v>
      </c>
      <c r="L42" s="421">
        <f t="shared" si="65"/>
        <v>0</v>
      </c>
      <c r="M42" s="421">
        <f t="shared" si="65"/>
        <v>0</v>
      </c>
      <c r="N42" s="422">
        <f>IFERROR(SUM(N39:N41), 0)</f>
        <v>0</v>
      </c>
      <c r="O42" s="50"/>
      <c r="P42" s="411" t="s">
        <v>20553</v>
      </c>
      <c r="Q42" s="1911"/>
      <c r="R42" s="1893"/>
      <c r="S42" s="1911"/>
      <c r="T42" s="1895"/>
      <c r="U42" s="361"/>
      <c r="V42" s="1895"/>
      <c r="W42" s="320"/>
      <c r="X42" s="320"/>
      <c r="Y42" s="320"/>
      <c r="Z42" s="320"/>
      <c r="AA42" s="320"/>
      <c r="AB42" s="320"/>
      <c r="AC42" s="320"/>
      <c r="AD42" s="320"/>
      <c r="AE42" s="320"/>
      <c r="AF42" s="320"/>
      <c r="AG42" s="1895"/>
      <c r="AH42" s="1848"/>
      <c r="AI42" s="1787" t="s">
        <v>20552</v>
      </c>
      <c r="AJ42" s="415"/>
      <c r="AK42" s="415"/>
      <c r="AL42" s="415"/>
      <c r="AM42" s="415"/>
      <c r="AN42" s="415"/>
      <c r="AO42" s="435" t="s">
        <v>20554</v>
      </c>
      <c r="AP42" s="435" t="s">
        <v>20555</v>
      </c>
      <c r="AQ42" s="435" t="s">
        <v>20556</v>
      </c>
      <c r="AR42" s="435" t="s">
        <v>20557</v>
      </c>
      <c r="AS42" s="422" t="s">
        <v>20558</v>
      </c>
      <c r="AT42" s="1848"/>
    </row>
    <row r="43" spans="2:46">
      <c r="B43" s="1848"/>
      <c r="C43" s="1848"/>
      <c r="D43" s="1848"/>
      <c r="E43" s="1848"/>
      <c r="F43" s="1848"/>
      <c r="G43" s="1848"/>
      <c r="H43" s="1848"/>
      <c r="I43" s="1848"/>
      <c r="P43" s="1848"/>
      <c r="Q43" s="1848"/>
      <c r="R43" s="1848"/>
      <c r="S43" s="1848"/>
      <c r="T43" s="1902"/>
      <c r="U43" s="1902"/>
      <c r="V43" s="1909"/>
      <c r="W43" s="1909"/>
      <c r="X43" s="1909"/>
      <c r="Y43" s="1909"/>
      <c r="Z43" s="1909"/>
      <c r="AA43" s="1909"/>
      <c r="AB43" s="1909"/>
      <c r="AC43" s="1909"/>
      <c r="AD43" s="1909"/>
      <c r="AE43" s="1909"/>
      <c r="AF43" s="1909"/>
      <c r="AG43" s="1909"/>
      <c r="AH43" s="1848"/>
      <c r="AI43" s="1848"/>
      <c r="AJ43" s="1848"/>
      <c r="AK43" s="1848"/>
      <c r="AL43" s="1848"/>
      <c r="AM43" s="1848"/>
      <c r="AN43" s="1848"/>
      <c r="AO43" s="1848"/>
      <c r="AP43" s="1848"/>
      <c r="AQ43" s="1848"/>
      <c r="AR43" s="1848"/>
      <c r="AS43" s="1848"/>
      <c r="AT43" s="1848"/>
    </row>
    <row r="44" spans="2:46">
      <c r="B44" s="1848"/>
      <c r="C44" s="1848"/>
      <c r="D44" s="1848"/>
      <c r="E44" s="1848"/>
      <c r="F44" s="1848"/>
      <c r="G44" s="1848"/>
      <c r="H44" s="1848"/>
      <c r="I44" s="1848"/>
      <c r="P44" s="1848"/>
      <c r="Q44" s="1848"/>
      <c r="R44" s="1848"/>
      <c r="S44" s="1848"/>
      <c r="T44" s="1902"/>
      <c r="U44" s="361">
        <f t="shared" ref="U44:U45" si="66">IF( SUM( W44:Y44 ) = 0, 0, $U$5 )</f>
        <v>0</v>
      </c>
      <c r="V44" s="1909"/>
      <c r="W44" s="320"/>
      <c r="X44" s="320"/>
      <c r="Y44" s="320"/>
      <c r="Z44" s="320"/>
      <c r="AA44" s="320"/>
      <c r="AB44" s="320"/>
      <c r="AC44" s="320"/>
      <c r="AD44" s="320"/>
      <c r="AE44" s="320"/>
      <c r="AF44" s="320"/>
      <c r="AG44" s="1909"/>
      <c r="AH44" s="1848"/>
      <c r="AI44" s="1848"/>
      <c r="AJ44" s="1848"/>
      <c r="AK44" s="1848"/>
      <c r="AL44" s="1848"/>
      <c r="AM44" s="1848"/>
      <c r="AN44" s="1848"/>
      <c r="AO44" s="1848"/>
      <c r="AP44" s="1848"/>
      <c r="AQ44" s="1848"/>
      <c r="AR44" s="1848"/>
      <c r="AS44" s="1848"/>
      <c r="AT44" s="1848"/>
    </row>
    <row r="45" spans="2:46">
      <c r="B45" s="1848"/>
      <c r="C45" s="1848"/>
      <c r="D45" s="1848"/>
      <c r="E45" s="1848"/>
      <c r="F45" s="1848"/>
      <c r="G45" s="1848"/>
      <c r="H45" s="1848"/>
      <c r="I45" s="1848"/>
      <c r="P45" s="1848"/>
      <c r="Q45" s="1848"/>
      <c r="R45" s="1848"/>
      <c r="S45" s="1848"/>
      <c r="T45" s="1902"/>
      <c r="U45" s="361">
        <f t="shared" si="66"/>
        <v>0</v>
      </c>
      <c r="V45" s="1909"/>
      <c r="W45" s="320"/>
      <c r="X45" s="320"/>
      <c r="Y45" s="320"/>
      <c r="Z45" s="320"/>
      <c r="AA45" s="320"/>
      <c r="AB45" s="320"/>
      <c r="AC45" s="320"/>
      <c r="AD45" s="320"/>
      <c r="AE45" s="320"/>
      <c r="AF45" s="320"/>
      <c r="AG45" s="1909"/>
      <c r="AH45" s="1848"/>
      <c r="AI45" s="1848"/>
      <c r="AJ45" s="1848"/>
      <c r="AK45" s="1848"/>
      <c r="AL45" s="1848"/>
      <c r="AM45" s="1848"/>
      <c r="AN45" s="1848"/>
      <c r="AO45" s="1848"/>
      <c r="AP45" s="1848"/>
      <c r="AQ45" s="1848"/>
      <c r="AR45" s="1848"/>
      <c r="AS45" s="1848"/>
      <c r="AT45" s="1848"/>
    </row>
    <row r="46" spans="2:46">
      <c r="B46" s="1848"/>
      <c r="C46" s="1848"/>
      <c r="D46" s="1848"/>
      <c r="E46" s="1848"/>
      <c r="F46" s="1848"/>
      <c r="G46" s="1848"/>
      <c r="H46" s="1848"/>
      <c r="I46" s="1848"/>
      <c r="P46" s="1848"/>
      <c r="Q46" s="1848"/>
      <c r="R46" s="1848"/>
      <c r="S46" s="1848"/>
      <c r="T46" s="1902"/>
      <c r="U46" s="1902"/>
      <c r="V46" s="1909"/>
      <c r="W46" s="1909"/>
      <c r="X46" s="1909"/>
      <c r="Y46" s="1909"/>
      <c r="Z46" s="1909"/>
      <c r="AA46" s="1909"/>
      <c r="AB46" s="1909"/>
      <c r="AC46" s="1909"/>
      <c r="AD46" s="1909"/>
      <c r="AE46" s="1909"/>
      <c r="AF46" s="1909"/>
      <c r="AG46" s="1909"/>
      <c r="AH46" s="1848"/>
      <c r="AI46" s="1848"/>
      <c r="AJ46" s="1848"/>
      <c r="AK46" s="1848"/>
      <c r="AL46" s="1848"/>
      <c r="AM46" s="1848"/>
      <c r="AN46" s="1848"/>
      <c r="AO46" s="1848"/>
      <c r="AP46" s="1848"/>
      <c r="AQ46" s="1848"/>
      <c r="AR46" s="1848"/>
      <c r="AS46" s="1848"/>
      <c r="AT46" s="1848"/>
    </row>
    <row r="47" spans="2:46">
      <c r="B47" s="1848"/>
      <c r="C47" s="1848"/>
      <c r="D47" s="1848"/>
      <c r="E47" s="1848"/>
      <c r="F47" s="1848"/>
      <c r="G47" s="1848"/>
      <c r="H47" s="1848"/>
      <c r="I47" s="1848"/>
      <c r="P47" s="1848"/>
      <c r="Q47" s="1848"/>
      <c r="R47" s="1848"/>
      <c r="S47" s="1848"/>
      <c r="T47" s="1902"/>
      <c r="U47" s="1902"/>
      <c r="V47" s="1909"/>
      <c r="W47" s="1909"/>
      <c r="X47" s="1909"/>
      <c r="Y47" s="1909"/>
      <c r="Z47" s="1909"/>
      <c r="AA47" s="1909"/>
      <c r="AB47" s="1909"/>
      <c r="AC47" s="1909"/>
      <c r="AD47" s="1909"/>
      <c r="AE47" s="1909"/>
      <c r="AF47" s="1909"/>
      <c r="AG47" s="1909"/>
      <c r="AH47" s="1848"/>
      <c r="AI47" s="1848"/>
      <c r="AJ47" s="1848"/>
      <c r="AK47" s="1848"/>
      <c r="AL47" s="1848"/>
      <c r="AM47" s="1848"/>
      <c r="AN47" s="1848"/>
      <c r="AO47" s="1848"/>
      <c r="AP47" s="1848"/>
      <c r="AQ47" s="1848"/>
      <c r="AR47" s="1848"/>
      <c r="AS47" s="1848"/>
      <c r="AT47" s="1848"/>
    </row>
    <row r="48" spans="2:46">
      <c r="B48" s="1848"/>
      <c r="C48" s="1848"/>
      <c r="D48" s="1848"/>
      <c r="E48" s="1848"/>
      <c r="F48" s="1848"/>
      <c r="G48" s="1848"/>
      <c r="H48" s="1848"/>
      <c r="I48" s="1848"/>
      <c r="P48" s="1848"/>
      <c r="Q48" s="1848"/>
      <c r="R48" s="1848"/>
      <c r="S48" s="1848"/>
      <c r="T48" s="1902"/>
      <c r="U48" s="1902"/>
      <c r="V48" s="1909"/>
      <c r="W48" s="1909"/>
      <c r="X48" s="1909"/>
      <c r="Y48" s="1909"/>
      <c r="Z48" s="1909"/>
      <c r="AA48" s="1909"/>
      <c r="AB48" s="1909"/>
      <c r="AC48" s="1909"/>
      <c r="AD48" s="1909"/>
      <c r="AE48" s="1909"/>
      <c r="AF48" s="1909"/>
      <c r="AG48" s="1909"/>
      <c r="AH48" s="1848"/>
      <c r="AI48" s="1848"/>
      <c r="AJ48" s="1848"/>
      <c r="AK48" s="1848"/>
      <c r="AL48" s="1848"/>
      <c r="AM48" s="1848"/>
      <c r="AN48" s="1848"/>
      <c r="AO48" s="1848"/>
      <c r="AP48" s="1848"/>
      <c r="AQ48" s="1848"/>
      <c r="AR48" s="1848"/>
      <c r="AS48" s="1848"/>
      <c r="AT48" s="1848"/>
    </row>
  </sheetData>
  <mergeCells count="13">
    <mergeCell ref="AI3:AS3"/>
    <mergeCell ref="W4:AF4"/>
    <mergeCell ref="B5:B6"/>
    <mergeCell ref="E5:I5"/>
    <mergeCell ref="J5:N5"/>
    <mergeCell ref="P5:P6"/>
    <mergeCell ref="AI5:AI6"/>
    <mergeCell ref="AJ5:AN5"/>
    <mergeCell ref="AO5:AS5"/>
    <mergeCell ref="R5:R6"/>
    <mergeCell ref="B3:R3"/>
    <mergeCell ref="C5:C6"/>
    <mergeCell ref="D5:D6"/>
  </mergeCells>
  <conditionalFormatting sqref="U9:U15 U17">
    <cfRule type="cellIs" dxfId="155" priority="28" operator="equal">
      <formula>0</formula>
    </cfRule>
  </conditionalFormatting>
  <conditionalFormatting sqref="U35:U36 U39 U42">
    <cfRule type="cellIs" dxfId="154" priority="27" operator="equal">
      <formula>0</formula>
    </cfRule>
  </conditionalFormatting>
  <conditionalFormatting sqref="U22">
    <cfRule type="cellIs" dxfId="153" priority="19" operator="equal">
      <formula>0</formula>
    </cfRule>
  </conditionalFormatting>
  <conditionalFormatting sqref="U44:U45">
    <cfRule type="cellIs" dxfId="152" priority="26" operator="equal">
      <formula>0</formula>
    </cfRule>
  </conditionalFormatting>
  <conditionalFormatting sqref="U26:U29">
    <cfRule type="cellIs" dxfId="151" priority="25" operator="equal">
      <formula>0</formula>
    </cfRule>
  </conditionalFormatting>
  <conditionalFormatting sqref="U24">
    <cfRule type="cellIs" dxfId="150" priority="24" operator="equal">
      <formula>0</formula>
    </cfRule>
  </conditionalFormatting>
  <conditionalFormatting sqref="U32:U34">
    <cfRule type="cellIs" dxfId="149" priority="23" operator="equal">
      <formula>0</formula>
    </cfRule>
  </conditionalFormatting>
  <conditionalFormatting sqref="U16">
    <cfRule type="cellIs" dxfId="148" priority="22" operator="equal">
      <formula>0</formula>
    </cfRule>
  </conditionalFormatting>
  <conditionalFormatting sqref="U18">
    <cfRule type="cellIs" dxfId="147" priority="21" operator="equal">
      <formula>0</formula>
    </cfRule>
  </conditionalFormatting>
  <conditionalFormatting sqref="U19:U21">
    <cfRule type="cellIs" dxfId="146" priority="20" operator="equal">
      <formula>0</formula>
    </cfRule>
  </conditionalFormatting>
  <conditionalFormatting sqref="U23">
    <cfRule type="cellIs" dxfId="145" priority="18" operator="equal">
      <formula>0</formula>
    </cfRule>
  </conditionalFormatting>
  <conditionalFormatting sqref="U25">
    <cfRule type="cellIs" dxfId="144" priority="17" operator="equal">
      <formula>0</formula>
    </cfRule>
  </conditionalFormatting>
  <conditionalFormatting sqref="U30">
    <cfRule type="cellIs" dxfId="143" priority="16" operator="equal">
      <formula>0</formula>
    </cfRule>
  </conditionalFormatting>
  <conditionalFormatting sqref="U31">
    <cfRule type="cellIs" dxfId="142" priority="15" operator="equal">
      <formula>0</formula>
    </cfRule>
  </conditionalFormatting>
  <conditionalFormatting sqref="U37">
    <cfRule type="cellIs" dxfId="141" priority="14" operator="equal">
      <formula>0</formula>
    </cfRule>
  </conditionalFormatting>
  <conditionalFormatting sqref="U38">
    <cfRule type="cellIs" dxfId="140" priority="13" operator="equal">
      <formula>0</formula>
    </cfRule>
  </conditionalFormatting>
  <conditionalFormatting sqref="U40">
    <cfRule type="cellIs" dxfId="139" priority="12" operator="equal">
      <formula>0</formula>
    </cfRule>
  </conditionalFormatting>
  <conditionalFormatting sqref="U41">
    <cfRule type="cellIs" dxfId="138" priority="11" operator="equal">
      <formula>0</formula>
    </cfRule>
  </conditionalFormatting>
  <dataValidations count="1">
    <dataValidation type="custom" allowBlank="1" showErrorMessage="1" errorTitle="Input Error" error="Please enter a numeric value." sqref="J40:N41 E38:N38 E30:N31 E25:N25 E22:N23 E17:N17 E15:N15 E9:N12">
      <formula1>ISNUMBER(E9)</formula1>
    </dataValidation>
  </dataValidations>
  <pageMargins left="0.7" right="0.7" top="0.75" bottom="0.75" header="0.3" footer="0.3"/>
  <pageSetup paperSize="8" scale="61" fitToHeight="0" orientation="portrait" r:id="rId1"/>
  <headerFooter>
    <oddHeader>&amp;L&amp;F&amp;CSheet: &amp;A&amp;ROFFICIAL</oddHeader>
    <oddFooter>&amp;LPrinted on: &amp;D at &amp;T&amp;CPage &amp;P of &amp;N&amp;ROfwat</oddFooter>
  </headerFooter>
  <ignoredErrors>
    <ignoredError sqref="F37:N37"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B1:AG55"/>
  <sheetViews>
    <sheetView showGridLines="0" zoomScaleNormal="100" zoomScaleSheetLayoutView="100" workbookViewId="0">
      <pane ySplit="6" topLeftCell="A37" activePane="bottomLeft" state="frozen"/>
      <selection activeCell="B2" sqref="B2"/>
      <selection pane="bottomLeft" activeCell="E21" sqref="E21"/>
    </sheetView>
  </sheetViews>
  <sheetFormatPr defaultColWidth="9" defaultRowHeight="15.75"/>
  <cols>
    <col min="1" max="1" width="1.625" style="312" customWidth="1"/>
    <col min="2" max="2" width="36.125" style="335" customWidth="1"/>
    <col min="3" max="3" width="7.125" style="312" customWidth="1"/>
    <col min="4" max="4" width="5.5" style="312" customWidth="1"/>
    <col min="5" max="10" width="12.5" style="312" customWidth="1"/>
    <col min="11" max="11" width="1.625" style="312" customWidth="1"/>
    <col min="12" max="12" width="12.5" style="141" customWidth="1"/>
    <col min="13" max="13" width="1.625" style="312" customWidth="1"/>
    <col min="14" max="14" width="33.875" style="312" customWidth="1"/>
    <col min="15" max="15" width="1.625" style="312" customWidth="1"/>
    <col min="16" max="16" width="1.625" style="314" customWidth="1"/>
    <col min="17" max="17" width="25" style="314" customWidth="1"/>
    <col min="18" max="18" width="1.625" style="314" customWidth="1"/>
    <col min="19" max="23" width="7.375" style="314" hidden="1" customWidth="1"/>
    <col min="24" max="24" width="1.625" style="314" hidden="1" customWidth="1"/>
    <col min="25" max="25" width="1.625" style="312" customWidth="1"/>
    <col min="26" max="26" width="36.125" style="335" customWidth="1"/>
    <col min="27" max="32" width="15" style="312" customWidth="1"/>
    <col min="33" max="33" width="1.625" style="312" customWidth="1"/>
    <col min="34" max="16384" width="9" style="312"/>
  </cols>
  <sheetData>
    <row r="1" spans="2:33" s="135" customFormat="1" ht="29.25" customHeight="1">
      <c r="B1" s="2086" t="s">
        <v>721</v>
      </c>
      <c r="C1" s="2086"/>
      <c r="D1" s="2086"/>
      <c r="E1" s="2086"/>
      <c r="F1" s="2086"/>
      <c r="G1" s="2086"/>
      <c r="H1" s="2086"/>
      <c r="I1" s="2086"/>
      <c r="J1" s="213"/>
      <c r="K1" s="214"/>
      <c r="L1" s="141"/>
      <c r="P1" s="305"/>
      <c r="Q1" s="1848"/>
      <c r="R1" s="305"/>
      <c r="X1" s="305"/>
      <c r="Z1" s="2086" t="s">
        <v>721</v>
      </c>
      <c r="AA1" s="2086"/>
      <c r="AB1" s="2086"/>
      <c r="AC1" s="2086"/>
      <c r="AD1" s="2086"/>
      <c r="AE1" s="2086"/>
      <c r="AF1" s="213"/>
    </row>
    <row r="2" spans="2:33" s="135" customFormat="1" ht="29.25" customHeight="1">
      <c r="B2" s="2086" t="str">
        <f>Validation!B4</f>
        <v>South Staffordshire / Cambridge Water</v>
      </c>
      <c r="C2" s="2086"/>
      <c r="D2" s="2086"/>
      <c r="E2" s="2086"/>
      <c r="F2" s="2086"/>
      <c r="G2" s="2086"/>
      <c r="H2" s="2086"/>
      <c r="I2" s="2086"/>
      <c r="J2" s="213"/>
      <c r="K2" s="214"/>
      <c r="L2" s="141"/>
      <c r="P2" s="305"/>
      <c r="Q2" s="1848"/>
      <c r="R2" s="305"/>
      <c r="X2" s="305"/>
      <c r="Z2" s="2086" t="str">
        <f>Validation!B4</f>
        <v>South Staffordshire / Cambridge Water</v>
      </c>
      <c r="AA2" s="2086"/>
      <c r="AB2" s="2086"/>
      <c r="AC2" s="2086"/>
      <c r="AD2" s="2086"/>
      <c r="AE2" s="2086"/>
      <c r="AF2" s="2086"/>
      <c r="AG2" s="2086"/>
    </row>
    <row r="3" spans="2:33" ht="45" customHeight="1">
      <c r="B3" s="2197" t="s">
        <v>722</v>
      </c>
      <c r="C3" s="2197"/>
      <c r="D3" s="2197"/>
      <c r="E3" s="2197"/>
      <c r="F3" s="2197"/>
      <c r="G3" s="2197"/>
      <c r="H3" s="2197"/>
      <c r="I3" s="2197"/>
      <c r="J3" s="2197"/>
      <c r="K3" s="2197"/>
      <c r="L3" s="2197"/>
      <c r="M3" s="2197"/>
      <c r="N3" s="2197"/>
      <c r="O3" s="1848"/>
      <c r="P3" s="1895"/>
      <c r="Q3" s="430" t="s">
        <v>798</v>
      </c>
      <c r="R3" s="1895"/>
      <c r="S3" s="1848"/>
      <c r="T3" s="1848"/>
      <c r="U3" s="1848"/>
      <c r="V3" s="1848"/>
      <c r="W3" s="1848"/>
      <c r="X3" s="1895"/>
      <c r="Y3" s="1848"/>
      <c r="Z3" s="2197" t="s">
        <v>722</v>
      </c>
      <c r="AA3" s="2197"/>
      <c r="AB3" s="2197"/>
      <c r="AC3" s="2197"/>
      <c r="AD3" s="2197"/>
      <c r="AE3" s="2197"/>
      <c r="AF3" s="2197"/>
      <c r="AG3" s="1848"/>
    </row>
    <row r="4" spans="2:33" ht="15" customHeight="1" thickBot="1">
      <c r="B4" s="12"/>
      <c r="C4" s="161"/>
      <c r="D4" s="161"/>
      <c r="E4" s="161"/>
      <c r="F4" s="161"/>
      <c r="G4" s="161"/>
      <c r="H4" s="161"/>
      <c r="I4" s="161"/>
      <c r="J4" s="161"/>
      <c r="K4" s="49"/>
      <c r="M4" s="1848"/>
      <c r="N4" s="1848"/>
      <c r="O4" s="1848"/>
      <c r="P4" s="1895"/>
      <c r="Q4" s="321">
        <f t="shared" ref="Q4:Q21" si="0">IF( SUM( S4:W4 ) = 0, 0, $S$5 )</f>
        <v>0</v>
      </c>
      <c r="R4" s="1895"/>
      <c r="S4" s="2198" t="s">
        <v>799</v>
      </c>
      <c r="T4" s="2198"/>
      <c r="U4" s="2198"/>
      <c r="V4" s="2212"/>
      <c r="W4" s="2212"/>
      <c r="X4" s="1895"/>
      <c r="Y4" s="1848"/>
      <c r="Z4" s="12"/>
      <c r="AA4" s="161"/>
      <c r="AB4" s="161"/>
      <c r="AC4" s="161"/>
      <c r="AD4" s="161"/>
      <c r="AE4" s="161"/>
      <c r="AF4" s="161"/>
      <c r="AG4" s="1848"/>
    </row>
    <row r="5" spans="2:33" s="54" customFormat="1" ht="15" customHeight="1">
      <c r="B5" s="2205" t="s">
        <v>800</v>
      </c>
      <c r="C5" s="2102" t="s">
        <v>801</v>
      </c>
      <c r="D5" s="2102" t="s">
        <v>802</v>
      </c>
      <c r="E5" s="2102" t="s">
        <v>1737</v>
      </c>
      <c r="F5" s="2102" t="s">
        <v>20559</v>
      </c>
      <c r="G5" s="2102"/>
      <c r="H5" s="2102"/>
      <c r="I5" s="2102"/>
      <c r="J5" s="2092" t="s">
        <v>1016</v>
      </c>
      <c r="L5" s="2174" t="s">
        <v>806</v>
      </c>
      <c r="N5" s="2174" t="s">
        <v>807</v>
      </c>
      <c r="P5" s="281"/>
      <c r="Q5" s="321">
        <f t="shared" si="0"/>
        <v>0</v>
      </c>
      <c r="R5" s="281"/>
      <c r="S5" s="317" t="s">
        <v>808</v>
      </c>
      <c r="X5" s="281"/>
      <c r="Z5" s="2205" t="s">
        <v>800</v>
      </c>
      <c r="AA5" s="2102" t="s">
        <v>1737</v>
      </c>
      <c r="AB5" s="2102" t="s">
        <v>20559</v>
      </c>
      <c r="AC5" s="2102"/>
      <c r="AD5" s="2102"/>
      <c r="AE5" s="2102"/>
      <c r="AF5" s="2092" t="s">
        <v>1016</v>
      </c>
    </row>
    <row r="6" spans="2:33" s="54" customFormat="1" ht="41.25" customHeight="1" thickBot="1">
      <c r="B6" s="2206"/>
      <c r="C6" s="2211"/>
      <c r="D6" s="2211"/>
      <c r="E6" s="2104"/>
      <c r="F6" s="1803" t="s">
        <v>20560</v>
      </c>
      <c r="G6" s="1803" t="s">
        <v>20561</v>
      </c>
      <c r="H6" s="1803" t="s">
        <v>20562</v>
      </c>
      <c r="I6" s="1803" t="s">
        <v>20563</v>
      </c>
      <c r="J6" s="2093"/>
      <c r="L6" s="2176"/>
      <c r="N6" s="2176"/>
      <c r="P6" s="281"/>
      <c r="Q6" s="321">
        <f t="shared" si="0"/>
        <v>0</v>
      </c>
      <c r="R6" s="281"/>
      <c r="X6" s="281"/>
      <c r="Z6" s="2206"/>
      <c r="AA6" s="2104"/>
      <c r="AB6" s="1803" t="s">
        <v>20560</v>
      </c>
      <c r="AC6" s="1803" t="s">
        <v>20561</v>
      </c>
      <c r="AD6" s="1803" t="s">
        <v>20562</v>
      </c>
      <c r="AE6" s="1803" t="s">
        <v>20563</v>
      </c>
      <c r="AF6" s="2093"/>
    </row>
    <row r="7" spans="2:33" s="54" customFormat="1" ht="15" customHeight="1" thickBot="1">
      <c r="B7" s="141"/>
      <c r="C7" s="141"/>
      <c r="D7" s="141"/>
      <c r="E7" s="141"/>
      <c r="F7" s="141"/>
      <c r="G7" s="141"/>
      <c r="H7" s="141"/>
      <c r="I7" s="141"/>
      <c r="J7" s="141"/>
      <c r="K7" s="141"/>
      <c r="L7" s="141"/>
      <c r="P7" s="281"/>
      <c r="Q7" s="321">
        <f t="shared" si="0"/>
        <v>0</v>
      </c>
      <c r="R7" s="281"/>
      <c r="X7" s="281"/>
      <c r="Z7" s="141"/>
      <c r="AA7" s="141"/>
      <c r="AB7" s="141"/>
      <c r="AC7" s="141"/>
      <c r="AD7" s="141"/>
      <c r="AE7" s="141"/>
      <c r="AF7" s="141"/>
    </row>
    <row r="8" spans="2:33" s="54" customFormat="1" ht="21" customHeight="1" thickBot="1">
      <c r="B8" s="390" t="s">
        <v>2052</v>
      </c>
      <c r="C8" s="398"/>
      <c r="D8" s="398"/>
      <c r="E8" s="14"/>
      <c r="F8" s="14"/>
      <c r="G8" s="14"/>
      <c r="L8" s="141"/>
      <c r="P8" s="281"/>
      <c r="Q8" s="321">
        <f t="shared" si="0"/>
        <v>0</v>
      </c>
      <c r="R8" s="281"/>
      <c r="X8" s="281"/>
      <c r="Z8" s="378" t="s">
        <v>2052</v>
      </c>
      <c r="AA8" s="14"/>
      <c r="AB8" s="14"/>
      <c r="AC8" s="14"/>
    </row>
    <row r="9" spans="2:33" s="54" customFormat="1" ht="33" customHeight="1">
      <c r="B9" s="1829" t="s">
        <v>1838</v>
      </c>
      <c r="C9" s="405" t="s">
        <v>813</v>
      </c>
      <c r="D9" s="405">
        <v>3</v>
      </c>
      <c r="E9" s="945">
        <f>IFERROR('4J'!E27,0)</f>
        <v>7.3849999999999998</v>
      </c>
      <c r="F9" s="945">
        <f>IFERROR('4J'!F27,0)</f>
        <v>1.2589999999999999</v>
      </c>
      <c r="G9" s="945">
        <f>IFERROR('4J'!G27,0)</f>
        <v>2E-3</v>
      </c>
      <c r="H9" s="945">
        <f>IFERROR('4J'!H27,0)</f>
        <v>8.0500000000000007</v>
      </c>
      <c r="I9" s="945">
        <f>IFERROR('4J'!I27,0)</f>
        <v>46.911999999999999</v>
      </c>
      <c r="J9" s="469">
        <f>IFERROR(SUM(E9:I9), 0)</f>
        <v>63.608000000000004</v>
      </c>
      <c r="L9" s="447" t="s">
        <v>20564</v>
      </c>
      <c r="N9" s="935"/>
      <c r="P9" s="281"/>
      <c r="Q9" s="321">
        <f t="shared" si="0"/>
        <v>0</v>
      </c>
      <c r="R9" s="281"/>
      <c r="S9" s="320"/>
      <c r="T9" s="320"/>
      <c r="U9" s="320"/>
      <c r="V9" s="320"/>
      <c r="W9" s="320"/>
      <c r="X9" s="281"/>
      <c r="Z9" s="1829" t="s">
        <v>1838</v>
      </c>
      <c r="AA9" s="1630" t="s">
        <v>20565</v>
      </c>
      <c r="AB9" s="1630" t="s">
        <v>20566</v>
      </c>
      <c r="AC9" s="1630" t="s">
        <v>20567</v>
      </c>
      <c r="AD9" s="1630" t="s">
        <v>20568</v>
      </c>
      <c r="AE9" s="1630" t="s">
        <v>20569</v>
      </c>
      <c r="AF9" s="1631" t="s">
        <v>20570</v>
      </c>
    </row>
    <row r="10" spans="2:33" s="54" customFormat="1" ht="33" customHeight="1">
      <c r="B10" s="1828" t="s">
        <v>1911</v>
      </c>
      <c r="C10" s="399" t="s">
        <v>813</v>
      </c>
      <c r="D10" s="399">
        <v>3</v>
      </c>
      <c r="E10" s="946">
        <f>IFERROR('4L'!F99, 0)</f>
        <v>0</v>
      </c>
      <c r="F10" s="946">
        <f>IFERROR('4L'!G99, 0)</f>
        <v>0</v>
      </c>
      <c r="G10" s="946">
        <f>IFERROR('4L'!H99, 0)</f>
        <v>0</v>
      </c>
      <c r="H10" s="946">
        <f>IFERROR('4L'!I99, 0)</f>
        <v>0</v>
      </c>
      <c r="I10" s="946">
        <f>IFERROR('4L'!J99, 0)</f>
        <v>0</v>
      </c>
      <c r="J10" s="470">
        <f>IFERROR(SUM(E10:I10), 0)</f>
        <v>0</v>
      </c>
      <c r="L10" s="448" t="s">
        <v>20571</v>
      </c>
      <c r="N10" s="936"/>
      <c r="P10" s="281"/>
      <c r="Q10" s="321">
        <f t="shared" si="0"/>
        <v>0</v>
      </c>
      <c r="R10" s="281"/>
      <c r="S10" s="320"/>
      <c r="T10" s="320"/>
      <c r="U10" s="320"/>
      <c r="V10" s="320"/>
      <c r="W10" s="320"/>
      <c r="X10" s="281"/>
      <c r="Z10" s="1828" t="s">
        <v>1911</v>
      </c>
      <c r="AA10" s="1632" t="s">
        <v>20572</v>
      </c>
      <c r="AB10" s="1632" t="s">
        <v>20573</v>
      </c>
      <c r="AC10" s="1632" t="s">
        <v>20574</v>
      </c>
      <c r="AD10" s="1632" t="s">
        <v>20575</v>
      </c>
      <c r="AE10" s="1632" t="s">
        <v>20576</v>
      </c>
      <c r="AF10" s="1633" t="s">
        <v>20577</v>
      </c>
    </row>
    <row r="11" spans="2:33" s="54" customFormat="1" ht="33" customHeight="1">
      <c r="B11" s="453" t="s">
        <v>20578</v>
      </c>
      <c r="C11" s="399" t="s">
        <v>813</v>
      </c>
      <c r="D11" s="399">
        <v>3</v>
      </c>
      <c r="E11" s="946">
        <f>IFERROR('4N'!F20, 0)</f>
        <v>0</v>
      </c>
      <c r="F11" s="946">
        <f>IFERROR('4N'!G20, 0)</f>
        <v>0</v>
      </c>
      <c r="G11" s="946">
        <f>IFERROR('4N'!H20, 0)</f>
        <v>0</v>
      </c>
      <c r="H11" s="946">
        <f>IFERROR('4N'!I20, 0)</f>
        <v>0</v>
      </c>
      <c r="I11" s="946">
        <f>IFERROR('4N'!J20, 0)</f>
        <v>0.11700000000000001</v>
      </c>
      <c r="J11" s="470">
        <f t="shared" ref="J11:J13" si="1">IFERROR(SUM(E11:I11), 0)</f>
        <v>0.11700000000000001</v>
      </c>
      <c r="L11" s="448" t="s">
        <v>20579</v>
      </c>
      <c r="N11" s="936"/>
      <c r="P11" s="281"/>
      <c r="Q11" s="321">
        <f t="shared" si="0"/>
        <v>0</v>
      </c>
      <c r="R11" s="281"/>
      <c r="S11" s="320"/>
      <c r="T11" s="320"/>
      <c r="U11" s="320"/>
      <c r="V11" s="320"/>
      <c r="W11" s="320"/>
      <c r="X11" s="281"/>
      <c r="Z11" s="453" t="s">
        <v>20578</v>
      </c>
      <c r="AA11" s="1632" t="s">
        <v>20580</v>
      </c>
      <c r="AB11" s="1632" t="s">
        <v>20581</v>
      </c>
      <c r="AC11" s="1632" t="s">
        <v>20582</v>
      </c>
      <c r="AD11" s="1632" t="s">
        <v>20583</v>
      </c>
      <c r="AE11" s="1632" t="s">
        <v>20584</v>
      </c>
      <c r="AF11" s="1633" t="s">
        <v>20585</v>
      </c>
    </row>
    <row r="12" spans="2:33" s="54" customFormat="1" ht="33" customHeight="1">
      <c r="B12" s="1828" t="s">
        <v>1928</v>
      </c>
      <c r="C12" s="443" t="s">
        <v>813</v>
      </c>
      <c r="D12" s="443">
        <v>3</v>
      </c>
      <c r="E12" s="472">
        <f>IFERROR(SUM(E9:E11), 0)</f>
        <v>7.3849999999999998</v>
      </c>
      <c r="F12" s="472">
        <f t="shared" ref="F12:G12" si="2">IFERROR(SUM(F9:F11), 0)</f>
        <v>1.2589999999999999</v>
      </c>
      <c r="G12" s="472">
        <f t="shared" si="2"/>
        <v>2E-3</v>
      </c>
      <c r="H12" s="472">
        <f>IFERROR(SUM(H9:H11), 0)</f>
        <v>8.0500000000000007</v>
      </c>
      <c r="I12" s="472">
        <f>IFERROR(SUM(I9:I11), 0)</f>
        <v>47.028999999999996</v>
      </c>
      <c r="J12" s="470">
        <f>IFERROR(SUM(E12:I12), 0)</f>
        <v>63.724999999999994</v>
      </c>
      <c r="L12" s="448" t="s">
        <v>20586</v>
      </c>
      <c r="N12" s="936"/>
      <c r="P12" s="281"/>
      <c r="Q12" s="321">
        <f t="shared" si="0"/>
        <v>0</v>
      </c>
      <c r="R12" s="281"/>
      <c r="S12" s="6"/>
      <c r="T12" s="6"/>
      <c r="U12" s="6"/>
      <c r="V12" s="6"/>
      <c r="W12" s="6"/>
      <c r="X12" s="281"/>
      <c r="Z12" s="1828" t="s">
        <v>1928</v>
      </c>
      <c r="AA12" s="480" t="s">
        <v>1930</v>
      </c>
      <c r="AB12" s="444" t="s">
        <v>20587</v>
      </c>
      <c r="AC12" s="444" t="s">
        <v>20588</v>
      </c>
      <c r="AD12" s="444" t="s">
        <v>20589</v>
      </c>
      <c r="AE12" s="444" t="s">
        <v>20590</v>
      </c>
      <c r="AF12" s="452" t="s">
        <v>20591</v>
      </c>
    </row>
    <row r="13" spans="2:33" s="54" customFormat="1" ht="33" customHeight="1">
      <c r="B13" s="1828" t="s">
        <v>1936</v>
      </c>
      <c r="C13" s="399" t="s">
        <v>813</v>
      </c>
      <c r="D13" s="399">
        <v>3</v>
      </c>
      <c r="E13" s="1988">
        <v>0.06</v>
      </c>
      <c r="F13" s="1988">
        <v>1.6E-2</v>
      </c>
      <c r="G13" s="1988">
        <v>0</v>
      </c>
      <c r="H13" s="1988">
        <v>0.93600000000000005</v>
      </c>
      <c r="I13" s="1988">
        <v>1.1459999999999999</v>
      </c>
      <c r="J13" s="470">
        <f t="shared" si="1"/>
        <v>2.1579999999999999</v>
      </c>
      <c r="L13" s="448" t="s">
        <v>20592</v>
      </c>
      <c r="N13" s="936"/>
      <c r="P13" s="281"/>
      <c r="Q13" s="321">
        <f t="shared" si="0"/>
        <v>0</v>
      </c>
      <c r="R13" s="281"/>
      <c r="S13" s="323">
        <f xml:space="preserve"> IF( ISNUMBER( E13 ), 0, 1 )</f>
        <v>0</v>
      </c>
      <c r="T13" s="323">
        <f xml:space="preserve"> IF( ISNUMBER( F13 ), 0, 1 )</f>
        <v>0</v>
      </c>
      <c r="U13" s="323">
        <f xml:space="preserve"> IF( ISNUMBER( G13 ), 0, 1 )</f>
        <v>0</v>
      </c>
      <c r="V13" s="323">
        <f xml:space="preserve"> IF( ISNUMBER( H13 ), 0, 1 )</f>
        <v>0</v>
      </c>
      <c r="W13" s="323">
        <f xml:space="preserve"> IF( ISNUMBER( I13 ), 0, 1 )</f>
        <v>0</v>
      </c>
      <c r="X13" s="281"/>
      <c r="Z13" s="1828" t="s">
        <v>1936</v>
      </c>
      <c r="AA13" s="481" t="s">
        <v>1938</v>
      </c>
      <c r="AB13" s="482" t="s">
        <v>20593</v>
      </c>
      <c r="AC13" s="482" t="s">
        <v>20594</v>
      </c>
      <c r="AD13" s="482" t="s">
        <v>20595</v>
      </c>
      <c r="AE13" s="482" t="s">
        <v>20596</v>
      </c>
      <c r="AF13" s="452" t="s">
        <v>20597</v>
      </c>
    </row>
    <row r="14" spans="2:33" s="54" customFormat="1" ht="33" customHeight="1" thickBot="1">
      <c r="B14" s="455" t="s">
        <v>1944</v>
      </c>
      <c r="C14" s="456" t="s">
        <v>813</v>
      </c>
      <c r="D14" s="456">
        <v>3</v>
      </c>
      <c r="E14" s="473">
        <f>IFERROR(E12 + E13, 0)</f>
        <v>7.4449999999999994</v>
      </c>
      <c r="F14" s="473">
        <f>IFERROR(F12 + F13, 0)</f>
        <v>1.2749999999999999</v>
      </c>
      <c r="G14" s="473">
        <f>IFERROR(G12 + G13, 0)</f>
        <v>2E-3</v>
      </c>
      <c r="H14" s="473">
        <f>IFERROR(H12 + H13, 0)</f>
        <v>8.9860000000000007</v>
      </c>
      <c r="I14" s="473">
        <f>IFERROR(I12 + I13, 0)</f>
        <v>48.174999999999997</v>
      </c>
      <c r="J14" s="471">
        <f>IFERROR(SUM(E14:I14), 0)</f>
        <v>65.882999999999996</v>
      </c>
      <c r="L14" s="449" t="s">
        <v>20598</v>
      </c>
      <c r="N14" s="937"/>
      <c r="P14" s="281"/>
      <c r="Q14" s="321">
        <f t="shared" si="0"/>
        <v>0</v>
      </c>
      <c r="R14" s="281"/>
      <c r="X14" s="281"/>
      <c r="Z14" s="455" t="s">
        <v>1944</v>
      </c>
      <c r="AA14" s="484" t="s">
        <v>20599</v>
      </c>
      <c r="AB14" s="1638" t="s">
        <v>20600</v>
      </c>
      <c r="AC14" s="473" t="s">
        <v>20601</v>
      </c>
      <c r="AD14" s="473" t="s">
        <v>20602</v>
      </c>
      <c r="AE14" s="473" t="s">
        <v>20603</v>
      </c>
      <c r="AF14" s="457" t="s">
        <v>20604</v>
      </c>
    </row>
    <row r="15" spans="2:33" s="54" customFormat="1" ht="15" customHeight="1" thickBot="1">
      <c r="B15" s="62"/>
      <c r="C15" s="51"/>
      <c r="D15" s="51"/>
      <c r="E15" s="51"/>
      <c r="F15" s="77"/>
      <c r="G15" s="77"/>
      <c r="H15" s="77"/>
      <c r="I15" s="77"/>
      <c r="J15" s="77"/>
      <c r="K15" s="77"/>
      <c r="L15" s="158"/>
      <c r="P15" s="281"/>
      <c r="Q15" s="321">
        <f t="shared" si="0"/>
        <v>0</v>
      </c>
      <c r="R15" s="281"/>
      <c r="X15" s="281"/>
      <c r="Z15" s="62"/>
      <c r="AA15" s="51"/>
      <c r="AB15" s="77"/>
      <c r="AC15" s="77"/>
      <c r="AD15" s="77"/>
      <c r="AE15" s="77"/>
      <c r="AF15" s="77"/>
    </row>
    <row r="16" spans="2:33" s="54" customFormat="1" ht="21" customHeight="1" thickBot="1">
      <c r="B16" s="378" t="s">
        <v>1952</v>
      </c>
      <c r="C16" s="279"/>
      <c r="D16" s="279"/>
      <c r="E16" s="162"/>
      <c r="F16" s="162"/>
      <c r="G16" s="162"/>
      <c r="H16" s="162"/>
      <c r="I16" s="77"/>
      <c r="J16" s="77"/>
      <c r="K16" s="77"/>
      <c r="L16" s="158"/>
      <c r="P16" s="281"/>
      <c r="Q16" s="321">
        <f t="shared" si="0"/>
        <v>0</v>
      </c>
      <c r="R16" s="281"/>
      <c r="X16" s="281"/>
      <c r="Z16" s="378" t="s">
        <v>1952</v>
      </c>
      <c r="AA16" s="162"/>
      <c r="AB16" s="162"/>
      <c r="AC16" s="162"/>
      <c r="AD16" s="162"/>
      <c r="AE16" s="77"/>
      <c r="AF16" s="77"/>
    </row>
    <row r="17" spans="2:32" s="54" customFormat="1" ht="33" customHeight="1" thickBot="1">
      <c r="B17" s="1811" t="s">
        <v>1953</v>
      </c>
      <c r="C17" s="458" t="s">
        <v>813</v>
      </c>
      <c r="D17" s="458">
        <v>3</v>
      </c>
      <c r="E17" s="933">
        <v>0</v>
      </c>
      <c r="F17" s="933">
        <v>0</v>
      </c>
      <c r="G17" s="933">
        <v>0</v>
      </c>
      <c r="H17" s="933">
        <v>0</v>
      </c>
      <c r="I17" s="933">
        <v>2.3039999999999998</v>
      </c>
      <c r="J17" s="474">
        <f>IFERROR(SUM(E17:I17), 0)</f>
        <v>2.3039999999999998</v>
      </c>
      <c r="K17" s="102"/>
      <c r="L17" s="461" t="s">
        <v>20605</v>
      </c>
      <c r="N17" s="938"/>
      <c r="P17" s="281"/>
      <c r="Q17" s="321">
        <f t="shared" si="0"/>
        <v>0</v>
      </c>
      <c r="R17" s="281"/>
      <c r="S17" s="323">
        <f xml:space="preserve"> IF( ISNUMBER( E17 ), 0, 1 )</f>
        <v>0</v>
      </c>
      <c r="T17" s="323">
        <f xml:space="preserve"> IF( ISNUMBER( F17 ), 0, 1 )</f>
        <v>0</v>
      </c>
      <c r="U17" s="323">
        <f xml:space="preserve"> IF( ISNUMBER( G17 ), 0, 1 )</f>
        <v>0</v>
      </c>
      <c r="V17" s="323">
        <f xml:space="preserve"> IF( ISNUMBER( H17 ), 0, 1 )</f>
        <v>0</v>
      </c>
      <c r="W17" s="323">
        <f xml:space="preserve"> IF( ISNUMBER( I17 ), 0, 1 )</f>
        <v>0</v>
      </c>
      <c r="X17" s="281"/>
      <c r="Z17" s="1811" t="s">
        <v>1953</v>
      </c>
      <c r="AA17" s="1545" t="s">
        <v>20606</v>
      </c>
      <c r="AB17" s="1545" t="s">
        <v>20607</v>
      </c>
      <c r="AC17" s="1545" t="s">
        <v>20608</v>
      </c>
      <c r="AD17" s="1545" t="s">
        <v>20609</v>
      </c>
      <c r="AE17" s="1545" t="s">
        <v>20610</v>
      </c>
      <c r="AF17" s="1637" t="s">
        <v>20611</v>
      </c>
    </row>
    <row r="18" spans="2:32" s="54" customFormat="1" ht="15" customHeight="1" thickBot="1">
      <c r="B18" s="62"/>
      <c r="C18" s="51"/>
      <c r="D18" s="51"/>
      <c r="E18" s="51"/>
      <c r="F18" s="51"/>
      <c r="G18" s="51"/>
      <c r="H18" s="51"/>
      <c r="I18" s="51"/>
      <c r="J18" s="51"/>
      <c r="K18" s="77"/>
      <c r="L18" s="163"/>
      <c r="P18" s="281"/>
      <c r="Q18" s="321">
        <f t="shared" si="0"/>
        <v>0</v>
      </c>
      <c r="R18" s="281"/>
      <c r="X18" s="281"/>
      <c r="Z18" s="62"/>
      <c r="AA18" s="51"/>
      <c r="AB18" s="51"/>
      <c r="AC18" s="51"/>
      <c r="AD18" s="51"/>
      <c r="AE18" s="51"/>
      <c r="AF18" s="51"/>
    </row>
    <row r="19" spans="2:32" s="54" customFormat="1" ht="21" customHeight="1" thickBot="1">
      <c r="B19" s="378" t="s">
        <v>1286</v>
      </c>
      <c r="C19" s="279"/>
      <c r="D19" s="279"/>
      <c r="E19" s="311"/>
      <c r="F19" s="311"/>
      <c r="G19" s="311"/>
      <c r="H19" s="50"/>
      <c r="I19" s="50"/>
      <c r="J19" s="50"/>
      <c r="K19" s="77"/>
      <c r="L19" s="163"/>
      <c r="P19" s="281"/>
      <c r="Q19" s="321">
        <f t="shared" si="0"/>
        <v>0</v>
      </c>
      <c r="R19" s="281"/>
      <c r="X19" s="281"/>
      <c r="Z19" s="378" t="s">
        <v>1286</v>
      </c>
      <c r="AA19" s="311"/>
      <c r="AB19" s="311"/>
      <c r="AC19" s="311"/>
      <c r="AD19" s="50"/>
      <c r="AE19" s="50"/>
      <c r="AF19" s="50"/>
    </row>
    <row r="20" spans="2:32" s="54" customFormat="1" ht="33" customHeight="1">
      <c r="B20" s="394" t="s">
        <v>1961</v>
      </c>
      <c r="C20" s="379" t="s">
        <v>813</v>
      </c>
      <c r="D20" s="379">
        <v>3</v>
      </c>
      <c r="E20" s="947">
        <f>IFERROR('4J'!E32, 0)</f>
        <v>1.419</v>
      </c>
      <c r="F20" s="947">
        <f>IFERROR('4J'!F32, 0)</f>
        <v>3.0000000000000001E-3</v>
      </c>
      <c r="G20" s="947">
        <f>IFERROR('4J'!G32, 0)</f>
        <v>0</v>
      </c>
      <c r="H20" s="947">
        <f>IFERROR('4J'!H32, 0)</f>
        <v>2.6030000000000002</v>
      </c>
      <c r="I20" s="947">
        <f>IFERROR('4J'!I32, 0)</f>
        <v>14.157</v>
      </c>
      <c r="J20" s="469">
        <f t="shared" ref="J20:J25" si="3">IFERROR(SUM(E20:I20), 0)</f>
        <v>18.182000000000002</v>
      </c>
      <c r="K20" s="77"/>
      <c r="L20" s="447" t="s">
        <v>20612</v>
      </c>
      <c r="N20" s="935"/>
      <c r="P20" s="281"/>
      <c r="Q20" s="321">
        <f t="shared" si="0"/>
        <v>0</v>
      </c>
      <c r="R20" s="281"/>
      <c r="S20" s="320"/>
      <c r="T20" s="320"/>
      <c r="U20" s="320"/>
      <c r="V20" s="320"/>
      <c r="W20" s="320"/>
      <c r="X20" s="281"/>
      <c r="Z20" s="394" t="s">
        <v>1961</v>
      </c>
      <c r="AA20" s="908" t="s">
        <v>20613</v>
      </c>
      <c r="AB20" s="908" t="s">
        <v>20614</v>
      </c>
      <c r="AC20" s="908" t="s">
        <v>20615</v>
      </c>
      <c r="AD20" s="908" t="s">
        <v>20616</v>
      </c>
      <c r="AE20" s="908" t="s">
        <v>20617</v>
      </c>
      <c r="AF20" s="1631" t="s">
        <v>20618</v>
      </c>
    </row>
    <row r="21" spans="2:32" s="54" customFormat="1" ht="33" customHeight="1">
      <c r="B21" s="1786" t="s">
        <v>1969</v>
      </c>
      <c r="C21" s="400" t="s">
        <v>813</v>
      </c>
      <c r="D21" s="400">
        <v>3</v>
      </c>
      <c r="E21" s="948">
        <f>IFERROR('4L'!F98, 0)</f>
        <v>1.8470000000000002</v>
      </c>
      <c r="F21" s="948">
        <f>IFERROR('4L'!G98, 0)</f>
        <v>0</v>
      </c>
      <c r="G21" s="948">
        <f>IFERROR('4L'!H98, 0)</f>
        <v>0</v>
      </c>
      <c r="H21" s="948">
        <f>IFERROR('4L'!I98, 0)</f>
        <v>10.147</v>
      </c>
      <c r="I21" s="948">
        <f>IFERROR('4L'!J98, 0)</f>
        <v>2.577</v>
      </c>
      <c r="J21" s="470">
        <f t="shared" si="3"/>
        <v>14.571</v>
      </c>
      <c r="L21" s="448" t="s">
        <v>20619</v>
      </c>
      <c r="N21" s="936"/>
      <c r="P21" s="281"/>
      <c r="Q21" s="321">
        <f t="shared" si="0"/>
        <v>0</v>
      </c>
      <c r="R21" s="281"/>
      <c r="S21" s="320"/>
      <c r="T21" s="320"/>
      <c r="U21" s="320"/>
      <c r="V21" s="320"/>
      <c r="W21" s="320"/>
      <c r="X21" s="281"/>
      <c r="Z21" s="1786" t="s">
        <v>1969</v>
      </c>
      <c r="AA21" s="1629" t="s">
        <v>20620</v>
      </c>
      <c r="AB21" s="895" t="s">
        <v>20621</v>
      </c>
      <c r="AC21" s="895" t="s">
        <v>20622</v>
      </c>
      <c r="AD21" s="895" t="s">
        <v>20623</v>
      </c>
      <c r="AE21" s="895" t="s">
        <v>20624</v>
      </c>
      <c r="AF21" s="1633" t="s">
        <v>20625</v>
      </c>
    </row>
    <row r="22" spans="2:32" s="54" customFormat="1" ht="33" customHeight="1">
      <c r="B22" s="1805" t="s">
        <v>1977</v>
      </c>
      <c r="C22" s="445" t="s">
        <v>813</v>
      </c>
      <c r="D22" s="445">
        <v>3</v>
      </c>
      <c r="E22" s="949">
        <f>IFERROR('4N'!F19, 0)</f>
        <v>0</v>
      </c>
      <c r="F22" s="949">
        <f>IFERROR('4N'!G19, 0)</f>
        <v>0</v>
      </c>
      <c r="G22" s="949">
        <f>IFERROR('4N'!H19, 0)</f>
        <v>0</v>
      </c>
      <c r="H22" s="949">
        <f>IFERROR('4N'!I19, 0)</f>
        <v>0</v>
      </c>
      <c r="I22" s="949">
        <f>IFERROR('4N'!J19, 0)</f>
        <v>10.479000000000001</v>
      </c>
      <c r="J22" s="470">
        <f t="shared" si="3"/>
        <v>10.479000000000001</v>
      </c>
      <c r="L22" s="448" t="s">
        <v>20626</v>
      </c>
      <c r="N22" s="936"/>
      <c r="P22" s="281"/>
      <c r="Q22" s="321">
        <f t="shared" ref="Q22:Q24" si="4">IF( SUM( S22:W22 ) = 0, 0, $S$5 )</f>
        <v>0</v>
      </c>
      <c r="R22" s="281"/>
      <c r="S22" s="320"/>
      <c r="T22" s="320"/>
      <c r="U22" s="320"/>
      <c r="V22" s="320"/>
      <c r="W22" s="320"/>
      <c r="X22" s="281"/>
      <c r="Z22" s="1805" t="s">
        <v>1977</v>
      </c>
      <c r="AA22" s="1635" t="s">
        <v>20627</v>
      </c>
      <c r="AB22" s="895" t="s">
        <v>20628</v>
      </c>
      <c r="AC22" s="895" t="s">
        <v>20629</v>
      </c>
      <c r="AD22" s="895" t="s">
        <v>20630</v>
      </c>
      <c r="AE22" s="895" t="s">
        <v>20631</v>
      </c>
      <c r="AF22" s="1633" t="s">
        <v>20632</v>
      </c>
    </row>
    <row r="23" spans="2:32" s="54" customFormat="1" ht="33" customHeight="1">
      <c r="B23" s="1805" t="s">
        <v>1986</v>
      </c>
      <c r="C23" s="445" t="s">
        <v>813</v>
      </c>
      <c r="D23" s="445">
        <v>3</v>
      </c>
      <c r="E23" s="472">
        <f>IFERROR(E20 + E21 + E22, 0)</f>
        <v>3.266</v>
      </c>
      <c r="F23" s="472">
        <f t="shared" ref="F23:H23" si="5">IFERROR(F20 + F21 + F22, 0)</f>
        <v>3.0000000000000001E-3</v>
      </c>
      <c r="G23" s="472">
        <f t="shared" si="5"/>
        <v>0</v>
      </c>
      <c r="H23" s="472">
        <f t="shared" si="5"/>
        <v>12.75</v>
      </c>
      <c r="I23" s="472">
        <f>IFERROR(I20 + I21 + I22, 0)</f>
        <v>27.213000000000001</v>
      </c>
      <c r="J23" s="470">
        <f t="shared" si="3"/>
        <v>43.231999999999999</v>
      </c>
      <c r="K23" s="77"/>
      <c r="L23" s="448" t="s">
        <v>20633</v>
      </c>
      <c r="N23" s="936"/>
      <c r="P23" s="281"/>
      <c r="Q23" s="321">
        <f t="shared" si="4"/>
        <v>0</v>
      </c>
      <c r="R23" s="281"/>
      <c r="X23" s="281"/>
      <c r="Z23" s="1805" t="s">
        <v>1986</v>
      </c>
      <c r="AA23" s="480" t="s">
        <v>1988</v>
      </c>
      <c r="AB23" s="444" t="s">
        <v>20634</v>
      </c>
      <c r="AC23" s="444" t="s">
        <v>20635</v>
      </c>
      <c r="AD23" s="444" t="s">
        <v>20636</v>
      </c>
      <c r="AE23" s="444" t="s">
        <v>20637</v>
      </c>
      <c r="AF23" s="452" t="s">
        <v>20638</v>
      </c>
    </row>
    <row r="24" spans="2:32" s="54" customFormat="1" ht="33" customHeight="1">
      <c r="B24" s="1805" t="s">
        <v>1936</v>
      </c>
      <c r="C24" s="375" t="s">
        <v>813</v>
      </c>
      <c r="D24" s="375">
        <v>3</v>
      </c>
      <c r="E24" s="926">
        <v>0</v>
      </c>
      <c r="F24" s="926">
        <v>0</v>
      </c>
      <c r="G24" s="926">
        <v>0</v>
      </c>
      <c r="H24" s="926">
        <v>0</v>
      </c>
      <c r="I24" s="926">
        <v>0</v>
      </c>
      <c r="J24" s="470">
        <f t="shared" si="3"/>
        <v>0</v>
      </c>
      <c r="K24" s="77"/>
      <c r="L24" s="448" t="s">
        <v>20639</v>
      </c>
      <c r="N24" s="936"/>
      <c r="P24" s="281"/>
      <c r="Q24" s="321">
        <f t="shared" si="4"/>
        <v>0</v>
      </c>
      <c r="R24" s="281"/>
      <c r="S24" s="323">
        <f xml:space="preserve"> IF( ISNUMBER( E24 ), 0, 1 )</f>
        <v>0</v>
      </c>
      <c r="T24" s="323">
        <f xml:space="preserve"> IF( ISNUMBER( F24 ), 0, 1 )</f>
        <v>0</v>
      </c>
      <c r="U24" s="323">
        <f xml:space="preserve"> IF( ISNUMBER( G24 ), 0, 1 )</f>
        <v>0</v>
      </c>
      <c r="V24" s="323">
        <f xml:space="preserve"> IF( ISNUMBER( H24 ), 0, 1 )</f>
        <v>0</v>
      </c>
      <c r="W24" s="323">
        <f xml:space="preserve"> IF( ISNUMBER( I24 ), 0, 1 )</f>
        <v>0</v>
      </c>
      <c r="X24" s="281"/>
      <c r="Z24" s="1805" t="s">
        <v>1936</v>
      </c>
      <c r="AA24" s="393" t="s">
        <v>1995</v>
      </c>
      <c r="AB24" s="483" t="s">
        <v>20640</v>
      </c>
      <c r="AC24" s="483" t="s">
        <v>20641</v>
      </c>
      <c r="AD24" s="483" t="s">
        <v>20642</v>
      </c>
      <c r="AE24" s="483" t="s">
        <v>20643</v>
      </c>
      <c r="AF24" s="452" t="s">
        <v>20644</v>
      </c>
    </row>
    <row r="25" spans="2:32" s="54" customFormat="1" ht="33" customHeight="1" thickBot="1">
      <c r="B25" s="462" t="s">
        <v>2001</v>
      </c>
      <c r="C25" s="456" t="s">
        <v>813</v>
      </c>
      <c r="D25" s="456">
        <v>3</v>
      </c>
      <c r="E25" s="479">
        <f>IFERROR(E23 + E24, 0)</f>
        <v>3.266</v>
      </c>
      <c r="F25" s="479">
        <f t="shared" ref="F25:H25" si="6">IFERROR(F23 + F24, 0)</f>
        <v>3.0000000000000001E-3</v>
      </c>
      <c r="G25" s="479">
        <f t="shared" si="6"/>
        <v>0</v>
      </c>
      <c r="H25" s="479">
        <f t="shared" si="6"/>
        <v>12.75</v>
      </c>
      <c r="I25" s="479">
        <f>IFERROR(I23 + I24, 0)</f>
        <v>27.213000000000001</v>
      </c>
      <c r="J25" s="471">
        <f t="shared" si="3"/>
        <v>43.231999999999999</v>
      </c>
      <c r="K25" s="77"/>
      <c r="L25" s="449" t="s">
        <v>20645</v>
      </c>
      <c r="N25" s="937"/>
      <c r="P25" s="281"/>
      <c r="Q25" s="321">
        <f t="shared" ref="Q25:Q32" si="7">IF( SUM( S25:U25 ) = 0, 0, $R$5 )</f>
        <v>0</v>
      </c>
      <c r="R25" s="281"/>
      <c r="X25" s="281"/>
      <c r="Z25" s="462" t="s">
        <v>2001</v>
      </c>
      <c r="AA25" s="486" t="s">
        <v>2003</v>
      </c>
      <c r="AB25" s="479" t="s">
        <v>20646</v>
      </c>
      <c r="AC25" s="479" t="s">
        <v>20647</v>
      </c>
      <c r="AD25" s="479" t="s">
        <v>20648</v>
      </c>
      <c r="AE25" s="479" t="s">
        <v>20649</v>
      </c>
      <c r="AF25" s="457" t="s">
        <v>20650</v>
      </c>
    </row>
    <row r="26" spans="2:32" s="54" customFormat="1" ht="15" customHeight="1" thickBot="1">
      <c r="B26" s="62"/>
      <c r="C26" s="51"/>
      <c r="D26" s="51"/>
      <c r="E26" s="51"/>
      <c r="F26" s="51"/>
      <c r="G26" s="51"/>
      <c r="H26" s="51"/>
      <c r="I26" s="51"/>
      <c r="J26" s="51"/>
      <c r="K26" s="77"/>
      <c r="L26" s="254"/>
      <c r="P26" s="281"/>
      <c r="Q26" s="321">
        <f t="shared" si="7"/>
        <v>0</v>
      </c>
      <c r="R26" s="281"/>
      <c r="X26" s="281"/>
      <c r="Z26" s="62"/>
      <c r="AA26" s="51"/>
      <c r="AB26" s="51"/>
      <c r="AC26" s="51"/>
      <c r="AD26" s="51"/>
      <c r="AE26" s="51"/>
      <c r="AF26" s="51"/>
    </row>
    <row r="27" spans="2:32" s="54" customFormat="1" ht="21" customHeight="1" thickBot="1">
      <c r="B27" s="378" t="s">
        <v>1952</v>
      </c>
      <c r="C27" s="279"/>
      <c r="D27" s="279"/>
      <c r="E27" s="162"/>
      <c r="F27" s="162"/>
      <c r="K27" s="47"/>
      <c r="P27" s="281"/>
      <c r="Q27" s="321">
        <f t="shared" si="7"/>
        <v>0</v>
      </c>
      <c r="R27" s="281"/>
      <c r="X27" s="281"/>
      <c r="Z27" s="378" t="s">
        <v>1952</v>
      </c>
      <c r="AA27" s="162"/>
      <c r="AB27" s="162"/>
    </row>
    <row r="28" spans="2:32" s="54" customFormat="1" ht="33" customHeight="1" thickBot="1">
      <c r="B28" s="1811" t="s">
        <v>2009</v>
      </c>
      <c r="C28" s="458" t="s">
        <v>813</v>
      </c>
      <c r="D28" s="458">
        <v>3</v>
      </c>
      <c r="E28" s="933">
        <v>0</v>
      </c>
      <c r="F28" s="933">
        <v>0</v>
      </c>
      <c r="G28" s="933">
        <v>0</v>
      </c>
      <c r="H28" s="933">
        <v>2.0270000000000001</v>
      </c>
      <c r="I28" s="933">
        <v>5.2050000000000001</v>
      </c>
      <c r="J28" s="471">
        <f>IFERROR(SUM(E28:I28), 0)</f>
        <v>7.2320000000000002</v>
      </c>
      <c r="K28" s="468"/>
      <c r="L28" s="464" t="s">
        <v>20651</v>
      </c>
      <c r="N28" s="938"/>
      <c r="P28" s="281"/>
      <c r="Q28" s="321">
        <f t="shared" ref="Q28" si="8">IF( SUM( S28:W28 ) = 0, 0, $S$5 )</f>
        <v>0</v>
      </c>
      <c r="R28" s="281"/>
      <c r="S28" s="323">
        <f xml:space="preserve"> IF( ISNUMBER( E28 ), 0, 1 )</f>
        <v>0</v>
      </c>
      <c r="T28" s="323">
        <f xml:space="preserve"> IF( ISNUMBER( F28 ), 0, 1 )</f>
        <v>0</v>
      </c>
      <c r="U28" s="323">
        <f xml:space="preserve"> IF( ISNUMBER( G28 ), 0, 1 )</f>
        <v>0</v>
      </c>
      <c r="V28" s="323">
        <f xml:space="preserve"> IF( ISNUMBER( H28 ), 0, 1 )</f>
        <v>0</v>
      </c>
      <c r="W28" s="323">
        <f xml:space="preserve"> IF( ISNUMBER( I28 ), 0, 1 )</f>
        <v>0</v>
      </c>
      <c r="X28" s="281"/>
      <c r="Z28" s="1811" t="s">
        <v>2009</v>
      </c>
      <c r="AA28" s="1545" t="s">
        <v>20652</v>
      </c>
      <c r="AB28" s="1545" t="s">
        <v>20653</v>
      </c>
      <c r="AC28" s="1545" t="s">
        <v>20654</v>
      </c>
      <c r="AD28" s="1545" t="s">
        <v>20655</v>
      </c>
      <c r="AE28" s="1545" t="s">
        <v>20656</v>
      </c>
      <c r="AF28" s="1637" t="s">
        <v>20657</v>
      </c>
    </row>
    <row r="29" spans="2:32" s="54" customFormat="1" ht="15" customHeight="1" thickBot="1">
      <c r="B29" s="62"/>
      <c r="C29" s="62"/>
      <c r="D29" s="62"/>
      <c r="E29" s="50"/>
      <c r="F29" s="50"/>
      <c r="G29" s="50"/>
      <c r="H29" s="50"/>
      <c r="I29" s="50"/>
      <c r="J29" s="50"/>
      <c r="K29" s="51"/>
      <c r="P29" s="281"/>
      <c r="Q29" s="321">
        <f t="shared" si="7"/>
        <v>0</v>
      </c>
      <c r="R29" s="281"/>
      <c r="X29" s="281"/>
      <c r="Z29" s="62"/>
      <c r="AA29" s="50"/>
      <c r="AB29" s="50"/>
      <c r="AC29" s="50"/>
      <c r="AD29" s="50"/>
      <c r="AE29" s="50"/>
      <c r="AF29" s="50"/>
    </row>
    <row r="30" spans="2:32" s="54" customFormat="1" ht="33" customHeight="1" thickBot="1">
      <c r="B30" s="1811" t="s">
        <v>2017</v>
      </c>
      <c r="C30" s="458" t="s">
        <v>813</v>
      </c>
      <c r="D30" s="458">
        <v>3</v>
      </c>
      <c r="E30" s="478">
        <f>IFERROR(E14 + E25 - E17 - E28, 0)</f>
        <v>10.710999999999999</v>
      </c>
      <c r="F30" s="478">
        <f t="shared" ref="F30:I30" si="9">IFERROR(F14 + F25 - F17 - F28, 0)</f>
        <v>1.2779999999999998</v>
      </c>
      <c r="G30" s="478">
        <f t="shared" si="9"/>
        <v>2E-3</v>
      </c>
      <c r="H30" s="478">
        <f t="shared" si="9"/>
        <v>19.709</v>
      </c>
      <c r="I30" s="478">
        <f t="shared" si="9"/>
        <v>67.879000000000005</v>
      </c>
      <c r="J30" s="471">
        <f>IFERROR(SUM(E30:I30), 0)</f>
        <v>99.579000000000008</v>
      </c>
      <c r="K30" s="77"/>
      <c r="L30" s="461" t="s">
        <v>20658</v>
      </c>
      <c r="N30" s="938"/>
      <c r="P30" s="281"/>
      <c r="Q30" s="321">
        <f t="shared" si="7"/>
        <v>0</v>
      </c>
      <c r="R30" s="281"/>
      <c r="X30" s="281"/>
      <c r="Z30" s="1811" t="s">
        <v>2017</v>
      </c>
      <c r="AA30" s="485" t="s">
        <v>20659</v>
      </c>
      <c r="AB30" s="463" t="s">
        <v>20660</v>
      </c>
      <c r="AC30" s="463" t="s">
        <v>20661</v>
      </c>
      <c r="AD30" s="463" t="s">
        <v>20662</v>
      </c>
      <c r="AE30" s="463" t="s">
        <v>20663</v>
      </c>
      <c r="AF30" s="460" t="s">
        <v>20664</v>
      </c>
    </row>
    <row r="31" spans="2:32" s="54" customFormat="1" ht="15" customHeight="1" thickBot="1">
      <c r="B31" s="55"/>
      <c r="C31" s="55"/>
      <c r="D31" s="55"/>
      <c r="E31" s="50"/>
      <c r="F31" s="50"/>
      <c r="G31" s="50"/>
      <c r="H31" s="50"/>
      <c r="I31" s="50"/>
      <c r="J31" s="50"/>
      <c r="K31" s="77"/>
      <c r="L31" s="254"/>
      <c r="P31" s="281"/>
      <c r="Q31" s="321">
        <f t="shared" si="7"/>
        <v>0</v>
      </c>
      <c r="R31" s="281"/>
      <c r="X31" s="281"/>
      <c r="Z31" s="55"/>
      <c r="AA31" s="50"/>
      <c r="AB31" s="50"/>
      <c r="AC31" s="50"/>
      <c r="AD31" s="50"/>
      <c r="AE31" s="50"/>
      <c r="AF31" s="50"/>
    </row>
    <row r="32" spans="2:32" s="54" customFormat="1" ht="21" customHeight="1" thickBot="1">
      <c r="B32" s="378" t="s">
        <v>2025</v>
      </c>
      <c r="C32" s="279"/>
      <c r="D32" s="279"/>
      <c r="E32" s="164"/>
      <c r="F32" s="164"/>
      <c r="G32" s="164"/>
      <c r="H32" s="156"/>
      <c r="I32" s="156"/>
      <c r="J32" s="156"/>
      <c r="K32" s="77"/>
      <c r="L32" s="254"/>
      <c r="P32" s="281"/>
      <c r="Q32" s="321">
        <f t="shared" si="7"/>
        <v>0</v>
      </c>
      <c r="R32" s="281"/>
      <c r="X32" s="281"/>
      <c r="Z32" s="390" t="s">
        <v>2025</v>
      </c>
      <c r="AA32" s="164"/>
      <c r="AB32" s="164"/>
      <c r="AC32" s="164"/>
      <c r="AD32" s="156"/>
      <c r="AE32" s="156"/>
      <c r="AF32" s="156"/>
    </row>
    <row r="33" spans="2:33" s="54" customFormat="1" ht="33" customHeight="1">
      <c r="B33" s="394" t="s">
        <v>2026</v>
      </c>
      <c r="C33" s="379" t="s">
        <v>813</v>
      </c>
      <c r="D33" s="379">
        <v>3</v>
      </c>
      <c r="E33" s="924">
        <v>0</v>
      </c>
      <c r="F33" s="924">
        <v>0</v>
      </c>
      <c r="G33" s="924">
        <v>0</v>
      </c>
      <c r="H33" s="924">
        <v>0</v>
      </c>
      <c r="I33" s="924">
        <v>0</v>
      </c>
      <c r="J33" s="469">
        <f>IFERROR(SUM(E33:I33), 0)</f>
        <v>0</v>
      </c>
      <c r="K33" s="77"/>
      <c r="L33" s="447" t="s">
        <v>20665</v>
      </c>
      <c r="N33" s="935"/>
      <c r="P33" s="281"/>
      <c r="Q33" s="321">
        <f t="shared" ref="Q33:Q36" si="10">IF( SUM( S33:W33 ) = 0, 0, $S$5 )</f>
        <v>0</v>
      </c>
      <c r="R33" s="281"/>
      <c r="S33" s="323">
        <f t="shared" ref="S33:W34" si="11" xml:space="preserve"> IF( ISNUMBER( E33 ), 0, 1 )</f>
        <v>0</v>
      </c>
      <c r="T33" s="323">
        <f t="shared" si="11"/>
        <v>0</v>
      </c>
      <c r="U33" s="323">
        <f t="shared" si="11"/>
        <v>0</v>
      </c>
      <c r="V33" s="323">
        <f t="shared" si="11"/>
        <v>0</v>
      </c>
      <c r="W33" s="323">
        <f t="shared" si="11"/>
        <v>0</v>
      </c>
      <c r="X33" s="281"/>
      <c r="Z33" s="1450" t="s">
        <v>2026</v>
      </c>
      <c r="AA33" s="1641" t="s">
        <v>2028</v>
      </c>
      <c r="AB33" s="1642" t="s">
        <v>20666</v>
      </c>
      <c r="AC33" s="1642" t="s">
        <v>20667</v>
      </c>
      <c r="AD33" s="1642" t="s">
        <v>20668</v>
      </c>
      <c r="AE33" s="1642" t="s">
        <v>20669</v>
      </c>
      <c r="AF33" s="1424" t="s">
        <v>20670</v>
      </c>
    </row>
    <row r="34" spans="2:33" s="54" customFormat="1" ht="33" customHeight="1">
      <c r="B34" s="1805" t="s">
        <v>2034</v>
      </c>
      <c r="C34" s="375" t="s">
        <v>813</v>
      </c>
      <c r="D34" s="375">
        <v>3</v>
      </c>
      <c r="E34" s="926">
        <v>0</v>
      </c>
      <c r="F34" s="926">
        <v>0</v>
      </c>
      <c r="G34" s="926">
        <v>0</v>
      </c>
      <c r="H34" s="926">
        <v>0</v>
      </c>
      <c r="I34" s="926">
        <v>0</v>
      </c>
      <c r="J34" s="470">
        <f>IFERROR(SUM(E34:I34), 0)</f>
        <v>0</v>
      </c>
      <c r="K34" s="77"/>
      <c r="L34" s="448" t="s">
        <v>20671</v>
      </c>
      <c r="N34" s="936"/>
      <c r="P34" s="281"/>
      <c r="Q34" s="321">
        <f t="shared" si="10"/>
        <v>0</v>
      </c>
      <c r="R34" s="281"/>
      <c r="S34" s="323">
        <f t="shared" si="11"/>
        <v>0</v>
      </c>
      <c r="T34" s="323">
        <f t="shared" si="11"/>
        <v>0</v>
      </c>
      <c r="U34" s="323">
        <f t="shared" si="11"/>
        <v>0</v>
      </c>
      <c r="V34" s="323">
        <f t="shared" si="11"/>
        <v>0</v>
      </c>
      <c r="W34" s="323">
        <f t="shared" si="11"/>
        <v>0</v>
      </c>
      <c r="X34" s="281"/>
      <c r="Z34" s="1455" t="s">
        <v>2034</v>
      </c>
      <c r="AA34" s="1639" t="s">
        <v>2036</v>
      </c>
      <c r="AB34" s="1640" t="s">
        <v>20672</v>
      </c>
      <c r="AC34" s="1640" t="s">
        <v>20673</v>
      </c>
      <c r="AD34" s="1640" t="s">
        <v>20674</v>
      </c>
      <c r="AE34" s="1640" t="s">
        <v>20675</v>
      </c>
      <c r="AF34" s="1643" t="s">
        <v>20676</v>
      </c>
    </row>
    <row r="35" spans="2:33" s="54" customFormat="1" ht="33" customHeight="1" thickBot="1">
      <c r="B35" s="1809" t="s">
        <v>2042</v>
      </c>
      <c r="C35" s="382" t="s">
        <v>813</v>
      </c>
      <c r="D35" s="382">
        <v>3</v>
      </c>
      <c r="E35" s="391">
        <f>IFERROR(E30 + E33 + E34, 0)</f>
        <v>10.710999999999999</v>
      </c>
      <c r="F35" s="391">
        <f t="shared" ref="F35:H35" si="12">IFERROR(F30 + F33 + F34, 0)</f>
        <v>1.2779999999999998</v>
      </c>
      <c r="G35" s="391">
        <f t="shared" si="12"/>
        <v>2E-3</v>
      </c>
      <c r="H35" s="391">
        <f t="shared" si="12"/>
        <v>19.709</v>
      </c>
      <c r="I35" s="391">
        <f>IFERROR(I30 + I33 + I34, 0)</f>
        <v>67.879000000000005</v>
      </c>
      <c r="J35" s="471">
        <f>IFERROR(SUM(E35:I35), 0)</f>
        <v>99.579000000000008</v>
      </c>
      <c r="K35" s="77"/>
      <c r="L35" s="449" t="s">
        <v>20677</v>
      </c>
      <c r="N35" s="937"/>
      <c r="P35" s="281"/>
      <c r="Q35" s="321">
        <f t="shared" si="10"/>
        <v>0</v>
      </c>
      <c r="R35" s="281"/>
      <c r="X35" s="281"/>
      <c r="Z35" s="1458" t="s">
        <v>2042</v>
      </c>
      <c r="AA35" s="1644" t="s">
        <v>20678</v>
      </c>
      <c r="AB35" s="1645" t="s">
        <v>20679</v>
      </c>
      <c r="AC35" s="1645" t="s">
        <v>20680</v>
      </c>
      <c r="AD35" s="1645" t="s">
        <v>20681</v>
      </c>
      <c r="AE35" s="1645" t="s">
        <v>20682</v>
      </c>
      <c r="AF35" s="1427" t="s">
        <v>20683</v>
      </c>
    </row>
    <row r="36" spans="2:33" s="54" customFormat="1" ht="15" customHeight="1" thickBot="1">
      <c r="B36" s="216"/>
      <c r="C36" s="216"/>
      <c r="D36" s="216"/>
      <c r="E36" s="165"/>
      <c r="F36" s="166"/>
      <c r="G36" s="166"/>
      <c r="H36" s="166"/>
      <c r="I36" s="166"/>
      <c r="J36" s="166"/>
      <c r="K36" s="167"/>
      <c r="L36" s="9"/>
      <c r="P36" s="281"/>
      <c r="Q36" s="321">
        <f t="shared" si="10"/>
        <v>0</v>
      </c>
      <c r="R36" s="281"/>
      <c r="X36" s="281"/>
      <c r="Z36" s="216"/>
      <c r="AA36" s="165"/>
      <c r="AB36" s="166"/>
      <c r="AC36" s="166"/>
      <c r="AD36" s="166"/>
      <c r="AE36" s="166"/>
      <c r="AF36" s="166"/>
    </row>
    <row r="37" spans="2:33" ht="20.25" customHeight="1" thickBot="1">
      <c r="B37" s="403" t="s">
        <v>20684</v>
      </c>
      <c r="C37" s="14"/>
      <c r="D37" s="14"/>
      <c r="E37" s="1834"/>
      <c r="F37" s="2213"/>
      <c r="G37" s="2213"/>
      <c r="H37" s="2213"/>
      <c r="I37" s="2213"/>
      <c r="J37" s="1834"/>
      <c r="K37" s="168"/>
      <c r="M37" s="1848"/>
      <c r="N37" s="1848"/>
      <c r="O37" s="1848"/>
      <c r="P37" s="1895"/>
      <c r="Q37" s="321">
        <f t="shared" ref="Q37" si="13">IF( SUM( S37:W37 ) = 0, 0, $S$5 )</f>
        <v>0</v>
      </c>
      <c r="R37" s="1895"/>
      <c r="S37" s="1848"/>
      <c r="T37" s="1848"/>
      <c r="U37" s="1848"/>
      <c r="V37" s="1848"/>
      <c r="W37" s="1848"/>
      <c r="X37" s="1895"/>
      <c r="Y37" s="1848"/>
      <c r="Z37" s="416" t="s">
        <v>20684</v>
      </c>
      <c r="AA37" s="1834"/>
      <c r="AB37" s="2213"/>
      <c r="AC37" s="2213"/>
      <c r="AD37" s="2213"/>
      <c r="AE37" s="2213"/>
      <c r="AF37" s="1834"/>
      <c r="AG37" s="1848"/>
    </row>
    <row r="38" spans="2:33" ht="33" customHeight="1">
      <c r="B38" s="1829" t="s">
        <v>20685</v>
      </c>
      <c r="C38" s="405" t="s">
        <v>813</v>
      </c>
      <c r="D38" s="405">
        <v>3</v>
      </c>
      <c r="E38" s="934">
        <v>0.12</v>
      </c>
      <c r="F38" s="934">
        <v>0</v>
      </c>
      <c r="G38" s="934">
        <v>3.5000000000000003E-2</v>
      </c>
      <c r="H38" s="934">
        <v>6.8000000000000005E-2</v>
      </c>
      <c r="I38" s="934">
        <v>0.496</v>
      </c>
      <c r="J38" s="469">
        <f t="shared" ref="J38:J43" si="14">IFERROR(SUM(E38:I38), 0)</f>
        <v>0.71899999999999997</v>
      </c>
      <c r="K38" s="54"/>
      <c r="L38" s="447" t="s">
        <v>20686</v>
      </c>
      <c r="M38" s="1848"/>
      <c r="N38" s="1891" t="s">
        <v>27597</v>
      </c>
      <c r="O38" s="1848"/>
      <c r="P38" s="1895"/>
      <c r="Q38" s="321">
        <f t="shared" ref="Q38:Q43" si="15">IF( SUM( S38:W38 ) = 0, 0, $S$5 )</f>
        <v>0</v>
      </c>
      <c r="R38" s="1895"/>
      <c r="S38" s="323">
        <f t="shared" ref="S38:W42" si="16" xml:space="preserve"> IF( ISNUMBER( E38 ), 0, 1 )</f>
        <v>0</v>
      </c>
      <c r="T38" s="323">
        <f t="shared" si="16"/>
        <v>0</v>
      </c>
      <c r="U38" s="323">
        <f t="shared" si="16"/>
        <v>0</v>
      </c>
      <c r="V38" s="323">
        <f t="shared" si="16"/>
        <v>0</v>
      </c>
      <c r="W38" s="323">
        <f t="shared" si="16"/>
        <v>0</v>
      </c>
      <c r="X38" s="1895"/>
      <c r="Y38" s="1848"/>
      <c r="Z38" s="1829" t="s">
        <v>20685</v>
      </c>
      <c r="AA38" s="450" t="s">
        <v>20687</v>
      </c>
      <c r="AB38" s="450" t="s">
        <v>20688</v>
      </c>
      <c r="AC38" s="450" t="s">
        <v>20689</v>
      </c>
      <c r="AD38" s="450" t="s">
        <v>20690</v>
      </c>
      <c r="AE38" s="450" t="s">
        <v>20691</v>
      </c>
      <c r="AF38" s="465" t="s">
        <v>20692</v>
      </c>
      <c r="AG38" s="1848"/>
    </row>
    <row r="39" spans="2:33" ht="33" customHeight="1">
      <c r="B39" s="1828" t="s">
        <v>20693</v>
      </c>
      <c r="C39" s="399" t="s">
        <v>813</v>
      </c>
      <c r="D39" s="399">
        <v>3</v>
      </c>
      <c r="E39" s="1988">
        <v>1.2999999999999999E-2</v>
      </c>
      <c r="F39" s="1988">
        <v>3.0000000000000001E-3</v>
      </c>
      <c r="G39" s="1988">
        <v>0</v>
      </c>
      <c r="H39" s="1988">
        <v>2.3E-2</v>
      </c>
      <c r="I39" s="932">
        <v>0.16400000000000001</v>
      </c>
      <c r="J39" s="470">
        <f t="shared" si="14"/>
        <v>0.20300000000000001</v>
      </c>
      <c r="K39" s="54"/>
      <c r="L39" s="448" t="s">
        <v>20694</v>
      </c>
      <c r="M39" s="1848"/>
      <c r="N39" s="1892" t="s">
        <v>27598</v>
      </c>
      <c r="O39" s="1848"/>
      <c r="P39" s="1895"/>
      <c r="Q39" s="321">
        <f t="shared" si="15"/>
        <v>0</v>
      </c>
      <c r="R39" s="1895"/>
      <c r="S39" s="323">
        <f t="shared" si="16"/>
        <v>0</v>
      </c>
      <c r="T39" s="323">
        <f t="shared" si="16"/>
        <v>0</v>
      </c>
      <c r="U39" s="323">
        <f t="shared" si="16"/>
        <v>0</v>
      </c>
      <c r="V39" s="323">
        <f t="shared" si="16"/>
        <v>0</v>
      </c>
      <c r="W39" s="323">
        <f t="shared" si="16"/>
        <v>0</v>
      </c>
      <c r="X39" s="1895"/>
      <c r="Y39" s="1848"/>
      <c r="Z39" s="1828" t="s">
        <v>20693</v>
      </c>
      <c r="AA39" s="442" t="s">
        <v>20695</v>
      </c>
      <c r="AB39" s="442" t="s">
        <v>20696</v>
      </c>
      <c r="AC39" s="442" t="s">
        <v>20697</v>
      </c>
      <c r="AD39" s="442" t="s">
        <v>20698</v>
      </c>
      <c r="AE39" s="442" t="s">
        <v>20699</v>
      </c>
      <c r="AF39" s="452" t="s">
        <v>20700</v>
      </c>
      <c r="AG39" s="1848"/>
    </row>
    <row r="40" spans="2:33" ht="33" customHeight="1">
      <c r="B40" s="1828" t="s">
        <v>20701</v>
      </c>
      <c r="C40" s="399" t="s">
        <v>813</v>
      </c>
      <c r="D40" s="399">
        <v>3</v>
      </c>
      <c r="E40" s="932">
        <v>0</v>
      </c>
      <c r="F40" s="932">
        <v>0</v>
      </c>
      <c r="G40" s="932">
        <v>0</v>
      </c>
      <c r="H40" s="932">
        <v>0</v>
      </c>
      <c r="I40" s="932">
        <v>0</v>
      </c>
      <c r="J40" s="470">
        <f t="shared" si="14"/>
        <v>0</v>
      </c>
      <c r="K40" s="54"/>
      <c r="L40" s="448" t="s">
        <v>20702</v>
      </c>
      <c r="M40" s="1848"/>
      <c r="N40" s="1892"/>
      <c r="O40" s="1848"/>
      <c r="P40" s="1895"/>
      <c r="Q40" s="321">
        <f t="shared" si="15"/>
        <v>0</v>
      </c>
      <c r="R40" s="1895"/>
      <c r="S40" s="323">
        <f t="shared" si="16"/>
        <v>0</v>
      </c>
      <c r="T40" s="323">
        <f t="shared" si="16"/>
        <v>0</v>
      </c>
      <c r="U40" s="323">
        <f t="shared" si="16"/>
        <v>0</v>
      </c>
      <c r="V40" s="323">
        <f t="shared" si="16"/>
        <v>0</v>
      </c>
      <c r="W40" s="323">
        <f t="shared" si="16"/>
        <v>0</v>
      </c>
      <c r="X40" s="1895"/>
      <c r="Y40" s="1848"/>
      <c r="Z40" s="1828" t="s">
        <v>20701</v>
      </c>
      <c r="AA40" s="442" t="s">
        <v>20703</v>
      </c>
      <c r="AB40" s="442" t="s">
        <v>20704</v>
      </c>
      <c r="AC40" s="442" t="s">
        <v>20705</v>
      </c>
      <c r="AD40" s="442" t="s">
        <v>20706</v>
      </c>
      <c r="AE40" s="442" t="s">
        <v>20707</v>
      </c>
      <c r="AF40" s="452" t="s">
        <v>20708</v>
      </c>
      <c r="AG40" s="1848"/>
    </row>
    <row r="41" spans="2:33" ht="33" customHeight="1">
      <c r="B41" s="1828" t="s">
        <v>20709</v>
      </c>
      <c r="C41" s="399" t="s">
        <v>813</v>
      </c>
      <c r="D41" s="399">
        <v>3</v>
      </c>
      <c r="E41" s="932">
        <v>0</v>
      </c>
      <c r="F41" s="932">
        <v>0</v>
      </c>
      <c r="G41" s="932">
        <v>0</v>
      </c>
      <c r="H41" s="932">
        <v>0</v>
      </c>
      <c r="I41" s="932">
        <v>0</v>
      </c>
      <c r="J41" s="470">
        <f t="shared" si="14"/>
        <v>0</v>
      </c>
      <c r="K41" s="54"/>
      <c r="L41" s="448" t="s">
        <v>20710</v>
      </c>
      <c r="M41" s="1848"/>
      <c r="N41" s="1892"/>
      <c r="O41" s="1848"/>
      <c r="P41" s="1895"/>
      <c r="Q41" s="321">
        <f t="shared" si="15"/>
        <v>0</v>
      </c>
      <c r="R41" s="1895"/>
      <c r="S41" s="323">
        <f t="shared" si="16"/>
        <v>0</v>
      </c>
      <c r="T41" s="323">
        <f t="shared" si="16"/>
        <v>0</v>
      </c>
      <c r="U41" s="323">
        <f t="shared" si="16"/>
        <v>0</v>
      </c>
      <c r="V41" s="323">
        <f t="shared" si="16"/>
        <v>0</v>
      </c>
      <c r="W41" s="323">
        <f t="shared" si="16"/>
        <v>0</v>
      </c>
      <c r="X41" s="1895"/>
      <c r="Y41" s="1848"/>
      <c r="Z41" s="1828" t="s">
        <v>20709</v>
      </c>
      <c r="AA41" s="442" t="s">
        <v>20711</v>
      </c>
      <c r="AB41" s="442" t="s">
        <v>20712</v>
      </c>
      <c r="AC41" s="442" t="s">
        <v>20713</v>
      </c>
      <c r="AD41" s="442" t="s">
        <v>20714</v>
      </c>
      <c r="AE41" s="442" t="s">
        <v>20715</v>
      </c>
      <c r="AF41" s="452" t="s">
        <v>20716</v>
      </c>
      <c r="AG41" s="1848"/>
    </row>
    <row r="42" spans="2:33" ht="33" customHeight="1">
      <c r="B42" s="1828" t="s">
        <v>20717</v>
      </c>
      <c r="C42" s="399" t="s">
        <v>813</v>
      </c>
      <c r="D42" s="399">
        <v>3</v>
      </c>
      <c r="E42" s="932">
        <v>0</v>
      </c>
      <c r="F42" s="932">
        <v>0</v>
      </c>
      <c r="G42" s="932">
        <v>0</v>
      </c>
      <c r="H42" s="932">
        <v>0</v>
      </c>
      <c r="I42" s="932">
        <v>0</v>
      </c>
      <c r="J42" s="470">
        <f t="shared" si="14"/>
        <v>0</v>
      </c>
      <c r="K42" s="54"/>
      <c r="L42" s="448" t="s">
        <v>20718</v>
      </c>
      <c r="M42" s="1848"/>
      <c r="N42" s="1892"/>
      <c r="O42" s="1848"/>
      <c r="P42" s="1895"/>
      <c r="Q42" s="321">
        <f t="shared" si="15"/>
        <v>0</v>
      </c>
      <c r="R42" s="1895"/>
      <c r="S42" s="323">
        <f t="shared" si="16"/>
        <v>0</v>
      </c>
      <c r="T42" s="323">
        <f t="shared" si="16"/>
        <v>0</v>
      </c>
      <c r="U42" s="323">
        <f t="shared" si="16"/>
        <v>0</v>
      </c>
      <c r="V42" s="323">
        <f t="shared" si="16"/>
        <v>0</v>
      </c>
      <c r="W42" s="323">
        <f t="shared" si="16"/>
        <v>0</v>
      </c>
      <c r="X42" s="1895"/>
      <c r="Y42" s="1848"/>
      <c r="Z42" s="1828" t="s">
        <v>20717</v>
      </c>
      <c r="AA42" s="442" t="s">
        <v>20719</v>
      </c>
      <c r="AB42" s="442" t="s">
        <v>20720</v>
      </c>
      <c r="AC42" s="442" t="s">
        <v>20721</v>
      </c>
      <c r="AD42" s="442" t="s">
        <v>20722</v>
      </c>
      <c r="AE42" s="442" t="s">
        <v>20723</v>
      </c>
      <c r="AF42" s="452" t="s">
        <v>20724</v>
      </c>
      <c r="AG42" s="1848"/>
    </row>
    <row r="43" spans="2:33" ht="33" customHeight="1" thickBot="1">
      <c r="B43" s="1830" t="s">
        <v>20725</v>
      </c>
      <c r="C43" s="456" t="s">
        <v>813</v>
      </c>
      <c r="D43" s="456">
        <v>3</v>
      </c>
      <c r="E43" s="479">
        <f>IFERROR(SUM(E38:E42), 0)</f>
        <v>0.13300000000000001</v>
      </c>
      <c r="F43" s="479">
        <f t="shared" ref="F43:H43" si="17">IFERROR(SUM(F38:F42), 0)</f>
        <v>3.0000000000000001E-3</v>
      </c>
      <c r="G43" s="479">
        <f t="shared" si="17"/>
        <v>3.5000000000000003E-2</v>
      </c>
      <c r="H43" s="479">
        <f t="shared" si="17"/>
        <v>9.0999999999999998E-2</v>
      </c>
      <c r="I43" s="479">
        <f>IFERROR(SUM(I38:I42), 0)</f>
        <v>0.66</v>
      </c>
      <c r="J43" s="471">
        <f t="shared" si="14"/>
        <v>0.92200000000000004</v>
      </c>
      <c r="K43" s="54"/>
      <c r="L43" s="449" t="s">
        <v>20726</v>
      </c>
      <c r="M43" s="1848"/>
      <c r="N43" s="1893"/>
      <c r="O43" s="1848"/>
      <c r="P43" s="1895"/>
      <c r="Q43" s="321">
        <f t="shared" si="15"/>
        <v>0</v>
      </c>
      <c r="R43" s="1895"/>
      <c r="S43" s="1848"/>
      <c r="T43" s="1848"/>
      <c r="U43" s="1848"/>
      <c r="V43" s="1848"/>
      <c r="W43" s="1848"/>
      <c r="X43" s="1895"/>
      <c r="Y43" s="1848"/>
      <c r="Z43" s="1830" t="s">
        <v>20725</v>
      </c>
      <c r="AA43" s="1648" t="s">
        <v>20727</v>
      </c>
      <c r="AB43" s="1646" t="s">
        <v>20728</v>
      </c>
      <c r="AC43" s="1646" t="s">
        <v>20729</v>
      </c>
      <c r="AD43" s="1646" t="s">
        <v>20730</v>
      </c>
      <c r="AE43" s="1646" t="s">
        <v>20731</v>
      </c>
      <c r="AF43" s="1647" t="s">
        <v>20732</v>
      </c>
      <c r="AG43" s="1848"/>
    </row>
    <row r="44" spans="2:33" s="54" customFormat="1" ht="18.75" customHeight="1">
      <c r="B44" s="62"/>
      <c r="C44" s="51"/>
      <c r="D44" s="51"/>
      <c r="E44" s="51"/>
      <c r="F44" s="51"/>
      <c r="G44" s="51"/>
      <c r="H44" s="51"/>
      <c r="I44" s="51"/>
      <c r="J44" s="51"/>
      <c r="K44" s="77"/>
      <c r="L44" s="158"/>
      <c r="N44" s="6"/>
      <c r="O44" s="6"/>
      <c r="P44" s="6"/>
      <c r="Q44" s="1902"/>
      <c r="R44" s="6"/>
      <c r="S44" s="6"/>
      <c r="T44" s="6"/>
      <c r="U44" s="6"/>
      <c r="V44" s="6"/>
      <c r="W44" s="6"/>
      <c r="X44" s="6"/>
      <c r="Y44" s="6"/>
      <c r="Z44" s="40"/>
      <c r="AA44" s="51"/>
      <c r="AB44" s="51"/>
      <c r="AC44" s="51"/>
      <c r="AD44" s="51"/>
      <c r="AE44" s="51"/>
      <c r="AF44" s="51"/>
    </row>
    <row r="45" spans="2:33" ht="33" customHeight="1">
      <c r="B45" s="1900"/>
      <c r="C45" s="1848"/>
      <c r="D45" s="1848"/>
      <c r="E45" s="1848"/>
      <c r="F45" s="1848"/>
      <c r="G45" s="1848"/>
      <c r="H45" s="1848"/>
      <c r="I45" s="1848"/>
      <c r="J45" s="1848"/>
      <c r="K45" s="1848"/>
      <c r="M45" s="1848"/>
      <c r="N45" s="1902"/>
      <c r="O45" s="1902"/>
      <c r="P45" s="1902"/>
      <c r="Q45" s="1902"/>
      <c r="R45" s="1902"/>
      <c r="S45" s="1902"/>
      <c r="T45" s="1902"/>
      <c r="U45" s="1902"/>
      <c r="V45" s="1902"/>
      <c r="W45" s="1902"/>
      <c r="X45" s="1902"/>
      <c r="Y45" s="1902"/>
      <c r="Z45" s="1933"/>
      <c r="AA45" s="1848"/>
      <c r="AB45" s="1848"/>
      <c r="AC45" s="1848"/>
      <c r="AD45" s="1848"/>
      <c r="AE45" s="1848"/>
      <c r="AF45" s="1848"/>
      <c r="AG45" s="1848"/>
    </row>
    <row r="46" spans="2:33" ht="33" customHeight="1">
      <c r="B46" s="1900"/>
      <c r="C46" s="1848"/>
      <c r="D46" s="1848"/>
      <c r="E46" s="1848"/>
      <c r="F46" s="1848"/>
      <c r="G46" s="1848"/>
      <c r="H46" s="1848"/>
      <c r="I46" s="1848"/>
      <c r="J46" s="1848"/>
      <c r="K46" s="1848"/>
      <c r="M46" s="1848"/>
      <c r="N46" s="1902"/>
      <c r="O46" s="1902"/>
      <c r="P46" s="1902"/>
      <c r="Q46" s="1902"/>
      <c r="R46" s="1902"/>
      <c r="S46" s="1902"/>
      <c r="T46" s="1902"/>
      <c r="U46" s="1902"/>
      <c r="V46" s="1902"/>
      <c r="W46" s="1902"/>
      <c r="X46" s="1902"/>
      <c r="Y46" s="1902"/>
      <c r="Z46" s="1933"/>
      <c r="AA46" s="1848"/>
      <c r="AB46" s="1848"/>
      <c r="AC46" s="1848"/>
      <c r="AD46" s="1848"/>
      <c r="AE46" s="1848"/>
      <c r="AF46" s="1848"/>
      <c r="AG46" s="1848"/>
    </row>
    <row r="47" spans="2:33" ht="33" customHeight="1">
      <c r="B47" s="1900"/>
      <c r="C47" s="1848"/>
      <c r="D47" s="1848"/>
      <c r="E47" s="1848"/>
      <c r="F47" s="1848"/>
      <c r="G47" s="1848"/>
      <c r="H47" s="1848"/>
      <c r="I47" s="1848"/>
      <c r="J47" s="1848"/>
      <c r="K47" s="1848"/>
      <c r="M47" s="1848"/>
      <c r="N47" s="1902"/>
      <c r="O47" s="1902"/>
      <c r="P47" s="1902"/>
      <c r="Q47" s="1902"/>
      <c r="R47" s="1902"/>
      <c r="S47" s="1902"/>
      <c r="T47" s="1902"/>
      <c r="U47" s="1902"/>
      <c r="V47" s="1902"/>
      <c r="W47" s="1902"/>
      <c r="X47" s="1902"/>
      <c r="Y47" s="1902"/>
      <c r="Z47" s="1933"/>
      <c r="AA47" s="1848"/>
      <c r="AB47" s="1848"/>
      <c r="AC47" s="1848"/>
      <c r="AD47" s="1848"/>
      <c r="AE47" s="1848"/>
      <c r="AF47" s="1848"/>
      <c r="AG47" s="1848"/>
    </row>
    <row r="48" spans="2:33" ht="33" customHeight="1">
      <c r="B48" s="1900"/>
      <c r="C48" s="1848"/>
      <c r="D48" s="1848"/>
      <c r="E48" s="1848"/>
      <c r="F48" s="1848"/>
      <c r="G48" s="1848"/>
      <c r="H48" s="1848"/>
      <c r="I48" s="1848"/>
      <c r="J48" s="1848"/>
      <c r="K48" s="1848"/>
      <c r="M48" s="1848"/>
      <c r="N48" s="1902"/>
      <c r="O48" s="1902"/>
      <c r="P48" s="1902"/>
      <c r="Q48" s="1902"/>
      <c r="R48" s="1902"/>
      <c r="S48" s="1902"/>
      <c r="T48" s="1902"/>
      <c r="U48" s="1902"/>
      <c r="V48" s="1902"/>
      <c r="W48" s="1902"/>
      <c r="X48" s="1902"/>
      <c r="Y48" s="1902"/>
      <c r="Z48" s="1933"/>
      <c r="AA48" s="1848"/>
      <c r="AB48" s="1848"/>
      <c r="AC48" s="1848"/>
      <c r="AD48" s="1848"/>
      <c r="AE48" s="1848"/>
      <c r="AF48" s="1848"/>
      <c r="AG48" s="1848"/>
    </row>
    <row r="49" spans="14:33" ht="33" customHeight="1">
      <c r="N49" s="1902"/>
      <c r="O49" s="1902"/>
      <c r="P49" s="1902"/>
      <c r="Q49" s="1902"/>
      <c r="R49" s="1902"/>
      <c r="S49" s="1902"/>
      <c r="T49" s="1902"/>
      <c r="U49" s="1902"/>
      <c r="V49" s="1902"/>
      <c r="W49" s="1902"/>
      <c r="X49" s="1902"/>
      <c r="Y49" s="1902"/>
      <c r="Z49" s="1933"/>
      <c r="AA49" s="1848"/>
      <c r="AB49" s="1848"/>
      <c r="AC49" s="1848"/>
      <c r="AD49" s="1848"/>
      <c r="AE49" s="1848"/>
      <c r="AF49" s="1848"/>
      <c r="AG49" s="1848"/>
    </row>
    <row r="50" spans="14:33" ht="33" customHeight="1">
      <c r="N50" s="1848"/>
      <c r="O50" s="1848"/>
      <c r="P50" s="1902"/>
      <c r="Q50" s="1902"/>
      <c r="R50" s="1902"/>
      <c r="S50" s="1902"/>
      <c r="T50" s="1902"/>
      <c r="U50" s="1902"/>
      <c r="V50" s="1902"/>
      <c r="W50" s="1902"/>
      <c r="X50" s="1902"/>
      <c r="Y50" s="1848"/>
      <c r="Z50" s="1900"/>
      <c r="AA50" s="1848"/>
      <c r="AB50" s="1848"/>
      <c r="AC50" s="1848"/>
      <c r="AD50" s="1848"/>
      <c r="AE50" s="1848"/>
      <c r="AF50" s="1848"/>
      <c r="AG50" s="1848"/>
    </row>
    <row r="51" spans="14:33" ht="33" customHeight="1">
      <c r="N51" s="1848"/>
      <c r="O51" s="1848"/>
      <c r="P51" s="1902"/>
      <c r="Q51" s="1902"/>
      <c r="R51" s="1902"/>
      <c r="S51" s="1902"/>
      <c r="T51" s="1902"/>
      <c r="U51" s="1902"/>
      <c r="V51" s="1902"/>
      <c r="W51" s="1902"/>
      <c r="X51" s="1902"/>
      <c r="Y51" s="1848"/>
      <c r="Z51" s="1900"/>
      <c r="AA51" s="1848"/>
      <c r="AB51" s="1848"/>
      <c r="AC51" s="1848"/>
      <c r="AD51" s="1848"/>
      <c r="AE51" s="1848"/>
      <c r="AF51" s="1848"/>
      <c r="AG51" s="1848"/>
    </row>
    <row r="52" spans="14:33" ht="33" customHeight="1">
      <c r="N52" s="1848"/>
      <c r="O52" s="1848"/>
      <c r="P52" s="1902"/>
      <c r="Q52" s="1902"/>
      <c r="R52" s="1902"/>
      <c r="S52" s="1902"/>
      <c r="T52" s="1902"/>
      <c r="U52" s="1902"/>
      <c r="V52" s="1902"/>
      <c r="W52" s="1902"/>
      <c r="X52" s="1902"/>
      <c r="Y52" s="1848"/>
      <c r="Z52" s="1900"/>
      <c r="AA52" s="1848"/>
      <c r="AB52" s="1848"/>
      <c r="AC52" s="1848"/>
      <c r="AD52" s="1848"/>
      <c r="AE52" s="1848"/>
      <c r="AF52" s="1848"/>
      <c r="AG52" s="1848"/>
    </row>
    <row r="53" spans="14:33" ht="33" customHeight="1">
      <c r="N53" s="1848"/>
      <c r="O53" s="1848"/>
      <c r="P53" s="1902"/>
      <c r="Q53" s="1902"/>
      <c r="R53" s="1902"/>
      <c r="S53" s="1902"/>
      <c r="T53" s="1902"/>
      <c r="U53" s="1902"/>
      <c r="V53" s="1902"/>
      <c r="W53" s="1902"/>
      <c r="X53" s="1902"/>
      <c r="Y53" s="1848"/>
      <c r="Z53" s="1900"/>
      <c r="AA53" s="1848"/>
      <c r="AB53" s="1848"/>
      <c r="AC53" s="1848"/>
      <c r="AD53" s="1848"/>
      <c r="AE53" s="1848"/>
      <c r="AF53" s="1848"/>
      <c r="AG53" s="1848"/>
    </row>
    <row r="54" spans="14:33">
      <c r="N54" s="1848"/>
      <c r="O54" s="1848"/>
      <c r="P54" s="1902"/>
      <c r="Q54" s="1902"/>
      <c r="R54" s="1902"/>
      <c r="S54" s="1902"/>
      <c r="T54" s="1902"/>
      <c r="U54" s="1902"/>
      <c r="V54" s="1902"/>
      <c r="W54" s="1902"/>
      <c r="X54" s="1902"/>
      <c r="Y54" s="1848"/>
      <c r="Z54" s="1900"/>
      <c r="AA54" s="1848"/>
      <c r="AB54" s="1848"/>
      <c r="AC54" s="1848"/>
      <c r="AD54" s="1848"/>
      <c r="AE54" s="1848"/>
      <c r="AF54" s="1848"/>
      <c r="AG54" s="1848"/>
    </row>
    <row r="55" spans="14:33">
      <c r="N55" s="1848"/>
      <c r="O55" s="1848"/>
      <c r="P55" s="1902"/>
      <c r="Q55" s="1902"/>
      <c r="R55" s="1902"/>
      <c r="S55" s="1902"/>
      <c r="T55" s="1902"/>
      <c r="U55" s="1902"/>
      <c r="V55" s="1902"/>
      <c r="W55" s="1902"/>
      <c r="X55" s="1902"/>
      <c r="Y55" s="1848"/>
      <c r="Z55" s="1900"/>
      <c r="AA55" s="1848"/>
      <c r="AB55" s="1848"/>
      <c r="AC55" s="1848"/>
      <c r="AD55" s="1848"/>
      <c r="AE55" s="1848"/>
      <c r="AF55" s="1848"/>
      <c r="AG55" s="1848"/>
    </row>
  </sheetData>
  <sheetProtection algorithmName="SHA-512" hashValue="wSZZi54o5kBYYSd2fM9JS/BYjoykQv9i+ZyFS8uonych7i1XOH624ZBfz5erCvLWVFH4RTXrZZ0n5ZlTD1YFuQ==" saltValue="qn9Tt0mb2o8/Om2i09YlRQ==" spinCount="100000" sheet="1" objects="1" scenarios="1"/>
  <mergeCells count="21">
    <mergeCell ref="F37:I37"/>
    <mergeCell ref="AB37:AE37"/>
    <mergeCell ref="AB5:AE5"/>
    <mergeCell ref="AF5:AF6"/>
    <mergeCell ref="J5:J6"/>
    <mergeCell ref="L5:L6"/>
    <mergeCell ref="Z5:Z6"/>
    <mergeCell ref="AA5:AA6"/>
    <mergeCell ref="B1:I1"/>
    <mergeCell ref="Z1:AE1"/>
    <mergeCell ref="B5:B6"/>
    <mergeCell ref="C5:C6"/>
    <mergeCell ref="D5:D6"/>
    <mergeCell ref="E5:E6"/>
    <mergeCell ref="F5:I5"/>
    <mergeCell ref="N5:N6"/>
    <mergeCell ref="B3:N3"/>
    <mergeCell ref="Z3:AF3"/>
    <mergeCell ref="S4:W4"/>
    <mergeCell ref="B2:I2"/>
    <mergeCell ref="Z2:AG2"/>
  </mergeCells>
  <conditionalFormatting sqref="Q28">
    <cfRule type="cellIs" dxfId="137" priority="7" operator="equal">
      <formula>0</formula>
    </cfRule>
  </conditionalFormatting>
  <conditionalFormatting sqref="Q25:Q27 Q29:Q32">
    <cfRule type="cellIs" dxfId="136" priority="10" operator="equal">
      <formula>0</formula>
    </cfRule>
  </conditionalFormatting>
  <conditionalFormatting sqref="Q4:Q23">
    <cfRule type="cellIs" dxfId="135" priority="9" operator="equal">
      <formula>0</formula>
    </cfRule>
  </conditionalFormatting>
  <conditionalFormatting sqref="Q24">
    <cfRule type="cellIs" dxfId="134" priority="8" operator="equal">
      <formula>0</formula>
    </cfRule>
  </conditionalFormatting>
  <conditionalFormatting sqref="Q33:Q34">
    <cfRule type="cellIs" dxfId="133" priority="6" operator="equal">
      <formula>0</formula>
    </cfRule>
  </conditionalFormatting>
  <conditionalFormatting sqref="Q38:Q42">
    <cfRule type="cellIs" dxfId="132" priority="5" operator="equal">
      <formula>0</formula>
    </cfRule>
  </conditionalFormatting>
  <conditionalFormatting sqref="Q35">
    <cfRule type="cellIs" dxfId="131" priority="4" operator="equal">
      <formula>0</formula>
    </cfRule>
  </conditionalFormatting>
  <conditionalFormatting sqref="Q37">
    <cfRule type="cellIs" dxfId="130" priority="3" operator="equal">
      <formula>0</formula>
    </cfRule>
  </conditionalFormatting>
  <conditionalFormatting sqref="Q36">
    <cfRule type="cellIs" dxfId="129" priority="2" operator="equal">
      <formula>0</formula>
    </cfRule>
  </conditionalFormatting>
  <conditionalFormatting sqref="Q43">
    <cfRule type="cellIs" dxfId="128" priority="1" operator="equal">
      <formula>0</formula>
    </cfRule>
  </conditionalFormatting>
  <dataValidations count="1">
    <dataValidation type="custom" allowBlank="1" showErrorMessage="1" errorTitle="Input Error" error="Please enter a numeric value." sqref="E13:I13 E38:I42 E24:I24 E17:I17 E33:I34 E28:I28">
      <formula1>ISNUMBER(E1048564)</formula1>
    </dataValidation>
  </dataValidations>
  <pageMargins left="0.7" right="0.7" top="0.75" bottom="0.75" header="0.3" footer="0.3"/>
  <pageSetup paperSize="8" scale="86" fitToHeight="0" orientation="portrait" r:id="rId1"/>
  <headerFooter>
    <oddHeader>&amp;L&amp;F&amp;CSheet: &amp;A&amp;ROFFICIAL</oddHeader>
    <oddFooter>&amp;LPrinted on: &amp;D at &amp;T&amp;CPage &amp;P of &amp;N&amp;ROfwat</oddFooter>
  </headerFooter>
  <ignoredErrors>
    <ignoredError sqref="J13 J33:J34" formulaRange="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B1:AP49"/>
  <sheetViews>
    <sheetView showGridLines="0" zoomScale="80" zoomScaleNormal="80" zoomScaleSheetLayoutView="100" workbookViewId="0">
      <pane ySplit="6" topLeftCell="A23" activePane="bottomLeft" state="frozen"/>
      <selection activeCell="B2" sqref="B2"/>
      <selection pane="bottomLeft" activeCell="J28" sqref="J28:L28"/>
    </sheetView>
  </sheetViews>
  <sheetFormatPr defaultColWidth="9" defaultRowHeight="15.75"/>
  <cols>
    <col min="1" max="1" width="2.125" style="314" customWidth="1"/>
    <col min="2" max="2" width="36.125" style="314" customWidth="1"/>
    <col min="3" max="3" width="7.125" style="314" customWidth="1"/>
    <col min="4" max="4" width="5.375" style="314" customWidth="1"/>
    <col min="5" max="13" width="12.5" style="314" customWidth="1"/>
    <col min="14" max="14" width="1.625" style="314" customWidth="1"/>
    <col min="15" max="15" width="12.5" style="353" customWidth="1"/>
    <col min="16" max="16" width="1.625" style="314" customWidth="1"/>
    <col min="17" max="17" width="33.625" style="314" customWidth="1"/>
    <col min="18" max="18" width="2" style="314" customWidth="1"/>
    <col min="19" max="19" width="1.875" style="314" customWidth="1"/>
    <col min="20" max="20" width="25" style="314" customWidth="1"/>
    <col min="21" max="21" width="1.625" style="314" customWidth="1"/>
    <col min="22" max="29" width="4.625" style="314" hidden="1" customWidth="1"/>
    <col min="30" max="30" width="1.625" style="314" hidden="1" customWidth="1"/>
    <col min="31" max="31" width="2" style="314" customWidth="1"/>
    <col min="32" max="32" width="36.125" style="343" customWidth="1"/>
    <col min="33" max="41" width="15" style="314" customWidth="1"/>
    <col min="42" max="42" width="1.625" style="314" customWidth="1"/>
    <col min="43" max="16384" width="9" style="314"/>
  </cols>
  <sheetData>
    <row r="1" spans="2:42" s="135" customFormat="1" ht="29.25" customHeight="1">
      <c r="B1" s="2086" t="s">
        <v>723</v>
      </c>
      <c r="C1" s="2086"/>
      <c r="D1" s="2086"/>
      <c r="E1" s="2086"/>
      <c r="F1" s="2086"/>
      <c r="G1" s="2086"/>
      <c r="H1" s="2086"/>
      <c r="I1" s="2086"/>
      <c r="J1" s="213"/>
      <c r="K1" s="2086"/>
      <c r="L1" s="2086"/>
      <c r="M1" s="2086"/>
      <c r="N1" s="2086"/>
      <c r="O1" s="141"/>
      <c r="S1" s="305"/>
      <c r="U1" s="305"/>
      <c r="AD1" s="305"/>
      <c r="AF1" s="2086" t="s">
        <v>723</v>
      </c>
      <c r="AG1" s="2086"/>
      <c r="AH1" s="2086"/>
      <c r="AI1" s="2086"/>
      <c r="AJ1" s="2086"/>
      <c r="AK1" s="2086"/>
      <c r="AL1" s="213"/>
      <c r="AM1" s="2086"/>
      <c r="AN1" s="2086"/>
      <c r="AO1" s="2086"/>
    </row>
    <row r="2" spans="2:42" s="135" customFormat="1" ht="29.25" customHeight="1">
      <c r="B2" s="2086" t="str">
        <f>Validation!B4</f>
        <v>South Staffordshire / Cambridge Water</v>
      </c>
      <c r="C2" s="2086"/>
      <c r="D2" s="2086"/>
      <c r="E2" s="2086"/>
      <c r="F2" s="2086"/>
      <c r="G2" s="2086"/>
      <c r="H2" s="2086"/>
      <c r="I2" s="2086"/>
      <c r="J2" s="213"/>
      <c r="K2" s="98"/>
      <c r="L2" s="98"/>
      <c r="M2" s="98"/>
      <c r="N2" s="98"/>
      <c r="O2" s="141"/>
      <c r="S2" s="305"/>
      <c r="U2" s="305"/>
      <c r="AD2" s="305"/>
      <c r="AF2" s="2086" t="str">
        <f>Validation!B4</f>
        <v>South Staffordshire / Cambridge Water</v>
      </c>
      <c r="AG2" s="2086"/>
      <c r="AH2" s="2086"/>
      <c r="AI2" s="2086"/>
      <c r="AJ2" s="2086"/>
      <c r="AK2" s="2086"/>
      <c r="AL2" s="2086"/>
      <c r="AM2" s="2086"/>
      <c r="AN2" s="98"/>
      <c r="AO2" s="98"/>
    </row>
    <row r="3" spans="2:42" s="312" customFormat="1" ht="45.75" customHeight="1">
      <c r="B3" s="2197" t="s">
        <v>724</v>
      </c>
      <c r="C3" s="2197"/>
      <c r="D3" s="2197"/>
      <c r="E3" s="2197"/>
      <c r="F3" s="2197"/>
      <c r="G3" s="2197"/>
      <c r="H3" s="2197"/>
      <c r="I3" s="2197"/>
      <c r="J3" s="2197"/>
      <c r="K3" s="2197"/>
      <c r="L3" s="2197"/>
      <c r="M3" s="2197"/>
      <c r="N3" s="2197"/>
      <c r="O3" s="2197"/>
      <c r="P3" s="2197"/>
      <c r="Q3" s="2197"/>
      <c r="R3" s="1848"/>
      <c r="S3" s="1895"/>
      <c r="T3" s="430" t="s">
        <v>798</v>
      </c>
      <c r="U3" s="1895"/>
      <c r="V3" s="1848"/>
      <c r="W3" s="1848"/>
      <c r="X3" s="1848"/>
      <c r="Y3" s="1848"/>
      <c r="Z3" s="1848"/>
      <c r="AA3" s="1848"/>
      <c r="AB3" s="1848"/>
      <c r="AC3" s="1848"/>
      <c r="AD3" s="1895"/>
      <c r="AE3" s="1848"/>
      <c r="AF3" s="2197" t="s">
        <v>724</v>
      </c>
      <c r="AG3" s="2197"/>
      <c r="AH3" s="2197"/>
      <c r="AI3" s="2197"/>
      <c r="AJ3" s="2197"/>
      <c r="AK3" s="2197"/>
      <c r="AL3" s="2197"/>
      <c r="AM3" s="2197"/>
      <c r="AN3" s="2197"/>
      <c r="AO3" s="2197"/>
      <c r="AP3" s="1848"/>
    </row>
    <row r="4" spans="2:42" s="312" customFormat="1" ht="15" customHeight="1" thickBot="1">
      <c r="B4" s="12"/>
      <c r="C4" s="12"/>
      <c r="D4" s="12"/>
      <c r="E4" s="12"/>
      <c r="F4" s="12"/>
      <c r="G4" s="12"/>
      <c r="H4" s="12"/>
      <c r="I4" s="12"/>
      <c r="J4" s="12"/>
      <c r="K4" s="12"/>
      <c r="L4" s="12"/>
      <c r="M4" s="12"/>
      <c r="N4" s="103"/>
      <c r="O4" s="141"/>
      <c r="P4" s="1848"/>
      <c r="Q4" s="1848"/>
      <c r="R4" s="1848"/>
      <c r="S4" s="1895"/>
      <c r="T4" s="321"/>
      <c r="U4" s="1895"/>
      <c r="V4" s="2198" t="s">
        <v>799</v>
      </c>
      <c r="W4" s="2198"/>
      <c r="X4" s="2198"/>
      <c r="Y4" s="2212"/>
      <c r="Z4" s="2212"/>
      <c r="AA4" s="2212"/>
      <c r="AB4" s="2212"/>
      <c r="AC4" s="2212"/>
      <c r="AD4" s="1895"/>
      <c r="AE4" s="1848"/>
      <c r="AF4" s="12"/>
      <c r="AG4" s="12"/>
      <c r="AH4" s="12"/>
      <c r="AI4" s="12"/>
      <c r="AJ4" s="12"/>
      <c r="AK4" s="12"/>
      <c r="AL4" s="12"/>
      <c r="AM4" s="12"/>
      <c r="AN4" s="12"/>
      <c r="AO4" s="12"/>
      <c r="AP4" s="1848"/>
    </row>
    <row r="5" spans="2:42" s="54" customFormat="1" ht="30" customHeight="1">
      <c r="B5" s="2205" t="s">
        <v>800</v>
      </c>
      <c r="C5" s="2102" t="s">
        <v>801</v>
      </c>
      <c r="D5" s="2102" t="s">
        <v>802</v>
      </c>
      <c r="E5" s="2102" t="s">
        <v>20733</v>
      </c>
      <c r="F5" s="2102"/>
      <c r="G5" s="2102"/>
      <c r="H5" s="2102" t="s">
        <v>20734</v>
      </c>
      <c r="I5" s="2102"/>
      <c r="J5" s="2102" t="s">
        <v>1740</v>
      </c>
      <c r="K5" s="2102"/>
      <c r="L5" s="2102"/>
      <c r="M5" s="2092" t="s">
        <v>1016</v>
      </c>
      <c r="O5" s="2174" t="s">
        <v>806</v>
      </c>
      <c r="Q5" s="2174" t="s">
        <v>807</v>
      </c>
      <c r="S5" s="281"/>
      <c r="T5" s="321"/>
      <c r="U5" s="281"/>
      <c r="V5" s="317" t="s">
        <v>808</v>
      </c>
      <c r="AD5" s="281"/>
      <c r="AF5" s="2216" t="s">
        <v>800</v>
      </c>
      <c r="AG5" s="2218" t="s">
        <v>20733</v>
      </c>
      <c r="AH5" s="2219"/>
      <c r="AI5" s="2220"/>
      <c r="AJ5" s="2218" t="s">
        <v>20734</v>
      </c>
      <c r="AK5" s="2219"/>
      <c r="AL5" s="2218" t="s">
        <v>1740</v>
      </c>
      <c r="AM5" s="2219"/>
      <c r="AN5" s="2219"/>
      <c r="AO5" s="2214" t="s">
        <v>1016</v>
      </c>
    </row>
    <row r="6" spans="2:42" s="54" customFormat="1" ht="56.25" customHeight="1" thickBot="1">
      <c r="B6" s="2206"/>
      <c r="C6" s="2104"/>
      <c r="D6" s="2104"/>
      <c r="E6" s="1803" t="s">
        <v>20735</v>
      </c>
      <c r="F6" s="1803" t="s">
        <v>20736</v>
      </c>
      <c r="G6" s="1803" t="s">
        <v>20737</v>
      </c>
      <c r="H6" s="1803" t="s">
        <v>20738</v>
      </c>
      <c r="I6" s="1803" t="s">
        <v>20739</v>
      </c>
      <c r="J6" s="1803" t="s">
        <v>20740</v>
      </c>
      <c r="K6" s="1803" t="s">
        <v>20741</v>
      </c>
      <c r="L6" s="1803" t="s">
        <v>20742</v>
      </c>
      <c r="M6" s="2093"/>
      <c r="O6" s="2176"/>
      <c r="Q6" s="2176"/>
      <c r="S6" s="281"/>
      <c r="T6" s="321"/>
      <c r="U6" s="281"/>
      <c r="AD6" s="281"/>
      <c r="AF6" s="2217"/>
      <c r="AG6" s="1649" t="s">
        <v>20735</v>
      </c>
      <c r="AH6" s="1649" t="s">
        <v>20736</v>
      </c>
      <c r="AI6" s="1649" t="s">
        <v>20737</v>
      </c>
      <c r="AJ6" s="1649" t="s">
        <v>20738</v>
      </c>
      <c r="AK6" s="1649" t="s">
        <v>20739</v>
      </c>
      <c r="AL6" s="1649" t="s">
        <v>20740</v>
      </c>
      <c r="AM6" s="1649" t="s">
        <v>20741</v>
      </c>
      <c r="AN6" s="1650" t="s">
        <v>20742</v>
      </c>
      <c r="AO6" s="2215"/>
    </row>
    <row r="7" spans="2:42" s="54" customFormat="1" ht="15" customHeight="1" thickBot="1">
      <c r="B7" s="155"/>
      <c r="C7" s="155"/>
      <c r="D7" s="155"/>
      <c r="E7" s="13"/>
      <c r="F7" s="24"/>
      <c r="G7" s="13"/>
      <c r="H7" s="24"/>
      <c r="I7" s="24"/>
      <c r="J7" s="24"/>
      <c r="K7" s="24"/>
      <c r="L7" s="24"/>
      <c r="M7" s="24"/>
      <c r="O7" s="141"/>
      <c r="S7" s="281"/>
      <c r="T7" s="321"/>
      <c r="U7" s="281"/>
      <c r="AD7" s="281"/>
      <c r="AF7" s="155"/>
      <c r="AG7" s="13"/>
      <c r="AH7" s="24"/>
      <c r="AI7" s="13"/>
      <c r="AJ7" s="24"/>
      <c r="AK7" s="24"/>
      <c r="AL7" s="24"/>
      <c r="AM7" s="24"/>
      <c r="AN7" s="24"/>
      <c r="AO7" s="24"/>
    </row>
    <row r="8" spans="2:42" s="54" customFormat="1" ht="21" customHeight="1" thickBot="1">
      <c r="B8" s="390" t="s">
        <v>2052</v>
      </c>
      <c r="C8" s="279"/>
      <c r="D8" s="279"/>
      <c r="E8" s="14"/>
      <c r="F8" s="14"/>
      <c r="G8" s="14"/>
      <c r="O8" s="141"/>
      <c r="S8" s="281"/>
      <c r="T8" s="321"/>
      <c r="U8" s="281"/>
      <c r="AD8" s="281"/>
      <c r="AF8" s="378" t="s">
        <v>2052</v>
      </c>
      <c r="AG8" s="14"/>
      <c r="AH8" s="14"/>
      <c r="AI8" s="14"/>
    </row>
    <row r="9" spans="2:42" s="54" customFormat="1" ht="33" customHeight="1">
      <c r="B9" s="1829" t="s">
        <v>1838</v>
      </c>
      <c r="C9" s="405" t="s">
        <v>813</v>
      </c>
      <c r="D9" s="405">
        <v>3</v>
      </c>
      <c r="E9" s="945">
        <f>IFERROR('4K'!E28, 0)</f>
        <v>0</v>
      </c>
      <c r="F9" s="945">
        <f>IFERROR('4K'!F28, 0)</f>
        <v>0</v>
      </c>
      <c r="G9" s="945">
        <f>IFERROR('4K'!G28, 0)</f>
        <v>0</v>
      </c>
      <c r="H9" s="945">
        <f>IFERROR('4K'!H28, 0)</f>
        <v>0</v>
      </c>
      <c r="I9" s="945">
        <f>IFERROR('4K'!I28, 0)</f>
        <v>0</v>
      </c>
      <c r="J9" s="945">
        <f>IFERROR('4K'!J28, 0)</f>
        <v>0</v>
      </c>
      <c r="K9" s="945">
        <f>IFERROR('4K'!K28, 0)</f>
        <v>0</v>
      </c>
      <c r="L9" s="945">
        <f>IFERROR('4K'!L28, 0)</f>
        <v>0</v>
      </c>
      <c r="M9" s="469">
        <f>IFERROR(SUM(E9:L9), 0)</f>
        <v>0</v>
      </c>
      <c r="O9" s="447" t="s">
        <v>20743</v>
      </c>
      <c r="Q9" s="935"/>
      <c r="S9" s="281"/>
      <c r="T9" s="321"/>
      <c r="U9" s="281"/>
      <c r="V9" s="320"/>
      <c r="W9" s="320"/>
      <c r="X9" s="320"/>
      <c r="Y9" s="320"/>
      <c r="Z9" s="320"/>
      <c r="AA9" s="320"/>
      <c r="AB9" s="320"/>
      <c r="AC9" s="320"/>
      <c r="AD9" s="281"/>
      <c r="AF9" s="1829" t="s">
        <v>1838</v>
      </c>
      <c r="AG9" s="1630" t="s">
        <v>20744</v>
      </c>
      <c r="AH9" s="1630" t="s">
        <v>20745</v>
      </c>
      <c r="AI9" s="1630" t="s">
        <v>20746</v>
      </c>
      <c r="AJ9" s="1630" t="s">
        <v>20747</v>
      </c>
      <c r="AK9" s="1630" t="s">
        <v>20748</v>
      </c>
      <c r="AL9" s="1630" t="s">
        <v>20749</v>
      </c>
      <c r="AM9" s="1630" t="s">
        <v>20750</v>
      </c>
      <c r="AN9" s="1630" t="s">
        <v>20751</v>
      </c>
      <c r="AO9" s="1631" t="s">
        <v>20752</v>
      </c>
    </row>
    <row r="10" spans="2:42" s="54" customFormat="1" ht="33" customHeight="1">
      <c r="B10" s="1828" t="s">
        <v>1911</v>
      </c>
      <c r="C10" s="399" t="s">
        <v>813</v>
      </c>
      <c r="D10" s="399">
        <v>3</v>
      </c>
      <c r="E10" s="946">
        <f>IFERROR('4M'!F93, 0)</f>
        <v>0</v>
      </c>
      <c r="F10" s="946">
        <f>IFERROR('4M'!G93, 0)</f>
        <v>0</v>
      </c>
      <c r="G10" s="946">
        <f>IFERROR('4M'!H93, 0)</f>
        <v>0</v>
      </c>
      <c r="H10" s="946">
        <f>IFERROR('4M'!I93, 0)</f>
        <v>0</v>
      </c>
      <c r="I10" s="946">
        <f>IFERROR('4M'!J93, 0)</f>
        <v>0</v>
      </c>
      <c r="J10" s="946">
        <f>IFERROR('4M'!K93, 0)</f>
        <v>0</v>
      </c>
      <c r="K10" s="946">
        <f>IFERROR('4M'!L93, 0)</f>
        <v>0</v>
      </c>
      <c r="L10" s="946">
        <f>IFERROR('4M'!M93, 0)</f>
        <v>0</v>
      </c>
      <c r="M10" s="470">
        <f t="shared" ref="M10:M13" si="0">IFERROR(SUM(E10:L10), 0)</f>
        <v>0</v>
      </c>
      <c r="O10" s="448" t="s">
        <v>20753</v>
      </c>
      <c r="Q10" s="936"/>
      <c r="S10" s="281"/>
      <c r="T10" s="321"/>
      <c r="U10" s="281"/>
      <c r="V10" s="320"/>
      <c r="W10" s="320"/>
      <c r="X10" s="320"/>
      <c r="Y10" s="320"/>
      <c r="Z10" s="320"/>
      <c r="AA10" s="320"/>
      <c r="AB10" s="320"/>
      <c r="AC10" s="320"/>
      <c r="AD10" s="281"/>
      <c r="AF10" s="1828" t="s">
        <v>1911</v>
      </c>
      <c r="AG10" s="1632" t="s">
        <v>20754</v>
      </c>
      <c r="AH10" s="1632" t="s">
        <v>20755</v>
      </c>
      <c r="AI10" s="1632" t="s">
        <v>20756</v>
      </c>
      <c r="AJ10" s="1632" t="s">
        <v>20757</v>
      </c>
      <c r="AK10" s="1632" t="s">
        <v>20758</v>
      </c>
      <c r="AL10" s="1632" t="s">
        <v>20759</v>
      </c>
      <c r="AM10" s="1632" t="s">
        <v>20760</v>
      </c>
      <c r="AN10" s="1632" t="s">
        <v>20761</v>
      </c>
      <c r="AO10" s="1633" t="s">
        <v>20762</v>
      </c>
    </row>
    <row r="11" spans="2:42" s="54" customFormat="1" ht="33" customHeight="1">
      <c r="B11" s="1828" t="s">
        <v>1919</v>
      </c>
      <c r="C11" s="399" t="s">
        <v>813</v>
      </c>
      <c r="D11" s="399">
        <v>3</v>
      </c>
      <c r="E11" s="946">
        <f>IFERROR('4O'!F18, 0)</f>
        <v>0</v>
      </c>
      <c r="F11" s="946">
        <f>IFERROR('4O'!G18, 0)</f>
        <v>0</v>
      </c>
      <c r="G11" s="946">
        <f>IFERROR('4O'!H18, 0)</f>
        <v>0</v>
      </c>
      <c r="H11" s="946">
        <f>IFERROR('4O'!I18, 0)</f>
        <v>0</v>
      </c>
      <c r="I11" s="946">
        <f>IFERROR('4O'!J18, 0)</f>
        <v>0</v>
      </c>
      <c r="J11" s="946">
        <f>IFERROR('4O'!K18, 0)</f>
        <v>0</v>
      </c>
      <c r="K11" s="946">
        <f>IFERROR('4O'!L18, 0)</f>
        <v>0</v>
      </c>
      <c r="L11" s="946">
        <f>IFERROR('4O'!M18, 0)</f>
        <v>0</v>
      </c>
      <c r="M11" s="470">
        <f t="shared" si="0"/>
        <v>0</v>
      </c>
      <c r="O11" s="448" t="s">
        <v>20763</v>
      </c>
      <c r="Q11" s="936"/>
      <c r="S11" s="281"/>
      <c r="T11" s="321"/>
      <c r="U11" s="281"/>
      <c r="V11" s="320"/>
      <c r="W11" s="320"/>
      <c r="X11" s="320"/>
      <c r="Y11" s="320"/>
      <c r="Z11" s="320"/>
      <c r="AA11" s="320"/>
      <c r="AB11" s="320"/>
      <c r="AC11" s="320"/>
      <c r="AD11" s="281"/>
      <c r="AF11" s="1828" t="s">
        <v>1919</v>
      </c>
      <c r="AG11" s="1632" t="s">
        <v>20764</v>
      </c>
      <c r="AH11" s="1632" t="s">
        <v>20765</v>
      </c>
      <c r="AI11" s="1632" t="s">
        <v>20766</v>
      </c>
      <c r="AJ11" s="1632" t="s">
        <v>20767</v>
      </c>
      <c r="AK11" s="1632" t="s">
        <v>20768</v>
      </c>
      <c r="AL11" s="1632" t="s">
        <v>20769</v>
      </c>
      <c r="AM11" s="1632" t="s">
        <v>20770</v>
      </c>
      <c r="AN11" s="1632" t="s">
        <v>20771</v>
      </c>
      <c r="AO11" s="1633" t="s">
        <v>20772</v>
      </c>
    </row>
    <row r="12" spans="2:42" s="54" customFormat="1" ht="33" customHeight="1">
      <c r="B12" s="454" t="s">
        <v>1928</v>
      </c>
      <c r="C12" s="443" t="s">
        <v>813</v>
      </c>
      <c r="D12" s="443">
        <v>3</v>
      </c>
      <c r="E12" s="472">
        <f>IFERROR(E9 + E10 + E11, 0)</f>
        <v>0</v>
      </c>
      <c r="F12" s="472">
        <f t="shared" ref="F12:L12" si="1">IFERROR(F9 + F10 + F11, 0)</f>
        <v>0</v>
      </c>
      <c r="G12" s="472">
        <f t="shared" si="1"/>
        <v>0</v>
      </c>
      <c r="H12" s="472">
        <f t="shared" si="1"/>
        <v>0</v>
      </c>
      <c r="I12" s="472">
        <f t="shared" si="1"/>
        <v>0</v>
      </c>
      <c r="J12" s="472">
        <f t="shared" si="1"/>
        <v>0</v>
      </c>
      <c r="K12" s="472">
        <f t="shared" si="1"/>
        <v>0</v>
      </c>
      <c r="L12" s="472">
        <f t="shared" si="1"/>
        <v>0</v>
      </c>
      <c r="M12" s="470">
        <f t="shared" si="0"/>
        <v>0</v>
      </c>
      <c r="O12" s="448" t="s">
        <v>20773</v>
      </c>
      <c r="Q12" s="936"/>
      <c r="S12" s="281"/>
      <c r="T12" s="321"/>
      <c r="U12" s="281"/>
      <c r="AD12" s="281"/>
      <c r="AF12" s="1828" t="s">
        <v>1928</v>
      </c>
      <c r="AG12" s="444" t="s">
        <v>20774</v>
      </c>
      <c r="AH12" s="444" t="s">
        <v>20775</v>
      </c>
      <c r="AI12" s="444" t="s">
        <v>20776</v>
      </c>
      <c r="AJ12" s="444" t="s">
        <v>20777</v>
      </c>
      <c r="AK12" s="444" t="s">
        <v>20778</v>
      </c>
      <c r="AL12" s="444" t="s">
        <v>20779</v>
      </c>
      <c r="AM12" s="444" t="s">
        <v>20780</v>
      </c>
      <c r="AN12" s="444" t="s">
        <v>20781</v>
      </c>
      <c r="AO12" s="452" t="s">
        <v>20782</v>
      </c>
    </row>
    <row r="13" spans="2:42" s="54" customFormat="1" ht="33" customHeight="1">
      <c r="B13" s="1828" t="s">
        <v>1936</v>
      </c>
      <c r="C13" s="399" t="s">
        <v>813</v>
      </c>
      <c r="D13" s="399">
        <v>3</v>
      </c>
      <c r="E13" s="932"/>
      <c r="F13" s="932"/>
      <c r="G13" s="932"/>
      <c r="H13" s="932"/>
      <c r="I13" s="932"/>
      <c r="J13" s="932"/>
      <c r="K13" s="932"/>
      <c r="L13" s="932"/>
      <c r="M13" s="470">
        <f t="shared" si="0"/>
        <v>0</v>
      </c>
      <c r="O13" s="448" t="s">
        <v>20783</v>
      </c>
      <c r="Q13" s="936"/>
      <c r="S13" s="281"/>
      <c r="T13" s="321" t="str">
        <f t="shared" ref="T13" si="2">IF( SUM( V13:AC13 ) = 0, 0, $V$5 )</f>
        <v>Please complete all cells in row</v>
      </c>
      <c r="U13" s="281"/>
      <c r="V13" s="323">
        <f t="shared" ref="V13:AC13" si="3" xml:space="preserve"> IF( ISNUMBER( E13 ), 0, 1 )</f>
        <v>1</v>
      </c>
      <c r="W13" s="323">
        <f t="shared" si="3"/>
        <v>1</v>
      </c>
      <c r="X13" s="323">
        <f t="shared" si="3"/>
        <v>1</v>
      </c>
      <c r="Y13" s="323">
        <f t="shared" si="3"/>
        <v>1</v>
      </c>
      <c r="Z13" s="323">
        <f t="shared" si="3"/>
        <v>1</v>
      </c>
      <c r="AA13" s="323">
        <f t="shared" si="3"/>
        <v>1</v>
      </c>
      <c r="AB13" s="323">
        <f t="shared" si="3"/>
        <v>1</v>
      </c>
      <c r="AC13" s="323">
        <f t="shared" si="3"/>
        <v>1</v>
      </c>
      <c r="AD13" s="281"/>
      <c r="AF13" s="1828" t="s">
        <v>1936</v>
      </c>
      <c r="AG13" s="442" t="s">
        <v>20784</v>
      </c>
      <c r="AH13" s="442" t="s">
        <v>20785</v>
      </c>
      <c r="AI13" s="442" t="s">
        <v>20786</v>
      </c>
      <c r="AJ13" s="442" t="s">
        <v>20787</v>
      </c>
      <c r="AK13" s="442" t="s">
        <v>20788</v>
      </c>
      <c r="AL13" s="442" t="s">
        <v>20789</v>
      </c>
      <c r="AM13" s="442" t="s">
        <v>20790</v>
      </c>
      <c r="AN13" s="442" t="s">
        <v>20791</v>
      </c>
      <c r="AO13" s="452" t="s">
        <v>20792</v>
      </c>
    </row>
    <row r="14" spans="2:42" s="54" customFormat="1" ht="33" customHeight="1" thickBot="1">
      <c r="B14" s="1830" t="s">
        <v>1944</v>
      </c>
      <c r="C14" s="456" t="s">
        <v>813</v>
      </c>
      <c r="D14" s="456">
        <v>3</v>
      </c>
      <c r="E14" s="493">
        <f>IFERROR(E12 + E13, 0)</f>
        <v>0</v>
      </c>
      <c r="F14" s="493">
        <f t="shared" ref="F14:L14" si="4">IFERROR(F12 + F13, 0)</f>
        <v>0</v>
      </c>
      <c r="G14" s="493">
        <f t="shared" si="4"/>
        <v>0</v>
      </c>
      <c r="H14" s="493">
        <f t="shared" si="4"/>
        <v>0</v>
      </c>
      <c r="I14" s="493">
        <f t="shared" si="4"/>
        <v>0</v>
      </c>
      <c r="J14" s="493">
        <f t="shared" si="4"/>
        <v>0</v>
      </c>
      <c r="K14" s="493">
        <f t="shared" si="4"/>
        <v>0</v>
      </c>
      <c r="L14" s="493">
        <f t="shared" si="4"/>
        <v>0</v>
      </c>
      <c r="M14" s="471">
        <f>IFERROR(SUM(E14:L14), 0)</f>
        <v>0</v>
      </c>
      <c r="O14" s="449" t="s">
        <v>20793</v>
      </c>
      <c r="Q14" s="937"/>
      <c r="S14" s="281"/>
      <c r="T14" s="321"/>
      <c r="U14" s="281"/>
      <c r="AD14" s="281"/>
      <c r="AF14" s="1830" t="s">
        <v>1944</v>
      </c>
      <c r="AG14" s="467" t="s">
        <v>20794</v>
      </c>
      <c r="AH14" s="467" t="s">
        <v>20795</v>
      </c>
      <c r="AI14" s="467" t="s">
        <v>20796</v>
      </c>
      <c r="AJ14" s="467" t="s">
        <v>20797</v>
      </c>
      <c r="AK14" s="467" t="s">
        <v>20798</v>
      </c>
      <c r="AL14" s="467" t="s">
        <v>20799</v>
      </c>
      <c r="AM14" s="467" t="s">
        <v>20800</v>
      </c>
      <c r="AN14" s="467" t="s">
        <v>20801</v>
      </c>
      <c r="AO14" s="457" t="s">
        <v>20802</v>
      </c>
    </row>
    <row r="15" spans="2:42" s="54" customFormat="1" ht="15" customHeight="1" thickBot="1">
      <c r="B15" s="55"/>
      <c r="C15" s="55"/>
      <c r="D15" s="55"/>
      <c r="E15" s="50"/>
      <c r="F15" s="156"/>
      <c r="G15" s="156"/>
      <c r="H15" s="156"/>
      <c r="I15" s="156"/>
      <c r="J15" s="156"/>
      <c r="K15" s="156"/>
      <c r="L15" s="156"/>
      <c r="M15" s="156"/>
      <c r="N15" s="77"/>
      <c r="O15" s="105"/>
      <c r="S15" s="281"/>
      <c r="T15" s="321"/>
      <c r="U15" s="281"/>
      <c r="AD15" s="281"/>
      <c r="AF15" s="55"/>
      <c r="AG15" s="50"/>
      <c r="AH15" s="156"/>
      <c r="AI15" s="156"/>
      <c r="AJ15" s="156"/>
      <c r="AK15" s="156"/>
      <c r="AL15" s="156"/>
      <c r="AM15" s="156"/>
      <c r="AN15" s="156"/>
      <c r="AO15" s="156"/>
    </row>
    <row r="16" spans="2:42" s="54" customFormat="1" ht="21" customHeight="1" thickBot="1">
      <c r="B16" s="390" t="s">
        <v>1952</v>
      </c>
      <c r="C16" s="279"/>
      <c r="D16" s="279"/>
      <c r="E16" s="50"/>
      <c r="F16" s="156"/>
      <c r="G16" s="156"/>
      <c r="H16" s="156"/>
      <c r="I16" s="156"/>
      <c r="J16" s="156"/>
      <c r="K16" s="156"/>
      <c r="L16" s="156"/>
      <c r="M16" s="156"/>
      <c r="N16" s="77"/>
      <c r="O16" s="105"/>
      <c r="S16" s="281"/>
      <c r="T16" s="321"/>
      <c r="U16" s="281"/>
      <c r="AD16" s="281"/>
      <c r="AF16" s="378" t="s">
        <v>1952</v>
      </c>
      <c r="AG16" s="50"/>
      <c r="AH16" s="156"/>
      <c r="AI16" s="156"/>
      <c r="AJ16" s="156"/>
      <c r="AK16" s="156"/>
      <c r="AL16" s="156"/>
      <c r="AM16" s="156"/>
      <c r="AN16" s="156"/>
      <c r="AO16" s="156"/>
    </row>
    <row r="17" spans="2:41" s="54" customFormat="1" ht="33" customHeight="1" thickBot="1">
      <c r="B17" s="1811" t="s">
        <v>1953</v>
      </c>
      <c r="C17" s="458" t="s">
        <v>813</v>
      </c>
      <c r="D17" s="458">
        <v>3</v>
      </c>
      <c r="E17" s="933"/>
      <c r="F17" s="933"/>
      <c r="G17" s="933"/>
      <c r="H17" s="933"/>
      <c r="I17" s="933"/>
      <c r="J17" s="933"/>
      <c r="K17" s="933"/>
      <c r="L17" s="933"/>
      <c r="M17" s="494">
        <f>IFERROR(SUM(E17:L17), 0)</f>
        <v>0</v>
      </c>
      <c r="N17" s="77"/>
      <c r="O17" s="492" t="s">
        <v>20803</v>
      </c>
      <c r="Q17" s="938"/>
      <c r="S17" s="281"/>
      <c r="T17" s="321" t="str">
        <f t="shared" ref="T17" si="5">IF( SUM( V17:AC17 ) = 0, 0, $V$5 )</f>
        <v>Please complete all cells in row</v>
      </c>
      <c r="U17" s="281"/>
      <c r="V17" s="323">
        <f t="shared" ref="V17:AC17" si="6" xml:space="preserve"> IF( ISNUMBER( E17 ), 0, 1 )</f>
        <v>1</v>
      </c>
      <c r="W17" s="323">
        <f t="shared" si="6"/>
        <v>1</v>
      </c>
      <c r="X17" s="323">
        <f t="shared" si="6"/>
        <v>1</v>
      </c>
      <c r="Y17" s="323">
        <f t="shared" si="6"/>
        <v>1</v>
      </c>
      <c r="Z17" s="323">
        <f t="shared" si="6"/>
        <v>1</v>
      </c>
      <c r="AA17" s="323">
        <f t="shared" si="6"/>
        <v>1</v>
      </c>
      <c r="AB17" s="323">
        <f t="shared" si="6"/>
        <v>1</v>
      </c>
      <c r="AC17" s="323">
        <f t="shared" si="6"/>
        <v>1</v>
      </c>
      <c r="AD17" s="281"/>
      <c r="AF17" s="1811" t="s">
        <v>1953</v>
      </c>
      <c r="AG17" s="1545" t="s">
        <v>20804</v>
      </c>
      <c r="AH17" s="1545" t="s">
        <v>20805</v>
      </c>
      <c r="AI17" s="1545" t="s">
        <v>20806</v>
      </c>
      <c r="AJ17" s="1545" t="s">
        <v>20807</v>
      </c>
      <c r="AK17" s="1545" t="s">
        <v>20808</v>
      </c>
      <c r="AL17" s="1545" t="s">
        <v>20809</v>
      </c>
      <c r="AM17" s="1545" t="s">
        <v>20810</v>
      </c>
      <c r="AN17" s="1545" t="s">
        <v>20811</v>
      </c>
      <c r="AO17" s="1637" t="s">
        <v>20812</v>
      </c>
    </row>
    <row r="18" spans="2:41" s="54" customFormat="1" ht="15" customHeight="1" thickBot="1">
      <c r="B18" s="55"/>
      <c r="C18" s="55"/>
      <c r="D18" s="55"/>
      <c r="E18" s="50"/>
      <c r="F18" s="156"/>
      <c r="G18" s="156"/>
      <c r="H18" s="156"/>
      <c r="I18" s="156"/>
      <c r="J18" s="156"/>
      <c r="K18" s="156"/>
      <c r="L18" s="156"/>
      <c r="M18" s="156"/>
      <c r="N18" s="77"/>
      <c r="S18" s="281"/>
      <c r="T18" s="321"/>
      <c r="U18" s="281"/>
      <c r="AD18" s="281"/>
      <c r="AF18" s="55"/>
      <c r="AG18" s="50"/>
      <c r="AH18" s="156"/>
      <c r="AI18" s="156"/>
      <c r="AJ18" s="156"/>
      <c r="AK18" s="156"/>
      <c r="AL18" s="156"/>
      <c r="AM18" s="156"/>
      <c r="AN18" s="156"/>
      <c r="AO18" s="156"/>
    </row>
    <row r="19" spans="2:41" s="54" customFormat="1" ht="21" customHeight="1" thickBot="1">
      <c r="B19" s="378" t="s">
        <v>1286</v>
      </c>
      <c r="C19" s="279"/>
      <c r="D19" s="279"/>
      <c r="E19" s="157"/>
      <c r="F19" s="157"/>
      <c r="G19" s="156"/>
      <c r="H19" s="156"/>
      <c r="I19" s="156"/>
      <c r="J19" s="156"/>
      <c r="K19" s="156"/>
      <c r="L19" s="156"/>
      <c r="M19" s="156"/>
      <c r="N19" s="77"/>
      <c r="O19" s="254"/>
      <c r="S19" s="281"/>
      <c r="T19" s="321"/>
      <c r="U19" s="281"/>
      <c r="AD19" s="281"/>
      <c r="AF19" s="378" t="s">
        <v>1286</v>
      </c>
      <c r="AG19" s="157"/>
      <c r="AH19" s="157"/>
      <c r="AI19" s="156"/>
      <c r="AJ19" s="156"/>
      <c r="AK19" s="156"/>
      <c r="AL19" s="156"/>
      <c r="AM19" s="156"/>
      <c r="AN19" s="156"/>
      <c r="AO19" s="156"/>
    </row>
    <row r="20" spans="2:41" s="54" customFormat="1" ht="33" customHeight="1">
      <c r="B20" s="394" t="s">
        <v>1961</v>
      </c>
      <c r="C20" s="379" t="s">
        <v>813</v>
      </c>
      <c r="D20" s="379">
        <v>3</v>
      </c>
      <c r="E20" s="947">
        <f>IFERROR('4K'!E33, 0)</f>
        <v>0</v>
      </c>
      <c r="F20" s="947">
        <f>IFERROR('4K'!F33, 0)</f>
        <v>0</v>
      </c>
      <c r="G20" s="947">
        <f>IFERROR('4K'!G33, 0)</f>
        <v>0</v>
      </c>
      <c r="H20" s="947">
        <f>IFERROR('4K'!H33, 0)</f>
        <v>0</v>
      </c>
      <c r="I20" s="947">
        <f>IFERROR('4K'!I33, 0)</f>
        <v>0</v>
      </c>
      <c r="J20" s="947">
        <f>IFERROR('4K'!J33, 0)</f>
        <v>0</v>
      </c>
      <c r="K20" s="947">
        <f>IFERROR('4K'!K33, 0)</f>
        <v>0</v>
      </c>
      <c r="L20" s="947">
        <f>IFERROR('4K'!L33, 0)</f>
        <v>0</v>
      </c>
      <c r="M20" s="469">
        <f>IFERROR(SUM(E20:L20), 0)</f>
        <v>0</v>
      </c>
      <c r="N20" s="77"/>
      <c r="O20" s="447" t="s">
        <v>20813</v>
      </c>
      <c r="Q20" s="935"/>
      <c r="S20" s="281"/>
      <c r="T20" s="321"/>
      <c r="U20" s="281"/>
      <c r="V20" s="320"/>
      <c r="W20" s="320"/>
      <c r="X20" s="320"/>
      <c r="Y20" s="320"/>
      <c r="Z20" s="320"/>
      <c r="AA20" s="320"/>
      <c r="AB20" s="320"/>
      <c r="AC20" s="320"/>
      <c r="AD20" s="281"/>
      <c r="AF20" s="394" t="s">
        <v>1961</v>
      </c>
      <c r="AG20" s="908" t="s">
        <v>20814</v>
      </c>
      <c r="AH20" s="908" t="s">
        <v>20815</v>
      </c>
      <c r="AI20" s="908" t="s">
        <v>20816</v>
      </c>
      <c r="AJ20" s="908" t="s">
        <v>20817</v>
      </c>
      <c r="AK20" s="908" t="s">
        <v>20818</v>
      </c>
      <c r="AL20" s="908" t="s">
        <v>20819</v>
      </c>
      <c r="AM20" s="908" t="s">
        <v>20820</v>
      </c>
      <c r="AN20" s="908" t="s">
        <v>20821</v>
      </c>
      <c r="AO20" s="1542" t="s">
        <v>20822</v>
      </c>
    </row>
    <row r="21" spans="2:41" s="54" customFormat="1" ht="33" customHeight="1">
      <c r="B21" s="1786" t="s">
        <v>1969</v>
      </c>
      <c r="C21" s="400" t="s">
        <v>813</v>
      </c>
      <c r="D21" s="400">
        <v>3</v>
      </c>
      <c r="E21" s="948">
        <f>IFERROR('4M'!F92, 0)</f>
        <v>0</v>
      </c>
      <c r="F21" s="948">
        <f>IFERROR('4M'!G92, 0)</f>
        <v>0</v>
      </c>
      <c r="G21" s="948">
        <f>IFERROR('4M'!H92, 0)</f>
        <v>0</v>
      </c>
      <c r="H21" s="948">
        <f>IFERROR('4M'!I92, 0)</f>
        <v>0</v>
      </c>
      <c r="I21" s="948">
        <f>IFERROR('4M'!J92, 0)</f>
        <v>0</v>
      </c>
      <c r="J21" s="948">
        <f>IFERROR('4M'!K92, 0)</f>
        <v>0</v>
      </c>
      <c r="K21" s="948">
        <f>IFERROR('4M'!L92, 0)</f>
        <v>0</v>
      </c>
      <c r="L21" s="948">
        <f>IFERROR('4M'!M92, 0)</f>
        <v>0</v>
      </c>
      <c r="M21" s="470">
        <f t="shared" ref="M21:M24" si="7">IFERROR(SUM(E21:L21), 0)</f>
        <v>0</v>
      </c>
      <c r="O21" s="448" t="s">
        <v>20823</v>
      </c>
      <c r="Q21" s="936"/>
      <c r="S21" s="281"/>
      <c r="T21" s="321"/>
      <c r="U21" s="281"/>
      <c r="V21" s="320"/>
      <c r="W21" s="320"/>
      <c r="X21" s="320"/>
      <c r="Y21" s="320"/>
      <c r="Z21" s="320"/>
      <c r="AA21" s="320"/>
      <c r="AB21" s="320"/>
      <c r="AC21" s="320"/>
      <c r="AD21" s="281"/>
      <c r="AF21" s="1786" t="s">
        <v>1969</v>
      </c>
      <c r="AG21" s="1629" t="s">
        <v>20824</v>
      </c>
      <c r="AH21" s="1629" t="s">
        <v>20825</v>
      </c>
      <c r="AI21" s="1629" t="s">
        <v>20826</v>
      </c>
      <c r="AJ21" s="1629" t="s">
        <v>20827</v>
      </c>
      <c r="AK21" s="1629" t="s">
        <v>20828</v>
      </c>
      <c r="AL21" s="1629" t="s">
        <v>20829</v>
      </c>
      <c r="AM21" s="1629" t="s">
        <v>20830</v>
      </c>
      <c r="AN21" s="1629" t="s">
        <v>20831</v>
      </c>
      <c r="AO21" s="1634" t="s">
        <v>20832</v>
      </c>
    </row>
    <row r="22" spans="2:41" s="54" customFormat="1" ht="33" customHeight="1">
      <c r="B22" s="1812" t="s">
        <v>20833</v>
      </c>
      <c r="C22" s="445" t="s">
        <v>813</v>
      </c>
      <c r="D22" s="445">
        <v>3</v>
      </c>
      <c r="E22" s="949">
        <f>IFERROR('4O'!F17, 0)</f>
        <v>0</v>
      </c>
      <c r="F22" s="949">
        <f>IFERROR('4O'!G17, 0)</f>
        <v>0</v>
      </c>
      <c r="G22" s="949">
        <f>IFERROR('4O'!H17, 0)</f>
        <v>0</v>
      </c>
      <c r="H22" s="949">
        <f>IFERROR('4O'!I17, 0)</f>
        <v>0</v>
      </c>
      <c r="I22" s="949">
        <f>IFERROR('4O'!J17, 0)</f>
        <v>0</v>
      </c>
      <c r="J22" s="949">
        <f>IFERROR('4O'!K17, 0)</f>
        <v>0</v>
      </c>
      <c r="K22" s="949">
        <f>IFERROR('4O'!L17, 0)</f>
        <v>0</v>
      </c>
      <c r="L22" s="949">
        <f>IFERROR('4O'!M17, 0)</f>
        <v>0</v>
      </c>
      <c r="M22" s="470">
        <f t="shared" si="7"/>
        <v>0</v>
      </c>
      <c r="O22" s="448" t="s">
        <v>20834</v>
      </c>
      <c r="Q22" s="936"/>
      <c r="S22" s="281"/>
      <c r="T22" s="321"/>
      <c r="U22" s="281"/>
      <c r="V22" s="320"/>
      <c r="W22" s="320"/>
      <c r="X22" s="320"/>
      <c r="Y22" s="320"/>
      <c r="Z22" s="320"/>
      <c r="AA22" s="320"/>
      <c r="AB22" s="320"/>
      <c r="AC22" s="320"/>
      <c r="AD22" s="281"/>
      <c r="AF22" s="1805" t="s">
        <v>20833</v>
      </c>
      <c r="AG22" s="1635" t="s">
        <v>20835</v>
      </c>
      <c r="AH22" s="1635" t="s">
        <v>20836</v>
      </c>
      <c r="AI22" s="1635" t="s">
        <v>20837</v>
      </c>
      <c r="AJ22" s="1635" t="s">
        <v>20838</v>
      </c>
      <c r="AK22" s="1635" t="s">
        <v>20839</v>
      </c>
      <c r="AL22" s="1635" t="s">
        <v>20840</v>
      </c>
      <c r="AM22" s="1635" t="s">
        <v>20841</v>
      </c>
      <c r="AN22" s="1635" t="s">
        <v>20842</v>
      </c>
      <c r="AO22" s="1636" t="s">
        <v>20843</v>
      </c>
    </row>
    <row r="23" spans="2:41" s="54" customFormat="1" ht="33" customHeight="1">
      <c r="B23" s="1812" t="s">
        <v>1986</v>
      </c>
      <c r="C23" s="445" t="s">
        <v>813</v>
      </c>
      <c r="D23" s="445">
        <v>3</v>
      </c>
      <c r="E23" s="495">
        <f>IFERROR(E20 + E21 + E22, 0)</f>
        <v>0</v>
      </c>
      <c r="F23" s="495">
        <f t="shared" ref="F23:K23" si="8">IFERROR(F20 + F21 + F22, 0)</f>
        <v>0</v>
      </c>
      <c r="G23" s="495">
        <f t="shared" si="8"/>
        <v>0</v>
      </c>
      <c r="H23" s="495">
        <f t="shared" si="8"/>
        <v>0</v>
      </c>
      <c r="I23" s="495">
        <f t="shared" si="8"/>
        <v>0</v>
      </c>
      <c r="J23" s="495">
        <f t="shared" si="8"/>
        <v>0</v>
      </c>
      <c r="K23" s="495">
        <f t="shared" si="8"/>
        <v>0</v>
      </c>
      <c r="L23" s="495">
        <f>IFERROR(L20 + L21 + L22, 0)</f>
        <v>0</v>
      </c>
      <c r="M23" s="470">
        <f t="shared" si="7"/>
        <v>0</v>
      </c>
      <c r="N23" s="77"/>
      <c r="O23" s="448" t="s">
        <v>20844</v>
      </c>
      <c r="Q23" s="936"/>
      <c r="S23" s="281"/>
      <c r="T23" s="321"/>
      <c r="U23" s="281"/>
      <c r="AD23" s="281"/>
      <c r="AF23" s="1805" t="s">
        <v>1986</v>
      </c>
      <c r="AG23" s="446" t="s">
        <v>20845</v>
      </c>
      <c r="AH23" s="446" t="s">
        <v>20846</v>
      </c>
      <c r="AI23" s="446" t="s">
        <v>20847</v>
      </c>
      <c r="AJ23" s="446" t="s">
        <v>20848</v>
      </c>
      <c r="AK23" s="446" t="s">
        <v>20849</v>
      </c>
      <c r="AL23" s="446" t="s">
        <v>20850</v>
      </c>
      <c r="AM23" s="446" t="s">
        <v>20851</v>
      </c>
      <c r="AN23" s="446" t="s">
        <v>20852</v>
      </c>
      <c r="AO23" s="466" t="s">
        <v>20853</v>
      </c>
    </row>
    <row r="24" spans="2:41" s="54" customFormat="1" ht="33" customHeight="1">
      <c r="B24" s="1805" t="s">
        <v>1936</v>
      </c>
      <c r="C24" s="375" t="s">
        <v>813</v>
      </c>
      <c r="D24" s="375">
        <v>3</v>
      </c>
      <c r="E24" s="926"/>
      <c r="F24" s="926"/>
      <c r="G24" s="926"/>
      <c r="H24" s="926"/>
      <c r="I24" s="926"/>
      <c r="J24" s="926"/>
      <c r="K24" s="926"/>
      <c r="L24" s="926"/>
      <c r="M24" s="470">
        <f t="shared" si="7"/>
        <v>0</v>
      </c>
      <c r="N24" s="77"/>
      <c r="O24" s="448" t="s">
        <v>20854</v>
      </c>
      <c r="Q24" s="936"/>
      <c r="S24" s="281"/>
      <c r="T24" s="321" t="str">
        <f t="shared" ref="T24" si="9">IF( SUM( V24:AC24 ) = 0, 0, $V$5 )</f>
        <v>Please complete all cells in row</v>
      </c>
      <c r="U24" s="281"/>
      <c r="V24" s="323">
        <f t="shared" ref="V24:AC24" si="10" xml:space="preserve"> IF( ISNUMBER( E24 ), 0, 1 )</f>
        <v>1</v>
      </c>
      <c r="W24" s="323">
        <f t="shared" si="10"/>
        <v>1</v>
      </c>
      <c r="X24" s="323">
        <f t="shared" si="10"/>
        <v>1</v>
      </c>
      <c r="Y24" s="323">
        <f t="shared" si="10"/>
        <v>1</v>
      </c>
      <c r="Z24" s="323">
        <f t="shared" si="10"/>
        <v>1</v>
      </c>
      <c r="AA24" s="323">
        <f t="shared" si="10"/>
        <v>1</v>
      </c>
      <c r="AB24" s="323">
        <f t="shared" si="10"/>
        <v>1</v>
      </c>
      <c r="AC24" s="323">
        <f t="shared" si="10"/>
        <v>1</v>
      </c>
      <c r="AD24" s="281"/>
      <c r="AF24" s="1805" t="s">
        <v>1936</v>
      </c>
      <c r="AG24" s="376" t="s">
        <v>20855</v>
      </c>
      <c r="AH24" s="376" t="s">
        <v>20856</v>
      </c>
      <c r="AI24" s="376" t="s">
        <v>20857</v>
      </c>
      <c r="AJ24" s="376" t="s">
        <v>20858</v>
      </c>
      <c r="AK24" s="376" t="s">
        <v>20859</v>
      </c>
      <c r="AL24" s="376" t="s">
        <v>20860</v>
      </c>
      <c r="AM24" s="376" t="s">
        <v>20861</v>
      </c>
      <c r="AN24" s="376" t="s">
        <v>20862</v>
      </c>
      <c r="AO24" s="466" t="s">
        <v>20863</v>
      </c>
    </row>
    <row r="25" spans="2:41" s="54" customFormat="1" ht="33" customHeight="1" thickBot="1">
      <c r="B25" s="1809" t="s">
        <v>2001</v>
      </c>
      <c r="C25" s="382" t="s">
        <v>813</v>
      </c>
      <c r="D25" s="382">
        <v>3</v>
      </c>
      <c r="E25" s="391">
        <f>IFERROR(E23 + E24, 0)</f>
        <v>0</v>
      </c>
      <c r="F25" s="391">
        <f t="shared" ref="F25:K25" si="11">IFERROR(F23 + F24, 0)</f>
        <v>0</v>
      </c>
      <c r="G25" s="391">
        <f t="shared" si="11"/>
        <v>0</v>
      </c>
      <c r="H25" s="391">
        <f t="shared" si="11"/>
        <v>0</v>
      </c>
      <c r="I25" s="391">
        <f t="shared" si="11"/>
        <v>0</v>
      </c>
      <c r="J25" s="391">
        <f t="shared" si="11"/>
        <v>0</v>
      </c>
      <c r="K25" s="391">
        <f t="shared" si="11"/>
        <v>0</v>
      </c>
      <c r="L25" s="391">
        <f>IFERROR(L23 + L24, 0)</f>
        <v>0</v>
      </c>
      <c r="M25" s="471">
        <f>IFERROR(SUM(E25:L25), 0)</f>
        <v>0</v>
      </c>
      <c r="N25" s="77"/>
      <c r="O25" s="449" t="s">
        <v>20864</v>
      </c>
      <c r="Q25" s="937"/>
      <c r="S25" s="281"/>
      <c r="T25" s="321"/>
      <c r="U25" s="281"/>
      <c r="AD25" s="281"/>
      <c r="AF25" s="1809" t="s">
        <v>2001</v>
      </c>
      <c r="AG25" s="383" t="s">
        <v>20865</v>
      </c>
      <c r="AH25" s="383" t="s">
        <v>20866</v>
      </c>
      <c r="AI25" s="383" t="s">
        <v>20867</v>
      </c>
      <c r="AJ25" s="383" t="s">
        <v>20868</v>
      </c>
      <c r="AK25" s="383" t="s">
        <v>20869</v>
      </c>
      <c r="AL25" s="383" t="s">
        <v>20870</v>
      </c>
      <c r="AM25" s="383" t="s">
        <v>20871</v>
      </c>
      <c r="AN25" s="383" t="s">
        <v>20872</v>
      </c>
      <c r="AO25" s="384" t="s">
        <v>20873</v>
      </c>
    </row>
    <row r="26" spans="2:41" s="54" customFormat="1" ht="15" customHeight="1" thickBot="1">
      <c r="B26" s="51"/>
      <c r="C26" s="51"/>
      <c r="D26" s="51"/>
      <c r="E26" s="77"/>
      <c r="F26" s="77"/>
      <c r="G26" s="77"/>
      <c r="H26" s="77"/>
      <c r="I26" s="77"/>
      <c r="J26" s="77"/>
      <c r="K26" s="77"/>
      <c r="L26" s="77"/>
      <c r="M26" s="77"/>
      <c r="N26" s="77"/>
      <c r="S26" s="281"/>
      <c r="T26" s="321"/>
      <c r="U26" s="281"/>
      <c r="AD26" s="281"/>
      <c r="AF26" s="62"/>
      <c r="AG26" s="77"/>
      <c r="AH26" s="77"/>
      <c r="AI26" s="77"/>
      <c r="AJ26" s="77"/>
      <c r="AK26" s="77"/>
      <c r="AL26" s="77"/>
      <c r="AM26" s="77"/>
      <c r="AN26" s="77"/>
      <c r="AO26" s="77"/>
    </row>
    <row r="27" spans="2:41" s="54" customFormat="1" ht="21" customHeight="1" thickBot="1">
      <c r="B27" s="378" t="s">
        <v>1952</v>
      </c>
      <c r="C27" s="279"/>
      <c r="D27" s="279"/>
      <c r="E27" s="77"/>
      <c r="F27" s="77"/>
      <c r="G27" s="77"/>
      <c r="H27" s="77"/>
      <c r="I27" s="77"/>
      <c r="J27" s="77"/>
      <c r="K27" s="77"/>
      <c r="L27" s="77"/>
      <c r="M27" s="77"/>
      <c r="N27" s="77"/>
      <c r="S27" s="281"/>
      <c r="T27" s="321"/>
      <c r="U27" s="281"/>
      <c r="AD27" s="281"/>
      <c r="AF27" s="378" t="s">
        <v>1952</v>
      </c>
      <c r="AG27" s="77"/>
      <c r="AH27" s="77"/>
      <c r="AI27" s="77"/>
      <c r="AJ27" s="77"/>
      <c r="AK27" s="77"/>
      <c r="AL27" s="77"/>
      <c r="AM27" s="77"/>
      <c r="AN27" s="77"/>
      <c r="AO27" s="77"/>
    </row>
    <row r="28" spans="2:41" s="54" customFormat="1" ht="33" customHeight="1" thickBot="1">
      <c r="B28" s="1811" t="s">
        <v>2009</v>
      </c>
      <c r="C28" s="458" t="s">
        <v>813</v>
      </c>
      <c r="D28" s="458">
        <v>3</v>
      </c>
      <c r="E28" s="933"/>
      <c r="F28" s="933"/>
      <c r="G28" s="933"/>
      <c r="H28" s="933"/>
      <c r="I28" s="933"/>
      <c r="J28" s="933"/>
      <c r="K28" s="933"/>
      <c r="L28" s="933"/>
      <c r="M28" s="494">
        <f>IFERROR(SUM(E28:L28), 0)</f>
        <v>0</v>
      </c>
      <c r="N28" s="77"/>
      <c r="O28" s="492" t="s">
        <v>20874</v>
      </c>
      <c r="Q28" s="938"/>
      <c r="S28" s="281"/>
      <c r="T28" s="321" t="str">
        <f t="shared" ref="T28" si="12">IF( SUM( V28:AC28 ) = 0, 0, $V$5 )</f>
        <v>Please complete all cells in row</v>
      </c>
      <c r="U28" s="281"/>
      <c r="V28" s="323">
        <f t="shared" ref="V28:AC28" si="13" xml:space="preserve"> IF( ISNUMBER( E28 ), 0, 1 )</f>
        <v>1</v>
      </c>
      <c r="W28" s="323">
        <f t="shared" si="13"/>
        <v>1</v>
      </c>
      <c r="X28" s="323">
        <f t="shared" si="13"/>
        <v>1</v>
      </c>
      <c r="Y28" s="323">
        <f t="shared" si="13"/>
        <v>1</v>
      </c>
      <c r="Z28" s="323">
        <f t="shared" si="13"/>
        <v>1</v>
      </c>
      <c r="AA28" s="323">
        <f t="shared" si="13"/>
        <v>1</v>
      </c>
      <c r="AB28" s="323">
        <f t="shared" si="13"/>
        <v>1</v>
      </c>
      <c r="AC28" s="323">
        <f t="shared" si="13"/>
        <v>1</v>
      </c>
      <c r="AD28" s="281"/>
      <c r="AF28" s="1811" t="s">
        <v>2009</v>
      </c>
      <c r="AG28" s="1545" t="s">
        <v>20875</v>
      </c>
      <c r="AH28" s="1545" t="s">
        <v>20876</v>
      </c>
      <c r="AI28" s="1545" t="s">
        <v>20877</v>
      </c>
      <c r="AJ28" s="1545" t="s">
        <v>20878</v>
      </c>
      <c r="AK28" s="1545" t="s">
        <v>20879</v>
      </c>
      <c r="AL28" s="1545" t="s">
        <v>20880</v>
      </c>
      <c r="AM28" s="1545" t="s">
        <v>20881</v>
      </c>
      <c r="AN28" s="1545" t="s">
        <v>20882</v>
      </c>
      <c r="AO28" s="1637" t="s">
        <v>20883</v>
      </c>
    </row>
    <row r="29" spans="2:41" s="54" customFormat="1" ht="15" customHeight="1" thickBot="1">
      <c r="B29" s="1407"/>
      <c r="C29" s="62"/>
      <c r="D29" s="62"/>
      <c r="E29" s="156"/>
      <c r="F29" s="156"/>
      <c r="G29" s="156"/>
      <c r="H29" s="156"/>
      <c r="I29" s="156"/>
      <c r="J29" s="156"/>
      <c r="K29" s="156"/>
      <c r="L29" s="156"/>
      <c r="M29" s="156"/>
      <c r="N29" s="77"/>
      <c r="O29" s="254"/>
      <c r="S29" s="281"/>
      <c r="T29" s="321"/>
      <c r="U29" s="281"/>
      <c r="AD29" s="281"/>
      <c r="AF29" s="62"/>
      <c r="AG29" s="156"/>
      <c r="AH29" s="156"/>
      <c r="AI29" s="156"/>
      <c r="AJ29" s="156"/>
      <c r="AK29" s="156"/>
      <c r="AL29" s="156"/>
      <c r="AM29" s="156"/>
      <c r="AN29" s="156"/>
      <c r="AO29" s="156"/>
    </row>
    <row r="30" spans="2:41" s="54" customFormat="1" ht="33" customHeight="1" thickBot="1">
      <c r="B30" s="1811" t="s">
        <v>2017</v>
      </c>
      <c r="C30" s="458" t="s">
        <v>813</v>
      </c>
      <c r="D30" s="458">
        <v>3</v>
      </c>
      <c r="E30" s="478">
        <f>IFERROR(E14 + E25 - E17 - E28, 0)</f>
        <v>0</v>
      </c>
      <c r="F30" s="478">
        <f t="shared" ref="F30:L30" si="14">IFERROR(F14 + F25 - F17 - F28, 0)</f>
        <v>0</v>
      </c>
      <c r="G30" s="478">
        <f t="shared" si="14"/>
        <v>0</v>
      </c>
      <c r="H30" s="478">
        <f t="shared" si="14"/>
        <v>0</v>
      </c>
      <c r="I30" s="478">
        <f t="shared" si="14"/>
        <v>0</v>
      </c>
      <c r="J30" s="478">
        <f t="shared" si="14"/>
        <v>0</v>
      </c>
      <c r="K30" s="478">
        <f t="shared" si="14"/>
        <v>0</v>
      </c>
      <c r="L30" s="478">
        <f t="shared" si="14"/>
        <v>0</v>
      </c>
      <c r="M30" s="474">
        <f>SUM(E30:L30)</f>
        <v>0</v>
      </c>
      <c r="N30" s="77"/>
      <c r="O30" s="492" t="s">
        <v>20884</v>
      </c>
      <c r="Q30" s="938"/>
      <c r="S30" s="281"/>
      <c r="T30" s="321"/>
      <c r="U30" s="281"/>
      <c r="AD30" s="281"/>
      <c r="AF30" s="1811" t="s">
        <v>2017</v>
      </c>
      <c r="AG30" s="463" t="s">
        <v>20885</v>
      </c>
      <c r="AH30" s="463" t="s">
        <v>20886</v>
      </c>
      <c r="AI30" s="463" t="s">
        <v>20887</v>
      </c>
      <c r="AJ30" s="463" t="s">
        <v>20888</v>
      </c>
      <c r="AK30" s="463" t="s">
        <v>20889</v>
      </c>
      <c r="AL30" s="463" t="s">
        <v>20890</v>
      </c>
      <c r="AM30" s="463" t="s">
        <v>20891</v>
      </c>
      <c r="AN30" s="463" t="s">
        <v>20892</v>
      </c>
      <c r="AO30" s="460" t="s">
        <v>20893</v>
      </c>
    </row>
    <row r="31" spans="2:41" s="54" customFormat="1" ht="15" customHeight="1" thickBot="1">
      <c r="B31" s="62"/>
      <c r="C31" s="62"/>
      <c r="D31" s="62"/>
      <c r="E31" s="156"/>
      <c r="F31" s="156"/>
      <c r="G31" s="156"/>
      <c r="H31" s="156"/>
      <c r="I31" s="156"/>
      <c r="J31" s="156"/>
      <c r="K31" s="156"/>
      <c r="L31" s="156"/>
      <c r="M31" s="156"/>
      <c r="N31" s="77"/>
      <c r="S31" s="281"/>
      <c r="T31" s="321"/>
      <c r="U31" s="281"/>
      <c r="AD31" s="281"/>
      <c r="AF31" s="62"/>
      <c r="AG31" s="156"/>
      <c r="AH31" s="156"/>
      <c r="AI31" s="156"/>
      <c r="AJ31" s="156"/>
      <c r="AK31" s="156"/>
      <c r="AL31" s="156"/>
      <c r="AM31" s="156"/>
      <c r="AN31" s="156"/>
      <c r="AO31" s="156"/>
    </row>
    <row r="32" spans="2:41" s="54" customFormat="1" ht="21" customHeight="1" thickBot="1">
      <c r="B32" s="378" t="s">
        <v>2025</v>
      </c>
      <c r="C32" s="279"/>
      <c r="D32" s="279"/>
      <c r="E32" s="156"/>
      <c r="F32" s="156"/>
      <c r="G32" s="156"/>
      <c r="H32" s="156"/>
      <c r="I32" s="156"/>
      <c r="J32" s="156"/>
      <c r="K32" s="156"/>
      <c r="L32" s="156"/>
      <c r="M32" s="156"/>
      <c r="N32" s="77"/>
      <c r="O32" s="254"/>
      <c r="S32" s="281"/>
      <c r="T32" s="321"/>
      <c r="U32" s="281"/>
      <c r="AD32" s="281"/>
      <c r="AF32" s="378" t="s">
        <v>2025</v>
      </c>
      <c r="AG32" s="156"/>
      <c r="AH32" s="156"/>
      <c r="AI32" s="156"/>
      <c r="AJ32" s="156"/>
      <c r="AK32" s="156"/>
      <c r="AL32" s="156"/>
      <c r="AM32" s="156"/>
      <c r="AN32" s="156"/>
      <c r="AO32" s="156"/>
    </row>
    <row r="33" spans="2:42" s="54" customFormat="1" ht="33" customHeight="1">
      <c r="B33" s="394" t="s">
        <v>2026</v>
      </c>
      <c r="C33" s="379" t="s">
        <v>813</v>
      </c>
      <c r="D33" s="379">
        <v>3</v>
      </c>
      <c r="E33" s="924"/>
      <c r="F33" s="924"/>
      <c r="G33" s="924"/>
      <c r="H33" s="924"/>
      <c r="I33" s="924"/>
      <c r="J33" s="924"/>
      <c r="K33" s="924"/>
      <c r="L33" s="924"/>
      <c r="M33" s="469">
        <f>IFERROR(SUM(E33:L33), 0)</f>
        <v>0</v>
      </c>
      <c r="N33" s="77"/>
      <c r="O33" s="447" t="s">
        <v>20894</v>
      </c>
      <c r="Q33" s="935"/>
      <c r="S33" s="281"/>
      <c r="T33" s="321" t="str">
        <f t="shared" ref="T33:T34" si="15">IF( SUM( V33:AC33 ) = 0, 0, $V$5 )</f>
        <v>Please complete all cells in row</v>
      </c>
      <c r="U33" s="281"/>
      <c r="V33" s="323">
        <f t="shared" ref="V33:AC34" si="16" xml:space="preserve"> IF( ISNUMBER( E33 ), 0, 1 )</f>
        <v>1</v>
      </c>
      <c r="W33" s="323">
        <f t="shared" si="16"/>
        <v>1</v>
      </c>
      <c r="X33" s="323">
        <f t="shared" si="16"/>
        <v>1</v>
      </c>
      <c r="Y33" s="323">
        <f t="shared" si="16"/>
        <v>1</v>
      </c>
      <c r="Z33" s="323">
        <f t="shared" si="16"/>
        <v>1</v>
      </c>
      <c r="AA33" s="323">
        <f t="shared" si="16"/>
        <v>1</v>
      </c>
      <c r="AB33" s="323">
        <f t="shared" si="16"/>
        <v>1</v>
      </c>
      <c r="AC33" s="323">
        <f t="shared" si="16"/>
        <v>1</v>
      </c>
      <c r="AD33" s="281"/>
      <c r="AF33" s="394" t="s">
        <v>2026</v>
      </c>
      <c r="AG33" s="380" t="s">
        <v>20895</v>
      </c>
      <c r="AH33" s="380" t="s">
        <v>20896</v>
      </c>
      <c r="AI33" s="380" t="s">
        <v>20897</v>
      </c>
      <c r="AJ33" s="380" t="s">
        <v>20898</v>
      </c>
      <c r="AK33" s="380" t="s">
        <v>20899</v>
      </c>
      <c r="AL33" s="380" t="s">
        <v>20900</v>
      </c>
      <c r="AM33" s="380" t="s">
        <v>20901</v>
      </c>
      <c r="AN33" s="380" t="s">
        <v>20902</v>
      </c>
      <c r="AO33" s="465" t="s">
        <v>20903</v>
      </c>
    </row>
    <row r="34" spans="2:42" s="54" customFormat="1" ht="33" customHeight="1">
      <c r="B34" s="1805" t="s">
        <v>2034</v>
      </c>
      <c r="C34" s="375" t="s">
        <v>813</v>
      </c>
      <c r="D34" s="375">
        <v>3</v>
      </c>
      <c r="E34" s="926"/>
      <c r="F34" s="926"/>
      <c r="G34" s="926"/>
      <c r="H34" s="926"/>
      <c r="I34" s="926"/>
      <c r="J34" s="926"/>
      <c r="K34" s="926"/>
      <c r="L34" s="926"/>
      <c r="M34" s="470">
        <f>IFERROR(SUM(E34:L34), 0)</f>
        <v>0</v>
      </c>
      <c r="N34" s="77"/>
      <c r="O34" s="448" t="s">
        <v>20904</v>
      </c>
      <c r="Q34" s="936"/>
      <c r="S34" s="281"/>
      <c r="T34" s="321" t="str">
        <f t="shared" si="15"/>
        <v>Please complete all cells in row</v>
      </c>
      <c r="U34" s="281"/>
      <c r="V34" s="323">
        <f t="shared" si="16"/>
        <v>1</v>
      </c>
      <c r="W34" s="323">
        <f t="shared" si="16"/>
        <v>1</v>
      </c>
      <c r="X34" s="323">
        <f t="shared" si="16"/>
        <v>1</v>
      </c>
      <c r="Y34" s="323">
        <f t="shared" si="16"/>
        <v>1</v>
      </c>
      <c r="Z34" s="323">
        <f t="shared" si="16"/>
        <v>1</v>
      </c>
      <c r="AA34" s="323">
        <f t="shared" si="16"/>
        <v>1</v>
      </c>
      <c r="AB34" s="323">
        <f t="shared" si="16"/>
        <v>1</v>
      </c>
      <c r="AC34" s="323">
        <f t="shared" si="16"/>
        <v>1</v>
      </c>
      <c r="AD34" s="281"/>
      <c r="AF34" s="1805" t="s">
        <v>2034</v>
      </c>
      <c r="AG34" s="376" t="s">
        <v>20905</v>
      </c>
      <c r="AH34" s="376" t="s">
        <v>20906</v>
      </c>
      <c r="AI34" s="376" t="s">
        <v>20907</v>
      </c>
      <c r="AJ34" s="376" t="s">
        <v>20908</v>
      </c>
      <c r="AK34" s="376" t="s">
        <v>20909</v>
      </c>
      <c r="AL34" s="376" t="s">
        <v>20910</v>
      </c>
      <c r="AM34" s="376" t="s">
        <v>20911</v>
      </c>
      <c r="AN34" s="376" t="s">
        <v>20912</v>
      </c>
      <c r="AO34" s="466" t="s">
        <v>20913</v>
      </c>
    </row>
    <row r="35" spans="2:42" s="54" customFormat="1" ht="33" customHeight="1" thickBot="1">
      <c r="B35" s="1809" t="s">
        <v>2042</v>
      </c>
      <c r="C35" s="382" t="s">
        <v>813</v>
      </c>
      <c r="D35" s="382">
        <v>3</v>
      </c>
      <c r="E35" s="391">
        <f>IFERROR(E30 + E33 + E34, 0)</f>
        <v>0</v>
      </c>
      <c r="F35" s="391">
        <f t="shared" ref="F35:K35" si="17">IFERROR(F30 + F33 + F34, 0)</f>
        <v>0</v>
      </c>
      <c r="G35" s="391">
        <f t="shared" si="17"/>
        <v>0</v>
      </c>
      <c r="H35" s="391">
        <f t="shared" si="17"/>
        <v>0</v>
      </c>
      <c r="I35" s="391">
        <f t="shared" si="17"/>
        <v>0</v>
      </c>
      <c r="J35" s="391">
        <f t="shared" si="17"/>
        <v>0</v>
      </c>
      <c r="K35" s="391">
        <f t="shared" si="17"/>
        <v>0</v>
      </c>
      <c r="L35" s="391">
        <f>IFERROR(L30 + L33 + L34, 0)</f>
        <v>0</v>
      </c>
      <c r="M35" s="471">
        <f>IFERROR(SUM(E35:L35), 0)</f>
        <v>0</v>
      </c>
      <c r="N35" s="77"/>
      <c r="O35" s="449" t="s">
        <v>20914</v>
      </c>
      <c r="Q35" s="937"/>
      <c r="S35" s="281"/>
      <c r="T35" s="321"/>
      <c r="U35" s="281"/>
      <c r="AD35" s="281"/>
      <c r="AF35" s="1809" t="s">
        <v>2042</v>
      </c>
      <c r="AG35" s="383" t="s">
        <v>20915</v>
      </c>
      <c r="AH35" s="383" t="s">
        <v>20916</v>
      </c>
      <c r="AI35" s="383" t="s">
        <v>20917</v>
      </c>
      <c r="AJ35" s="383" t="s">
        <v>20918</v>
      </c>
      <c r="AK35" s="383" t="s">
        <v>20919</v>
      </c>
      <c r="AL35" s="383" t="s">
        <v>20920</v>
      </c>
      <c r="AM35" s="383" t="s">
        <v>20921</v>
      </c>
      <c r="AN35" s="383" t="s">
        <v>20922</v>
      </c>
      <c r="AO35" s="384" t="s">
        <v>20923</v>
      </c>
    </row>
    <row r="36" spans="2:42" s="141" customFormat="1" ht="15" customHeight="1" thickBot="1">
      <c r="B36" s="157"/>
      <c r="C36" s="157"/>
      <c r="D36" s="157"/>
      <c r="E36" s="157"/>
      <c r="F36" s="157"/>
      <c r="G36" s="157"/>
      <c r="H36" s="157"/>
      <c r="I36" s="157"/>
      <c r="J36" s="157"/>
      <c r="K36" s="157"/>
      <c r="L36" s="157"/>
      <c r="M36" s="157"/>
      <c r="N36" s="157"/>
      <c r="O36" s="254"/>
      <c r="S36" s="282"/>
      <c r="T36" s="321"/>
      <c r="U36" s="282"/>
      <c r="AD36" s="282"/>
      <c r="AF36" s="496"/>
      <c r="AG36" s="157"/>
      <c r="AH36" s="157"/>
      <c r="AI36" s="157"/>
      <c r="AJ36" s="157"/>
      <c r="AK36" s="157"/>
      <c r="AL36" s="157"/>
      <c r="AM36" s="157"/>
      <c r="AN36" s="157"/>
      <c r="AO36" s="157"/>
    </row>
    <row r="37" spans="2:42" s="141" customFormat="1" ht="21" customHeight="1" thickBot="1">
      <c r="B37" s="403" t="s">
        <v>20684</v>
      </c>
      <c r="C37" s="1834"/>
      <c r="D37" s="1834"/>
      <c r="E37" s="1834"/>
      <c r="F37" s="1834"/>
      <c r="G37" s="1834"/>
      <c r="H37" s="1834"/>
      <c r="I37" s="1834"/>
      <c r="J37" s="1834"/>
      <c r="K37" s="1834"/>
      <c r="L37" s="1834"/>
      <c r="M37" s="1834"/>
      <c r="N37" s="102"/>
      <c r="S37" s="282"/>
      <c r="T37" s="321"/>
      <c r="U37" s="282"/>
      <c r="AD37" s="282"/>
      <c r="AF37" s="403" t="s">
        <v>20684</v>
      </c>
      <c r="AG37" s="1834"/>
      <c r="AH37" s="1834"/>
      <c r="AI37" s="1834"/>
      <c r="AJ37" s="1834"/>
      <c r="AK37" s="1834"/>
      <c r="AL37" s="1834"/>
      <c r="AM37" s="1834"/>
      <c r="AN37" s="1834"/>
      <c r="AO37" s="1834"/>
    </row>
    <row r="38" spans="2:42" s="141" customFormat="1" ht="33" customHeight="1">
      <c r="B38" s="1829" t="s">
        <v>20685</v>
      </c>
      <c r="C38" s="405" t="s">
        <v>813</v>
      </c>
      <c r="D38" s="405">
        <v>3</v>
      </c>
      <c r="E38" s="934"/>
      <c r="F38" s="934"/>
      <c r="G38" s="934"/>
      <c r="H38" s="934"/>
      <c r="I38" s="934"/>
      <c r="J38" s="934"/>
      <c r="K38" s="934"/>
      <c r="L38" s="934"/>
      <c r="M38" s="469">
        <f>IFERROR(SUM(E38:L38), 0)</f>
        <v>0</v>
      </c>
      <c r="N38" s="102"/>
      <c r="O38" s="447" t="s">
        <v>20924</v>
      </c>
      <c r="Q38" s="939"/>
      <c r="S38" s="282"/>
      <c r="T38" s="321" t="str">
        <f t="shared" ref="T38:T42" si="18">IF( SUM( V38:AC38 ) = 0, 0, $V$5 )</f>
        <v>Please complete all cells in row</v>
      </c>
      <c r="U38" s="282"/>
      <c r="V38" s="323">
        <f t="shared" ref="V38:AC42" si="19" xml:space="preserve"> IF( ISNUMBER( E38 ), 0, 1 )</f>
        <v>1</v>
      </c>
      <c r="W38" s="323">
        <f t="shared" si="19"/>
        <v>1</v>
      </c>
      <c r="X38" s="323">
        <f t="shared" si="19"/>
        <v>1</v>
      </c>
      <c r="Y38" s="323">
        <f t="shared" si="19"/>
        <v>1</v>
      </c>
      <c r="Z38" s="323">
        <f t="shared" si="19"/>
        <v>1</v>
      </c>
      <c r="AA38" s="323">
        <f t="shared" si="19"/>
        <v>1</v>
      </c>
      <c r="AB38" s="323">
        <f t="shared" si="19"/>
        <v>1</v>
      </c>
      <c r="AC38" s="323">
        <f t="shared" si="19"/>
        <v>1</v>
      </c>
      <c r="AD38" s="282"/>
      <c r="AF38" s="1829" t="s">
        <v>20685</v>
      </c>
      <c r="AG38" s="450" t="s">
        <v>20925</v>
      </c>
      <c r="AH38" s="450" t="s">
        <v>20926</v>
      </c>
      <c r="AI38" s="450" t="s">
        <v>20927</v>
      </c>
      <c r="AJ38" s="450" t="s">
        <v>20928</v>
      </c>
      <c r="AK38" s="450" t="s">
        <v>20929</v>
      </c>
      <c r="AL38" s="450" t="s">
        <v>20930</v>
      </c>
      <c r="AM38" s="450" t="s">
        <v>20931</v>
      </c>
      <c r="AN38" s="450" t="s">
        <v>20932</v>
      </c>
      <c r="AO38" s="451" t="s">
        <v>20933</v>
      </c>
    </row>
    <row r="39" spans="2:42" s="141" customFormat="1" ht="33" customHeight="1">
      <c r="B39" s="1828" t="s">
        <v>20693</v>
      </c>
      <c r="C39" s="399" t="s">
        <v>813</v>
      </c>
      <c r="D39" s="399">
        <v>3</v>
      </c>
      <c r="E39" s="932"/>
      <c r="F39" s="932"/>
      <c r="G39" s="932"/>
      <c r="H39" s="932"/>
      <c r="I39" s="932"/>
      <c r="J39" s="932"/>
      <c r="K39" s="932"/>
      <c r="L39" s="932"/>
      <c r="M39" s="470">
        <f t="shared" ref="M39:M42" si="20">IFERROR(SUM(E39:L39), 0)</f>
        <v>0</v>
      </c>
      <c r="N39" s="102"/>
      <c r="O39" s="448" t="s">
        <v>20934</v>
      </c>
      <c r="Q39" s="940"/>
      <c r="S39" s="282"/>
      <c r="T39" s="321" t="str">
        <f t="shared" si="18"/>
        <v>Please complete all cells in row</v>
      </c>
      <c r="U39" s="282"/>
      <c r="V39" s="323">
        <f t="shared" si="19"/>
        <v>1</v>
      </c>
      <c r="W39" s="323">
        <f t="shared" si="19"/>
        <v>1</v>
      </c>
      <c r="X39" s="323">
        <f t="shared" si="19"/>
        <v>1</v>
      </c>
      <c r="Y39" s="323">
        <f t="shared" si="19"/>
        <v>1</v>
      </c>
      <c r="Z39" s="323">
        <f t="shared" si="19"/>
        <v>1</v>
      </c>
      <c r="AA39" s="323">
        <f t="shared" si="19"/>
        <v>1</v>
      </c>
      <c r="AB39" s="323">
        <f t="shared" si="19"/>
        <v>1</v>
      </c>
      <c r="AC39" s="323">
        <f t="shared" si="19"/>
        <v>1</v>
      </c>
      <c r="AD39" s="282"/>
      <c r="AF39" s="1828" t="s">
        <v>20693</v>
      </c>
      <c r="AG39" s="442" t="s">
        <v>20935</v>
      </c>
      <c r="AH39" s="442" t="s">
        <v>20936</v>
      </c>
      <c r="AI39" s="442" t="s">
        <v>20937</v>
      </c>
      <c r="AJ39" s="442" t="s">
        <v>20938</v>
      </c>
      <c r="AK39" s="442" t="s">
        <v>20939</v>
      </c>
      <c r="AL39" s="442" t="s">
        <v>20940</v>
      </c>
      <c r="AM39" s="442" t="s">
        <v>20941</v>
      </c>
      <c r="AN39" s="442" t="s">
        <v>20942</v>
      </c>
      <c r="AO39" s="452" t="s">
        <v>20943</v>
      </c>
    </row>
    <row r="40" spans="2:42" s="141" customFormat="1" ht="33" customHeight="1">
      <c r="B40" s="1828" t="s">
        <v>20701</v>
      </c>
      <c r="C40" s="399" t="s">
        <v>813</v>
      </c>
      <c r="D40" s="399">
        <v>3</v>
      </c>
      <c r="E40" s="932"/>
      <c r="F40" s="932"/>
      <c r="G40" s="932"/>
      <c r="H40" s="932"/>
      <c r="I40" s="932"/>
      <c r="J40" s="932"/>
      <c r="K40" s="932"/>
      <c r="L40" s="932"/>
      <c r="M40" s="470">
        <f t="shared" si="20"/>
        <v>0</v>
      </c>
      <c r="N40" s="102"/>
      <c r="O40" s="448" t="s">
        <v>20944</v>
      </c>
      <c r="Q40" s="940"/>
      <c r="S40" s="282"/>
      <c r="T40" s="321" t="str">
        <f t="shared" si="18"/>
        <v>Please complete all cells in row</v>
      </c>
      <c r="U40" s="282"/>
      <c r="V40" s="323">
        <f t="shared" si="19"/>
        <v>1</v>
      </c>
      <c r="W40" s="323">
        <f t="shared" si="19"/>
        <v>1</v>
      </c>
      <c r="X40" s="323">
        <f t="shared" si="19"/>
        <v>1</v>
      </c>
      <c r="Y40" s="323">
        <f t="shared" si="19"/>
        <v>1</v>
      </c>
      <c r="Z40" s="323">
        <f t="shared" si="19"/>
        <v>1</v>
      </c>
      <c r="AA40" s="323">
        <f t="shared" si="19"/>
        <v>1</v>
      </c>
      <c r="AB40" s="323">
        <f t="shared" si="19"/>
        <v>1</v>
      </c>
      <c r="AC40" s="323">
        <f t="shared" si="19"/>
        <v>1</v>
      </c>
      <c r="AD40" s="282"/>
      <c r="AF40" s="1828" t="s">
        <v>20701</v>
      </c>
      <c r="AG40" s="442" t="s">
        <v>20945</v>
      </c>
      <c r="AH40" s="442" t="s">
        <v>20946</v>
      </c>
      <c r="AI40" s="442" t="s">
        <v>20947</v>
      </c>
      <c r="AJ40" s="442" t="s">
        <v>20948</v>
      </c>
      <c r="AK40" s="442" t="s">
        <v>20949</v>
      </c>
      <c r="AL40" s="442" t="s">
        <v>20950</v>
      </c>
      <c r="AM40" s="442" t="s">
        <v>20951</v>
      </c>
      <c r="AN40" s="442" t="s">
        <v>20952</v>
      </c>
      <c r="AO40" s="452" t="s">
        <v>20953</v>
      </c>
    </row>
    <row r="41" spans="2:42" s="141" customFormat="1" ht="33" customHeight="1">
      <c r="B41" s="1828" t="s">
        <v>20709</v>
      </c>
      <c r="C41" s="399" t="s">
        <v>813</v>
      </c>
      <c r="D41" s="399">
        <v>3</v>
      </c>
      <c r="E41" s="932"/>
      <c r="F41" s="932"/>
      <c r="G41" s="932"/>
      <c r="H41" s="932"/>
      <c r="I41" s="932"/>
      <c r="J41" s="932"/>
      <c r="K41" s="932"/>
      <c r="L41" s="932"/>
      <c r="M41" s="470">
        <f t="shared" si="20"/>
        <v>0</v>
      </c>
      <c r="N41" s="102"/>
      <c r="O41" s="448" t="s">
        <v>20954</v>
      </c>
      <c r="Q41" s="940"/>
      <c r="S41" s="282"/>
      <c r="T41" s="321" t="str">
        <f t="shared" si="18"/>
        <v>Please complete all cells in row</v>
      </c>
      <c r="U41" s="282"/>
      <c r="V41" s="323">
        <f t="shared" si="19"/>
        <v>1</v>
      </c>
      <c r="W41" s="323">
        <f t="shared" si="19"/>
        <v>1</v>
      </c>
      <c r="X41" s="323">
        <f t="shared" si="19"/>
        <v>1</v>
      </c>
      <c r="Y41" s="323">
        <f t="shared" si="19"/>
        <v>1</v>
      </c>
      <c r="Z41" s="323">
        <f t="shared" si="19"/>
        <v>1</v>
      </c>
      <c r="AA41" s="323">
        <f t="shared" si="19"/>
        <v>1</v>
      </c>
      <c r="AB41" s="323">
        <f t="shared" si="19"/>
        <v>1</v>
      </c>
      <c r="AC41" s="323">
        <f t="shared" si="19"/>
        <v>1</v>
      </c>
      <c r="AD41" s="282"/>
      <c r="AF41" s="1828" t="s">
        <v>20709</v>
      </c>
      <c r="AG41" s="442" t="s">
        <v>20955</v>
      </c>
      <c r="AH41" s="442" t="s">
        <v>20956</v>
      </c>
      <c r="AI41" s="442" t="s">
        <v>20957</v>
      </c>
      <c r="AJ41" s="442" t="s">
        <v>20958</v>
      </c>
      <c r="AK41" s="442" t="s">
        <v>20959</v>
      </c>
      <c r="AL41" s="442" t="s">
        <v>20960</v>
      </c>
      <c r="AM41" s="442" t="s">
        <v>20961</v>
      </c>
      <c r="AN41" s="442" t="s">
        <v>20962</v>
      </c>
      <c r="AO41" s="452" t="s">
        <v>20963</v>
      </c>
    </row>
    <row r="42" spans="2:42" s="141" customFormat="1" ht="33" customHeight="1">
      <c r="B42" s="1828" t="s">
        <v>20717</v>
      </c>
      <c r="C42" s="399" t="s">
        <v>813</v>
      </c>
      <c r="D42" s="399">
        <v>3</v>
      </c>
      <c r="E42" s="932"/>
      <c r="F42" s="932"/>
      <c r="G42" s="932"/>
      <c r="H42" s="932"/>
      <c r="I42" s="932"/>
      <c r="J42" s="932"/>
      <c r="K42" s="932"/>
      <c r="L42" s="932"/>
      <c r="M42" s="470">
        <f t="shared" si="20"/>
        <v>0</v>
      </c>
      <c r="N42" s="102"/>
      <c r="O42" s="448" t="s">
        <v>20964</v>
      </c>
      <c r="Q42" s="940"/>
      <c r="S42" s="282"/>
      <c r="T42" s="321" t="str">
        <f t="shared" si="18"/>
        <v>Please complete all cells in row</v>
      </c>
      <c r="U42" s="282"/>
      <c r="V42" s="323">
        <f t="shared" si="19"/>
        <v>1</v>
      </c>
      <c r="W42" s="323">
        <f t="shared" si="19"/>
        <v>1</v>
      </c>
      <c r="X42" s="323">
        <f t="shared" si="19"/>
        <v>1</v>
      </c>
      <c r="Y42" s="323">
        <f t="shared" si="19"/>
        <v>1</v>
      </c>
      <c r="Z42" s="323">
        <f t="shared" si="19"/>
        <v>1</v>
      </c>
      <c r="AA42" s="323">
        <f t="shared" si="19"/>
        <v>1</v>
      </c>
      <c r="AB42" s="323">
        <f t="shared" si="19"/>
        <v>1</v>
      </c>
      <c r="AC42" s="323">
        <f t="shared" si="19"/>
        <v>1</v>
      </c>
      <c r="AD42" s="282"/>
      <c r="AF42" s="1828" t="s">
        <v>20717</v>
      </c>
      <c r="AG42" s="442" t="s">
        <v>20965</v>
      </c>
      <c r="AH42" s="442" t="s">
        <v>20966</v>
      </c>
      <c r="AI42" s="442" t="s">
        <v>20967</v>
      </c>
      <c r="AJ42" s="442" t="s">
        <v>20968</v>
      </c>
      <c r="AK42" s="442" t="s">
        <v>20969</v>
      </c>
      <c r="AL42" s="442" t="s">
        <v>20970</v>
      </c>
      <c r="AM42" s="442" t="s">
        <v>20971</v>
      </c>
      <c r="AN42" s="442" t="s">
        <v>20972</v>
      </c>
      <c r="AO42" s="452" t="s">
        <v>20973</v>
      </c>
    </row>
    <row r="43" spans="2:42" s="141" customFormat="1" ht="33" customHeight="1" thickBot="1">
      <c r="B43" s="1830" t="s">
        <v>20725</v>
      </c>
      <c r="C43" s="456" t="s">
        <v>813</v>
      </c>
      <c r="D43" s="456">
        <v>3</v>
      </c>
      <c r="E43" s="493">
        <f>IFERROR(SUM(E38:E42), 0)</f>
        <v>0</v>
      </c>
      <c r="F43" s="493">
        <f t="shared" ref="F43:L43" si="21">IFERROR(SUM(F38:F42), 0)</f>
        <v>0</v>
      </c>
      <c r="G43" s="493">
        <f t="shared" si="21"/>
        <v>0</v>
      </c>
      <c r="H43" s="493">
        <f t="shared" si="21"/>
        <v>0</v>
      </c>
      <c r="I43" s="493">
        <f t="shared" si="21"/>
        <v>0</v>
      </c>
      <c r="J43" s="493">
        <f t="shared" si="21"/>
        <v>0</v>
      </c>
      <c r="K43" s="493">
        <f t="shared" si="21"/>
        <v>0</v>
      </c>
      <c r="L43" s="493">
        <f t="shared" si="21"/>
        <v>0</v>
      </c>
      <c r="M43" s="471">
        <f>IFERROR(SUM(E43:L43), 0)</f>
        <v>0</v>
      </c>
      <c r="N43" s="102"/>
      <c r="O43" s="449" t="s">
        <v>20974</v>
      </c>
      <c r="Q43" s="941"/>
      <c r="S43" s="282"/>
      <c r="T43" s="321"/>
      <c r="U43" s="282"/>
      <c r="AD43" s="282"/>
      <c r="AF43" s="1830" t="s">
        <v>20725</v>
      </c>
      <c r="AG43" s="467" t="s">
        <v>20975</v>
      </c>
      <c r="AH43" s="467" t="s">
        <v>20976</v>
      </c>
      <c r="AI43" s="467" t="s">
        <v>20977</v>
      </c>
      <c r="AJ43" s="467" t="s">
        <v>20978</v>
      </c>
      <c r="AK43" s="467" t="s">
        <v>20979</v>
      </c>
      <c r="AL43" s="467" t="s">
        <v>20980</v>
      </c>
      <c r="AM43" s="467" t="s">
        <v>20981</v>
      </c>
      <c r="AN43" s="467" t="s">
        <v>20982</v>
      </c>
      <c r="AO43" s="457" t="s">
        <v>20983</v>
      </c>
    </row>
    <row r="44" spans="2:42" ht="32.25" customHeight="1">
      <c r="B44" s="1902"/>
      <c r="C44" s="1902"/>
      <c r="D44" s="1902"/>
      <c r="E44" s="1902"/>
      <c r="F44" s="1902"/>
      <c r="G44" s="1902"/>
      <c r="H44" s="1902"/>
      <c r="I44" s="1902"/>
      <c r="J44" s="1902"/>
      <c r="K44" s="1902"/>
      <c r="L44" s="1902"/>
      <c r="M44" s="1902"/>
      <c r="N44" s="1902"/>
      <c r="P44" s="1902"/>
      <c r="Q44" s="1902"/>
      <c r="R44" s="1902"/>
      <c r="S44" s="1902"/>
      <c r="T44" s="1902"/>
      <c r="U44" s="1902"/>
      <c r="V44" s="1902"/>
      <c r="W44" s="1902"/>
      <c r="X44" s="1902"/>
      <c r="Y44" s="1902"/>
      <c r="Z44" s="1902"/>
      <c r="AA44" s="1902"/>
      <c r="AB44" s="1902"/>
      <c r="AC44" s="1902"/>
      <c r="AD44" s="1902"/>
      <c r="AE44" s="1902"/>
      <c r="AF44" s="1933"/>
      <c r="AG44" s="1902"/>
      <c r="AH44" s="1902"/>
      <c r="AI44" s="1902"/>
      <c r="AJ44" s="1902"/>
      <c r="AK44" s="1902"/>
      <c r="AL44" s="1902"/>
      <c r="AM44" s="1902"/>
      <c r="AN44" s="1902"/>
      <c r="AO44" s="1902"/>
      <c r="AP44" s="1902"/>
    </row>
    <row r="45" spans="2:42" ht="32.25" customHeight="1">
      <c r="B45" s="1902"/>
      <c r="C45" s="1902"/>
      <c r="D45" s="1902"/>
      <c r="E45" s="1902"/>
      <c r="F45" s="1902"/>
      <c r="G45" s="1902"/>
      <c r="H45" s="1902"/>
      <c r="I45" s="1902"/>
      <c r="J45" s="1902"/>
      <c r="K45" s="1902"/>
      <c r="L45" s="1902"/>
      <c r="M45" s="1902"/>
      <c r="N45" s="1902"/>
      <c r="P45" s="1902"/>
      <c r="Q45" s="1902"/>
      <c r="R45" s="1902"/>
      <c r="S45" s="1902"/>
      <c r="T45" s="1902"/>
      <c r="U45" s="1902"/>
      <c r="V45" s="1902"/>
      <c r="W45" s="1902"/>
      <c r="X45" s="1902"/>
      <c r="Y45" s="1902"/>
      <c r="Z45" s="1902"/>
      <c r="AA45" s="1902"/>
      <c r="AB45" s="1902"/>
      <c r="AC45" s="1902"/>
      <c r="AD45" s="1902"/>
      <c r="AE45" s="1902"/>
      <c r="AF45" s="1933"/>
      <c r="AG45" s="1902"/>
      <c r="AH45" s="1902"/>
      <c r="AI45" s="1902"/>
      <c r="AJ45" s="1902"/>
      <c r="AK45" s="1902"/>
      <c r="AL45" s="1902"/>
      <c r="AM45" s="1902"/>
      <c r="AN45" s="1902"/>
      <c r="AO45" s="1902"/>
      <c r="AP45" s="1902"/>
    </row>
    <row r="46" spans="2:42" ht="32.25" customHeight="1">
      <c r="B46" s="1902"/>
      <c r="C46" s="1902"/>
      <c r="D46" s="1902"/>
      <c r="E46" s="1902"/>
      <c r="F46" s="1902"/>
      <c r="G46" s="1902"/>
      <c r="H46" s="1902"/>
      <c r="I46" s="1902"/>
      <c r="J46" s="1902"/>
      <c r="K46" s="1902"/>
      <c r="L46" s="1902"/>
      <c r="M46" s="1902"/>
      <c r="N46" s="1902"/>
      <c r="P46" s="1902"/>
      <c r="Q46" s="1902"/>
      <c r="R46" s="1902"/>
      <c r="S46" s="1902"/>
      <c r="T46" s="1902"/>
      <c r="U46" s="1902"/>
      <c r="V46" s="1902"/>
      <c r="W46" s="1902"/>
      <c r="X46" s="1902"/>
      <c r="Y46" s="1902"/>
      <c r="Z46" s="1902"/>
      <c r="AA46" s="1902"/>
      <c r="AB46" s="1902"/>
      <c r="AC46" s="1902"/>
      <c r="AD46" s="1902"/>
      <c r="AE46" s="1902"/>
      <c r="AF46" s="1933"/>
      <c r="AG46" s="1902"/>
      <c r="AH46" s="1902"/>
      <c r="AI46" s="1902"/>
      <c r="AJ46" s="1902"/>
      <c r="AK46" s="1902"/>
      <c r="AL46" s="1902"/>
      <c r="AM46" s="1902"/>
      <c r="AN46" s="1902"/>
      <c r="AO46" s="1902"/>
      <c r="AP46" s="1902"/>
    </row>
    <row r="47" spans="2:42" ht="32.25" customHeight="1">
      <c r="B47" s="1902"/>
      <c r="C47" s="1902"/>
      <c r="D47" s="1902"/>
      <c r="E47" s="1902"/>
      <c r="F47" s="1902"/>
      <c r="G47" s="1902"/>
      <c r="H47" s="1902"/>
      <c r="I47" s="1902"/>
      <c r="J47" s="1902"/>
      <c r="K47" s="1902"/>
      <c r="L47" s="1902"/>
      <c r="M47" s="1902"/>
      <c r="N47" s="1902"/>
      <c r="P47" s="1902"/>
      <c r="Q47" s="1902"/>
      <c r="R47" s="1902"/>
      <c r="S47" s="1902"/>
      <c r="T47" s="1902"/>
      <c r="U47" s="1902"/>
      <c r="V47" s="1902"/>
      <c r="W47" s="1902"/>
      <c r="X47" s="1902"/>
      <c r="Y47" s="1902"/>
      <c r="Z47" s="1902"/>
      <c r="AA47" s="1902"/>
      <c r="AB47" s="1902"/>
      <c r="AC47" s="1902"/>
      <c r="AD47" s="1902"/>
      <c r="AE47" s="1902"/>
      <c r="AF47" s="1933"/>
      <c r="AG47" s="1902"/>
      <c r="AH47" s="1902"/>
      <c r="AI47" s="1902"/>
      <c r="AJ47" s="1902"/>
      <c r="AK47" s="1902"/>
      <c r="AL47" s="1902"/>
      <c r="AM47" s="1902"/>
      <c r="AN47" s="1902"/>
      <c r="AO47" s="1902"/>
      <c r="AP47" s="1902"/>
    </row>
    <row r="48" spans="2:42">
      <c r="B48" s="1902"/>
      <c r="C48" s="1902"/>
      <c r="D48" s="1902"/>
      <c r="E48" s="1902"/>
      <c r="F48" s="1902"/>
      <c r="G48" s="1902"/>
      <c r="H48" s="1902"/>
      <c r="I48" s="1902"/>
      <c r="J48" s="1902"/>
      <c r="K48" s="1902"/>
      <c r="L48" s="1902"/>
      <c r="M48" s="1902"/>
      <c r="N48" s="1902"/>
      <c r="P48" s="1902"/>
      <c r="Q48" s="1902"/>
      <c r="R48" s="1902"/>
      <c r="S48" s="1902"/>
      <c r="T48" s="1902"/>
      <c r="U48" s="1902"/>
      <c r="V48" s="1902"/>
      <c r="W48" s="1902"/>
      <c r="X48" s="1902"/>
      <c r="Y48" s="1902"/>
      <c r="Z48" s="1902"/>
      <c r="AA48" s="1902"/>
      <c r="AB48" s="1902"/>
      <c r="AC48" s="1902"/>
      <c r="AD48" s="1902"/>
      <c r="AE48" s="1902"/>
      <c r="AF48" s="1933"/>
      <c r="AG48" s="1902"/>
      <c r="AH48" s="1902"/>
      <c r="AI48" s="1902"/>
      <c r="AJ48" s="1902"/>
      <c r="AK48" s="1902"/>
      <c r="AL48" s="1902"/>
      <c r="AM48" s="1902"/>
      <c r="AN48" s="1902"/>
      <c r="AO48" s="1902"/>
      <c r="AP48" s="1902"/>
    </row>
    <row r="49" spans="16:42">
      <c r="P49" s="1902"/>
      <c r="Q49" s="1902"/>
      <c r="R49" s="1902"/>
      <c r="S49" s="1902"/>
      <c r="T49" s="1902"/>
      <c r="U49" s="1902"/>
      <c r="V49" s="1902"/>
      <c r="W49" s="1902"/>
      <c r="X49" s="1902"/>
      <c r="Y49" s="1902"/>
      <c r="Z49" s="1902"/>
      <c r="AA49" s="1902"/>
      <c r="AB49" s="1902"/>
      <c r="AC49" s="1902"/>
      <c r="AD49" s="1902"/>
      <c r="AE49" s="1902"/>
      <c r="AF49" s="1933"/>
      <c r="AG49" s="1902"/>
      <c r="AH49" s="1902"/>
      <c r="AI49" s="1902"/>
      <c r="AJ49" s="1902"/>
      <c r="AK49" s="1902"/>
      <c r="AL49" s="1902"/>
      <c r="AM49" s="1902"/>
      <c r="AN49" s="1902"/>
      <c r="AO49" s="1902"/>
      <c r="AP49" s="1902"/>
    </row>
  </sheetData>
  <sheetProtection algorithmName="SHA-512" hashValue="yw+u938c7UfT3XU8/pWpERjTnByV7SEzIGPueZ+9JtFQQwTYd2yVmWXB+sqEAlor6nI481VzFv4WBCpEze+4Mw==" saltValue="qhrzWUbJcK2g7Y3GDd/xFQ==" spinCount="100000" sheet="1" objects="1" scenarios="1"/>
  <mergeCells count="23">
    <mergeCell ref="J5:L5"/>
    <mergeCell ref="M5:M6"/>
    <mergeCell ref="O5:O6"/>
    <mergeCell ref="AO5:AO6"/>
    <mergeCell ref="AF5:AF6"/>
    <mergeCell ref="AG5:AI5"/>
    <mergeCell ref="AJ5:AK5"/>
    <mergeCell ref="AL5:AN5"/>
    <mergeCell ref="Q5:Q6"/>
    <mergeCell ref="B5:B6"/>
    <mergeCell ref="C5:C6"/>
    <mergeCell ref="D5:D6"/>
    <mergeCell ref="E5:G5"/>
    <mergeCell ref="H5:I5"/>
    <mergeCell ref="B1:I1"/>
    <mergeCell ref="K1:N1"/>
    <mergeCell ref="AF1:AK1"/>
    <mergeCell ref="AM1:AO1"/>
    <mergeCell ref="V4:AC4"/>
    <mergeCell ref="B3:Q3"/>
    <mergeCell ref="AF3:AO3"/>
    <mergeCell ref="B2:I2"/>
    <mergeCell ref="AF2:AM2"/>
  </mergeCells>
  <conditionalFormatting sqref="T4:T12">
    <cfRule type="cellIs" dxfId="127" priority="41" operator="equal">
      <formula>0</formula>
    </cfRule>
  </conditionalFormatting>
  <conditionalFormatting sqref="T13">
    <cfRule type="cellIs" dxfId="126" priority="40" operator="equal">
      <formula>0</formula>
    </cfRule>
  </conditionalFormatting>
  <conditionalFormatting sqref="T17">
    <cfRule type="cellIs" dxfId="125" priority="39" operator="equal">
      <formula>0</formula>
    </cfRule>
  </conditionalFormatting>
  <conditionalFormatting sqref="T20:T22">
    <cfRule type="cellIs" dxfId="124" priority="38" operator="equal">
      <formula>0</formula>
    </cfRule>
  </conditionalFormatting>
  <conditionalFormatting sqref="T24">
    <cfRule type="cellIs" dxfId="123" priority="37" operator="equal">
      <formula>0</formula>
    </cfRule>
  </conditionalFormatting>
  <conditionalFormatting sqref="T28">
    <cfRule type="cellIs" dxfId="122" priority="36" operator="equal">
      <formula>0</formula>
    </cfRule>
  </conditionalFormatting>
  <conditionalFormatting sqref="T33">
    <cfRule type="cellIs" dxfId="121" priority="35" operator="equal">
      <formula>0</formula>
    </cfRule>
  </conditionalFormatting>
  <conditionalFormatting sqref="T34">
    <cfRule type="cellIs" dxfId="120" priority="34" operator="equal">
      <formula>0</formula>
    </cfRule>
  </conditionalFormatting>
  <conditionalFormatting sqref="T38:T42">
    <cfRule type="cellIs" dxfId="119" priority="33" operator="equal">
      <formula>0</formula>
    </cfRule>
  </conditionalFormatting>
  <conditionalFormatting sqref="T14:T15">
    <cfRule type="cellIs" dxfId="118" priority="15" operator="equal">
      <formula>0</formula>
    </cfRule>
  </conditionalFormatting>
  <conditionalFormatting sqref="T16">
    <cfRule type="cellIs" dxfId="117" priority="14" operator="equal">
      <formula>0</formula>
    </cfRule>
  </conditionalFormatting>
  <conditionalFormatting sqref="T19">
    <cfRule type="cellIs" dxfId="116" priority="13" operator="equal">
      <formula>0</formula>
    </cfRule>
  </conditionalFormatting>
  <conditionalFormatting sqref="T18">
    <cfRule type="cellIs" dxfId="115" priority="12" operator="equal">
      <formula>0</formula>
    </cfRule>
  </conditionalFormatting>
  <conditionalFormatting sqref="T23">
    <cfRule type="cellIs" dxfId="114" priority="11" operator="equal">
      <formula>0</formula>
    </cfRule>
  </conditionalFormatting>
  <conditionalFormatting sqref="T43">
    <cfRule type="cellIs" dxfId="113" priority="1" operator="equal">
      <formula>0</formula>
    </cfRule>
  </conditionalFormatting>
  <conditionalFormatting sqref="T25:T27">
    <cfRule type="cellIs" dxfId="112" priority="9" operator="equal">
      <formula>0</formula>
    </cfRule>
  </conditionalFormatting>
  <conditionalFormatting sqref="T29">
    <cfRule type="cellIs" dxfId="111" priority="8" operator="equal">
      <formula>0</formula>
    </cfRule>
  </conditionalFormatting>
  <conditionalFormatting sqref="T30">
    <cfRule type="cellIs" dxfId="110" priority="7" operator="equal">
      <formula>0</formula>
    </cfRule>
  </conditionalFormatting>
  <conditionalFormatting sqref="T32">
    <cfRule type="cellIs" dxfId="109" priority="6" operator="equal">
      <formula>0</formula>
    </cfRule>
  </conditionalFormatting>
  <conditionalFormatting sqref="T31">
    <cfRule type="cellIs" dxfId="108" priority="5" operator="equal">
      <formula>0</formula>
    </cfRule>
  </conditionalFormatting>
  <conditionalFormatting sqref="T35">
    <cfRule type="cellIs" dxfId="107" priority="4" operator="equal">
      <formula>0</formula>
    </cfRule>
  </conditionalFormatting>
  <conditionalFormatting sqref="T36">
    <cfRule type="cellIs" dxfId="106" priority="3" operator="equal">
      <formula>0</formula>
    </cfRule>
  </conditionalFormatting>
  <conditionalFormatting sqref="T37">
    <cfRule type="cellIs" dxfId="105" priority="2" operator="equal">
      <formula>0</formula>
    </cfRule>
  </conditionalFormatting>
  <dataValidations count="1">
    <dataValidation type="custom" allowBlank="1" showErrorMessage="1" errorTitle="Input Error" error="Please enter a numeric value." sqref="E38:L42 E33:L34 E28:L28 E24:L24 E17:L17 E13:L13">
      <formula1>ISNUMBER(E13)</formula1>
    </dataValidation>
  </dataValidations>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ignoredErrors>
    <ignoredError sqref="M13 M24 M28 M33:M34 M38:M43" formulaRange="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B1:AK35"/>
  <sheetViews>
    <sheetView showGridLines="0" zoomScale="55" zoomScaleNormal="55" zoomScaleSheetLayoutView="100" workbookViewId="0"/>
  </sheetViews>
  <sheetFormatPr defaultColWidth="9" defaultRowHeight="15.75" customHeight="1"/>
  <cols>
    <col min="1" max="1" width="1.625" style="308" customWidth="1"/>
    <col min="2" max="2" width="37" style="308" customWidth="1"/>
    <col min="3" max="3" width="7.125" style="308" customWidth="1"/>
    <col min="4" max="4" width="5.5" style="308" customWidth="1"/>
    <col min="5" max="16" width="12.5" style="308" customWidth="1"/>
    <col min="17" max="17" width="1.5" style="308" customWidth="1"/>
    <col min="18" max="18" width="12.5" style="308" customWidth="1"/>
    <col min="19" max="19" width="1.625" style="351" customWidth="1"/>
    <col min="20" max="20" width="33.625" style="351" customWidth="1"/>
    <col min="21" max="22" width="1.625" style="351" customWidth="1"/>
    <col min="23" max="23" width="24.625" style="351" customWidth="1"/>
    <col min="24" max="24" width="1.625" style="351" customWidth="1"/>
    <col min="25" max="25" width="5.625" style="351" hidden="1" customWidth="1"/>
    <col min="26" max="29" width="6.125" style="351" hidden="1" customWidth="1"/>
    <col min="30" max="30" width="1.5" style="351" hidden="1" customWidth="1"/>
    <col min="31" max="31" width="5.625" style="351" hidden="1" customWidth="1"/>
    <col min="32" max="32" width="6.125" style="351" hidden="1" customWidth="1"/>
    <col min="33" max="33" width="5.875" style="351" hidden="1" customWidth="1"/>
    <col min="34" max="34" width="6.125" style="351" hidden="1" customWidth="1"/>
    <col min="35" max="35" width="5.125" style="351" hidden="1" customWidth="1"/>
    <col min="36" max="36" width="1.625" style="351" hidden="1" customWidth="1"/>
    <col min="37" max="37" width="1.625" style="308" customWidth="1"/>
    <col min="38" max="16384" width="9" style="308"/>
  </cols>
  <sheetData>
    <row r="1" spans="2:37" ht="29.25" customHeight="1">
      <c r="B1" s="2086" t="s">
        <v>725</v>
      </c>
      <c r="C1" s="2086"/>
      <c r="D1" s="2086"/>
      <c r="E1" s="2086"/>
      <c r="F1" s="2086"/>
      <c r="G1" s="2086"/>
      <c r="H1" s="2086"/>
      <c r="I1" s="2086"/>
      <c r="J1" s="213"/>
      <c r="K1" s="2086"/>
      <c r="L1" s="2086"/>
      <c r="M1" s="2086"/>
      <c r="N1" s="2086"/>
      <c r="O1" s="2086"/>
      <c r="P1" s="2086"/>
      <c r="Q1" s="1847"/>
      <c r="R1" s="1847"/>
      <c r="S1" s="1847"/>
      <c r="T1" s="1847"/>
      <c r="U1" s="1847"/>
      <c r="V1" s="1934"/>
      <c r="W1" s="1847"/>
      <c r="X1" s="1934"/>
      <c r="Y1" s="1847"/>
      <c r="Z1" s="1847"/>
      <c r="AA1" s="1847"/>
      <c r="AB1" s="1847"/>
      <c r="AC1" s="1847"/>
      <c r="AD1" s="1935"/>
      <c r="AE1" s="1847"/>
      <c r="AF1" s="1847"/>
      <c r="AG1" s="1847"/>
      <c r="AH1" s="1847"/>
      <c r="AI1" s="1847"/>
      <c r="AJ1" s="1934"/>
      <c r="AK1" s="1847"/>
    </row>
    <row r="2" spans="2:37" ht="29.25" customHeight="1">
      <c r="B2" s="2086" t="str">
        <f>Validation!B4</f>
        <v>South Staffordshire / Cambridge Water</v>
      </c>
      <c r="C2" s="2086"/>
      <c r="D2" s="2086"/>
      <c r="E2" s="2086"/>
      <c r="F2" s="2086"/>
      <c r="G2" s="2086"/>
      <c r="H2" s="2086"/>
      <c r="I2" s="2086"/>
      <c r="J2" s="213"/>
      <c r="K2" s="98"/>
      <c r="L2" s="98"/>
      <c r="M2" s="98"/>
      <c r="N2" s="98"/>
      <c r="O2" s="98"/>
      <c r="P2" s="98"/>
      <c r="Q2" s="1847"/>
      <c r="R2" s="1847"/>
      <c r="S2" s="1847"/>
      <c r="T2" s="1847"/>
      <c r="U2" s="1847"/>
      <c r="V2" s="1934"/>
      <c r="W2" s="1847"/>
      <c r="X2" s="1934"/>
      <c r="Y2" s="1847"/>
      <c r="Z2" s="1847"/>
      <c r="AA2" s="1847"/>
      <c r="AB2" s="1847"/>
      <c r="AC2" s="1847"/>
      <c r="AD2" s="1935"/>
      <c r="AE2" s="1847"/>
      <c r="AF2" s="1847"/>
      <c r="AG2" s="1847"/>
      <c r="AH2" s="1847"/>
      <c r="AI2" s="1847"/>
      <c r="AJ2" s="1934"/>
      <c r="AK2" s="1847"/>
    </row>
    <row r="3" spans="2:37" ht="45" customHeight="1">
      <c r="B3" s="2197" t="s">
        <v>726</v>
      </c>
      <c r="C3" s="2197"/>
      <c r="D3" s="2197"/>
      <c r="E3" s="2197"/>
      <c r="F3" s="2197"/>
      <c r="G3" s="2197"/>
      <c r="H3" s="2197"/>
      <c r="I3" s="2197"/>
      <c r="J3" s="2197"/>
      <c r="K3" s="2197"/>
      <c r="L3" s="2197"/>
      <c r="M3" s="2197"/>
      <c r="N3" s="2197"/>
      <c r="O3" s="2197"/>
      <c r="P3" s="2197"/>
      <c r="Q3" s="2197"/>
      <c r="R3" s="2197"/>
      <c r="S3" s="2197"/>
      <c r="T3" s="2197"/>
      <c r="U3" s="1847"/>
      <c r="V3" s="1934"/>
      <c r="W3" s="430" t="s">
        <v>798</v>
      </c>
      <c r="X3" s="1934"/>
      <c r="Y3" s="1847"/>
      <c r="Z3" s="1847"/>
      <c r="AA3" s="1847"/>
      <c r="AB3" s="1847"/>
      <c r="AC3" s="1847"/>
      <c r="AD3" s="1935"/>
      <c r="AE3" s="1847"/>
      <c r="AF3" s="1847"/>
      <c r="AG3" s="1847"/>
      <c r="AH3" s="1847"/>
      <c r="AI3" s="1847"/>
      <c r="AJ3" s="1934"/>
      <c r="AK3" s="1847"/>
    </row>
    <row r="4" spans="2:37" ht="15" customHeight="1" thickBot="1">
      <c r="B4" s="142"/>
      <c r="C4" s="142"/>
      <c r="D4" s="142"/>
      <c r="E4" s="143"/>
      <c r="F4" s="150"/>
      <c r="G4" s="150"/>
      <c r="H4" s="150"/>
      <c r="I4" s="150"/>
      <c r="J4" s="150"/>
      <c r="K4" s="150"/>
      <c r="L4" s="150"/>
      <c r="M4" s="150"/>
      <c r="N4" s="150"/>
      <c r="O4" s="150"/>
      <c r="P4" s="150"/>
      <c r="Q4" s="150"/>
      <c r="R4" s="1847"/>
      <c r="S4" s="141"/>
      <c r="T4" s="141"/>
      <c r="U4" s="141"/>
      <c r="V4" s="1934"/>
      <c r="W4" s="1847"/>
      <c r="X4" s="1934"/>
      <c r="Y4" s="1847"/>
      <c r="Z4" s="1847"/>
      <c r="AA4" s="1847"/>
      <c r="AB4" s="1847"/>
      <c r="AC4" s="1847"/>
      <c r="AD4" s="1935"/>
      <c r="AE4" s="1847"/>
      <c r="AF4" s="1847"/>
      <c r="AG4" s="1847"/>
      <c r="AH4" s="1847"/>
      <c r="AI4" s="1847"/>
      <c r="AJ4" s="1934"/>
      <c r="AK4" s="1847"/>
    </row>
    <row r="5" spans="2:37" s="145" customFormat="1" ht="29.25" customHeight="1">
      <c r="B5" s="2221" t="s">
        <v>800</v>
      </c>
      <c r="C5" s="2224" t="s">
        <v>801</v>
      </c>
      <c r="D5" s="2224" t="s">
        <v>20984</v>
      </c>
      <c r="E5" s="2227" t="s">
        <v>20985</v>
      </c>
      <c r="F5" s="2227"/>
      <c r="G5" s="2227"/>
      <c r="H5" s="2227"/>
      <c r="I5" s="2227"/>
      <c r="J5" s="2227"/>
      <c r="K5" s="2227" t="s">
        <v>20986</v>
      </c>
      <c r="L5" s="2227"/>
      <c r="M5" s="2227"/>
      <c r="N5" s="2227"/>
      <c r="O5" s="2227"/>
      <c r="P5" s="2228"/>
      <c r="R5" s="2174" t="s">
        <v>806</v>
      </c>
      <c r="T5" s="2174" t="s">
        <v>807</v>
      </c>
      <c r="V5" s="283"/>
      <c r="X5" s="283"/>
      <c r="AD5" s="64"/>
      <c r="AJ5" s="283"/>
    </row>
    <row r="6" spans="2:37" s="145" customFormat="1" ht="15" customHeight="1">
      <c r="B6" s="2222"/>
      <c r="C6" s="2225"/>
      <c r="D6" s="2225"/>
      <c r="E6" s="2229" t="s">
        <v>1737</v>
      </c>
      <c r="F6" s="2229" t="s">
        <v>2737</v>
      </c>
      <c r="G6" s="2229"/>
      <c r="H6" s="2229"/>
      <c r="I6" s="2229"/>
      <c r="J6" s="2229" t="s">
        <v>1016</v>
      </c>
      <c r="K6" s="2229" t="s">
        <v>1737</v>
      </c>
      <c r="L6" s="2229" t="s">
        <v>2737</v>
      </c>
      <c r="M6" s="2229"/>
      <c r="N6" s="2229"/>
      <c r="O6" s="2229"/>
      <c r="P6" s="2231" t="s">
        <v>1016</v>
      </c>
      <c r="R6" s="2177"/>
      <c r="T6" s="2177"/>
      <c r="V6" s="283"/>
      <c r="X6" s="283"/>
      <c r="AD6" s="64"/>
      <c r="AJ6" s="283"/>
    </row>
    <row r="7" spans="2:37" s="145" customFormat="1" ht="30" customHeight="1" thickBot="1">
      <c r="B7" s="2223"/>
      <c r="C7" s="2226"/>
      <c r="D7" s="2226"/>
      <c r="E7" s="2230"/>
      <c r="F7" s="1835" t="s">
        <v>20560</v>
      </c>
      <c r="G7" s="1835" t="s">
        <v>20561</v>
      </c>
      <c r="H7" s="1835" t="s">
        <v>20562</v>
      </c>
      <c r="I7" s="1835" t="s">
        <v>20563</v>
      </c>
      <c r="J7" s="2230"/>
      <c r="K7" s="2230"/>
      <c r="L7" s="1835" t="s">
        <v>20560</v>
      </c>
      <c r="M7" s="1835" t="s">
        <v>20561</v>
      </c>
      <c r="N7" s="1835" t="s">
        <v>20562</v>
      </c>
      <c r="O7" s="1835" t="s">
        <v>20563</v>
      </c>
      <c r="P7" s="2232"/>
      <c r="R7" s="2176"/>
      <c r="T7" s="2176"/>
      <c r="V7" s="283"/>
      <c r="W7" s="299"/>
      <c r="X7" s="283"/>
      <c r="AD7" s="64"/>
      <c r="AJ7" s="283"/>
    </row>
    <row r="8" spans="2:37" s="145" customFormat="1" ht="15" customHeight="1" thickBot="1">
      <c r="B8" s="146"/>
      <c r="C8" s="146"/>
      <c r="D8" s="146"/>
      <c r="E8" s="147"/>
      <c r="F8" s="147"/>
      <c r="G8" s="147"/>
      <c r="H8" s="147"/>
      <c r="I8" s="147"/>
      <c r="J8" s="147"/>
      <c r="K8" s="147"/>
      <c r="L8" s="147"/>
      <c r="M8" s="147"/>
      <c r="N8" s="147"/>
      <c r="O8" s="147"/>
      <c r="P8" s="147"/>
      <c r="R8" s="141"/>
      <c r="V8" s="283"/>
      <c r="X8" s="283"/>
      <c r="Y8" s="2198" t="s">
        <v>799</v>
      </c>
      <c r="Z8" s="2198"/>
      <c r="AA8" s="2198"/>
      <c r="AB8" s="2212"/>
      <c r="AC8" s="2212"/>
      <c r="AD8" s="64"/>
      <c r="AE8" s="2198" t="s">
        <v>799</v>
      </c>
      <c r="AF8" s="2198"/>
      <c r="AG8" s="2198"/>
      <c r="AH8" s="2212"/>
      <c r="AI8" s="2212"/>
      <c r="AJ8" s="283"/>
    </row>
    <row r="9" spans="2:37" s="145" customFormat="1" ht="21" customHeight="1" thickBot="1">
      <c r="B9" s="390" t="s">
        <v>20987</v>
      </c>
      <c r="C9" s="279"/>
      <c r="D9" s="279"/>
      <c r="E9" s="14"/>
      <c r="F9" s="14"/>
      <c r="G9" s="147"/>
      <c r="H9" s="147"/>
      <c r="I9" s="147"/>
      <c r="J9" s="147"/>
      <c r="K9" s="147"/>
      <c r="L9" s="147"/>
      <c r="M9" s="147"/>
      <c r="N9" s="147"/>
      <c r="O9" s="147"/>
      <c r="P9" s="147"/>
      <c r="R9" s="141"/>
      <c r="V9" s="283"/>
      <c r="X9" s="283"/>
      <c r="Y9" s="317" t="s">
        <v>808</v>
      </c>
      <c r="AD9" s="64"/>
      <c r="AE9" s="317" t="s">
        <v>808</v>
      </c>
      <c r="AJ9" s="283"/>
    </row>
    <row r="10" spans="2:37" s="145" customFormat="1" ht="33" customHeight="1">
      <c r="B10" s="1739" t="s">
        <v>20988</v>
      </c>
      <c r="C10" s="379" t="s">
        <v>813</v>
      </c>
      <c r="D10" s="379">
        <v>3</v>
      </c>
      <c r="E10" s="924"/>
      <c r="F10" s="924"/>
      <c r="G10" s="924"/>
      <c r="H10" s="924"/>
      <c r="I10" s="924"/>
      <c r="J10" s="502">
        <f>IFERROR(SUM(E10:I10), 0)</f>
        <v>0</v>
      </c>
      <c r="K10" s="924"/>
      <c r="L10" s="924"/>
      <c r="M10" s="924"/>
      <c r="N10" s="924"/>
      <c r="O10" s="924"/>
      <c r="P10" s="503">
        <f>IFERROR(SUM(K10:O10), 0)</f>
        <v>0</v>
      </c>
      <c r="Q10" s="64"/>
      <c r="R10" s="385" t="s">
        <v>20989</v>
      </c>
      <c r="T10" s="942"/>
      <c r="V10" s="283"/>
      <c r="W10" s="321" t="str">
        <f t="shared" ref="W10:W19" si="0">IF( SUM( Y10:AI10 ) = 0, 0, $Y$9 )</f>
        <v>Please complete all cells in row</v>
      </c>
      <c r="X10" s="283"/>
      <c r="Y10" s="323">
        <f t="shared" ref="Y10:Y19" si="1" xml:space="preserve"> IF( ISNUMBER( E10 ), 0, 1 )</f>
        <v>1</v>
      </c>
      <c r="Z10" s="323">
        <f t="shared" ref="Z10:Z19" si="2" xml:space="preserve"> IF( ISNUMBER( F10 ), 0, 1 )</f>
        <v>1</v>
      </c>
      <c r="AA10" s="323">
        <f t="shared" ref="AA10:AA19" si="3" xml:space="preserve"> IF( ISNUMBER( G10 ), 0, 1 )</f>
        <v>1</v>
      </c>
      <c r="AB10" s="323">
        <f t="shared" ref="AB10:AB19" si="4" xml:space="preserve"> IF( ISNUMBER( H10 ), 0, 1 )</f>
        <v>1</v>
      </c>
      <c r="AC10" s="323">
        <f t="shared" ref="AC10:AC19" si="5" xml:space="preserve"> IF( ISNUMBER( I10 ), 0, 1 )</f>
        <v>1</v>
      </c>
      <c r="AD10" s="64"/>
      <c r="AE10" s="323">
        <f t="shared" ref="AE10:AE19" si="6" xml:space="preserve"> IF( ISNUMBER( K10 ), 0, 1 )</f>
        <v>1</v>
      </c>
      <c r="AF10" s="323">
        <f t="shared" ref="AF10:AF19" si="7" xml:space="preserve"> IF( ISNUMBER( L10 ), 0, 1 )</f>
        <v>1</v>
      </c>
      <c r="AG10" s="323">
        <f t="shared" ref="AG10:AG19" si="8" xml:space="preserve"> IF( ISNUMBER( M10 ), 0, 1 )</f>
        <v>1</v>
      </c>
      <c r="AH10" s="323">
        <f t="shared" ref="AH10:AH19" si="9" xml:space="preserve"> IF( ISNUMBER( N10 ), 0, 1 )</f>
        <v>1</v>
      </c>
      <c r="AI10" s="323">
        <f t="shared" ref="AI10:AI19" si="10" xml:space="preserve"> IF( ISNUMBER( O10 ), 0, 1 )</f>
        <v>1</v>
      </c>
      <c r="AJ10" s="283"/>
    </row>
    <row r="11" spans="2:37" s="145" customFormat="1" ht="33" customHeight="1">
      <c r="B11" s="1740" t="s">
        <v>20990</v>
      </c>
      <c r="C11" s="375" t="s">
        <v>813</v>
      </c>
      <c r="D11" s="375">
        <v>3</v>
      </c>
      <c r="E11" s="926"/>
      <c r="F11" s="926"/>
      <c r="G11" s="926"/>
      <c r="H11" s="926"/>
      <c r="I11" s="926"/>
      <c r="J11" s="501">
        <f t="shared" ref="J11:J19" si="11">IFERROR(SUM(E11:I11), 0)</f>
        <v>0</v>
      </c>
      <c r="K11" s="926"/>
      <c r="L11" s="926"/>
      <c r="M11" s="926"/>
      <c r="N11" s="926"/>
      <c r="O11" s="926"/>
      <c r="P11" s="504">
        <f>IFERROR(SUM(K11:O11), 0)</f>
        <v>0</v>
      </c>
      <c r="Q11" s="64"/>
      <c r="R11" s="386" t="s">
        <v>20991</v>
      </c>
      <c r="T11" s="943"/>
      <c r="V11" s="283"/>
      <c r="W11" s="321" t="str">
        <f t="shared" si="0"/>
        <v>Please complete all cells in row</v>
      </c>
      <c r="X11" s="283"/>
      <c r="Y11" s="323">
        <f t="shared" si="1"/>
        <v>1</v>
      </c>
      <c r="Z11" s="323">
        <f t="shared" si="2"/>
        <v>1</v>
      </c>
      <c r="AA11" s="323">
        <f t="shared" si="3"/>
        <v>1</v>
      </c>
      <c r="AB11" s="323">
        <f t="shared" si="4"/>
        <v>1</v>
      </c>
      <c r="AC11" s="323">
        <f t="shared" si="5"/>
        <v>1</v>
      </c>
      <c r="AD11" s="64"/>
      <c r="AE11" s="323">
        <f t="shared" si="6"/>
        <v>1</v>
      </c>
      <c r="AF11" s="323">
        <f t="shared" si="7"/>
        <v>1</v>
      </c>
      <c r="AG11" s="323">
        <f t="shared" si="8"/>
        <v>1</v>
      </c>
      <c r="AH11" s="323">
        <f t="shared" si="9"/>
        <v>1</v>
      </c>
      <c r="AI11" s="323">
        <f t="shared" si="10"/>
        <v>1</v>
      </c>
      <c r="AJ11" s="283"/>
    </row>
    <row r="12" spans="2:37" s="145" customFormat="1" ht="33" customHeight="1">
      <c r="B12" s="1740" t="s">
        <v>20992</v>
      </c>
      <c r="C12" s="375" t="s">
        <v>813</v>
      </c>
      <c r="D12" s="375">
        <v>3</v>
      </c>
      <c r="E12" s="926"/>
      <c r="F12" s="926"/>
      <c r="G12" s="926"/>
      <c r="H12" s="926"/>
      <c r="I12" s="926"/>
      <c r="J12" s="501">
        <f t="shared" si="11"/>
        <v>0</v>
      </c>
      <c r="K12" s="926"/>
      <c r="L12" s="926"/>
      <c r="M12" s="926"/>
      <c r="N12" s="926"/>
      <c r="O12" s="926"/>
      <c r="P12" s="504">
        <f t="shared" ref="P12:P19" si="12">IFERROR(SUM(K12:O12), 0)</f>
        <v>0</v>
      </c>
      <c r="Q12" s="64"/>
      <c r="R12" s="386" t="s">
        <v>20993</v>
      </c>
      <c r="T12" s="943"/>
      <c r="V12" s="283"/>
      <c r="W12" s="321" t="str">
        <f t="shared" si="0"/>
        <v>Please complete all cells in row</v>
      </c>
      <c r="X12" s="283"/>
      <c r="Y12" s="323">
        <f t="shared" si="1"/>
        <v>1</v>
      </c>
      <c r="Z12" s="323">
        <f t="shared" si="2"/>
        <v>1</v>
      </c>
      <c r="AA12" s="323">
        <f t="shared" si="3"/>
        <v>1</v>
      </c>
      <c r="AB12" s="323">
        <f t="shared" si="4"/>
        <v>1</v>
      </c>
      <c r="AC12" s="323">
        <f t="shared" si="5"/>
        <v>1</v>
      </c>
      <c r="AD12" s="64"/>
      <c r="AE12" s="323">
        <f t="shared" si="6"/>
        <v>1</v>
      </c>
      <c r="AF12" s="323">
        <f t="shared" si="7"/>
        <v>1</v>
      </c>
      <c r="AG12" s="323">
        <f t="shared" si="8"/>
        <v>1</v>
      </c>
      <c r="AH12" s="323">
        <f t="shared" si="9"/>
        <v>1</v>
      </c>
      <c r="AI12" s="323">
        <f t="shared" si="10"/>
        <v>1</v>
      </c>
      <c r="AJ12" s="283"/>
    </row>
    <row r="13" spans="2:37" s="145" customFormat="1" ht="33" customHeight="1">
      <c r="B13" s="1740" t="s">
        <v>20994</v>
      </c>
      <c r="C13" s="375" t="s">
        <v>813</v>
      </c>
      <c r="D13" s="375">
        <v>3</v>
      </c>
      <c r="E13" s="926"/>
      <c r="F13" s="926"/>
      <c r="G13" s="926"/>
      <c r="H13" s="926"/>
      <c r="I13" s="926"/>
      <c r="J13" s="501">
        <f t="shared" si="11"/>
        <v>0</v>
      </c>
      <c r="K13" s="926"/>
      <c r="L13" s="926"/>
      <c r="M13" s="926"/>
      <c r="N13" s="926"/>
      <c r="O13" s="926"/>
      <c r="P13" s="504">
        <f t="shared" si="12"/>
        <v>0</v>
      </c>
      <c r="Q13" s="64"/>
      <c r="R13" s="386" t="s">
        <v>20995</v>
      </c>
      <c r="T13" s="943"/>
      <c r="V13" s="283"/>
      <c r="W13" s="321" t="str">
        <f t="shared" si="0"/>
        <v>Please complete all cells in row</v>
      </c>
      <c r="X13" s="283"/>
      <c r="Y13" s="323">
        <f t="shared" si="1"/>
        <v>1</v>
      </c>
      <c r="Z13" s="323">
        <f t="shared" si="2"/>
        <v>1</v>
      </c>
      <c r="AA13" s="323">
        <f t="shared" si="3"/>
        <v>1</v>
      </c>
      <c r="AB13" s="323">
        <f t="shared" si="4"/>
        <v>1</v>
      </c>
      <c r="AC13" s="323">
        <f t="shared" si="5"/>
        <v>1</v>
      </c>
      <c r="AD13" s="64"/>
      <c r="AE13" s="323">
        <f t="shared" si="6"/>
        <v>1</v>
      </c>
      <c r="AF13" s="323">
        <f t="shared" si="7"/>
        <v>1</v>
      </c>
      <c r="AG13" s="323">
        <f t="shared" si="8"/>
        <v>1</v>
      </c>
      <c r="AH13" s="323">
        <f t="shared" si="9"/>
        <v>1</v>
      </c>
      <c r="AI13" s="323">
        <f t="shared" si="10"/>
        <v>1</v>
      </c>
      <c r="AJ13" s="283"/>
    </row>
    <row r="14" spans="2:37" s="145" customFormat="1" ht="33" customHeight="1">
      <c r="B14" s="1740" t="s">
        <v>20996</v>
      </c>
      <c r="C14" s="375" t="s">
        <v>813</v>
      </c>
      <c r="D14" s="375">
        <v>3</v>
      </c>
      <c r="E14" s="926"/>
      <c r="F14" s="926"/>
      <c r="G14" s="926"/>
      <c r="H14" s="926"/>
      <c r="I14" s="926"/>
      <c r="J14" s="501">
        <f t="shared" si="11"/>
        <v>0</v>
      </c>
      <c r="K14" s="926"/>
      <c r="L14" s="926"/>
      <c r="M14" s="926"/>
      <c r="N14" s="926"/>
      <c r="O14" s="926"/>
      <c r="P14" s="504">
        <f t="shared" si="12"/>
        <v>0</v>
      </c>
      <c r="Q14" s="64"/>
      <c r="R14" s="386" t="s">
        <v>20997</v>
      </c>
      <c r="T14" s="943"/>
      <c r="V14" s="283"/>
      <c r="W14" s="321" t="str">
        <f t="shared" si="0"/>
        <v>Please complete all cells in row</v>
      </c>
      <c r="X14" s="283"/>
      <c r="Y14" s="323">
        <f t="shared" si="1"/>
        <v>1</v>
      </c>
      <c r="Z14" s="323">
        <f t="shared" si="2"/>
        <v>1</v>
      </c>
      <c r="AA14" s="323">
        <f t="shared" si="3"/>
        <v>1</v>
      </c>
      <c r="AB14" s="323">
        <f t="shared" si="4"/>
        <v>1</v>
      </c>
      <c r="AC14" s="323">
        <f t="shared" si="5"/>
        <v>1</v>
      </c>
      <c r="AD14" s="64"/>
      <c r="AE14" s="323">
        <f t="shared" si="6"/>
        <v>1</v>
      </c>
      <c r="AF14" s="323">
        <f t="shared" si="7"/>
        <v>1</v>
      </c>
      <c r="AG14" s="323">
        <f t="shared" si="8"/>
        <v>1</v>
      </c>
      <c r="AH14" s="323">
        <f t="shared" si="9"/>
        <v>1</v>
      </c>
      <c r="AI14" s="323">
        <f t="shared" si="10"/>
        <v>1</v>
      </c>
      <c r="AJ14" s="283"/>
    </row>
    <row r="15" spans="2:37" s="145" customFormat="1" ht="33" customHeight="1">
      <c r="B15" s="1740" t="s">
        <v>20998</v>
      </c>
      <c r="C15" s="375" t="s">
        <v>813</v>
      </c>
      <c r="D15" s="375">
        <v>3</v>
      </c>
      <c r="E15" s="926"/>
      <c r="F15" s="926"/>
      <c r="G15" s="926"/>
      <c r="H15" s="926"/>
      <c r="I15" s="926"/>
      <c r="J15" s="501">
        <f t="shared" si="11"/>
        <v>0</v>
      </c>
      <c r="K15" s="926"/>
      <c r="L15" s="926"/>
      <c r="M15" s="926"/>
      <c r="N15" s="926"/>
      <c r="O15" s="926"/>
      <c r="P15" s="504">
        <f t="shared" si="12"/>
        <v>0</v>
      </c>
      <c r="Q15" s="64"/>
      <c r="R15" s="386" t="s">
        <v>20999</v>
      </c>
      <c r="T15" s="943"/>
      <c r="V15" s="283"/>
      <c r="W15" s="321" t="str">
        <f t="shared" si="0"/>
        <v>Please complete all cells in row</v>
      </c>
      <c r="X15" s="283"/>
      <c r="Y15" s="323">
        <f t="shared" si="1"/>
        <v>1</v>
      </c>
      <c r="Z15" s="323">
        <f t="shared" si="2"/>
        <v>1</v>
      </c>
      <c r="AA15" s="323">
        <f t="shared" si="3"/>
        <v>1</v>
      </c>
      <c r="AB15" s="323">
        <f t="shared" si="4"/>
        <v>1</v>
      </c>
      <c r="AC15" s="323">
        <f t="shared" si="5"/>
        <v>1</v>
      </c>
      <c r="AD15" s="64"/>
      <c r="AE15" s="323">
        <f t="shared" si="6"/>
        <v>1</v>
      </c>
      <c r="AF15" s="323">
        <f t="shared" si="7"/>
        <v>1</v>
      </c>
      <c r="AG15" s="323">
        <f t="shared" si="8"/>
        <v>1</v>
      </c>
      <c r="AH15" s="323">
        <f t="shared" si="9"/>
        <v>1</v>
      </c>
      <c r="AI15" s="323">
        <f t="shared" si="10"/>
        <v>1</v>
      </c>
      <c r="AJ15" s="283"/>
    </row>
    <row r="16" spans="2:37" s="145" customFormat="1" ht="33" customHeight="1">
      <c r="B16" s="1740" t="s">
        <v>21000</v>
      </c>
      <c r="C16" s="375" t="s">
        <v>813</v>
      </c>
      <c r="D16" s="375">
        <v>3</v>
      </c>
      <c r="E16" s="926"/>
      <c r="F16" s="926"/>
      <c r="G16" s="926"/>
      <c r="H16" s="926"/>
      <c r="I16" s="926"/>
      <c r="J16" s="501">
        <f t="shared" si="11"/>
        <v>0</v>
      </c>
      <c r="K16" s="926"/>
      <c r="L16" s="926"/>
      <c r="M16" s="926"/>
      <c r="N16" s="926"/>
      <c r="O16" s="926"/>
      <c r="P16" s="504">
        <f t="shared" si="12"/>
        <v>0</v>
      </c>
      <c r="Q16" s="64"/>
      <c r="R16" s="386" t="s">
        <v>21001</v>
      </c>
      <c r="T16" s="943"/>
      <c r="V16" s="283"/>
      <c r="W16" s="321" t="str">
        <f t="shared" si="0"/>
        <v>Please complete all cells in row</v>
      </c>
      <c r="X16" s="283"/>
      <c r="Y16" s="323">
        <f t="shared" si="1"/>
        <v>1</v>
      </c>
      <c r="Z16" s="323">
        <f t="shared" si="2"/>
        <v>1</v>
      </c>
      <c r="AA16" s="323">
        <f t="shared" si="3"/>
        <v>1</v>
      </c>
      <c r="AB16" s="323">
        <f t="shared" si="4"/>
        <v>1</v>
      </c>
      <c r="AC16" s="323">
        <f t="shared" si="5"/>
        <v>1</v>
      </c>
      <c r="AD16" s="64"/>
      <c r="AE16" s="323">
        <f t="shared" si="6"/>
        <v>1</v>
      </c>
      <c r="AF16" s="323">
        <f t="shared" si="7"/>
        <v>1</v>
      </c>
      <c r="AG16" s="323">
        <f t="shared" si="8"/>
        <v>1</v>
      </c>
      <c r="AH16" s="323">
        <f t="shared" si="9"/>
        <v>1</v>
      </c>
      <c r="AI16" s="323">
        <f t="shared" si="10"/>
        <v>1</v>
      </c>
      <c r="AJ16" s="283"/>
    </row>
    <row r="17" spans="2:36" s="145" customFormat="1" ht="33" customHeight="1">
      <c r="B17" s="1740" t="s">
        <v>21002</v>
      </c>
      <c r="C17" s="375" t="s">
        <v>813</v>
      </c>
      <c r="D17" s="375">
        <v>3</v>
      </c>
      <c r="E17" s="926"/>
      <c r="F17" s="926"/>
      <c r="G17" s="926"/>
      <c r="H17" s="926"/>
      <c r="I17" s="926"/>
      <c r="J17" s="501">
        <f t="shared" si="11"/>
        <v>0</v>
      </c>
      <c r="K17" s="926"/>
      <c r="L17" s="926"/>
      <c r="M17" s="926"/>
      <c r="N17" s="926"/>
      <c r="O17" s="926"/>
      <c r="P17" s="504">
        <f t="shared" si="12"/>
        <v>0</v>
      </c>
      <c r="Q17" s="64"/>
      <c r="R17" s="386" t="s">
        <v>21003</v>
      </c>
      <c r="T17" s="943"/>
      <c r="V17" s="283"/>
      <c r="W17" s="321" t="str">
        <f t="shared" si="0"/>
        <v>Please complete all cells in row</v>
      </c>
      <c r="X17" s="283"/>
      <c r="Y17" s="323">
        <f t="shared" si="1"/>
        <v>1</v>
      </c>
      <c r="Z17" s="323">
        <f t="shared" si="2"/>
        <v>1</v>
      </c>
      <c r="AA17" s="323">
        <f t="shared" si="3"/>
        <v>1</v>
      </c>
      <c r="AB17" s="323">
        <f t="shared" si="4"/>
        <v>1</v>
      </c>
      <c r="AC17" s="323">
        <f t="shared" si="5"/>
        <v>1</v>
      </c>
      <c r="AD17" s="64"/>
      <c r="AE17" s="323">
        <f t="shared" si="6"/>
        <v>1</v>
      </c>
      <c r="AF17" s="323">
        <f t="shared" si="7"/>
        <v>1</v>
      </c>
      <c r="AG17" s="323">
        <f t="shared" si="8"/>
        <v>1</v>
      </c>
      <c r="AH17" s="323">
        <f t="shared" si="9"/>
        <v>1</v>
      </c>
      <c r="AI17" s="323">
        <f t="shared" si="10"/>
        <v>1</v>
      </c>
      <c r="AJ17" s="283"/>
    </row>
    <row r="18" spans="2:36" s="145" customFormat="1" ht="33" customHeight="1">
      <c r="B18" s="1740" t="s">
        <v>21004</v>
      </c>
      <c r="C18" s="375" t="s">
        <v>813</v>
      </c>
      <c r="D18" s="375">
        <v>3</v>
      </c>
      <c r="E18" s="926"/>
      <c r="F18" s="926"/>
      <c r="G18" s="926"/>
      <c r="H18" s="926"/>
      <c r="I18" s="926"/>
      <c r="J18" s="501">
        <f t="shared" si="11"/>
        <v>0</v>
      </c>
      <c r="K18" s="926"/>
      <c r="L18" s="926"/>
      <c r="M18" s="926"/>
      <c r="N18" s="926"/>
      <c r="O18" s="926"/>
      <c r="P18" s="504">
        <f t="shared" si="12"/>
        <v>0</v>
      </c>
      <c r="Q18" s="64"/>
      <c r="R18" s="386" t="s">
        <v>21005</v>
      </c>
      <c r="T18" s="943"/>
      <c r="V18" s="283"/>
      <c r="W18" s="321" t="str">
        <f t="shared" si="0"/>
        <v>Please complete all cells in row</v>
      </c>
      <c r="X18" s="283"/>
      <c r="Y18" s="323">
        <f t="shared" si="1"/>
        <v>1</v>
      </c>
      <c r="Z18" s="323">
        <f t="shared" si="2"/>
        <v>1</v>
      </c>
      <c r="AA18" s="323">
        <f t="shared" si="3"/>
        <v>1</v>
      </c>
      <c r="AB18" s="323">
        <f t="shared" si="4"/>
        <v>1</v>
      </c>
      <c r="AC18" s="323">
        <f t="shared" si="5"/>
        <v>1</v>
      </c>
      <c r="AD18" s="64"/>
      <c r="AE18" s="323">
        <f t="shared" si="6"/>
        <v>1</v>
      </c>
      <c r="AF18" s="323">
        <f t="shared" si="7"/>
        <v>1</v>
      </c>
      <c r="AG18" s="323">
        <f t="shared" si="8"/>
        <v>1</v>
      </c>
      <c r="AH18" s="323">
        <f t="shared" si="9"/>
        <v>1</v>
      </c>
      <c r="AI18" s="323">
        <f t="shared" si="10"/>
        <v>1</v>
      </c>
      <c r="AJ18" s="283"/>
    </row>
    <row r="19" spans="2:36" s="145" customFormat="1" ht="33" customHeight="1">
      <c r="B19" s="1740" t="s">
        <v>21006</v>
      </c>
      <c r="C19" s="375" t="s">
        <v>813</v>
      </c>
      <c r="D19" s="375">
        <v>3</v>
      </c>
      <c r="E19" s="926"/>
      <c r="F19" s="926"/>
      <c r="G19" s="926"/>
      <c r="H19" s="926"/>
      <c r="I19" s="926"/>
      <c r="J19" s="501">
        <f t="shared" si="11"/>
        <v>0</v>
      </c>
      <c r="K19" s="926"/>
      <c r="L19" s="926"/>
      <c r="M19" s="926"/>
      <c r="N19" s="926"/>
      <c r="O19" s="926"/>
      <c r="P19" s="504">
        <f t="shared" si="12"/>
        <v>0</v>
      </c>
      <c r="Q19" s="64"/>
      <c r="R19" s="386" t="s">
        <v>21007</v>
      </c>
      <c r="T19" s="943"/>
      <c r="V19" s="283"/>
      <c r="W19" s="321" t="str">
        <f t="shared" si="0"/>
        <v>Please complete all cells in row</v>
      </c>
      <c r="X19" s="283"/>
      <c r="Y19" s="323">
        <f t="shared" si="1"/>
        <v>1</v>
      </c>
      <c r="Z19" s="323">
        <f t="shared" si="2"/>
        <v>1</v>
      </c>
      <c r="AA19" s="323">
        <f t="shared" si="3"/>
        <v>1</v>
      </c>
      <c r="AB19" s="323">
        <f t="shared" si="4"/>
        <v>1</v>
      </c>
      <c r="AC19" s="323">
        <f t="shared" si="5"/>
        <v>1</v>
      </c>
      <c r="AD19" s="64"/>
      <c r="AE19" s="323">
        <f t="shared" si="6"/>
        <v>1</v>
      </c>
      <c r="AF19" s="323">
        <f t="shared" si="7"/>
        <v>1</v>
      </c>
      <c r="AG19" s="323">
        <f t="shared" si="8"/>
        <v>1</v>
      </c>
      <c r="AH19" s="323">
        <f t="shared" si="9"/>
        <v>1</v>
      </c>
      <c r="AI19" s="323">
        <f t="shared" si="10"/>
        <v>1</v>
      </c>
      <c r="AJ19" s="283"/>
    </row>
    <row r="20" spans="2:36" s="145" customFormat="1" ht="33" customHeight="1" thickBot="1">
      <c r="B20" s="1809" t="s">
        <v>21008</v>
      </c>
      <c r="C20" s="382" t="s">
        <v>813</v>
      </c>
      <c r="D20" s="382">
        <v>3</v>
      </c>
      <c r="E20" s="391">
        <f>IFERROR(SUM(E10:E19), 0)</f>
        <v>0</v>
      </c>
      <c r="F20" s="391">
        <f t="shared" ref="F20:I20" si="13">IFERROR(SUM(F10:F19), 0)</f>
        <v>0</v>
      </c>
      <c r="G20" s="391">
        <f t="shared" si="13"/>
        <v>0</v>
      </c>
      <c r="H20" s="391">
        <f t="shared" si="13"/>
        <v>0</v>
      </c>
      <c r="I20" s="391">
        <f t="shared" si="13"/>
        <v>0</v>
      </c>
      <c r="J20" s="391">
        <f>IFERROR(SUM(E20:I20), 0)</f>
        <v>0</v>
      </c>
      <c r="K20" s="391">
        <f t="shared" ref="K20" si="14">IFERROR(SUM(K10:K19), 0)</f>
        <v>0</v>
      </c>
      <c r="L20" s="391">
        <f t="shared" ref="L20" si="15">IFERROR(SUM(L10:L19), 0)</f>
        <v>0</v>
      </c>
      <c r="M20" s="391">
        <f>IFERROR(SUM(M10:M19), 0)</f>
        <v>0</v>
      </c>
      <c r="N20" s="391">
        <f>IFERROR(SUM(N10:N19), 0)</f>
        <v>0</v>
      </c>
      <c r="O20" s="391">
        <f>IFERROR(SUM(O10:O19), 0)</f>
        <v>0</v>
      </c>
      <c r="P20" s="392">
        <f>IFERROR(SUM(K20:O20), 0)</f>
        <v>0</v>
      </c>
      <c r="Q20" s="64"/>
      <c r="R20" s="499" t="s">
        <v>21009</v>
      </c>
      <c r="T20" s="944"/>
      <c r="V20" s="283"/>
      <c r="X20" s="283"/>
      <c r="AD20" s="64"/>
      <c r="AJ20" s="283"/>
    </row>
    <row r="21" spans="2:36" s="145" customFormat="1" ht="15" customHeight="1" thickBot="1">
      <c r="B21" s="148"/>
      <c r="C21" s="148"/>
      <c r="D21" s="148"/>
      <c r="E21" s="149"/>
      <c r="F21" s="149"/>
      <c r="G21" s="149"/>
      <c r="H21" s="149"/>
      <c r="I21" s="149"/>
      <c r="J21" s="149"/>
      <c r="K21" s="149"/>
      <c r="L21" s="149"/>
      <c r="M21" s="149"/>
      <c r="N21" s="149"/>
      <c r="O21" s="149"/>
      <c r="P21" s="149"/>
      <c r="R21" s="141"/>
      <c r="V21" s="283"/>
      <c r="X21" s="283"/>
      <c r="AD21" s="64"/>
      <c r="AJ21" s="283"/>
    </row>
    <row r="22" spans="2:36" s="145" customFormat="1" ht="21" customHeight="1" thickBot="1">
      <c r="B22" s="390" t="s">
        <v>21010</v>
      </c>
      <c r="C22" s="279"/>
      <c r="D22" s="279"/>
      <c r="E22" s="14"/>
      <c r="F22" s="14"/>
      <c r="G22" s="147"/>
      <c r="H22" s="147"/>
      <c r="I22" s="147"/>
      <c r="J22" s="147"/>
      <c r="K22" s="147"/>
      <c r="L22" s="147"/>
      <c r="M22" s="147"/>
      <c r="N22" s="147"/>
      <c r="O22" s="147"/>
      <c r="P22" s="147"/>
      <c r="R22" s="141"/>
      <c r="V22" s="283"/>
      <c r="X22" s="283"/>
      <c r="AD22" s="64"/>
      <c r="AJ22" s="283"/>
    </row>
    <row r="23" spans="2:36" s="145" customFormat="1" ht="33" customHeight="1">
      <c r="B23" s="1739" t="s">
        <v>21011</v>
      </c>
      <c r="C23" s="379" t="s">
        <v>813</v>
      </c>
      <c r="D23" s="379">
        <v>3</v>
      </c>
      <c r="E23" s="924"/>
      <c r="F23" s="924"/>
      <c r="G23" s="924"/>
      <c r="H23" s="924"/>
      <c r="I23" s="924"/>
      <c r="J23" s="502">
        <f>IFERROR(SUM(E23:I23), 0)</f>
        <v>0</v>
      </c>
      <c r="K23" s="924"/>
      <c r="L23" s="924"/>
      <c r="M23" s="924"/>
      <c r="N23" s="924"/>
      <c r="O23" s="924"/>
      <c r="P23" s="503">
        <f>IFERROR(SUM(K23:O23), 0)</f>
        <v>0</v>
      </c>
      <c r="Q23" s="64"/>
      <c r="R23" s="385" t="s">
        <v>21012</v>
      </c>
      <c r="T23" s="942"/>
      <c r="V23" s="283"/>
      <c r="W23" s="321" t="str">
        <f t="shared" ref="W23:W32" si="16">IF( SUM( Y23:AI23 ) = 0, 0, $Y$9 )</f>
        <v>Please complete all cells in row</v>
      </c>
      <c r="X23" s="283"/>
      <c r="Y23" s="323">
        <f t="shared" ref="Y23:Y32" si="17" xml:space="preserve"> IF( ISNUMBER( E23 ), 0, 1 )</f>
        <v>1</v>
      </c>
      <c r="Z23" s="323">
        <f t="shared" ref="Z23:Z32" si="18" xml:space="preserve"> IF( ISNUMBER( F23 ), 0, 1 )</f>
        <v>1</v>
      </c>
      <c r="AA23" s="323">
        <f t="shared" ref="AA23:AA32" si="19" xml:space="preserve"> IF( ISNUMBER( G23 ), 0, 1 )</f>
        <v>1</v>
      </c>
      <c r="AB23" s="323">
        <f t="shared" ref="AB23:AB32" si="20" xml:space="preserve"> IF( ISNUMBER( H23 ), 0, 1 )</f>
        <v>1</v>
      </c>
      <c r="AC23" s="323">
        <f t="shared" ref="AC23:AC32" si="21" xml:space="preserve"> IF( ISNUMBER( I23 ), 0, 1 )</f>
        <v>1</v>
      </c>
      <c r="AD23" s="64"/>
      <c r="AE23" s="323">
        <f t="shared" ref="AE23:AE32" si="22" xml:space="preserve"> IF( ISNUMBER( K23 ), 0, 1 )</f>
        <v>1</v>
      </c>
      <c r="AF23" s="323">
        <f t="shared" ref="AF23:AF32" si="23" xml:space="preserve"> IF( ISNUMBER( L23 ), 0, 1 )</f>
        <v>1</v>
      </c>
      <c r="AG23" s="323">
        <f t="shared" ref="AG23:AG32" si="24" xml:space="preserve"> IF( ISNUMBER( M23 ), 0, 1 )</f>
        <v>1</v>
      </c>
      <c r="AH23" s="323">
        <f t="shared" ref="AH23:AH32" si="25" xml:space="preserve"> IF( ISNUMBER( N23 ), 0, 1 )</f>
        <v>1</v>
      </c>
      <c r="AI23" s="323">
        <f t="shared" ref="AI23:AI32" si="26" xml:space="preserve"> IF( ISNUMBER( O23 ), 0, 1 )</f>
        <v>1</v>
      </c>
      <c r="AJ23" s="283"/>
    </row>
    <row r="24" spans="2:36" s="145" customFormat="1" ht="33" customHeight="1">
      <c r="B24" s="1740" t="s">
        <v>21013</v>
      </c>
      <c r="C24" s="375" t="s">
        <v>813</v>
      </c>
      <c r="D24" s="375">
        <v>3</v>
      </c>
      <c r="E24" s="926"/>
      <c r="F24" s="926"/>
      <c r="G24" s="926"/>
      <c r="H24" s="926"/>
      <c r="I24" s="926"/>
      <c r="J24" s="501">
        <f t="shared" ref="J24:J32" si="27">IFERROR(SUM(E24:I24), 0)</f>
        <v>0</v>
      </c>
      <c r="K24" s="926"/>
      <c r="L24" s="926"/>
      <c r="M24" s="926"/>
      <c r="N24" s="926"/>
      <c r="O24" s="926"/>
      <c r="P24" s="504">
        <f t="shared" ref="P24:P32" si="28">IFERROR(SUM(K24:O24), 0)</f>
        <v>0</v>
      </c>
      <c r="Q24" s="64"/>
      <c r="R24" s="386" t="s">
        <v>21014</v>
      </c>
      <c r="T24" s="943"/>
      <c r="V24" s="283"/>
      <c r="W24" s="321" t="str">
        <f t="shared" si="16"/>
        <v>Please complete all cells in row</v>
      </c>
      <c r="X24" s="283"/>
      <c r="Y24" s="323">
        <f t="shared" si="17"/>
        <v>1</v>
      </c>
      <c r="Z24" s="323">
        <f t="shared" si="18"/>
        <v>1</v>
      </c>
      <c r="AA24" s="323">
        <f t="shared" si="19"/>
        <v>1</v>
      </c>
      <c r="AB24" s="323">
        <f t="shared" si="20"/>
        <v>1</v>
      </c>
      <c r="AC24" s="323">
        <f t="shared" si="21"/>
        <v>1</v>
      </c>
      <c r="AD24" s="64"/>
      <c r="AE24" s="323">
        <f t="shared" si="22"/>
        <v>1</v>
      </c>
      <c r="AF24" s="323">
        <f t="shared" si="23"/>
        <v>1</v>
      </c>
      <c r="AG24" s="323">
        <f t="shared" si="24"/>
        <v>1</v>
      </c>
      <c r="AH24" s="323">
        <f t="shared" si="25"/>
        <v>1</v>
      </c>
      <c r="AI24" s="323">
        <f t="shared" si="26"/>
        <v>1</v>
      </c>
      <c r="AJ24" s="283"/>
    </row>
    <row r="25" spans="2:36" s="145" customFormat="1" ht="33" customHeight="1">
      <c r="B25" s="1740" t="s">
        <v>21015</v>
      </c>
      <c r="C25" s="375" t="s">
        <v>813</v>
      </c>
      <c r="D25" s="375">
        <v>3</v>
      </c>
      <c r="E25" s="926"/>
      <c r="F25" s="926"/>
      <c r="G25" s="926"/>
      <c r="H25" s="926"/>
      <c r="I25" s="926"/>
      <c r="J25" s="501">
        <f t="shared" si="27"/>
        <v>0</v>
      </c>
      <c r="K25" s="926"/>
      <c r="L25" s="926"/>
      <c r="M25" s="926"/>
      <c r="N25" s="926"/>
      <c r="O25" s="926"/>
      <c r="P25" s="504">
        <f t="shared" si="28"/>
        <v>0</v>
      </c>
      <c r="Q25" s="64"/>
      <c r="R25" s="386" t="s">
        <v>21016</v>
      </c>
      <c r="T25" s="943"/>
      <c r="V25" s="283"/>
      <c r="W25" s="321" t="str">
        <f t="shared" si="16"/>
        <v>Please complete all cells in row</v>
      </c>
      <c r="X25" s="283"/>
      <c r="Y25" s="323">
        <f t="shared" si="17"/>
        <v>1</v>
      </c>
      <c r="Z25" s="323">
        <f t="shared" si="18"/>
        <v>1</v>
      </c>
      <c r="AA25" s="323">
        <f t="shared" si="19"/>
        <v>1</v>
      </c>
      <c r="AB25" s="323">
        <f t="shared" si="20"/>
        <v>1</v>
      </c>
      <c r="AC25" s="323">
        <f t="shared" si="21"/>
        <v>1</v>
      </c>
      <c r="AD25" s="64"/>
      <c r="AE25" s="323">
        <f t="shared" si="22"/>
        <v>1</v>
      </c>
      <c r="AF25" s="323">
        <f t="shared" si="23"/>
        <v>1</v>
      </c>
      <c r="AG25" s="323">
        <f t="shared" si="24"/>
        <v>1</v>
      </c>
      <c r="AH25" s="323">
        <f t="shared" si="25"/>
        <v>1</v>
      </c>
      <c r="AI25" s="323">
        <f t="shared" si="26"/>
        <v>1</v>
      </c>
      <c r="AJ25" s="283"/>
    </row>
    <row r="26" spans="2:36" s="145" customFormat="1" ht="33" customHeight="1">
      <c r="B26" s="1740" t="s">
        <v>21017</v>
      </c>
      <c r="C26" s="375" t="s">
        <v>813</v>
      </c>
      <c r="D26" s="375">
        <v>3</v>
      </c>
      <c r="E26" s="926"/>
      <c r="F26" s="926"/>
      <c r="G26" s="926"/>
      <c r="H26" s="926"/>
      <c r="I26" s="926"/>
      <c r="J26" s="501">
        <f t="shared" si="27"/>
        <v>0</v>
      </c>
      <c r="K26" s="926"/>
      <c r="L26" s="926"/>
      <c r="M26" s="926"/>
      <c r="N26" s="926"/>
      <c r="O26" s="926"/>
      <c r="P26" s="504">
        <f>IFERROR(SUM(K26:O26), 0)</f>
        <v>0</v>
      </c>
      <c r="Q26" s="64"/>
      <c r="R26" s="386" t="s">
        <v>21018</v>
      </c>
      <c r="T26" s="943"/>
      <c r="V26" s="283"/>
      <c r="W26" s="321" t="str">
        <f t="shared" si="16"/>
        <v>Please complete all cells in row</v>
      </c>
      <c r="X26" s="283"/>
      <c r="Y26" s="323">
        <f t="shared" si="17"/>
        <v>1</v>
      </c>
      <c r="Z26" s="323">
        <f t="shared" si="18"/>
        <v>1</v>
      </c>
      <c r="AA26" s="323">
        <f t="shared" si="19"/>
        <v>1</v>
      </c>
      <c r="AB26" s="323">
        <f t="shared" si="20"/>
        <v>1</v>
      </c>
      <c r="AC26" s="323">
        <f t="shared" si="21"/>
        <v>1</v>
      </c>
      <c r="AD26" s="64"/>
      <c r="AE26" s="323">
        <f t="shared" si="22"/>
        <v>1</v>
      </c>
      <c r="AF26" s="323">
        <f t="shared" si="23"/>
        <v>1</v>
      </c>
      <c r="AG26" s="323">
        <f t="shared" si="24"/>
        <v>1</v>
      </c>
      <c r="AH26" s="323">
        <f t="shared" si="25"/>
        <v>1</v>
      </c>
      <c r="AI26" s="323">
        <f t="shared" si="26"/>
        <v>1</v>
      </c>
      <c r="AJ26" s="283"/>
    </row>
    <row r="27" spans="2:36" s="145" customFormat="1" ht="33" customHeight="1">
      <c r="B27" s="1740" t="s">
        <v>21019</v>
      </c>
      <c r="C27" s="375" t="s">
        <v>813</v>
      </c>
      <c r="D27" s="375">
        <v>3</v>
      </c>
      <c r="E27" s="926"/>
      <c r="F27" s="926"/>
      <c r="G27" s="926"/>
      <c r="H27" s="926"/>
      <c r="I27" s="926"/>
      <c r="J27" s="501">
        <f t="shared" si="27"/>
        <v>0</v>
      </c>
      <c r="K27" s="926"/>
      <c r="L27" s="926"/>
      <c r="M27" s="926"/>
      <c r="N27" s="926"/>
      <c r="O27" s="926"/>
      <c r="P27" s="504">
        <f t="shared" si="28"/>
        <v>0</v>
      </c>
      <c r="Q27" s="64"/>
      <c r="R27" s="386" t="s">
        <v>21020</v>
      </c>
      <c r="T27" s="943"/>
      <c r="V27" s="283"/>
      <c r="W27" s="321" t="str">
        <f t="shared" si="16"/>
        <v>Please complete all cells in row</v>
      </c>
      <c r="X27" s="283"/>
      <c r="Y27" s="323">
        <f t="shared" si="17"/>
        <v>1</v>
      </c>
      <c r="Z27" s="323">
        <f t="shared" si="18"/>
        <v>1</v>
      </c>
      <c r="AA27" s="323">
        <f t="shared" si="19"/>
        <v>1</v>
      </c>
      <c r="AB27" s="323">
        <f t="shared" si="20"/>
        <v>1</v>
      </c>
      <c r="AC27" s="323">
        <f t="shared" si="21"/>
        <v>1</v>
      </c>
      <c r="AD27" s="64"/>
      <c r="AE27" s="323">
        <f t="shared" si="22"/>
        <v>1</v>
      </c>
      <c r="AF27" s="323">
        <f t="shared" si="23"/>
        <v>1</v>
      </c>
      <c r="AG27" s="323">
        <f t="shared" si="24"/>
        <v>1</v>
      </c>
      <c r="AH27" s="323">
        <f t="shared" si="25"/>
        <v>1</v>
      </c>
      <c r="AI27" s="323">
        <f t="shared" si="26"/>
        <v>1</v>
      </c>
      <c r="AJ27" s="283"/>
    </row>
    <row r="28" spans="2:36" s="145" customFormat="1" ht="33" customHeight="1">
      <c r="B28" s="1740" t="s">
        <v>21021</v>
      </c>
      <c r="C28" s="375" t="s">
        <v>813</v>
      </c>
      <c r="D28" s="375">
        <v>3</v>
      </c>
      <c r="E28" s="926"/>
      <c r="F28" s="926"/>
      <c r="G28" s="926"/>
      <c r="H28" s="926"/>
      <c r="I28" s="926"/>
      <c r="J28" s="501">
        <f t="shared" si="27"/>
        <v>0</v>
      </c>
      <c r="K28" s="926"/>
      <c r="L28" s="926"/>
      <c r="M28" s="926"/>
      <c r="N28" s="926"/>
      <c r="O28" s="926"/>
      <c r="P28" s="504">
        <f t="shared" si="28"/>
        <v>0</v>
      </c>
      <c r="Q28" s="64"/>
      <c r="R28" s="386" t="s">
        <v>21022</v>
      </c>
      <c r="T28" s="943"/>
      <c r="V28" s="283"/>
      <c r="W28" s="321" t="str">
        <f t="shared" si="16"/>
        <v>Please complete all cells in row</v>
      </c>
      <c r="X28" s="283"/>
      <c r="Y28" s="323">
        <f t="shared" si="17"/>
        <v>1</v>
      </c>
      <c r="Z28" s="323">
        <f t="shared" si="18"/>
        <v>1</v>
      </c>
      <c r="AA28" s="323">
        <f t="shared" si="19"/>
        <v>1</v>
      </c>
      <c r="AB28" s="323">
        <f t="shared" si="20"/>
        <v>1</v>
      </c>
      <c r="AC28" s="323">
        <f t="shared" si="21"/>
        <v>1</v>
      </c>
      <c r="AD28" s="64"/>
      <c r="AE28" s="323">
        <f t="shared" si="22"/>
        <v>1</v>
      </c>
      <c r="AF28" s="323">
        <f t="shared" si="23"/>
        <v>1</v>
      </c>
      <c r="AG28" s="323">
        <f t="shared" si="24"/>
        <v>1</v>
      </c>
      <c r="AH28" s="323">
        <f t="shared" si="25"/>
        <v>1</v>
      </c>
      <c r="AI28" s="323">
        <f t="shared" si="26"/>
        <v>1</v>
      </c>
      <c r="AJ28" s="283"/>
    </row>
    <row r="29" spans="2:36" s="145" customFormat="1" ht="33" customHeight="1">
      <c r="B29" s="1740" t="s">
        <v>21023</v>
      </c>
      <c r="C29" s="375" t="s">
        <v>813</v>
      </c>
      <c r="D29" s="375">
        <v>3</v>
      </c>
      <c r="E29" s="926"/>
      <c r="F29" s="926"/>
      <c r="G29" s="926"/>
      <c r="H29" s="926"/>
      <c r="I29" s="926"/>
      <c r="J29" s="501">
        <f t="shared" si="27"/>
        <v>0</v>
      </c>
      <c r="K29" s="926"/>
      <c r="L29" s="926"/>
      <c r="M29" s="926"/>
      <c r="N29" s="926"/>
      <c r="O29" s="926"/>
      <c r="P29" s="504">
        <f t="shared" si="28"/>
        <v>0</v>
      </c>
      <c r="Q29" s="64"/>
      <c r="R29" s="386" t="s">
        <v>21024</v>
      </c>
      <c r="T29" s="943"/>
      <c r="V29" s="283"/>
      <c r="W29" s="321" t="str">
        <f t="shared" si="16"/>
        <v>Please complete all cells in row</v>
      </c>
      <c r="X29" s="283"/>
      <c r="Y29" s="323">
        <f t="shared" si="17"/>
        <v>1</v>
      </c>
      <c r="Z29" s="323">
        <f t="shared" si="18"/>
        <v>1</v>
      </c>
      <c r="AA29" s="323">
        <f t="shared" si="19"/>
        <v>1</v>
      </c>
      <c r="AB29" s="323">
        <f t="shared" si="20"/>
        <v>1</v>
      </c>
      <c r="AC29" s="323">
        <f t="shared" si="21"/>
        <v>1</v>
      </c>
      <c r="AD29" s="64"/>
      <c r="AE29" s="323">
        <f t="shared" si="22"/>
        <v>1</v>
      </c>
      <c r="AF29" s="323">
        <f t="shared" si="23"/>
        <v>1</v>
      </c>
      <c r="AG29" s="323">
        <f t="shared" si="24"/>
        <v>1</v>
      </c>
      <c r="AH29" s="323">
        <f t="shared" si="25"/>
        <v>1</v>
      </c>
      <c r="AI29" s="323">
        <f t="shared" si="26"/>
        <v>1</v>
      </c>
      <c r="AJ29" s="283"/>
    </row>
    <row r="30" spans="2:36" s="145" customFormat="1" ht="33" customHeight="1">
      <c r="B30" s="1740" t="s">
        <v>21025</v>
      </c>
      <c r="C30" s="375" t="s">
        <v>813</v>
      </c>
      <c r="D30" s="375">
        <v>3</v>
      </c>
      <c r="E30" s="926"/>
      <c r="F30" s="926"/>
      <c r="G30" s="926"/>
      <c r="H30" s="926"/>
      <c r="I30" s="926"/>
      <c r="J30" s="501">
        <f t="shared" si="27"/>
        <v>0</v>
      </c>
      <c r="K30" s="926"/>
      <c r="L30" s="926"/>
      <c r="M30" s="926"/>
      <c r="N30" s="926"/>
      <c r="O30" s="926"/>
      <c r="P30" s="504">
        <f t="shared" si="28"/>
        <v>0</v>
      </c>
      <c r="Q30" s="64"/>
      <c r="R30" s="386" t="s">
        <v>21026</v>
      </c>
      <c r="T30" s="943"/>
      <c r="V30" s="283"/>
      <c r="W30" s="321" t="str">
        <f t="shared" si="16"/>
        <v>Please complete all cells in row</v>
      </c>
      <c r="X30" s="283"/>
      <c r="Y30" s="323">
        <f t="shared" si="17"/>
        <v>1</v>
      </c>
      <c r="Z30" s="323">
        <f t="shared" si="18"/>
        <v>1</v>
      </c>
      <c r="AA30" s="323">
        <f t="shared" si="19"/>
        <v>1</v>
      </c>
      <c r="AB30" s="323">
        <f t="shared" si="20"/>
        <v>1</v>
      </c>
      <c r="AC30" s="323">
        <f t="shared" si="21"/>
        <v>1</v>
      </c>
      <c r="AD30" s="64"/>
      <c r="AE30" s="323">
        <f t="shared" si="22"/>
        <v>1</v>
      </c>
      <c r="AF30" s="323">
        <f t="shared" si="23"/>
        <v>1</v>
      </c>
      <c r="AG30" s="323">
        <f t="shared" si="24"/>
        <v>1</v>
      </c>
      <c r="AH30" s="323">
        <f t="shared" si="25"/>
        <v>1</v>
      </c>
      <c r="AI30" s="323">
        <f t="shared" si="26"/>
        <v>1</v>
      </c>
      <c r="AJ30" s="283"/>
    </row>
    <row r="31" spans="2:36" s="145" customFormat="1" ht="33" customHeight="1">
      <c r="B31" s="1740" t="s">
        <v>21027</v>
      </c>
      <c r="C31" s="375" t="s">
        <v>813</v>
      </c>
      <c r="D31" s="375">
        <v>3</v>
      </c>
      <c r="E31" s="926"/>
      <c r="F31" s="926"/>
      <c r="G31" s="926"/>
      <c r="H31" s="926"/>
      <c r="I31" s="926"/>
      <c r="J31" s="501">
        <f t="shared" si="27"/>
        <v>0</v>
      </c>
      <c r="K31" s="926"/>
      <c r="L31" s="926"/>
      <c r="M31" s="926"/>
      <c r="N31" s="926"/>
      <c r="O31" s="926"/>
      <c r="P31" s="504">
        <f t="shared" si="28"/>
        <v>0</v>
      </c>
      <c r="Q31" s="64"/>
      <c r="R31" s="386" t="s">
        <v>21028</v>
      </c>
      <c r="T31" s="943"/>
      <c r="V31" s="283"/>
      <c r="W31" s="321" t="str">
        <f t="shared" si="16"/>
        <v>Please complete all cells in row</v>
      </c>
      <c r="X31" s="283"/>
      <c r="Y31" s="323">
        <f t="shared" si="17"/>
        <v>1</v>
      </c>
      <c r="Z31" s="323">
        <f t="shared" si="18"/>
        <v>1</v>
      </c>
      <c r="AA31" s="323">
        <f t="shared" si="19"/>
        <v>1</v>
      </c>
      <c r="AB31" s="323">
        <f t="shared" si="20"/>
        <v>1</v>
      </c>
      <c r="AC31" s="323">
        <f t="shared" si="21"/>
        <v>1</v>
      </c>
      <c r="AD31" s="64"/>
      <c r="AE31" s="323">
        <f t="shared" si="22"/>
        <v>1</v>
      </c>
      <c r="AF31" s="323">
        <f t="shared" si="23"/>
        <v>1</v>
      </c>
      <c r="AG31" s="323">
        <f t="shared" si="24"/>
        <v>1</v>
      </c>
      <c r="AH31" s="323">
        <f t="shared" si="25"/>
        <v>1</v>
      </c>
      <c r="AI31" s="323">
        <f t="shared" si="26"/>
        <v>1</v>
      </c>
      <c r="AJ31" s="283"/>
    </row>
    <row r="32" spans="2:36" s="145" customFormat="1" ht="33" customHeight="1">
      <c r="B32" s="1740" t="s">
        <v>21029</v>
      </c>
      <c r="C32" s="375" t="s">
        <v>813</v>
      </c>
      <c r="D32" s="375">
        <v>3</v>
      </c>
      <c r="E32" s="926"/>
      <c r="F32" s="926"/>
      <c r="G32" s="926"/>
      <c r="H32" s="926"/>
      <c r="I32" s="926"/>
      <c r="J32" s="501">
        <f t="shared" si="27"/>
        <v>0</v>
      </c>
      <c r="K32" s="926"/>
      <c r="L32" s="926"/>
      <c r="M32" s="926"/>
      <c r="N32" s="926"/>
      <c r="O32" s="926"/>
      <c r="P32" s="504">
        <f t="shared" si="28"/>
        <v>0</v>
      </c>
      <c r="Q32" s="64"/>
      <c r="R32" s="386" t="s">
        <v>21030</v>
      </c>
      <c r="T32" s="943"/>
      <c r="V32" s="283"/>
      <c r="W32" s="321" t="str">
        <f t="shared" si="16"/>
        <v>Please complete all cells in row</v>
      </c>
      <c r="X32" s="283"/>
      <c r="Y32" s="323">
        <f t="shared" si="17"/>
        <v>1</v>
      </c>
      <c r="Z32" s="323">
        <f t="shared" si="18"/>
        <v>1</v>
      </c>
      <c r="AA32" s="323">
        <f t="shared" si="19"/>
        <v>1</v>
      </c>
      <c r="AB32" s="323">
        <f t="shared" si="20"/>
        <v>1</v>
      </c>
      <c r="AC32" s="323">
        <f t="shared" si="21"/>
        <v>1</v>
      </c>
      <c r="AD32" s="64"/>
      <c r="AE32" s="323">
        <f t="shared" si="22"/>
        <v>1</v>
      </c>
      <c r="AF32" s="323">
        <f t="shared" si="23"/>
        <v>1</v>
      </c>
      <c r="AG32" s="323">
        <f t="shared" si="24"/>
        <v>1</v>
      </c>
      <c r="AH32" s="323">
        <f t="shared" si="25"/>
        <v>1</v>
      </c>
      <c r="AI32" s="323">
        <f t="shared" si="26"/>
        <v>1</v>
      </c>
      <c r="AJ32" s="283"/>
    </row>
    <row r="33" spans="2:37" s="145" customFormat="1" ht="33" customHeight="1" thickBot="1">
      <c r="B33" s="1809" t="s">
        <v>21031</v>
      </c>
      <c r="C33" s="382" t="s">
        <v>813</v>
      </c>
      <c r="D33" s="382">
        <v>3</v>
      </c>
      <c r="E33" s="391">
        <f>IFERROR(SUM(E23:E32), 0)</f>
        <v>0</v>
      </c>
      <c r="F33" s="391">
        <f t="shared" ref="F33" si="29">IFERROR(SUM(F23:F32), 0)</f>
        <v>0</v>
      </c>
      <c r="G33" s="391">
        <f>IFERROR(SUM(G23:G32), 0)</f>
        <v>0</v>
      </c>
      <c r="H33" s="391">
        <f t="shared" ref="H33" si="30">IFERROR(SUM(H23:H32), 0)</f>
        <v>0</v>
      </c>
      <c r="I33" s="391">
        <f t="shared" ref="I33" si="31">IFERROR(SUM(I23:I32), 0)</f>
        <v>0</v>
      </c>
      <c r="J33" s="391">
        <f>IFERROR(SUM(E33:I33), 0)</f>
        <v>0</v>
      </c>
      <c r="K33" s="391">
        <f t="shared" ref="K33" si="32">IFERROR(SUM(K23:K32), 0)</f>
        <v>0</v>
      </c>
      <c r="L33" s="391">
        <f t="shared" ref="L33" si="33">IFERROR(SUM(L23:L32), 0)</f>
        <v>0</v>
      </c>
      <c r="M33" s="391">
        <f t="shared" ref="M33" si="34">IFERROR(SUM(M23:M32), 0)</f>
        <v>0</v>
      </c>
      <c r="N33" s="391">
        <f>IFERROR(SUM(N23:N32), 0)</f>
        <v>0</v>
      </c>
      <c r="O33" s="391">
        <f>IFERROR(SUM(O23:O32), 0)</f>
        <v>0</v>
      </c>
      <c r="P33" s="392">
        <f>IFERROR(SUM(K33:O33), 0)</f>
        <v>0</v>
      </c>
      <c r="Q33" s="64"/>
      <c r="R33" s="499" t="s">
        <v>21032</v>
      </c>
      <c r="T33" s="944"/>
      <c r="V33" s="283"/>
      <c r="W33" s="321"/>
      <c r="X33" s="283"/>
      <c r="AD33" s="64"/>
      <c r="AJ33" s="283"/>
    </row>
    <row r="34" spans="2:37" ht="33" customHeight="1">
      <c r="B34" s="144"/>
      <c r="C34" s="144"/>
      <c r="D34" s="144"/>
      <c r="E34" s="144"/>
      <c r="F34" s="151"/>
      <c r="G34" s="151"/>
      <c r="H34" s="151"/>
      <c r="I34" s="151"/>
      <c r="J34" s="151"/>
      <c r="K34" s="151"/>
      <c r="L34" s="152"/>
      <c r="M34" s="1847"/>
      <c r="N34" s="1847"/>
      <c r="O34" s="1847"/>
      <c r="P34" s="1847"/>
      <c r="Q34" s="1847"/>
      <c r="R34" s="1847"/>
      <c r="S34" s="1935"/>
      <c r="T34" s="1935"/>
      <c r="U34" s="1935"/>
      <c r="V34" s="1935"/>
      <c r="W34" s="1935"/>
      <c r="X34" s="1935"/>
      <c r="Y34" s="1935"/>
      <c r="Z34" s="1935"/>
      <c r="AA34" s="1935"/>
      <c r="AB34" s="1935"/>
      <c r="AC34" s="1935"/>
      <c r="AD34" s="1935"/>
      <c r="AE34" s="1935"/>
      <c r="AF34" s="1935"/>
      <c r="AG34" s="1935"/>
      <c r="AH34" s="1935"/>
      <c r="AI34" s="1935"/>
      <c r="AJ34" s="1935"/>
      <c r="AK34" s="1847"/>
    </row>
    <row r="35" spans="2:37" s="307" customFormat="1" ht="15.75" customHeight="1">
      <c r="B35" s="153"/>
      <c r="C35" s="153"/>
      <c r="D35" s="153"/>
      <c r="E35" s="143"/>
      <c r="F35" s="154"/>
      <c r="G35" s="154"/>
      <c r="H35" s="154"/>
      <c r="I35" s="154"/>
      <c r="J35" s="154"/>
      <c r="K35" s="154"/>
      <c r="L35" s="154"/>
      <c r="M35" s="1936"/>
      <c r="N35" s="1936"/>
      <c r="O35" s="1936"/>
      <c r="P35" s="1936"/>
      <c r="Q35" s="1936"/>
      <c r="R35" s="1936"/>
      <c r="S35" s="1936"/>
      <c r="T35" s="1936"/>
      <c r="U35" s="1936"/>
      <c r="V35" s="1936"/>
      <c r="W35" s="1936"/>
      <c r="X35" s="1936"/>
      <c r="Y35" s="1936"/>
      <c r="Z35" s="1936"/>
      <c r="AA35" s="1936"/>
      <c r="AB35" s="1936"/>
      <c r="AC35" s="1936"/>
      <c r="AD35" s="1936"/>
      <c r="AE35" s="1936"/>
      <c r="AF35" s="1936"/>
      <c r="AG35" s="1936"/>
      <c r="AH35" s="1936"/>
      <c r="AI35" s="1936"/>
      <c r="AJ35" s="1936"/>
      <c r="AK35" s="1936"/>
    </row>
  </sheetData>
  <sheetProtection algorithmName="SHA-512" hashValue="qymMI9G0Cr7M90LhOVWlVnZp4DAN6k9t+599Fg9sUZTkLrYVk7xney2jiLdCtihc+I6utmtLU1TB7SD9K5w3eA==" saltValue="YQwzra6HY9+1PcPCy3l2Jw==" spinCount="100000" sheet="1" objects="1" scenarios="1"/>
  <mergeCells count="20">
    <mergeCell ref="K6:K7"/>
    <mergeCell ref="L6:O6"/>
    <mergeCell ref="P6:P7"/>
    <mergeCell ref="Y8:AC8"/>
    <mergeCell ref="AE8:AI8"/>
    <mergeCell ref="B1:I1"/>
    <mergeCell ref="K1:N1"/>
    <mergeCell ref="O1:P1"/>
    <mergeCell ref="B2:I2"/>
    <mergeCell ref="B5:B7"/>
    <mergeCell ref="B3:T3"/>
    <mergeCell ref="T5:T7"/>
    <mergeCell ref="C5:C7"/>
    <mergeCell ref="D5:D7"/>
    <mergeCell ref="E5:J5"/>
    <mergeCell ref="K5:P5"/>
    <mergeCell ref="R5:R7"/>
    <mergeCell ref="E6:E7"/>
    <mergeCell ref="F6:I6"/>
    <mergeCell ref="J6:J7"/>
  </mergeCells>
  <conditionalFormatting sqref="W10:W19">
    <cfRule type="cellIs" dxfId="104" priority="54" operator="equal">
      <formula>0</formula>
    </cfRule>
  </conditionalFormatting>
  <conditionalFormatting sqref="W23">
    <cfRule type="cellIs" dxfId="103" priority="11" operator="equal">
      <formula>0</formula>
    </cfRule>
  </conditionalFormatting>
  <conditionalFormatting sqref="W24">
    <cfRule type="cellIs" dxfId="102" priority="10" operator="equal">
      <formula>0</formula>
    </cfRule>
  </conditionalFormatting>
  <conditionalFormatting sqref="W25">
    <cfRule type="cellIs" dxfId="101" priority="9" operator="equal">
      <formula>0</formula>
    </cfRule>
  </conditionalFormatting>
  <conditionalFormatting sqref="W26">
    <cfRule type="cellIs" dxfId="100" priority="8" operator="equal">
      <formula>0</formula>
    </cfRule>
  </conditionalFormatting>
  <conditionalFormatting sqref="W27">
    <cfRule type="cellIs" dxfId="99" priority="7" operator="equal">
      <formula>0</formula>
    </cfRule>
  </conditionalFormatting>
  <conditionalFormatting sqref="W28">
    <cfRule type="cellIs" dxfId="98" priority="6" operator="equal">
      <formula>0</formula>
    </cfRule>
  </conditionalFormatting>
  <conditionalFormatting sqref="W29">
    <cfRule type="cellIs" dxfId="97" priority="5" operator="equal">
      <formula>0</formula>
    </cfRule>
  </conditionalFormatting>
  <conditionalFormatting sqref="W30">
    <cfRule type="cellIs" dxfId="96" priority="4" operator="equal">
      <formula>0</formula>
    </cfRule>
  </conditionalFormatting>
  <conditionalFormatting sqref="W31">
    <cfRule type="cellIs" dxfId="95" priority="3" operator="equal">
      <formula>0</formula>
    </cfRule>
  </conditionalFormatting>
  <conditionalFormatting sqref="W32">
    <cfRule type="cellIs" dxfId="94" priority="2" operator="equal">
      <formula>0</formula>
    </cfRule>
  </conditionalFormatting>
  <conditionalFormatting sqref="W33">
    <cfRule type="cellIs" dxfId="93" priority="1" operator="equal">
      <formula>0</formula>
    </cfRule>
  </conditionalFormatting>
  <dataValidations count="1">
    <dataValidation type="custom" allowBlank="1" showErrorMessage="1" errorTitle="Input Error" error="Please input a numeric value." sqref="K23:O32 E23:I32 E10:I19 K10:O19">
      <formula1>ISNUMBER(E10)</formula1>
    </dataValidation>
  </dataValidations>
  <pageMargins left="0.7" right="0.7" top="0.75" bottom="0.75" header="0.3" footer="0.3"/>
  <pageSetup paperSize="8" scale="56" fitToHeight="0" orientation="portrait" r:id="rId1"/>
  <headerFooter>
    <oddHeader>&amp;L&amp;F&amp;CSheet: &amp;A&amp;ROFFICIAL</oddHeader>
    <oddFooter>&amp;LPrinted on: &amp;D at &amp;T&amp;CPage &amp;P of &amp;N&amp;ROfwat</oddFooter>
  </headerFooter>
  <ignoredErrors>
    <ignoredError sqref="J11:J19 J24:J32" formulaRange="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B1:AW35"/>
  <sheetViews>
    <sheetView showGridLines="0" zoomScale="70" zoomScaleNormal="70" zoomScaleSheetLayoutView="100" workbookViewId="0"/>
  </sheetViews>
  <sheetFormatPr defaultColWidth="9" defaultRowHeight="15.75" customHeight="1"/>
  <cols>
    <col min="1" max="1" width="1.625" style="308" customWidth="1"/>
    <col min="2" max="2" width="36.5" style="308" customWidth="1"/>
    <col min="3" max="3" width="7" style="308" customWidth="1"/>
    <col min="4" max="4" width="5.5" style="308" customWidth="1"/>
    <col min="5" max="22" width="12.5" style="308" customWidth="1"/>
    <col min="23" max="23" width="1.625" style="308" customWidth="1"/>
    <col min="24" max="24" width="12.5" style="308" customWidth="1"/>
    <col min="25" max="25" width="1.625" style="308" customWidth="1"/>
    <col min="26" max="26" width="33.625" style="308" customWidth="1"/>
    <col min="27" max="27" width="1.625" style="308" customWidth="1"/>
    <col min="28" max="28" width="1.625" style="351" customWidth="1"/>
    <col min="29" max="29" width="25" style="351" customWidth="1"/>
    <col min="30" max="30" width="1.625" style="351" customWidth="1"/>
    <col min="31" max="38" width="5.375" style="351" hidden="1" customWidth="1"/>
    <col min="39" max="39" width="1.625" style="351" hidden="1" customWidth="1"/>
    <col min="40" max="40" width="5.375" style="351" hidden="1" customWidth="1"/>
    <col min="41" max="47" width="5.375" style="308" hidden="1" customWidth="1"/>
    <col min="48" max="48" width="1.625" style="351" hidden="1" customWidth="1"/>
    <col min="49" max="49" width="1.625" style="351" customWidth="1"/>
    <col min="50" max="16384" width="9" style="308"/>
  </cols>
  <sheetData>
    <row r="1" spans="2:49" ht="29.25" customHeight="1">
      <c r="B1" s="344" t="s">
        <v>727</v>
      </c>
      <c r="C1" s="344"/>
      <c r="D1" s="344"/>
      <c r="E1" s="1847"/>
      <c r="F1" s="1847"/>
      <c r="G1" s="1847"/>
      <c r="H1" s="1847"/>
      <c r="I1" s="1847"/>
      <c r="J1" s="1847"/>
      <c r="K1" s="1847"/>
      <c r="L1" s="1847"/>
      <c r="M1" s="1847"/>
      <c r="N1" s="1847"/>
      <c r="O1" s="1847"/>
      <c r="P1" s="1847"/>
      <c r="Q1" s="1847"/>
      <c r="R1" s="1847"/>
      <c r="S1" s="1847"/>
      <c r="T1" s="1847"/>
      <c r="U1" s="1847"/>
      <c r="V1" s="1847"/>
      <c r="W1" s="1847"/>
      <c r="X1" s="1847"/>
      <c r="Y1" s="1847"/>
      <c r="Z1" s="1847"/>
      <c r="AA1" s="1847"/>
      <c r="AB1" s="1934"/>
      <c r="AC1" s="1847"/>
      <c r="AD1" s="1934"/>
      <c r="AE1" s="1847"/>
      <c r="AF1" s="1847"/>
      <c r="AG1" s="1847"/>
      <c r="AH1" s="1847"/>
      <c r="AI1" s="1847"/>
      <c r="AJ1" s="1847"/>
      <c r="AK1" s="1847"/>
      <c r="AL1" s="1847"/>
      <c r="AM1" s="1935"/>
      <c r="AN1" s="1847"/>
      <c r="AO1" s="1847"/>
      <c r="AP1" s="1847"/>
      <c r="AQ1" s="1847"/>
      <c r="AR1" s="1847"/>
      <c r="AS1" s="1847"/>
      <c r="AT1" s="1847"/>
      <c r="AU1" s="1847"/>
      <c r="AV1" s="1934"/>
      <c r="AW1" s="1847"/>
    </row>
    <row r="2" spans="2:49" ht="29.25" customHeight="1">
      <c r="B2" s="344" t="str">
        <f>Validation!B4</f>
        <v>South Staffordshire / Cambridge Water</v>
      </c>
      <c r="C2" s="1847"/>
      <c r="D2" s="1847"/>
      <c r="E2" s="1847"/>
      <c r="F2" s="1847"/>
      <c r="G2" s="1847"/>
      <c r="H2" s="1847"/>
      <c r="I2" s="1847"/>
      <c r="J2" s="1847"/>
      <c r="K2" s="1847"/>
      <c r="L2" s="1847"/>
      <c r="M2" s="1847"/>
      <c r="N2" s="1847"/>
      <c r="O2" s="1847"/>
      <c r="P2" s="1847"/>
      <c r="Q2" s="1847"/>
      <c r="R2" s="1847"/>
      <c r="S2" s="1847"/>
      <c r="T2" s="1847"/>
      <c r="U2" s="1847"/>
      <c r="V2" s="1847"/>
      <c r="W2" s="1847"/>
      <c r="X2" s="1847"/>
      <c r="Y2" s="1847"/>
      <c r="Z2" s="1847"/>
      <c r="AA2" s="1847"/>
      <c r="AB2" s="1934"/>
      <c r="AC2" s="1847"/>
      <c r="AD2" s="1934"/>
      <c r="AE2" s="1847"/>
      <c r="AF2" s="1847"/>
      <c r="AG2" s="1847"/>
      <c r="AH2" s="1847"/>
      <c r="AI2" s="1847"/>
      <c r="AJ2" s="1847"/>
      <c r="AK2" s="1847"/>
      <c r="AL2" s="1847"/>
      <c r="AM2" s="1935"/>
      <c r="AN2" s="1847"/>
      <c r="AO2" s="1847"/>
      <c r="AP2" s="1847"/>
      <c r="AQ2" s="1847"/>
      <c r="AR2" s="1847"/>
      <c r="AS2" s="1847"/>
      <c r="AT2" s="1847"/>
      <c r="AU2" s="1847"/>
      <c r="AV2" s="1934"/>
      <c r="AW2" s="1847"/>
    </row>
    <row r="3" spans="2:49" ht="45" customHeight="1">
      <c r="B3" s="2234" t="s">
        <v>728</v>
      </c>
      <c r="C3" s="2235"/>
      <c r="D3" s="2235"/>
      <c r="E3" s="2235"/>
      <c r="F3" s="2235"/>
      <c r="G3" s="2235"/>
      <c r="H3" s="2235"/>
      <c r="I3" s="2235"/>
      <c r="J3" s="2235"/>
      <c r="K3" s="2235"/>
      <c r="L3" s="2235"/>
      <c r="M3" s="2235"/>
      <c r="N3" s="2235"/>
      <c r="O3" s="2235"/>
      <c r="P3" s="2235"/>
      <c r="Q3" s="2235"/>
      <c r="R3" s="2235"/>
      <c r="S3" s="2235"/>
      <c r="T3" s="2235"/>
      <c r="U3" s="2235"/>
      <c r="V3" s="2235"/>
      <c r="W3" s="2235"/>
      <c r="X3" s="2235"/>
      <c r="Y3" s="2235"/>
      <c r="Z3" s="2235"/>
      <c r="AA3" s="1847"/>
      <c r="AB3" s="1934"/>
      <c r="AC3" s="267" t="s">
        <v>798</v>
      </c>
      <c r="AD3" s="1934"/>
      <c r="AE3" s="1847"/>
      <c r="AF3" s="1847"/>
      <c r="AG3" s="1847"/>
      <c r="AH3" s="1847"/>
      <c r="AI3" s="1847"/>
      <c r="AJ3" s="1847"/>
      <c r="AK3" s="1847"/>
      <c r="AL3" s="1847"/>
      <c r="AM3" s="1935"/>
      <c r="AN3" s="1847"/>
      <c r="AO3" s="1847"/>
      <c r="AP3" s="1847"/>
      <c r="AQ3" s="1847"/>
      <c r="AR3" s="1847"/>
      <c r="AS3" s="1847"/>
      <c r="AT3" s="1847"/>
      <c r="AU3" s="1847"/>
      <c r="AV3" s="1934"/>
      <c r="AW3" s="1847"/>
    </row>
    <row r="4" spans="2:49" ht="14.25" customHeight="1" thickBot="1">
      <c r="B4" s="142"/>
      <c r="C4" s="142"/>
      <c r="D4" s="142"/>
      <c r="E4" s="143"/>
      <c r="F4" s="144"/>
      <c r="G4" s="144"/>
      <c r="H4" s="144"/>
      <c r="I4" s="144"/>
      <c r="J4" s="144"/>
      <c r="K4" s="144"/>
      <c r="L4" s="144"/>
      <c r="M4" s="144"/>
      <c r="N4" s="144"/>
      <c r="O4" s="1847"/>
      <c r="P4" s="1847"/>
      <c r="Q4" s="1847"/>
      <c r="R4" s="1847"/>
      <c r="S4" s="1847"/>
      <c r="T4" s="1847"/>
      <c r="U4" s="1847"/>
      <c r="V4" s="1847"/>
      <c r="W4" s="1847"/>
      <c r="X4" s="1847"/>
      <c r="Y4" s="1847"/>
      <c r="Z4" s="1847"/>
      <c r="AA4" s="1847"/>
      <c r="AB4" s="1934"/>
      <c r="AC4" s="1847"/>
      <c r="AD4" s="1934"/>
      <c r="AE4" s="1847"/>
      <c r="AF4" s="1847"/>
      <c r="AG4" s="1847"/>
      <c r="AH4" s="1847"/>
      <c r="AI4" s="1847"/>
      <c r="AJ4" s="1847"/>
      <c r="AK4" s="1847"/>
      <c r="AL4" s="1847"/>
      <c r="AM4" s="1935"/>
      <c r="AN4" s="1847"/>
      <c r="AO4" s="1847"/>
      <c r="AP4" s="1847"/>
      <c r="AQ4" s="1847"/>
      <c r="AR4" s="1847"/>
      <c r="AS4" s="1847"/>
      <c r="AT4" s="1847"/>
      <c r="AU4" s="1847"/>
      <c r="AV4" s="1934"/>
      <c r="AW4" s="1847"/>
    </row>
    <row r="5" spans="2:49" s="145" customFormat="1" ht="15" customHeight="1">
      <c r="B5" s="2221" t="s">
        <v>800</v>
      </c>
      <c r="C5" s="2236" t="s">
        <v>801</v>
      </c>
      <c r="D5" s="2236" t="s">
        <v>802</v>
      </c>
      <c r="E5" s="2227" t="s">
        <v>20985</v>
      </c>
      <c r="F5" s="2227"/>
      <c r="G5" s="2227"/>
      <c r="H5" s="2227"/>
      <c r="I5" s="2227"/>
      <c r="J5" s="2227"/>
      <c r="K5" s="2227"/>
      <c r="L5" s="2227"/>
      <c r="M5" s="2227"/>
      <c r="N5" s="2227" t="s">
        <v>20986</v>
      </c>
      <c r="O5" s="2227"/>
      <c r="P5" s="2227"/>
      <c r="Q5" s="2227"/>
      <c r="R5" s="2227"/>
      <c r="S5" s="2227"/>
      <c r="T5" s="2227"/>
      <c r="U5" s="2227"/>
      <c r="V5" s="2228"/>
      <c r="X5" s="2174" t="s">
        <v>806</v>
      </c>
      <c r="Z5" s="2209" t="s">
        <v>807</v>
      </c>
      <c r="AB5" s="283"/>
      <c r="AD5" s="283"/>
      <c r="AM5" s="64"/>
      <c r="AV5" s="283"/>
    </row>
    <row r="6" spans="2:49" s="145" customFormat="1" ht="15" customHeight="1">
      <c r="B6" s="2222"/>
      <c r="C6" s="2237"/>
      <c r="D6" s="2237"/>
      <c r="E6" s="2233" t="s">
        <v>21033</v>
      </c>
      <c r="F6" s="2233"/>
      <c r="G6" s="2233"/>
      <c r="H6" s="2233"/>
      <c r="I6" s="2233"/>
      <c r="J6" s="2229" t="s">
        <v>1740</v>
      </c>
      <c r="K6" s="2229"/>
      <c r="L6" s="2229"/>
      <c r="M6" s="2229" t="s">
        <v>1016</v>
      </c>
      <c r="N6" s="2233" t="s">
        <v>21033</v>
      </c>
      <c r="O6" s="2233"/>
      <c r="P6" s="2233"/>
      <c r="Q6" s="2233"/>
      <c r="R6" s="2233"/>
      <c r="S6" s="2229" t="s">
        <v>1740</v>
      </c>
      <c r="T6" s="2229"/>
      <c r="U6" s="2229"/>
      <c r="V6" s="2231" t="s">
        <v>1016</v>
      </c>
      <c r="X6" s="2177"/>
      <c r="Z6" s="2175"/>
      <c r="AB6" s="283"/>
      <c r="AD6" s="283"/>
      <c r="AM6" s="64"/>
      <c r="AV6" s="283"/>
    </row>
    <row r="7" spans="2:49" s="145" customFormat="1" ht="15" customHeight="1">
      <c r="B7" s="2222"/>
      <c r="C7" s="2237"/>
      <c r="D7" s="2237"/>
      <c r="E7" s="2229" t="s">
        <v>21034</v>
      </c>
      <c r="F7" s="2229"/>
      <c r="G7" s="2229"/>
      <c r="H7" s="2229" t="s">
        <v>20738</v>
      </c>
      <c r="I7" s="2229" t="s">
        <v>21035</v>
      </c>
      <c r="J7" s="2229" t="s">
        <v>20740</v>
      </c>
      <c r="K7" s="2229" t="s">
        <v>20741</v>
      </c>
      <c r="L7" s="2229" t="s">
        <v>20742</v>
      </c>
      <c r="M7" s="2229"/>
      <c r="N7" s="2229" t="s">
        <v>21034</v>
      </c>
      <c r="O7" s="2229"/>
      <c r="P7" s="2229"/>
      <c r="Q7" s="2229" t="s">
        <v>20738</v>
      </c>
      <c r="R7" s="2229" t="s">
        <v>21035</v>
      </c>
      <c r="S7" s="2229" t="s">
        <v>20740</v>
      </c>
      <c r="T7" s="2229" t="s">
        <v>20741</v>
      </c>
      <c r="U7" s="2229" t="s">
        <v>20742</v>
      </c>
      <c r="V7" s="2231"/>
      <c r="X7" s="2177"/>
      <c r="Z7" s="2175"/>
      <c r="AB7" s="283"/>
      <c r="AC7" s="299"/>
      <c r="AD7" s="283"/>
      <c r="AM7" s="64"/>
      <c r="AV7" s="283"/>
    </row>
    <row r="8" spans="2:49" s="145" customFormat="1" ht="30" customHeight="1" thickBot="1">
      <c r="B8" s="2223"/>
      <c r="C8" s="2211"/>
      <c r="D8" s="2211"/>
      <c r="E8" s="1835" t="s">
        <v>20735</v>
      </c>
      <c r="F8" s="1835" t="s">
        <v>20736</v>
      </c>
      <c r="G8" s="1835" t="s">
        <v>20737</v>
      </c>
      <c r="H8" s="2230"/>
      <c r="I8" s="2230"/>
      <c r="J8" s="2230"/>
      <c r="K8" s="2230"/>
      <c r="L8" s="2230"/>
      <c r="M8" s="2230"/>
      <c r="N8" s="1835" t="s">
        <v>20735</v>
      </c>
      <c r="O8" s="1835" t="s">
        <v>20736</v>
      </c>
      <c r="P8" s="1835" t="s">
        <v>20737</v>
      </c>
      <c r="Q8" s="2230"/>
      <c r="R8" s="2230"/>
      <c r="S8" s="2230"/>
      <c r="T8" s="2230"/>
      <c r="U8" s="2230"/>
      <c r="V8" s="2232"/>
      <c r="X8" s="2176"/>
      <c r="Z8" s="2210"/>
      <c r="AB8" s="283"/>
      <c r="AD8" s="283"/>
      <c r="AE8" s="2198" t="s">
        <v>799</v>
      </c>
      <c r="AF8" s="2198"/>
      <c r="AG8" s="2198"/>
      <c r="AH8" s="2212"/>
      <c r="AI8" s="2212"/>
      <c r="AJ8" s="2212"/>
      <c r="AK8" s="2212"/>
      <c r="AL8" s="2212"/>
      <c r="AM8" s="64"/>
      <c r="AN8" s="2198" t="s">
        <v>799</v>
      </c>
      <c r="AO8" s="2198"/>
      <c r="AP8" s="2198"/>
      <c r="AQ8" s="2212"/>
      <c r="AR8" s="2212"/>
      <c r="AS8" s="2212"/>
      <c r="AT8" s="2212"/>
      <c r="AU8" s="2212"/>
      <c r="AV8" s="283"/>
    </row>
    <row r="9" spans="2:49" s="145" customFormat="1" ht="14.25" customHeight="1" thickBot="1">
      <c r="B9" s="146"/>
      <c r="C9" s="146"/>
      <c r="D9" s="146"/>
      <c r="E9" s="147"/>
      <c r="F9" s="147"/>
      <c r="G9" s="147"/>
      <c r="H9" s="147"/>
      <c r="I9" s="147"/>
      <c r="J9" s="147"/>
      <c r="K9" s="147"/>
      <c r="L9" s="147"/>
      <c r="M9" s="147"/>
      <c r="N9" s="147"/>
      <c r="O9" s="147"/>
      <c r="P9" s="147"/>
      <c r="Q9" s="147"/>
      <c r="R9" s="147"/>
      <c r="S9" s="147"/>
      <c r="T9" s="147"/>
      <c r="U9" s="147"/>
      <c r="V9" s="147"/>
      <c r="X9" s="141"/>
      <c r="AB9" s="283"/>
      <c r="AD9" s="283"/>
      <c r="AE9" s="317" t="s">
        <v>808</v>
      </c>
      <c r="AM9" s="64"/>
      <c r="AN9" s="317" t="s">
        <v>808</v>
      </c>
      <c r="AV9" s="283"/>
    </row>
    <row r="10" spans="2:49" s="145" customFormat="1" ht="21" customHeight="1" thickBot="1">
      <c r="B10" s="378" t="s">
        <v>20987</v>
      </c>
      <c r="C10" s="279"/>
      <c r="D10" s="279"/>
      <c r="E10" s="147"/>
      <c r="F10" s="147"/>
      <c r="G10" s="147"/>
      <c r="H10" s="147"/>
      <c r="I10" s="147"/>
      <c r="J10" s="147"/>
      <c r="K10" s="147"/>
      <c r="L10" s="147"/>
      <c r="M10" s="147"/>
      <c r="N10" s="147"/>
      <c r="O10" s="147"/>
      <c r="P10" s="147"/>
      <c r="Q10" s="147"/>
      <c r="R10" s="147"/>
      <c r="S10" s="147"/>
      <c r="T10" s="147"/>
      <c r="U10" s="147"/>
      <c r="V10" s="147"/>
      <c r="AB10" s="283"/>
      <c r="AC10" s="321"/>
      <c r="AD10" s="283"/>
      <c r="AE10" s="320"/>
      <c r="AF10" s="320"/>
      <c r="AG10" s="320"/>
      <c r="AH10" s="320"/>
      <c r="AI10" s="320"/>
      <c r="AJ10" s="320"/>
      <c r="AK10" s="320"/>
      <c r="AL10" s="320"/>
      <c r="AM10" s="64"/>
      <c r="AN10" s="320"/>
      <c r="AO10" s="320"/>
      <c r="AP10" s="320"/>
      <c r="AQ10" s="320"/>
      <c r="AR10" s="320"/>
      <c r="AS10" s="320"/>
      <c r="AT10" s="320"/>
      <c r="AU10" s="320"/>
      <c r="AV10" s="283"/>
    </row>
    <row r="11" spans="2:49" s="145" customFormat="1" ht="31.5" customHeight="1">
      <c r="B11" s="1739" t="s">
        <v>21036</v>
      </c>
      <c r="C11" s="379" t="s">
        <v>813</v>
      </c>
      <c r="D11" s="379">
        <v>3</v>
      </c>
      <c r="E11" s="924"/>
      <c r="F11" s="924"/>
      <c r="G11" s="924"/>
      <c r="H11" s="924"/>
      <c r="I11" s="924"/>
      <c r="J11" s="924"/>
      <c r="K11" s="924"/>
      <c r="L11" s="924"/>
      <c r="M11" s="502">
        <f>IFERROR(SUM(E11:L11), 0)</f>
        <v>0</v>
      </c>
      <c r="N11" s="924"/>
      <c r="O11" s="924"/>
      <c r="P11" s="924"/>
      <c r="Q11" s="924"/>
      <c r="R11" s="924"/>
      <c r="S11" s="924"/>
      <c r="T11" s="924"/>
      <c r="U11" s="924"/>
      <c r="V11" s="503">
        <f>IFERROR(SUM(N11:U11), 0)</f>
        <v>0</v>
      </c>
      <c r="X11" s="385" t="s">
        <v>21037</v>
      </c>
      <c r="Z11" s="942"/>
      <c r="AB11" s="283"/>
      <c r="AC11" s="321" t="str">
        <f>IF( SUM( AE11:AU11 ) = 0, 0, $AE$9 )</f>
        <v>Please complete all cells in row</v>
      </c>
      <c r="AD11" s="283"/>
      <c r="AE11" s="323">
        <f t="shared" ref="AE11:AL11" si="0" xml:space="preserve"> IF( ISNUMBER( E11 ), 0, 1 )</f>
        <v>1</v>
      </c>
      <c r="AF11" s="323">
        <f t="shared" si="0"/>
        <v>1</v>
      </c>
      <c r="AG11" s="323">
        <f t="shared" si="0"/>
        <v>1</v>
      </c>
      <c r="AH11" s="323">
        <f t="shared" si="0"/>
        <v>1</v>
      </c>
      <c r="AI11" s="323">
        <f t="shared" si="0"/>
        <v>1</v>
      </c>
      <c r="AJ11" s="323">
        <f t="shared" si="0"/>
        <v>1</v>
      </c>
      <c r="AK11" s="323">
        <f t="shared" si="0"/>
        <v>1</v>
      </c>
      <c r="AL11" s="323">
        <f t="shared" si="0"/>
        <v>1</v>
      </c>
      <c r="AM11" s="64"/>
      <c r="AN11" s="323">
        <f t="shared" ref="AN11:AN20" si="1" xml:space="preserve"> IF( ISNUMBER( N11 ), 0, 1 )</f>
        <v>1</v>
      </c>
      <c r="AO11" s="323">
        <f t="shared" ref="AO11:AO20" si="2" xml:space="preserve"> IF( ISNUMBER( O11 ), 0, 1 )</f>
        <v>1</v>
      </c>
      <c r="AP11" s="323">
        <f t="shared" ref="AP11:AP20" si="3" xml:space="preserve"> IF( ISNUMBER( P11 ), 0, 1 )</f>
        <v>1</v>
      </c>
      <c r="AQ11" s="323">
        <f t="shared" ref="AQ11:AQ20" si="4" xml:space="preserve"> IF( ISNUMBER( Q11 ), 0, 1 )</f>
        <v>1</v>
      </c>
      <c r="AR11" s="323">
        <f t="shared" ref="AR11:AR20" si="5" xml:space="preserve"> IF( ISNUMBER( R11 ), 0, 1 )</f>
        <v>1</v>
      </c>
      <c r="AS11" s="323">
        <f t="shared" ref="AS11:AS20" si="6" xml:space="preserve"> IF( ISNUMBER( S11 ), 0, 1 )</f>
        <v>1</v>
      </c>
      <c r="AT11" s="323">
        <f t="shared" ref="AT11:AT20" si="7" xml:space="preserve"> IF( ISNUMBER( T11 ), 0, 1 )</f>
        <v>1</v>
      </c>
      <c r="AU11" s="323">
        <f t="shared" ref="AU11:AU20" si="8" xml:space="preserve"> IF( ISNUMBER( U11 ), 0, 1 )</f>
        <v>1</v>
      </c>
      <c r="AV11" s="283"/>
    </row>
    <row r="12" spans="2:49" s="145" customFormat="1" ht="31.5" customHeight="1">
      <c r="B12" s="1740" t="s">
        <v>21038</v>
      </c>
      <c r="C12" s="375" t="s">
        <v>813</v>
      </c>
      <c r="D12" s="375">
        <v>3</v>
      </c>
      <c r="E12" s="926"/>
      <c r="F12" s="926"/>
      <c r="G12" s="926"/>
      <c r="H12" s="926"/>
      <c r="I12" s="926"/>
      <c r="J12" s="926"/>
      <c r="K12" s="926"/>
      <c r="L12" s="926"/>
      <c r="M12" s="501">
        <f>IFERROR(SUM(E12:L12), 0)</f>
        <v>0</v>
      </c>
      <c r="N12" s="926"/>
      <c r="O12" s="926"/>
      <c r="P12" s="926"/>
      <c r="Q12" s="926"/>
      <c r="R12" s="926"/>
      <c r="S12" s="926"/>
      <c r="T12" s="926"/>
      <c r="U12" s="926"/>
      <c r="V12" s="504">
        <f>IFERROR(SUM(N12:U12), 0)</f>
        <v>0</v>
      </c>
      <c r="X12" s="386" t="s">
        <v>21039</v>
      </c>
      <c r="Z12" s="943"/>
      <c r="AB12" s="283"/>
      <c r="AC12" s="321" t="str">
        <f t="shared" ref="AC12:AC20" si="9">IF( SUM( AE12:AU12 ) = 0, 0, $AE$9 )</f>
        <v>Please complete all cells in row</v>
      </c>
      <c r="AD12" s="283"/>
      <c r="AE12" s="323">
        <f t="shared" ref="AE12:AE20" si="10" xml:space="preserve"> IF( ISNUMBER( E12 ), 0, 1 )</f>
        <v>1</v>
      </c>
      <c r="AF12" s="323">
        <f t="shared" ref="AF12:AF20" si="11" xml:space="preserve"> IF( ISNUMBER( F12 ), 0, 1 )</f>
        <v>1</v>
      </c>
      <c r="AG12" s="323">
        <f t="shared" ref="AG12:AG20" si="12" xml:space="preserve"> IF( ISNUMBER( G12 ), 0, 1 )</f>
        <v>1</v>
      </c>
      <c r="AH12" s="323">
        <f t="shared" ref="AH12:AH20" si="13" xml:space="preserve"> IF( ISNUMBER( H12 ), 0, 1 )</f>
        <v>1</v>
      </c>
      <c r="AI12" s="323">
        <f t="shared" ref="AI12:AI20" si="14" xml:space="preserve"> IF( ISNUMBER( I12 ), 0, 1 )</f>
        <v>1</v>
      </c>
      <c r="AJ12" s="323">
        <f t="shared" ref="AJ12:AJ20" si="15" xml:space="preserve"> IF( ISNUMBER( J12 ), 0, 1 )</f>
        <v>1</v>
      </c>
      <c r="AK12" s="323">
        <f t="shared" ref="AK12:AK20" si="16" xml:space="preserve"> IF( ISNUMBER( K12 ), 0, 1 )</f>
        <v>1</v>
      </c>
      <c r="AL12" s="323">
        <f t="shared" ref="AL12:AL20" si="17" xml:space="preserve"> IF( ISNUMBER( L12 ), 0, 1 )</f>
        <v>1</v>
      </c>
      <c r="AM12" s="64"/>
      <c r="AN12" s="323">
        <f t="shared" si="1"/>
        <v>1</v>
      </c>
      <c r="AO12" s="323">
        <f t="shared" si="2"/>
        <v>1</v>
      </c>
      <c r="AP12" s="323">
        <f t="shared" si="3"/>
        <v>1</v>
      </c>
      <c r="AQ12" s="323">
        <f t="shared" si="4"/>
        <v>1</v>
      </c>
      <c r="AR12" s="323">
        <f t="shared" si="5"/>
        <v>1</v>
      </c>
      <c r="AS12" s="323">
        <f t="shared" si="6"/>
        <v>1</v>
      </c>
      <c r="AT12" s="323">
        <f t="shared" si="7"/>
        <v>1</v>
      </c>
      <c r="AU12" s="323">
        <f t="shared" si="8"/>
        <v>1</v>
      </c>
      <c r="AV12" s="283"/>
    </row>
    <row r="13" spans="2:49" s="145" customFormat="1" ht="31.5" customHeight="1">
      <c r="B13" s="1740" t="s">
        <v>21040</v>
      </c>
      <c r="C13" s="375" t="s">
        <v>813</v>
      </c>
      <c r="D13" s="375">
        <v>3</v>
      </c>
      <c r="E13" s="926"/>
      <c r="F13" s="926"/>
      <c r="G13" s="926"/>
      <c r="H13" s="926"/>
      <c r="I13" s="926"/>
      <c r="J13" s="926"/>
      <c r="K13" s="926"/>
      <c r="L13" s="926"/>
      <c r="M13" s="501">
        <f t="shared" ref="M13:M20" si="18">IFERROR(SUM(E13:L13), 0)</f>
        <v>0</v>
      </c>
      <c r="N13" s="926"/>
      <c r="O13" s="926"/>
      <c r="P13" s="926"/>
      <c r="Q13" s="926"/>
      <c r="R13" s="926"/>
      <c r="S13" s="926"/>
      <c r="T13" s="926"/>
      <c r="U13" s="926"/>
      <c r="V13" s="504">
        <f t="shared" ref="V13:V20" si="19">IFERROR(SUM(N13:U13), 0)</f>
        <v>0</v>
      </c>
      <c r="X13" s="386" t="s">
        <v>21041</v>
      </c>
      <c r="Z13" s="943"/>
      <c r="AB13" s="283"/>
      <c r="AC13" s="321" t="str">
        <f t="shared" si="9"/>
        <v>Please complete all cells in row</v>
      </c>
      <c r="AD13" s="283"/>
      <c r="AE13" s="323">
        <f t="shared" si="10"/>
        <v>1</v>
      </c>
      <c r="AF13" s="323">
        <f t="shared" si="11"/>
        <v>1</v>
      </c>
      <c r="AG13" s="323">
        <f t="shared" si="12"/>
        <v>1</v>
      </c>
      <c r="AH13" s="323">
        <f t="shared" si="13"/>
        <v>1</v>
      </c>
      <c r="AI13" s="323">
        <f t="shared" si="14"/>
        <v>1</v>
      </c>
      <c r="AJ13" s="323">
        <f t="shared" si="15"/>
        <v>1</v>
      </c>
      <c r="AK13" s="323">
        <f t="shared" si="16"/>
        <v>1</v>
      </c>
      <c r="AL13" s="323">
        <f t="shared" si="17"/>
        <v>1</v>
      </c>
      <c r="AM13" s="64"/>
      <c r="AN13" s="323">
        <f t="shared" si="1"/>
        <v>1</v>
      </c>
      <c r="AO13" s="323">
        <f t="shared" si="2"/>
        <v>1</v>
      </c>
      <c r="AP13" s="323">
        <f t="shared" si="3"/>
        <v>1</v>
      </c>
      <c r="AQ13" s="323">
        <f t="shared" si="4"/>
        <v>1</v>
      </c>
      <c r="AR13" s="323">
        <f t="shared" si="5"/>
        <v>1</v>
      </c>
      <c r="AS13" s="323">
        <f t="shared" si="6"/>
        <v>1</v>
      </c>
      <c r="AT13" s="323">
        <f t="shared" si="7"/>
        <v>1</v>
      </c>
      <c r="AU13" s="323">
        <f t="shared" si="8"/>
        <v>1</v>
      </c>
      <c r="AV13" s="283"/>
    </row>
    <row r="14" spans="2:49" s="145" customFormat="1" ht="31.5" customHeight="1">
      <c r="B14" s="1740" t="s">
        <v>21042</v>
      </c>
      <c r="C14" s="375" t="s">
        <v>813</v>
      </c>
      <c r="D14" s="375">
        <v>3</v>
      </c>
      <c r="E14" s="926"/>
      <c r="F14" s="926"/>
      <c r="G14" s="926"/>
      <c r="H14" s="926"/>
      <c r="I14" s="926"/>
      <c r="J14" s="926"/>
      <c r="K14" s="926"/>
      <c r="L14" s="926"/>
      <c r="M14" s="501">
        <f t="shared" si="18"/>
        <v>0</v>
      </c>
      <c r="N14" s="926"/>
      <c r="O14" s="926"/>
      <c r="P14" s="926"/>
      <c r="Q14" s="926"/>
      <c r="R14" s="926"/>
      <c r="S14" s="926"/>
      <c r="T14" s="926"/>
      <c r="U14" s="926"/>
      <c r="V14" s="504">
        <f t="shared" si="19"/>
        <v>0</v>
      </c>
      <c r="X14" s="386" t="s">
        <v>21043</v>
      </c>
      <c r="Z14" s="943"/>
      <c r="AB14" s="283"/>
      <c r="AC14" s="321" t="str">
        <f t="shared" si="9"/>
        <v>Please complete all cells in row</v>
      </c>
      <c r="AD14" s="283"/>
      <c r="AE14" s="323">
        <f t="shared" si="10"/>
        <v>1</v>
      </c>
      <c r="AF14" s="323">
        <f t="shared" si="11"/>
        <v>1</v>
      </c>
      <c r="AG14" s="323">
        <f t="shared" si="12"/>
        <v>1</v>
      </c>
      <c r="AH14" s="323">
        <f t="shared" si="13"/>
        <v>1</v>
      </c>
      <c r="AI14" s="323">
        <f t="shared" si="14"/>
        <v>1</v>
      </c>
      <c r="AJ14" s="323">
        <f t="shared" si="15"/>
        <v>1</v>
      </c>
      <c r="AK14" s="323">
        <f t="shared" si="16"/>
        <v>1</v>
      </c>
      <c r="AL14" s="323">
        <f t="shared" si="17"/>
        <v>1</v>
      </c>
      <c r="AM14" s="64"/>
      <c r="AN14" s="323">
        <f t="shared" si="1"/>
        <v>1</v>
      </c>
      <c r="AO14" s="323">
        <f t="shared" si="2"/>
        <v>1</v>
      </c>
      <c r="AP14" s="323">
        <f t="shared" si="3"/>
        <v>1</v>
      </c>
      <c r="AQ14" s="323">
        <f t="shared" si="4"/>
        <v>1</v>
      </c>
      <c r="AR14" s="323">
        <f t="shared" si="5"/>
        <v>1</v>
      </c>
      <c r="AS14" s="323">
        <f t="shared" si="6"/>
        <v>1</v>
      </c>
      <c r="AT14" s="323">
        <f t="shared" si="7"/>
        <v>1</v>
      </c>
      <c r="AU14" s="323">
        <f t="shared" si="8"/>
        <v>1</v>
      </c>
      <c r="AV14" s="283"/>
    </row>
    <row r="15" spans="2:49" s="145" customFormat="1" ht="31.5" customHeight="1">
      <c r="B15" s="1740" t="s">
        <v>21044</v>
      </c>
      <c r="C15" s="375" t="s">
        <v>813</v>
      </c>
      <c r="D15" s="375">
        <v>3</v>
      </c>
      <c r="E15" s="926"/>
      <c r="F15" s="926"/>
      <c r="G15" s="926"/>
      <c r="H15" s="926"/>
      <c r="I15" s="926"/>
      <c r="J15" s="926"/>
      <c r="K15" s="926"/>
      <c r="L15" s="926"/>
      <c r="M15" s="501">
        <f t="shared" si="18"/>
        <v>0</v>
      </c>
      <c r="N15" s="926"/>
      <c r="O15" s="926"/>
      <c r="P15" s="926"/>
      <c r="Q15" s="926"/>
      <c r="R15" s="926"/>
      <c r="S15" s="926"/>
      <c r="T15" s="926"/>
      <c r="U15" s="926"/>
      <c r="V15" s="504">
        <f t="shared" si="19"/>
        <v>0</v>
      </c>
      <c r="X15" s="386" t="s">
        <v>21045</v>
      </c>
      <c r="Z15" s="943"/>
      <c r="AB15" s="283"/>
      <c r="AC15" s="321" t="str">
        <f t="shared" si="9"/>
        <v>Please complete all cells in row</v>
      </c>
      <c r="AD15" s="283"/>
      <c r="AE15" s="323">
        <f t="shared" si="10"/>
        <v>1</v>
      </c>
      <c r="AF15" s="323">
        <f t="shared" si="11"/>
        <v>1</v>
      </c>
      <c r="AG15" s="323">
        <f t="shared" si="12"/>
        <v>1</v>
      </c>
      <c r="AH15" s="323">
        <f t="shared" si="13"/>
        <v>1</v>
      </c>
      <c r="AI15" s="323">
        <f t="shared" si="14"/>
        <v>1</v>
      </c>
      <c r="AJ15" s="323">
        <f t="shared" si="15"/>
        <v>1</v>
      </c>
      <c r="AK15" s="323">
        <f t="shared" si="16"/>
        <v>1</v>
      </c>
      <c r="AL15" s="323">
        <f t="shared" si="17"/>
        <v>1</v>
      </c>
      <c r="AM15" s="64"/>
      <c r="AN15" s="323">
        <f t="shared" si="1"/>
        <v>1</v>
      </c>
      <c r="AO15" s="323">
        <f t="shared" si="2"/>
        <v>1</v>
      </c>
      <c r="AP15" s="323">
        <f t="shared" si="3"/>
        <v>1</v>
      </c>
      <c r="AQ15" s="323">
        <f t="shared" si="4"/>
        <v>1</v>
      </c>
      <c r="AR15" s="323">
        <f t="shared" si="5"/>
        <v>1</v>
      </c>
      <c r="AS15" s="323">
        <f t="shared" si="6"/>
        <v>1</v>
      </c>
      <c r="AT15" s="323">
        <f t="shared" si="7"/>
        <v>1</v>
      </c>
      <c r="AU15" s="323">
        <f t="shared" si="8"/>
        <v>1</v>
      </c>
      <c r="AV15" s="283"/>
    </row>
    <row r="16" spans="2:49" s="145" customFormat="1" ht="31.5" customHeight="1">
      <c r="B16" s="1740" t="s">
        <v>21046</v>
      </c>
      <c r="C16" s="375" t="s">
        <v>813</v>
      </c>
      <c r="D16" s="375">
        <v>3</v>
      </c>
      <c r="E16" s="926"/>
      <c r="F16" s="926"/>
      <c r="G16" s="926"/>
      <c r="H16" s="926"/>
      <c r="I16" s="926"/>
      <c r="J16" s="926"/>
      <c r="K16" s="926"/>
      <c r="L16" s="926"/>
      <c r="M16" s="501">
        <f t="shared" si="18"/>
        <v>0</v>
      </c>
      <c r="N16" s="926"/>
      <c r="O16" s="926"/>
      <c r="P16" s="926"/>
      <c r="Q16" s="926"/>
      <c r="R16" s="926"/>
      <c r="S16" s="926"/>
      <c r="T16" s="926"/>
      <c r="U16" s="926"/>
      <c r="V16" s="504">
        <f t="shared" si="19"/>
        <v>0</v>
      </c>
      <c r="X16" s="386" t="s">
        <v>21047</v>
      </c>
      <c r="Z16" s="943"/>
      <c r="AB16" s="283"/>
      <c r="AC16" s="321" t="str">
        <f t="shared" si="9"/>
        <v>Please complete all cells in row</v>
      </c>
      <c r="AD16" s="283"/>
      <c r="AE16" s="323">
        <f t="shared" si="10"/>
        <v>1</v>
      </c>
      <c r="AF16" s="323">
        <f t="shared" si="11"/>
        <v>1</v>
      </c>
      <c r="AG16" s="323">
        <f t="shared" si="12"/>
        <v>1</v>
      </c>
      <c r="AH16" s="323">
        <f t="shared" si="13"/>
        <v>1</v>
      </c>
      <c r="AI16" s="323">
        <f t="shared" si="14"/>
        <v>1</v>
      </c>
      <c r="AJ16" s="323">
        <f t="shared" si="15"/>
        <v>1</v>
      </c>
      <c r="AK16" s="323">
        <f t="shared" si="16"/>
        <v>1</v>
      </c>
      <c r="AL16" s="323">
        <f t="shared" si="17"/>
        <v>1</v>
      </c>
      <c r="AM16" s="64"/>
      <c r="AN16" s="323">
        <f t="shared" si="1"/>
        <v>1</v>
      </c>
      <c r="AO16" s="323">
        <f t="shared" si="2"/>
        <v>1</v>
      </c>
      <c r="AP16" s="323">
        <f t="shared" si="3"/>
        <v>1</v>
      </c>
      <c r="AQ16" s="323">
        <f t="shared" si="4"/>
        <v>1</v>
      </c>
      <c r="AR16" s="323">
        <f t="shared" si="5"/>
        <v>1</v>
      </c>
      <c r="AS16" s="323">
        <f t="shared" si="6"/>
        <v>1</v>
      </c>
      <c r="AT16" s="323">
        <f t="shared" si="7"/>
        <v>1</v>
      </c>
      <c r="AU16" s="323">
        <f t="shared" si="8"/>
        <v>1</v>
      </c>
      <c r="AV16" s="283"/>
    </row>
    <row r="17" spans="2:48" s="145" customFormat="1" ht="31.5" customHeight="1">
      <c r="B17" s="1740" t="s">
        <v>21048</v>
      </c>
      <c r="C17" s="375" t="s">
        <v>813</v>
      </c>
      <c r="D17" s="375">
        <v>3</v>
      </c>
      <c r="E17" s="926"/>
      <c r="F17" s="926"/>
      <c r="G17" s="926"/>
      <c r="H17" s="926"/>
      <c r="I17" s="926"/>
      <c r="J17" s="926"/>
      <c r="K17" s="926"/>
      <c r="L17" s="926"/>
      <c r="M17" s="501">
        <f t="shared" si="18"/>
        <v>0</v>
      </c>
      <c r="N17" s="926"/>
      <c r="O17" s="926"/>
      <c r="P17" s="926"/>
      <c r="Q17" s="926"/>
      <c r="R17" s="926"/>
      <c r="S17" s="926"/>
      <c r="T17" s="926"/>
      <c r="U17" s="926"/>
      <c r="V17" s="504">
        <f t="shared" si="19"/>
        <v>0</v>
      </c>
      <c r="X17" s="386" t="s">
        <v>21049</v>
      </c>
      <c r="Z17" s="943"/>
      <c r="AB17" s="283"/>
      <c r="AC17" s="321" t="str">
        <f t="shared" si="9"/>
        <v>Please complete all cells in row</v>
      </c>
      <c r="AD17" s="283"/>
      <c r="AE17" s="323">
        <f t="shared" si="10"/>
        <v>1</v>
      </c>
      <c r="AF17" s="323">
        <f t="shared" si="11"/>
        <v>1</v>
      </c>
      <c r="AG17" s="323">
        <f t="shared" si="12"/>
        <v>1</v>
      </c>
      <c r="AH17" s="323">
        <f t="shared" si="13"/>
        <v>1</v>
      </c>
      <c r="AI17" s="323">
        <f t="shared" si="14"/>
        <v>1</v>
      </c>
      <c r="AJ17" s="323">
        <f t="shared" si="15"/>
        <v>1</v>
      </c>
      <c r="AK17" s="323">
        <f t="shared" si="16"/>
        <v>1</v>
      </c>
      <c r="AL17" s="323">
        <f t="shared" si="17"/>
        <v>1</v>
      </c>
      <c r="AM17" s="64"/>
      <c r="AN17" s="323">
        <f t="shared" si="1"/>
        <v>1</v>
      </c>
      <c r="AO17" s="323">
        <f t="shared" si="2"/>
        <v>1</v>
      </c>
      <c r="AP17" s="323">
        <f t="shared" si="3"/>
        <v>1</v>
      </c>
      <c r="AQ17" s="323">
        <f t="shared" si="4"/>
        <v>1</v>
      </c>
      <c r="AR17" s="323">
        <f t="shared" si="5"/>
        <v>1</v>
      </c>
      <c r="AS17" s="323">
        <f t="shared" si="6"/>
        <v>1</v>
      </c>
      <c r="AT17" s="323">
        <f t="shared" si="7"/>
        <v>1</v>
      </c>
      <c r="AU17" s="323">
        <f t="shared" si="8"/>
        <v>1</v>
      </c>
      <c r="AV17" s="283"/>
    </row>
    <row r="18" spans="2:48" s="145" customFormat="1" ht="31.5" customHeight="1">
      <c r="B18" s="1740" t="s">
        <v>21050</v>
      </c>
      <c r="C18" s="375" t="s">
        <v>813</v>
      </c>
      <c r="D18" s="375">
        <v>3</v>
      </c>
      <c r="E18" s="926"/>
      <c r="F18" s="926"/>
      <c r="G18" s="926"/>
      <c r="H18" s="926"/>
      <c r="I18" s="926"/>
      <c r="J18" s="926"/>
      <c r="K18" s="926"/>
      <c r="L18" s="926"/>
      <c r="M18" s="501">
        <f t="shared" si="18"/>
        <v>0</v>
      </c>
      <c r="N18" s="926"/>
      <c r="O18" s="926"/>
      <c r="P18" s="926"/>
      <c r="Q18" s="926"/>
      <c r="R18" s="926"/>
      <c r="S18" s="926"/>
      <c r="T18" s="926"/>
      <c r="U18" s="926"/>
      <c r="V18" s="504">
        <f t="shared" si="19"/>
        <v>0</v>
      </c>
      <c r="X18" s="386" t="s">
        <v>21051</v>
      </c>
      <c r="Z18" s="943"/>
      <c r="AB18" s="283"/>
      <c r="AC18" s="321" t="str">
        <f t="shared" si="9"/>
        <v>Please complete all cells in row</v>
      </c>
      <c r="AD18" s="283"/>
      <c r="AE18" s="323">
        <f t="shared" si="10"/>
        <v>1</v>
      </c>
      <c r="AF18" s="323">
        <f t="shared" si="11"/>
        <v>1</v>
      </c>
      <c r="AG18" s="323">
        <f t="shared" si="12"/>
        <v>1</v>
      </c>
      <c r="AH18" s="323">
        <f t="shared" si="13"/>
        <v>1</v>
      </c>
      <c r="AI18" s="323">
        <f t="shared" si="14"/>
        <v>1</v>
      </c>
      <c r="AJ18" s="323">
        <f t="shared" si="15"/>
        <v>1</v>
      </c>
      <c r="AK18" s="323">
        <f t="shared" si="16"/>
        <v>1</v>
      </c>
      <c r="AL18" s="323">
        <f t="shared" si="17"/>
        <v>1</v>
      </c>
      <c r="AM18" s="64"/>
      <c r="AN18" s="323">
        <f t="shared" si="1"/>
        <v>1</v>
      </c>
      <c r="AO18" s="323">
        <f t="shared" si="2"/>
        <v>1</v>
      </c>
      <c r="AP18" s="323">
        <f t="shared" si="3"/>
        <v>1</v>
      </c>
      <c r="AQ18" s="323">
        <f t="shared" si="4"/>
        <v>1</v>
      </c>
      <c r="AR18" s="323">
        <f t="shared" si="5"/>
        <v>1</v>
      </c>
      <c r="AS18" s="323">
        <f t="shared" si="6"/>
        <v>1</v>
      </c>
      <c r="AT18" s="323">
        <f t="shared" si="7"/>
        <v>1</v>
      </c>
      <c r="AU18" s="323">
        <f t="shared" si="8"/>
        <v>1</v>
      </c>
      <c r="AV18" s="283"/>
    </row>
    <row r="19" spans="2:48" s="145" customFormat="1" ht="31.5" customHeight="1">
      <c r="B19" s="1740" t="s">
        <v>21052</v>
      </c>
      <c r="C19" s="375" t="s">
        <v>813</v>
      </c>
      <c r="D19" s="375">
        <v>3</v>
      </c>
      <c r="E19" s="926"/>
      <c r="F19" s="926"/>
      <c r="G19" s="926"/>
      <c r="H19" s="926"/>
      <c r="I19" s="926"/>
      <c r="J19" s="926"/>
      <c r="K19" s="926"/>
      <c r="L19" s="926"/>
      <c r="M19" s="501">
        <f t="shared" si="18"/>
        <v>0</v>
      </c>
      <c r="N19" s="926"/>
      <c r="O19" s="926"/>
      <c r="P19" s="926"/>
      <c r="Q19" s="926"/>
      <c r="R19" s="926"/>
      <c r="S19" s="926"/>
      <c r="T19" s="926"/>
      <c r="U19" s="926"/>
      <c r="V19" s="504">
        <f t="shared" si="19"/>
        <v>0</v>
      </c>
      <c r="X19" s="386" t="s">
        <v>21053</v>
      </c>
      <c r="Z19" s="943"/>
      <c r="AB19" s="283"/>
      <c r="AC19" s="321" t="str">
        <f t="shared" si="9"/>
        <v>Please complete all cells in row</v>
      </c>
      <c r="AD19" s="283"/>
      <c r="AE19" s="323">
        <f t="shared" si="10"/>
        <v>1</v>
      </c>
      <c r="AF19" s="323">
        <f t="shared" si="11"/>
        <v>1</v>
      </c>
      <c r="AG19" s="323">
        <f t="shared" si="12"/>
        <v>1</v>
      </c>
      <c r="AH19" s="323">
        <f t="shared" si="13"/>
        <v>1</v>
      </c>
      <c r="AI19" s="323">
        <f t="shared" si="14"/>
        <v>1</v>
      </c>
      <c r="AJ19" s="323">
        <f t="shared" si="15"/>
        <v>1</v>
      </c>
      <c r="AK19" s="323">
        <f t="shared" si="16"/>
        <v>1</v>
      </c>
      <c r="AL19" s="323">
        <f t="shared" si="17"/>
        <v>1</v>
      </c>
      <c r="AM19" s="64"/>
      <c r="AN19" s="323">
        <f t="shared" si="1"/>
        <v>1</v>
      </c>
      <c r="AO19" s="323">
        <f t="shared" si="2"/>
        <v>1</v>
      </c>
      <c r="AP19" s="323">
        <f t="shared" si="3"/>
        <v>1</v>
      </c>
      <c r="AQ19" s="323">
        <f t="shared" si="4"/>
        <v>1</v>
      </c>
      <c r="AR19" s="323">
        <f t="shared" si="5"/>
        <v>1</v>
      </c>
      <c r="AS19" s="323">
        <f t="shared" si="6"/>
        <v>1</v>
      </c>
      <c r="AT19" s="323">
        <f t="shared" si="7"/>
        <v>1</v>
      </c>
      <c r="AU19" s="323">
        <f t="shared" si="8"/>
        <v>1</v>
      </c>
      <c r="AV19" s="283"/>
    </row>
    <row r="20" spans="2:48" s="145" customFormat="1" ht="31.5" customHeight="1">
      <c r="B20" s="1740" t="s">
        <v>21054</v>
      </c>
      <c r="C20" s="375" t="s">
        <v>813</v>
      </c>
      <c r="D20" s="375">
        <v>3</v>
      </c>
      <c r="E20" s="926"/>
      <c r="F20" s="926"/>
      <c r="G20" s="926"/>
      <c r="H20" s="926"/>
      <c r="I20" s="926"/>
      <c r="J20" s="926"/>
      <c r="K20" s="926"/>
      <c r="L20" s="926"/>
      <c r="M20" s="501">
        <f t="shared" si="18"/>
        <v>0</v>
      </c>
      <c r="N20" s="926"/>
      <c r="O20" s="926"/>
      <c r="P20" s="926"/>
      <c r="Q20" s="926"/>
      <c r="R20" s="926"/>
      <c r="S20" s="926"/>
      <c r="T20" s="926"/>
      <c r="U20" s="926"/>
      <c r="V20" s="504">
        <f t="shared" si="19"/>
        <v>0</v>
      </c>
      <c r="X20" s="386" t="s">
        <v>21055</v>
      </c>
      <c r="Z20" s="943"/>
      <c r="AB20" s="283"/>
      <c r="AC20" s="321" t="str">
        <f t="shared" si="9"/>
        <v>Please complete all cells in row</v>
      </c>
      <c r="AD20" s="283"/>
      <c r="AE20" s="323">
        <f t="shared" si="10"/>
        <v>1</v>
      </c>
      <c r="AF20" s="323">
        <f t="shared" si="11"/>
        <v>1</v>
      </c>
      <c r="AG20" s="323">
        <f t="shared" si="12"/>
        <v>1</v>
      </c>
      <c r="AH20" s="323">
        <f t="shared" si="13"/>
        <v>1</v>
      </c>
      <c r="AI20" s="323">
        <f t="shared" si="14"/>
        <v>1</v>
      </c>
      <c r="AJ20" s="323">
        <f t="shared" si="15"/>
        <v>1</v>
      </c>
      <c r="AK20" s="323">
        <f t="shared" si="16"/>
        <v>1</v>
      </c>
      <c r="AL20" s="323">
        <f t="shared" si="17"/>
        <v>1</v>
      </c>
      <c r="AM20" s="64"/>
      <c r="AN20" s="323">
        <f t="shared" si="1"/>
        <v>1</v>
      </c>
      <c r="AO20" s="323">
        <f t="shared" si="2"/>
        <v>1</v>
      </c>
      <c r="AP20" s="323">
        <f t="shared" si="3"/>
        <v>1</v>
      </c>
      <c r="AQ20" s="323">
        <f t="shared" si="4"/>
        <v>1</v>
      </c>
      <c r="AR20" s="323">
        <f t="shared" si="5"/>
        <v>1</v>
      </c>
      <c r="AS20" s="323">
        <f t="shared" si="6"/>
        <v>1</v>
      </c>
      <c r="AT20" s="323">
        <f t="shared" si="7"/>
        <v>1</v>
      </c>
      <c r="AU20" s="323">
        <f t="shared" si="8"/>
        <v>1</v>
      </c>
      <c r="AV20" s="283"/>
    </row>
    <row r="21" spans="2:48" s="145" customFormat="1" ht="31.5" customHeight="1" thickBot="1">
      <c r="B21" s="1809" t="s">
        <v>21008</v>
      </c>
      <c r="C21" s="382" t="s">
        <v>813</v>
      </c>
      <c r="D21" s="382">
        <v>3</v>
      </c>
      <c r="E21" s="391">
        <f>IFERROR(SUM(E11:E20), 0)</f>
        <v>0</v>
      </c>
      <c r="F21" s="391">
        <f t="shared" ref="F21:L21" si="20">IFERROR(SUM(F11:F20), 0)</f>
        <v>0</v>
      </c>
      <c r="G21" s="391">
        <f t="shared" si="20"/>
        <v>0</v>
      </c>
      <c r="H21" s="391">
        <f t="shared" si="20"/>
        <v>0</v>
      </c>
      <c r="I21" s="391">
        <f t="shared" si="20"/>
        <v>0</v>
      </c>
      <c r="J21" s="391">
        <f t="shared" si="20"/>
        <v>0</v>
      </c>
      <c r="K21" s="391">
        <f t="shared" si="20"/>
        <v>0</v>
      </c>
      <c r="L21" s="391">
        <f t="shared" si="20"/>
        <v>0</v>
      </c>
      <c r="M21" s="391">
        <f>IFERROR(SUM(E21:L21), 0)</f>
        <v>0</v>
      </c>
      <c r="N21" s="391">
        <f>IFERROR(SUM(N11:N20), 0)</f>
        <v>0</v>
      </c>
      <c r="O21" s="391">
        <f t="shared" ref="O21:U21" si="21">IFERROR(SUM(O11:O20), 0)</f>
        <v>0</v>
      </c>
      <c r="P21" s="391">
        <f t="shared" si="21"/>
        <v>0</v>
      </c>
      <c r="Q21" s="391">
        <f t="shared" si="21"/>
        <v>0</v>
      </c>
      <c r="R21" s="391">
        <f t="shared" si="21"/>
        <v>0</v>
      </c>
      <c r="S21" s="391">
        <f t="shared" si="21"/>
        <v>0</v>
      </c>
      <c r="T21" s="391">
        <f t="shared" si="21"/>
        <v>0</v>
      </c>
      <c r="U21" s="391">
        <f t="shared" si="21"/>
        <v>0</v>
      </c>
      <c r="V21" s="392">
        <f>IFERROR(SUM(N21:U21), 0)</f>
        <v>0</v>
      </c>
      <c r="X21" s="499" t="s">
        <v>21056</v>
      </c>
      <c r="Z21" s="944"/>
      <c r="AB21" s="283"/>
      <c r="AC21" s="321"/>
      <c r="AD21" s="283"/>
      <c r="AE21" s="320"/>
      <c r="AF21" s="320"/>
      <c r="AG21" s="320"/>
      <c r="AH21" s="320"/>
      <c r="AI21" s="320"/>
      <c r="AJ21" s="320"/>
      <c r="AK21" s="320"/>
      <c r="AL21" s="320"/>
      <c r="AM21" s="64"/>
      <c r="AN21" s="320"/>
      <c r="AO21" s="320"/>
      <c r="AP21" s="320"/>
      <c r="AQ21" s="320"/>
      <c r="AR21" s="320"/>
      <c r="AS21" s="320"/>
      <c r="AT21" s="320"/>
      <c r="AU21" s="320"/>
      <c r="AV21" s="283"/>
    </row>
    <row r="22" spans="2:48" s="145" customFormat="1" ht="14.25" customHeight="1" thickBot="1">
      <c r="B22" s="148"/>
      <c r="C22" s="148"/>
      <c r="D22" s="148"/>
      <c r="E22" s="149"/>
      <c r="F22" s="149"/>
      <c r="G22" s="149"/>
      <c r="H22" s="149"/>
      <c r="I22" s="149"/>
      <c r="J22" s="149"/>
      <c r="K22" s="149"/>
      <c r="L22" s="149"/>
      <c r="M22" s="149"/>
      <c r="N22" s="149"/>
      <c r="O22" s="149"/>
      <c r="P22" s="149"/>
      <c r="Q22" s="149"/>
      <c r="R22" s="149"/>
      <c r="S22" s="149"/>
      <c r="T22" s="149"/>
      <c r="U22" s="149"/>
      <c r="V22" s="149"/>
      <c r="X22" s="141"/>
      <c r="AB22" s="283"/>
      <c r="AC22" s="321"/>
      <c r="AD22" s="283"/>
      <c r="AE22" s="320"/>
      <c r="AF22" s="320"/>
      <c r="AG22" s="320"/>
      <c r="AH22" s="320"/>
      <c r="AI22" s="320"/>
      <c r="AJ22" s="320"/>
      <c r="AK22" s="320"/>
      <c r="AL22" s="320"/>
      <c r="AM22" s="64"/>
      <c r="AN22" s="320"/>
      <c r="AO22" s="320"/>
      <c r="AP22" s="320"/>
      <c r="AQ22" s="320"/>
      <c r="AR22" s="320"/>
      <c r="AS22" s="320"/>
      <c r="AT22" s="320"/>
      <c r="AU22" s="320"/>
      <c r="AV22" s="283"/>
    </row>
    <row r="23" spans="2:48" s="145" customFormat="1" ht="21" customHeight="1" thickBot="1">
      <c r="B23" s="378" t="s">
        <v>21010</v>
      </c>
      <c r="C23" s="279"/>
      <c r="D23" s="279"/>
      <c r="E23" s="147"/>
      <c r="F23" s="147"/>
      <c r="G23" s="147"/>
      <c r="H23" s="147"/>
      <c r="I23" s="147"/>
      <c r="J23" s="147"/>
      <c r="K23" s="147"/>
      <c r="L23" s="147"/>
      <c r="M23" s="147"/>
      <c r="N23" s="147"/>
      <c r="O23" s="147"/>
      <c r="P23" s="147"/>
      <c r="Q23" s="147"/>
      <c r="R23" s="147"/>
      <c r="S23" s="147"/>
      <c r="T23" s="147"/>
      <c r="U23" s="147"/>
      <c r="V23" s="147"/>
      <c r="AB23" s="283"/>
      <c r="AC23" s="321"/>
      <c r="AD23" s="283"/>
      <c r="AE23" s="320"/>
      <c r="AF23" s="320"/>
      <c r="AG23" s="320"/>
      <c r="AH23" s="320"/>
      <c r="AI23" s="320"/>
      <c r="AJ23" s="320"/>
      <c r="AK23" s="320"/>
      <c r="AL23" s="320"/>
      <c r="AM23" s="64"/>
      <c r="AN23" s="320"/>
      <c r="AO23" s="320"/>
      <c r="AP23" s="320"/>
      <c r="AQ23" s="320"/>
      <c r="AR23" s="320"/>
      <c r="AS23" s="320"/>
      <c r="AT23" s="320"/>
      <c r="AU23" s="320"/>
      <c r="AV23" s="283"/>
    </row>
    <row r="24" spans="2:48" s="145" customFormat="1" ht="31.5" customHeight="1">
      <c r="B24" s="1739" t="s">
        <v>21057</v>
      </c>
      <c r="C24" s="379" t="s">
        <v>813</v>
      </c>
      <c r="D24" s="379">
        <v>3</v>
      </c>
      <c r="E24" s="924"/>
      <c r="F24" s="924"/>
      <c r="G24" s="924"/>
      <c r="H24" s="924"/>
      <c r="I24" s="924"/>
      <c r="J24" s="924"/>
      <c r="K24" s="924"/>
      <c r="L24" s="924"/>
      <c r="M24" s="502">
        <f>IFERROR(SUM(E24:L24), 0)</f>
        <v>0</v>
      </c>
      <c r="N24" s="924"/>
      <c r="O24" s="924"/>
      <c r="P24" s="924"/>
      <c r="Q24" s="924"/>
      <c r="R24" s="924"/>
      <c r="S24" s="924"/>
      <c r="T24" s="924"/>
      <c r="U24" s="924"/>
      <c r="V24" s="503">
        <f>IFERROR(SUM(N24:U24), 0)</f>
        <v>0</v>
      </c>
      <c r="X24" s="385" t="s">
        <v>21058</v>
      </c>
      <c r="Z24" s="942"/>
      <c r="AB24" s="283"/>
      <c r="AC24" s="321" t="str">
        <f t="shared" ref="AC24:AC33" si="22">IF( SUM( AE24:AU24 ) = 0, 0, $AE$9 )</f>
        <v>Please complete all cells in row</v>
      </c>
      <c r="AD24" s="283"/>
      <c r="AE24" s="323">
        <f t="shared" ref="AE24:AE33" si="23" xml:space="preserve"> IF( ISNUMBER( E24 ), 0, 1 )</f>
        <v>1</v>
      </c>
      <c r="AF24" s="323">
        <f t="shared" ref="AF24:AF33" si="24" xml:space="preserve"> IF( ISNUMBER( F24 ), 0, 1 )</f>
        <v>1</v>
      </c>
      <c r="AG24" s="323">
        <f t="shared" ref="AG24:AG33" si="25" xml:space="preserve"> IF( ISNUMBER( G24 ), 0, 1 )</f>
        <v>1</v>
      </c>
      <c r="AH24" s="323">
        <f t="shared" ref="AH24:AH33" si="26" xml:space="preserve"> IF( ISNUMBER( H24 ), 0, 1 )</f>
        <v>1</v>
      </c>
      <c r="AI24" s="323">
        <f t="shared" ref="AI24:AI33" si="27" xml:space="preserve"> IF( ISNUMBER( I24 ), 0, 1 )</f>
        <v>1</v>
      </c>
      <c r="AJ24" s="323">
        <f t="shared" ref="AJ24:AJ33" si="28" xml:space="preserve"> IF( ISNUMBER( J24 ), 0, 1 )</f>
        <v>1</v>
      </c>
      <c r="AK24" s="323">
        <f t="shared" ref="AK24:AK33" si="29" xml:space="preserve"> IF( ISNUMBER( K24 ), 0, 1 )</f>
        <v>1</v>
      </c>
      <c r="AL24" s="323">
        <f t="shared" ref="AL24:AL33" si="30" xml:space="preserve"> IF( ISNUMBER( L24 ), 0, 1 )</f>
        <v>1</v>
      </c>
      <c r="AM24" s="64"/>
      <c r="AN24" s="323">
        <f t="shared" ref="AN24:AN33" si="31" xml:space="preserve"> IF( ISNUMBER( N24 ), 0, 1 )</f>
        <v>1</v>
      </c>
      <c r="AO24" s="323">
        <f t="shared" ref="AO24:AO33" si="32" xml:space="preserve"> IF( ISNUMBER( O24 ), 0, 1 )</f>
        <v>1</v>
      </c>
      <c r="AP24" s="323">
        <f t="shared" ref="AP24:AP33" si="33" xml:space="preserve"> IF( ISNUMBER( P24 ), 0, 1 )</f>
        <v>1</v>
      </c>
      <c r="AQ24" s="323">
        <f t="shared" ref="AQ24:AQ33" si="34" xml:space="preserve"> IF( ISNUMBER( Q24 ), 0, 1 )</f>
        <v>1</v>
      </c>
      <c r="AR24" s="323">
        <f t="shared" ref="AR24:AR33" si="35" xml:space="preserve"> IF( ISNUMBER( R24 ), 0, 1 )</f>
        <v>1</v>
      </c>
      <c r="AS24" s="323">
        <f t="shared" ref="AS24:AS33" si="36" xml:space="preserve"> IF( ISNUMBER( S24 ), 0, 1 )</f>
        <v>1</v>
      </c>
      <c r="AT24" s="323">
        <f t="shared" ref="AT24:AT33" si="37" xml:space="preserve"> IF( ISNUMBER( T24 ), 0, 1 )</f>
        <v>1</v>
      </c>
      <c r="AU24" s="323">
        <f t="shared" ref="AU24:AU33" si="38" xml:space="preserve"> IF( ISNUMBER( U24 ), 0, 1 )</f>
        <v>1</v>
      </c>
      <c r="AV24" s="283"/>
    </row>
    <row r="25" spans="2:48" s="145" customFormat="1" ht="31.5" customHeight="1">
      <c r="B25" s="1740" t="s">
        <v>21059</v>
      </c>
      <c r="C25" s="375" t="s">
        <v>813</v>
      </c>
      <c r="D25" s="375">
        <v>3</v>
      </c>
      <c r="E25" s="926"/>
      <c r="F25" s="926"/>
      <c r="G25" s="926"/>
      <c r="H25" s="926"/>
      <c r="I25" s="926"/>
      <c r="J25" s="926"/>
      <c r="K25" s="926"/>
      <c r="L25" s="926"/>
      <c r="M25" s="501">
        <f>IFERROR(SUM(E25:L25), 0)</f>
        <v>0</v>
      </c>
      <c r="N25" s="926"/>
      <c r="O25" s="926"/>
      <c r="P25" s="926"/>
      <c r="Q25" s="926"/>
      <c r="R25" s="926"/>
      <c r="S25" s="926"/>
      <c r="T25" s="926"/>
      <c r="U25" s="926"/>
      <c r="V25" s="504">
        <f>IFERROR(SUM(N25:U25), 0)</f>
        <v>0</v>
      </c>
      <c r="X25" s="386" t="s">
        <v>21060</v>
      </c>
      <c r="Z25" s="943"/>
      <c r="AB25" s="283"/>
      <c r="AC25" s="321" t="str">
        <f t="shared" si="22"/>
        <v>Please complete all cells in row</v>
      </c>
      <c r="AD25" s="283"/>
      <c r="AE25" s="323">
        <f t="shared" si="23"/>
        <v>1</v>
      </c>
      <c r="AF25" s="323">
        <f t="shared" si="24"/>
        <v>1</v>
      </c>
      <c r="AG25" s="323">
        <f t="shared" si="25"/>
        <v>1</v>
      </c>
      <c r="AH25" s="323">
        <f t="shared" si="26"/>
        <v>1</v>
      </c>
      <c r="AI25" s="323">
        <f t="shared" si="27"/>
        <v>1</v>
      </c>
      <c r="AJ25" s="323">
        <f t="shared" si="28"/>
        <v>1</v>
      </c>
      <c r="AK25" s="323">
        <f t="shared" si="29"/>
        <v>1</v>
      </c>
      <c r="AL25" s="323">
        <f t="shared" si="30"/>
        <v>1</v>
      </c>
      <c r="AM25" s="64"/>
      <c r="AN25" s="323">
        <f t="shared" si="31"/>
        <v>1</v>
      </c>
      <c r="AO25" s="323">
        <f t="shared" si="32"/>
        <v>1</v>
      </c>
      <c r="AP25" s="323">
        <f t="shared" si="33"/>
        <v>1</v>
      </c>
      <c r="AQ25" s="323">
        <f t="shared" si="34"/>
        <v>1</v>
      </c>
      <c r="AR25" s="323">
        <f t="shared" si="35"/>
        <v>1</v>
      </c>
      <c r="AS25" s="323">
        <f t="shared" si="36"/>
        <v>1</v>
      </c>
      <c r="AT25" s="323">
        <f t="shared" si="37"/>
        <v>1</v>
      </c>
      <c r="AU25" s="323">
        <f t="shared" si="38"/>
        <v>1</v>
      </c>
      <c r="AV25" s="283"/>
    </row>
    <row r="26" spans="2:48" s="145" customFormat="1" ht="31.5" customHeight="1">
      <c r="B26" s="1740" t="s">
        <v>21061</v>
      </c>
      <c r="C26" s="375" t="s">
        <v>813</v>
      </c>
      <c r="D26" s="375">
        <v>3</v>
      </c>
      <c r="E26" s="926"/>
      <c r="F26" s="926"/>
      <c r="G26" s="926"/>
      <c r="H26" s="926"/>
      <c r="I26" s="926"/>
      <c r="J26" s="926"/>
      <c r="K26" s="926"/>
      <c r="L26" s="926"/>
      <c r="M26" s="501">
        <f t="shared" ref="M26:M33" si="39">IFERROR(SUM(E26:L26), 0)</f>
        <v>0</v>
      </c>
      <c r="N26" s="926"/>
      <c r="O26" s="926"/>
      <c r="P26" s="926"/>
      <c r="Q26" s="926"/>
      <c r="R26" s="926"/>
      <c r="S26" s="926"/>
      <c r="T26" s="926"/>
      <c r="U26" s="926"/>
      <c r="V26" s="504">
        <f t="shared" ref="V26:V33" si="40">IFERROR(SUM(N26:U26), 0)</f>
        <v>0</v>
      </c>
      <c r="X26" s="386" t="s">
        <v>21062</v>
      </c>
      <c r="Z26" s="943"/>
      <c r="AB26" s="283"/>
      <c r="AC26" s="321" t="str">
        <f t="shared" si="22"/>
        <v>Please complete all cells in row</v>
      </c>
      <c r="AD26" s="283"/>
      <c r="AE26" s="323">
        <f t="shared" si="23"/>
        <v>1</v>
      </c>
      <c r="AF26" s="323">
        <f t="shared" si="24"/>
        <v>1</v>
      </c>
      <c r="AG26" s="323">
        <f t="shared" si="25"/>
        <v>1</v>
      </c>
      <c r="AH26" s="323">
        <f t="shared" si="26"/>
        <v>1</v>
      </c>
      <c r="AI26" s="323">
        <f t="shared" si="27"/>
        <v>1</v>
      </c>
      <c r="AJ26" s="323">
        <f t="shared" si="28"/>
        <v>1</v>
      </c>
      <c r="AK26" s="323">
        <f t="shared" si="29"/>
        <v>1</v>
      </c>
      <c r="AL26" s="323">
        <f t="shared" si="30"/>
        <v>1</v>
      </c>
      <c r="AM26" s="64"/>
      <c r="AN26" s="323">
        <f t="shared" si="31"/>
        <v>1</v>
      </c>
      <c r="AO26" s="323">
        <f t="shared" si="32"/>
        <v>1</v>
      </c>
      <c r="AP26" s="323">
        <f t="shared" si="33"/>
        <v>1</v>
      </c>
      <c r="AQ26" s="323">
        <f t="shared" si="34"/>
        <v>1</v>
      </c>
      <c r="AR26" s="323">
        <f t="shared" si="35"/>
        <v>1</v>
      </c>
      <c r="AS26" s="323">
        <f t="shared" si="36"/>
        <v>1</v>
      </c>
      <c r="AT26" s="323">
        <f t="shared" si="37"/>
        <v>1</v>
      </c>
      <c r="AU26" s="323">
        <f t="shared" si="38"/>
        <v>1</v>
      </c>
      <c r="AV26" s="283"/>
    </row>
    <row r="27" spans="2:48" s="145" customFormat="1" ht="31.5" customHeight="1">
      <c r="B27" s="1740" t="s">
        <v>21063</v>
      </c>
      <c r="C27" s="375" t="s">
        <v>813</v>
      </c>
      <c r="D27" s="375">
        <v>3</v>
      </c>
      <c r="E27" s="926"/>
      <c r="F27" s="926"/>
      <c r="G27" s="926"/>
      <c r="H27" s="926"/>
      <c r="I27" s="926"/>
      <c r="J27" s="926"/>
      <c r="K27" s="926"/>
      <c r="L27" s="926"/>
      <c r="M27" s="501">
        <f t="shared" si="39"/>
        <v>0</v>
      </c>
      <c r="N27" s="926"/>
      <c r="O27" s="926"/>
      <c r="P27" s="926"/>
      <c r="Q27" s="926"/>
      <c r="R27" s="926"/>
      <c r="S27" s="926"/>
      <c r="T27" s="926"/>
      <c r="U27" s="926"/>
      <c r="V27" s="504">
        <f t="shared" si="40"/>
        <v>0</v>
      </c>
      <c r="X27" s="386" t="s">
        <v>21064</v>
      </c>
      <c r="Z27" s="943"/>
      <c r="AB27" s="283"/>
      <c r="AC27" s="321" t="str">
        <f t="shared" si="22"/>
        <v>Please complete all cells in row</v>
      </c>
      <c r="AD27" s="283"/>
      <c r="AE27" s="323">
        <f t="shared" si="23"/>
        <v>1</v>
      </c>
      <c r="AF27" s="323">
        <f t="shared" si="24"/>
        <v>1</v>
      </c>
      <c r="AG27" s="323">
        <f t="shared" si="25"/>
        <v>1</v>
      </c>
      <c r="AH27" s="323">
        <f t="shared" si="26"/>
        <v>1</v>
      </c>
      <c r="AI27" s="323">
        <f t="shared" si="27"/>
        <v>1</v>
      </c>
      <c r="AJ27" s="323">
        <f t="shared" si="28"/>
        <v>1</v>
      </c>
      <c r="AK27" s="323">
        <f t="shared" si="29"/>
        <v>1</v>
      </c>
      <c r="AL27" s="323">
        <f t="shared" si="30"/>
        <v>1</v>
      </c>
      <c r="AM27" s="64"/>
      <c r="AN27" s="323">
        <f t="shared" si="31"/>
        <v>1</v>
      </c>
      <c r="AO27" s="323">
        <f t="shared" si="32"/>
        <v>1</v>
      </c>
      <c r="AP27" s="323">
        <f t="shared" si="33"/>
        <v>1</v>
      </c>
      <c r="AQ27" s="323">
        <f t="shared" si="34"/>
        <v>1</v>
      </c>
      <c r="AR27" s="323">
        <f t="shared" si="35"/>
        <v>1</v>
      </c>
      <c r="AS27" s="323">
        <f t="shared" si="36"/>
        <v>1</v>
      </c>
      <c r="AT27" s="323">
        <f t="shared" si="37"/>
        <v>1</v>
      </c>
      <c r="AU27" s="323">
        <f t="shared" si="38"/>
        <v>1</v>
      </c>
      <c r="AV27" s="283"/>
    </row>
    <row r="28" spans="2:48" s="145" customFormat="1" ht="31.5" customHeight="1">
      <c r="B28" s="1740" t="s">
        <v>21065</v>
      </c>
      <c r="C28" s="375" t="s">
        <v>813</v>
      </c>
      <c r="D28" s="375">
        <v>3</v>
      </c>
      <c r="E28" s="926"/>
      <c r="F28" s="926"/>
      <c r="G28" s="926"/>
      <c r="H28" s="926"/>
      <c r="I28" s="926"/>
      <c r="J28" s="926"/>
      <c r="K28" s="926"/>
      <c r="L28" s="926"/>
      <c r="M28" s="501">
        <f t="shared" si="39"/>
        <v>0</v>
      </c>
      <c r="N28" s="926"/>
      <c r="O28" s="926"/>
      <c r="P28" s="926"/>
      <c r="Q28" s="926"/>
      <c r="R28" s="926"/>
      <c r="S28" s="926"/>
      <c r="T28" s="926"/>
      <c r="U28" s="926"/>
      <c r="V28" s="504">
        <f t="shared" si="40"/>
        <v>0</v>
      </c>
      <c r="X28" s="386" t="s">
        <v>21066</v>
      </c>
      <c r="Z28" s="943"/>
      <c r="AB28" s="283"/>
      <c r="AC28" s="321" t="str">
        <f t="shared" si="22"/>
        <v>Please complete all cells in row</v>
      </c>
      <c r="AD28" s="283"/>
      <c r="AE28" s="323">
        <f t="shared" si="23"/>
        <v>1</v>
      </c>
      <c r="AF28" s="323">
        <f t="shared" si="24"/>
        <v>1</v>
      </c>
      <c r="AG28" s="323">
        <f t="shared" si="25"/>
        <v>1</v>
      </c>
      <c r="AH28" s="323">
        <f t="shared" si="26"/>
        <v>1</v>
      </c>
      <c r="AI28" s="323">
        <f t="shared" si="27"/>
        <v>1</v>
      </c>
      <c r="AJ28" s="323">
        <f t="shared" si="28"/>
        <v>1</v>
      </c>
      <c r="AK28" s="323">
        <f t="shared" si="29"/>
        <v>1</v>
      </c>
      <c r="AL28" s="323">
        <f t="shared" si="30"/>
        <v>1</v>
      </c>
      <c r="AM28" s="64"/>
      <c r="AN28" s="323">
        <f t="shared" si="31"/>
        <v>1</v>
      </c>
      <c r="AO28" s="323">
        <f t="shared" si="32"/>
        <v>1</v>
      </c>
      <c r="AP28" s="323">
        <f t="shared" si="33"/>
        <v>1</v>
      </c>
      <c r="AQ28" s="323">
        <f t="shared" si="34"/>
        <v>1</v>
      </c>
      <c r="AR28" s="323">
        <f t="shared" si="35"/>
        <v>1</v>
      </c>
      <c r="AS28" s="323">
        <f t="shared" si="36"/>
        <v>1</v>
      </c>
      <c r="AT28" s="323">
        <f t="shared" si="37"/>
        <v>1</v>
      </c>
      <c r="AU28" s="323">
        <f t="shared" si="38"/>
        <v>1</v>
      </c>
      <c r="AV28" s="283"/>
    </row>
    <row r="29" spans="2:48" s="145" customFormat="1" ht="31.5" customHeight="1">
      <c r="B29" s="1740" t="s">
        <v>21067</v>
      </c>
      <c r="C29" s="375" t="s">
        <v>813</v>
      </c>
      <c r="D29" s="375">
        <v>3</v>
      </c>
      <c r="E29" s="926"/>
      <c r="F29" s="926"/>
      <c r="G29" s="926"/>
      <c r="H29" s="926"/>
      <c r="I29" s="926"/>
      <c r="J29" s="926"/>
      <c r="K29" s="926"/>
      <c r="L29" s="926"/>
      <c r="M29" s="501">
        <f t="shared" si="39"/>
        <v>0</v>
      </c>
      <c r="N29" s="926"/>
      <c r="O29" s="926"/>
      <c r="P29" s="926"/>
      <c r="Q29" s="926"/>
      <c r="R29" s="926"/>
      <c r="S29" s="926"/>
      <c r="T29" s="926"/>
      <c r="U29" s="926"/>
      <c r="V29" s="504">
        <f t="shared" si="40"/>
        <v>0</v>
      </c>
      <c r="X29" s="386" t="s">
        <v>21068</v>
      </c>
      <c r="Z29" s="943"/>
      <c r="AB29" s="283"/>
      <c r="AC29" s="321" t="str">
        <f t="shared" si="22"/>
        <v>Please complete all cells in row</v>
      </c>
      <c r="AD29" s="283"/>
      <c r="AE29" s="323">
        <f t="shared" si="23"/>
        <v>1</v>
      </c>
      <c r="AF29" s="323">
        <f t="shared" si="24"/>
        <v>1</v>
      </c>
      <c r="AG29" s="323">
        <f t="shared" si="25"/>
        <v>1</v>
      </c>
      <c r="AH29" s="323">
        <f t="shared" si="26"/>
        <v>1</v>
      </c>
      <c r="AI29" s="323">
        <f t="shared" si="27"/>
        <v>1</v>
      </c>
      <c r="AJ29" s="323">
        <f t="shared" si="28"/>
        <v>1</v>
      </c>
      <c r="AK29" s="323">
        <f t="shared" si="29"/>
        <v>1</v>
      </c>
      <c r="AL29" s="323">
        <f t="shared" si="30"/>
        <v>1</v>
      </c>
      <c r="AM29" s="64"/>
      <c r="AN29" s="323">
        <f t="shared" si="31"/>
        <v>1</v>
      </c>
      <c r="AO29" s="323">
        <f t="shared" si="32"/>
        <v>1</v>
      </c>
      <c r="AP29" s="323">
        <f t="shared" si="33"/>
        <v>1</v>
      </c>
      <c r="AQ29" s="323">
        <f t="shared" si="34"/>
        <v>1</v>
      </c>
      <c r="AR29" s="323">
        <f t="shared" si="35"/>
        <v>1</v>
      </c>
      <c r="AS29" s="323">
        <f t="shared" si="36"/>
        <v>1</v>
      </c>
      <c r="AT29" s="323">
        <f t="shared" si="37"/>
        <v>1</v>
      </c>
      <c r="AU29" s="323">
        <f t="shared" si="38"/>
        <v>1</v>
      </c>
      <c r="AV29" s="283"/>
    </row>
    <row r="30" spans="2:48" s="145" customFormat="1" ht="31.5" customHeight="1">
      <c r="B30" s="1740" t="s">
        <v>21069</v>
      </c>
      <c r="C30" s="375" t="s">
        <v>813</v>
      </c>
      <c r="D30" s="375">
        <v>3</v>
      </c>
      <c r="E30" s="926"/>
      <c r="F30" s="926"/>
      <c r="G30" s="926"/>
      <c r="H30" s="926"/>
      <c r="I30" s="926"/>
      <c r="J30" s="926"/>
      <c r="K30" s="926"/>
      <c r="L30" s="926"/>
      <c r="M30" s="501">
        <f t="shared" si="39"/>
        <v>0</v>
      </c>
      <c r="N30" s="926"/>
      <c r="O30" s="926"/>
      <c r="P30" s="926"/>
      <c r="Q30" s="926"/>
      <c r="R30" s="926"/>
      <c r="S30" s="926"/>
      <c r="T30" s="926"/>
      <c r="U30" s="926"/>
      <c r="V30" s="504">
        <f t="shared" si="40"/>
        <v>0</v>
      </c>
      <c r="X30" s="386" t="s">
        <v>21070</v>
      </c>
      <c r="Z30" s="943"/>
      <c r="AB30" s="283"/>
      <c r="AC30" s="321" t="str">
        <f t="shared" si="22"/>
        <v>Please complete all cells in row</v>
      </c>
      <c r="AD30" s="283"/>
      <c r="AE30" s="323">
        <f t="shared" si="23"/>
        <v>1</v>
      </c>
      <c r="AF30" s="323">
        <f t="shared" si="24"/>
        <v>1</v>
      </c>
      <c r="AG30" s="323">
        <f t="shared" si="25"/>
        <v>1</v>
      </c>
      <c r="AH30" s="323">
        <f t="shared" si="26"/>
        <v>1</v>
      </c>
      <c r="AI30" s="323">
        <f t="shared" si="27"/>
        <v>1</v>
      </c>
      <c r="AJ30" s="323">
        <f t="shared" si="28"/>
        <v>1</v>
      </c>
      <c r="AK30" s="323">
        <f t="shared" si="29"/>
        <v>1</v>
      </c>
      <c r="AL30" s="323">
        <f t="shared" si="30"/>
        <v>1</v>
      </c>
      <c r="AM30" s="64"/>
      <c r="AN30" s="323">
        <f t="shared" si="31"/>
        <v>1</v>
      </c>
      <c r="AO30" s="323">
        <f t="shared" si="32"/>
        <v>1</v>
      </c>
      <c r="AP30" s="323">
        <f t="shared" si="33"/>
        <v>1</v>
      </c>
      <c r="AQ30" s="323">
        <f t="shared" si="34"/>
        <v>1</v>
      </c>
      <c r="AR30" s="323">
        <f t="shared" si="35"/>
        <v>1</v>
      </c>
      <c r="AS30" s="323">
        <f t="shared" si="36"/>
        <v>1</v>
      </c>
      <c r="AT30" s="323">
        <f t="shared" si="37"/>
        <v>1</v>
      </c>
      <c r="AU30" s="323">
        <f t="shared" si="38"/>
        <v>1</v>
      </c>
      <c r="AV30" s="283"/>
    </row>
    <row r="31" spans="2:48" s="145" customFormat="1" ht="31.5" customHeight="1">
      <c r="B31" s="1740" t="s">
        <v>21071</v>
      </c>
      <c r="C31" s="375" t="s">
        <v>813</v>
      </c>
      <c r="D31" s="375">
        <v>3</v>
      </c>
      <c r="E31" s="926"/>
      <c r="F31" s="926"/>
      <c r="G31" s="926"/>
      <c r="H31" s="926"/>
      <c r="I31" s="926"/>
      <c r="J31" s="926"/>
      <c r="K31" s="926"/>
      <c r="L31" s="926"/>
      <c r="M31" s="501">
        <f t="shared" si="39"/>
        <v>0</v>
      </c>
      <c r="N31" s="926"/>
      <c r="O31" s="926"/>
      <c r="P31" s="926"/>
      <c r="Q31" s="926"/>
      <c r="R31" s="926"/>
      <c r="S31" s="926"/>
      <c r="T31" s="926"/>
      <c r="U31" s="926"/>
      <c r="V31" s="504">
        <f t="shared" si="40"/>
        <v>0</v>
      </c>
      <c r="X31" s="386" t="s">
        <v>21072</v>
      </c>
      <c r="Z31" s="943"/>
      <c r="AB31" s="283"/>
      <c r="AC31" s="321" t="str">
        <f t="shared" si="22"/>
        <v>Please complete all cells in row</v>
      </c>
      <c r="AD31" s="283"/>
      <c r="AE31" s="323">
        <f t="shared" si="23"/>
        <v>1</v>
      </c>
      <c r="AF31" s="323">
        <f t="shared" si="24"/>
        <v>1</v>
      </c>
      <c r="AG31" s="323">
        <f t="shared" si="25"/>
        <v>1</v>
      </c>
      <c r="AH31" s="323">
        <f t="shared" si="26"/>
        <v>1</v>
      </c>
      <c r="AI31" s="323">
        <f t="shared" si="27"/>
        <v>1</v>
      </c>
      <c r="AJ31" s="323">
        <f t="shared" si="28"/>
        <v>1</v>
      </c>
      <c r="AK31" s="323">
        <f t="shared" si="29"/>
        <v>1</v>
      </c>
      <c r="AL31" s="323">
        <f t="shared" si="30"/>
        <v>1</v>
      </c>
      <c r="AM31" s="64"/>
      <c r="AN31" s="323">
        <f t="shared" si="31"/>
        <v>1</v>
      </c>
      <c r="AO31" s="323">
        <f t="shared" si="32"/>
        <v>1</v>
      </c>
      <c r="AP31" s="323">
        <f t="shared" si="33"/>
        <v>1</v>
      </c>
      <c r="AQ31" s="323">
        <f t="shared" si="34"/>
        <v>1</v>
      </c>
      <c r="AR31" s="323">
        <f t="shared" si="35"/>
        <v>1</v>
      </c>
      <c r="AS31" s="323">
        <f t="shared" si="36"/>
        <v>1</v>
      </c>
      <c r="AT31" s="323">
        <f t="shared" si="37"/>
        <v>1</v>
      </c>
      <c r="AU31" s="323">
        <f t="shared" si="38"/>
        <v>1</v>
      </c>
      <c r="AV31" s="283"/>
    </row>
    <row r="32" spans="2:48" s="145" customFormat="1" ht="31.5" customHeight="1">
      <c r="B32" s="1740" t="s">
        <v>21073</v>
      </c>
      <c r="C32" s="375" t="s">
        <v>813</v>
      </c>
      <c r="D32" s="375">
        <v>3</v>
      </c>
      <c r="E32" s="926"/>
      <c r="F32" s="926"/>
      <c r="G32" s="926"/>
      <c r="H32" s="926"/>
      <c r="I32" s="926"/>
      <c r="J32" s="926"/>
      <c r="K32" s="926"/>
      <c r="L32" s="926"/>
      <c r="M32" s="501">
        <f t="shared" si="39"/>
        <v>0</v>
      </c>
      <c r="N32" s="926"/>
      <c r="O32" s="926"/>
      <c r="P32" s="926"/>
      <c r="Q32" s="926"/>
      <c r="R32" s="926"/>
      <c r="S32" s="926"/>
      <c r="T32" s="926"/>
      <c r="U32" s="926"/>
      <c r="V32" s="504">
        <f t="shared" si="40"/>
        <v>0</v>
      </c>
      <c r="X32" s="386" t="s">
        <v>21074</v>
      </c>
      <c r="Z32" s="943"/>
      <c r="AB32" s="283"/>
      <c r="AC32" s="321" t="str">
        <f t="shared" si="22"/>
        <v>Please complete all cells in row</v>
      </c>
      <c r="AD32" s="283"/>
      <c r="AE32" s="323">
        <f t="shared" si="23"/>
        <v>1</v>
      </c>
      <c r="AF32" s="323">
        <f t="shared" si="24"/>
        <v>1</v>
      </c>
      <c r="AG32" s="323">
        <f t="shared" si="25"/>
        <v>1</v>
      </c>
      <c r="AH32" s="323">
        <f t="shared" si="26"/>
        <v>1</v>
      </c>
      <c r="AI32" s="323">
        <f t="shared" si="27"/>
        <v>1</v>
      </c>
      <c r="AJ32" s="323">
        <f t="shared" si="28"/>
        <v>1</v>
      </c>
      <c r="AK32" s="323">
        <f t="shared" si="29"/>
        <v>1</v>
      </c>
      <c r="AL32" s="323">
        <f t="shared" si="30"/>
        <v>1</v>
      </c>
      <c r="AM32" s="64"/>
      <c r="AN32" s="323">
        <f t="shared" si="31"/>
        <v>1</v>
      </c>
      <c r="AO32" s="323">
        <f t="shared" si="32"/>
        <v>1</v>
      </c>
      <c r="AP32" s="323">
        <f t="shared" si="33"/>
        <v>1</v>
      </c>
      <c r="AQ32" s="323">
        <f t="shared" si="34"/>
        <v>1</v>
      </c>
      <c r="AR32" s="323">
        <f t="shared" si="35"/>
        <v>1</v>
      </c>
      <c r="AS32" s="323">
        <f t="shared" si="36"/>
        <v>1</v>
      </c>
      <c r="AT32" s="323">
        <f t="shared" si="37"/>
        <v>1</v>
      </c>
      <c r="AU32" s="323">
        <f t="shared" si="38"/>
        <v>1</v>
      </c>
      <c r="AV32" s="283"/>
    </row>
    <row r="33" spans="2:49" s="145" customFormat="1" ht="31.5" customHeight="1">
      <c r="B33" s="1740" t="s">
        <v>21075</v>
      </c>
      <c r="C33" s="375" t="s">
        <v>813</v>
      </c>
      <c r="D33" s="375">
        <v>3</v>
      </c>
      <c r="E33" s="926"/>
      <c r="F33" s="926"/>
      <c r="G33" s="926"/>
      <c r="H33" s="926"/>
      <c r="I33" s="926"/>
      <c r="J33" s="926"/>
      <c r="K33" s="926"/>
      <c r="L33" s="926"/>
      <c r="M33" s="501">
        <f t="shared" si="39"/>
        <v>0</v>
      </c>
      <c r="N33" s="926"/>
      <c r="O33" s="926"/>
      <c r="P33" s="926"/>
      <c r="Q33" s="926"/>
      <c r="R33" s="926"/>
      <c r="S33" s="926"/>
      <c r="T33" s="926"/>
      <c r="U33" s="926"/>
      <c r="V33" s="504">
        <f t="shared" si="40"/>
        <v>0</v>
      </c>
      <c r="X33" s="386" t="s">
        <v>21076</v>
      </c>
      <c r="Z33" s="943"/>
      <c r="AB33" s="283"/>
      <c r="AC33" s="321" t="str">
        <f t="shared" si="22"/>
        <v>Please complete all cells in row</v>
      </c>
      <c r="AD33" s="283"/>
      <c r="AE33" s="323">
        <f t="shared" si="23"/>
        <v>1</v>
      </c>
      <c r="AF33" s="323">
        <f t="shared" si="24"/>
        <v>1</v>
      </c>
      <c r="AG33" s="323">
        <f t="shared" si="25"/>
        <v>1</v>
      </c>
      <c r="AH33" s="323">
        <f t="shared" si="26"/>
        <v>1</v>
      </c>
      <c r="AI33" s="323">
        <f t="shared" si="27"/>
        <v>1</v>
      </c>
      <c r="AJ33" s="323">
        <f t="shared" si="28"/>
        <v>1</v>
      </c>
      <c r="AK33" s="323">
        <f t="shared" si="29"/>
        <v>1</v>
      </c>
      <c r="AL33" s="323">
        <f t="shared" si="30"/>
        <v>1</v>
      </c>
      <c r="AM33" s="64"/>
      <c r="AN33" s="323">
        <f t="shared" si="31"/>
        <v>1</v>
      </c>
      <c r="AO33" s="323">
        <f t="shared" si="32"/>
        <v>1</v>
      </c>
      <c r="AP33" s="323">
        <f t="shared" si="33"/>
        <v>1</v>
      </c>
      <c r="AQ33" s="323">
        <f t="shared" si="34"/>
        <v>1</v>
      </c>
      <c r="AR33" s="323">
        <f t="shared" si="35"/>
        <v>1</v>
      </c>
      <c r="AS33" s="323">
        <f t="shared" si="36"/>
        <v>1</v>
      </c>
      <c r="AT33" s="323">
        <f t="shared" si="37"/>
        <v>1</v>
      </c>
      <c r="AU33" s="323">
        <f t="shared" si="38"/>
        <v>1</v>
      </c>
      <c r="AV33" s="283"/>
    </row>
    <row r="34" spans="2:49" s="145" customFormat="1" ht="31.5" customHeight="1" thickBot="1">
      <c r="B34" s="1809" t="s">
        <v>21031</v>
      </c>
      <c r="C34" s="382" t="s">
        <v>813</v>
      </c>
      <c r="D34" s="382">
        <v>3</v>
      </c>
      <c r="E34" s="391">
        <f>IFERROR(SUM(E24:E33), 0)</f>
        <v>0</v>
      </c>
      <c r="F34" s="391">
        <f t="shared" ref="F34" si="41">IFERROR(SUM(F24:F33), 0)</f>
        <v>0</v>
      </c>
      <c r="G34" s="391">
        <f t="shared" ref="G34" si="42">IFERROR(SUM(G24:G33), 0)</f>
        <v>0</v>
      </c>
      <c r="H34" s="391">
        <f t="shared" ref="H34" si="43">IFERROR(SUM(H24:H33), 0)</f>
        <v>0</v>
      </c>
      <c r="I34" s="391">
        <f t="shared" ref="I34" si="44">IFERROR(SUM(I24:I33), 0)</f>
        <v>0</v>
      </c>
      <c r="J34" s="391">
        <f t="shared" ref="J34" si="45">IFERROR(SUM(J24:J33), 0)</f>
        <v>0</v>
      </c>
      <c r="K34" s="391">
        <f t="shared" ref="K34" si="46">IFERROR(SUM(K24:K33), 0)</f>
        <v>0</v>
      </c>
      <c r="L34" s="391">
        <f t="shared" ref="L34" si="47">IFERROR(SUM(L24:L33), 0)</f>
        <v>0</v>
      </c>
      <c r="M34" s="391">
        <f>IFERROR(SUM(E34:L34), 0)</f>
        <v>0</v>
      </c>
      <c r="N34" s="391">
        <f>IFERROR(SUM(N24:N33), 0)</f>
        <v>0</v>
      </c>
      <c r="O34" s="391">
        <f t="shared" ref="O34" si="48">IFERROR(SUM(O24:O33), 0)</f>
        <v>0</v>
      </c>
      <c r="P34" s="391">
        <f>IFERROR(SUM(P24:P33), 0)</f>
        <v>0</v>
      </c>
      <c r="Q34" s="391">
        <f t="shared" ref="Q34" si="49">IFERROR(SUM(Q24:Q33), 0)</f>
        <v>0</v>
      </c>
      <c r="R34" s="391">
        <f t="shared" ref="R34" si="50">IFERROR(SUM(R24:R33), 0)</f>
        <v>0</v>
      </c>
      <c r="S34" s="391">
        <f>IFERROR(SUM(S24:S33), 0)</f>
        <v>0</v>
      </c>
      <c r="T34" s="391">
        <f t="shared" ref="T34" si="51">IFERROR(SUM(T24:T33), 0)</f>
        <v>0</v>
      </c>
      <c r="U34" s="391">
        <f t="shared" ref="U34" si="52">IFERROR(SUM(U24:U33), 0)</f>
        <v>0</v>
      </c>
      <c r="V34" s="392">
        <f>IFERROR(SUM(N34:U34), 0)</f>
        <v>0</v>
      </c>
      <c r="X34" s="499" t="s">
        <v>21077</v>
      </c>
      <c r="Z34" s="944"/>
      <c r="AB34" s="1934"/>
      <c r="AC34" s="1847"/>
      <c r="AD34" s="1934"/>
      <c r="AE34" s="1847"/>
      <c r="AF34" s="1847"/>
      <c r="AG34" s="1847"/>
      <c r="AH34" s="1847"/>
      <c r="AI34" s="1847"/>
      <c r="AJ34" s="1847"/>
      <c r="AK34" s="1847"/>
      <c r="AL34" s="1847"/>
      <c r="AM34" s="1935"/>
      <c r="AN34" s="1847"/>
      <c r="AO34" s="1847"/>
      <c r="AP34" s="1847"/>
      <c r="AQ34" s="1847"/>
      <c r="AR34" s="1847"/>
      <c r="AS34" s="1847"/>
      <c r="AT34" s="1847"/>
      <c r="AU34" s="1847"/>
      <c r="AV34" s="1934"/>
    </row>
    <row r="35" spans="2:49" ht="15.75" customHeight="1">
      <c r="B35" s="1847"/>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936"/>
      <c r="AC35" s="1936"/>
      <c r="AD35" s="1936"/>
      <c r="AE35" s="1936"/>
      <c r="AF35" s="1936"/>
      <c r="AG35" s="1936"/>
      <c r="AH35" s="1936"/>
      <c r="AI35" s="1936"/>
      <c r="AJ35" s="1936"/>
      <c r="AK35" s="1936"/>
      <c r="AL35" s="1936"/>
      <c r="AM35" s="1936"/>
      <c r="AN35" s="1936"/>
      <c r="AO35" s="1936"/>
      <c r="AP35" s="1936"/>
      <c r="AQ35" s="1936"/>
      <c r="AR35" s="1936"/>
      <c r="AS35" s="1936"/>
      <c r="AT35" s="1936"/>
      <c r="AU35" s="1936"/>
      <c r="AV35" s="1936"/>
      <c r="AW35" s="1935"/>
    </row>
  </sheetData>
  <sheetProtection algorithmName="SHA-512" hashValue="yExHynOjzPa3atH7ktpnTvpPfotU68t5xQ9pFqRoUQGrZcmk6ou2at67orPdZm1dfaY+wa0Ms2pthv/AwjiY4w==" saltValue="B5IrXrQGLi+XnSzhbcfeiQ==" spinCount="100000" sheet="1" objects="1" scenarios="1"/>
  <mergeCells count="28">
    <mergeCell ref="B5:B8"/>
    <mergeCell ref="B3:Z3"/>
    <mergeCell ref="Z5:Z8"/>
    <mergeCell ref="AE8:AL8"/>
    <mergeCell ref="AN8:AU8"/>
    <mergeCell ref="L7:L8"/>
    <mergeCell ref="N7:P7"/>
    <mergeCell ref="Q7:Q8"/>
    <mergeCell ref="R7:R8"/>
    <mergeCell ref="S7:S8"/>
    <mergeCell ref="C5:C8"/>
    <mergeCell ref="D5:D8"/>
    <mergeCell ref="E5:M5"/>
    <mergeCell ref="N5:V5"/>
    <mergeCell ref="X5:X8"/>
    <mergeCell ref="N6:R6"/>
    <mergeCell ref="S6:U6"/>
    <mergeCell ref="V6:V8"/>
    <mergeCell ref="T7:T8"/>
    <mergeCell ref="U7:U8"/>
    <mergeCell ref="E7:G7"/>
    <mergeCell ref="H7:H8"/>
    <mergeCell ref="I7:I8"/>
    <mergeCell ref="J7:J8"/>
    <mergeCell ref="K7:K8"/>
    <mergeCell ref="E6:I6"/>
    <mergeCell ref="J6:L6"/>
    <mergeCell ref="M6:M8"/>
  </mergeCells>
  <conditionalFormatting sqref="AC10:AC33">
    <cfRule type="cellIs" dxfId="92" priority="3" operator="equal">
      <formula>0</formula>
    </cfRule>
  </conditionalFormatting>
  <dataValidations count="1">
    <dataValidation type="custom" allowBlank="1" showErrorMessage="1" errorTitle="Input Error" error="Please enter a numeric value." sqref="N24:U33 N11:U20 E11:L20 E24:L33">
      <formula1>ISNUMBER(E11)</formula1>
    </dataValidation>
  </dataValidations>
  <pageMargins left="0.7" right="0.7" top="0.75" bottom="0.75" header="0.3" footer="0.3"/>
  <pageSetup paperSize="8" scale="41" fitToHeight="0" orientation="portrait" r:id="rId1"/>
  <headerFooter>
    <oddHeader>&amp;L&amp;F&amp;CSheet: &amp;A&amp;ROFFICIAL</oddHeader>
    <oddFooter>&amp;LPrinted on: &amp;D at &amp;T&amp;CPage &amp;P of &amp;N&amp;ROfwat</oddFooter>
  </headerFooter>
  <ignoredErrors>
    <ignoredError sqref="M12:M20 M24 M26:M33" formulaRange="1"/>
    <ignoredError sqref="M34" formula="1" formulaRange="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V64"/>
  <sheetViews>
    <sheetView showGridLines="0" topLeftCell="A28" zoomScale="80" zoomScaleNormal="80" zoomScaleSheetLayoutView="100" workbookViewId="0">
      <selection activeCell="F12" sqref="F12"/>
    </sheetView>
  </sheetViews>
  <sheetFormatPr defaultColWidth="9.125" defaultRowHeight="15.75"/>
  <cols>
    <col min="1" max="1" width="1.625" style="314" customWidth="1"/>
    <col min="2" max="2" width="36.125" style="314" customWidth="1"/>
    <col min="3" max="3" width="7" style="314" customWidth="1"/>
    <col min="4" max="4" width="5.5" style="314" customWidth="1"/>
    <col min="5" max="6" width="12.5" style="314" customWidth="1"/>
    <col min="7" max="7" width="1.625" style="314" customWidth="1"/>
    <col min="8" max="8" width="12.5" style="31" customWidth="1"/>
    <col min="9" max="9" width="1.625" style="314" customWidth="1"/>
    <col min="10" max="10" width="33.625" style="314" customWidth="1"/>
    <col min="11" max="12" width="1.625" style="314" customWidth="1"/>
    <col min="13" max="13" width="25" style="314" customWidth="1"/>
    <col min="14" max="14" width="1.625" style="314" customWidth="1"/>
    <col min="15" max="16" width="12.625" style="314" hidden="1" customWidth="1"/>
    <col min="17" max="17" width="1.625" style="314" hidden="1" customWidth="1"/>
    <col min="18" max="18" width="1.625" style="314" customWidth="1"/>
    <col min="19" max="19" width="36.125" style="314" customWidth="1"/>
    <col min="20" max="21" width="12.5" style="314" customWidth="1"/>
    <col min="22" max="22" width="1.625" style="314" customWidth="1"/>
    <col min="23" max="16384" width="9.125" style="314"/>
  </cols>
  <sheetData>
    <row r="1" spans="2:22" s="349" customFormat="1" ht="29.25" customHeight="1">
      <c r="B1" s="344" t="s">
        <v>729</v>
      </c>
      <c r="C1" s="344"/>
      <c r="D1" s="344"/>
      <c r="E1" s="1847"/>
      <c r="F1" s="1847"/>
      <c r="H1" s="31"/>
      <c r="L1" s="346"/>
      <c r="N1" s="346"/>
      <c r="Q1" s="346"/>
      <c r="S1" s="344" t="s">
        <v>729</v>
      </c>
      <c r="T1" s="1847"/>
      <c r="U1" s="1847"/>
      <c r="V1" s="31"/>
    </row>
    <row r="2" spans="2:22" s="349" customFormat="1" ht="29.25" customHeight="1">
      <c r="B2" s="344" t="str">
        <f>Validation!B4</f>
        <v>South Staffordshire / Cambridge Water</v>
      </c>
      <c r="C2" s="1847"/>
      <c r="D2" s="1847"/>
      <c r="E2" s="1847"/>
      <c r="F2" s="1847"/>
      <c r="H2" s="31"/>
      <c r="L2" s="346"/>
      <c r="N2" s="346"/>
      <c r="Q2" s="346"/>
      <c r="S2" s="344" t="str">
        <f>Validation!B4</f>
        <v>South Staffordshire / Cambridge Water</v>
      </c>
      <c r="T2" s="1847"/>
      <c r="U2" s="1847"/>
      <c r="V2" s="31"/>
    </row>
    <row r="3" spans="2:22" s="126" customFormat="1" ht="45" customHeight="1">
      <c r="B3" s="2238" t="s">
        <v>730</v>
      </c>
      <c r="C3" s="2239"/>
      <c r="D3" s="2239"/>
      <c r="E3" s="2239"/>
      <c r="F3" s="2239"/>
      <c r="G3" s="2239"/>
      <c r="H3" s="2239"/>
      <c r="I3" s="2239"/>
      <c r="J3" s="2239"/>
      <c r="L3" s="304"/>
      <c r="M3" s="430" t="s">
        <v>798</v>
      </c>
      <c r="N3" s="304"/>
      <c r="Q3" s="304"/>
      <c r="S3" s="2238" t="s">
        <v>730</v>
      </c>
      <c r="T3" s="2239"/>
      <c r="U3" s="2239"/>
      <c r="V3" s="31"/>
    </row>
    <row r="4" spans="2:22" s="126" customFormat="1" ht="10.5" customHeight="1" thickBot="1">
      <c r="B4" s="3"/>
      <c r="C4" s="3"/>
      <c r="D4" s="3"/>
      <c r="E4" s="3"/>
      <c r="F4" s="1937"/>
      <c r="H4" s="31"/>
      <c r="L4" s="304"/>
      <c r="M4" s="321"/>
      <c r="N4" s="304"/>
      <c r="Q4" s="304"/>
      <c r="S4" s="3"/>
      <c r="T4" s="3"/>
      <c r="U4" s="1937"/>
      <c r="V4" s="31"/>
    </row>
    <row r="5" spans="2:22" ht="56.25" customHeight="1" thickBot="1">
      <c r="B5" s="512" t="s">
        <v>800</v>
      </c>
      <c r="C5" s="488" t="s">
        <v>801</v>
      </c>
      <c r="D5" s="488" t="s">
        <v>802</v>
      </c>
      <c r="E5" s="488" t="s">
        <v>919</v>
      </c>
      <c r="F5" s="513" t="s">
        <v>21078</v>
      </c>
      <c r="G5" s="1938"/>
      <c r="H5" s="514" t="s">
        <v>806</v>
      </c>
      <c r="I5" s="1902"/>
      <c r="J5" s="514" t="s">
        <v>807</v>
      </c>
      <c r="K5" s="1902"/>
      <c r="L5" s="1895"/>
      <c r="M5" s="321"/>
      <c r="N5" s="1895"/>
      <c r="O5" s="1902"/>
      <c r="P5" s="1902"/>
      <c r="Q5" s="1895"/>
      <c r="R5" s="1902"/>
      <c r="S5" s="512" t="s">
        <v>800</v>
      </c>
      <c r="T5" s="488" t="s">
        <v>919</v>
      </c>
      <c r="U5" s="513" t="s">
        <v>21078</v>
      </c>
      <c r="V5" s="14"/>
    </row>
    <row r="6" spans="2:22" ht="14.25" customHeight="1" thickBot="1">
      <c r="B6" s="137"/>
      <c r="C6" s="137"/>
      <c r="D6" s="137"/>
      <c r="E6" s="138"/>
      <c r="F6" s="138"/>
      <c r="G6" s="1938"/>
      <c r="H6" s="16"/>
      <c r="I6" s="1902"/>
      <c r="J6" s="236"/>
      <c r="K6" s="1902"/>
      <c r="L6" s="1895"/>
      <c r="M6" s="321"/>
      <c r="N6" s="1895"/>
      <c r="O6" s="2198" t="s">
        <v>799</v>
      </c>
      <c r="P6" s="2198"/>
      <c r="Q6" s="350"/>
      <c r="R6" s="509"/>
      <c r="S6" s="137"/>
      <c r="T6" s="138"/>
      <c r="U6" s="138"/>
      <c r="V6" s="31"/>
    </row>
    <row r="7" spans="2:22" ht="20.25" customHeight="1" thickBot="1">
      <c r="B7" s="378" t="s">
        <v>21079</v>
      </c>
      <c r="C7" s="279"/>
      <c r="D7" s="279"/>
      <c r="E7" s="14"/>
      <c r="F7" s="129"/>
      <c r="G7" s="1938"/>
      <c r="I7" s="1902"/>
      <c r="J7" s="1902"/>
      <c r="K7" s="1902"/>
      <c r="L7" s="1895"/>
      <c r="M7" s="321"/>
      <c r="N7" s="1895"/>
      <c r="O7" s="317" t="s">
        <v>808</v>
      </c>
      <c r="P7" s="145"/>
      <c r="Q7" s="283"/>
      <c r="R7" s="64"/>
      <c r="S7" s="378" t="s">
        <v>21079</v>
      </c>
      <c r="T7" s="14"/>
      <c r="U7" s="129"/>
      <c r="V7" s="31"/>
    </row>
    <row r="8" spans="2:22" s="6" customFormat="1" ht="33" customHeight="1">
      <c r="B8" s="515" t="s">
        <v>21080</v>
      </c>
      <c r="C8" s="516" t="s">
        <v>813</v>
      </c>
      <c r="D8" s="516">
        <v>3</v>
      </c>
      <c r="E8" s="950">
        <f>IFERROR('1E'!I14, 0)</f>
        <v>268.846</v>
      </c>
      <c r="F8" s="686"/>
      <c r="G8" s="31"/>
      <c r="H8" s="409" t="s">
        <v>21081</v>
      </c>
      <c r="J8" s="955"/>
      <c r="L8" s="281"/>
      <c r="M8" s="321"/>
      <c r="N8" s="281"/>
      <c r="O8" s="320"/>
      <c r="P8" s="320"/>
      <c r="Q8" s="281"/>
      <c r="S8" s="515" t="s">
        <v>21080</v>
      </c>
      <c r="T8" s="1582" t="s">
        <v>21082</v>
      </c>
      <c r="U8" s="686"/>
      <c r="V8" s="508"/>
    </row>
    <row r="9" spans="2:22" s="6" customFormat="1" ht="33" customHeight="1">
      <c r="B9" s="517" t="s">
        <v>1459</v>
      </c>
      <c r="C9" s="400" t="s">
        <v>813</v>
      </c>
      <c r="D9" s="400">
        <v>3</v>
      </c>
      <c r="E9" s="948">
        <f>IFERROR(SUM('4C'!J41:N41) - E8, 0)</f>
        <v>134.35700000000003</v>
      </c>
      <c r="F9" s="687"/>
      <c r="G9" s="31"/>
      <c r="H9" s="410" t="s">
        <v>21083</v>
      </c>
      <c r="J9" s="956"/>
      <c r="L9" s="281"/>
      <c r="M9" s="321"/>
      <c r="N9" s="281"/>
      <c r="O9" s="320"/>
      <c r="P9" s="320"/>
      <c r="Q9" s="281"/>
      <c r="S9" s="517" t="s">
        <v>1459</v>
      </c>
      <c r="T9" s="1625" t="s">
        <v>21084</v>
      </c>
      <c r="U9" s="687"/>
      <c r="V9" s="508"/>
    </row>
    <row r="10" spans="2:22" s="6" customFormat="1" ht="33" customHeight="1">
      <c r="B10" s="517" t="s">
        <v>21085</v>
      </c>
      <c r="C10" s="400" t="s">
        <v>1392</v>
      </c>
      <c r="D10" s="400">
        <v>2</v>
      </c>
      <c r="E10" s="948">
        <f>IFERROR(E8 / SUM('4C'!J41:N41), 0)</f>
        <v>0.66677579283884292</v>
      </c>
      <c r="F10" s="687"/>
      <c r="G10" s="31"/>
      <c r="H10" s="410" t="s">
        <v>21086</v>
      </c>
      <c r="J10" s="956"/>
      <c r="L10" s="281"/>
      <c r="M10" s="321"/>
      <c r="N10" s="281"/>
      <c r="O10" s="320"/>
      <c r="P10" s="320"/>
      <c r="Q10" s="281"/>
      <c r="S10" s="517" t="s">
        <v>21085</v>
      </c>
      <c r="T10" s="1626" t="s">
        <v>21087</v>
      </c>
      <c r="U10" s="687"/>
      <c r="V10" s="508"/>
    </row>
    <row r="11" spans="2:22" s="6" customFormat="1" ht="33" customHeight="1">
      <c r="B11" s="517" t="s">
        <v>21088</v>
      </c>
      <c r="C11" s="400" t="s">
        <v>1392</v>
      </c>
      <c r="D11" s="400">
        <v>2</v>
      </c>
      <c r="E11" s="2005">
        <v>9.4200000000000006E-2</v>
      </c>
      <c r="F11" s="687"/>
      <c r="G11" s="31"/>
      <c r="H11" s="410" t="s">
        <v>21089</v>
      </c>
      <c r="J11" s="956"/>
      <c r="L11" s="281"/>
      <c r="M11" s="321">
        <f t="shared" ref="M11:M23" si="0">IF( SUM( O11:P11 ) = 0, 0, $O$7 )</f>
        <v>0</v>
      </c>
      <c r="N11" s="281"/>
      <c r="O11" s="323">
        <f t="shared" ref="O11:O23" si="1" xml:space="preserve"> IF( ISNUMBER(E11), 0, 1 )</f>
        <v>0</v>
      </c>
      <c r="P11" s="320"/>
      <c r="Q11" s="281"/>
      <c r="S11" s="517" t="s">
        <v>21088</v>
      </c>
      <c r="T11" s="510" t="s">
        <v>21090</v>
      </c>
      <c r="U11" s="687"/>
      <c r="V11" s="508"/>
    </row>
    <row r="12" spans="2:22" s="6" customFormat="1" ht="33" customHeight="1">
      <c r="B12" s="518" t="s">
        <v>21091</v>
      </c>
      <c r="C12" s="511" t="s">
        <v>1392</v>
      </c>
      <c r="D12" s="511">
        <v>2</v>
      </c>
      <c r="E12" s="948">
        <f>IFERROR('1F'!D32, 0)</f>
        <v>-5.9859332635953787E-3</v>
      </c>
      <c r="F12" s="2006">
        <f>E12</f>
        <v>-5.9859332635953787E-3</v>
      </c>
      <c r="G12" s="31"/>
      <c r="H12" s="410" t="s">
        <v>21092</v>
      </c>
      <c r="J12" s="956"/>
      <c r="L12" s="281"/>
      <c r="M12" s="321">
        <f t="shared" si="0"/>
        <v>0</v>
      </c>
      <c r="N12" s="281"/>
      <c r="O12" s="320"/>
      <c r="P12" s="323">
        <f xml:space="preserve"> IF( ISNUMBER(F12), 0, 1 )</f>
        <v>0</v>
      </c>
      <c r="Q12" s="281"/>
      <c r="S12" s="518" t="s">
        <v>21091</v>
      </c>
      <c r="T12" s="1627" t="s">
        <v>21093</v>
      </c>
      <c r="U12" s="1343" t="s">
        <v>21094</v>
      </c>
      <c r="V12" s="508"/>
    </row>
    <row r="13" spans="2:22" s="6" customFormat="1" ht="33" customHeight="1">
      <c r="B13" s="517" t="s">
        <v>21095</v>
      </c>
      <c r="C13" s="400" t="s">
        <v>1392</v>
      </c>
      <c r="D13" s="400">
        <v>2</v>
      </c>
      <c r="E13" s="948">
        <f xml:space="preserve"> IFERROR('1A'!J22 / E9, 0)</f>
        <v>-3.4512530050536998E-2</v>
      </c>
      <c r="F13" s="687"/>
      <c r="G13" s="139"/>
      <c r="H13" s="410" t="s">
        <v>21096</v>
      </c>
      <c r="J13" s="956"/>
      <c r="L13" s="281"/>
      <c r="M13" s="321"/>
      <c r="N13" s="281"/>
      <c r="O13" s="320"/>
      <c r="P13" s="320"/>
      <c r="Q13" s="281"/>
      <c r="S13" s="517" t="s">
        <v>21095</v>
      </c>
      <c r="T13" s="1628" t="s">
        <v>21097</v>
      </c>
      <c r="U13" s="687"/>
      <c r="V13" s="508"/>
    </row>
    <row r="14" spans="2:22" s="6" customFormat="1" ht="33" customHeight="1">
      <c r="B14" s="517" t="s">
        <v>21098</v>
      </c>
      <c r="C14" s="400" t="s">
        <v>1392</v>
      </c>
      <c r="D14" s="400">
        <v>2</v>
      </c>
      <c r="E14" s="948">
        <f xml:space="preserve"> IFERROR('2A'!E21 / '2A'!E7, 0)</f>
        <v>1.1722967761838681E-2</v>
      </c>
      <c r="F14" s="687"/>
      <c r="G14" s="31"/>
      <c r="H14" s="410" t="s">
        <v>21099</v>
      </c>
      <c r="J14" s="956"/>
      <c r="L14" s="281"/>
      <c r="M14" s="321"/>
      <c r="N14" s="281"/>
      <c r="O14" s="320"/>
      <c r="P14" s="320"/>
      <c r="Q14" s="281"/>
      <c r="S14" s="517" t="s">
        <v>21098</v>
      </c>
      <c r="T14" s="1629" t="s">
        <v>21100</v>
      </c>
      <c r="U14" s="687"/>
      <c r="V14" s="508"/>
    </row>
    <row r="15" spans="2:22" s="6" customFormat="1" ht="33" customHeight="1">
      <c r="B15" s="517" t="s">
        <v>21101</v>
      </c>
      <c r="C15" s="400" t="s">
        <v>1392</v>
      </c>
      <c r="D15" s="400">
        <v>2</v>
      </c>
      <c r="E15" s="948">
        <f xml:space="preserve"> IFERROR('2A'!F21 / '2A'!F7, 0)</f>
        <v>0</v>
      </c>
      <c r="F15" s="687"/>
      <c r="G15" s="31"/>
      <c r="H15" s="410" t="s">
        <v>21102</v>
      </c>
      <c r="J15" s="956"/>
      <c r="L15" s="281"/>
      <c r="M15" s="321"/>
      <c r="N15" s="281"/>
      <c r="O15" s="320"/>
      <c r="P15" s="320"/>
      <c r="Q15" s="281"/>
      <c r="S15" s="517" t="s">
        <v>21101</v>
      </c>
      <c r="T15" s="1629" t="s">
        <v>21103</v>
      </c>
      <c r="U15" s="687"/>
      <c r="V15" s="508"/>
    </row>
    <row r="16" spans="2:22" s="6" customFormat="1" ht="33" customHeight="1">
      <c r="B16" s="517" t="s">
        <v>21104</v>
      </c>
      <c r="C16" s="400" t="s">
        <v>3339</v>
      </c>
      <c r="D16" s="400" t="s">
        <v>21105</v>
      </c>
      <c r="E16" s="953" t="s">
        <v>27599</v>
      </c>
      <c r="F16" s="687"/>
      <c r="G16" s="31"/>
      <c r="H16" s="410" t="s">
        <v>21106</v>
      </c>
      <c r="J16" s="956"/>
      <c r="L16" s="281"/>
      <c r="M16" s="321" t="str">
        <f t="shared" si="0"/>
        <v>Please complete all cells in row</v>
      </c>
      <c r="N16" s="281"/>
      <c r="O16" s="323">
        <f t="shared" si="1"/>
        <v>1</v>
      </c>
      <c r="P16" s="320"/>
      <c r="Q16" s="281"/>
      <c r="S16" s="517" t="s">
        <v>21104</v>
      </c>
      <c r="T16" s="431" t="s">
        <v>21107</v>
      </c>
      <c r="U16" s="687"/>
      <c r="V16" s="508"/>
    </row>
    <row r="17" spans="2:22" s="253" customFormat="1" ht="33" customHeight="1">
      <c r="B17" s="517" t="s">
        <v>21108</v>
      </c>
      <c r="C17" s="400" t="s">
        <v>3339</v>
      </c>
      <c r="D17" s="400" t="s">
        <v>21105</v>
      </c>
      <c r="E17" s="953" t="s">
        <v>27600</v>
      </c>
      <c r="F17" s="687"/>
      <c r="G17" s="139"/>
      <c r="H17" s="410" t="s">
        <v>21109</v>
      </c>
      <c r="J17" s="957"/>
      <c r="L17" s="290"/>
      <c r="M17" s="321" t="str">
        <f t="shared" si="0"/>
        <v>Please complete all cells in row</v>
      </c>
      <c r="N17" s="290"/>
      <c r="O17" s="323">
        <f t="shared" si="1"/>
        <v>1</v>
      </c>
      <c r="P17" s="320"/>
      <c r="Q17" s="290"/>
      <c r="S17" s="517" t="s">
        <v>21108</v>
      </c>
      <c r="T17" s="431" t="s">
        <v>21110</v>
      </c>
      <c r="U17" s="687"/>
      <c r="V17" s="508"/>
    </row>
    <row r="18" spans="2:22" s="253" customFormat="1" ht="33" customHeight="1">
      <c r="B18" s="517" t="s">
        <v>21111</v>
      </c>
      <c r="C18" s="400" t="s">
        <v>3339</v>
      </c>
      <c r="D18" s="400" t="s">
        <v>21105</v>
      </c>
      <c r="E18" s="953" t="s">
        <v>27601</v>
      </c>
      <c r="F18" s="687"/>
      <c r="G18" s="139"/>
      <c r="H18" s="410" t="s">
        <v>21112</v>
      </c>
      <c r="J18" s="957"/>
      <c r="L18" s="290"/>
      <c r="M18" s="321" t="str">
        <f t="shared" si="0"/>
        <v>Please complete all cells in row</v>
      </c>
      <c r="N18" s="290"/>
      <c r="O18" s="323">
        <f t="shared" si="1"/>
        <v>1</v>
      </c>
      <c r="P18" s="320"/>
      <c r="Q18" s="290"/>
      <c r="S18" s="517" t="s">
        <v>21111</v>
      </c>
      <c r="T18" s="431" t="s">
        <v>21113</v>
      </c>
      <c r="U18" s="687"/>
      <c r="V18" s="508"/>
    </row>
    <row r="19" spans="2:22" s="6" customFormat="1" ht="33" customHeight="1">
      <c r="B19" s="517" t="s">
        <v>21114</v>
      </c>
      <c r="C19" s="400" t="s">
        <v>1392</v>
      </c>
      <c r="D19" s="400">
        <v>2</v>
      </c>
      <c r="E19" s="2007">
        <v>6.4799999999999996E-2</v>
      </c>
      <c r="F19" s="687"/>
      <c r="G19" s="31"/>
      <c r="H19" s="410" t="s">
        <v>21115</v>
      </c>
      <c r="J19" s="956"/>
      <c r="L19" s="281"/>
      <c r="M19" s="321">
        <f t="shared" si="0"/>
        <v>0</v>
      </c>
      <c r="N19" s="281"/>
      <c r="O19" s="323">
        <f t="shared" si="1"/>
        <v>0</v>
      </c>
      <c r="P19" s="320"/>
      <c r="Q19" s="281"/>
      <c r="S19" s="517" t="s">
        <v>21114</v>
      </c>
      <c r="T19" s="401" t="s">
        <v>21116</v>
      </c>
      <c r="U19" s="687"/>
      <c r="V19" s="508"/>
    </row>
    <row r="20" spans="2:22" s="6" customFormat="1" ht="33" customHeight="1">
      <c r="B20" s="517" t="s">
        <v>21117</v>
      </c>
      <c r="C20" s="400" t="s">
        <v>21118</v>
      </c>
      <c r="D20" s="400">
        <v>2</v>
      </c>
      <c r="E20" s="948">
        <f xml:space="preserve"> IFERROR('1A'!J21 / '1A'!J22, 0)</f>
        <v>-2.3521673495794682</v>
      </c>
      <c r="F20" s="687"/>
      <c r="G20" s="139"/>
      <c r="H20" s="410" t="s">
        <v>21119</v>
      </c>
      <c r="J20" s="956"/>
      <c r="L20" s="281"/>
      <c r="M20" s="321"/>
      <c r="N20" s="281"/>
      <c r="O20" s="320"/>
      <c r="P20" s="320"/>
      <c r="Q20" s="281"/>
      <c r="S20" s="517" t="s">
        <v>21117</v>
      </c>
      <c r="T20" s="1629" t="s">
        <v>21120</v>
      </c>
      <c r="U20" s="687"/>
      <c r="V20" s="508"/>
    </row>
    <row r="21" spans="2:22" s="6" customFormat="1" ht="33" customHeight="1">
      <c r="B21" s="517" t="s">
        <v>21121</v>
      </c>
      <c r="C21" s="400" t="s">
        <v>813</v>
      </c>
      <c r="D21" s="400">
        <v>3</v>
      </c>
      <c r="E21" s="948">
        <f>IFERROR('1D'!J20 - '1D'!J13, 0)</f>
        <v>41.415000000000006</v>
      </c>
      <c r="F21" s="687"/>
      <c r="G21" s="31"/>
      <c r="H21" s="410" t="s">
        <v>21122</v>
      </c>
      <c r="J21" s="956"/>
      <c r="L21" s="281"/>
      <c r="M21" s="321"/>
      <c r="N21" s="281"/>
      <c r="O21" s="320"/>
      <c r="P21" s="320"/>
      <c r="Q21" s="281"/>
      <c r="S21" s="517" t="s">
        <v>21121</v>
      </c>
      <c r="T21" s="1625" t="s">
        <v>21123</v>
      </c>
      <c r="U21" s="687"/>
      <c r="V21" s="508"/>
    </row>
    <row r="22" spans="2:22" s="6" customFormat="1" ht="33" customHeight="1">
      <c r="B22" s="517" t="s">
        <v>21124</v>
      </c>
      <c r="C22" s="400" t="s">
        <v>21118</v>
      </c>
      <c r="D22" s="400">
        <v>2</v>
      </c>
      <c r="E22" s="2008">
        <v>5.92</v>
      </c>
      <c r="F22" s="687"/>
      <c r="G22" s="31"/>
      <c r="H22" s="410" t="s">
        <v>21125</v>
      </c>
      <c r="J22" s="956"/>
      <c r="L22" s="281"/>
      <c r="M22" s="321">
        <f t="shared" si="0"/>
        <v>0</v>
      </c>
      <c r="N22" s="281"/>
      <c r="O22" s="323">
        <f t="shared" si="1"/>
        <v>0</v>
      </c>
      <c r="P22" s="320"/>
      <c r="Q22" s="281"/>
      <c r="S22" s="517" t="s">
        <v>21124</v>
      </c>
      <c r="T22" s="401" t="s">
        <v>21126</v>
      </c>
      <c r="U22" s="687"/>
      <c r="V22" s="508"/>
    </row>
    <row r="23" spans="2:22" s="6" customFormat="1" ht="33" customHeight="1">
      <c r="B23" s="517" t="s">
        <v>21127</v>
      </c>
      <c r="C23" s="400" t="s">
        <v>21118</v>
      </c>
      <c r="D23" s="400">
        <v>2</v>
      </c>
      <c r="E23" s="2008">
        <v>2.52</v>
      </c>
      <c r="F23" s="687"/>
      <c r="G23" s="31"/>
      <c r="H23" s="410" t="s">
        <v>21128</v>
      </c>
      <c r="J23" s="956"/>
      <c r="L23" s="281"/>
      <c r="M23" s="321">
        <f t="shared" si="0"/>
        <v>0</v>
      </c>
      <c r="N23" s="281"/>
      <c r="O23" s="323">
        <f t="shared" si="1"/>
        <v>0</v>
      </c>
      <c r="P23" s="320"/>
      <c r="Q23" s="281"/>
      <c r="S23" s="517" t="s">
        <v>21127</v>
      </c>
      <c r="T23" s="401" t="s">
        <v>21129</v>
      </c>
      <c r="U23" s="687"/>
      <c r="V23" s="508"/>
    </row>
    <row r="24" spans="2:22" s="6" customFormat="1" ht="33" customHeight="1">
      <c r="B24" s="517" t="s">
        <v>21130</v>
      </c>
      <c r="C24" s="400" t="s">
        <v>21118</v>
      </c>
      <c r="D24" s="400">
        <v>2</v>
      </c>
      <c r="E24" s="419">
        <f>IFERROR(E21 / E8, 0)</f>
        <v>0.15404729845338969</v>
      </c>
      <c r="F24" s="687"/>
      <c r="G24" s="31"/>
      <c r="H24" s="410" t="s">
        <v>21131</v>
      </c>
      <c r="J24" s="956"/>
      <c r="L24" s="281"/>
      <c r="M24" s="321"/>
      <c r="N24" s="281"/>
      <c r="O24" s="320"/>
      <c r="P24" s="320"/>
      <c r="Q24" s="281"/>
      <c r="S24" s="517" t="s">
        <v>21132</v>
      </c>
      <c r="T24" s="522" t="s">
        <v>21133</v>
      </c>
      <c r="U24" s="687"/>
      <c r="V24" s="508"/>
    </row>
    <row r="25" spans="2:22" s="6" customFormat="1" ht="33" customHeight="1">
      <c r="B25" s="517" t="s">
        <v>21134</v>
      </c>
      <c r="C25" s="400" t="s">
        <v>1392</v>
      </c>
      <c r="D25" s="400">
        <v>2</v>
      </c>
      <c r="E25" s="948">
        <f>IFERROR('1A'!J25 / '1A'!J16, 0)</f>
        <v>0.14330817803788698</v>
      </c>
      <c r="F25" s="687"/>
      <c r="G25" s="31"/>
      <c r="H25" s="410" t="s">
        <v>21135</v>
      </c>
      <c r="J25" s="956"/>
      <c r="L25" s="281"/>
      <c r="M25" s="321"/>
      <c r="N25" s="281"/>
      <c r="O25" s="320"/>
      <c r="P25" s="320"/>
      <c r="Q25" s="281"/>
      <c r="S25" s="517" t="s">
        <v>21134</v>
      </c>
      <c r="T25" s="1626" t="s">
        <v>21136</v>
      </c>
      <c r="U25" s="687"/>
      <c r="V25" s="508"/>
    </row>
    <row r="26" spans="2:22" s="6" customFormat="1" ht="33" customHeight="1">
      <c r="B26" s="517" t="s">
        <v>21137</v>
      </c>
      <c r="C26" s="400" t="s">
        <v>813</v>
      </c>
      <c r="D26" s="400">
        <v>3</v>
      </c>
      <c r="E26" s="948">
        <f>IFERROR(E21 - '1D'!J32, 0)</f>
        <v>46.052000000000007</v>
      </c>
      <c r="F26" s="687"/>
      <c r="G26" s="31"/>
      <c r="H26" s="410" t="s">
        <v>21138</v>
      </c>
      <c r="J26" s="956"/>
      <c r="L26" s="281"/>
      <c r="M26" s="321"/>
      <c r="N26" s="281"/>
      <c r="O26" s="320"/>
      <c r="P26" s="320"/>
      <c r="Q26" s="281"/>
      <c r="S26" s="517" t="s">
        <v>21137</v>
      </c>
      <c r="T26" s="1628" t="s">
        <v>21139</v>
      </c>
      <c r="U26" s="687"/>
      <c r="V26" s="508"/>
    </row>
    <row r="27" spans="2:22" s="6" customFormat="1" ht="33" customHeight="1" thickBot="1">
      <c r="B27" s="462" t="s">
        <v>21140</v>
      </c>
      <c r="C27" s="407" t="s">
        <v>21118</v>
      </c>
      <c r="D27" s="407">
        <v>2</v>
      </c>
      <c r="E27" s="421">
        <f>IFERROR(E26 / E8, 0)</f>
        <v>0.17129509086986605</v>
      </c>
      <c r="F27" s="688"/>
      <c r="G27" s="31"/>
      <c r="H27" s="411" t="s">
        <v>21141</v>
      </c>
      <c r="J27" s="958"/>
      <c r="L27" s="281"/>
      <c r="M27" s="321"/>
      <c r="N27" s="281"/>
      <c r="O27" s="320"/>
      <c r="P27" s="320"/>
      <c r="Q27" s="281"/>
      <c r="S27" s="462" t="s">
        <v>21140</v>
      </c>
      <c r="T27" s="693" t="s">
        <v>21142</v>
      </c>
      <c r="U27" s="688"/>
      <c r="V27" s="508"/>
    </row>
    <row r="28" spans="2:22" s="6" customFormat="1" ht="21.75" customHeight="1" thickBot="1">
      <c r="B28" s="140"/>
      <c r="C28" s="140"/>
      <c r="D28" s="140"/>
      <c r="E28" s="43"/>
      <c r="F28" s="43"/>
      <c r="G28" s="31"/>
      <c r="H28" s="4"/>
      <c r="J28" s="959"/>
      <c r="L28" s="281"/>
      <c r="M28" s="321"/>
      <c r="N28" s="281"/>
      <c r="O28" s="320"/>
      <c r="Q28" s="281"/>
      <c r="S28" s="140"/>
      <c r="T28" s="43"/>
      <c r="U28" s="43"/>
      <c r="V28" s="4"/>
    </row>
    <row r="29" spans="2:22" s="6" customFormat="1" ht="20.25" customHeight="1" thickBot="1">
      <c r="B29" s="378" t="s">
        <v>21143</v>
      </c>
      <c r="C29" s="279"/>
      <c r="D29" s="279"/>
      <c r="E29" s="14"/>
      <c r="F29" s="129"/>
      <c r="G29" s="31"/>
      <c r="H29" s="4"/>
      <c r="J29" s="959"/>
      <c r="L29" s="281"/>
      <c r="M29" s="321"/>
      <c r="N29" s="281"/>
      <c r="O29" s="320"/>
      <c r="Q29" s="281"/>
      <c r="S29" s="378" t="s">
        <v>21143</v>
      </c>
      <c r="T29" s="14"/>
      <c r="U29" s="129"/>
      <c r="V29" s="4"/>
    </row>
    <row r="30" spans="2:22" s="6" customFormat="1" ht="33" customHeight="1">
      <c r="B30" s="1808" t="s">
        <v>21144</v>
      </c>
      <c r="C30" s="379" t="s">
        <v>813</v>
      </c>
      <c r="D30" s="379">
        <v>3</v>
      </c>
      <c r="E30" s="947">
        <f>IFERROR('2A'!L7, 0)</f>
        <v>122.068</v>
      </c>
      <c r="F30" s="689"/>
      <c r="G30" s="31"/>
      <c r="H30" s="409" t="s">
        <v>21145</v>
      </c>
      <c r="J30" s="955"/>
      <c r="L30" s="281"/>
      <c r="M30" s="321"/>
      <c r="N30" s="281"/>
      <c r="O30" s="320"/>
      <c r="Q30" s="281"/>
      <c r="S30" s="1808" t="s">
        <v>21144</v>
      </c>
      <c r="T30" s="908" t="s">
        <v>21146</v>
      </c>
      <c r="U30" s="519"/>
      <c r="V30" s="508"/>
    </row>
    <row r="31" spans="2:22" s="6" customFormat="1" ht="33" customHeight="1" thickBot="1">
      <c r="B31" s="1813" t="s">
        <v>21147</v>
      </c>
      <c r="C31" s="382" t="s">
        <v>813</v>
      </c>
      <c r="D31" s="382">
        <v>3</v>
      </c>
      <c r="E31" s="951">
        <f>IFERROR('2A'!L7 + '2A'!L12, 0)</f>
        <v>44.042000000000002</v>
      </c>
      <c r="F31" s="690"/>
      <c r="G31" s="31"/>
      <c r="H31" s="411" t="s">
        <v>21148</v>
      </c>
      <c r="J31" s="958"/>
      <c r="L31" s="281"/>
      <c r="M31" s="321"/>
      <c r="N31" s="281"/>
      <c r="O31" s="320"/>
      <c r="Q31" s="281"/>
      <c r="S31" s="1813" t="s">
        <v>21147</v>
      </c>
      <c r="T31" s="921" t="s">
        <v>21149</v>
      </c>
      <c r="U31" s="520"/>
      <c r="V31" s="508"/>
    </row>
    <row r="32" spans="2:22" s="6" customFormat="1" ht="21.75" customHeight="1" thickBot="1">
      <c r="B32" s="140"/>
      <c r="C32" s="140"/>
      <c r="D32" s="140"/>
      <c r="E32" s="43"/>
      <c r="F32" s="43"/>
      <c r="G32" s="31"/>
      <c r="H32" s="66"/>
      <c r="J32" s="959"/>
      <c r="L32" s="281"/>
      <c r="M32" s="321"/>
      <c r="N32" s="281"/>
      <c r="O32" s="320"/>
      <c r="Q32" s="281"/>
      <c r="S32" s="140"/>
      <c r="T32" s="43"/>
      <c r="U32" s="43"/>
      <c r="V32" s="66"/>
    </row>
    <row r="33" spans="2:22" s="6" customFormat="1" ht="21.75" customHeight="1" thickBot="1">
      <c r="B33" s="378" t="s">
        <v>1073</v>
      </c>
      <c r="C33" s="279"/>
      <c r="D33" s="279"/>
      <c r="E33" s="14"/>
      <c r="F33" s="129"/>
      <c r="G33" s="31"/>
      <c r="H33" s="66"/>
      <c r="J33" s="959"/>
      <c r="L33" s="281"/>
      <c r="M33" s="321"/>
      <c r="N33" s="281"/>
      <c r="O33" s="320"/>
      <c r="Q33" s="281"/>
      <c r="S33" s="378" t="s">
        <v>1073</v>
      </c>
      <c r="T33" s="14"/>
      <c r="U33" s="129"/>
      <c r="V33" s="66"/>
    </row>
    <row r="34" spans="2:22" s="6" customFormat="1" ht="33" customHeight="1">
      <c r="B34" s="1808" t="s">
        <v>21150</v>
      </c>
      <c r="C34" s="379" t="s">
        <v>1392</v>
      </c>
      <c r="D34" s="379">
        <v>2</v>
      </c>
      <c r="E34" s="947">
        <f>IFERROR('1E'!E9 / '1E'!I11, 0)</f>
        <v>0.11531563188603139</v>
      </c>
      <c r="F34" s="689"/>
      <c r="G34" s="31"/>
      <c r="H34" s="409" t="s">
        <v>21151</v>
      </c>
      <c r="J34" s="955"/>
      <c r="L34" s="281"/>
      <c r="M34" s="321"/>
      <c r="N34" s="281"/>
      <c r="O34" s="320"/>
      <c r="Q34" s="281"/>
      <c r="S34" s="1808" t="s">
        <v>21150</v>
      </c>
      <c r="T34" s="908" t="s">
        <v>21152</v>
      </c>
      <c r="U34" s="519"/>
      <c r="V34" s="508"/>
    </row>
    <row r="35" spans="2:22" s="6" customFormat="1" ht="33" customHeight="1">
      <c r="B35" s="1807" t="s">
        <v>21153</v>
      </c>
      <c r="C35" s="375" t="s">
        <v>1392</v>
      </c>
      <c r="D35" s="375">
        <v>2</v>
      </c>
      <c r="E35" s="982">
        <f>IFERROR('1E'!F9 / '1E'!I11, 0)</f>
        <v>-2.0131918974516653E-4</v>
      </c>
      <c r="F35" s="691"/>
      <c r="G35" s="31"/>
      <c r="H35" s="410" t="s">
        <v>21154</v>
      </c>
      <c r="J35" s="956"/>
      <c r="L35" s="281"/>
      <c r="M35" s="321"/>
      <c r="N35" s="281"/>
      <c r="O35" s="320"/>
      <c r="Q35" s="281"/>
      <c r="S35" s="1807" t="s">
        <v>21153</v>
      </c>
      <c r="T35" s="895" t="s">
        <v>21155</v>
      </c>
      <c r="U35" s="521"/>
      <c r="V35" s="508"/>
    </row>
    <row r="36" spans="2:22" s="6" customFormat="1" ht="33" customHeight="1">
      <c r="B36" s="1807" t="s">
        <v>21156</v>
      </c>
      <c r="C36" s="375" t="s">
        <v>1392</v>
      </c>
      <c r="D36" s="375">
        <v>2</v>
      </c>
      <c r="E36" s="982">
        <f>IFERROR(('1E'!G9 + '1E'!H9) / '1E'!I11, 0)</f>
        <v>0.88488568730371386</v>
      </c>
      <c r="F36" s="691"/>
      <c r="G36" s="31"/>
      <c r="H36" s="410" t="s">
        <v>21157</v>
      </c>
      <c r="J36" s="956"/>
      <c r="L36" s="281"/>
      <c r="M36" s="321">
        <f>IF( SUM( O41:P41 ) = 0, 0, $O$7 )</f>
        <v>0</v>
      </c>
      <c r="N36" s="281"/>
      <c r="O36" s="323">
        <f xml:space="preserve"> IF( ISNUMBER(E41), 0, 1 )</f>
        <v>0</v>
      </c>
      <c r="Q36" s="281"/>
      <c r="S36" s="1807" t="s">
        <v>21156</v>
      </c>
      <c r="T36" s="895" t="s">
        <v>21158</v>
      </c>
      <c r="U36" s="521"/>
      <c r="V36" s="508"/>
    </row>
    <row r="37" spans="2:22" s="6" customFormat="1" ht="33" customHeight="1">
      <c r="B37" s="1807" t="s">
        <v>21159</v>
      </c>
      <c r="C37" s="375" t="s">
        <v>1392</v>
      </c>
      <c r="D37" s="375">
        <v>2</v>
      </c>
      <c r="E37" s="2010">
        <v>0</v>
      </c>
      <c r="F37" s="691"/>
      <c r="G37" s="31"/>
      <c r="H37" s="410" t="s">
        <v>21160</v>
      </c>
      <c r="J37" s="956"/>
      <c r="L37" s="281"/>
      <c r="M37" s="321">
        <f t="shared" ref="M37:M41" si="2">IF( SUM( O37:P37 ) = 0, 0, $O$7 )</f>
        <v>0</v>
      </c>
      <c r="N37" s="281"/>
      <c r="O37" s="323">
        <f t="shared" ref="O37:O41" si="3" xml:space="preserve"> IF( ISNUMBER(E37), 0, 1 )</f>
        <v>0</v>
      </c>
      <c r="Q37" s="281"/>
      <c r="S37" s="1807" t="s">
        <v>21159</v>
      </c>
      <c r="T37" s="376" t="s">
        <v>21161</v>
      </c>
      <c r="U37" s="521"/>
      <c r="V37" s="508"/>
    </row>
    <row r="38" spans="2:22" s="6" customFormat="1" ht="33" customHeight="1">
      <c r="B38" s="1807" t="s">
        <v>21162</v>
      </c>
      <c r="C38" s="375" t="s">
        <v>1392</v>
      </c>
      <c r="D38" s="375">
        <v>2</v>
      </c>
      <c r="E38" s="2010">
        <v>0</v>
      </c>
      <c r="F38" s="691"/>
      <c r="G38" s="31"/>
      <c r="H38" s="410" t="s">
        <v>21163</v>
      </c>
      <c r="J38" s="956"/>
      <c r="L38" s="281"/>
      <c r="M38" s="321">
        <f t="shared" si="2"/>
        <v>0</v>
      </c>
      <c r="N38" s="281"/>
      <c r="O38" s="323">
        <f t="shared" si="3"/>
        <v>0</v>
      </c>
      <c r="Q38" s="281"/>
      <c r="S38" s="1807" t="s">
        <v>21162</v>
      </c>
      <c r="T38" s="376" t="s">
        <v>21164</v>
      </c>
      <c r="U38" s="521"/>
      <c r="V38" s="508"/>
    </row>
    <row r="39" spans="2:22" s="6" customFormat="1" ht="33" customHeight="1">
      <c r="B39" s="1807" t="s">
        <v>21165</v>
      </c>
      <c r="C39" s="375" t="s">
        <v>1392</v>
      </c>
      <c r="D39" s="375">
        <v>2</v>
      </c>
      <c r="E39" s="2010">
        <v>0.10979999999999999</v>
      </c>
      <c r="F39" s="691"/>
      <c r="G39" s="31"/>
      <c r="H39" s="410" t="s">
        <v>21166</v>
      </c>
      <c r="J39" s="956"/>
      <c r="L39" s="281"/>
      <c r="M39" s="321">
        <f t="shared" si="2"/>
        <v>0</v>
      </c>
      <c r="N39" s="281"/>
      <c r="O39" s="323">
        <f t="shared" si="3"/>
        <v>0</v>
      </c>
      <c r="Q39" s="281"/>
      <c r="S39" s="1807" t="s">
        <v>21165</v>
      </c>
      <c r="T39" s="376" t="s">
        <v>21167</v>
      </c>
      <c r="U39" s="521"/>
      <c r="V39" s="508"/>
    </row>
    <row r="40" spans="2:22" s="6" customFormat="1" ht="33" customHeight="1">
      <c r="B40" s="1807" t="s">
        <v>21168</v>
      </c>
      <c r="C40" s="375" t="s">
        <v>1392</v>
      </c>
      <c r="D40" s="375">
        <v>2</v>
      </c>
      <c r="E40" s="2010">
        <v>0</v>
      </c>
      <c r="F40" s="691"/>
      <c r="G40" s="31"/>
      <c r="H40" s="410" t="s">
        <v>21169</v>
      </c>
      <c r="J40" s="956"/>
      <c r="L40" s="281"/>
      <c r="M40" s="321">
        <f t="shared" si="2"/>
        <v>0</v>
      </c>
      <c r="N40" s="281"/>
      <c r="O40" s="323">
        <f t="shared" si="3"/>
        <v>0</v>
      </c>
      <c r="Q40" s="281"/>
      <c r="S40" s="1807" t="s">
        <v>21168</v>
      </c>
      <c r="T40" s="376" t="s">
        <v>21170</v>
      </c>
      <c r="U40" s="521"/>
      <c r="V40" s="508"/>
    </row>
    <row r="41" spans="2:22" s="6" customFormat="1" ht="33" customHeight="1" thickBot="1">
      <c r="B41" s="1813" t="s">
        <v>21171</v>
      </c>
      <c r="C41" s="382" t="s">
        <v>1392</v>
      </c>
      <c r="D41" s="382">
        <v>2</v>
      </c>
      <c r="E41" s="2011">
        <v>0.89019999999999999</v>
      </c>
      <c r="F41" s="690"/>
      <c r="G41" s="5"/>
      <c r="H41" s="411" t="s">
        <v>21172</v>
      </c>
      <c r="J41" s="958"/>
      <c r="L41" s="281"/>
      <c r="M41" s="321">
        <f t="shared" si="2"/>
        <v>0</v>
      </c>
      <c r="N41" s="281"/>
      <c r="O41" s="323">
        <f t="shared" si="3"/>
        <v>0</v>
      </c>
      <c r="Q41" s="281"/>
      <c r="S41" s="1813" t="s">
        <v>21171</v>
      </c>
      <c r="T41" s="500" t="s">
        <v>21173</v>
      </c>
      <c r="U41" s="520"/>
      <c r="V41" s="508"/>
    </row>
    <row r="42" spans="2:22" s="6" customFormat="1" ht="32.25" customHeight="1">
      <c r="B42" s="5"/>
      <c r="C42" s="5"/>
      <c r="D42" s="5"/>
      <c r="E42" s="5"/>
      <c r="F42" s="5"/>
      <c r="G42" s="5"/>
      <c r="H42" s="31"/>
      <c r="O42" s="320"/>
    </row>
    <row r="43" spans="2:22" s="6" customFormat="1" ht="32.25" customHeight="1">
      <c r="H43" s="31"/>
    </row>
    <row r="44" spans="2:22" ht="32.25" customHeight="1">
      <c r="B44" s="1902"/>
      <c r="C44" s="1902"/>
      <c r="D44" s="1902"/>
      <c r="E44" s="1902"/>
      <c r="F44" s="1902"/>
      <c r="G44" s="1902"/>
      <c r="I44" s="1902"/>
      <c r="J44" s="1902"/>
      <c r="K44" s="1902"/>
      <c r="L44" s="1902"/>
      <c r="M44" s="1902"/>
      <c r="N44" s="1902"/>
      <c r="O44" s="1902"/>
      <c r="P44" s="1902"/>
      <c r="Q44" s="1902"/>
      <c r="R44" s="1902"/>
      <c r="S44" s="1902"/>
      <c r="T44" s="1902"/>
      <c r="U44" s="1902"/>
      <c r="V44" s="1902"/>
    </row>
    <row r="45" spans="2:22" ht="32.25" customHeight="1">
      <c r="B45" s="1902"/>
      <c r="C45" s="1902"/>
      <c r="D45" s="1902"/>
      <c r="E45" s="1902"/>
      <c r="F45" s="1902"/>
      <c r="G45" s="1902"/>
      <c r="I45" s="1902"/>
      <c r="J45" s="1902"/>
      <c r="K45" s="1902"/>
      <c r="L45" s="1902"/>
      <c r="M45" s="1902"/>
      <c r="N45" s="1902"/>
      <c r="O45" s="1902"/>
      <c r="P45" s="1902"/>
      <c r="Q45" s="1902"/>
      <c r="R45" s="1902"/>
      <c r="S45" s="1902"/>
      <c r="T45" s="1902"/>
      <c r="U45" s="1902"/>
      <c r="V45" s="1902"/>
    </row>
    <row r="46" spans="2:22" ht="32.25" customHeight="1">
      <c r="B46" s="1902"/>
      <c r="C46" s="1902"/>
      <c r="D46" s="1902"/>
      <c r="E46" s="1902"/>
      <c r="F46" s="1902"/>
      <c r="G46" s="1902"/>
      <c r="I46" s="1902"/>
      <c r="J46" s="1902"/>
      <c r="K46" s="1902"/>
      <c r="L46" s="1902"/>
      <c r="M46" s="1902"/>
      <c r="N46" s="1902"/>
      <c r="O46" s="1902"/>
      <c r="P46" s="1902"/>
      <c r="Q46" s="1902"/>
      <c r="R46" s="1902"/>
      <c r="S46" s="1902"/>
      <c r="T46" s="1902"/>
      <c r="U46" s="1902"/>
      <c r="V46" s="1902"/>
    </row>
    <row r="47" spans="2:22" ht="32.25" customHeight="1">
      <c r="B47" s="1902"/>
      <c r="C47" s="1902"/>
      <c r="D47" s="1902"/>
      <c r="E47" s="1902"/>
      <c r="F47" s="1902"/>
      <c r="G47" s="1902"/>
      <c r="I47" s="1902"/>
      <c r="J47" s="1902"/>
      <c r="K47" s="1902"/>
      <c r="L47" s="1902"/>
      <c r="M47" s="1902"/>
      <c r="N47" s="1902"/>
      <c r="O47" s="1902"/>
      <c r="P47" s="1902"/>
      <c r="Q47" s="1902"/>
      <c r="R47" s="1902"/>
      <c r="S47" s="1902"/>
      <c r="T47" s="1902"/>
      <c r="U47" s="1902"/>
      <c r="V47" s="1902"/>
    </row>
    <row r="48" spans="2:22" ht="32.25" customHeight="1">
      <c r="B48" s="1902"/>
      <c r="C48" s="1902"/>
      <c r="D48" s="1902"/>
      <c r="E48" s="1902"/>
      <c r="F48" s="1902"/>
      <c r="G48" s="1902"/>
      <c r="I48" s="1902"/>
      <c r="J48" s="1902"/>
      <c r="K48" s="1902"/>
      <c r="L48" s="1902"/>
      <c r="M48" s="1902"/>
      <c r="N48" s="1902"/>
      <c r="O48" s="1902"/>
      <c r="P48" s="1902"/>
      <c r="Q48" s="1902"/>
      <c r="R48" s="1902"/>
      <c r="S48" s="1902"/>
      <c r="T48" s="1902"/>
      <c r="U48" s="1902"/>
      <c r="V48" s="1902"/>
    </row>
    <row r="49" spans="12:22">
      <c r="L49" s="1902"/>
      <c r="M49" s="1902"/>
      <c r="N49" s="1902"/>
      <c r="O49" s="1902"/>
      <c r="P49" s="1902"/>
      <c r="Q49" s="1902"/>
      <c r="R49" s="1902"/>
      <c r="S49" s="1902"/>
      <c r="T49" s="1902"/>
      <c r="U49" s="1902"/>
      <c r="V49" s="1902"/>
    </row>
    <row r="50" spans="12:22">
      <c r="L50" s="1902"/>
      <c r="M50" s="1902"/>
      <c r="N50" s="1902"/>
      <c r="O50" s="1902"/>
      <c r="P50" s="1902"/>
      <c r="Q50" s="1902"/>
      <c r="R50" s="1902"/>
      <c r="S50" s="1902"/>
      <c r="T50" s="1902"/>
      <c r="U50" s="1902"/>
      <c r="V50" s="1902"/>
    </row>
    <row r="51" spans="12:22">
      <c r="L51" s="1902"/>
      <c r="M51" s="1902"/>
      <c r="N51" s="1902"/>
      <c r="O51" s="1902"/>
      <c r="P51" s="1902"/>
      <c r="Q51" s="1902"/>
      <c r="R51" s="1902"/>
      <c r="S51" s="1902"/>
      <c r="T51" s="1902"/>
      <c r="U51" s="1902"/>
      <c r="V51" s="1902"/>
    </row>
    <row r="52" spans="12:22">
      <c r="L52" s="1902"/>
      <c r="M52" s="1902"/>
      <c r="N52" s="1902"/>
      <c r="O52" s="1902"/>
      <c r="P52" s="1902"/>
      <c r="Q52" s="1902"/>
      <c r="R52" s="1902"/>
      <c r="S52" s="1902"/>
      <c r="T52" s="1902"/>
      <c r="U52" s="1902"/>
      <c r="V52" s="1902"/>
    </row>
    <row r="53" spans="12:22">
      <c r="L53" s="1902"/>
      <c r="M53" s="1902"/>
      <c r="N53" s="1902"/>
      <c r="O53" s="1902"/>
      <c r="P53" s="1902"/>
      <c r="Q53" s="1902"/>
      <c r="R53" s="1902"/>
      <c r="S53" s="1902"/>
      <c r="T53" s="1902"/>
      <c r="U53" s="1902"/>
      <c r="V53" s="1902"/>
    </row>
    <row r="54" spans="12:22">
      <c r="L54" s="1902"/>
      <c r="M54" s="1902"/>
      <c r="N54" s="1902"/>
      <c r="O54" s="1902"/>
      <c r="P54" s="1902"/>
      <c r="Q54" s="1902"/>
      <c r="R54" s="1902"/>
      <c r="S54" s="1902"/>
      <c r="T54" s="1902"/>
      <c r="U54" s="1902"/>
      <c r="V54" s="1902"/>
    </row>
    <row r="55" spans="12:22">
      <c r="L55" s="1902"/>
      <c r="M55" s="1902"/>
      <c r="N55" s="1902"/>
      <c r="O55" s="1902"/>
      <c r="P55" s="1902"/>
      <c r="Q55" s="1902"/>
      <c r="R55" s="1902"/>
      <c r="S55" s="1902"/>
      <c r="T55" s="1902"/>
      <c r="U55" s="1902"/>
      <c r="V55" s="1902"/>
    </row>
    <row r="56" spans="12:22">
      <c r="L56" s="1902"/>
      <c r="M56" s="1902"/>
      <c r="N56" s="1902"/>
      <c r="O56" s="1902"/>
      <c r="P56" s="1902"/>
      <c r="Q56" s="1902"/>
      <c r="R56" s="1902"/>
      <c r="S56" s="1902"/>
      <c r="T56" s="1902"/>
      <c r="U56" s="1902"/>
      <c r="V56" s="1902"/>
    </row>
    <row r="57" spans="12:22">
      <c r="L57" s="1902"/>
      <c r="M57" s="1902"/>
      <c r="N57" s="1902"/>
      <c r="O57" s="1902"/>
      <c r="P57" s="1902"/>
      <c r="Q57" s="1902"/>
      <c r="R57" s="1902"/>
      <c r="S57" s="1902"/>
      <c r="T57" s="1902"/>
      <c r="U57" s="1902"/>
      <c r="V57" s="1902"/>
    </row>
    <row r="58" spans="12:22">
      <c r="L58" s="1902"/>
      <c r="M58" s="1902"/>
      <c r="N58" s="1902"/>
      <c r="O58" s="1902"/>
      <c r="P58" s="1902"/>
      <c r="Q58" s="1902"/>
      <c r="R58" s="1902"/>
      <c r="S58" s="1902"/>
      <c r="T58" s="1902"/>
      <c r="U58" s="1902"/>
      <c r="V58" s="1902"/>
    </row>
    <row r="59" spans="12:22">
      <c r="L59" s="1902"/>
      <c r="M59" s="1902"/>
      <c r="N59" s="1902"/>
      <c r="O59" s="1902"/>
      <c r="P59" s="1902"/>
      <c r="Q59" s="1902"/>
      <c r="R59" s="1902"/>
      <c r="S59" s="1902"/>
      <c r="T59" s="1902"/>
      <c r="U59" s="1902"/>
      <c r="V59" s="1902"/>
    </row>
    <row r="63" spans="12:22">
      <c r="L63" s="1902"/>
      <c r="M63" s="1902"/>
      <c r="N63" s="1902"/>
      <c r="O63" s="1902"/>
      <c r="P63" s="1902"/>
      <c r="Q63" s="1902"/>
      <c r="R63" s="1902"/>
      <c r="S63" s="1902"/>
      <c r="T63" s="1902"/>
      <c r="U63" s="1902"/>
      <c r="V63" s="1902"/>
    </row>
    <row r="64" spans="12:22">
      <c r="L64" s="1902"/>
      <c r="M64" s="1902"/>
      <c r="N64" s="1902"/>
      <c r="O64" s="1902"/>
      <c r="P64" s="1902"/>
      <c r="Q64" s="1902"/>
      <c r="R64" s="1902"/>
      <c r="S64" s="1902"/>
      <c r="T64" s="1902"/>
      <c r="U64" s="1902"/>
      <c r="V64" s="1902"/>
    </row>
  </sheetData>
  <sheetProtection algorithmName="SHA-512" hashValue="x4jIAOW8a9l0lOrGEV10pN8K9TNamF7to2kSGHsaHu6Rju2lBwLO0TDHxSKlzSMvCpXofxU9ZJErrr4eD+PFYA==" saltValue="tNBuJ6TwzWN6OVpix7a21A==" spinCount="100000" sheet="1" objects="1" scenarios="1"/>
  <mergeCells count="3">
    <mergeCell ref="O6:P6"/>
    <mergeCell ref="B3:J3"/>
    <mergeCell ref="S3:U3"/>
  </mergeCells>
  <conditionalFormatting sqref="M4:M41">
    <cfRule type="cellIs" dxfId="91" priority="1" operator="equal">
      <formula>0</formula>
    </cfRule>
  </conditionalFormatting>
  <dataValidations count="3">
    <dataValidation type="list" allowBlank="1" showInputMessage="1" prompt="Use free text if Credit Rating (Outlook) is not listed" sqref="E16 E18">
      <formula1>"A (Positive),A (Negative),A (Stable),A- (Positive),A- (Negative),A- (Stable),BBB+ (Positive),BBB+ (Negative),BBB+ (Stable),BBB (Positive),BBB (Negative),BBB (Stable),BBB- (Positive),BBB- (Negative),BBB- (Stable),"</formula1>
    </dataValidation>
    <dataValidation type="list" allowBlank="1" showInputMessage="1" prompt="Use free text if Credit Rating (Outlook) is not listed" sqref="E17">
      <formula1>"A2 (Positive),A2 (Negative),A2 (Stable),A3 (Positive),A3 (Negative),A3 (Stable),Baa1 (Positive),Baa1 (Negative),Baa1 (Stable),Baa2 (Positive),Baa2 (Negative),Baa2 (Stable),Baa3 (Positive),Baa3 (Negative),Baa3 (Stable),"</formula1>
    </dataValidation>
    <dataValidation type="custom" allowBlank="1" showErrorMessage="1" errorTitle="Input Error" error="Please enter a numeric value." sqref="E11 F12 E19 E22:E23 E37:E41">
      <formula1>ISNUMBER(E11)</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B1:AM48"/>
  <sheetViews>
    <sheetView showGridLines="0" topLeftCell="A29" zoomScale="80" zoomScaleNormal="80" zoomScaleSheetLayoutView="100" workbookViewId="0">
      <selection activeCell="I51" sqref="I51"/>
    </sheetView>
  </sheetViews>
  <sheetFormatPr defaultColWidth="9.125" defaultRowHeight="15.75"/>
  <cols>
    <col min="1" max="1" width="1.625" style="314" customWidth="1"/>
    <col min="2" max="2" width="36.125" style="314" customWidth="1"/>
    <col min="3" max="4" width="12.5" style="314" customWidth="1"/>
    <col min="5" max="5" width="12.5" style="31" customWidth="1"/>
    <col min="6" max="10" width="12.5" style="314" customWidth="1"/>
    <col min="11" max="11" width="1.625" style="314" customWidth="1"/>
    <col min="12" max="12" width="12.5" style="314" customWidth="1"/>
    <col min="13" max="13" width="1.625" style="314" customWidth="1"/>
    <col min="14" max="14" width="33.875" style="314" customWidth="1"/>
    <col min="15" max="16" width="1.625" style="314" customWidth="1"/>
    <col min="17" max="17" width="21.375" style="314" bestFit="1" customWidth="1"/>
    <col min="18" max="18" width="1.625" style="314" customWidth="1"/>
    <col min="19" max="26" width="6.125" style="314" hidden="1" customWidth="1"/>
    <col min="27" max="28" width="1.625" style="314" hidden="1" customWidth="1"/>
    <col min="29" max="29" width="1.625" style="314" customWidth="1"/>
    <col min="30" max="30" width="36.375" style="314" customWidth="1"/>
    <col min="31" max="32" width="12.5" style="314" customWidth="1"/>
    <col min="33" max="33" width="12.5" style="31" customWidth="1"/>
    <col min="34" max="38" width="12.5" style="314" customWidth="1"/>
    <col min="39" max="39" width="1.625" style="314" customWidth="1"/>
    <col min="40" max="16384" width="9.125" style="314"/>
  </cols>
  <sheetData>
    <row r="1" spans="2:39" s="214" customFormat="1" ht="29.25" customHeight="1">
      <c r="B1" s="344" t="s">
        <v>731</v>
      </c>
      <c r="C1" s="1847"/>
      <c r="D1" s="1847"/>
      <c r="E1" s="345"/>
      <c r="F1" s="1847"/>
      <c r="G1" s="1847"/>
      <c r="H1" s="345"/>
      <c r="I1" s="1847"/>
      <c r="J1" s="1847"/>
      <c r="P1" s="346"/>
      <c r="R1" s="346"/>
      <c r="AA1" s="349"/>
      <c r="AB1" s="346"/>
      <c r="AC1" s="349"/>
      <c r="AD1" s="344" t="s">
        <v>731</v>
      </c>
      <c r="AE1" s="1847"/>
      <c r="AF1" s="1847"/>
      <c r="AG1" s="345"/>
      <c r="AH1" s="1847"/>
      <c r="AI1" s="1847"/>
      <c r="AJ1" s="345"/>
      <c r="AK1" s="1847"/>
      <c r="AL1" s="1847"/>
      <c r="AM1" s="349"/>
    </row>
    <row r="2" spans="2:39" s="214" customFormat="1" ht="29.25" customHeight="1">
      <c r="B2" s="344" t="str">
        <f>Validation!B4</f>
        <v>South Staffordshire / Cambridge Water</v>
      </c>
      <c r="C2" s="1847"/>
      <c r="D2" s="1847"/>
      <c r="E2" s="1847"/>
      <c r="F2" s="1847"/>
      <c r="G2" s="1847"/>
      <c r="H2" s="1847"/>
      <c r="I2" s="1847"/>
      <c r="J2" s="1847"/>
      <c r="P2" s="346"/>
      <c r="R2" s="346"/>
      <c r="AA2" s="349"/>
      <c r="AB2" s="346"/>
      <c r="AC2" s="349"/>
      <c r="AD2" s="1847"/>
      <c r="AE2" s="1847"/>
      <c r="AF2" s="1847"/>
      <c r="AG2" s="1847"/>
      <c r="AH2" s="1847"/>
      <c r="AI2" s="1847"/>
      <c r="AJ2" s="1847"/>
      <c r="AK2" s="1847"/>
      <c r="AL2" s="1847"/>
      <c r="AM2" s="349"/>
    </row>
    <row r="3" spans="2:39" s="124" customFormat="1" ht="45" customHeight="1">
      <c r="B3" s="2238" t="s">
        <v>732</v>
      </c>
      <c r="C3" s="2239"/>
      <c r="D3" s="2239"/>
      <c r="E3" s="2239"/>
      <c r="F3" s="2239"/>
      <c r="G3" s="2239"/>
      <c r="H3" s="2239"/>
      <c r="I3" s="2239"/>
      <c r="J3" s="2239"/>
      <c r="K3" s="2239"/>
      <c r="L3" s="2239"/>
      <c r="M3" s="2239"/>
      <c r="N3" s="2239"/>
      <c r="P3" s="304"/>
      <c r="Q3" s="267" t="s">
        <v>798</v>
      </c>
      <c r="R3" s="304"/>
      <c r="AA3" s="126"/>
      <c r="AB3" s="304"/>
      <c r="AC3" s="126"/>
      <c r="AD3" s="2238" t="s">
        <v>732</v>
      </c>
      <c r="AE3" s="2239"/>
      <c r="AF3" s="2239"/>
      <c r="AG3" s="2239"/>
      <c r="AH3" s="2239"/>
      <c r="AI3" s="2239"/>
      <c r="AJ3" s="2239"/>
      <c r="AK3" s="2239"/>
      <c r="AL3" s="2239"/>
      <c r="AM3" s="31"/>
    </row>
    <row r="4" spans="2:39" s="126" customFormat="1" ht="17.25" customHeight="1" thickBot="1">
      <c r="B4" s="125"/>
      <c r="C4" s="125"/>
      <c r="D4" s="125"/>
      <c r="E4" s="125"/>
      <c r="F4" s="125"/>
      <c r="G4" s="125"/>
      <c r="H4" s="125"/>
      <c r="I4" s="125"/>
      <c r="J4" s="125"/>
      <c r="L4" s="31"/>
      <c r="P4" s="304"/>
      <c r="Q4" s="321"/>
      <c r="R4" s="304"/>
      <c r="AB4" s="304"/>
      <c r="AD4" s="125"/>
      <c r="AE4" s="125"/>
      <c r="AF4" s="125"/>
      <c r="AG4" s="125"/>
      <c r="AH4" s="125"/>
      <c r="AI4" s="125"/>
      <c r="AJ4" s="125"/>
      <c r="AK4" s="125"/>
      <c r="AL4" s="125"/>
      <c r="AM4" s="31"/>
    </row>
    <row r="5" spans="2:39" s="54" customFormat="1" ht="41.25" customHeight="1">
      <c r="B5" s="2101" t="s">
        <v>800</v>
      </c>
      <c r="C5" s="2102" t="s">
        <v>21174</v>
      </c>
      <c r="D5" s="2102"/>
      <c r="E5" s="2102"/>
      <c r="F5" s="2102" t="s">
        <v>21175</v>
      </c>
      <c r="G5" s="2102"/>
      <c r="H5" s="2102" t="s">
        <v>21176</v>
      </c>
      <c r="I5" s="2102" t="s">
        <v>21177</v>
      </c>
      <c r="J5" s="2092"/>
      <c r="L5" s="2174" t="s">
        <v>806</v>
      </c>
      <c r="N5" s="2174" t="s">
        <v>807</v>
      </c>
      <c r="P5" s="281"/>
      <c r="Q5" s="321"/>
      <c r="R5" s="281"/>
      <c r="AA5" s="6"/>
      <c r="AB5" s="281"/>
      <c r="AC5" s="6"/>
      <c r="AD5" s="2101" t="s">
        <v>800</v>
      </c>
      <c r="AE5" s="2102" t="s">
        <v>21174</v>
      </c>
      <c r="AF5" s="2102"/>
      <c r="AG5" s="2102"/>
      <c r="AH5" s="2102" t="s">
        <v>21175</v>
      </c>
      <c r="AI5" s="2102"/>
      <c r="AJ5" s="2102" t="s">
        <v>21176</v>
      </c>
      <c r="AK5" s="2102" t="s">
        <v>21177</v>
      </c>
      <c r="AL5" s="2092"/>
      <c r="AM5" s="14"/>
    </row>
    <row r="6" spans="2:39" s="54" customFormat="1" ht="30" customHeight="1">
      <c r="B6" s="2166"/>
      <c r="C6" s="1816" t="s">
        <v>21178</v>
      </c>
      <c r="D6" s="1816" t="s">
        <v>21179</v>
      </c>
      <c r="E6" s="1816" t="s">
        <v>21180</v>
      </c>
      <c r="F6" s="1816" t="s">
        <v>21181</v>
      </c>
      <c r="G6" s="1816" t="s">
        <v>21182</v>
      </c>
      <c r="H6" s="2164"/>
      <c r="I6" s="1816" t="s">
        <v>21183</v>
      </c>
      <c r="J6" s="1817" t="s">
        <v>21184</v>
      </c>
      <c r="L6" s="2177"/>
      <c r="N6" s="2177"/>
      <c r="P6" s="281"/>
      <c r="Q6" s="321"/>
      <c r="R6" s="281"/>
      <c r="AA6" s="6"/>
      <c r="AB6" s="281"/>
      <c r="AC6" s="6"/>
      <c r="AD6" s="2166"/>
      <c r="AE6" s="1816" t="s">
        <v>21178</v>
      </c>
      <c r="AF6" s="1816" t="s">
        <v>21179</v>
      </c>
      <c r="AG6" s="1816" t="s">
        <v>21180</v>
      </c>
      <c r="AH6" s="1816" t="s">
        <v>21181</v>
      </c>
      <c r="AI6" s="1816" t="s">
        <v>21182</v>
      </c>
      <c r="AJ6" s="2164"/>
      <c r="AK6" s="1816" t="s">
        <v>21183</v>
      </c>
      <c r="AL6" s="1817" t="s">
        <v>21184</v>
      </c>
      <c r="AM6" s="14"/>
    </row>
    <row r="7" spans="2:39" s="54" customFormat="1" ht="15" customHeight="1">
      <c r="B7" s="1818" t="s">
        <v>801</v>
      </c>
      <c r="C7" s="1816" t="s">
        <v>813</v>
      </c>
      <c r="D7" s="1816" t="s">
        <v>813</v>
      </c>
      <c r="E7" s="1816" t="s">
        <v>813</v>
      </c>
      <c r="F7" s="1816" t="s">
        <v>813</v>
      </c>
      <c r="G7" s="1816" t="s">
        <v>813</v>
      </c>
      <c r="H7" s="1816" t="s">
        <v>813</v>
      </c>
      <c r="I7" s="1816" t="s">
        <v>1392</v>
      </c>
      <c r="J7" s="1817" t="s">
        <v>1392</v>
      </c>
      <c r="L7" s="2177"/>
      <c r="N7" s="2177"/>
      <c r="P7" s="281"/>
      <c r="Q7" s="321"/>
      <c r="R7" s="281"/>
      <c r="AA7" s="6"/>
      <c r="AB7" s="281"/>
      <c r="AC7" s="6"/>
      <c r="AD7" s="1818" t="s">
        <v>801</v>
      </c>
      <c r="AE7" s="1816" t="s">
        <v>813</v>
      </c>
      <c r="AF7" s="1816" t="s">
        <v>813</v>
      </c>
      <c r="AG7" s="1816" t="s">
        <v>813</v>
      </c>
      <c r="AH7" s="1816" t="s">
        <v>813</v>
      </c>
      <c r="AI7" s="1816" t="s">
        <v>813</v>
      </c>
      <c r="AJ7" s="1816" t="s">
        <v>813</v>
      </c>
      <c r="AK7" s="1816" t="s">
        <v>1392</v>
      </c>
      <c r="AL7" s="1817" t="s">
        <v>1392</v>
      </c>
      <c r="AM7" s="14"/>
    </row>
    <row r="8" spans="2:39" s="54" customFormat="1" ht="15" customHeight="1" thickBot="1">
      <c r="B8" s="1802" t="s">
        <v>802</v>
      </c>
      <c r="C8" s="1803">
        <v>3</v>
      </c>
      <c r="D8" s="1803">
        <v>3</v>
      </c>
      <c r="E8" s="1803">
        <v>3</v>
      </c>
      <c r="F8" s="1803">
        <v>3</v>
      </c>
      <c r="G8" s="1803">
        <v>3</v>
      </c>
      <c r="H8" s="1803">
        <v>3</v>
      </c>
      <c r="I8" s="1803">
        <v>3</v>
      </c>
      <c r="J8" s="1796">
        <v>3</v>
      </c>
      <c r="L8" s="2176"/>
      <c r="N8" s="2176"/>
      <c r="P8" s="281"/>
      <c r="Q8" s="321"/>
      <c r="R8" s="281"/>
      <c r="S8" s="2198" t="s">
        <v>799</v>
      </c>
      <c r="T8" s="2198"/>
      <c r="U8" s="2212"/>
      <c r="V8" s="2212"/>
      <c r="W8" s="2212"/>
      <c r="X8" s="2212"/>
      <c r="Y8" s="2212"/>
      <c r="Z8" s="2212"/>
      <c r="AA8" s="1933"/>
      <c r="AB8" s="281"/>
      <c r="AC8" s="6"/>
      <c r="AD8" s="1802" t="s">
        <v>802</v>
      </c>
      <c r="AE8" s="1803">
        <v>3</v>
      </c>
      <c r="AF8" s="1803">
        <v>3</v>
      </c>
      <c r="AG8" s="1803">
        <v>3</v>
      </c>
      <c r="AH8" s="1803">
        <v>3</v>
      </c>
      <c r="AI8" s="1803">
        <v>3</v>
      </c>
      <c r="AJ8" s="1803">
        <v>3</v>
      </c>
      <c r="AK8" s="1803">
        <v>3</v>
      </c>
      <c r="AL8" s="1796">
        <v>3</v>
      </c>
      <c r="AM8" s="14"/>
    </row>
    <row r="9" spans="2:39" s="54" customFormat="1" ht="15" customHeight="1" thickBot="1">
      <c r="B9" s="127"/>
      <c r="C9" s="128"/>
      <c r="D9" s="128"/>
      <c r="E9" s="128"/>
      <c r="F9" s="128"/>
      <c r="G9" s="128"/>
      <c r="H9" s="128"/>
      <c r="I9" s="128"/>
      <c r="J9" s="128"/>
      <c r="P9" s="281"/>
      <c r="Q9" s="321"/>
      <c r="R9" s="281"/>
      <c r="S9" s="317" t="s">
        <v>808</v>
      </c>
      <c r="T9" s="145"/>
      <c r="AA9" s="6"/>
      <c r="AB9" s="281"/>
      <c r="AC9" s="6"/>
      <c r="AD9" s="127"/>
      <c r="AE9" s="128"/>
      <c r="AF9" s="128"/>
      <c r="AG9" s="128"/>
      <c r="AH9" s="128"/>
      <c r="AI9" s="128"/>
      <c r="AJ9" s="128"/>
      <c r="AK9" s="128"/>
      <c r="AL9" s="128"/>
      <c r="AM9" s="6"/>
    </row>
    <row r="10" spans="2:39" s="54" customFormat="1" ht="20.25" customHeight="1" thickBot="1">
      <c r="B10" s="378" t="s">
        <v>21185</v>
      </c>
      <c r="C10" s="14"/>
      <c r="D10" s="129"/>
      <c r="E10" s="128"/>
      <c r="F10" s="128"/>
      <c r="G10" s="128"/>
      <c r="H10" s="128"/>
      <c r="I10" s="128"/>
      <c r="J10" s="128"/>
      <c r="P10" s="281"/>
      <c r="Q10" s="321"/>
      <c r="R10" s="281"/>
      <c r="T10" s="320"/>
      <c r="AA10" s="6"/>
      <c r="AB10" s="281"/>
      <c r="AC10" s="6"/>
      <c r="AD10" s="378" t="s">
        <v>21185</v>
      </c>
      <c r="AE10" s="14"/>
      <c r="AF10" s="129"/>
      <c r="AG10" s="128"/>
      <c r="AH10" s="128"/>
      <c r="AI10" s="128"/>
      <c r="AJ10" s="128"/>
      <c r="AK10" s="128"/>
      <c r="AL10" s="128"/>
      <c r="AM10" s="6"/>
    </row>
    <row r="11" spans="2:39" s="54" customFormat="1" ht="19.5" customHeight="1">
      <c r="B11" s="1808" t="s">
        <v>21186</v>
      </c>
      <c r="C11" s="1227">
        <v>0</v>
      </c>
      <c r="D11" s="1227">
        <v>30</v>
      </c>
      <c r="E11" s="1227">
        <v>0</v>
      </c>
      <c r="F11" s="502">
        <f>IFERROR(SUM(C11:E11), 0)</f>
        <v>30</v>
      </c>
      <c r="G11" s="1227">
        <v>-2.2710053499999998</v>
      </c>
      <c r="H11" s="1227">
        <v>-2.2710053499999998</v>
      </c>
      <c r="I11" s="2003">
        <v>2.1349999999999997E-2</v>
      </c>
      <c r="J11" s="2004">
        <v>1.4005988505747127E-3</v>
      </c>
      <c r="L11" s="385" t="s">
        <v>21187</v>
      </c>
      <c r="N11" s="935"/>
      <c r="P11" s="281"/>
      <c r="Q11" s="321">
        <f t="shared" ref="Q11:Q16" si="0">IF( SUM( S11:Z11 ) = 0, 0, $S$9 )</f>
        <v>0</v>
      </c>
      <c r="R11" s="281"/>
      <c r="S11" s="323">
        <f t="shared" ref="S11:Z16" si="1" xml:space="preserve"> IF( ISNUMBER(C11), 0, 1 )</f>
        <v>0</v>
      </c>
      <c r="T11" s="323">
        <f t="shared" si="1"/>
        <v>0</v>
      </c>
      <c r="U11" s="323">
        <f t="shared" si="1"/>
        <v>0</v>
      </c>
      <c r="V11" s="320"/>
      <c r="W11" s="323">
        <f t="shared" si="1"/>
        <v>0</v>
      </c>
      <c r="X11" s="323">
        <f t="shared" si="1"/>
        <v>0</v>
      </c>
      <c r="Y11" s="323">
        <f t="shared" si="1"/>
        <v>0</v>
      </c>
      <c r="Z11" s="323">
        <f t="shared" si="1"/>
        <v>0</v>
      </c>
      <c r="AA11" s="320"/>
      <c r="AB11" s="281"/>
      <c r="AC11" s="6"/>
      <c r="AD11" s="1808" t="s">
        <v>21186</v>
      </c>
      <c r="AE11" s="707" t="s">
        <v>21188</v>
      </c>
      <c r="AF11" s="707" t="s">
        <v>21189</v>
      </c>
      <c r="AG11" s="707" t="s">
        <v>21190</v>
      </c>
      <c r="AH11" s="1621" t="s">
        <v>21191</v>
      </c>
      <c r="AI11" s="707" t="s">
        <v>21192</v>
      </c>
      <c r="AJ11" s="707" t="s">
        <v>21193</v>
      </c>
      <c r="AK11" s="707" t="s">
        <v>21194</v>
      </c>
      <c r="AL11" s="1328" t="s">
        <v>21195</v>
      </c>
      <c r="AM11" s="270"/>
    </row>
    <row r="12" spans="2:39" s="54" customFormat="1" ht="19.5" customHeight="1">
      <c r="B12" s="1807" t="s">
        <v>21196</v>
      </c>
      <c r="C12" s="926">
        <v>0</v>
      </c>
      <c r="D12" s="926">
        <v>0</v>
      </c>
      <c r="E12" s="926">
        <v>0</v>
      </c>
      <c r="F12" s="501">
        <f>IFERROR(SUM(C12:E12), 0)</f>
        <v>0</v>
      </c>
      <c r="G12" s="926">
        <v>0</v>
      </c>
      <c r="H12" s="926">
        <v>0</v>
      </c>
      <c r="I12" s="926">
        <v>0</v>
      </c>
      <c r="J12" s="927">
        <v>0</v>
      </c>
      <c r="L12" s="386" t="s">
        <v>21197</v>
      </c>
      <c r="N12" s="936"/>
      <c r="P12" s="281"/>
      <c r="Q12" s="321">
        <f t="shared" si="0"/>
        <v>0</v>
      </c>
      <c r="R12" s="281"/>
      <c r="S12" s="323">
        <f t="shared" si="1"/>
        <v>0</v>
      </c>
      <c r="T12" s="323">
        <f t="shared" si="1"/>
        <v>0</v>
      </c>
      <c r="U12" s="323">
        <f t="shared" si="1"/>
        <v>0</v>
      </c>
      <c r="V12" s="320"/>
      <c r="W12" s="323">
        <f t="shared" si="1"/>
        <v>0</v>
      </c>
      <c r="X12" s="323">
        <f t="shared" si="1"/>
        <v>0</v>
      </c>
      <c r="Y12" s="323">
        <f t="shared" si="1"/>
        <v>0</v>
      </c>
      <c r="Z12" s="323">
        <f t="shared" si="1"/>
        <v>0</v>
      </c>
      <c r="AA12" s="320"/>
      <c r="AB12" s="281"/>
      <c r="AC12" s="6"/>
      <c r="AD12" s="1807" t="s">
        <v>21196</v>
      </c>
      <c r="AE12" s="376" t="s">
        <v>21198</v>
      </c>
      <c r="AF12" s="376" t="s">
        <v>21199</v>
      </c>
      <c r="AG12" s="376" t="s">
        <v>21200</v>
      </c>
      <c r="AH12" s="1622" t="s">
        <v>21201</v>
      </c>
      <c r="AI12" s="376" t="s">
        <v>21202</v>
      </c>
      <c r="AJ12" s="376" t="s">
        <v>21203</v>
      </c>
      <c r="AK12" s="376" t="s">
        <v>21204</v>
      </c>
      <c r="AL12" s="381" t="s">
        <v>21205</v>
      </c>
      <c r="AM12" s="270"/>
    </row>
    <row r="13" spans="2:39" s="54" customFormat="1" ht="19.5" customHeight="1">
      <c r="B13" s="1807" t="s">
        <v>21206</v>
      </c>
      <c r="C13" s="926">
        <v>0</v>
      </c>
      <c r="D13" s="926">
        <v>0</v>
      </c>
      <c r="E13" s="926">
        <v>0</v>
      </c>
      <c r="F13" s="501">
        <f t="shared" ref="F13:F15" si="2">IFERROR(SUM(C13:E13), 0)</f>
        <v>0</v>
      </c>
      <c r="G13" s="926">
        <v>0</v>
      </c>
      <c r="H13" s="926">
        <v>0</v>
      </c>
      <c r="I13" s="926">
        <v>0</v>
      </c>
      <c r="J13" s="927">
        <v>0</v>
      </c>
      <c r="L13" s="386" t="s">
        <v>21207</v>
      </c>
      <c r="N13" s="936"/>
      <c r="P13" s="281"/>
      <c r="Q13" s="321">
        <f t="shared" si="0"/>
        <v>0</v>
      </c>
      <c r="R13" s="281"/>
      <c r="S13" s="323">
        <f t="shared" si="1"/>
        <v>0</v>
      </c>
      <c r="T13" s="323">
        <f t="shared" si="1"/>
        <v>0</v>
      </c>
      <c r="U13" s="323">
        <f t="shared" si="1"/>
        <v>0</v>
      </c>
      <c r="V13" s="320"/>
      <c r="W13" s="323">
        <f t="shared" si="1"/>
        <v>0</v>
      </c>
      <c r="X13" s="323">
        <f t="shared" si="1"/>
        <v>0</v>
      </c>
      <c r="Y13" s="323">
        <f t="shared" si="1"/>
        <v>0</v>
      </c>
      <c r="Z13" s="323">
        <f t="shared" si="1"/>
        <v>0</v>
      </c>
      <c r="AA13" s="320"/>
      <c r="AB13" s="281"/>
      <c r="AC13" s="6"/>
      <c r="AD13" s="1807" t="s">
        <v>21206</v>
      </c>
      <c r="AE13" s="376" t="s">
        <v>21208</v>
      </c>
      <c r="AF13" s="376" t="s">
        <v>21209</v>
      </c>
      <c r="AG13" s="376" t="s">
        <v>21210</v>
      </c>
      <c r="AH13" s="1622" t="s">
        <v>21211</v>
      </c>
      <c r="AI13" s="376" t="s">
        <v>21212</v>
      </c>
      <c r="AJ13" s="376" t="s">
        <v>21213</v>
      </c>
      <c r="AK13" s="376" t="s">
        <v>21214</v>
      </c>
      <c r="AL13" s="381" t="s">
        <v>21215</v>
      </c>
      <c r="AM13" s="270"/>
    </row>
    <row r="14" spans="2:39" s="54" customFormat="1" ht="19.5" customHeight="1">
      <c r="B14" s="1807" t="s">
        <v>21216</v>
      </c>
      <c r="C14" s="926">
        <v>0</v>
      </c>
      <c r="D14" s="926">
        <v>0</v>
      </c>
      <c r="E14" s="926">
        <v>0</v>
      </c>
      <c r="F14" s="501">
        <f t="shared" si="2"/>
        <v>0</v>
      </c>
      <c r="G14" s="926">
        <v>0</v>
      </c>
      <c r="H14" s="926">
        <v>0</v>
      </c>
      <c r="I14" s="926">
        <v>0</v>
      </c>
      <c r="J14" s="927">
        <v>0</v>
      </c>
      <c r="L14" s="386" t="s">
        <v>21217</v>
      </c>
      <c r="N14" s="936"/>
      <c r="P14" s="281"/>
      <c r="Q14" s="321">
        <f t="shared" si="0"/>
        <v>0</v>
      </c>
      <c r="R14" s="281"/>
      <c r="S14" s="323">
        <f t="shared" si="1"/>
        <v>0</v>
      </c>
      <c r="T14" s="323">
        <f t="shared" si="1"/>
        <v>0</v>
      </c>
      <c r="U14" s="323">
        <f t="shared" si="1"/>
        <v>0</v>
      </c>
      <c r="V14" s="320"/>
      <c r="W14" s="323">
        <f t="shared" si="1"/>
        <v>0</v>
      </c>
      <c r="X14" s="323">
        <f t="shared" si="1"/>
        <v>0</v>
      </c>
      <c r="Y14" s="323">
        <f t="shared" si="1"/>
        <v>0</v>
      </c>
      <c r="Z14" s="323">
        <f t="shared" si="1"/>
        <v>0</v>
      </c>
      <c r="AA14" s="320"/>
      <c r="AB14" s="281"/>
      <c r="AC14" s="6"/>
      <c r="AD14" s="1807" t="s">
        <v>21216</v>
      </c>
      <c r="AE14" s="376" t="s">
        <v>21218</v>
      </c>
      <c r="AF14" s="376" t="s">
        <v>21219</v>
      </c>
      <c r="AG14" s="376" t="s">
        <v>21220</v>
      </c>
      <c r="AH14" s="1622" t="s">
        <v>21221</v>
      </c>
      <c r="AI14" s="376" t="s">
        <v>21222</v>
      </c>
      <c r="AJ14" s="376" t="s">
        <v>21223</v>
      </c>
      <c r="AK14" s="376" t="s">
        <v>21224</v>
      </c>
      <c r="AL14" s="381" t="s">
        <v>21225</v>
      </c>
      <c r="AM14" s="270"/>
    </row>
    <row r="15" spans="2:39" s="54" customFormat="1" ht="19.5" customHeight="1">
      <c r="B15" s="1807" t="s">
        <v>21226</v>
      </c>
      <c r="C15" s="926">
        <v>0</v>
      </c>
      <c r="D15" s="926">
        <v>0</v>
      </c>
      <c r="E15" s="926">
        <v>0</v>
      </c>
      <c r="F15" s="501">
        <f t="shared" si="2"/>
        <v>0</v>
      </c>
      <c r="G15" s="926">
        <v>0</v>
      </c>
      <c r="H15" s="926">
        <v>0</v>
      </c>
      <c r="I15" s="926">
        <v>0</v>
      </c>
      <c r="J15" s="927">
        <v>0</v>
      </c>
      <c r="L15" s="386" t="s">
        <v>21227</v>
      </c>
      <c r="N15" s="936"/>
      <c r="P15" s="281"/>
      <c r="Q15" s="321">
        <f t="shared" si="0"/>
        <v>0</v>
      </c>
      <c r="R15" s="281"/>
      <c r="S15" s="323">
        <f t="shared" si="1"/>
        <v>0</v>
      </c>
      <c r="T15" s="323">
        <f t="shared" si="1"/>
        <v>0</v>
      </c>
      <c r="U15" s="323">
        <f t="shared" si="1"/>
        <v>0</v>
      </c>
      <c r="V15" s="320"/>
      <c r="W15" s="323">
        <f t="shared" si="1"/>
        <v>0</v>
      </c>
      <c r="X15" s="323">
        <f t="shared" si="1"/>
        <v>0</v>
      </c>
      <c r="Y15" s="323">
        <f t="shared" si="1"/>
        <v>0</v>
      </c>
      <c r="Z15" s="323">
        <f t="shared" si="1"/>
        <v>0</v>
      </c>
      <c r="AA15" s="320"/>
      <c r="AB15" s="281"/>
      <c r="AC15" s="6"/>
      <c r="AD15" s="1807" t="s">
        <v>21226</v>
      </c>
      <c r="AE15" s="376" t="s">
        <v>21228</v>
      </c>
      <c r="AF15" s="376" t="s">
        <v>21229</v>
      </c>
      <c r="AG15" s="376" t="s">
        <v>21230</v>
      </c>
      <c r="AH15" s="1622" t="s">
        <v>21231</v>
      </c>
      <c r="AI15" s="376" t="s">
        <v>21232</v>
      </c>
      <c r="AJ15" s="376" t="s">
        <v>21233</v>
      </c>
      <c r="AK15" s="376" t="s">
        <v>21234</v>
      </c>
      <c r="AL15" s="381" t="s">
        <v>21235</v>
      </c>
      <c r="AM15" s="270"/>
    </row>
    <row r="16" spans="2:39" s="54" customFormat="1" ht="19.5" customHeight="1">
      <c r="B16" s="1807" t="s">
        <v>21236</v>
      </c>
      <c r="C16" s="926">
        <v>0</v>
      </c>
      <c r="D16" s="926">
        <v>0</v>
      </c>
      <c r="E16" s="926">
        <v>0</v>
      </c>
      <c r="F16" s="501">
        <f>IFERROR(SUM(C16:E16), 0)</f>
        <v>0</v>
      </c>
      <c r="G16" s="926">
        <v>0</v>
      </c>
      <c r="H16" s="926">
        <v>0</v>
      </c>
      <c r="I16" s="926">
        <v>0</v>
      </c>
      <c r="J16" s="927">
        <v>0</v>
      </c>
      <c r="L16" s="386" t="s">
        <v>21237</v>
      </c>
      <c r="N16" s="936"/>
      <c r="P16" s="281"/>
      <c r="Q16" s="321">
        <f t="shared" si="0"/>
        <v>0</v>
      </c>
      <c r="R16" s="281"/>
      <c r="S16" s="323">
        <f t="shared" si="1"/>
        <v>0</v>
      </c>
      <c r="T16" s="323">
        <f t="shared" si="1"/>
        <v>0</v>
      </c>
      <c r="U16" s="323">
        <f t="shared" si="1"/>
        <v>0</v>
      </c>
      <c r="V16" s="320"/>
      <c r="W16" s="323">
        <f t="shared" si="1"/>
        <v>0</v>
      </c>
      <c r="X16" s="323">
        <f t="shared" si="1"/>
        <v>0</v>
      </c>
      <c r="Y16" s="323">
        <f t="shared" si="1"/>
        <v>0</v>
      </c>
      <c r="Z16" s="323">
        <f t="shared" si="1"/>
        <v>0</v>
      </c>
      <c r="AA16" s="320"/>
      <c r="AB16" s="281"/>
      <c r="AC16" s="6"/>
      <c r="AD16" s="1807" t="s">
        <v>21236</v>
      </c>
      <c r="AE16" s="376" t="s">
        <v>21238</v>
      </c>
      <c r="AF16" s="376" t="s">
        <v>21239</v>
      </c>
      <c r="AG16" s="376" t="s">
        <v>21240</v>
      </c>
      <c r="AH16" s="1622" t="s">
        <v>21241</v>
      </c>
      <c r="AI16" s="376" t="s">
        <v>21242</v>
      </c>
      <c r="AJ16" s="376" t="s">
        <v>21243</v>
      </c>
      <c r="AK16" s="376" t="s">
        <v>21244</v>
      </c>
      <c r="AL16" s="381" t="s">
        <v>21245</v>
      </c>
      <c r="AM16" s="270"/>
    </row>
    <row r="17" spans="2:39" s="54" customFormat="1" ht="19.5" customHeight="1" thickBot="1">
      <c r="B17" s="1813" t="s">
        <v>1016</v>
      </c>
      <c r="C17" s="391">
        <f>IFERROR(SUM(C11:C16), 0)</f>
        <v>0</v>
      </c>
      <c r="D17" s="391">
        <f t="shared" ref="D17" si="3">IFERROR(SUM(D11:D16), 0)</f>
        <v>30</v>
      </c>
      <c r="E17" s="391">
        <f>IFERROR(SUM(E11:E16), 0)</f>
        <v>0</v>
      </c>
      <c r="F17" s="391">
        <f>IFERROR(SUM(C17:E17), 0)</f>
        <v>30</v>
      </c>
      <c r="G17" s="391">
        <f>IFERROR(SUM(G11:G16), 0)</f>
        <v>-2.2710053499999998</v>
      </c>
      <c r="H17" s="391">
        <f>IFERROR(SUM(H11:H16), 0)</f>
        <v>-2.2710053499999998</v>
      </c>
      <c r="I17" s="697"/>
      <c r="J17" s="698"/>
      <c r="L17" s="499" t="s">
        <v>21246</v>
      </c>
      <c r="N17" s="937"/>
      <c r="P17" s="281"/>
      <c r="Q17" s="321"/>
      <c r="R17" s="281"/>
      <c r="S17" s="320"/>
      <c r="T17" s="320"/>
      <c r="U17" s="320"/>
      <c r="V17" s="320"/>
      <c r="W17" s="320"/>
      <c r="X17" s="320"/>
      <c r="Y17" s="320"/>
      <c r="Z17" s="320"/>
      <c r="AA17" s="320"/>
      <c r="AB17" s="281"/>
      <c r="AC17" s="6"/>
      <c r="AD17" s="1813" t="s">
        <v>1016</v>
      </c>
      <c r="AE17" s="383" t="s">
        <v>21247</v>
      </c>
      <c r="AF17" s="383" t="s">
        <v>21248</v>
      </c>
      <c r="AG17" s="383" t="s">
        <v>21249</v>
      </c>
      <c r="AH17" s="383" t="s">
        <v>21250</v>
      </c>
      <c r="AI17" s="383" t="s">
        <v>21251</v>
      </c>
      <c r="AJ17" s="383" t="s">
        <v>21252</v>
      </c>
      <c r="AK17" s="697"/>
      <c r="AL17" s="698"/>
      <c r="AM17" s="696"/>
    </row>
    <row r="18" spans="2:39" s="54" customFormat="1" ht="15" customHeight="1" thickBot="1">
      <c r="B18" s="131"/>
      <c r="C18" s="132"/>
      <c r="D18" s="132"/>
      <c r="E18" s="132"/>
      <c r="F18" s="132"/>
      <c r="G18" s="133"/>
      <c r="H18" s="133"/>
      <c r="I18" s="130"/>
      <c r="J18" s="130"/>
      <c r="L18" s="1847"/>
      <c r="P18" s="281"/>
      <c r="Q18" s="321"/>
      <c r="R18" s="281"/>
      <c r="S18" s="320"/>
      <c r="T18" s="320"/>
      <c r="U18" s="320"/>
      <c r="V18" s="320"/>
      <c r="W18" s="320"/>
      <c r="X18" s="320"/>
      <c r="Y18" s="320"/>
      <c r="Z18" s="320"/>
      <c r="AA18" s="320"/>
      <c r="AB18" s="281"/>
      <c r="AC18" s="6"/>
      <c r="AD18" s="131"/>
      <c r="AE18" s="132"/>
      <c r="AF18" s="132"/>
      <c r="AG18" s="132"/>
      <c r="AH18" s="132"/>
      <c r="AI18" s="133"/>
      <c r="AJ18" s="133"/>
      <c r="AK18" s="130"/>
      <c r="AL18" s="130"/>
      <c r="AM18" s="1935"/>
    </row>
    <row r="19" spans="2:39" s="54" customFormat="1" ht="20.25" customHeight="1" thickBot="1">
      <c r="B19" s="378" t="s">
        <v>21253</v>
      </c>
      <c r="C19" s="133"/>
      <c r="D19" s="133"/>
      <c r="E19" s="133"/>
      <c r="F19" s="133"/>
      <c r="G19" s="133"/>
      <c r="H19" s="133"/>
      <c r="I19" s="130"/>
      <c r="J19" s="130"/>
      <c r="L19" s="1847"/>
      <c r="P19" s="281"/>
      <c r="Q19" s="321"/>
      <c r="R19" s="281"/>
      <c r="S19" s="320"/>
      <c r="T19" s="320"/>
      <c r="U19" s="320"/>
      <c r="V19" s="320"/>
      <c r="W19" s="320"/>
      <c r="X19" s="320"/>
      <c r="Y19" s="320"/>
      <c r="Z19" s="320"/>
      <c r="AA19" s="320"/>
      <c r="AB19" s="281"/>
      <c r="AC19" s="6"/>
      <c r="AD19" s="378" t="s">
        <v>21253</v>
      </c>
      <c r="AE19" s="133"/>
      <c r="AF19" s="133"/>
      <c r="AG19" s="133"/>
      <c r="AH19" s="133"/>
      <c r="AI19" s="133"/>
      <c r="AJ19" s="133"/>
      <c r="AK19" s="130"/>
      <c r="AL19" s="130"/>
      <c r="AM19" s="1935"/>
    </row>
    <row r="20" spans="2:39" s="54" customFormat="1" ht="19.5" customHeight="1">
      <c r="B20" s="1808" t="s">
        <v>21254</v>
      </c>
      <c r="C20" s="924">
        <v>0</v>
      </c>
      <c r="D20" s="924">
        <v>0</v>
      </c>
      <c r="E20" s="924">
        <v>0</v>
      </c>
      <c r="F20" s="502">
        <f>IFERROR(SUM(C20:E20), 0)</f>
        <v>0</v>
      </c>
      <c r="G20" s="924">
        <v>0</v>
      </c>
      <c r="H20" s="924">
        <v>0</v>
      </c>
      <c r="I20" s="699"/>
      <c r="J20" s="700"/>
      <c r="L20" s="385" t="s">
        <v>21255</v>
      </c>
      <c r="N20" s="935"/>
      <c r="P20" s="281"/>
      <c r="Q20" s="321">
        <f>IF( SUM( S20:Z20 ) = 0, 0, $S$9 )</f>
        <v>0</v>
      </c>
      <c r="R20" s="281"/>
      <c r="S20" s="323">
        <f t="shared" ref="S20:X23" si="4" xml:space="preserve"> IF( ISNUMBER(C20), 0, 1 )</f>
        <v>0</v>
      </c>
      <c r="T20" s="323">
        <f t="shared" si="4"/>
        <v>0</v>
      </c>
      <c r="U20" s="323">
        <f t="shared" si="4"/>
        <v>0</v>
      </c>
      <c r="V20" s="320"/>
      <c r="W20" s="323">
        <f t="shared" si="4"/>
        <v>0</v>
      </c>
      <c r="X20" s="323">
        <f t="shared" si="4"/>
        <v>0</v>
      </c>
      <c r="Y20" s="320"/>
      <c r="Z20" s="320"/>
      <c r="AA20" s="320"/>
      <c r="AB20" s="281"/>
      <c r="AC20" s="6"/>
      <c r="AD20" s="1808" t="s">
        <v>21254</v>
      </c>
      <c r="AE20" s="707" t="s">
        <v>21256</v>
      </c>
      <c r="AF20" s="380" t="s">
        <v>21257</v>
      </c>
      <c r="AG20" s="380" t="s">
        <v>21258</v>
      </c>
      <c r="AH20" s="1623" t="s">
        <v>21259</v>
      </c>
      <c r="AI20" s="380" t="s">
        <v>21260</v>
      </c>
      <c r="AJ20" s="380" t="s">
        <v>21261</v>
      </c>
      <c r="AK20" s="699"/>
      <c r="AL20" s="700"/>
      <c r="AM20" s="270"/>
    </row>
    <row r="21" spans="2:39" s="54" customFormat="1" ht="19.5" customHeight="1">
      <c r="B21" s="1807" t="s">
        <v>21262</v>
      </c>
      <c r="C21" s="926">
        <v>0</v>
      </c>
      <c r="D21" s="926">
        <v>0</v>
      </c>
      <c r="E21" s="926">
        <v>0</v>
      </c>
      <c r="F21" s="501">
        <f>IFERROR(SUM(C21:E21), 0)</f>
        <v>0</v>
      </c>
      <c r="G21" s="926">
        <v>0</v>
      </c>
      <c r="H21" s="926">
        <v>0</v>
      </c>
      <c r="I21" s="701"/>
      <c r="J21" s="702"/>
      <c r="L21" s="386" t="s">
        <v>21263</v>
      </c>
      <c r="N21" s="936"/>
      <c r="P21" s="281"/>
      <c r="Q21" s="321">
        <f>IF( SUM( S21:Z21 ) = 0, 0, $S$9 )</f>
        <v>0</v>
      </c>
      <c r="R21" s="281"/>
      <c r="S21" s="323">
        <f t="shared" si="4"/>
        <v>0</v>
      </c>
      <c r="T21" s="323">
        <f t="shared" si="4"/>
        <v>0</v>
      </c>
      <c r="U21" s="323">
        <f t="shared" si="4"/>
        <v>0</v>
      </c>
      <c r="V21" s="320"/>
      <c r="W21" s="323">
        <f t="shared" si="4"/>
        <v>0</v>
      </c>
      <c r="X21" s="323">
        <f t="shared" si="4"/>
        <v>0</v>
      </c>
      <c r="Y21" s="320"/>
      <c r="Z21" s="320"/>
      <c r="AA21" s="320"/>
      <c r="AB21" s="281"/>
      <c r="AC21" s="6"/>
      <c r="AD21" s="1807" t="s">
        <v>21262</v>
      </c>
      <c r="AE21" s="376" t="s">
        <v>21264</v>
      </c>
      <c r="AF21" s="376" t="s">
        <v>21265</v>
      </c>
      <c r="AG21" s="376" t="s">
        <v>21266</v>
      </c>
      <c r="AH21" s="1622" t="s">
        <v>21267</v>
      </c>
      <c r="AI21" s="376" t="s">
        <v>21268</v>
      </c>
      <c r="AJ21" s="376" t="s">
        <v>21269</v>
      </c>
      <c r="AK21" s="701"/>
      <c r="AL21" s="702"/>
      <c r="AM21" s="270"/>
    </row>
    <row r="22" spans="2:39" s="54" customFormat="1" ht="19.5" customHeight="1">
      <c r="B22" s="1807" t="s">
        <v>21270</v>
      </c>
      <c r="C22" s="926">
        <v>0</v>
      </c>
      <c r="D22" s="926">
        <v>0</v>
      </c>
      <c r="E22" s="926">
        <v>0</v>
      </c>
      <c r="F22" s="501">
        <f>IFERROR(SUM(C22:E22), 0)</f>
        <v>0</v>
      </c>
      <c r="G22" s="926">
        <v>0</v>
      </c>
      <c r="H22" s="926">
        <v>0</v>
      </c>
      <c r="I22" s="701"/>
      <c r="J22" s="702"/>
      <c r="L22" s="386" t="s">
        <v>21271</v>
      </c>
      <c r="N22" s="936"/>
      <c r="P22" s="281"/>
      <c r="Q22" s="321">
        <f>IF( SUM( S22:Z22 ) = 0, 0, $S$9 )</f>
        <v>0</v>
      </c>
      <c r="R22" s="281"/>
      <c r="S22" s="323">
        <f t="shared" si="4"/>
        <v>0</v>
      </c>
      <c r="T22" s="323">
        <f t="shared" si="4"/>
        <v>0</v>
      </c>
      <c r="U22" s="323">
        <f t="shared" si="4"/>
        <v>0</v>
      </c>
      <c r="V22" s="320"/>
      <c r="W22" s="323">
        <f t="shared" si="4"/>
        <v>0</v>
      </c>
      <c r="X22" s="323">
        <f t="shared" si="4"/>
        <v>0</v>
      </c>
      <c r="Y22" s="320"/>
      <c r="Z22" s="320"/>
      <c r="AA22" s="320"/>
      <c r="AB22" s="281"/>
      <c r="AC22" s="6"/>
      <c r="AD22" s="1807" t="s">
        <v>21270</v>
      </c>
      <c r="AE22" s="376" t="s">
        <v>21272</v>
      </c>
      <c r="AF22" s="376" t="s">
        <v>21273</v>
      </c>
      <c r="AG22" s="376" t="s">
        <v>21274</v>
      </c>
      <c r="AH22" s="1622" t="s">
        <v>21275</v>
      </c>
      <c r="AI22" s="376" t="s">
        <v>21276</v>
      </c>
      <c r="AJ22" s="376" t="s">
        <v>21277</v>
      </c>
      <c r="AK22" s="701"/>
      <c r="AL22" s="702"/>
      <c r="AM22" s="270"/>
    </row>
    <row r="23" spans="2:39" s="54" customFormat="1" ht="19.5" customHeight="1">
      <c r="B23" s="1807" t="s">
        <v>21278</v>
      </c>
      <c r="C23" s="926">
        <v>0</v>
      </c>
      <c r="D23" s="926">
        <v>0</v>
      </c>
      <c r="E23" s="926">
        <v>0</v>
      </c>
      <c r="F23" s="501">
        <f>IFERROR(SUM(C23:E23), 0)</f>
        <v>0</v>
      </c>
      <c r="G23" s="926">
        <v>0</v>
      </c>
      <c r="H23" s="926">
        <v>0</v>
      </c>
      <c r="I23" s="701"/>
      <c r="J23" s="702"/>
      <c r="L23" s="386" t="s">
        <v>21279</v>
      </c>
      <c r="N23" s="936"/>
      <c r="P23" s="281"/>
      <c r="Q23" s="321">
        <f>IF( SUM( S23:Z23 ) = 0, 0, $S$9 )</f>
        <v>0</v>
      </c>
      <c r="R23" s="281"/>
      <c r="S23" s="323">
        <f t="shared" si="4"/>
        <v>0</v>
      </c>
      <c r="T23" s="323">
        <f t="shared" si="4"/>
        <v>0</v>
      </c>
      <c r="U23" s="323">
        <f t="shared" si="4"/>
        <v>0</v>
      </c>
      <c r="V23" s="320"/>
      <c r="W23" s="323">
        <f t="shared" si="4"/>
        <v>0</v>
      </c>
      <c r="X23" s="323">
        <f t="shared" si="4"/>
        <v>0</v>
      </c>
      <c r="Y23" s="320"/>
      <c r="Z23" s="320"/>
      <c r="AA23" s="320"/>
      <c r="AB23" s="281"/>
      <c r="AC23" s="6"/>
      <c r="AD23" s="1807" t="s">
        <v>21278</v>
      </c>
      <c r="AE23" s="376" t="s">
        <v>21280</v>
      </c>
      <c r="AF23" s="376" t="s">
        <v>21281</v>
      </c>
      <c r="AG23" s="376" t="s">
        <v>21282</v>
      </c>
      <c r="AH23" s="1622" t="s">
        <v>21283</v>
      </c>
      <c r="AI23" s="376" t="s">
        <v>21284</v>
      </c>
      <c r="AJ23" s="376" t="s">
        <v>21285</v>
      </c>
      <c r="AK23" s="701"/>
      <c r="AL23" s="702"/>
      <c r="AM23" s="270"/>
    </row>
    <row r="24" spans="2:39" s="54" customFormat="1" ht="19.5" customHeight="1" thickBot="1">
      <c r="B24" s="1813" t="s">
        <v>1016</v>
      </c>
      <c r="C24" s="391">
        <f>IFERROR(SUM(C20:C23), 0)</f>
        <v>0</v>
      </c>
      <c r="D24" s="391">
        <f>IFERROR(SUM(D20:D23), 0)</f>
        <v>0</v>
      </c>
      <c r="E24" s="391">
        <f>IFERROR(SUM(E20:E23), 0)</f>
        <v>0</v>
      </c>
      <c r="F24" s="391">
        <f>IFERROR(SUM(C24:E24), 0)</f>
        <v>0</v>
      </c>
      <c r="G24" s="391">
        <f>IFERROR(SUM(G20:G23), 0)</f>
        <v>0</v>
      </c>
      <c r="H24" s="391">
        <f>IFERROR(SUM(H20:H23), 0)</f>
        <v>0</v>
      </c>
      <c r="I24" s="697"/>
      <c r="J24" s="698"/>
      <c r="L24" s="387" t="s">
        <v>21286</v>
      </c>
      <c r="N24" s="937"/>
      <c r="P24" s="281"/>
      <c r="Q24" s="321"/>
      <c r="R24" s="281"/>
      <c r="V24" s="6"/>
      <c r="Y24" s="6"/>
      <c r="Z24" s="6"/>
      <c r="AA24" s="6"/>
      <c r="AB24" s="281"/>
      <c r="AC24" s="6"/>
      <c r="AD24" s="1813" t="s">
        <v>1016</v>
      </c>
      <c r="AE24" s="383" t="s">
        <v>21287</v>
      </c>
      <c r="AF24" s="383" t="s">
        <v>21288</v>
      </c>
      <c r="AG24" s="383" t="s">
        <v>21289</v>
      </c>
      <c r="AH24" s="383" t="s">
        <v>21290</v>
      </c>
      <c r="AI24" s="383" t="s">
        <v>21291</v>
      </c>
      <c r="AJ24" s="383" t="s">
        <v>21292</v>
      </c>
      <c r="AK24" s="697"/>
      <c r="AL24" s="698"/>
      <c r="AM24" s="270"/>
    </row>
    <row r="25" spans="2:39" s="54" customFormat="1" ht="15" customHeight="1" thickBot="1">
      <c r="B25" s="127"/>
      <c r="C25" s="133"/>
      <c r="D25" s="133"/>
      <c r="E25" s="133"/>
      <c r="F25" s="133"/>
      <c r="G25" s="133"/>
      <c r="H25" s="133"/>
      <c r="I25" s="130"/>
      <c r="J25" s="130"/>
      <c r="P25" s="281"/>
      <c r="Q25" s="321"/>
      <c r="R25" s="281"/>
      <c r="V25" s="6"/>
      <c r="Y25" s="6"/>
      <c r="Z25" s="6"/>
      <c r="AA25" s="6"/>
      <c r="AB25" s="281"/>
      <c r="AC25" s="6"/>
      <c r="AD25" s="127"/>
      <c r="AE25" s="133"/>
      <c r="AF25" s="133"/>
      <c r="AG25" s="133"/>
      <c r="AH25" s="133"/>
      <c r="AI25" s="133"/>
      <c r="AJ25" s="133"/>
      <c r="AK25" s="130"/>
      <c r="AL25" s="130"/>
      <c r="AM25" s="6"/>
    </row>
    <row r="26" spans="2:39" s="54" customFormat="1" ht="20.25" customHeight="1" thickBot="1">
      <c r="B26" s="378" t="s">
        <v>21293</v>
      </c>
      <c r="C26" s="133"/>
      <c r="D26" s="133"/>
      <c r="E26" s="133"/>
      <c r="F26" s="133"/>
      <c r="G26" s="133"/>
      <c r="H26" s="133"/>
      <c r="I26" s="130"/>
      <c r="J26" s="130"/>
      <c r="L26" s="1847"/>
      <c r="P26" s="281"/>
      <c r="Q26" s="321"/>
      <c r="R26" s="281"/>
      <c r="V26" s="6"/>
      <c r="Y26" s="6"/>
      <c r="Z26" s="6"/>
      <c r="AA26" s="6"/>
      <c r="AB26" s="281"/>
      <c r="AC26" s="6"/>
      <c r="AD26" s="378" t="s">
        <v>21293</v>
      </c>
      <c r="AE26" s="133"/>
      <c r="AF26" s="133"/>
      <c r="AG26" s="133"/>
      <c r="AH26" s="133"/>
      <c r="AI26" s="133"/>
      <c r="AJ26" s="133"/>
      <c r="AK26" s="130"/>
      <c r="AL26" s="130"/>
      <c r="AM26" s="1935"/>
    </row>
    <row r="27" spans="2:39" s="54" customFormat="1" ht="19.5" customHeight="1">
      <c r="B27" s="1808" t="s">
        <v>21294</v>
      </c>
      <c r="C27" s="924">
        <v>0</v>
      </c>
      <c r="D27" s="924">
        <v>0</v>
      </c>
      <c r="E27" s="924">
        <v>0</v>
      </c>
      <c r="F27" s="502">
        <f>IFERROR(SUM(C27:E27), 0)</f>
        <v>0</v>
      </c>
      <c r="G27" s="924">
        <v>0</v>
      </c>
      <c r="H27" s="924">
        <v>0</v>
      </c>
      <c r="I27" s="699"/>
      <c r="J27" s="700"/>
      <c r="L27" s="385" t="s">
        <v>21295</v>
      </c>
      <c r="N27" s="935"/>
      <c r="P27" s="281"/>
      <c r="Q27" s="321">
        <f>IF( SUM( S27:Z27 ) = 0, 0, $S$9 )</f>
        <v>0</v>
      </c>
      <c r="R27" s="281"/>
      <c r="S27" s="323">
        <f t="shared" ref="S27:X30" si="5" xml:space="preserve"> IF( ISNUMBER(C27), 0, 1 )</f>
        <v>0</v>
      </c>
      <c r="T27" s="323">
        <f t="shared" si="5"/>
        <v>0</v>
      </c>
      <c r="U27" s="323">
        <f t="shared" si="5"/>
        <v>0</v>
      </c>
      <c r="V27" s="320"/>
      <c r="W27" s="323">
        <f t="shared" si="5"/>
        <v>0</v>
      </c>
      <c r="X27" s="323">
        <f t="shared" si="5"/>
        <v>0</v>
      </c>
      <c r="Y27" s="320"/>
      <c r="Z27" s="320"/>
      <c r="AA27" s="320"/>
      <c r="AB27" s="281"/>
      <c r="AC27" s="6"/>
      <c r="AD27" s="1808" t="s">
        <v>21294</v>
      </c>
      <c r="AE27" s="707" t="s">
        <v>21296</v>
      </c>
      <c r="AF27" s="380" t="s">
        <v>21297</v>
      </c>
      <c r="AG27" s="380" t="s">
        <v>21298</v>
      </c>
      <c r="AH27" s="1623" t="s">
        <v>21299</v>
      </c>
      <c r="AI27" s="380" t="s">
        <v>21300</v>
      </c>
      <c r="AJ27" s="380" t="s">
        <v>21301</v>
      </c>
      <c r="AK27" s="699"/>
      <c r="AL27" s="700"/>
      <c r="AM27" s="270"/>
    </row>
    <row r="28" spans="2:39" s="54" customFormat="1" ht="19.5" customHeight="1">
      <c r="B28" s="1807" t="s">
        <v>21302</v>
      </c>
      <c r="C28" s="926">
        <v>0</v>
      </c>
      <c r="D28" s="926">
        <v>0</v>
      </c>
      <c r="E28" s="926">
        <v>0</v>
      </c>
      <c r="F28" s="501">
        <f>IFERROR(SUM(C28:E28), 0)</f>
        <v>0</v>
      </c>
      <c r="G28" s="926">
        <v>0</v>
      </c>
      <c r="H28" s="926">
        <v>0</v>
      </c>
      <c r="I28" s="701"/>
      <c r="J28" s="702"/>
      <c r="L28" s="386" t="s">
        <v>21303</v>
      </c>
      <c r="N28" s="936"/>
      <c r="P28" s="281"/>
      <c r="Q28" s="321">
        <f>IF( SUM( S28:Z28 ) = 0, 0, $S$9 )</f>
        <v>0</v>
      </c>
      <c r="R28" s="281"/>
      <c r="S28" s="323">
        <f t="shared" si="5"/>
        <v>0</v>
      </c>
      <c r="T28" s="323">
        <f t="shared" si="5"/>
        <v>0</v>
      </c>
      <c r="U28" s="323">
        <f t="shared" si="5"/>
        <v>0</v>
      </c>
      <c r="V28" s="320"/>
      <c r="W28" s="323">
        <f t="shared" si="5"/>
        <v>0</v>
      </c>
      <c r="X28" s="323">
        <f t="shared" si="5"/>
        <v>0</v>
      </c>
      <c r="Y28" s="320"/>
      <c r="Z28" s="320"/>
      <c r="AA28" s="320"/>
      <c r="AB28" s="281"/>
      <c r="AC28" s="6"/>
      <c r="AD28" s="1807" t="s">
        <v>21302</v>
      </c>
      <c r="AE28" s="376" t="s">
        <v>21304</v>
      </c>
      <c r="AF28" s="376" t="s">
        <v>21305</v>
      </c>
      <c r="AG28" s="376" t="s">
        <v>21306</v>
      </c>
      <c r="AH28" s="1622" t="s">
        <v>21307</v>
      </c>
      <c r="AI28" s="376" t="s">
        <v>21308</v>
      </c>
      <c r="AJ28" s="376" t="s">
        <v>21309</v>
      </c>
      <c r="AK28" s="701"/>
      <c r="AL28" s="702"/>
      <c r="AM28" s="270"/>
    </row>
    <row r="29" spans="2:39" s="54" customFormat="1" ht="19.5" customHeight="1">
      <c r="B29" s="1807" t="s">
        <v>21310</v>
      </c>
      <c r="C29" s="926">
        <v>0</v>
      </c>
      <c r="D29" s="926">
        <v>0</v>
      </c>
      <c r="E29" s="926">
        <v>0</v>
      </c>
      <c r="F29" s="501">
        <f>IFERROR(SUM(C29:E29), 0)</f>
        <v>0</v>
      </c>
      <c r="G29" s="926">
        <v>0</v>
      </c>
      <c r="H29" s="926">
        <v>0</v>
      </c>
      <c r="I29" s="701"/>
      <c r="J29" s="702"/>
      <c r="L29" s="386" t="s">
        <v>21311</v>
      </c>
      <c r="N29" s="936"/>
      <c r="P29" s="281"/>
      <c r="Q29" s="321">
        <f>IF( SUM( S29:Z29 ) = 0, 0, $S$9 )</f>
        <v>0</v>
      </c>
      <c r="R29" s="281"/>
      <c r="S29" s="323">
        <f t="shared" si="5"/>
        <v>0</v>
      </c>
      <c r="T29" s="323">
        <f t="shared" si="5"/>
        <v>0</v>
      </c>
      <c r="U29" s="323">
        <f t="shared" si="5"/>
        <v>0</v>
      </c>
      <c r="V29" s="320"/>
      <c r="W29" s="323">
        <f t="shared" si="5"/>
        <v>0</v>
      </c>
      <c r="X29" s="323">
        <f t="shared" si="5"/>
        <v>0</v>
      </c>
      <c r="Y29" s="320"/>
      <c r="Z29" s="320"/>
      <c r="AA29" s="320"/>
      <c r="AB29" s="281"/>
      <c r="AC29" s="6"/>
      <c r="AD29" s="1807" t="s">
        <v>21310</v>
      </c>
      <c r="AE29" s="376" t="s">
        <v>21312</v>
      </c>
      <c r="AF29" s="376" t="s">
        <v>21313</v>
      </c>
      <c r="AG29" s="376" t="s">
        <v>21314</v>
      </c>
      <c r="AH29" s="1622" t="s">
        <v>21315</v>
      </c>
      <c r="AI29" s="376" t="s">
        <v>21316</v>
      </c>
      <c r="AJ29" s="376" t="s">
        <v>21317</v>
      </c>
      <c r="AK29" s="701"/>
      <c r="AL29" s="702"/>
      <c r="AM29" s="270"/>
    </row>
    <row r="30" spans="2:39" s="54" customFormat="1" ht="19.5" customHeight="1">
      <c r="B30" s="1807" t="s">
        <v>21318</v>
      </c>
      <c r="C30" s="926">
        <v>0</v>
      </c>
      <c r="D30" s="926">
        <v>0</v>
      </c>
      <c r="E30" s="926">
        <v>0</v>
      </c>
      <c r="F30" s="501">
        <f>IFERROR(SUM(C30:E30), 0)</f>
        <v>0</v>
      </c>
      <c r="G30" s="926">
        <v>0</v>
      </c>
      <c r="H30" s="926">
        <v>0</v>
      </c>
      <c r="I30" s="701"/>
      <c r="J30" s="702"/>
      <c r="L30" s="386" t="s">
        <v>21319</v>
      </c>
      <c r="N30" s="936"/>
      <c r="P30" s="281"/>
      <c r="Q30" s="321">
        <f>IF( SUM( S30:Z30 ) = 0, 0, $S$9 )</f>
        <v>0</v>
      </c>
      <c r="R30" s="281"/>
      <c r="S30" s="323">
        <f t="shared" si="5"/>
        <v>0</v>
      </c>
      <c r="T30" s="323">
        <f t="shared" si="5"/>
        <v>0</v>
      </c>
      <c r="U30" s="323">
        <f t="shared" si="5"/>
        <v>0</v>
      </c>
      <c r="V30" s="320"/>
      <c r="W30" s="323">
        <f t="shared" si="5"/>
        <v>0</v>
      </c>
      <c r="X30" s="323">
        <f t="shared" si="5"/>
        <v>0</v>
      </c>
      <c r="Y30" s="320"/>
      <c r="Z30" s="320"/>
      <c r="AA30" s="320"/>
      <c r="AB30" s="281"/>
      <c r="AC30" s="6"/>
      <c r="AD30" s="1807" t="s">
        <v>21318</v>
      </c>
      <c r="AE30" s="376" t="s">
        <v>21320</v>
      </c>
      <c r="AF30" s="376" t="s">
        <v>21321</v>
      </c>
      <c r="AG30" s="376" t="s">
        <v>21322</v>
      </c>
      <c r="AH30" s="1622" t="s">
        <v>21323</v>
      </c>
      <c r="AI30" s="376" t="s">
        <v>21324</v>
      </c>
      <c r="AJ30" s="376" t="s">
        <v>21325</v>
      </c>
      <c r="AK30" s="701"/>
      <c r="AL30" s="702"/>
      <c r="AM30" s="270"/>
    </row>
    <row r="31" spans="2:39" s="54" customFormat="1" ht="19.5" customHeight="1" thickBot="1">
      <c r="B31" s="1813" t="s">
        <v>1016</v>
      </c>
      <c r="C31" s="391">
        <f>IFERROR(SUM(C27:C30), 0)</f>
        <v>0</v>
      </c>
      <c r="D31" s="391">
        <f>IFERROR(SUM(D27:D30), 0)</f>
        <v>0</v>
      </c>
      <c r="E31" s="391">
        <f>IFERROR(SUM(E27:E30), 0)</f>
        <v>0</v>
      </c>
      <c r="F31" s="391">
        <f>IFERROR(SUM(C31:E31), 0)</f>
        <v>0</v>
      </c>
      <c r="G31" s="391">
        <f>IFERROR(SUM(G27:G30), 0)</f>
        <v>0</v>
      </c>
      <c r="H31" s="391">
        <f>IFERROR(SUM(H27:H30), 0)</f>
        <v>0</v>
      </c>
      <c r="I31" s="697"/>
      <c r="J31" s="698"/>
      <c r="L31" s="387" t="s">
        <v>21326</v>
      </c>
      <c r="N31" s="937"/>
      <c r="P31" s="281"/>
      <c r="Q31" s="321"/>
      <c r="R31" s="281"/>
      <c r="V31" s="6"/>
      <c r="Y31" s="6"/>
      <c r="Z31" s="6"/>
      <c r="AA31" s="6"/>
      <c r="AB31" s="281"/>
      <c r="AC31" s="6"/>
      <c r="AD31" s="1813" t="s">
        <v>1016</v>
      </c>
      <c r="AE31" s="383" t="s">
        <v>21327</v>
      </c>
      <c r="AF31" s="383" t="s">
        <v>21328</v>
      </c>
      <c r="AG31" s="383" t="s">
        <v>21329</v>
      </c>
      <c r="AH31" s="383" t="s">
        <v>21330</v>
      </c>
      <c r="AI31" s="383" t="s">
        <v>21331</v>
      </c>
      <c r="AJ31" s="383" t="s">
        <v>21332</v>
      </c>
      <c r="AK31" s="697"/>
      <c r="AL31" s="698"/>
      <c r="AM31" s="270"/>
    </row>
    <row r="32" spans="2:39" s="54" customFormat="1" ht="15" customHeight="1" thickBot="1">
      <c r="B32" s="127"/>
      <c r="C32" s="133"/>
      <c r="D32" s="133"/>
      <c r="E32" s="133"/>
      <c r="F32" s="133"/>
      <c r="G32" s="133"/>
      <c r="H32" s="133"/>
      <c r="I32" s="130"/>
      <c r="J32" s="130"/>
      <c r="P32" s="281"/>
      <c r="Q32" s="321"/>
      <c r="R32" s="281"/>
      <c r="V32" s="6"/>
      <c r="Y32" s="6"/>
      <c r="Z32" s="6"/>
      <c r="AA32" s="6"/>
      <c r="AB32" s="281"/>
      <c r="AC32" s="6"/>
      <c r="AD32" s="127"/>
      <c r="AE32" s="133"/>
      <c r="AF32" s="133"/>
      <c r="AG32" s="133"/>
      <c r="AH32" s="133"/>
      <c r="AI32" s="133"/>
      <c r="AJ32" s="133"/>
      <c r="AK32" s="130"/>
      <c r="AL32" s="130"/>
      <c r="AM32" s="6"/>
    </row>
    <row r="33" spans="2:39" s="54" customFormat="1" ht="20.25" customHeight="1" thickBot="1">
      <c r="B33" s="378" t="s">
        <v>21333</v>
      </c>
      <c r="C33" s="133"/>
      <c r="D33" s="133"/>
      <c r="E33" s="133"/>
      <c r="F33" s="133"/>
      <c r="G33" s="133"/>
      <c r="H33" s="133"/>
      <c r="I33" s="130"/>
      <c r="J33" s="130"/>
      <c r="L33" s="1847"/>
      <c r="P33" s="281"/>
      <c r="Q33" s="321"/>
      <c r="R33" s="281"/>
      <c r="V33" s="6"/>
      <c r="Y33" s="6"/>
      <c r="Z33" s="6"/>
      <c r="AA33" s="6"/>
      <c r="AB33" s="281"/>
      <c r="AC33" s="6"/>
      <c r="AD33" s="378" t="s">
        <v>21333</v>
      </c>
      <c r="AE33" s="133"/>
      <c r="AF33" s="133"/>
      <c r="AG33" s="133"/>
      <c r="AH33" s="133"/>
      <c r="AI33" s="133"/>
      <c r="AJ33" s="133"/>
      <c r="AK33" s="130"/>
      <c r="AL33" s="130"/>
      <c r="AM33" s="1935"/>
    </row>
    <row r="34" spans="2:39" s="54" customFormat="1" ht="19.5" customHeight="1">
      <c r="B34" s="1808" t="s">
        <v>21334</v>
      </c>
      <c r="C34" s="924">
        <v>0</v>
      </c>
      <c r="D34" s="924">
        <v>0</v>
      </c>
      <c r="E34" s="924">
        <v>0</v>
      </c>
      <c r="F34" s="502">
        <f>IFERROR(SUM(C34:E34), 0)</f>
        <v>0</v>
      </c>
      <c r="G34" s="924">
        <v>0</v>
      </c>
      <c r="H34" s="924">
        <v>0</v>
      </c>
      <c r="I34" s="699"/>
      <c r="J34" s="700"/>
      <c r="L34" s="385" t="s">
        <v>21335</v>
      </c>
      <c r="N34" s="966"/>
      <c r="P34" s="281"/>
      <c r="Q34" s="321">
        <f t="shared" ref="Q34:Q40" si="6">IF( SUM( S34:Z34 ) = 0, 0, $S$9 )</f>
        <v>0</v>
      </c>
      <c r="R34" s="281"/>
      <c r="S34" s="323">
        <f t="shared" ref="S34:X40" si="7" xml:space="preserve"> IF( ISNUMBER(C34), 0, 1 )</f>
        <v>0</v>
      </c>
      <c r="T34" s="323">
        <f t="shared" si="7"/>
        <v>0</v>
      </c>
      <c r="U34" s="323">
        <f t="shared" si="7"/>
        <v>0</v>
      </c>
      <c r="V34" s="320"/>
      <c r="W34" s="323">
        <f t="shared" si="7"/>
        <v>0</v>
      </c>
      <c r="X34" s="323">
        <f t="shared" si="7"/>
        <v>0</v>
      </c>
      <c r="Y34" s="320"/>
      <c r="Z34" s="320"/>
      <c r="AA34" s="320"/>
      <c r="AB34" s="281"/>
      <c r="AC34" s="6"/>
      <c r="AD34" s="1808" t="s">
        <v>21334</v>
      </c>
      <c r="AE34" s="707" t="s">
        <v>21336</v>
      </c>
      <c r="AF34" s="380" t="s">
        <v>21337</v>
      </c>
      <c r="AG34" s="380" t="s">
        <v>21338</v>
      </c>
      <c r="AH34" s="1623" t="s">
        <v>21339</v>
      </c>
      <c r="AI34" s="380" t="s">
        <v>21340</v>
      </c>
      <c r="AJ34" s="380" t="s">
        <v>21341</v>
      </c>
      <c r="AK34" s="699"/>
      <c r="AL34" s="700"/>
      <c r="AM34" s="270"/>
    </row>
    <row r="35" spans="2:39" s="54" customFormat="1" ht="19.5" customHeight="1">
      <c r="B35" s="1807" t="s">
        <v>21342</v>
      </c>
      <c r="C35" s="926">
        <v>0</v>
      </c>
      <c r="D35" s="926">
        <v>0</v>
      </c>
      <c r="E35" s="926">
        <v>0</v>
      </c>
      <c r="F35" s="501">
        <f>IFERROR(SUM(C35:E35), 0)</f>
        <v>0</v>
      </c>
      <c r="G35" s="926">
        <v>0</v>
      </c>
      <c r="H35" s="926">
        <v>0</v>
      </c>
      <c r="I35" s="701"/>
      <c r="J35" s="702"/>
      <c r="L35" s="386" t="s">
        <v>21343</v>
      </c>
      <c r="N35" s="967"/>
      <c r="P35" s="281"/>
      <c r="Q35" s="321">
        <f t="shared" si="6"/>
        <v>0</v>
      </c>
      <c r="R35" s="281"/>
      <c r="S35" s="323">
        <f t="shared" si="7"/>
        <v>0</v>
      </c>
      <c r="T35" s="323">
        <f t="shared" si="7"/>
        <v>0</v>
      </c>
      <c r="U35" s="323">
        <f t="shared" si="7"/>
        <v>0</v>
      </c>
      <c r="V35" s="320"/>
      <c r="W35" s="323">
        <f t="shared" si="7"/>
        <v>0</v>
      </c>
      <c r="X35" s="323">
        <f t="shared" si="7"/>
        <v>0</v>
      </c>
      <c r="Y35" s="320"/>
      <c r="Z35" s="320"/>
      <c r="AA35" s="320"/>
      <c r="AB35" s="281"/>
      <c r="AC35" s="6"/>
      <c r="AD35" s="1807" t="s">
        <v>21342</v>
      </c>
      <c r="AE35" s="376" t="s">
        <v>21344</v>
      </c>
      <c r="AF35" s="376" t="s">
        <v>21345</v>
      </c>
      <c r="AG35" s="376" t="s">
        <v>21346</v>
      </c>
      <c r="AH35" s="1622" t="s">
        <v>21347</v>
      </c>
      <c r="AI35" s="376" t="s">
        <v>21348</v>
      </c>
      <c r="AJ35" s="376" t="s">
        <v>21349</v>
      </c>
      <c r="AK35" s="701"/>
      <c r="AL35" s="702"/>
      <c r="AM35" s="270"/>
    </row>
    <row r="36" spans="2:39" s="54" customFormat="1" ht="19.5" customHeight="1">
      <c r="B36" s="1807" t="s">
        <v>21350</v>
      </c>
      <c r="C36" s="926">
        <v>0</v>
      </c>
      <c r="D36" s="926">
        <v>0</v>
      </c>
      <c r="E36" s="926">
        <v>0</v>
      </c>
      <c r="F36" s="501">
        <f t="shared" ref="F36:F38" si="8">IFERROR(SUM(C36:E36), 0)</f>
        <v>0</v>
      </c>
      <c r="G36" s="926">
        <v>0</v>
      </c>
      <c r="H36" s="926">
        <v>0</v>
      </c>
      <c r="I36" s="701"/>
      <c r="J36" s="702"/>
      <c r="L36" s="386" t="s">
        <v>21351</v>
      </c>
      <c r="N36" s="967"/>
      <c r="P36" s="281"/>
      <c r="Q36" s="321">
        <f t="shared" si="6"/>
        <v>0</v>
      </c>
      <c r="R36" s="281"/>
      <c r="S36" s="323">
        <f t="shared" si="7"/>
        <v>0</v>
      </c>
      <c r="T36" s="323">
        <f t="shared" si="7"/>
        <v>0</v>
      </c>
      <c r="U36" s="323">
        <f t="shared" si="7"/>
        <v>0</v>
      </c>
      <c r="V36" s="320"/>
      <c r="W36" s="323">
        <f t="shared" si="7"/>
        <v>0</v>
      </c>
      <c r="X36" s="323">
        <f t="shared" si="7"/>
        <v>0</v>
      </c>
      <c r="Y36" s="320"/>
      <c r="Z36" s="320"/>
      <c r="AA36" s="320"/>
      <c r="AB36" s="281"/>
      <c r="AC36" s="6"/>
      <c r="AD36" s="1807" t="s">
        <v>21350</v>
      </c>
      <c r="AE36" s="376" t="s">
        <v>21352</v>
      </c>
      <c r="AF36" s="376" t="s">
        <v>21353</v>
      </c>
      <c r="AG36" s="376" t="s">
        <v>21354</v>
      </c>
      <c r="AH36" s="1622" t="s">
        <v>21355</v>
      </c>
      <c r="AI36" s="376" t="s">
        <v>21356</v>
      </c>
      <c r="AJ36" s="376" t="s">
        <v>21357</v>
      </c>
      <c r="AK36" s="701"/>
      <c r="AL36" s="702"/>
      <c r="AM36" s="270"/>
    </row>
    <row r="37" spans="2:39" s="54" customFormat="1" ht="19.5" customHeight="1">
      <c r="B37" s="1807" t="s">
        <v>21358</v>
      </c>
      <c r="C37" s="926">
        <v>0</v>
      </c>
      <c r="D37" s="926">
        <v>0</v>
      </c>
      <c r="E37" s="926">
        <v>0</v>
      </c>
      <c r="F37" s="501">
        <f t="shared" si="8"/>
        <v>0</v>
      </c>
      <c r="G37" s="926">
        <v>0</v>
      </c>
      <c r="H37" s="926">
        <v>0</v>
      </c>
      <c r="I37" s="701"/>
      <c r="J37" s="702"/>
      <c r="L37" s="386" t="s">
        <v>21359</v>
      </c>
      <c r="M37" s="102"/>
      <c r="N37" s="967"/>
      <c r="O37" s="102"/>
      <c r="P37" s="290"/>
      <c r="Q37" s="321">
        <f t="shared" si="6"/>
        <v>0</v>
      </c>
      <c r="R37" s="281"/>
      <c r="S37" s="323">
        <f t="shared" si="7"/>
        <v>0</v>
      </c>
      <c r="T37" s="323">
        <f t="shared" si="7"/>
        <v>0</v>
      </c>
      <c r="U37" s="323">
        <f t="shared" si="7"/>
        <v>0</v>
      </c>
      <c r="V37" s="320"/>
      <c r="W37" s="323">
        <f t="shared" si="7"/>
        <v>0</v>
      </c>
      <c r="X37" s="323">
        <f t="shared" si="7"/>
        <v>0</v>
      </c>
      <c r="Y37" s="320"/>
      <c r="Z37" s="320"/>
      <c r="AA37" s="320"/>
      <c r="AB37" s="281"/>
      <c r="AC37" s="6"/>
      <c r="AD37" s="1807" t="s">
        <v>21358</v>
      </c>
      <c r="AE37" s="376" t="s">
        <v>21360</v>
      </c>
      <c r="AF37" s="376" t="s">
        <v>21361</v>
      </c>
      <c r="AG37" s="376" t="s">
        <v>21362</v>
      </c>
      <c r="AH37" s="1622" t="s">
        <v>21363</v>
      </c>
      <c r="AI37" s="376" t="s">
        <v>21364</v>
      </c>
      <c r="AJ37" s="376" t="s">
        <v>21365</v>
      </c>
      <c r="AK37" s="701"/>
      <c r="AL37" s="702"/>
      <c r="AM37" s="270"/>
    </row>
    <row r="38" spans="2:39" s="54" customFormat="1" ht="19.5" customHeight="1">
      <c r="B38" s="1807" t="s">
        <v>21366</v>
      </c>
      <c r="C38" s="926">
        <v>0</v>
      </c>
      <c r="D38" s="926">
        <v>0</v>
      </c>
      <c r="E38" s="926">
        <v>0</v>
      </c>
      <c r="F38" s="501">
        <f t="shared" si="8"/>
        <v>0</v>
      </c>
      <c r="G38" s="926">
        <v>0</v>
      </c>
      <c r="H38" s="926">
        <v>0</v>
      </c>
      <c r="I38" s="701"/>
      <c r="J38" s="702"/>
      <c r="L38" s="386" t="s">
        <v>21367</v>
      </c>
      <c r="M38" s="102"/>
      <c r="N38" s="967"/>
      <c r="O38" s="102"/>
      <c r="P38" s="290"/>
      <c r="Q38" s="321">
        <f t="shared" si="6"/>
        <v>0</v>
      </c>
      <c r="R38" s="281"/>
      <c r="S38" s="323">
        <f t="shared" si="7"/>
        <v>0</v>
      </c>
      <c r="T38" s="323">
        <f t="shared" si="7"/>
        <v>0</v>
      </c>
      <c r="U38" s="323">
        <f t="shared" si="7"/>
        <v>0</v>
      </c>
      <c r="V38" s="320"/>
      <c r="W38" s="323">
        <f t="shared" si="7"/>
        <v>0</v>
      </c>
      <c r="X38" s="323">
        <f t="shared" si="7"/>
        <v>0</v>
      </c>
      <c r="Y38" s="320"/>
      <c r="Z38" s="320"/>
      <c r="AA38" s="320"/>
      <c r="AB38" s="281"/>
      <c r="AC38" s="6"/>
      <c r="AD38" s="1807" t="s">
        <v>21366</v>
      </c>
      <c r="AE38" s="376" t="s">
        <v>21368</v>
      </c>
      <c r="AF38" s="376" t="s">
        <v>21369</v>
      </c>
      <c r="AG38" s="376" t="s">
        <v>21370</v>
      </c>
      <c r="AH38" s="1622" t="s">
        <v>21371</v>
      </c>
      <c r="AI38" s="376" t="s">
        <v>21372</v>
      </c>
      <c r="AJ38" s="376" t="s">
        <v>21373</v>
      </c>
      <c r="AK38" s="701"/>
      <c r="AL38" s="702"/>
      <c r="AM38" s="270"/>
    </row>
    <row r="39" spans="2:39" s="54" customFormat="1" ht="19.5" customHeight="1">
      <c r="B39" s="1807" t="s">
        <v>21374</v>
      </c>
      <c r="C39" s="926">
        <v>0</v>
      </c>
      <c r="D39" s="926">
        <v>0</v>
      </c>
      <c r="E39" s="926">
        <v>0</v>
      </c>
      <c r="F39" s="501">
        <f>IFERROR(SUM(C39:E39), 0)</f>
        <v>0</v>
      </c>
      <c r="G39" s="926">
        <v>0</v>
      </c>
      <c r="H39" s="926">
        <v>0</v>
      </c>
      <c r="I39" s="701"/>
      <c r="J39" s="702"/>
      <c r="L39" s="386" t="s">
        <v>21375</v>
      </c>
      <c r="M39" s="102"/>
      <c r="N39" s="967"/>
      <c r="O39" s="102"/>
      <c r="P39" s="290"/>
      <c r="Q39" s="321">
        <f t="shared" si="6"/>
        <v>0</v>
      </c>
      <c r="R39" s="281"/>
      <c r="S39" s="323">
        <f t="shared" si="7"/>
        <v>0</v>
      </c>
      <c r="T39" s="323">
        <f t="shared" si="7"/>
        <v>0</v>
      </c>
      <c r="U39" s="323">
        <f t="shared" si="7"/>
        <v>0</v>
      </c>
      <c r="V39" s="320"/>
      <c r="W39" s="323">
        <f t="shared" si="7"/>
        <v>0</v>
      </c>
      <c r="X39" s="323">
        <f t="shared" si="7"/>
        <v>0</v>
      </c>
      <c r="Y39" s="320"/>
      <c r="Z39" s="320"/>
      <c r="AA39" s="320"/>
      <c r="AB39" s="281"/>
      <c r="AC39" s="6"/>
      <c r="AD39" s="1807" t="s">
        <v>21374</v>
      </c>
      <c r="AE39" s="376" t="s">
        <v>21376</v>
      </c>
      <c r="AF39" s="376" t="s">
        <v>21377</v>
      </c>
      <c r="AG39" s="376" t="s">
        <v>21378</v>
      </c>
      <c r="AH39" s="1622" t="s">
        <v>21379</v>
      </c>
      <c r="AI39" s="376" t="s">
        <v>21380</v>
      </c>
      <c r="AJ39" s="376" t="s">
        <v>21381</v>
      </c>
      <c r="AK39" s="701"/>
      <c r="AL39" s="702"/>
      <c r="AM39" s="270"/>
    </row>
    <row r="40" spans="2:39" s="54" customFormat="1" ht="19.5" customHeight="1">
      <c r="B40" s="1807" t="s">
        <v>21382</v>
      </c>
      <c r="C40" s="926">
        <v>0</v>
      </c>
      <c r="D40" s="926">
        <v>0</v>
      </c>
      <c r="E40" s="926">
        <v>0</v>
      </c>
      <c r="F40" s="501">
        <f>IFERROR(SUM(C40:E40), 0)</f>
        <v>0</v>
      </c>
      <c r="G40" s="926">
        <v>0</v>
      </c>
      <c r="H40" s="926">
        <v>0</v>
      </c>
      <c r="I40" s="701"/>
      <c r="J40" s="702"/>
      <c r="L40" s="386" t="s">
        <v>21383</v>
      </c>
      <c r="N40" s="967"/>
      <c r="P40" s="281"/>
      <c r="Q40" s="321">
        <f t="shared" si="6"/>
        <v>0</v>
      </c>
      <c r="R40" s="281"/>
      <c r="S40" s="323">
        <f t="shared" si="7"/>
        <v>0</v>
      </c>
      <c r="T40" s="323">
        <f t="shared" si="7"/>
        <v>0</v>
      </c>
      <c r="U40" s="323">
        <f t="shared" si="7"/>
        <v>0</v>
      </c>
      <c r="V40" s="320"/>
      <c r="W40" s="323">
        <f t="shared" si="7"/>
        <v>0</v>
      </c>
      <c r="X40" s="323">
        <f t="shared" si="7"/>
        <v>0</v>
      </c>
      <c r="Y40" s="320"/>
      <c r="Z40" s="320"/>
      <c r="AA40" s="320"/>
      <c r="AB40" s="281"/>
      <c r="AC40" s="6"/>
      <c r="AD40" s="1807" t="s">
        <v>21382</v>
      </c>
      <c r="AE40" s="376" t="s">
        <v>21384</v>
      </c>
      <c r="AF40" s="376" t="s">
        <v>21385</v>
      </c>
      <c r="AG40" s="376" t="s">
        <v>21386</v>
      </c>
      <c r="AH40" s="1622" t="s">
        <v>21387</v>
      </c>
      <c r="AI40" s="376" t="s">
        <v>21388</v>
      </c>
      <c r="AJ40" s="376" t="s">
        <v>21389</v>
      </c>
      <c r="AK40" s="701"/>
      <c r="AL40" s="702"/>
      <c r="AM40" s="270"/>
    </row>
    <row r="41" spans="2:39" s="54" customFormat="1" ht="19.5" customHeight="1" thickBot="1">
      <c r="B41" s="1813" t="s">
        <v>1016</v>
      </c>
      <c r="C41" s="391">
        <f>IFERROR(SUM(C34:C40), 0)</f>
        <v>0</v>
      </c>
      <c r="D41" s="391">
        <f>IFERROR(SUM(D34:D40), 0)</f>
        <v>0</v>
      </c>
      <c r="E41" s="391">
        <f>IFERROR(SUM(E34:E40), 0)</f>
        <v>0</v>
      </c>
      <c r="F41" s="391">
        <f t="shared" ref="F41" si="9">IFERROR(SUM(F34:F40), 0)</f>
        <v>0</v>
      </c>
      <c r="G41" s="391">
        <f>IFERROR(SUM(G34:G40), 0)</f>
        <v>0</v>
      </c>
      <c r="H41" s="391">
        <f>IFERROR(SUM(H34:H40), 0)</f>
        <v>0</v>
      </c>
      <c r="I41" s="697"/>
      <c r="J41" s="698"/>
      <c r="L41" s="387" t="s">
        <v>21390</v>
      </c>
      <c r="N41" s="968"/>
      <c r="P41" s="281"/>
      <c r="Q41" s="321"/>
      <c r="R41" s="281"/>
      <c r="V41" s="6"/>
      <c r="Y41" s="6"/>
      <c r="Z41" s="6"/>
      <c r="AA41" s="6"/>
      <c r="AB41" s="281"/>
      <c r="AC41" s="6"/>
      <c r="AD41" s="1813" t="s">
        <v>1016</v>
      </c>
      <c r="AE41" s="383" t="s">
        <v>21391</v>
      </c>
      <c r="AF41" s="383" t="s">
        <v>21392</v>
      </c>
      <c r="AG41" s="383" t="s">
        <v>21393</v>
      </c>
      <c r="AH41" s="383" t="s">
        <v>21394</v>
      </c>
      <c r="AI41" s="383" t="s">
        <v>21395</v>
      </c>
      <c r="AJ41" s="383" t="s">
        <v>21396</v>
      </c>
      <c r="AK41" s="697"/>
      <c r="AL41" s="698"/>
      <c r="AM41" s="270"/>
    </row>
    <row r="42" spans="2:39" s="54" customFormat="1" ht="15" customHeight="1" thickBot="1">
      <c r="B42" s="127"/>
      <c r="C42" s="134"/>
      <c r="D42" s="134"/>
      <c r="E42" s="134"/>
      <c r="F42" s="134"/>
      <c r="G42" s="134"/>
      <c r="H42" s="134"/>
      <c r="I42" s="130"/>
      <c r="J42" s="130"/>
      <c r="L42" s="16"/>
      <c r="P42" s="281"/>
      <c r="Q42" s="321"/>
      <c r="R42" s="281"/>
      <c r="V42" s="6"/>
      <c r="Y42" s="6"/>
      <c r="Z42" s="6"/>
      <c r="AA42" s="6"/>
      <c r="AB42" s="281"/>
      <c r="AC42" s="6"/>
      <c r="AD42" s="127"/>
      <c r="AE42" s="134"/>
      <c r="AF42" s="134"/>
      <c r="AG42" s="134"/>
      <c r="AH42" s="134"/>
      <c r="AI42" s="134"/>
      <c r="AJ42" s="134"/>
      <c r="AK42" s="130"/>
      <c r="AL42" s="130"/>
      <c r="AM42" s="31"/>
    </row>
    <row r="43" spans="2:39" s="54" customFormat="1" ht="20.25" customHeight="1" thickBot="1">
      <c r="B43" s="378" t="s">
        <v>21397</v>
      </c>
      <c r="C43" s="133"/>
      <c r="D43" s="133"/>
      <c r="E43" s="133"/>
      <c r="F43" s="133"/>
      <c r="G43" s="133"/>
      <c r="H43" s="133"/>
      <c r="I43" s="130"/>
      <c r="J43" s="130"/>
      <c r="L43" s="16"/>
      <c r="P43" s="281"/>
      <c r="Q43" s="321"/>
      <c r="R43" s="281"/>
      <c r="V43" s="6"/>
      <c r="Y43" s="6"/>
      <c r="Z43" s="6"/>
      <c r="AA43" s="6"/>
      <c r="AB43" s="281"/>
      <c r="AC43" s="6"/>
      <c r="AD43" s="378" t="s">
        <v>21397</v>
      </c>
      <c r="AE43" s="133"/>
      <c r="AF43" s="133"/>
      <c r="AG43" s="133"/>
      <c r="AH43" s="133"/>
      <c r="AI43" s="133"/>
      <c r="AJ43" s="133"/>
      <c r="AK43" s="130"/>
      <c r="AL43" s="130"/>
      <c r="AM43" s="31"/>
    </row>
    <row r="44" spans="2:39" s="135" customFormat="1" ht="19.5" customHeight="1" thickBot="1">
      <c r="B44" s="1811" t="s">
        <v>21397</v>
      </c>
      <c r="C44" s="933">
        <v>0</v>
      </c>
      <c r="D44" s="933">
        <v>0</v>
      </c>
      <c r="E44" s="933">
        <v>0</v>
      </c>
      <c r="F44" s="478">
        <f>IFERROR(SUM(C44:E44), 0)</f>
        <v>0</v>
      </c>
      <c r="G44" s="933">
        <v>0</v>
      </c>
      <c r="H44" s="933">
        <v>0</v>
      </c>
      <c r="I44" s="703"/>
      <c r="J44" s="704"/>
      <c r="K44" s="54"/>
      <c r="L44" s="583" t="s">
        <v>21398</v>
      </c>
      <c r="N44" s="960"/>
      <c r="P44" s="305"/>
      <c r="Q44" s="321">
        <f>IF( SUM( S44:Z44 ) = 0, 0, $S$9 )</f>
        <v>0</v>
      </c>
      <c r="R44" s="305"/>
      <c r="S44" s="323">
        <f t="shared" ref="S44:U44" si="10" xml:space="preserve"> IF( ISNUMBER(C44), 0, 1 )</f>
        <v>0</v>
      </c>
      <c r="T44" s="323">
        <f t="shared" si="10"/>
        <v>0</v>
      </c>
      <c r="U44" s="323">
        <f t="shared" si="10"/>
        <v>0</v>
      </c>
      <c r="V44" s="320"/>
      <c r="W44" s="323">
        <f xml:space="preserve"> IF( ISNUMBER(G44), 0, 1 )</f>
        <v>0</v>
      </c>
      <c r="X44" s="323">
        <f xml:space="preserve"> IF( ISNUMBER(H44), 0, 1 )</f>
        <v>0</v>
      </c>
      <c r="Y44" s="320"/>
      <c r="Z44" s="320"/>
      <c r="AA44" s="320"/>
      <c r="AB44" s="305"/>
      <c r="AC44" s="331"/>
      <c r="AD44" s="1811" t="s">
        <v>21397</v>
      </c>
      <c r="AE44" s="487" t="s">
        <v>21399</v>
      </c>
      <c r="AF44" s="459" t="s">
        <v>21400</v>
      </c>
      <c r="AG44" s="459" t="s">
        <v>21401</v>
      </c>
      <c r="AH44" s="1624" t="s">
        <v>21402</v>
      </c>
      <c r="AI44" s="459" t="s">
        <v>21403</v>
      </c>
      <c r="AJ44" s="459" t="s">
        <v>21404</v>
      </c>
      <c r="AK44" s="703"/>
      <c r="AL44" s="704"/>
      <c r="AM44" s="270"/>
    </row>
    <row r="45" spans="2:39" s="54" customFormat="1" ht="15" customHeight="1" thickBot="1">
      <c r="B45" s="59"/>
      <c r="C45" s="136"/>
      <c r="D45" s="136"/>
      <c r="E45" s="136"/>
      <c r="F45" s="136"/>
      <c r="G45" s="136"/>
      <c r="H45" s="136"/>
      <c r="I45" s="130"/>
      <c r="J45" s="130"/>
      <c r="L45" s="16"/>
      <c r="P45" s="281"/>
      <c r="Q45" s="321"/>
      <c r="R45" s="281"/>
      <c r="AA45" s="6"/>
      <c r="AB45" s="281"/>
      <c r="AC45" s="6"/>
      <c r="AD45" s="59"/>
      <c r="AE45" s="136"/>
      <c r="AF45" s="136"/>
      <c r="AG45" s="136"/>
      <c r="AH45" s="136"/>
      <c r="AI45" s="136"/>
      <c r="AJ45" s="136"/>
      <c r="AK45" s="130"/>
      <c r="AL45" s="130"/>
      <c r="AM45" s="31"/>
    </row>
    <row r="46" spans="2:39" s="135" customFormat="1" ht="19.5" customHeight="1" thickBot="1">
      <c r="B46" s="1811" t="s">
        <v>21405</v>
      </c>
      <c r="C46" s="478">
        <f t="shared" ref="C46:H46" si="11">IFERROR(SUM(C17,C24,C31,C41,C44), 0)</f>
        <v>0</v>
      </c>
      <c r="D46" s="478">
        <f t="shared" si="11"/>
        <v>30</v>
      </c>
      <c r="E46" s="478">
        <f t="shared" si="11"/>
        <v>0</v>
      </c>
      <c r="F46" s="478">
        <f t="shared" si="11"/>
        <v>30</v>
      </c>
      <c r="G46" s="478">
        <f t="shared" si="11"/>
        <v>-2.2710053499999998</v>
      </c>
      <c r="H46" s="478">
        <f t="shared" si="11"/>
        <v>-2.2710053499999998</v>
      </c>
      <c r="I46" s="705"/>
      <c r="J46" s="706"/>
      <c r="L46" s="583" t="s">
        <v>21406</v>
      </c>
      <c r="N46" s="960"/>
      <c r="P46" s="305"/>
      <c r="Q46" s="321"/>
      <c r="R46" s="305"/>
      <c r="AA46" s="331"/>
      <c r="AB46" s="305"/>
      <c r="AC46" s="331"/>
      <c r="AD46" s="1811" t="s">
        <v>21405</v>
      </c>
      <c r="AE46" s="478" t="s">
        <v>21407</v>
      </c>
      <c r="AF46" s="463" t="s">
        <v>21408</v>
      </c>
      <c r="AG46" s="463" t="s">
        <v>21409</v>
      </c>
      <c r="AH46" s="463" t="s">
        <v>21410</v>
      </c>
      <c r="AI46" s="463" t="s">
        <v>21411</v>
      </c>
      <c r="AJ46" s="463" t="s">
        <v>21412</v>
      </c>
      <c r="AK46" s="705"/>
      <c r="AL46" s="706"/>
      <c r="AM46" s="270"/>
    </row>
    <row r="47" spans="2:39" s="54" customFormat="1" ht="7.5" customHeight="1">
      <c r="B47" s="48"/>
      <c r="C47" s="47"/>
      <c r="D47" s="47"/>
      <c r="E47" s="47"/>
      <c r="F47" s="47"/>
      <c r="G47" s="47"/>
      <c r="H47" s="47"/>
      <c r="I47" s="47"/>
      <c r="J47" s="47"/>
      <c r="L47" s="63"/>
      <c r="N47" s="6"/>
      <c r="O47" s="6"/>
      <c r="P47" s="6"/>
      <c r="Q47" s="6"/>
      <c r="R47" s="6"/>
      <c r="S47" s="6"/>
      <c r="T47" s="6"/>
      <c r="U47" s="6"/>
      <c r="V47" s="6"/>
      <c r="W47" s="6"/>
      <c r="X47" s="6"/>
      <c r="Y47" s="6"/>
      <c r="Z47" s="6"/>
      <c r="AA47" s="6"/>
      <c r="AB47" s="6"/>
      <c r="AC47" s="6"/>
      <c r="AD47" s="1719"/>
      <c r="AE47" s="47"/>
      <c r="AF47" s="47"/>
      <c r="AG47" s="47"/>
      <c r="AH47" s="47"/>
      <c r="AI47" s="47"/>
      <c r="AJ47" s="47"/>
      <c r="AK47" s="47"/>
      <c r="AL47" s="47"/>
      <c r="AM47" s="139"/>
    </row>
    <row r="48" spans="2:39" s="54" customFormat="1" ht="24" customHeight="1">
      <c r="B48" s="48"/>
      <c r="C48" s="47"/>
      <c r="D48" s="47"/>
      <c r="E48" s="47"/>
      <c r="F48" s="47"/>
      <c r="G48" s="47"/>
      <c r="H48" s="47"/>
      <c r="I48" s="47"/>
      <c r="J48" s="47"/>
      <c r="L48" s="16"/>
      <c r="N48" s="6"/>
      <c r="O48" s="6"/>
      <c r="P48" s="6"/>
      <c r="Q48" s="6"/>
      <c r="R48" s="6"/>
      <c r="S48" s="6"/>
      <c r="T48" s="6"/>
      <c r="U48" s="6"/>
      <c r="V48" s="6"/>
      <c r="W48" s="6"/>
      <c r="X48" s="6"/>
      <c r="Y48" s="6"/>
      <c r="Z48" s="6"/>
      <c r="AA48" s="6"/>
      <c r="AB48" s="6"/>
      <c r="AC48" s="6"/>
      <c r="AD48" s="1719"/>
      <c r="AE48" s="47"/>
      <c r="AF48" s="47"/>
      <c r="AG48" s="47"/>
      <c r="AH48" s="47"/>
      <c r="AI48" s="47"/>
      <c r="AJ48" s="47"/>
      <c r="AK48" s="47"/>
      <c r="AL48" s="47"/>
      <c r="AM48" s="31"/>
    </row>
  </sheetData>
  <sheetProtection algorithmName="SHA-512" hashValue="HqWRCC5YB4LKpbqQWnsz1kUhhphl04BSmV8KI0IYv+L0/SpJ80JOa+tOPF6uXe6JMaJ2osTJqVLREUAlmrl6+Q==" saltValue="IgqU09YkiuBVh9SZK70UGg==" spinCount="100000" sheet="1" objects="1" scenarios="1"/>
  <mergeCells count="15">
    <mergeCell ref="L5:L8"/>
    <mergeCell ref="B3:N3"/>
    <mergeCell ref="B5:B6"/>
    <mergeCell ref="N5:N8"/>
    <mergeCell ref="AD5:AD6"/>
    <mergeCell ref="AD3:AL3"/>
    <mergeCell ref="C5:E5"/>
    <mergeCell ref="F5:G5"/>
    <mergeCell ref="H5:H6"/>
    <mergeCell ref="I5:J5"/>
    <mergeCell ref="S8:Z8"/>
    <mergeCell ref="AH5:AI5"/>
    <mergeCell ref="AK5:AL5"/>
    <mergeCell ref="AJ5:AJ6"/>
    <mergeCell ref="AE5:AG5"/>
  </mergeCells>
  <conditionalFormatting sqref="Q11:Q16 Q20:Q26">
    <cfRule type="cellIs" dxfId="90" priority="9" operator="equal">
      <formula>0</formula>
    </cfRule>
  </conditionalFormatting>
  <conditionalFormatting sqref="Q27:Q30">
    <cfRule type="cellIs" dxfId="89" priority="8" operator="equal">
      <formula>0</formula>
    </cfRule>
  </conditionalFormatting>
  <conditionalFormatting sqref="Q34:Q40">
    <cfRule type="cellIs" dxfId="88" priority="7" operator="equal">
      <formula>0</formula>
    </cfRule>
  </conditionalFormatting>
  <conditionalFormatting sqref="Q44">
    <cfRule type="cellIs" dxfId="87" priority="6" operator="equal">
      <formula>0</formula>
    </cfRule>
  </conditionalFormatting>
  <conditionalFormatting sqref="Q4:Q10">
    <cfRule type="cellIs" dxfId="86" priority="5" operator="equal">
      <formula>0</formula>
    </cfRule>
  </conditionalFormatting>
  <conditionalFormatting sqref="Q17:Q19">
    <cfRule type="cellIs" dxfId="85" priority="4" operator="equal">
      <formula>0</formula>
    </cfRule>
  </conditionalFormatting>
  <conditionalFormatting sqref="Q31:Q33">
    <cfRule type="cellIs" dxfId="84" priority="3" operator="equal">
      <formula>0</formula>
    </cfRule>
  </conditionalFormatting>
  <conditionalFormatting sqref="Q41:Q43">
    <cfRule type="cellIs" dxfId="83" priority="2" operator="equal">
      <formula>0</formula>
    </cfRule>
  </conditionalFormatting>
  <conditionalFormatting sqref="Q45:Q46">
    <cfRule type="cellIs" dxfId="82" priority="1" operator="equal">
      <formula>0</formula>
    </cfRule>
  </conditionalFormatting>
  <dataValidations count="1">
    <dataValidation type="custom" allowBlank="1" showErrorMessage="1" errorTitle="Input Error" error="Please enter a numeric value." sqref="G44:H44 C44:E44 C34:E40 G34:H40 G27:H30 C27:E30 C20:E23 G20:H23 C11:E16 G11:J16">
      <formula1>ISNUMBER(C11)</formula1>
    </dataValidation>
  </dataValidations>
  <pageMargins left="0.7" right="0.7" top="0.75" bottom="0.75" header="0.3" footer="0.3"/>
  <pageSetup paperSize="8" scale="79" fitToHeight="0" orientation="portrait" r:id="rId1"/>
  <headerFooter>
    <oddHeader>&amp;L&amp;F&amp;CSheet: &amp;A&amp;ROFFICIAL</oddHeader>
    <oddFooter>&amp;LPrinted on: &amp;D at &amp;T&amp;CPage &amp;P of &amp;N&amp;ROfwat</oddFooter>
  </headerFooter>
  <ignoredErrors>
    <ignoredError sqref="F17 F24 F31"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CF632"/>
  <sheetViews>
    <sheetView showGridLines="0" topLeftCell="A22" zoomScale="80" zoomScaleNormal="80" zoomScaleSheetLayoutView="100" workbookViewId="0">
      <selection activeCell="Q35" sqref="Q35"/>
    </sheetView>
  </sheetViews>
  <sheetFormatPr defaultColWidth="9" defaultRowHeight="15.75"/>
  <cols>
    <col min="1" max="1" width="1.625" style="314" customWidth="1"/>
    <col min="2" max="2" width="36.125" style="310" customWidth="1"/>
    <col min="3" max="3" width="7" style="310" customWidth="1"/>
    <col min="4" max="4" width="5.5" style="310" customWidth="1"/>
    <col min="5" max="10" width="12.5" style="310" customWidth="1"/>
    <col min="11" max="11" width="1.625" style="310" customWidth="1"/>
    <col min="12" max="12" width="12.5" style="340" customWidth="1"/>
    <col min="13" max="13" width="1.625" style="329" customWidth="1"/>
    <col min="14" max="14" width="33.625" style="329" customWidth="1"/>
    <col min="15" max="15" width="1.625" style="329" customWidth="1"/>
    <col min="16" max="16" width="1.625" style="339" customWidth="1"/>
    <col min="17" max="17" width="25" style="314" customWidth="1"/>
    <col min="18" max="18" width="1.625" style="314" customWidth="1"/>
    <col min="19" max="23" width="4.875" style="314" hidden="1" customWidth="1"/>
    <col min="24" max="24" width="1.625" style="314" hidden="1" customWidth="1"/>
    <col min="25" max="25" width="1.625" style="314" customWidth="1"/>
    <col min="26" max="26" width="36.125" style="314" customWidth="1"/>
    <col min="27" max="32" width="12.5" style="314" customWidth="1"/>
    <col min="33" max="34" width="1.625" style="314" customWidth="1"/>
    <col min="35" max="84" width="9" style="314"/>
    <col min="85" max="16384" width="9" style="310"/>
  </cols>
  <sheetData>
    <row r="1" spans="1:84" s="337" customFormat="1" ht="29.25" customHeight="1">
      <c r="A1" s="331"/>
      <c r="B1" s="2086" t="s">
        <v>21413</v>
      </c>
      <c r="C1" s="2086"/>
      <c r="D1" s="2086"/>
      <c r="E1" s="2086"/>
      <c r="F1" s="2086"/>
      <c r="G1" s="2086"/>
      <c r="H1" s="2086"/>
      <c r="I1" s="2086"/>
      <c r="J1" s="2086"/>
      <c r="K1" s="213"/>
      <c r="L1" s="1794"/>
      <c r="M1" s="1840"/>
      <c r="N1" s="1840"/>
      <c r="O1" s="1840"/>
      <c r="P1" s="341"/>
      <c r="Q1" s="331"/>
      <c r="R1" s="305"/>
      <c r="S1" s="331"/>
      <c r="T1" s="331"/>
      <c r="U1" s="331"/>
      <c r="V1" s="331"/>
      <c r="W1" s="331"/>
      <c r="X1" s="305"/>
      <c r="Y1" s="331"/>
      <c r="Z1" s="2086" t="s">
        <v>21413</v>
      </c>
      <c r="AA1" s="2086"/>
      <c r="AB1" s="2086"/>
      <c r="AC1" s="2086"/>
      <c r="AD1" s="2086"/>
      <c r="AE1" s="2086"/>
      <c r="AF1" s="2086"/>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row>
    <row r="2" spans="1:84" s="337" customFormat="1" ht="29.25" customHeight="1">
      <c r="A2" s="331"/>
      <c r="B2" s="2086" t="str">
        <f>Validation!B4</f>
        <v>South Staffordshire / Cambridge Water</v>
      </c>
      <c r="C2" s="2086"/>
      <c r="D2" s="2086"/>
      <c r="E2" s="2086"/>
      <c r="F2" s="2086"/>
      <c r="G2" s="2086"/>
      <c r="H2" s="2086"/>
      <c r="I2" s="76"/>
      <c r="J2" s="76"/>
      <c r="K2" s="76"/>
      <c r="L2" s="76"/>
      <c r="M2" s="17"/>
      <c r="N2" s="17"/>
      <c r="O2" s="17"/>
      <c r="P2" s="341"/>
      <c r="Q2" s="331"/>
      <c r="R2" s="305"/>
      <c r="S2" s="331"/>
      <c r="T2" s="331"/>
      <c r="U2" s="331"/>
      <c r="V2" s="331"/>
      <c r="W2" s="331"/>
      <c r="X2" s="305"/>
      <c r="Y2" s="331"/>
      <c r="Z2" s="2086" t="str">
        <f>Validation!B4</f>
        <v>South Staffordshire / Cambridge Water</v>
      </c>
      <c r="AA2" s="2086"/>
      <c r="AB2" s="2086"/>
      <c r="AC2" s="2086"/>
      <c r="AD2" s="2086"/>
      <c r="AE2" s="2086"/>
      <c r="AF2" s="2086"/>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row>
    <row r="3" spans="1:84" s="36" customFormat="1" ht="45" customHeight="1">
      <c r="A3" s="6"/>
      <c r="B3" s="2197" t="s">
        <v>734</v>
      </c>
      <c r="C3" s="2197"/>
      <c r="D3" s="2197"/>
      <c r="E3" s="2197"/>
      <c r="F3" s="2197"/>
      <c r="G3" s="2197"/>
      <c r="H3" s="2197"/>
      <c r="I3" s="2197"/>
      <c r="J3" s="2197"/>
      <c r="K3" s="2197"/>
      <c r="L3" s="2197"/>
      <c r="M3" s="2197"/>
      <c r="N3" s="2197"/>
      <c r="O3" s="30"/>
      <c r="P3" s="285"/>
      <c r="Q3" s="430" t="s">
        <v>798</v>
      </c>
      <c r="R3" s="286"/>
      <c r="S3" s="6"/>
      <c r="T3" s="6"/>
      <c r="U3" s="6"/>
      <c r="V3" s="6"/>
      <c r="W3" s="6"/>
      <c r="X3" s="281"/>
      <c r="Y3" s="6"/>
      <c r="Z3" s="2197" t="s">
        <v>734</v>
      </c>
      <c r="AA3" s="2197"/>
      <c r="AB3" s="2197"/>
      <c r="AC3" s="2197"/>
      <c r="AD3" s="2197"/>
      <c r="AE3" s="2197"/>
      <c r="AF3" s="2197"/>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row>
    <row r="4" spans="1:84" s="36" customFormat="1" ht="15" customHeight="1" thickBot="1">
      <c r="A4" s="6"/>
      <c r="B4" s="121"/>
      <c r="C4" s="121"/>
      <c r="D4" s="121"/>
      <c r="E4" s="121"/>
      <c r="F4" s="121"/>
      <c r="G4" s="121"/>
      <c r="H4" s="121"/>
      <c r="I4" s="121"/>
      <c r="J4" s="121"/>
      <c r="K4" s="122"/>
      <c r="L4" s="108"/>
      <c r="M4" s="30"/>
      <c r="N4" s="30"/>
      <c r="O4" s="30"/>
      <c r="P4" s="285"/>
      <c r="Q4" s="35"/>
      <c r="R4" s="286"/>
      <c r="S4" s="6"/>
      <c r="T4" s="6"/>
      <c r="U4" s="6"/>
      <c r="V4" s="6"/>
      <c r="W4" s="6"/>
      <c r="X4" s="281"/>
      <c r="Y4" s="6"/>
      <c r="Z4" s="121"/>
      <c r="AA4" s="121"/>
      <c r="AB4" s="121"/>
      <c r="AC4" s="121"/>
      <c r="AD4" s="121"/>
      <c r="AE4" s="121"/>
      <c r="AF4" s="121"/>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row>
    <row r="5" spans="1:84" s="36" customFormat="1" ht="21.75" customHeight="1">
      <c r="A5" s="6"/>
      <c r="B5" s="2101" t="s">
        <v>800</v>
      </c>
      <c r="C5" s="2102" t="s">
        <v>801</v>
      </c>
      <c r="D5" s="2102" t="s">
        <v>802</v>
      </c>
      <c r="E5" s="2102" t="s">
        <v>1737</v>
      </c>
      <c r="F5" s="2236" t="s">
        <v>2737</v>
      </c>
      <c r="G5" s="2236"/>
      <c r="H5" s="2236"/>
      <c r="I5" s="2236"/>
      <c r="J5" s="2241" t="s">
        <v>1016</v>
      </c>
      <c r="K5" s="122"/>
      <c r="L5" s="2174" t="s">
        <v>806</v>
      </c>
      <c r="M5" s="14"/>
      <c r="N5" s="2174" t="s">
        <v>807</v>
      </c>
      <c r="O5" s="14"/>
      <c r="P5" s="285"/>
      <c r="Q5" s="35"/>
      <c r="R5" s="286"/>
      <c r="S5" s="6"/>
      <c r="T5" s="6"/>
      <c r="U5" s="6"/>
      <c r="V5" s="6"/>
      <c r="W5" s="6"/>
      <c r="X5" s="281"/>
      <c r="Y5" s="6"/>
      <c r="Z5" s="2101" t="s">
        <v>800</v>
      </c>
      <c r="AA5" s="2102" t="s">
        <v>1737</v>
      </c>
      <c r="AB5" s="2236" t="s">
        <v>2737</v>
      </c>
      <c r="AC5" s="2236"/>
      <c r="AD5" s="2236"/>
      <c r="AE5" s="2236"/>
      <c r="AF5" s="2241" t="s">
        <v>1016</v>
      </c>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row>
    <row r="6" spans="1:84" s="36" customFormat="1" ht="37.5" customHeight="1" thickBot="1">
      <c r="A6" s="6"/>
      <c r="B6" s="2240"/>
      <c r="C6" s="2211"/>
      <c r="D6" s="2211"/>
      <c r="E6" s="2104"/>
      <c r="F6" s="1835" t="s">
        <v>21414</v>
      </c>
      <c r="G6" s="1835" t="s">
        <v>20561</v>
      </c>
      <c r="H6" s="1835" t="s">
        <v>20562</v>
      </c>
      <c r="I6" s="1835" t="s">
        <v>20563</v>
      </c>
      <c r="J6" s="2232"/>
      <c r="K6" s="56"/>
      <c r="L6" s="2176"/>
      <c r="M6" s="14"/>
      <c r="N6" s="2176"/>
      <c r="O6" s="14"/>
      <c r="P6" s="285"/>
      <c r="Q6" s="299"/>
      <c r="R6" s="287"/>
      <c r="S6" s="6"/>
      <c r="T6" s="6"/>
      <c r="U6" s="6"/>
      <c r="V6" s="6"/>
      <c r="W6" s="6"/>
      <c r="X6" s="281"/>
      <c r="Y6" s="6"/>
      <c r="Z6" s="2240"/>
      <c r="AA6" s="2104"/>
      <c r="AB6" s="1835" t="s">
        <v>21414</v>
      </c>
      <c r="AC6" s="1835" t="s">
        <v>20561</v>
      </c>
      <c r="AD6" s="1835" t="s">
        <v>20562</v>
      </c>
      <c r="AE6" s="1835" t="s">
        <v>20563</v>
      </c>
      <c r="AF6" s="2232"/>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row>
    <row r="7" spans="1:84" s="36" customFormat="1" ht="15" customHeight="1" thickBot="1">
      <c r="A7" s="6"/>
      <c r="B7" s="96"/>
      <c r="C7" s="96"/>
      <c r="D7" s="96"/>
      <c r="E7" s="56"/>
      <c r="F7" s="56"/>
      <c r="G7" s="56"/>
      <c r="H7" s="56"/>
      <c r="I7" s="56"/>
      <c r="J7" s="119"/>
      <c r="K7" s="56"/>
      <c r="L7" s="119"/>
      <c r="M7" s="32"/>
      <c r="N7" s="32"/>
      <c r="O7" s="32"/>
      <c r="P7" s="285"/>
      <c r="Q7" s="35"/>
      <c r="R7" s="286"/>
      <c r="S7" s="2198" t="s">
        <v>799</v>
      </c>
      <c r="T7" s="2212"/>
      <c r="U7" s="2212"/>
      <c r="V7" s="2212"/>
      <c r="W7" s="2212"/>
      <c r="X7" s="1939"/>
      <c r="Y7" s="1933"/>
      <c r="Z7" s="96"/>
      <c r="AA7" s="56"/>
      <c r="AB7" s="56"/>
      <c r="AC7" s="56"/>
      <c r="AD7" s="56"/>
      <c r="AE7" s="56"/>
      <c r="AF7" s="119"/>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row>
    <row r="8" spans="1:84" s="36" customFormat="1" ht="20.25" customHeight="1" thickBot="1">
      <c r="A8" s="6"/>
      <c r="B8" s="378" t="s">
        <v>2052</v>
      </c>
      <c r="C8" s="279"/>
      <c r="D8" s="279"/>
      <c r="E8" s="14"/>
      <c r="F8" s="14"/>
      <c r="G8" s="14"/>
      <c r="H8" s="96"/>
      <c r="I8" s="96"/>
      <c r="J8" s="56"/>
      <c r="K8" s="56"/>
      <c r="L8" s="97"/>
      <c r="M8" s="72"/>
      <c r="N8" s="72"/>
      <c r="O8" s="72"/>
      <c r="P8" s="285"/>
      <c r="Q8" s="35"/>
      <c r="R8" s="286"/>
      <c r="S8" s="317" t="s">
        <v>808</v>
      </c>
      <c r="T8" s="145"/>
      <c r="U8" s="145"/>
      <c r="V8" s="145"/>
      <c r="W8" s="145"/>
      <c r="X8" s="283"/>
      <c r="Y8" s="64"/>
      <c r="Z8" s="390" t="s">
        <v>2052</v>
      </c>
      <c r="AA8" s="14"/>
      <c r="AB8" s="14"/>
      <c r="AC8" s="14"/>
      <c r="AD8" s="96"/>
      <c r="AE8" s="96"/>
      <c r="AF8" s="5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row>
    <row r="9" spans="1:84" s="36" customFormat="1" ht="33" customHeight="1">
      <c r="A9" s="6"/>
      <c r="B9" s="394" t="s">
        <v>1839</v>
      </c>
      <c r="C9" s="379" t="s">
        <v>813</v>
      </c>
      <c r="D9" s="379">
        <v>3</v>
      </c>
      <c r="E9" s="1989">
        <v>2.5049999999999999</v>
      </c>
      <c r="F9" s="1989">
        <v>0.73899999999999999</v>
      </c>
      <c r="G9" s="1989">
        <v>1E-3</v>
      </c>
      <c r="H9" s="1989">
        <v>0.81899999999999995</v>
      </c>
      <c r="I9" s="1989">
        <v>8.8529999999999998</v>
      </c>
      <c r="J9" s="503">
        <f>IFERROR(SUM(E9:I9), 0)</f>
        <v>12.917</v>
      </c>
      <c r="K9" s="56"/>
      <c r="L9" s="385" t="s">
        <v>21415</v>
      </c>
      <c r="M9" s="270"/>
      <c r="N9" s="961"/>
      <c r="O9" s="270"/>
      <c r="P9" s="285"/>
      <c r="Q9" s="321">
        <f t="shared" ref="Q9:Q15" si="0">IF( SUM( S9:W9 ) = 0, 0, $S$8 )</f>
        <v>0</v>
      </c>
      <c r="R9" s="286"/>
      <c r="S9" s="323">
        <f t="shared" ref="S9:W15" si="1" xml:space="preserve"> IF( ISNUMBER(E9), 0, 1 )</f>
        <v>0</v>
      </c>
      <c r="T9" s="323">
        <f t="shared" si="1"/>
        <v>0</v>
      </c>
      <c r="U9" s="323">
        <f t="shared" si="1"/>
        <v>0</v>
      </c>
      <c r="V9" s="323">
        <f t="shared" si="1"/>
        <v>0</v>
      </c>
      <c r="W9" s="323">
        <f t="shared" si="1"/>
        <v>0</v>
      </c>
      <c r="X9" s="281"/>
      <c r="Y9" s="6"/>
      <c r="Z9" s="1539" t="s">
        <v>1839</v>
      </c>
      <c r="AA9" s="1591" t="s">
        <v>21416</v>
      </c>
      <c r="AB9" s="1592" t="s">
        <v>21417</v>
      </c>
      <c r="AC9" s="1592" t="s">
        <v>21418</v>
      </c>
      <c r="AD9" s="1592" t="s">
        <v>21419</v>
      </c>
      <c r="AE9" s="1592" t="s">
        <v>21420</v>
      </c>
      <c r="AF9" s="1593" t="s">
        <v>21421</v>
      </c>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row>
    <row r="10" spans="1:84" s="36" customFormat="1" ht="33" customHeight="1">
      <c r="A10" s="6"/>
      <c r="B10" s="1805" t="s">
        <v>1847</v>
      </c>
      <c r="C10" s="375" t="s">
        <v>813</v>
      </c>
      <c r="D10" s="375">
        <v>3</v>
      </c>
      <c r="E10" s="1990">
        <v>0</v>
      </c>
      <c r="F10" s="1990">
        <v>0</v>
      </c>
      <c r="G10" s="1990">
        <v>0</v>
      </c>
      <c r="H10" s="1990">
        <v>0</v>
      </c>
      <c r="I10" s="1990">
        <v>0</v>
      </c>
      <c r="J10" s="504">
        <f>IFERROR(SUM(E10:I10), 0)</f>
        <v>0</v>
      </c>
      <c r="K10" s="56"/>
      <c r="L10" s="386" t="s">
        <v>21422</v>
      </c>
      <c r="M10" s="270"/>
      <c r="N10" s="962"/>
      <c r="O10" s="270"/>
      <c r="P10" s="285"/>
      <c r="Q10" s="321">
        <f t="shared" si="0"/>
        <v>0</v>
      </c>
      <c r="R10" s="286"/>
      <c r="S10" s="323">
        <f t="shared" si="1"/>
        <v>0</v>
      </c>
      <c r="T10" s="323">
        <f t="shared" si="1"/>
        <v>0</v>
      </c>
      <c r="U10" s="323">
        <f t="shared" si="1"/>
        <v>0</v>
      </c>
      <c r="V10" s="323">
        <f t="shared" si="1"/>
        <v>0</v>
      </c>
      <c r="W10" s="323">
        <f t="shared" si="1"/>
        <v>0</v>
      </c>
      <c r="X10" s="281"/>
      <c r="Y10" s="6"/>
      <c r="Z10" s="1540" t="s">
        <v>1847</v>
      </c>
      <c r="AA10" s="393" t="s">
        <v>21423</v>
      </c>
      <c r="AB10" s="1586" t="s">
        <v>21424</v>
      </c>
      <c r="AC10" s="1586" t="s">
        <v>21425</v>
      </c>
      <c r="AD10" s="1586" t="s">
        <v>21426</v>
      </c>
      <c r="AE10" s="1586" t="s">
        <v>21427</v>
      </c>
      <c r="AF10" s="1594" t="s">
        <v>21428</v>
      </c>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row>
    <row r="11" spans="1:84" s="36" customFormat="1" ht="33" customHeight="1">
      <c r="A11" s="6"/>
      <c r="B11" s="1805" t="s">
        <v>21429</v>
      </c>
      <c r="C11" s="375" t="s">
        <v>813</v>
      </c>
      <c r="D11" s="375">
        <v>3</v>
      </c>
      <c r="E11" s="1990">
        <v>5.0000000000000001E-3</v>
      </c>
      <c r="F11" s="1990">
        <v>1E-3</v>
      </c>
      <c r="G11" s="1990">
        <v>0</v>
      </c>
      <c r="H11" s="1990">
        <v>8.0000000000000002E-3</v>
      </c>
      <c r="I11" s="1990">
        <v>3.2000000000000001E-2</v>
      </c>
      <c r="J11" s="504">
        <f t="shared" ref="J11:J14" si="2">IFERROR(SUM(E11:I11), 0)</f>
        <v>4.5999999999999999E-2</v>
      </c>
      <c r="K11" s="56"/>
      <c r="L11" s="386" t="s">
        <v>21430</v>
      </c>
      <c r="M11" s="270"/>
      <c r="N11" s="962"/>
      <c r="O11" s="270"/>
      <c r="P11" s="285"/>
      <c r="Q11" s="321">
        <f t="shared" si="0"/>
        <v>0</v>
      </c>
      <c r="R11" s="286"/>
      <c r="S11" s="323">
        <f t="shared" si="1"/>
        <v>0</v>
      </c>
      <c r="T11" s="323">
        <f t="shared" si="1"/>
        <v>0</v>
      </c>
      <c r="U11" s="323">
        <f t="shared" si="1"/>
        <v>0</v>
      </c>
      <c r="V11" s="323">
        <f t="shared" si="1"/>
        <v>0</v>
      </c>
      <c r="W11" s="323">
        <f t="shared" si="1"/>
        <v>0</v>
      </c>
      <c r="X11" s="281"/>
      <c r="Y11" s="6"/>
      <c r="Z11" s="1595" t="s">
        <v>21429</v>
      </c>
      <c r="AA11" s="393" t="s">
        <v>21431</v>
      </c>
      <c r="AB11" s="1586" t="s">
        <v>21432</v>
      </c>
      <c r="AC11" s="1586" t="s">
        <v>21433</v>
      </c>
      <c r="AD11" s="1586" t="s">
        <v>21434</v>
      </c>
      <c r="AE11" s="1586" t="s">
        <v>21435</v>
      </c>
      <c r="AF11" s="1594" t="s">
        <v>21436</v>
      </c>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row>
    <row r="12" spans="1:84" s="36" customFormat="1" ht="33" customHeight="1">
      <c r="A12" s="6"/>
      <c r="B12" s="1805" t="s">
        <v>21437</v>
      </c>
      <c r="C12" s="375" t="s">
        <v>813</v>
      </c>
      <c r="D12" s="375">
        <v>3</v>
      </c>
      <c r="E12" s="1990">
        <v>0</v>
      </c>
      <c r="F12" s="1990">
        <v>0</v>
      </c>
      <c r="G12" s="1990">
        <v>0</v>
      </c>
      <c r="H12" s="1990">
        <v>0</v>
      </c>
      <c r="I12" s="1990">
        <v>12.301</v>
      </c>
      <c r="J12" s="504">
        <f t="shared" si="2"/>
        <v>12.301</v>
      </c>
      <c r="K12" s="56"/>
      <c r="L12" s="386" t="s">
        <v>21438</v>
      </c>
      <c r="M12" s="270"/>
      <c r="N12" s="962"/>
      <c r="O12" s="270"/>
      <c r="P12" s="285"/>
      <c r="Q12" s="321">
        <f t="shared" si="0"/>
        <v>0</v>
      </c>
      <c r="R12" s="286"/>
      <c r="S12" s="323">
        <f t="shared" si="1"/>
        <v>0</v>
      </c>
      <c r="T12" s="323">
        <f t="shared" si="1"/>
        <v>0</v>
      </c>
      <c r="U12" s="323">
        <f t="shared" si="1"/>
        <v>0</v>
      </c>
      <c r="V12" s="323">
        <f t="shared" si="1"/>
        <v>0</v>
      </c>
      <c r="W12" s="323">
        <f t="shared" si="1"/>
        <v>0</v>
      </c>
      <c r="X12" s="281"/>
      <c r="Y12" s="6"/>
      <c r="Z12" s="1540" t="s">
        <v>21437</v>
      </c>
      <c r="AA12" s="393" t="s">
        <v>21439</v>
      </c>
      <c r="AB12" s="1586" t="s">
        <v>21440</v>
      </c>
      <c r="AC12" s="1586" t="s">
        <v>21441</v>
      </c>
      <c r="AD12" s="1586" t="s">
        <v>21442</v>
      </c>
      <c r="AE12" s="1586" t="s">
        <v>21443</v>
      </c>
      <c r="AF12" s="1594" t="s">
        <v>21444</v>
      </c>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row>
    <row r="13" spans="1:84" s="36" customFormat="1" ht="33" customHeight="1">
      <c r="A13" s="6"/>
      <c r="B13" s="1805" t="s">
        <v>21445</v>
      </c>
      <c r="C13" s="375" t="s">
        <v>813</v>
      </c>
      <c r="D13" s="375">
        <v>3</v>
      </c>
      <c r="E13" s="1990">
        <v>0</v>
      </c>
      <c r="F13" s="1990">
        <v>0</v>
      </c>
      <c r="G13" s="1990">
        <v>0</v>
      </c>
      <c r="H13" s="1990">
        <v>0</v>
      </c>
      <c r="I13" s="1990">
        <v>0</v>
      </c>
      <c r="J13" s="504">
        <f t="shared" si="2"/>
        <v>0</v>
      </c>
      <c r="K13" s="56"/>
      <c r="L13" s="386" t="s">
        <v>21446</v>
      </c>
      <c r="M13" s="270"/>
      <c r="N13" s="962"/>
      <c r="O13" s="270"/>
      <c r="P13" s="285"/>
      <c r="Q13" s="321">
        <f t="shared" si="0"/>
        <v>0</v>
      </c>
      <c r="R13" s="286"/>
      <c r="S13" s="323">
        <f t="shared" si="1"/>
        <v>0</v>
      </c>
      <c r="T13" s="323">
        <f t="shared" si="1"/>
        <v>0</v>
      </c>
      <c r="U13" s="323">
        <f t="shared" si="1"/>
        <v>0</v>
      </c>
      <c r="V13" s="323">
        <f t="shared" si="1"/>
        <v>0</v>
      </c>
      <c r="W13" s="323">
        <f t="shared" si="1"/>
        <v>0</v>
      </c>
      <c r="X13" s="281"/>
      <c r="Y13" s="6"/>
      <c r="Z13" s="1540" t="s">
        <v>21445</v>
      </c>
      <c r="AA13" s="393" t="s">
        <v>21447</v>
      </c>
      <c r="AB13" s="1586" t="s">
        <v>21448</v>
      </c>
      <c r="AC13" s="1586" t="s">
        <v>21449</v>
      </c>
      <c r="AD13" s="1586" t="s">
        <v>21450</v>
      </c>
      <c r="AE13" s="1586" t="s">
        <v>21451</v>
      </c>
      <c r="AF13" s="1594" t="s">
        <v>21452</v>
      </c>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row>
    <row r="14" spans="1:84" s="36" customFormat="1" ht="33" customHeight="1">
      <c r="A14" s="6"/>
      <c r="B14" s="1805" t="s">
        <v>1887</v>
      </c>
      <c r="C14" s="375" t="s">
        <v>813</v>
      </c>
      <c r="D14" s="375">
        <v>3</v>
      </c>
      <c r="E14" s="1990">
        <v>1.6830000000000001</v>
      </c>
      <c r="F14" s="1990">
        <v>0.33100000000000002</v>
      </c>
      <c r="G14" s="1990">
        <v>1E-3</v>
      </c>
      <c r="H14" s="1990">
        <v>6.6269999999999998</v>
      </c>
      <c r="I14" s="1990">
        <v>20.841000000000001</v>
      </c>
      <c r="J14" s="504">
        <f t="shared" si="2"/>
        <v>29.483000000000001</v>
      </c>
      <c r="K14" s="56"/>
      <c r="L14" s="386" t="s">
        <v>21453</v>
      </c>
      <c r="M14" s="270"/>
      <c r="N14" s="962"/>
      <c r="O14" s="270"/>
      <c r="P14" s="285"/>
      <c r="Q14" s="321">
        <f t="shared" si="0"/>
        <v>0</v>
      </c>
      <c r="R14" s="286"/>
      <c r="S14" s="323">
        <f t="shared" si="1"/>
        <v>0</v>
      </c>
      <c r="T14" s="323">
        <f t="shared" si="1"/>
        <v>0</v>
      </c>
      <c r="U14" s="323">
        <f t="shared" si="1"/>
        <v>0</v>
      </c>
      <c r="V14" s="323">
        <f t="shared" si="1"/>
        <v>0</v>
      </c>
      <c r="W14" s="323">
        <f t="shared" si="1"/>
        <v>0</v>
      </c>
      <c r="X14" s="281"/>
      <c r="Y14" s="6"/>
      <c r="Z14" s="1540" t="s">
        <v>1887</v>
      </c>
      <c r="AA14" s="393" t="s">
        <v>21454</v>
      </c>
      <c r="AB14" s="1586" t="s">
        <v>21455</v>
      </c>
      <c r="AC14" s="1586" t="s">
        <v>21456</v>
      </c>
      <c r="AD14" s="1586" t="s">
        <v>21457</v>
      </c>
      <c r="AE14" s="1586" t="s">
        <v>21458</v>
      </c>
      <c r="AF14" s="1594" t="s">
        <v>21459</v>
      </c>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row>
    <row r="15" spans="1:84" s="36" customFormat="1" ht="33" customHeight="1" thickBot="1">
      <c r="A15" s="6"/>
      <c r="B15" s="1809" t="s">
        <v>1895</v>
      </c>
      <c r="C15" s="382" t="s">
        <v>813</v>
      </c>
      <c r="D15" s="382">
        <v>3</v>
      </c>
      <c r="E15" s="1991">
        <v>0.156</v>
      </c>
      <c r="F15" s="1991">
        <v>0.188</v>
      </c>
      <c r="G15" s="1991">
        <v>0</v>
      </c>
      <c r="H15" s="1991">
        <v>0.379</v>
      </c>
      <c r="I15" s="1991">
        <v>4.3360000000000003</v>
      </c>
      <c r="J15" s="392">
        <f>IFERROR(SUM(E15:I15), 0)</f>
        <v>5.0590000000000002</v>
      </c>
      <c r="K15" s="56"/>
      <c r="L15" s="387" t="s">
        <v>21460</v>
      </c>
      <c r="M15" s="270"/>
      <c r="N15" s="963"/>
      <c r="O15" s="270"/>
      <c r="P15" s="285"/>
      <c r="Q15" s="321">
        <f t="shared" si="0"/>
        <v>0</v>
      </c>
      <c r="R15" s="286"/>
      <c r="S15" s="323">
        <f t="shared" si="1"/>
        <v>0</v>
      </c>
      <c r="T15" s="323">
        <f t="shared" si="1"/>
        <v>0</v>
      </c>
      <c r="U15" s="323">
        <f t="shared" si="1"/>
        <v>0</v>
      </c>
      <c r="V15" s="323">
        <f t="shared" si="1"/>
        <v>0</v>
      </c>
      <c r="W15" s="323">
        <f t="shared" si="1"/>
        <v>0</v>
      </c>
      <c r="X15" s="281"/>
      <c r="Y15" s="6"/>
      <c r="Z15" s="1541" t="s">
        <v>1895</v>
      </c>
      <c r="AA15" s="1596" t="s">
        <v>21461</v>
      </c>
      <c r="AB15" s="1597" t="s">
        <v>21462</v>
      </c>
      <c r="AC15" s="1597" t="s">
        <v>21463</v>
      </c>
      <c r="AD15" s="1597" t="s">
        <v>21464</v>
      </c>
      <c r="AE15" s="1597" t="s">
        <v>21465</v>
      </c>
      <c r="AF15" s="1598" t="s">
        <v>21466</v>
      </c>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row>
    <row r="16" spans="1:84" s="36" customFormat="1" ht="15" customHeight="1" thickBot="1">
      <c r="A16" s="6"/>
      <c r="B16" s="112"/>
      <c r="C16" s="112"/>
      <c r="D16" s="112"/>
      <c r="E16" s="119"/>
      <c r="F16" s="119"/>
      <c r="G16" s="119"/>
      <c r="H16" s="119"/>
      <c r="I16" s="119"/>
      <c r="J16" s="119"/>
      <c r="K16" s="56"/>
      <c r="L16" s="123"/>
      <c r="M16" s="34"/>
      <c r="N16" s="34"/>
      <c r="O16" s="34"/>
      <c r="P16" s="285"/>
      <c r="Q16" s="321"/>
      <c r="R16" s="286"/>
      <c r="S16" s="320"/>
      <c r="T16" s="320"/>
      <c r="U16" s="320"/>
      <c r="V16" s="320"/>
      <c r="W16" s="320"/>
      <c r="X16" s="281"/>
      <c r="Y16" s="6"/>
      <c r="Z16" s="112"/>
      <c r="AA16" s="119"/>
      <c r="AB16" s="119"/>
      <c r="AC16" s="119"/>
      <c r="AD16" s="119"/>
      <c r="AE16" s="119"/>
      <c r="AF16" s="119"/>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row>
    <row r="17" spans="1:84" s="36" customFormat="1" ht="20.25" customHeight="1" thickBot="1">
      <c r="A17" s="6"/>
      <c r="B17" s="378" t="s">
        <v>21467</v>
      </c>
      <c r="C17" s="279"/>
      <c r="D17" s="279"/>
      <c r="E17" s="14"/>
      <c r="F17" s="14"/>
      <c r="G17" s="14"/>
      <c r="H17" s="96"/>
      <c r="I17" s="96"/>
      <c r="J17" s="56"/>
      <c r="K17" s="56"/>
      <c r="L17" s="97"/>
      <c r="M17" s="72"/>
      <c r="N17" s="72"/>
      <c r="O17" s="72"/>
      <c r="P17" s="285"/>
      <c r="Q17" s="321"/>
      <c r="R17" s="286"/>
      <c r="S17" s="320"/>
      <c r="T17" s="320"/>
      <c r="U17" s="320"/>
      <c r="V17" s="320"/>
      <c r="W17" s="320"/>
      <c r="X17" s="281"/>
      <c r="Y17" s="6"/>
      <c r="Z17" s="378" t="s">
        <v>21467</v>
      </c>
      <c r="AA17" s="14"/>
      <c r="AB17" s="14"/>
      <c r="AC17" s="14"/>
      <c r="AD17" s="96"/>
      <c r="AE17" s="96"/>
      <c r="AF17" s="5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row>
    <row r="18" spans="1:84" s="36" customFormat="1" ht="33" customHeight="1">
      <c r="A18" s="6"/>
      <c r="B18" s="394" t="s">
        <v>21468</v>
      </c>
      <c r="C18" s="379" t="s">
        <v>813</v>
      </c>
      <c r="D18" s="379">
        <v>3</v>
      </c>
      <c r="E18" s="1992">
        <v>0</v>
      </c>
      <c r="F18" s="1992">
        <v>0</v>
      </c>
      <c r="G18" s="1992">
        <v>0</v>
      </c>
      <c r="H18" s="1992">
        <v>0.02</v>
      </c>
      <c r="I18" s="1992">
        <v>0</v>
      </c>
      <c r="J18" s="503">
        <f>IFERROR(SUM(E18:I18), 0)</f>
        <v>0.02</v>
      </c>
      <c r="K18" s="56"/>
      <c r="L18" s="385" t="s">
        <v>21469</v>
      </c>
      <c r="M18" s="270"/>
      <c r="N18" s="961"/>
      <c r="O18" s="270"/>
      <c r="P18" s="285"/>
      <c r="Q18" s="321">
        <f>IF( SUM( S18:W18 ) = 0, 0, $S$8 )</f>
        <v>0</v>
      </c>
      <c r="R18" s="286"/>
      <c r="S18" s="323">
        <f t="shared" ref="S18:W20" si="3" xml:space="preserve"> IF( ISNUMBER(E18), 0, 1 )</f>
        <v>0</v>
      </c>
      <c r="T18" s="323">
        <f t="shared" si="3"/>
        <v>0</v>
      </c>
      <c r="U18" s="323">
        <f t="shared" si="3"/>
        <v>0</v>
      </c>
      <c r="V18" s="323">
        <f t="shared" si="3"/>
        <v>0</v>
      </c>
      <c r="W18" s="323">
        <f t="shared" si="3"/>
        <v>0</v>
      </c>
      <c r="X18" s="281"/>
      <c r="Y18" s="6"/>
      <c r="Z18" s="394" t="s">
        <v>21468</v>
      </c>
      <c r="AA18" s="380" t="s">
        <v>21470</v>
      </c>
      <c r="AB18" s="1585" t="s">
        <v>21471</v>
      </c>
      <c r="AC18" s="395" t="s">
        <v>21472</v>
      </c>
      <c r="AD18" s="380" t="s">
        <v>21473</v>
      </c>
      <c r="AE18" s="380" t="s">
        <v>21474</v>
      </c>
      <c r="AF18" s="1542" t="s">
        <v>21475</v>
      </c>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row>
    <row r="19" spans="1:84" s="36" customFormat="1" ht="33" customHeight="1">
      <c r="A19" s="6"/>
      <c r="B19" s="1805" t="s">
        <v>21476</v>
      </c>
      <c r="C19" s="375" t="s">
        <v>813</v>
      </c>
      <c r="D19" s="375">
        <v>3</v>
      </c>
      <c r="E19" s="1993">
        <v>3.036</v>
      </c>
      <c r="F19" s="1993">
        <v>0</v>
      </c>
      <c r="G19" s="1993">
        <v>0</v>
      </c>
      <c r="H19" s="1993">
        <v>9.0999999999999998E-2</v>
      </c>
      <c r="I19" s="1993">
        <v>0</v>
      </c>
      <c r="J19" s="504">
        <f>IFERROR(SUM(E19:I19), 0)</f>
        <v>3.1270000000000002</v>
      </c>
      <c r="K19" s="56"/>
      <c r="L19" s="386" t="s">
        <v>21477</v>
      </c>
      <c r="M19" s="270"/>
      <c r="N19" s="962"/>
      <c r="O19" s="270"/>
      <c r="P19" s="285"/>
      <c r="Q19" s="321">
        <f>IF( SUM( S19:W19 ) = 0, 0, $S$8 )</f>
        <v>0</v>
      </c>
      <c r="R19" s="286"/>
      <c r="S19" s="323">
        <f t="shared" si="3"/>
        <v>0</v>
      </c>
      <c r="T19" s="323">
        <f t="shared" si="3"/>
        <v>0</v>
      </c>
      <c r="U19" s="323">
        <f t="shared" si="3"/>
        <v>0</v>
      </c>
      <c r="V19" s="323">
        <f t="shared" si="3"/>
        <v>0</v>
      </c>
      <c r="W19" s="323">
        <f t="shared" si="3"/>
        <v>0</v>
      </c>
      <c r="X19" s="281"/>
      <c r="Y19" s="6"/>
      <c r="Z19" s="1805" t="s">
        <v>21476</v>
      </c>
      <c r="AA19" s="376" t="s">
        <v>21478</v>
      </c>
      <c r="AB19" s="1586" t="s">
        <v>21479</v>
      </c>
      <c r="AC19" s="393" t="s">
        <v>21480</v>
      </c>
      <c r="AD19" s="376" t="s">
        <v>21481</v>
      </c>
      <c r="AE19" s="376" t="s">
        <v>21482</v>
      </c>
      <c r="AF19" s="1543" t="s">
        <v>21483</v>
      </c>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row>
    <row r="20" spans="1:84" s="36" customFormat="1" ht="33" customHeight="1" thickBot="1">
      <c r="A20" s="6"/>
      <c r="B20" s="1809" t="s">
        <v>21484</v>
      </c>
      <c r="C20" s="382" t="s">
        <v>813</v>
      </c>
      <c r="D20" s="382">
        <v>3</v>
      </c>
      <c r="E20" s="1994">
        <v>0</v>
      </c>
      <c r="F20" s="1994">
        <v>0</v>
      </c>
      <c r="G20" s="1994">
        <v>0</v>
      </c>
      <c r="H20" s="1994">
        <v>0.106</v>
      </c>
      <c r="I20" s="1994">
        <v>0</v>
      </c>
      <c r="J20" s="392">
        <f>IFERROR(SUM(E20:I20), 0)</f>
        <v>0.106</v>
      </c>
      <c r="K20" s="56"/>
      <c r="L20" s="387" t="s">
        <v>21485</v>
      </c>
      <c r="M20" s="270"/>
      <c r="N20" s="963"/>
      <c r="O20" s="270"/>
      <c r="P20" s="285"/>
      <c r="Q20" s="321">
        <f>IF( SUM( S20:W20 ) = 0, 0, $S$8 )</f>
        <v>0</v>
      </c>
      <c r="R20" s="286"/>
      <c r="S20" s="323">
        <f t="shared" si="3"/>
        <v>0</v>
      </c>
      <c r="T20" s="323">
        <f t="shared" si="3"/>
        <v>0</v>
      </c>
      <c r="U20" s="323">
        <f t="shared" si="3"/>
        <v>0</v>
      </c>
      <c r="V20" s="323">
        <f t="shared" si="3"/>
        <v>0</v>
      </c>
      <c r="W20" s="323">
        <f t="shared" si="3"/>
        <v>0</v>
      </c>
      <c r="X20" s="281"/>
      <c r="Y20" s="6"/>
      <c r="Z20" s="1809" t="s">
        <v>21484</v>
      </c>
      <c r="AA20" s="500" t="s">
        <v>21486</v>
      </c>
      <c r="AB20" s="1590" t="s">
        <v>21487</v>
      </c>
      <c r="AC20" s="505" t="s">
        <v>21488</v>
      </c>
      <c r="AD20" s="500" t="s">
        <v>21489</v>
      </c>
      <c r="AE20" s="500" t="s">
        <v>21490</v>
      </c>
      <c r="AF20" s="1544" t="s">
        <v>21491</v>
      </c>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row>
    <row r="21" spans="1:84" s="36" customFormat="1" ht="15" customHeight="1" thickBot="1">
      <c r="A21" s="6"/>
      <c r="B21" s="96"/>
      <c r="C21" s="96"/>
      <c r="D21" s="96"/>
      <c r="E21" s="56"/>
      <c r="F21" s="56"/>
      <c r="G21" s="56"/>
      <c r="H21" s="56"/>
      <c r="I21" s="56"/>
      <c r="J21" s="119"/>
      <c r="K21" s="56"/>
      <c r="L21" s="119"/>
      <c r="M21" s="32"/>
      <c r="N21" s="32"/>
      <c r="O21" s="32"/>
      <c r="P21" s="285"/>
      <c r="Q21" s="321"/>
      <c r="R21" s="286"/>
      <c r="S21" s="320"/>
      <c r="T21" s="320"/>
      <c r="U21" s="320"/>
      <c r="V21" s="320"/>
      <c r="W21" s="320"/>
      <c r="X21" s="281"/>
      <c r="Y21" s="6"/>
      <c r="Z21" s="96"/>
      <c r="AA21" s="56"/>
      <c r="AB21" s="56"/>
      <c r="AC21" s="56"/>
      <c r="AD21" s="56"/>
      <c r="AE21" s="56"/>
      <c r="AF21" s="119"/>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row>
    <row r="22" spans="1:84" s="36" customFormat="1" ht="20.25" customHeight="1" thickBot="1">
      <c r="A22" s="6"/>
      <c r="B22" s="378" t="s">
        <v>1887</v>
      </c>
      <c r="C22" s="279"/>
      <c r="D22" s="279"/>
      <c r="E22" s="14"/>
      <c r="F22" s="14"/>
      <c r="G22" s="14"/>
      <c r="H22" s="96"/>
      <c r="I22" s="96"/>
      <c r="J22" s="56"/>
      <c r="K22" s="56"/>
      <c r="L22" s="97"/>
      <c r="M22" s="72"/>
      <c r="N22" s="72"/>
      <c r="O22" s="72"/>
      <c r="P22" s="285"/>
      <c r="Q22" s="321"/>
      <c r="R22" s="286"/>
      <c r="S22" s="320"/>
      <c r="T22" s="320"/>
      <c r="U22" s="320"/>
      <c r="V22" s="320"/>
      <c r="W22" s="320"/>
      <c r="X22" s="281"/>
      <c r="Y22" s="6"/>
      <c r="Z22" s="378" t="s">
        <v>1887</v>
      </c>
      <c r="AA22" s="14"/>
      <c r="AB22" s="14"/>
      <c r="AC22" s="14"/>
      <c r="AD22" s="96"/>
      <c r="AE22" s="96"/>
      <c r="AF22" s="5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row>
    <row r="23" spans="1:84" s="36" customFormat="1" ht="33" customHeight="1">
      <c r="A23" s="6"/>
      <c r="B23" s="394" t="s">
        <v>21492</v>
      </c>
      <c r="C23" s="379" t="s">
        <v>813</v>
      </c>
      <c r="D23" s="379">
        <v>3</v>
      </c>
      <c r="E23" s="1989">
        <v>0</v>
      </c>
      <c r="F23" s="1989">
        <v>0</v>
      </c>
      <c r="G23" s="1989">
        <v>0</v>
      </c>
      <c r="H23" s="1989">
        <v>0</v>
      </c>
      <c r="I23" s="1989">
        <v>0.32500000000000001</v>
      </c>
      <c r="J23" s="503">
        <f>IFERROR(SUM(E23:I23), 0)</f>
        <v>0.32500000000000001</v>
      </c>
      <c r="K23" s="56"/>
      <c r="L23" s="385" t="s">
        <v>21493</v>
      </c>
      <c r="M23" s="270"/>
      <c r="N23" s="961" t="s">
        <v>27589</v>
      </c>
      <c r="O23" s="270"/>
      <c r="P23" s="285"/>
      <c r="Q23" s="321">
        <f>IF( SUM( S23:W23 ) = 0, 0, $S$8 )</f>
        <v>0</v>
      </c>
      <c r="R23" s="286"/>
      <c r="S23" s="323">
        <f t="shared" ref="S23:W25" si="4" xml:space="preserve"> IF( ISNUMBER(E23), 0, 1 )</f>
        <v>0</v>
      </c>
      <c r="T23" s="323">
        <f t="shared" si="4"/>
        <v>0</v>
      </c>
      <c r="U23" s="323">
        <f t="shared" si="4"/>
        <v>0</v>
      </c>
      <c r="V23" s="323">
        <f t="shared" si="4"/>
        <v>0</v>
      </c>
      <c r="W23" s="323">
        <f t="shared" si="4"/>
        <v>0</v>
      </c>
      <c r="X23" s="281"/>
      <c r="Y23" s="6"/>
      <c r="Z23" s="394" t="s">
        <v>21492</v>
      </c>
      <c r="AA23" s="380" t="s">
        <v>21494</v>
      </c>
      <c r="AB23" s="1585" t="s">
        <v>21495</v>
      </c>
      <c r="AC23" s="395" t="s">
        <v>21496</v>
      </c>
      <c r="AD23" s="380" t="s">
        <v>21497</v>
      </c>
      <c r="AE23" s="380" t="s">
        <v>21498</v>
      </c>
      <c r="AF23" s="1542" t="s">
        <v>21499</v>
      </c>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row>
    <row r="24" spans="1:84" s="36" customFormat="1" ht="33" customHeight="1">
      <c r="A24" s="6"/>
      <c r="B24" s="1805" t="s">
        <v>21500</v>
      </c>
      <c r="C24" s="375" t="s">
        <v>813</v>
      </c>
      <c r="D24" s="375">
        <v>3</v>
      </c>
      <c r="E24" s="1990">
        <v>0</v>
      </c>
      <c r="F24" s="1990">
        <v>0</v>
      </c>
      <c r="G24" s="1990">
        <v>0</v>
      </c>
      <c r="H24" s="1990">
        <v>0</v>
      </c>
      <c r="I24" s="1990">
        <v>0.224</v>
      </c>
      <c r="J24" s="504">
        <f>IFERROR(SUM(E24:I24), 0)</f>
        <v>0.224</v>
      </c>
      <c r="K24" s="56"/>
      <c r="L24" s="386" t="s">
        <v>21501</v>
      </c>
      <c r="M24" s="270"/>
      <c r="N24" s="962"/>
      <c r="O24" s="270"/>
      <c r="P24" s="285"/>
      <c r="Q24" s="321">
        <f>IF( SUM( S24:W24 ) = 0, 0, $S$8 )</f>
        <v>0</v>
      </c>
      <c r="R24" s="286"/>
      <c r="S24" s="323">
        <f t="shared" si="4"/>
        <v>0</v>
      </c>
      <c r="T24" s="323">
        <f t="shared" si="4"/>
        <v>0</v>
      </c>
      <c r="U24" s="323">
        <f t="shared" si="4"/>
        <v>0</v>
      </c>
      <c r="V24" s="323">
        <f t="shared" si="4"/>
        <v>0</v>
      </c>
      <c r="W24" s="323">
        <f t="shared" si="4"/>
        <v>0</v>
      </c>
      <c r="X24" s="281"/>
      <c r="Y24" s="6"/>
      <c r="Z24" s="1805" t="s">
        <v>21500</v>
      </c>
      <c r="AA24" s="393" t="s">
        <v>21502</v>
      </c>
      <c r="AB24" s="393" t="s">
        <v>21503</v>
      </c>
      <c r="AC24" s="393" t="s">
        <v>21504</v>
      </c>
      <c r="AD24" s="393" t="s">
        <v>21505</v>
      </c>
      <c r="AE24" s="393" t="s">
        <v>21506</v>
      </c>
      <c r="AF24" s="1543" t="s">
        <v>21507</v>
      </c>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row>
    <row r="25" spans="1:84" s="36" customFormat="1" ht="33" customHeight="1" thickBot="1">
      <c r="A25" s="6"/>
      <c r="B25" s="1809" t="s">
        <v>21508</v>
      </c>
      <c r="C25" s="382" t="s">
        <v>813</v>
      </c>
      <c r="D25" s="382">
        <v>3</v>
      </c>
      <c r="E25" s="1991">
        <v>0</v>
      </c>
      <c r="F25" s="1991">
        <v>0</v>
      </c>
      <c r="G25" s="1991">
        <v>0</v>
      </c>
      <c r="H25" s="1991">
        <v>0</v>
      </c>
      <c r="I25" s="1991">
        <v>0</v>
      </c>
      <c r="J25" s="392">
        <f>IFERROR(SUM(E25:I25), 0)</f>
        <v>0</v>
      </c>
      <c r="K25" s="56"/>
      <c r="L25" s="387" t="s">
        <v>21509</v>
      </c>
      <c r="M25" s="270"/>
      <c r="N25" s="963"/>
      <c r="O25" s="270"/>
      <c r="P25" s="285"/>
      <c r="Q25" s="321">
        <f>IF( SUM( S25:W25 ) = 0, 0, $S$8 )</f>
        <v>0</v>
      </c>
      <c r="R25" s="286"/>
      <c r="S25" s="323">
        <f t="shared" si="4"/>
        <v>0</v>
      </c>
      <c r="T25" s="323">
        <f t="shared" si="4"/>
        <v>0</v>
      </c>
      <c r="U25" s="323">
        <f t="shared" si="4"/>
        <v>0</v>
      </c>
      <c r="V25" s="323">
        <f t="shared" si="4"/>
        <v>0</v>
      </c>
      <c r="W25" s="323">
        <f t="shared" si="4"/>
        <v>0</v>
      </c>
      <c r="X25" s="281"/>
      <c r="Y25" s="6"/>
      <c r="Z25" s="1809" t="s">
        <v>21508</v>
      </c>
      <c r="AA25" s="500" t="s">
        <v>21510</v>
      </c>
      <c r="AB25" s="1590" t="s">
        <v>21511</v>
      </c>
      <c r="AC25" s="505" t="s">
        <v>21512</v>
      </c>
      <c r="AD25" s="500" t="s">
        <v>21513</v>
      </c>
      <c r="AE25" s="500" t="s">
        <v>21514</v>
      </c>
      <c r="AF25" s="1544" t="s">
        <v>21515</v>
      </c>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row>
    <row r="26" spans="1:84" s="36" customFormat="1" ht="15" customHeight="1" thickBot="1">
      <c r="A26" s="6"/>
      <c r="B26" s="22"/>
      <c r="C26" s="22"/>
      <c r="D26" s="22"/>
      <c r="E26" s="10"/>
      <c r="F26" s="10"/>
      <c r="G26" s="10"/>
      <c r="H26" s="10"/>
      <c r="I26" s="10"/>
      <c r="J26" s="10"/>
      <c r="K26" s="56"/>
      <c r="L26" s="9"/>
      <c r="M26" s="270"/>
      <c r="N26" s="270"/>
      <c r="O26" s="270"/>
      <c r="P26" s="285"/>
      <c r="Q26" s="321"/>
      <c r="R26" s="286"/>
      <c r="S26" s="320"/>
      <c r="T26" s="320"/>
      <c r="U26" s="320"/>
      <c r="V26" s="320"/>
      <c r="W26" s="320"/>
      <c r="X26" s="281"/>
      <c r="Y26" s="6"/>
      <c r="Z26" s="22"/>
      <c r="AA26" s="10"/>
      <c r="AB26" s="10"/>
      <c r="AC26" s="10"/>
      <c r="AD26" s="10"/>
      <c r="AE26" s="10"/>
      <c r="AF26" s="10"/>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row>
    <row r="27" spans="1:84" s="36" customFormat="1" ht="33" customHeight="1" thickBot="1">
      <c r="A27" s="6"/>
      <c r="B27" s="1825" t="s">
        <v>1903</v>
      </c>
      <c r="C27" s="458" t="s">
        <v>813</v>
      </c>
      <c r="D27" s="458">
        <v>3</v>
      </c>
      <c r="E27" s="478">
        <f>IFERROR(SUM(E9:E15,E18:E20,E23:E25), 0)</f>
        <v>7.3849999999999998</v>
      </c>
      <c r="F27" s="478">
        <f t="shared" ref="F27:I27" si="5">IFERROR(SUM(F9:F15,F18:F20,F23:F25), 0)</f>
        <v>1.2589999999999999</v>
      </c>
      <c r="G27" s="478">
        <f t="shared" si="5"/>
        <v>2E-3</v>
      </c>
      <c r="H27" s="478">
        <f t="shared" si="5"/>
        <v>8.0500000000000007</v>
      </c>
      <c r="I27" s="478">
        <f t="shared" si="5"/>
        <v>46.911999999999999</v>
      </c>
      <c r="J27" s="474">
        <f>IFERROR(SUM(J9:J15,J18:J20,J23:J25), 0)</f>
        <v>63.608000000000004</v>
      </c>
      <c r="K27" s="56"/>
      <c r="L27" s="583" t="s">
        <v>21516</v>
      </c>
      <c r="M27" s="270"/>
      <c r="N27" s="964"/>
      <c r="O27" s="270"/>
      <c r="P27" s="285"/>
      <c r="Q27" s="321">
        <f>IF( SUM( S27:W27 ) = 0, 0, $S$8 )</f>
        <v>0</v>
      </c>
      <c r="R27" s="286"/>
      <c r="S27" s="320"/>
      <c r="T27" s="320"/>
      <c r="U27" s="320"/>
      <c r="V27" s="320"/>
      <c r="W27" s="320"/>
      <c r="X27" s="281"/>
      <c r="Y27" s="6"/>
      <c r="Z27" s="1825" t="s">
        <v>1903</v>
      </c>
      <c r="AA27" s="485" t="s">
        <v>21517</v>
      </c>
      <c r="AB27" s="485" t="s">
        <v>21518</v>
      </c>
      <c r="AC27" s="485" t="s">
        <v>21519</v>
      </c>
      <c r="AD27" s="485" t="s">
        <v>21520</v>
      </c>
      <c r="AE27" s="485" t="s">
        <v>21521</v>
      </c>
      <c r="AF27" s="881" t="s">
        <v>21522</v>
      </c>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row>
    <row r="28" spans="1:84" s="36" customFormat="1" ht="15" customHeight="1" thickBot="1">
      <c r="A28" s="6"/>
      <c r="B28" s="22"/>
      <c r="C28" s="22"/>
      <c r="D28" s="22"/>
      <c r="E28" s="10"/>
      <c r="F28" s="10"/>
      <c r="G28" s="10"/>
      <c r="H28" s="10"/>
      <c r="I28" s="10"/>
      <c r="J28" s="10"/>
      <c r="K28" s="56"/>
      <c r="L28" s="9"/>
      <c r="M28" s="270"/>
      <c r="N28" s="270"/>
      <c r="O28" s="270"/>
      <c r="P28" s="285"/>
      <c r="Q28" s="321"/>
      <c r="R28" s="286"/>
      <c r="S28" s="320"/>
      <c r="T28" s="320"/>
      <c r="U28" s="320"/>
      <c r="V28" s="320"/>
      <c r="W28" s="320"/>
      <c r="X28" s="281"/>
      <c r="Y28" s="6"/>
      <c r="Z28" s="22"/>
      <c r="AA28" s="10"/>
      <c r="AB28" s="10"/>
      <c r="AC28" s="10"/>
      <c r="AD28" s="10"/>
      <c r="AE28" s="10"/>
      <c r="AF28" s="10"/>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row>
    <row r="29" spans="1:84" s="36" customFormat="1" ht="20.25" customHeight="1" thickBot="1">
      <c r="A29" s="6"/>
      <c r="B29" s="378" t="s">
        <v>1286</v>
      </c>
      <c r="C29" s="279"/>
      <c r="D29" s="279"/>
      <c r="E29" s="14"/>
      <c r="F29" s="14"/>
      <c r="G29" s="14"/>
      <c r="H29" s="96"/>
      <c r="I29" s="96"/>
      <c r="J29" s="56"/>
      <c r="K29" s="56"/>
      <c r="L29" s="97"/>
      <c r="M29" s="72"/>
      <c r="N29" s="72"/>
      <c r="O29" s="72"/>
      <c r="P29" s="285"/>
      <c r="Q29" s="321"/>
      <c r="R29" s="286"/>
      <c r="S29" s="320"/>
      <c r="T29" s="320"/>
      <c r="U29" s="320"/>
      <c r="V29" s="320"/>
      <c r="W29" s="320"/>
      <c r="X29" s="281"/>
      <c r="Y29" s="6"/>
      <c r="Z29" s="378" t="s">
        <v>1286</v>
      </c>
      <c r="AA29" s="14"/>
      <c r="AB29" s="14"/>
      <c r="AC29" s="14"/>
      <c r="AD29" s="96"/>
      <c r="AE29" s="96"/>
      <c r="AF29" s="5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row>
    <row r="30" spans="1:84" s="36" customFormat="1" ht="33" customHeight="1">
      <c r="A30" s="6"/>
      <c r="B30" s="394" t="s">
        <v>21523</v>
      </c>
      <c r="C30" s="379" t="s">
        <v>813</v>
      </c>
      <c r="D30" s="379">
        <v>3</v>
      </c>
      <c r="E30" s="1989">
        <v>0</v>
      </c>
      <c r="F30" s="1989">
        <v>0</v>
      </c>
      <c r="G30" s="1989">
        <v>0</v>
      </c>
      <c r="H30" s="1989">
        <v>0</v>
      </c>
      <c r="I30" s="1989">
        <v>0</v>
      </c>
      <c r="J30" s="503">
        <f>IFERROR(SUM(E30:I30), 0)</f>
        <v>0</v>
      </c>
      <c r="K30" s="56"/>
      <c r="L30" s="385" t="s">
        <v>21524</v>
      </c>
      <c r="M30" s="270"/>
      <c r="N30" s="961"/>
      <c r="O30" s="270"/>
      <c r="P30" s="285"/>
      <c r="Q30" s="321">
        <f>IF( SUM( S30:W30 ) = 0, 0, $S$8 )</f>
        <v>0</v>
      </c>
      <c r="R30" s="286"/>
      <c r="S30" s="323">
        <f t="shared" ref="S30:W31" si="6" xml:space="preserve"> IF( ISNUMBER(E30), 0, 1 )</f>
        <v>0</v>
      </c>
      <c r="T30" s="323">
        <f t="shared" si="6"/>
        <v>0</v>
      </c>
      <c r="U30" s="323">
        <f t="shared" si="6"/>
        <v>0</v>
      </c>
      <c r="V30" s="323">
        <f t="shared" si="6"/>
        <v>0</v>
      </c>
      <c r="W30" s="323">
        <f t="shared" si="6"/>
        <v>0</v>
      </c>
      <c r="X30" s="281"/>
      <c r="Y30" s="6"/>
      <c r="Z30" s="394" t="s">
        <v>21523</v>
      </c>
      <c r="AA30" s="908" t="s">
        <v>21525</v>
      </c>
      <c r="AB30" s="380" t="s">
        <v>21526</v>
      </c>
      <c r="AC30" s="380" t="s">
        <v>21527</v>
      </c>
      <c r="AD30" s="380" t="s">
        <v>21528</v>
      </c>
      <c r="AE30" s="380" t="s">
        <v>21529</v>
      </c>
      <c r="AF30" s="465" t="s">
        <v>21530</v>
      </c>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row>
    <row r="31" spans="1:84" s="36" customFormat="1" ht="33" customHeight="1">
      <c r="A31" s="6"/>
      <c r="B31" s="1805" t="s">
        <v>21531</v>
      </c>
      <c r="C31" s="375" t="s">
        <v>813</v>
      </c>
      <c r="D31" s="375">
        <v>3</v>
      </c>
      <c r="E31" s="1990">
        <v>1.419</v>
      </c>
      <c r="F31" s="1990">
        <v>3.0000000000000001E-3</v>
      </c>
      <c r="G31" s="1990">
        <v>0</v>
      </c>
      <c r="H31" s="1990">
        <v>2.6030000000000002</v>
      </c>
      <c r="I31" s="1990">
        <v>14.157</v>
      </c>
      <c r="J31" s="504">
        <f>IFERROR(SUM(E31:I31), 0)</f>
        <v>18.182000000000002</v>
      </c>
      <c r="K31" s="56"/>
      <c r="L31" s="386" t="s">
        <v>21532</v>
      </c>
      <c r="M31" s="270"/>
      <c r="N31" s="962"/>
      <c r="O31" s="270"/>
      <c r="P31" s="285"/>
      <c r="Q31" s="321">
        <f>IF( SUM( S31:W31 ) = 0, 0, $S$8 )</f>
        <v>0</v>
      </c>
      <c r="R31" s="286"/>
      <c r="S31" s="323">
        <f t="shared" si="6"/>
        <v>0</v>
      </c>
      <c r="T31" s="323">
        <f t="shared" si="6"/>
        <v>0</v>
      </c>
      <c r="U31" s="323">
        <f t="shared" si="6"/>
        <v>0</v>
      </c>
      <c r="V31" s="323">
        <f t="shared" si="6"/>
        <v>0</v>
      </c>
      <c r="W31" s="323">
        <f t="shared" si="6"/>
        <v>0</v>
      </c>
      <c r="X31" s="281"/>
      <c r="Y31" s="6"/>
      <c r="Z31" s="1805" t="s">
        <v>21531</v>
      </c>
      <c r="AA31" s="895" t="s">
        <v>21533</v>
      </c>
      <c r="AB31" s="376" t="s">
        <v>21534</v>
      </c>
      <c r="AC31" s="376" t="s">
        <v>21535</v>
      </c>
      <c r="AD31" s="376" t="s">
        <v>21536</v>
      </c>
      <c r="AE31" s="376" t="s">
        <v>21537</v>
      </c>
      <c r="AF31" s="466" t="s">
        <v>21538</v>
      </c>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row>
    <row r="32" spans="1:84" s="36" customFormat="1" ht="33" customHeight="1" thickBot="1">
      <c r="A32" s="6"/>
      <c r="B32" s="1809" t="s">
        <v>21539</v>
      </c>
      <c r="C32" s="382" t="s">
        <v>813</v>
      </c>
      <c r="D32" s="382">
        <v>3</v>
      </c>
      <c r="E32" s="391">
        <f>IFERROR(SUM(E30:E31), 0)</f>
        <v>1.419</v>
      </c>
      <c r="F32" s="391">
        <f>IFERROR(SUM(F30:F31), 0)</f>
        <v>3.0000000000000001E-3</v>
      </c>
      <c r="G32" s="391">
        <f>IFERROR(SUM(G30:G31), 0)</f>
        <v>0</v>
      </c>
      <c r="H32" s="391">
        <f>IFERROR(SUM(H30:H31), 0)</f>
        <v>2.6030000000000002</v>
      </c>
      <c r="I32" s="391">
        <f>IFERROR(SUM(I30:I31), 0)</f>
        <v>14.157</v>
      </c>
      <c r="J32" s="392">
        <f>IFERROR(SUM(E32:I32), 0)</f>
        <v>18.182000000000002</v>
      </c>
      <c r="K32" s="56"/>
      <c r="L32" s="387" t="s">
        <v>21540</v>
      </c>
      <c r="M32" s="270"/>
      <c r="N32" s="963"/>
      <c r="O32" s="270"/>
      <c r="P32" s="285"/>
      <c r="Q32" s="321"/>
      <c r="R32" s="286"/>
      <c r="S32" s="320"/>
      <c r="T32" s="320"/>
      <c r="U32" s="320"/>
      <c r="V32" s="320"/>
      <c r="W32" s="320"/>
      <c r="X32" s="281"/>
      <c r="Y32" s="6"/>
      <c r="Z32" s="1809" t="s">
        <v>21539</v>
      </c>
      <c r="AA32" s="505" t="s">
        <v>21541</v>
      </c>
      <c r="AB32" s="505" t="s">
        <v>21542</v>
      </c>
      <c r="AC32" s="505" t="s">
        <v>21543</v>
      </c>
      <c r="AD32" s="505" t="s">
        <v>21544</v>
      </c>
      <c r="AE32" s="505" t="s">
        <v>21545</v>
      </c>
      <c r="AF32" s="506" t="s">
        <v>21546</v>
      </c>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row>
    <row r="33" spans="1:84" s="36" customFormat="1" ht="15" customHeight="1" thickBot="1">
      <c r="A33" s="6"/>
      <c r="B33" s="22"/>
      <c r="C33" s="22"/>
      <c r="D33" s="22"/>
      <c r="E33" s="10"/>
      <c r="F33" s="10"/>
      <c r="G33" s="10"/>
      <c r="H33" s="10"/>
      <c r="I33" s="10"/>
      <c r="J33" s="10"/>
      <c r="K33" s="56"/>
      <c r="L33" s="9"/>
      <c r="M33" s="270"/>
      <c r="N33" s="270"/>
      <c r="O33" s="270"/>
      <c r="P33" s="285"/>
      <c r="Q33" s="321"/>
      <c r="R33" s="286"/>
      <c r="S33" s="320"/>
      <c r="T33" s="320"/>
      <c r="U33" s="320"/>
      <c r="V33" s="320"/>
      <c r="W33" s="320"/>
      <c r="X33" s="281"/>
      <c r="Y33" s="6"/>
      <c r="Z33" s="22"/>
      <c r="AA33" s="10"/>
      <c r="AB33" s="10"/>
      <c r="AC33" s="10"/>
      <c r="AD33" s="10"/>
      <c r="AE33" s="10"/>
      <c r="AF33" s="10"/>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row>
    <row r="34" spans="1:84" s="36" customFormat="1" ht="20.25" customHeight="1" thickBot="1">
      <c r="A34" s="6"/>
      <c r="B34" s="390" t="s">
        <v>21547</v>
      </c>
      <c r="C34" s="279"/>
      <c r="D34" s="279"/>
      <c r="E34" s="10"/>
      <c r="F34" s="10"/>
      <c r="G34" s="10"/>
      <c r="H34" s="10"/>
      <c r="I34" s="10"/>
      <c r="J34" s="10"/>
      <c r="K34" s="56"/>
      <c r="L34" s="9"/>
      <c r="M34" s="270"/>
      <c r="N34" s="270"/>
      <c r="O34" s="270"/>
      <c r="P34" s="285"/>
      <c r="Q34" s="321"/>
      <c r="R34" s="286"/>
      <c r="S34" s="320"/>
      <c r="T34" s="320"/>
      <c r="U34" s="320"/>
      <c r="V34" s="320"/>
      <c r="W34" s="320"/>
      <c r="X34" s="281"/>
      <c r="Y34" s="6"/>
      <c r="Z34" s="390" t="s">
        <v>21547</v>
      </c>
      <c r="AA34" s="10"/>
      <c r="AB34" s="10"/>
      <c r="AC34" s="10"/>
      <c r="AD34" s="10"/>
      <c r="AE34" s="10"/>
      <c r="AF34" s="10"/>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row>
    <row r="35" spans="1:84" ht="33" customHeight="1" thickBot="1">
      <c r="A35" s="1902"/>
      <c r="B35" s="1825" t="s">
        <v>21548</v>
      </c>
      <c r="C35" s="458" t="s">
        <v>1430</v>
      </c>
      <c r="D35" s="458">
        <v>0</v>
      </c>
      <c r="E35" s="1995">
        <v>0</v>
      </c>
      <c r="F35" s="1995">
        <v>0</v>
      </c>
      <c r="G35" s="1995">
        <v>0</v>
      </c>
      <c r="H35" s="1995">
        <v>0</v>
      </c>
      <c r="I35" s="1995">
        <v>6108</v>
      </c>
      <c r="J35" s="474">
        <f>IFERROR(SUM(E35:I35), 0)</f>
        <v>6108</v>
      </c>
      <c r="K35" s="56"/>
      <c r="L35" s="583" t="s">
        <v>21549</v>
      </c>
      <c r="M35" s="270"/>
      <c r="N35" s="964" t="s">
        <v>27588</v>
      </c>
      <c r="O35" s="270"/>
      <c r="P35" s="285"/>
      <c r="Q35" s="321">
        <f>IF( SUM( S35:W35 ) = 0, 0, $S$8 )</f>
        <v>0</v>
      </c>
      <c r="R35" s="284"/>
      <c r="S35" s="323">
        <f xml:space="preserve"> IF( ISNUMBER(E35), 0, 1 )</f>
        <v>0</v>
      </c>
      <c r="T35" s="323">
        <f xml:space="preserve"> IF( ISNUMBER(F35), 0, 1 )</f>
        <v>0</v>
      </c>
      <c r="U35" s="323">
        <f xml:space="preserve"> IF( ISNUMBER(G35), 0, 1 )</f>
        <v>0</v>
      </c>
      <c r="V35" s="323">
        <f xml:space="preserve"> IF( ISNUMBER(H35), 0, 1 )</f>
        <v>0</v>
      </c>
      <c r="W35" s="323">
        <f xml:space="preserve"> IF( ISNUMBER(I35), 0, 1 )</f>
        <v>0</v>
      </c>
      <c r="X35" s="1895"/>
      <c r="Y35" s="1902"/>
      <c r="Z35" s="1825" t="s">
        <v>21548</v>
      </c>
      <c r="AA35" s="485" t="s">
        <v>21550</v>
      </c>
      <c r="AB35" s="485" t="s">
        <v>21551</v>
      </c>
      <c r="AC35" s="485" t="s">
        <v>21552</v>
      </c>
      <c r="AD35" s="485" t="s">
        <v>21553</v>
      </c>
      <c r="AE35" s="485" t="s">
        <v>21554</v>
      </c>
      <c r="AF35" s="881" t="s">
        <v>21555</v>
      </c>
      <c r="AG35" s="1902"/>
      <c r="AH35" s="1902"/>
      <c r="AI35" s="1902"/>
      <c r="AJ35" s="1902"/>
      <c r="AK35" s="1902"/>
      <c r="AL35" s="1902"/>
      <c r="AM35" s="1902"/>
      <c r="AN35" s="1902"/>
      <c r="AO35" s="1902"/>
      <c r="AP35" s="1902"/>
      <c r="AQ35" s="1902"/>
      <c r="AR35" s="1902"/>
      <c r="AS35" s="1902"/>
      <c r="AT35" s="1902"/>
      <c r="AU35" s="1902"/>
      <c r="AV35" s="1902"/>
      <c r="AW35" s="1902"/>
      <c r="AX35" s="1902"/>
      <c r="AY35" s="1902"/>
      <c r="AZ35" s="1902"/>
      <c r="BA35" s="1902"/>
      <c r="BB35" s="1902"/>
      <c r="BC35" s="1902"/>
      <c r="BD35" s="1902"/>
      <c r="BE35" s="1902"/>
      <c r="BF35" s="1902"/>
      <c r="BG35" s="1902"/>
      <c r="BH35" s="1902"/>
      <c r="BI35" s="1902"/>
      <c r="BJ35" s="1902"/>
      <c r="BK35" s="1902"/>
      <c r="BL35" s="1902"/>
      <c r="BM35" s="1902"/>
      <c r="BN35" s="1902"/>
      <c r="BO35" s="1902"/>
      <c r="BP35" s="1902"/>
      <c r="BQ35" s="1902"/>
      <c r="BR35" s="1902"/>
      <c r="BS35" s="1902"/>
      <c r="BT35" s="1902"/>
      <c r="BU35" s="1902"/>
      <c r="BV35" s="1902"/>
      <c r="BW35" s="1902"/>
      <c r="BX35" s="1902"/>
      <c r="BY35" s="1902"/>
      <c r="BZ35" s="1902"/>
      <c r="CA35" s="1902"/>
      <c r="CB35" s="1902"/>
      <c r="CC35" s="1902"/>
      <c r="CD35" s="1902"/>
      <c r="CE35" s="1902"/>
      <c r="CF35" s="1902"/>
    </row>
    <row r="36" spans="1:84" ht="18.75" customHeight="1">
      <c r="A36" s="1902"/>
      <c r="B36" s="22"/>
      <c r="C36" s="22"/>
      <c r="D36" s="22"/>
      <c r="E36" s="10"/>
      <c r="F36" s="10"/>
      <c r="G36" s="10"/>
      <c r="H36" s="10"/>
      <c r="I36" s="10"/>
      <c r="J36" s="10" t="s">
        <v>2125</v>
      </c>
      <c r="K36" s="56"/>
      <c r="L36" s="9"/>
      <c r="M36" s="270"/>
      <c r="N36" s="270"/>
      <c r="O36" s="270"/>
      <c r="P36" s="37"/>
      <c r="Q36" s="38"/>
      <c r="R36" s="38"/>
      <c r="S36" s="1902"/>
      <c r="T36" s="1902"/>
      <c r="U36" s="1902"/>
      <c r="V36" s="1902"/>
      <c r="W36" s="1902"/>
      <c r="X36" s="1902"/>
      <c r="Y36" s="1902"/>
      <c r="Z36" s="1720"/>
      <c r="AA36" s="10"/>
      <c r="AB36" s="10"/>
      <c r="AC36" s="10"/>
      <c r="AD36" s="10"/>
      <c r="AE36" s="10"/>
      <c r="AF36" s="10"/>
      <c r="AG36" s="1902"/>
      <c r="AH36" s="1902"/>
      <c r="AI36" s="1902"/>
      <c r="AJ36" s="1902"/>
      <c r="AK36" s="1902"/>
      <c r="AL36" s="1902"/>
      <c r="AM36" s="1902"/>
      <c r="AN36" s="1902"/>
      <c r="AO36" s="1902"/>
      <c r="AP36" s="1902"/>
      <c r="AQ36" s="1902"/>
      <c r="AR36" s="1902"/>
      <c r="AS36" s="1902"/>
      <c r="AT36" s="1902"/>
      <c r="AU36" s="1902"/>
      <c r="AV36" s="1902"/>
      <c r="AW36" s="1902"/>
      <c r="AX36" s="1902"/>
      <c r="AY36" s="1902"/>
      <c r="AZ36" s="1902"/>
      <c r="BA36" s="1902"/>
      <c r="BB36" s="1902"/>
      <c r="BC36" s="1902"/>
      <c r="BD36" s="1902"/>
      <c r="BE36" s="1902"/>
      <c r="BF36" s="1902"/>
      <c r="BG36" s="1902"/>
      <c r="BH36" s="1902"/>
      <c r="BI36" s="1902"/>
      <c r="BJ36" s="1902"/>
      <c r="BK36" s="1902"/>
      <c r="BL36" s="1902"/>
      <c r="BM36" s="1902"/>
      <c r="BN36" s="1902"/>
      <c r="BO36" s="1902"/>
      <c r="BP36" s="1902"/>
      <c r="BQ36" s="1902"/>
      <c r="BR36" s="1902"/>
      <c r="BS36" s="1902"/>
      <c r="BT36" s="1902"/>
      <c r="BU36" s="1902"/>
      <c r="BV36" s="1902"/>
      <c r="BW36" s="1902"/>
      <c r="BX36" s="1902"/>
      <c r="BY36" s="1902"/>
      <c r="BZ36" s="1902"/>
      <c r="CA36" s="1902"/>
      <c r="CB36" s="1902"/>
      <c r="CC36" s="1902"/>
      <c r="CD36" s="1902"/>
      <c r="CE36" s="1902"/>
      <c r="CF36" s="1902"/>
    </row>
    <row r="37" spans="1:84">
      <c r="A37" s="1902"/>
      <c r="B37" s="1902"/>
      <c r="C37" s="1902"/>
      <c r="D37" s="1902"/>
      <c r="E37" s="1902"/>
      <c r="F37" s="1902"/>
      <c r="G37" s="1902"/>
      <c r="H37" s="1902"/>
      <c r="I37" s="1902"/>
      <c r="J37" s="1902"/>
      <c r="K37" s="1902"/>
      <c r="L37" s="1940"/>
      <c r="M37" s="1940"/>
      <c r="N37" s="1940"/>
      <c r="O37" s="1940"/>
      <c r="Q37" s="1902"/>
      <c r="R37" s="1902"/>
      <c r="S37" s="1902"/>
      <c r="T37" s="1902"/>
      <c r="U37" s="1902"/>
      <c r="V37" s="1902"/>
      <c r="W37" s="1902"/>
      <c r="X37" s="1902"/>
      <c r="Y37" s="1902"/>
      <c r="Z37" s="1902"/>
      <c r="AA37" s="1902"/>
      <c r="AB37" s="1902"/>
      <c r="AC37" s="1902"/>
      <c r="AD37" s="1902"/>
      <c r="AE37" s="1902"/>
      <c r="AF37" s="1902"/>
      <c r="AG37" s="1902"/>
      <c r="AH37" s="1902"/>
      <c r="AI37" s="1902"/>
      <c r="AJ37" s="1902"/>
      <c r="AK37" s="1902"/>
      <c r="AL37" s="1902"/>
      <c r="AM37" s="1902"/>
      <c r="AN37" s="1902"/>
      <c r="AO37" s="1902"/>
      <c r="AP37" s="1902"/>
      <c r="AQ37" s="1902"/>
      <c r="AR37" s="1902"/>
      <c r="AS37" s="1902"/>
      <c r="AT37" s="1902"/>
      <c r="AU37" s="1902"/>
      <c r="AV37" s="1902"/>
      <c r="AW37" s="1902"/>
      <c r="AX37" s="1902"/>
      <c r="AY37" s="1902"/>
      <c r="AZ37" s="1902"/>
      <c r="BA37" s="1902"/>
      <c r="BB37" s="1902"/>
      <c r="BC37" s="1902"/>
      <c r="BD37" s="1902"/>
      <c r="BE37" s="1902"/>
      <c r="BF37" s="1902"/>
      <c r="BG37" s="1902"/>
      <c r="BH37" s="1902"/>
      <c r="BI37" s="1902"/>
      <c r="BJ37" s="1902"/>
      <c r="BK37" s="1902"/>
      <c r="BL37" s="1902"/>
      <c r="BM37" s="1902"/>
      <c r="BN37" s="1902"/>
      <c r="BO37" s="1902"/>
      <c r="BP37" s="1902"/>
      <c r="BQ37" s="1902"/>
      <c r="BR37" s="1902"/>
      <c r="BS37" s="1902"/>
      <c r="BT37" s="1902"/>
      <c r="BU37" s="1902"/>
      <c r="BV37" s="1902"/>
      <c r="BW37" s="1902"/>
      <c r="BX37" s="1902"/>
      <c r="BY37" s="1902"/>
      <c r="BZ37" s="1902"/>
      <c r="CA37" s="1902"/>
      <c r="CB37" s="1902"/>
      <c r="CC37" s="1902"/>
      <c r="CD37" s="1902"/>
      <c r="CE37" s="1902"/>
      <c r="CF37" s="1902"/>
    </row>
    <row r="38" spans="1:84">
      <c r="A38" s="1902"/>
      <c r="B38" s="1902"/>
      <c r="C38" s="1902"/>
      <c r="D38" s="1902"/>
      <c r="E38" s="1902"/>
      <c r="F38" s="1902"/>
      <c r="G38" s="1902"/>
      <c r="H38" s="1902"/>
      <c r="I38" s="1902"/>
      <c r="J38" s="1902"/>
      <c r="K38" s="1902"/>
      <c r="L38" s="1940"/>
      <c r="M38" s="1940"/>
      <c r="N38" s="1940"/>
      <c r="O38" s="1940"/>
      <c r="Q38" s="1902"/>
      <c r="R38" s="1902"/>
      <c r="S38" s="1902"/>
      <c r="T38" s="1902"/>
      <c r="U38" s="1902"/>
      <c r="V38" s="1902"/>
      <c r="W38" s="1902"/>
      <c r="X38" s="1902"/>
      <c r="Y38" s="1902"/>
      <c r="Z38" s="1902"/>
      <c r="AA38" s="1902"/>
      <c r="AB38" s="1902"/>
      <c r="AC38" s="1902"/>
      <c r="AD38" s="1902"/>
      <c r="AE38" s="1902"/>
      <c r="AF38" s="1902"/>
      <c r="AG38" s="1902"/>
      <c r="AH38" s="1902"/>
      <c r="AI38" s="1902"/>
      <c r="AJ38" s="1902"/>
      <c r="AK38" s="1902"/>
      <c r="AL38" s="1902"/>
      <c r="AM38" s="1902"/>
      <c r="AN38" s="1902"/>
      <c r="AO38" s="1902"/>
      <c r="AP38" s="1902"/>
      <c r="AQ38" s="1902"/>
      <c r="AR38" s="1902"/>
      <c r="AS38" s="1902"/>
      <c r="AT38" s="1902"/>
      <c r="AU38" s="1902"/>
      <c r="AV38" s="1902"/>
      <c r="AW38" s="1902"/>
      <c r="AX38" s="1902"/>
      <c r="AY38" s="1902"/>
      <c r="AZ38" s="1902"/>
      <c r="BA38" s="1902"/>
      <c r="BB38" s="1902"/>
      <c r="BC38" s="1902"/>
      <c r="BD38" s="1902"/>
      <c r="BE38" s="1902"/>
      <c r="BF38" s="1902"/>
      <c r="BG38" s="1902"/>
      <c r="BH38" s="1902"/>
      <c r="BI38" s="1902"/>
      <c r="BJ38" s="1902"/>
      <c r="BK38" s="1902"/>
      <c r="BL38" s="1902"/>
      <c r="BM38" s="1902"/>
      <c r="BN38" s="1902"/>
      <c r="BO38" s="1902"/>
      <c r="BP38" s="1902"/>
      <c r="BQ38" s="1902"/>
      <c r="BR38" s="1902"/>
      <c r="BS38" s="1902"/>
      <c r="BT38" s="1902"/>
      <c r="BU38" s="1902"/>
      <c r="BV38" s="1902"/>
      <c r="BW38" s="1902"/>
      <c r="BX38" s="1902"/>
      <c r="BY38" s="1902"/>
      <c r="BZ38" s="1902"/>
      <c r="CA38" s="1902"/>
      <c r="CB38" s="1902"/>
      <c r="CC38" s="1902"/>
      <c r="CD38" s="1902"/>
      <c r="CE38" s="1902"/>
      <c r="CF38" s="1902"/>
    </row>
    <row r="39" spans="1:84">
      <c r="A39" s="1902"/>
      <c r="B39" s="1902"/>
      <c r="C39" s="1902"/>
      <c r="D39" s="1902"/>
      <c r="E39" s="1902"/>
      <c r="F39" s="1902"/>
      <c r="G39" s="1902"/>
      <c r="H39" s="1902"/>
      <c r="I39" s="1902"/>
      <c r="J39" s="1902"/>
      <c r="K39" s="1902"/>
      <c r="L39" s="1940"/>
      <c r="M39" s="1940"/>
      <c r="N39" s="1940"/>
      <c r="O39" s="1940"/>
      <c r="Q39" s="1902"/>
      <c r="R39" s="1902"/>
      <c r="S39" s="1902"/>
      <c r="T39" s="1902"/>
      <c r="U39" s="1902"/>
      <c r="V39" s="1902"/>
      <c r="W39" s="1902"/>
      <c r="X39" s="1902"/>
      <c r="Y39" s="1902"/>
      <c r="Z39" s="1902"/>
      <c r="AA39" s="1902"/>
      <c r="AB39" s="1902"/>
      <c r="AC39" s="1902"/>
      <c r="AD39" s="1902"/>
      <c r="AE39" s="1902"/>
      <c r="AF39" s="1902"/>
      <c r="AG39" s="1902"/>
      <c r="AH39" s="1902"/>
      <c r="AI39" s="1902"/>
      <c r="AJ39" s="1902"/>
      <c r="AK39" s="1902"/>
      <c r="AL39" s="1902"/>
      <c r="AM39" s="1902"/>
      <c r="AN39" s="1902"/>
      <c r="AO39" s="1902"/>
      <c r="AP39" s="1902"/>
      <c r="AQ39" s="1902"/>
      <c r="AR39" s="1902"/>
      <c r="AS39" s="1902"/>
      <c r="AT39" s="1902"/>
      <c r="AU39" s="1902"/>
      <c r="AV39" s="1902"/>
      <c r="AW39" s="1902"/>
      <c r="AX39" s="1902"/>
      <c r="AY39" s="1902"/>
      <c r="AZ39" s="1902"/>
      <c r="BA39" s="1902"/>
      <c r="BB39" s="1902"/>
      <c r="BC39" s="1902"/>
      <c r="BD39" s="1902"/>
      <c r="BE39" s="1902"/>
      <c r="BF39" s="1902"/>
      <c r="BG39" s="1902"/>
      <c r="BH39" s="1902"/>
      <c r="BI39" s="1902"/>
      <c r="BJ39" s="1902"/>
      <c r="BK39" s="1902"/>
      <c r="BL39" s="1902"/>
      <c r="BM39" s="1902"/>
      <c r="BN39" s="1902"/>
      <c r="BO39" s="1902"/>
      <c r="BP39" s="1902"/>
      <c r="BQ39" s="1902"/>
      <c r="BR39" s="1902"/>
      <c r="BS39" s="1902"/>
      <c r="BT39" s="1902"/>
      <c r="BU39" s="1902"/>
      <c r="BV39" s="1902"/>
      <c r="BW39" s="1902"/>
      <c r="BX39" s="1902"/>
      <c r="BY39" s="1902"/>
      <c r="BZ39" s="1902"/>
      <c r="CA39" s="1902"/>
      <c r="CB39" s="1902"/>
      <c r="CC39" s="1902"/>
      <c r="CD39" s="1902"/>
      <c r="CE39" s="1902"/>
      <c r="CF39" s="1902"/>
    </row>
    <row r="40" spans="1:84">
      <c r="A40" s="1902"/>
      <c r="B40" s="1902"/>
      <c r="C40" s="1902"/>
      <c r="D40" s="1902"/>
      <c r="E40" s="1902"/>
      <c r="F40" s="1902"/>
      <c r="G40" s="1902"/>
      <c r="H40" s="1902"/>
      <c r="I40" s="1902"/>
      <c r="J40" s="1902"/>
      <c r="K40" s="1902"/>
      <c r="L40" s="1940"/>
      <c r="M40" s="1940"/>
      <c r="N40" s="1940"/>
      <c r="O40" s="1940"/>
      <c r="Q40" s="1902"/>
      <c r="R40" s="1902"/>
      <c r="S40" s="1902"/>
      <c r="T40" s="1902"/>
      <c r="U40" s="1902"/>
      <c r="V40" s="1902"/>
      <c r="W40" s="1902"/>
      <c r="X40" s="1902"/>
      <c r="Y40" s="1902"/>
      <c r="Z40" s="1902"/>
      <c r="AA40" s="1902"/>
      <c r="AB40" s="1902"/>
      <c r="AC40" s="1902"/>
      <c r="AD40" s="1902"/>
      <c r="AE40" s="1902"/>
      <c r="AF40" s="1902"/>
      <c r="AG40" s="1902"/>
      <c r="AH40" s="1902"/>
      <c r="AI40" s="1902"/>
      <c r="AJ40" s="1902"/>
      <c r="AK40" s="1902"/>
      <c r="AL40" s="1902"/>
      <c r="AM40" s="1902"/>
      <c r="AN40" s="1902"/>
      <c r="AO40" s="1902"/>
      <c r="AP40" s="1902"/>
      <c r="AQ40" s="1902"/>
      <c r="AR40" s="1902"/>
      <c r="AS40" s="1902"/>
      <c r="AT40" s="1902"/>
      <c r="AU40" s="1902"/>
      <c r="AV40" s="1902"/>
      <c r="AW40" s="1902"/>
      <c r="AX40" s="1902"/>
      <c r="AY40" s="1902"/>
      <c r="AZ40" s="1902"/>
      <c r="BA40" s="1902"/>
      <c r="BB40" s="1902"/>
      <c r="BC40" s="1902"/>
      <c r="BD40" s="1902"/>
      <c r="BE40" s="1902"/>
      <c r="BF40" s="1902"/>
      <c r="BG40" s="1902"/>
      <c r="BH40" s="1902"/>
      <c r="BI40" s="1902"/>
      <c r="BJ40" s="1902"/>
      <c r="BK40" s="1902"/>
      <c r="BL40" s="1902"/>
      <c r="BM40" s="1902"/>
      <c r="BN40" s="1902"/>
      <c r="BO40" s="1902"/>
      <c r="BP40" s="1902"/>
      <c r="BQ40" s="1902"/>
      <c r="BR40" s="1902"/>
      <c r="BS40" s="1902"/>
      <c r="BT40" s="1902"/>
      <c r="BU40" s="1902"/>
      <c r="BV40" s="1902"/>
      <c r="BW40" s="1902"/>
      <c r="BX40" s="1902"/>
      <c r="BY40" s="1902"/>
      <c r="BZ40" s="1902"/>
      <c r="CA40" s="1902"/>
      <c r="CB40" s="1902"/>
      <c r="CC40" s="1902"/>
      <c r="CD40" s="1902"/>
      <c r="CE40" s="1902"/>
      <c r="CF40" s="1902"/>
    </row>
    <row r="41" spans="1:84">
      <c r="A41" s="1902"/>
      <c r="B41" s="1902"/>
      <c r="C41" s="1902"/>
      <c r="D41" s="1902"/>
      <c r="E41" s="1902"/>
      <c r="F41" s="1902"/>
      <c r="G41" s="1902"/>
      <c r="H41" s="1902"/>
      <c r="I41" s="1902"/>
      <c r="J41" s="1902"/>
      <c r="K41" s="1902"/>
      <c r="L41" s="1940"/>
      <c r="M41" s="1940"/>
      <c r="N41" s="1940"/>
      <c r="O41" s="1940"/>
      <c r="Q41" s="1902"/>
      <c r="R41" s="1902"/>
      <c r="S41" s="1902"/>
      <c r="T41" s="1902"/>
      <c r="U41" s="1902"/>
      <c r="V41" s="1902"/>
      <c r="W41" s="1902"/>
      <c r="X41" s="1902"/>
      <c r="Y41" s="1902"/>
      <c r="Z41" s="1902"/>
      <c r="AA41" s="1902"/>
      <c r="AB41" s="1902"/>
      <c r="AC41" s="1902"/>
      <c r="AD41" s="1902"/>
      <c r="AE41" s="1902"/>
      <c r="AF41" s="1902"/>
      <c r="AG41" s="1902"/>
      <c r="AH41" s="1902"/>
      <c r="AI41" s="1902"/>
      <c r="AJ41" s="1902"/>
      <c r="AK41" s="1902"/>
      <c r="AL41" s="1902"/>
      <c r="AM41" s="1902"/>
      <c r="AN41" s="1902"/>
      <c r="AO41" s="1902"/>
      <c r="AP41" s="1902"/>
      <c r="AQ41" s="1902"/>
      <c r="AR41" s="1902"/>
      <c r="AS41" s="1902"/>
      <c r="AT41" s="1902"/>
      <c r="AU41" s="1902"/>
      <c r="AV41" s="1902"/>
      <c r="AW41" s="1902"/>
      <c r="AX41" s="1902"/>
      <c r="AY41" s="1902"/>
      <c r="AZ41" s="1902"/>
      <c r="BA41" s="1902"/>
      <c r="BB41" s="1902"/>
      <c r="BC41" s="1902"/>
      <c r="BD41" s="1902"/>
      <c r="BE41" s="1902"/>
      <c r="BF41" s="1902"/>
      <c r="BG41" s="1902"/>
      <c r="BH41" s="1902"/>
      <c r="BI41" s="1902"/>
      <c r="BJ41" s="1902"/>
      <c r="BK41" s="1902"/>
      <c r="BL41" s="1902"/>
      <c r="BM41" s="1902"/>
      <c r="BN41" s="1902"/>
      <c r="BO41" s="1902"/>
      <c r="BP41" s="1902"/>
      <c r="BQ41" s="1902"/>
      <c r="BR41" s="1902"/>
      <c r="BS41" s="1902"/>
      <c r="BT41" s="1902"/>
      <c r="BU41" s="1902"/>
      <c r="BV41" s="1902"/>
      <c r="BW41" s="1902"/>
      <c r="BX41" s="1902"/>
      <c r="BY41" s="1902"/>
      <c r="BZ41" s="1902"/>
      <c r="CA41" s="1902"/>
      <c r="CB41" s="1902"/>
      <c r="CC41" s="1902"/>
      <c r="CD41" s="1902"/>
      <c r="CE41" s="1902"/>
      <c r="CF41" s="1902"/>
    </row>
    <row r="42" spans="1:84">
      <c r="A42" s="1902"/>
      <c r="B42" s="1902"/>
      <c r="C42" s="1902"/>
      <c r="D42" s="1902"/>
      <c r="E42" s="1902"/>
      <c r="F42" s="1902"/>
      <c r="G42" s="1902"/>
      <c r="H42" s="1902"/>
      <c r="I42" s="1902"/>
      <c r="J42" s="1902"/>
      <c r="K42" s="1902"/>
      <c r="L42" s="1940"/>
      <c r="M42" s="1940"/>
      <c r="N42" s="1940"/>
      <c r="O42" s="1940"/>
      <c r="Q42" s="1902"/>
      <c r="R42" s="1902"/>
      <c r="S42" s="1902"/>
      <c r="T42" s="1902"/>
      <c r="U42" s="1902"/>
      <c r="V42" s="1902"/>
      <c r="W42" s="1902"/>
      <c r="X42" s="1902"/>
      <c r="Y42" s="1902"/>
      <c r="Z42" s="1902"/>
      <c r="AA42" s="1902"/>
      <c r="AB42" s="1902"/>
      <c r="AC42" s="1902"/>
      <c r="AD42" s="1902"/>
      <c r="AE42" s="1902"/>
      <c r="AF42" s="1902"/>
      <c r="AG42" s="1902"/>
      <c r="AH42" s="1902"/>
      <c r="AI42" s="1902"/>
      <c r="AJ42" s="1902"/>
      <c r="AK42" s="1902"/>
      <c r="AL42" s="1902"/>
      <c r="AM42" s="1902"/>
      <c r="AN42" s="1902"/>
      <c r="AO42" s="1902"/>
      <c r="AP42" s="1902"/>
      <c r="AQ42" s="1902"/>
      <c r="AR42" s="1902"/>
      <c r="AS42" s="1902"/>
      <c r="AT42" s="1902"/>
      <c r="AU42" s="1902"/>
      <c r="AV42" s="1902"/>
      <c r="AW42" s="1902"/>
      <c r="AX42" s="1902"/>
      <c r="AY42" s="1902"/>
      <c r="AZ42" s="1902"/>
      <c r="BA42" s="1902"/>
      <c r="BB42" s="1902"/>
      <c r="BC42" s="1902"/>
      <c r="BD42" s="1902"/>
      <c r="BE42" s="1902"/>
      <c r="BF42" s="1902"/>
      <c r="BG42" s="1902"/>
      <c r="BH42" s="1902"/>
      <c r="BI42" s="1902"/>
      <c r="BJ42" s="1902"/>
      <c r="BK42" s="1902"/>
      <c r="BL42" s="1902"/>
      <c r="BM42" s="1902"/>
      <c r="BN42" s="1902"/>
      <c r="BO42" s="1902"/>
      <c r="BP42" s="1902"/>
      <c r="BQ42" s="1902"/>
      <c r="BR42" s="1902"/>
      <c r="BS42" s="1902"/>
      <c r="BT42" s="1902"/>
      <c r="BU42" s="1902"/>
      <c r="BV42" s="1902"/>
      <c r="BW42" s="1902"/>
      <c r="BX42" s="1902"/>
      <c r="BY42" s="1902"/>
      <c r="BZ42" s="1902"/>
      <c r="CA42" s="1902"/>
      <c r="CB42" s="1902"/>
      <c r="CC42" s="1902"/>
      <c r="CD42" s="1902"/>
      <c r="CE42" s="1902"/>
      <c r="CF42" s="1902"/>
    </row>
    <row r="43" spans="1:84">
      <c r="A43" s="1902"/>
      <c r="B43" s="1902"/>
      <c r="C43" s="1902"/>
      <c r="D43" s="1902"/>
      <c r="E43" s="1902"/>
      <c r="F43" s="1902"/>
      <c r="G43" s="1902"/>
      <c r="H43" s="1902"/>
      <c r="I43" s="1902"/>
      <c r="J43" s="1902"/>
      <c r="K43" s="1902"/>
      <c r="L43" s="1940"/>
      <c r="M43" s="1940"/>
      <c r="N43" s="1940"/>
      <c r="O43" s="1940"/>
      <c r="Q43" s="1902"/>
      <c r="R43" s="1902"/>
      <c r="S43" s="1902"/>
      <c r="T43" s="1902"/>
      <c r="U43" s="1902"/>
      <c r="V43" s="1902"/>
      <c r="W43" s="1902"/>
      <c r="X43" s="1902"/>
      <c r="Y43" s="1902"/>
      <c r="Z43" s="1902"/>
      <c r="AA43" s="1902"/>
      <c r="AB43" s="1902"/>
      <c r="AC43" s="1902"/>
      <c r="AD43" s="1902"/>
      <c r="AE43" s="1902"/>
      <c r="AF43" s="1902"/>
      <c r="AG43" s="1902"/>
      <c r="AH43" s="1902"/>
      <c r="AI43" s="1902"/>
      <c r="AJ43" s="1902"/>
      <c r="AK43" s="1902"/>
      <c r="AL43" s="1902"/>
      <c r="AM43" s="1902"/>
      <c r="AN43" s="1902"/>
      <c r="AO43" s="1902"/>
      <c r="AP43" s="1902"/>
      <c r="AQ43" s="1902"/>
      <c r="AR43" s="1902"/>
      <c r="AS43" s="1902"/>
      <c r="AT43" s="1902"/>
      <c r="AU43" s="1902"/>
      <c r="AV43" s="1902"/>
      <c r="AW43" s="1902"/>
      <c r="AX43" s="1902"/>
      <c r="AY43" s="1902"/>
      <c r="AZ43" s="1902"/>
      <c r="BA43" s="1902"/>
      <c r="BB43" s="1902"/>
      <c r="BC43" s="1902"/>
      <c r="BD43" s="1902"/>
      <c r="BE43" s="1902"/>
      <c r="BF43" s="1902"/>
      <c r="BG43" s="1902"/>
      <c r="BH43" s="1902"/>
      <c r="BI43" s="1902"/>
      <c r="BJ43" s="1902"/>
      <c r="BK43" s="1902"/>
      <c r="BL43" s="1902"/>
      <c r="BM43" s="1902"/>
      <c r="BN43" s="1902"/>
      <c r="BO43" s="1902"/>
      <c r="BP43" s="1902"/>
      <c r="BQ43" s="1902"/>
      <c r="BR43" s="1902"/>
      <c r="BS43" s="1902"/>
      <c r="BT43" s="1902"/>
      <c r="BU43" s="1902"/>
      <c r="BV43" s="1902"/>
      <c r="BW43" s="1902"/>
      <c r="BX43" s="1902"/>
      <c r="BY43" s="1902"/>
      <c r="BZ43" s="1902"/>
      <c r="CA43" s="1902"/>
      <c r="CB43" s="1902"/>
      <c r="CC43" s="1902"/>
      <c r="CD43" s="1902"/>
      <c r="CE43" s="1902"/>
      <c r="CF43" s="1902"/>
    </row>
    <row r="44" spans="1:84">
      <c r="A44" s="1902"/>
      <c r="B44" s="1902"/>
      <c r="C44" s="1902"/>
      <c r="D44" s="1902"/>
      <c r="E44" s="1902"/>
      <c r="F44" s="1902"/>
      <c r="G44" s="1902"/>
      <c r="H44" s="1902"/>
      <c r="I44" s="1902"/>
      <c r="J44" s="1902"/>
      <c r="K44" s="1902"/>
      <c r="L44" s="1940"/>
      <c r="M44" s="1940"/>
      <c r="N44" s="1940"/>
      <c r="O44" s="1940"/>
      <c r="Q44" s="1902"/>
      <c r="R44" s="1902"/>
      <c r="S44" s="1902"/>
      <c r="T44" s="1902"/>
      <c r="U44" s="1902"/>
      <c r="V44" s="1902"/>
      <c r="W44" s="1902"/>
      <c r="X44" s="1902"/>
      <c r="Y44" s="1902"/>
      <c r="Z44" s="1902"/>
      <c r="AA44" s="1902"/>
      <c r="AB44" s="1902"/>
      <c r="AC44" s="1902"/>
      <c r="AD44" s="1902"/>
      <c r="AE44" s="1902"/>
      <c r="AF44" s="1902"/>
      <c r="AG44" s="1902"/>
      <c r="AH44" s="1902"/>
      <c r="AI44" s="1902"/>
      <c r="AJ44" s="1902"/>
      <c r="AK44" s="1902"/>
      <c r="AL44" s="1902"/>
      <c r="AM44" s="1902"/>
      <c r="AN44" s="1902"/>
      <c r="AO44" s="1902"/>
      <c r="AP44" s="1902"/>
      <c r="AQ44" s="1902"/>
      <c r="AR44" s="1902"/>
      <c r="AS44" s="1902"/>
      <c r="AT44" s="1902"/>
      <c r="AU44" s="1902"/>
      <c r="AV44" s="1902"/>
      <c r="AW44" s="1902"/>
      <c r="AX44" s="1902"/>
      <c r="AY44" s="1902"/>
      <c r="AZ44" s="1902"/>
      <c r="BA44" s="1902"/>
      <c r="BB44" s="1902"/>
      <c r="BC44" s="1902"/>
      <c r="BD44" s="1902"/>
      <c r="BE44" s="1902"/>
      <c r="BF44" s="1902"/>
      <c r="BG44" s="1902"/>
      <c r="BH44" s="1902"/>
      <c r="BI44" s="1902"/>
      <c r="BJ44" s="1902"/>
      <c r="BK44" s="1902"/>
      <c r="BL44" s="1902"/>
      <c r="BM44" s="1902"/>
      <c r="BN44" s="1902"/>
      <c r="BO44" s="1902"/>
      <c r="BP44" s="1902"/>
      <c r="BQ44" s="1902"/>
      <c r="BR44" s="1902"/>
      <c r="BS44" s="1902"/>
      <c r="BT44" s="1902"/>
      <c r="BU44" s="1902"/>
      <c r="BV44" s="1902"/>
      <c r="BW44" s="1902"/>
      <c r="BX44" s="1902"/>
      <c r="BY44" s="1902"/>
      <c r="BZ44" s="1902"/>
      <c r="CA44" s="1902"/>
      <c r="CB44" s="1902"/>
      <c r="CC44" s="1902"/>
      <c r="CD44" s="1902"/>
      <c r="CE44" s="1902"/>
      <c r="CF44" s="1902"/>
    </row>
    <row r="45" spans="1:84">
      <c r="A45" s="1902"/>
      <c r="B45" s="1902"/>
      <c r="C45" s="1902"/>
      <c r="D45" s="1902"/>
      <c r="E45" s="1902"/>
      <c r="F45" s="1902"/>
      <c r="G45" s="1902"/>
      <c r="H45" s="1902"/>
      <c r="I45" s="1902"/>
      <c r="J45" s="1902"/>
      <c r="K45" s="1902"/>
      <c r="L45" s="1940"/>
      <c r="M45" s="1940"/>
      <c r="N45" s="1940"/>
      <c r="O45" s="1940"/>
      <c r="Q45" s="1902"/>
      <c r="R45" s="1902"/>
      <c r="S45" s="1902"/>
      <c r="T45" s="1902"/>
      <c r="U45" s="1902"/>
      <c r="V45" s="1902"/>
      <c r="W45" s="1902"/>
      <c r="X45" s="1902"/>
      <c r="Y45" s="1902"/>
      <c r="Z45" s="1902"/>
      <c r="AA45" s="1902"/>
      <c r="AB45" s="1902"/>
      <c r="AC45" s="1902"/>
      <c r="AD45" s="1902"/>
      <c r="AE45" s="1902"/>
      <c r="AF45" s="1902"/>
      <c r="AG45" s="1902"/>
      <c r="AH45" s="1902"/>
      <c r="AI45" s="1902"/>
      <c r="AJ45" s="1902"/>
      <c r="AK45" s="1902"/>
      <c r="AL45" s="1902"/>
      <c r="AM45" s="1902"/>
      <c r="AN45" s="1902"/>
      <c r="AO45" s="1902"/>
      <c r="AP45" s="1902"/>
      <c r="AQ45" s="1902"/>
      <c r="AR45" s="1902"/>
      <c r="AS45" s="1902"/>
      <c r="AT45" s="1902"/>
      <c r="AU45" s="1902"/>
      <c r="AV45" s="1902"/>
      <c r="AW45" s="1902"/>
      <c r="AX45" s="1902"/>
      <c r="AY45" s="1902"/>
      <c r="AZ45" s="1902"/>
      <c r="BA45" s="1902"/>
      <c r="BB45" s="1902"/>
      <c r="BC45" s="1902"/>
      <c r="BD45" s="1902"/>
      <c r="BE45" s="1902"/>
      <c r="BF45" s="1902"/>
      <c r="BG45" s="1902"/>
      <c r="BH45" s="1902"/>
      <c r="BI45" s="1902"/>
      <c r="BJ45" s="1902"/>
      <c r="BK45" s="1902"/>
      <c r="BL45" s="1902"/>
      <c r="BM45" s="1902"/>
      <c r="BN45" s="1902"/>
      <c r="BO45" s="1902"/>
      <c r="BP45" s="1902"/>
      <c r="BQ45" s="1902"/>
      <c r="BR45" s="1902"/>
      <c r="BS45" s="1902"/>
      <c r="BT45" s="1902"/>
      <c r="BU45" s="1902"/>
      <c r="BV45" s="1902"/>
      <c r="BW45" s="1902"/>
      <c r="BX45" s="1902"/>
      <c r="BY45" s="1902"/>
      <c r="BZ45" s="1902"/>
      <c r="CA45" s="1902"/>
      <c r="CB45" s="1902"/>
      <c r="CC45" s="1902"/>
      <c r="CD45" s="1902"/>
      <c r="CE45" s="1902"/>
      <c r="CF45" s="1902"/>
    </row>
    <row r="46" spans="1:84">
      <c r="A46" s="1902"/>
      <c r="B46" s="1902"/>
      <c r="C46" s="1902"/>
      <c r="D46" s="1902"/>
      <c r="E46" s="1902"/>
      <c r="F46" s="1902"/>
      <c r="G46" s="1902"/>
      <c r="H46" s="1902"/>
      <c r="I46" s="1902"/>
      <c r="J46" s="1902"/>
      <c r="K46" s="1902"/>
      <c r="L46" s="1940"/>
      <c r="M46" s="1940"/>
      <c r="N46" s="1940"/>
      <c r="O46" s="1940"/>
      <c r="Q46" s="1902"/>
      <c r="R46" s="1902"/>
      <c r="S46" s="1902"/>
      <c r="T46" s="1902"/>
      <c r="U46" s="1902"/>
      <c r="V46" s="1902"/>
      <c r="W46" s="1902"/>
      <c r="X46" s="1902"/>
      <c r="Y46" s="1902"/>
      <c r="Z46" s="1902"/>
      <c r="AA46" s="1902"/>
      <c r="AB46" s="1902"/>
      <c r="AC46" s="1902"/>
      <c r="AD46" s="1902"/>
      <c r="AE46" s="1902"/>
      <c r="AF46" s="1902"/>
      <c r="AG46" s="1902"/>
      <c r="AH46" s="1902"/>
      <c r="AI46" s="1902"/>
      <c r="AJ46" s="1902"/>
      <c r="AK46" s="1902"/>
      <c r="AL46" s="1902"/>
      <c r="AM46" s="1902"/>
      <c r="AN46" s="1902"/>
      <c r="AO46" s="1902"/>
      <c r="AP46" s="1902"/>
      <c r="AQ46" s="1902"/>
      <c r="AR46" s="1902"/>
      <c r="AS46" s="1902"/>
      <c r="AT46" s="1902"/>
      <c r="AU46" s="1902"/>
      <c r="AV46" s="1902"/>
      <c r="AW46" s="1902"/>
      <c r="AX46" s="1902"/>
      <c r="AY46" s="1902"/>
      <c r="AZ46" s="1902"/>
      <c r="BA46" s="1902"/>
      <c r="BB46" s="1902"/>
      <c r="BC46" s="1902"/>
      <c r="BD46" s="1902"/>
      <c r="BE46" s="1902"/>
      <c r="BF46" s="1902"/>
      <c r="BG46" s="1902"/>
      <c r="BH46" s="1902"/>
      <c r="BI46" s="1902"/>
      <c r="BJ46" s="1902"/>
      <c r="BK46" s="1902"/>
      <c r="BL46" s="1902"/>
      <c r="BM46" s="1902"/>
      <c r="BN46" s="1902"/>
      <c r="BO46" s="1902"/>
      <c r="BP46" s="1902"/>
      <c r="BQ46" s="1902"/>
      <c r="BR46" s="1902"/>
      <c r="BS46" s="1902"/>
      <c r="BT46" s="1902"/>
      <c r="BU46" s="1902"/>
      <c r="BV46" s="1902"/>
      <c r="BW46" s="1902"/>
      <c r="BX46" s="1902"/>
      <c r="BY46" s="1902"/>
      <c r="BZ46" s="1902"/>
      <c r="CA46" s="1902"/>
      <c r="CB46" s="1902"/>
      <c r="CC46" s="1902"/>
      <c r="CD46" s="1902"/>
      <c r="CE46" s="1902"/>
      <c r="CF46" s="1902"/>
    </row>
    <row r="47" spans="1:84">
      <c r="A47" s="1902"/>
      <c r="B47" s="1902"/>
      <c r="C47" s="1902"/>
      <c r="D47" s="1902"/>
      <c r="E47" s="1902"/>
      <c r="F47" s="1902"/>
      <c r="G47" s="1902"/>
      <c r="H47" s="1902"/>
      <c r="I47" s="1902"/>
      <c r="J47" s="1902"/>
      <c r="K47" s="1902"/>
      <c r="L47" s="1940"/>
      <c r="M47" s="1940"/>
      <c r="N47" s="1940"/>
      <c r="O47" s="1940"/>
      <c r="Q47" s="1902"/>
      <c r="R47" s="1902"/>
      <c r="S47" s="1902"/>
      <c r="T47" s="1902"/>
      <c r="U47" s="1902"/>
      <c r="V47" s="1902"/>
      <c r="W47" s="1902"/>
      <c r="X47" s="1902"/>
      <c r="Y47" s="1902"/>
      <c r="Z47" s="1902"/>
      <c r="AA47" s="1902"/>
      <c r="AB47" s="1902"/>
      <c r="AC47" s="1902"/>
      <c r="AD47" s="1902"/>
      <c r="AE47" s="1902"/>
      <c r="AF47" s="1902"/>
      <c r="AG47" s="1902"/>
      <c r="AH47" s="1902"/>
      <c r="AI47" s="1902"/>
      <c r="AJ47" s="1902"/>
      <c r="AK47" s="1902"/>
      <c r="AL47" s="1902"/>
      <c r="AM47" s="1902"/>
      <c r="AN47" s="1902"/>
      <c r="AO47" s="1902"/>
      <c r="AP47" s="1902"/>
      <c r="AQ47" s="1902"/>
      <c r="AR47" s="1902"/>
      <c r="AS47" s="1902"/>
      <c r="AT47" s="1902"/>
      <c r="AU47" s="1902"/>
      <c r="AV47" s="1902"/>
      <c r="AW47" s="1902"/>
      <c r="AX47" s="1902"/>
      <c r="AY47" s="1902"/>
      <c r="AZ47" s="1902"/>
      <c r="BA47" s="1902"/>
      <c r="BB47" s="1902"/>
      <c r="BC47" s="1902"/>
      <c r="BD47" s="1902"/>
      <c r="BE47" s="1902"/>
      <c r="BF47" s="1902"/>
      <c r="BG47" s="1902"/>
      <c r="BH47" s="1902"/>
      <c r="BI47" s="1902"/>
      <c r="BJ47" s="1902"/>
      <c r="BK47" s="1902"/>
      <c r="BL47" s="1902"/>
      <c r="BM47" s="1902"/>
      <c r="BN47" s="1902"/>
      <c r="BO47" s="1902"/>
      <c r="BP47" s="1902"/>
      <c r="BQ47" s="1902"/>
      <c r="BR47" s="1902"/>
      <c r="BS47" s="1902"/>
      <c r="BT47" s="1902"/>
      <c r="BU47" s="1902"/>
      <c r="BV47" s="1902"/>
      <c r="BW47" s="1902"/>
      <c r="BX47" s="1902"/>
      <c r="BY47" s="1902"/>
      <c r="BZ47" s="1902"/>
      <c r="CA47" s="1902"/>
      <c r="CB47" s="1902"/>
      <c r="CC47" s="1902"/>
      <c r="CD47" s="1902"/>
      <c r="CE47" s="1902"/>
      <c r="CF47" s="1902"/>
    </row>
    <row r="48" spans="1:84">
      <c r="A48" s="1902"/>
      <c r="B48" s="1902"/>
      <c r="C48" s="1902"/>
      <c r="D48" s="1902"/>
      <c r="E48" s="1902"/>
      <c r="F48" s="1902"/>
      <c r="G48" s="1902"/>
      <c r="H48" s="1902"/>
      <c r="I48" s="1902"/>
      <c r="J48" s="1902"/>
      <c r="K48" s="1902"/>
      <c r="L48" s="1940"/>
      <c r="M48" s="1940"/>
      <c r="N48" s="1940"/>
      <c r="O48" s="1940"/>
      <c r="Q48" s="1902"/>
      <c r="R48" s="1902"/>
      <c r="S48" s="1902"/>
      <c r="T48" s="1902"/>
      <c r="U48" s="1902"/>
      <c r="V48" s="1902"/>
      <c r="W48" s="1902"/>
      <c r="X48" s="1902"/>
      <c r="Y48" s="1902"/>
      <c r="Z48" s="1902"/>
      <c r="AA48" s="1902"/>
      <c r="AB48" s="1902"/>
      <c r="AC48" s="1902"/>
      <c r="AD48" s="1902"/>
      <c r="AE48" s="1902"/>
      <c r="AF48" s="1902"/>
      <c r="AG48" s="1902"/>
      <c r="AH48" s="1902"/>
      <c r="AI48" s="1902"/>
      <c r="AJ48" s="1902"/>
      <c r="AK48" s="1902"/>
      <c r="AL48" s="1902"/>
      <c r="AM48" s="1902"/>
      <c r="AN48" s="1902"/>
      <c r="AO48" s="1902"/>
      <c r="AP48" s="1902"/>
      <c r="AQ48" s="1902"/>
      <c r="AR48" s="1902"/>
      <c r="AS48" s="1902"/>
      <c r="AT48" s="1902"/>
      <c r="AU48" s="1902"/>
      <c r="AV48" s="1902"/>
      <c r="AW48" s="1902"/>
      <c r="AX48" s="1902"/>
      <c r="AY48" s="1902"/>
      <c r="AZ48" s="1902"/>
      <c r="BA48" s="1902"/>
      <c r="BB48" s="1902"/>
      <c r="BC48" s="1902"/>
      <c r="BD48" s="1902"/>
      <c r="BE48" s="1902"/>
      <c r="BF48" s="1902"/>
      <c r="BG48" s="1902"/>
      <c r="BH48" s="1902"/>
      <c r="BI48" s="1902"/>
      <c r="BJ48" s="1902"/>
      <c r="BK48" s="1902"/>
      <c r="BL48" s="1902"/>
      <c r="BM48" s="1902"/>
      <c r="BN48" s="1902"/>
      <c r="BO48" s="1902"/>
      <c r="BP48" s="1902"/>
      <c r="BQ48" s="1902"/>
      <c r="BR48" s="1902"/>
      <c r="BS48" s="1902"/>
      <c r="BT48" s="1902"/>
      <c r="BU48" s="1902"/>
      <c r="BV48" s="1902"/>
      <c r="BW48" s="1902"/>
      <c r="BX48" s="1902"/>
      <c r="BY48" s="1902"/>
      <c r="BZ48" s="1902"/>
      <c r="CA48" s="1902"/>
      <c r="CB48" s="1902"/>
      <c r="CC48" s="1902"/>
      <c r="CD48" s="1902"/>
      <c r="CE48" s="1902"/>
      <c r="CF48" s="1902"/>
    </row>
    <row r="49" spans="12:33" s="314" customFormat="1">
      <c r="L49" s="1940"/>
      <c r="M49" s="1940"/>
      <c r="N49" s="1940"/>
      <c r="O49" s="1940"/>
      <c r="P49" s="339"/>
      <c r="Q49" s="1902"/>
      <c r="R49" s="1902"/>
      <c r="S49" s="1902"/>
      <c r="T49" s="1902"/>
      <c r="U49" s="1902"/>
      <c r="V49" s="1902"/>
      <c r="W49" s="1902"/>
      <c r="X49" s="1902"/>
      <c r="Y49" s="1902"/>
      <c r="Z49" s="1902"/>
      <c r="AA49" s="1902"/>
      <c r="AB49" s="1902"/>
      <c r="AC49" s="1902"/>
      <c r="AD49" s="1902"/>
      <c r="AE49" s="1902"/>
      <c r="AF49" s="1902"/>
      <c r="AG49" s="1902"/>
    </row>
    <row r="50" spans="12:33" s="314" customFormat="1">
      <c r="L50" s="1940"/>
      <c r="M50" s="1940"/>
      <c r="N50" s="1940"/>
      <c r="O50" s="1940"/>
      <c r="P50" s="339"/>
      <c r="Q50" s="1902"/>
      <c r="R50" s="1902"/>
      <c r="S50" s="1902"/>
      <c r="T50" s="1902"/>
      <c r="U50" s="1902"/>
      <c r="V50" s="1902"/>
      <c r="W50" s="1902"/>
      <c r="X50" s="1902"/>
      <c r="Y50" s="1902"/>
      <c r="Z50" s="1902"/>
      <c r="AA50" s="1902"/>
      <c r="AB50" s="1902"/>
      <c r="AC50" s="1902"/>
      <c r="AD50" s="1902"/>
      <c r="AE50" s="1902"/>
      <c r="AF50" s="1902"/>
      <c r="AG50" s="1902"/>
    </row>
    <row r="51" spans="12:33" s="314" customFormat="1">
      <c r="L51" s="1940"/>
      <c r="M51" s="1940"/>
      <c r="N51" s="1940"/>
      <c r="O51" s="1940"/>
      <c r="P51" s="339"/>
      <c r="Q51" s="1902"/>
      <c r="R51" s="1902"/>
      <c r="S51" s="1902"/>
      <c r="T51" s="1902"/>
      <c r="U51" s="1902"/>
      <c r="V51" s="1902"/>
      <c r="W51" s="1902"/>
      <c r="X51" s="1902"/>
      <c r="Y51" s="1902"/>
      <c r="Z51" s="1902"/>
      <c r="AA51" s="1902"/>
      <c r="AB51" s="1902"/>
      <c r="AC51" s="1902"/>
      <c r="AD51" s="1902"/>
      <c r="AE51" s="1902"/>
      <c r="AF51" s="1902"/>
      <c r="AG51" s="1902"/>
    </row>
    <row r="52" spans="12:33" s="314" customFormat="1">
      <c r="L52" s="1940"/>
      <c r="M52" s="1940"/>
      <c r="N52" s="1940"/>
      <c r="O52" s="1940"/>
      <c r="P52" s="339"/>
      <c r="Q52" s="1902"/>
      <c r="R52" s="1902"/>
      <c r="S52" s="1902"/>
      <c r="T52" s="1902"/>
      <c r="U52" s="1902"/>
      <c r="V52" s="1902"/>
      <c r="W52" s="1902"/>
      <c r="X52" s="1902"/>
      <c r="Y52" s="1902"/>
      <c r="Z52" s="1902"/>
      <c r="AA52" s="1902"/>
      <c r="AB52" s="1902"/>
      <c r="AC52" s="1902"/>
      <c r="AD52" s="1902"/>
      <c r="AE52" s="1902"/>
      <c r="AF52" s="1902"/>
      <c r="AG52" s="1902"/>
    </row>
    <row r="53" spans="12:33" s="314" customFormat="1">
      <c r="L53" s="1940"/>
      <c r="M53" s="1940"/>
      <c r="N53" s="1940"/>
      <c r="O53" s="1940"/>
      <c r="P53" s="339"/>
      <c r="Q53" s="1902"/>
      <c r="R53" s="1902"/>
      <c r="S53" s="1902"/>
      <c r="T53" s="1902"/>
      <c r="U53" s="1902"/>
      <c r="V53" s="1902"/>
      <c r="W53" s="1902"/>
      <c r="X53" s="1902"/>
      <c r="Y53" s="1902"/>
      <c r="Z53" s="1902"/>
      <c r="AA53" s="1902"/>
      <c r="AB53" s="1902"/>
      <c r="AC53" s="1902"/>
      <c r="AD53" s="1902"/>
      <c r="AE53" s="1902"/>
      <c r="AF53" s="1902"/>
      <c r="AG53" s="1902"/>
    </row>
    <row r="54" spans="12:33" s="314" customFormat="1">
      <c r="L54" s="1940"/>
      <c r="M54" s="1940"/>
      <c r="N54" s="1940"/>
      <c r="O54" s="1940"/>
      <c r="P54" s="339"/>
      <c r="Q54" s="1902"/>
      <c r="R54" s="1902"/>
      <c r="S54" s="1902"/>
      <c r="T54" s="1902"/>
      <c r="U54" s="1902"/>
      <c r="V54" s="1902"/>
      <c r="W54" s="1902"/>
      <c r="X54" s="1902"/>
      <c r="Y54" s="1902"/>
      <c r="Z54" s="1902"/>
      <c r="AA54" s="1902"/>
      <c r="AB54" s="1902"/>
      <c r="AC54" s="1902"/>
      <c r="AD54" s="1902"/>
      <c r="AE54" s="1902"/>
      <c r="AF54" s="1902"/>
      <c r="AG54" s="1902"/>
    </row>
    <row r="55" spans="12:33" s="314" customFormat="1">
      <c r="L55" s="1940"/>
      <c r="M55" s="1940"/>
      <c r="N55" s="1940"/>
      <c r="O55" s="1940"/>
      <c r="P55" s="339"/>
      <c r="Q55" s="1902"/>
      <c r="R55" s="1902"/>
      <c r="S55" s="1902"/>
      <c r="T55" s="1902"/>
      <c r="U55" s="1902"/>
      <c r="V55" s="1902"/>
      <c r="W55" s="1902"/>
      <c r="X55" s="1902"/>
      <c r="Y55" s="1902"/>
      <c r="Z55" s="1902"/>
      <c r="AA55" s="1902"/>
      <c r="AB55" s="1902"/>
      <c r="AC55" s="1902"/>
      <c r="AD55" s="1902"/>
      <c r="AE55" s="1902"/>
      <c r="AF55" s="1902"/>
      <c r="AG55" s="1902"/>
    </row>
    <row r="56" spans="12:33" s="314" customFormat="1">
      <c r="L56" s="1940"/>
      <c r="M56" s="1940"/>
      <c r="N56" s="1940"/>
      <c r="O56" s="1940"/>
      <c r="P56" s="339"/>
      <c r="Q56" s="1902"/>
      <c r="R56" s="1902"/>
      <c r="S56" s="1902"/>
      <c r="T56" s="1902"/>
      <c r="U56" s="1902"/>
      <c r="V56" s="1902"/>
      <c r="W56" s="1902"/>
      <c r="X56" s="1902"/>
      <c r="Y56" s="1902"/>
      <c r="Z56" s="1902"/>
      <c r="AA56" s="1902"/>
      <c r="AB56" s="1902"/>
      <c r="AC56" s="1902"/>
      <c r="AD56" s="1902"/>
      <c r="AE56" s="1902"/>
      <c r="AF56" s="1902"/>
      <c r="AG56" s="1902"/>
    </row>
    <row r="57" spans="12:33" s="314" customFormat="1">
      <c r="L57" s="1940"/>
      <c r="M57" s="1940"/>
      <c r="N57" s="1940"/>
      <c r="O57" s="1940"/>
      <c r="P57" s="339"/>
      <c r="Q57" s="1902"/>
      <c r="R57" s="1902"/>
      <c r="S57" s="1902"/>
      <c r="T57" s="1902"/>
      <c r="U57" s="1902"/>
      <c r="V57" s="1902"/>
      <c r="W57" s="1902"/>
      <c r="X57" s="1902"/>
      <c r="Y57" s="1902"/>
      <c r="Z57" s="1902"/>
      <c r="AA57" s="1902"/>
      <c r="AB57" s="1902"/>
      <c r="AC57" s="1902"/>
      <c r="AD57" s="1902"/>
      <c r="AE57" s="1902"/>
      <c r="AF57" s="1902"/>
      <c r="AG57" s="1902"/>
    </row>
    <row r="58" spans="12:33" s="314" customFormat="1">
      <c r="L58" s="1940"/>
      <c r="M58" s="1940"/>
      <c r="N58" s="1940"/>
      <c r="O58" s="1940"/>
      <c r="P58" s="339"/>
      <c r="Q58" s="1902"/>
      <c r="R58" s="1902"/>
      <c r="S58" s="1902"/>
      <c r="T58" s="1902"/>
      <c r="U58" s="1902"/>
      <c r="V58" s="1902"/>
      <c r="W58" s="1902"/>
      <c r="X58" s="1902"/>
      <c r="Y58" s="1902"/>
      <c r="Z58" s="1902"/>
      <c r="AA58" s="1902"/>
      <c r="AB58" s="1902"/>
      <c r="AC58" s="1902"/>
      <c r="AD58" s="1902"/>
      <c r="AE58" s="1902"/>
      <c r="AF58" s="1902"/>
      <c r="AG58" s="1902"/>
    </row>
    <row r="59" spans="12:33" s="314" customFormat="1">
      <c r="L59" s="1940"/>
      <c r="M59" s="1940"/>
      <c r="N59" s="1940"/>
      <c r="O59" s="1940"/>
      <c r="P59" s="339"/>
      <c r="Q59" s="1902"/>
      <c r="R59" s="1902"/>
      <c r="S59" s="1902"/>
      <c r="T59" s="1902"/>
      <c r="U59" s="1902"/>
      <c r="V59" s="1902"/>
      <c r="W59" s="1902"/>
      <c r="X59" s="1902"/>
      <c r="Y59" s="1902"/>
      <c r="Z59" s="1902"/>
      <c r="AA59" s="1902"/>
      <c r="AB59" s="1902"/>
      <c r="AC59" s="1902"/>
      <c r="AD59" s="1902"/>
      <c r="AE59" s="1902"/>
      <c r="AF59" s="1902"/>
      <c r="AG59" s="1902"/>
    </row>
    <row r="60" spans="12:33" s="314" customFormat="1">
      <c r="L60" s="1940"/>
      <c r="M60" s="1940"/>
      <c r="N60" s="1940"/>
      <c r="O60" s="1940"/>
      <c r="P60" s="339"/>
      <c r="Q60" s="1902"/>
      <c r="R60" s="1902"/>
      <c r="S60" s="1902"/>
      <c r="T60" s="1902"/>
      <c r="U60" s="1902"/>
      <c r="V60" s="1902"/>
      <c r="W60" s="1902"/>
      <c r="X60" s="1902"/>
      <c r="Y60" s="1902"/>
      <c r="Z60" s="1902"/>
      <c r="AA60" s="1902"/>
      <c r="AB60" s="1902"/>
      <c r="AC60" s="1902"/>
      <c r="AD60" s="1902"/>
      <c r="AE60" s="1902"/>
      <c r="AF60" s="1902"/>
      <c r="AG60" s="1902"/>
    </row>
    <row r="61" spans="12:33" s="314" customFormat="1">
      <c r="L61" s="1940"/>
      <c r="M61" s="1940"/>
      <c r="N61" s="1940"/>
      <c r="O61" s="1940"/>
      <c r="P61" s="339"/>
      <c r="Q61" s="1902"/>
      <c r="R61" s="1902"/>
      <c r="S61" s="1902"/>
      <c r="T61" s="1902"/>
      <c r="U61" s="1902"/>
      <c r="V61" s="1902"/>
      <c r="W61" s="1902"/>
      <c r="X61" s="1902"/>
      <c r="Y61" s="1902"/>
      <c r="Z61" s="1902"/>
      <c r="AA61" s="1902"/>
      <c r="AB61" s="1902"/>
      <c r="AC61" s="1902"/>
      <c r="AD61" s="1902"/>
      <c r="AE61" s="1902"/>
      <c r="AF61" s="1902"/>
      <c r="AG61" s="1902"/>
    </row>
    <row r="62" spans="12:33" s="314" customFormat="1">
      <c r="L62" s="1940"/>
      <c r="M62" s="1940"/>
      <c r="N62" s="1940"/>
      <c r="O62" s="1940"/>
      <c r="P62" s="339"/>
      <c r="Q62" s="1902"/>
      <c r="R62" s="1902"/>
      <c r="S62" s="1902"/>
      <c r="T62" s="1902"/>
      <c r="U62" s="1902"/>
      <c r="V62" s="1902"/>
      <c r="W62" s="1902"/>
      <c r="X62" s="1902"/>
      <c r="Y62" s="1902"/>
      <c r="Z62" s="1902"/>
      <c r="AA62" s="1902"/>
      <c r="AB62" s="1902"/>
      <c r="AC62" s="1902"/>
      <c r="AD62" s="1902"/>
      <c r="AE62" s="1902"/>
      <c r="AF62" s="1902"/>
      <c r="AG62" s="1902"/>
    </row>
    <row r="63" spans="12:33" s="314" customFormat="1">
      <c r="L63" s="1940"/>
      <c r="M63" s="1940"/>
      <c r="N63" s="1940"/>
      <c r="O63" s="1940"/>
      <c r="P63" s="339"/>
      <c r="Q63" s="1902"/>
      <c r="R63" s="1902"/>
      <c r="S63" s="1902"/>
      <c r="T63" s="1902"/>
      <c r="U63" s="1902"/>
      <c r="V63" s="1902"/>
      <c r="W63" s="1902"/>
      <c r="X63" s="1902"/>
      <c r="Y63" s="1902"/>
      <c r="Z63" s="1902"/>
      <c r="AA63" s="1902"/>
      <c r="AB63" s="1902"/>
      <c r="AC63" s="1902"/>
      <c r="AD63" s="1902"/>
      <c r="AE63" s="1902"/>
      <c r="AF63" s="1902"/>
      <c r="AG63" s="1902"/>
    </row>
    <row r="64" spans="12:33" s="314" customFormat="1">
      <c r="L64" s="1940"/>
      <c r="M64" s="1940"/>
      <c r="N64" s="1940"/>
      <c r="O64" s="1940"/>
      <c r="P64" s="339"/>
      <c r="Q64" s="1902"/>
      <c r="R64" s="1902"/>
      <c r="S64" s="1902"/>
      <c r="T64" s="1902"/>
      <c r="U64" s="1902"/>
      <c r="V64" s="1902"/>
      <c r="W64" s="1902"/>
      <c r="X64" s="1902"/>
      <c r="Y64" s="1902"/>
      <c r="Z64" s="1902"/>
      <c r="AA64" s="1902"/>
      <c r="AB64" s="1902"/>
      <c r="AC64" s="1902"/>
      <c r="AD64" s="1902"/>
      <c r="AE64" s="1902"/>
      <c r="AF64" s="1902"/>
      <c r="AG64" s="1902"/>
    </row>
    <row r="65" spans="12:33" s="314" customFormat="1">
      <c r="L65" s="1940"/>
      <c r="M65" s="1940"/>
      <c r="N65" s="1940"/>
      <c r="O65" s="1940"/>
      <c r="P65" s="339"/>
      <c r="Q65" s="1902"/>
      <c r="R65" s="1902"/>
      <c r="S65" s="1902"/>
      <c r="T65" s="1902"/>
      <c r="U65" s="1902"/>
      <c r="V65" s="1902"/>
      <c r="W65" s="1902"/>
      <c r="X65" s="1902"/>
      <c r="Y65" s="1902"/>
      <c r="Z65" s="1902"/>
      <c r="AA65" s="1902"/>
      <c r="AB65" s="1902"/>
      <c r="AC65" s="1902"/>
      <c r="AD65" s="1902"/>
      <c r="AE65" s="1902"/>
      <c r="AF65" s="1902"/>
      <c r="AG65" s="1902"/>
    </row>
    <row r="66" spans="12:33" s="314" customFormat="1">
      <c r="L66" s="1940"/>
      <c r="M66" s="1940"/>
      <c r="N66" s="1940"/>
      <c r="O66" s="1940"/>
      <c r="P66" s="339"/>
      <c r="Q66" s="1902"/>
      <c r="R66" s="1902"/>
      <c r="S66" s="1902"/>
      <c r="T66" s="1902"/>
      <c r="U66" s="1902"/>
      <c r="V66" s="1902"/>
      <c r="W66" s="1902"/>
      <c r="X66" s="1902"/>
      <c r="Y66" s="1902"/>
      <c r="Z66" s="1902"/>
      <c r="AA66" s="1902"/>
      <c r="AB66" s="1902"/>
      <c r="AC66" s="1902"/>
      <c r="AD66" s="1902"/>
      <c r="AE66" s="1902"/>
      <c r="AF66" s="1902"/>
      <c r="AG66" s="1902"/>
    </row>
    <row r="67" spans="12:33" s="314" customFormat="1">
      <c r="L67" s="1940"/>
      <c r="M67" s="1940"/>
      <c r="N67" s="1940"/>
      <c r="O67" s="1940"/>
      <c r="P67" s="339"/>
      <c r="Q67" s="1902"/>
      <c r="R67" s="1902"/>
      <c r="S67" s="1902"/>
      <c r="T67" s="1902"/>
      <c r="U67" s="1902"/>
      <c r="V67" s="1902"/>
      <c r="W67" s="1902"/>
      <c r="X67" s="1902"/>
      <c r="Y67" s="1902"/>
      <c r="Z67" s="1902"/>
      <c r="AA67" s="1902"/>
      <c r="AB67" s="1902"/>
      <c r="AC67" s="1902"/>
      <c r="AD67" s="1902"/>
      <c r="AE67" s="1902"/>
      <c r="AF67" s="1902"/>
      <c r="AG67" s="1902"/>
    </row>
    <row r="68" spans="12:33" s="314" customFormat="1">
      <c r="L68" s="1940"/>
      <c r="M68" s="1940"/>
      <c r="N68" s="1940"/>
      <c r="O68" s="1940"/>
      <c r="P68" s="339"/>
      <c r="Q68" s="1902"/>
      <c r="R68" s="1902"/>
      <c r="S68" s="1902"/>
      <c r="T68" s="1902"/>
      <c r="U68" s="1902"/>
      <c r="V68" s="1902"/>
      <c r="W68" s="1902"/>
      <c r="X68" s="1902"/>
      <c r="Y68" s="1902"/>
      <c r="Z68" s="1902"/>
      <c r="AA68" s="1902"/>
      <c r="AB68" s="1902"/>
      <c r="AC68" s="1902"/>
      <c r="AD68" s="1902"/>
      <c r="AE68" s="1902"/>
      <c r="AF68" s="1902"/>
      <c r="AG68" s="1902"/>
    </row>
    <row r="69" spans="12:33" s="314" customFormat="1">
      <c r="L69" s="1940"/>
      <c r="M69" s="1940"/>
      <c r="N69" s="1940"/>
      <c r="O69" s="1940"/>
      <c r="P69" s="339"/>
      <c r="Q69" s="1902"/>
      <c r="R69" s="1902"/>
      <c r="S69" s="1902"/>
      <c r="T69" s="1902"/>
      <c r="U69" s="1902"/>
      <c r="V69" s="1902"/>
      <c r="W69" s="1902"/>
      <c r="X69" s="1902"/>
      <c r="Y69" s="1902"/>
      <c r="Z69" s="1902"/>
      <c r="AA69" s="1902"/>
      <c r="AB69" s="1902"/>
      <c r="AC69" s="1902"/>
      <c r="AD69" s="1902"/>
      <c r="AE69" s="1902"/>
      <c r="AF69" s="1902"/>
      <c r="AG69" s="1902"/>
    </row>
    <row r="70" spans="12:33" s="314" customFormat="1">
      <c r="L70" s="1940"/>
      <c r="M70" s="1940"/>
      <c r="N70" s="1940"/>
      <c r="O70" s="1940"/>
      <c r="P70" s="339"/>
      <c r="Q70" s="1902"/>
      <c r="R70" s="1902"/>
      <c r="S70" s="1902"/>
      <c r="T70" s="1902"/>
      <c r="U70" s="1902"/>
      <c r="V70" s="1902"/>
      <c r="W70" s="1902"/>
      <c r="X70" s="1902"/>
      <c r="Y70" s="1902"/>
      <c r="Z70" s="1902"/>
      <c r="AA70" s="1902"/>
      <c r="AB70" s="1902"/>
      <c r="AC70" s="1902"/>
      <c r="AD70" s="1902"/>
      <c r="AE70" s="1902"/>
      <c r="AF70" s="1902"/>
      <c r="AG70" s="1902"/>
    </row>
    <row r="71" spans="12:33" s="314" customFormat="1">
      <c r="L71" s="1940"/>
      <c r="M71" s="1940"/>
      <c r="N71" s="1940"/>
      <c r="O71" s="1940"/>
      <c r="P71" s="339"/>
      <c r="Q71" s="1902"/>
      <c r="R71" s="1902"/>
      <c r="S71" s="1902"/>
      <c r="T71" s="1902"/>
      <c r="U71" s="1902"/>
      <c r="V71" s="1902"/>
      <c r="W71" s="1902"/>
      <c r="X71" s="1902"/>
      <c r="Y71" s="1902"/>
      <c r="Z71" s="1902"/>
      <c r="AA71" s="1902"/>
      <c r="AB71" s="1902"/>
      <c r="AC71" s="1902"/>
      <c r="AD71" s="1902"/>
      <c r="AE71" s="1902"/>
      <c r="AF71" s="1902"/>
      <c r="AG71" s="1902"/>
    </row>
    <row r="72" spans="12:33" s="314" customFormat="1">
      <c r="L72" s="1940"/>
      <c r="M72" s="1940"/>
      <c r="N72" s="1940"/>
      <c r="O72" s="1940"/>
      <c r="P72" s="339"/>
      <c r="Q72" s="1902"/>
      <c r="R72" s="1902"/>
      <c r="S72" s="1902"/>
      <c r="T72" s="1902"/>
      <c r="U72" s="1902"/>
      <c r="V72" s="1902"/>
      <c r="W72" s="1902"/>
      <c r="X72" s="1902"/>
      <c r="Y72" s="1902"/>
      <c r="Z72" s="1902"/>
      <c r="AA72" s="1902"/>
      <c r="AB72" s="1902"/>
      <c r="AC72" s="1902"/>
      <c r="AD72" s="1902"/>
      <c r="AE72" s="1902"/>
      <c r="AF72" s="1902"/>
      <c r="AG72" s="1902"/>
    </row>
    <row r="73" spans="12:33" s="314" customFormat="1">
      <c r="L73" s="1940"/>
      <c r="M73" s="1940"/>
      <c r="N73" s="1940"/>
      <c r="O73" s="1940"/>
      <c r="P73" s="339"/>
      <c r="Q73" s="1902"/>
      <c r="R73" s="1902"/>
      <c r="S73" s="1902"/>
      <c r="T73" s="1902"/>
      <c r="U73" s="1902"/>
      <c r="V73" s="1902"/>
      <c r="W73" s="1902"/>
      <c r="X73" s="1902"/>
      <c r="Y73" s="1902"/>
      <c r="Z73" s="1902"/>
      <c r="AA73" s="1902"/>
      <c r="AB73" s="1902"/>
      <c r="AC73" s="1902"/>
      <c r="AD73" s="1902"/>
      <c r="AE73" s="1902"/>
      <c r="AF73" s="1902"/>
      <c r="AG73" s="1902"/>
    </row>
    <row r="74" spans="12:33" s="314" customFormat="1">
      <c r="L74" s="1940"/>
      <c r="M74" s="1940"/>
      <c r="N74" s="1940"/>
      <c r="O74" s="1940"/>
      <c r="P74" s="339"/>
      <c r="Q74" s="1902"/>
      <c r="R74" s="1902"/>
      <c r="S74" s="1902"/>
      <c r="T74" s="1902"/>
      <c r="U74" s="1902"/>
      <c r="V74" s="1902"/>
      <c r="W74" s="1902"/>
      <c r="X74" s="1902"/>
      <c r="Y74" s="1902"/>
      <c r="Z74" s="1902"/>
      <c r="AA74" s="1902"/>
      <c r="AB74" s="1902"/>
      <c r="AC74" s="1902"/>
      <c r="AD74" s="1902"/>
      <c r="AE74" s="1902"/>
      <c r="AF74" s="1902"/>
      <c r="AG74" s="1902"/>
    </row>
    <row r="75" spans="12:33" s="314" customFormat="1">
      <c r="L75" s="1940"/>
      <c r="M75" s="1940"/>
      <c r="N75" s="1940"/>
      <c r="O75" s="1940"/>
      <c r="P75" s="339"/>
      <c r="Q75" s="1902"/>
      <c r="R75" s="1902"/>
      <c r="S75" s="1902"/>
      <c r="T75" s="1902"/>
      <c r="U75" s="1902"/>
      <c r="V75" s="1902"/>
      <c r="W75" s="1902"/>
      <c r="X75" s="1902"/>
      <c r="Y75" s="1902"/>
      <c r="Z75" s="1902"/>
      <c r="AA75" s="1902"/>
      <c r="AB75" s="1902"/>
      <c r="AC75" s="1902"/>
      <c r="AD75" s="1902"/>
      <c r="AE75" s="1902"/>
      <c r="AF75" s="1902"/>
      <c r="AG75" s="1902"/>
    </row>
    <row r="76" spans="12:33" s="314" customFormat="1">
      <c r="L76" s="1940"/>
      <c r="M76" s="1940"/>
      <c r="N76" s="1940"/>
      <c r="O76" s="1940"/>
      <c r="P76" s="339"/>
      <c r="Q76" s="1902"/>
      <c r="R76" s="1902"/>
      <c r="S76" s="1902"/>
      <c r="T76" s="1902"/>
      <c r="U76" s="1902"/>
      <c r="V76" s="1902"/>
      <c r="W76" s="1902"/>
      <c r="X76" s="1902"/>
      <c r="Y76" s="1902"/>
      <c r="Z76" s="1902"/>
      <c r="AA76" s="1902"/>
      <c r="AB76" s="1902"/>
      <c r="AC76" s="1902"/>
      <c r="AD76" s="1902"/>
      <c r="AE76" s="1902"/>
      <c r="AF76" s="1902"/>
      <c r="AG76" s="1902"/>
    </row>
    <row r="77" spans="12:33" s="314" customFormat="1">
      <c r="L77" s="1940"/>
      <c r="M77" s="1940"/>
      <c r="N77" s="1940"/>
      <c r="O77" s="1940"/>
      <c r="P77" s="339"/>
      <c r="Q77" s="1902"/>
      <c r="R77" s="1902"/>
      <c r="S77" s="1902"/>
      <c r="T77" s="1902"/>
      <c r="U77" s="1902"/>
      <c r="V77" s="1902"/>
      <c r="W77" s="1902"/>
      <c r="X77" s="1902"/>
      <c r="Y77" s="1902"/>
      <c r="Z77" s="1902"/>
      <c r="AA77" s="1902"/>
      <c r="AB77" s="1902"/>
      <c r="AC77" s="1902"/>
      <c r="AD77" s="1902"/>
      <c r="AE77" s="1902"/>
      <c r="AF77" s="1902"/>
      <c r="AG77" s="1902"/>
    </row>
    <row r="78" spans="12:33" s="314" customFormat="1">
      <c r="L78" s="1940"/>
      <c r="M78" s="1940"/>
      <c r="N78" s="1940"/>
      <c r="O78" s="1940"/>
      <c r="P78" s="339"/>
      <c r="Q78" s="1902"/>
      <c r="R78" s="1902"/>
      <c r="S78" s="1902"/>
      <c r="T78" s="1902"/>
      <c r="U78" s="1902"/>
      <c r="V78" s="1902"/>
      <c r="W78" s="1902"/>
      <c r="X78" s="1902"/>
      <c r="Y78" s="1902"/>
      <c r="Z78" s="1902"/>
      <c r="AA78" s="1902"/>
      <c r="AB78" s="1902"/>
      <c r="AC78" s="1902"/>
      <c r="AD78" s="1902"/>
      <c r="AE78" s="1902"/>
      <c r="AF78" s="1902"/>
      <c r="AG78" s="1902"/>
    </row>
    <row r="79" spans="12:33" s="314" customFormat="1">
      <c r="L79" s="1940"/>
      <c r="M79" s="1940"/>
      <c r="N79" s="1940"/>
      <c r="O79" s="1940"/>
      <c r="P79" s="339"/>
      <c r="Q79" s="1902"/>
      <c r="R79" s="1902"/>
      <c r="S79" s="1902"/>
      <c r="T79" s="1902"/>
      <c r="U79" s="1902"/>
      <c r="V79" s="1902"/>
      <c r="W79" s="1902"/>
      <c r="X79" s="1902"/>
      <c r="Y79" s="1902"/>
      <c r="Z79" s="1902"/>
      <c r="AA79" s="1902"/>
      <c r="AB79" s="1902"/>
      <c r="AC79" s="1902"/>
      <c r="AD79" s="1902"/>
      <c r="AE79" s="1902"/>
      <c r="AF79" s="1902"/>
      <c r="AG79" s="1902"/>
    </row>
    <row r="80" spans="12:33" s="314" customFormat="1">
      <c r="L80" s="1940"/>
      <c r="M80" s="1940"/>
      <c r="N80" s="1940"/>
      <c r="O80" s="1940"/>
      <c r="P80" s="339"/>
      <c r="Q80" s="1902"/>
      <c r="R80" s="1902"/>
      <c r="S80" s="1902"/>
      <c r="T80" s="1902"/>
      <c r="U80" s="1902"/>
      <c r="V80" s="1902"/>
      <c r="W80" s="1902"/>
      <c r="X80" s="1902"/>
      <c r="Y80" s="1902"/>
      <c r="Z80" s="1902"/>
      <c r="AA80" s="1902"/>
      <c r="AB80" s="1902"/>
      <c r="AC80" s="1902"/>
      <c r="AD80" s="1902"/>
      <c r="AE80" s="1902"/>
      <c r="AF80" s="1902"/>
      <c r="AG80" s="1902"/>
    </row>
    <row r="81" spans="12:33" s="314" customFormat="1">
      <c r="L81" s="1940"/>
      <c r="M81" s="1940"/>
      <c r="N81" s="1940"/>
      <c r="O81" s="1940"/>
      <c r="P81" s="339"/>
      <c r="Q81" s="1902"/>
      <c r="R81" s="1902"/>
      <c r="S81" s="1902"/>
      <c r="T81" s="1902"/>
      <c r="U81" s="1902"/>
      <c r="V81" s="1902"/>
      <c r="W81" s="1902"/>
      <c r="X81" s="1902"/>
      <c r="Y81" s="1902"/>
      <c r="Z81" s="1902"/>
      <c r="AA81" s="1902"/>
      <c r="AB81" s="1902"/>
      <c r="AC81" s="1902"/>
      <c r="AD81" s="1902"/>
      <c r="AE81" s="1902"/>
      <c r="AF81" s="1902"/>
      <c r="AG81" s="1902"/>
    </row>
    <row r="82" spans="12:33" s="314" customFormat="1">
      <c r="L82" s="1940"/>
      <c r="M82" s="1940"/>
      <c r="N82" s="1940"/>
      <c r="O82" s="1940"/>
      <c r="P82" s="339"/>
      <c r="Q82" s="1902"/>
      <c r="R82" s="1902"/>
      <c r="S82" s="1902"/>
      <c r="T82" s="1902"/>
      <c r="U82" s="1902"/>
      <c r="V82" s="1902"/>
      <c r="W82" s="1902"/>
      <c r="X82" s="1902"/>
      <c r="Y82" s="1902"/>
      <c r="Z82" s="1902"/>
      <c r="AA82" s="1902"/>
      <c r="AB82" s="1902"/>
      <c r="AC82" s="1902"/>
      <c r="AD82" s="1902"/>
      <c r="AE82" s="1902"/>
      <c r="AF82" s="1902"/>
      <c r="AG82" s="1902"/>
    </row>
    <row r="83" spans="12:33" s="314" customFormat="1">
      <c r="L83" s="1940"/>
      <c r="M83" s="1940"/>
      <c r="N83" s="1940"/>
      <c r="O83" s="1940"/>
      <c r="P83" s="339"/>
      <c r="Q83" s="1902"/>
      <c r="R83" s="1902"/>
      <c r="S83" s="1902"/>
      <c r="T83" s="1902"/>
      <c r="U83" s="1902"/>
      <c r="V83" s="1902"/>
      <c r="W83" s="1902"/>
      <c r="X83" s="1902"/>
      <c r="Y83" s="1902"/>
      <c r="Z83" s="1902"/>
      <c r="AA83" s="1902"/>
      <c r="AB83" s="1902"/>
      <c r="AC83" s="1902"/>
      <c r="AD83" s="1902"/>
      <c r="AE83" s="1902"/>
      <c r="AF83" s="1902"/>
      <c r="AG83" s="1902"/>
    </row>
    <row r="84" spans="12:33" s="314" customFormat="1">
      <c r="L84" s="1940"/>
      <c r="M84" s="1940"/>
      <c r="N84" s="1940"/>
      <c r="O84" s="1940"/>
      <c r="P84" s="339"/>
      <c r="Q84" s="1902"/>
      <c r="R84" s="1902"/>
      <c r="S84" s="1902"/>
      <c r="T84" s="1902"/>
      <c r="U84" s="1902"/>
      <c r="V84" s="1902"/>
      <c r="W84" s="1902"/>
      <c r="X84" s="1902"/>
      <c r="Y84" s="1902"/>
      <c r="Z84" s="1902"/>
      <c r="AA84" s="1902"/>
      <c r="AB84" s="1902"/>
      <c r="AC84" s="1902"/>
      <c r="AD84" s="1902"/>
      <c r="AE84" s="1902"/>
      <c r="AF84" s="1902"/>
      <c r="AG84" s="1902"/>
    </row>
    <row r="85" spans="12:33" s="314" customFormat="1">
      <c r="L85" s="1940"/>
      <c r="M85" s="1940"/>
      <c r="N85" s="1940"/>
      <c r="O85" s="1940"/>
      <c r="P85" s="339"/>
      <c r="Q85" s="1902"/>
      <c r="R85" s="1902"/>
      <c r="S85" s="1902"/>
      <c r="T85" s="1902"/>
      <c r="U85" s="1902"/>
      <c r="V85" s="1902"/>
      <c r="W85" s="1902"/>
      <c r="X85" s="1902"/>
      <c r="Y85" s="1902"/>
      <c r="Z85" s="1902"/>
      <c r="AA85" s="1902"/>
      <c r="AB85" s="1902"/>
      <c r="AC85" s="1902"/>
      <c r="AD85" s="1902"/>
      <c r="AE85" s="1902"/>
      <c r="AF85" s="1902"/>
      <c r="AG85" s="1902"/>
    </row>
    <row r="86" spans="12:33" s="314" customFormat="1">
      <c r="L86" s="1940"/>
      <c r="M86" s="1940"/>
      <c r="N86" s="1940"/>
      <c r="O86" s="1940"/>
      <c r="P86" s="339"/>
      <c r="Q86" s="1902"/>
      <c r="R86" s="1902"/>
      <c r="S86" s="1902"/>
      <c r="T86" s="1902"/>
      <c r="U86" s="1902"/>
      <c r="V86" s="1902"/>
      <c r="W86" s="1902"/>
      <c r="X86" s="1902"/>
      <c r="Y86" s="1902"/>
      <c r="Z86" s="1902"/>
      <c r="AA86" s="1902"/>
      <c r="AB86" s="1902"/>
      <c r="AC86" s="1902"/>
      <c r="AD86" s="1902"/>
      <c r="AE86" s="1902"/>
      <c r="AF86" s="1902"/>
      <c r="AG86" s="1902"/>
    </row>
    <row r="87" spans="12:33" s="314" customFormat="1">
      <c r="L87" s="1940"/>
      <c r="M87" s="1940"/>
      <c r="N87" s="1940"/>
      <c r="O87" s="1940"/>
      <c r="P87" s="339"/>
      <c r="Q87" s="1902"/>
      <c r="R87" s="1902"/>
      <c r="S87" s="1902"/>
      <c r="T87" s="1902"/>
      <c r="U87" s="1902"/>
      <c r="V87" s="1902"/>
      <c r="W87" s="1902"/>
      <c r="X87" s="1902"/>
      <c r="Y87" s="1902"/>
      <c r="Z87" s="1902"/>
      <c r="AA87" s="1902"/>
      <c r="AB87" s="1902"/>
      <c r="AC87" s="1902"/>
      <c r="AD87" s="1902"/>
      <c r="AE87" s="1902"/>
      <c r="AF87" s="1902"/>
      <c r="AG87" s="1902"/>
    </row>
    <row r="88" spans="12:33" s="314" customFormat="1">
      <c r="L88" s="1940"/>
      <c r="M88" s="1940"/>
      <c r="N88" s="1940"/>
      <c r="O88" s="1940"/>
      <c r="P88" s="339"/>
      <c r="Q88" s="1902"/>
      <c r="R88" s="1902"/>
      <c r="S88" s="1902"/>
      <c r="T88" s="1902"/>
      <c r="U88" s="1902"/>
      <c r="V88" s="1902"/>
      <c r="W88" s="1902"/>
      <c r="X88" s="1902"/>
      <c r="Y88" s="1902"/>
      <c r="Z88" s="1902"/>
      <c r="AA88" s="1902"/>
      <c r="AB88" s="1902"/>
      <c r="AC88" s="1902"/>
      <c r="AD88" s="1902"/>
      <c r="AE88" s="1902"/>
      <c r="AF88" s="1902"/>
      <c r="AG88" s="1902"/>
    </row>
    <row r="89" spans="12:33" s="314" customFormat="1">
      <c r="L89" s="1940"/>
      <c r="M89" s="1940"/>
      <c r="N89" s="1940"/>
      <c r="O89" s="1940"/>
      <c r="P89" s="339"/>
      <c r="Q89" s="1902"/>
      <c r="R89" s="1902"/>
      <c r="S89" s="1902"/>
      <c r="T89" s="1902"/>
      <c r="U89" s="1902"/>
      <c r="V89" s="1902"/>
      <c r="W89" s="1902"/>
      <c r="X89" s="1902"/>
      <c r="Y89" s="1902"/>
      <c r="Z89" s="1902"/>
      <c r="AA89" s="1902"/>
      <c r="AB89" s="1902"/>
      <c r="AC89" s="1902"/>
      <c r="AD89" s="1902"/>
      <c r="AE89" s="1902"/>
      <c r="AF89" s="1902"/>
      <c r="AG89" s="1902"/>
    </row>
    <row r="90" spans="12:33" s="314" customFormat="1">
      <c r="L90" s="1940"/>
      <c r="M90" s="1940"/>
      <c r="N90" s="1940"/>
      <c r="O90" s="1940"/>
      <c r="P90" s="339"/>
      <c r="Q90" s="1902"/>
      <c r="R90" s="1902"/>
      <c r="S90" s="1902"/>
      <c r="T90" s="1902"/>
      <c r="U90" s="1902"/>
      <c r="V90" s="1902"/>
      <c r="W90" s="1902"/>
      <c r="X90" s="1902"/>
      <c r="Y90" s="1902"/>
      <c r="Z90" s="1902"/>
      <c r="AA90" s="1902"/>
      <c r="AB90" s="1902"/>
      <c r="AC90" s="1902"/>
      <c r="AD90" s="1902"/>
      <c r="AE90" s="1902"/>
      <c r="AF90" s="1902"/>
      <c r="AG90" s="1902"/>
    </row>
    <row r="91" spans="12:33" s="314" customFormat="1">
      <c r="L91" s="1940"/>
      <c r="M91" s="1940"/>
      <c r="N91" s="1940"/>
      <c r="O91" s="1940"/>
      <c r="P91" s="339"/>
      <c r="Q91" s="1902"/>
      <c r="R91" s="1902"/>
      <c r="S91" s="1902"/>
      <c r="T91" s="1902"/>
      <c r="U91" s="1902"/>
      <c r="V91" s="1902"/>
      <c r="W91" s="1902"/>
      <c r="X91" s="1902"/>
      <c r="Y91" s="1902"/>
      <c r="Z91" s="1902"/>
      <c r="AA91" s="1902"/>
      <c r="AB91" s="1902"/>
      <c r="AC91" s="1902"/>
      <c r="AD91" s="1902"/>
      <c r="AE91" s="1902"/>
      <c r="AF91" s="1902"/>
      <c r="AG91" s="1902"/>
    </row>
    <row r="92" spans="12:33" s="314" customFormat="1">
      <c r="L92" s="1940"/>
      <c r="M92" s="1940"/>
      <c r="N92" s="1940"/>
      <c r="O92" s="1940"/>
      <c r="P92" s="339"/>
      <c r="Q92" s="1902"/>
      <c r="R92" s="1902"/>
      <c r="S92" s="1902"/>
      <c r="T92" s="1902"/>
      <c r="U92" s="1902"/>
      <c r="V92" s="1902"/>
      <c r="W92" s="1902"/>
      <c r="X92" s="1902"/>
      <c r="Y92" s="1902"/>
      <c r="Z92" s="1902"/>
      <c r="AA92" s="1902"/>
      <c r="AB92" s="1902"/>
      <c r="AC92" s="1902"/>
      <c r="AD92" s="1902"/>
      <c r="AE92" s="1902"/>
      <c r="AF92" s="1902"/>
      <c r="AG92" s="1902"/>
    </row>
    <row r="93" spans="12:33" s="314" customFormat="1">
      <c r="L93" s="1940"/>
      <c r="M93" s="1940"/>
      <c r="N93" s="1940"/>
      <c r="O93" s="1940"/>
      <c r="P93" s="339"/>
      <c r="Q93" s="1902"/>
      <c r="R93" s="1902"/>
      <c r="S93" s="1902"/>
      <c r="T93" s="1902"/>
      <c r="U93" s="1902"/>
      <c r="V93" s="1902"/>
      <c r="W93" s="1902"/>
      <c r="X93" s="1902"/>
      <c r="Y93" s="1902"/>
      <c r="Z93" s="1902"/>
      <c r="AA93" s="1902"/>
      <c r="AB93" s="1902"/>
      <c r="AC93" s="1902"/>
      <c r="AD93" s="1902"/>
      <c r="AE93" s="1902"/>
      <c r="AF93" s="1902"/>
      <c r="AG93" s="1902"/>
    </row>
    <row r="94" spans="12:33" s="314" customFormat="1">
      <c r="L94" s="1940"/>
      <c r="M94" s="1940"/>
      <c r="N94" s="1940"/>
      <c r="O94" s="1940"/>
      <c r="P94" s="339"/>
      <c r="Q94" s="1902"/>
      <c r="R94" s="1902"/>
      <c r="S94" s="1902"/>
      <c r="T94" s="1902"/>
      <c r="U94" s="1902"/>
      <c r="V94" s="1902"/>
      <c r="W94" s="1902"/>
      <c r="X94" s="1902"/>
      <c r="Y94" s="1902"/>
      <c r="Z94" s="1902"/>
      <c r="AA94" s="1902"/>
      <c r="AB94" s="1902"/>
      <c r="AC94" s="1902"/>
      <c r="AD94" s="1902"/>
      <c r="AE94" s="1902"/>
      <c r="AF94" s="1902"/>
      <c r="AG94" s="1902"/>
    </row>
    <row r="95" spans="12:33" s="314" customFormat="1">
      <c r="L95" s="1940"/>
      <c r="M95" s="1940"/>
      <c r="N95" s="1940"/>
      <c r="O95" s="1940"/>
      <c r="P95" s="339"/>
      <c r="Q95" s="1902"/>
      <c r="R95" s="1902"/>
      <c r="S95" s="1902"/>
      <c r="T95" s="1902"/>
      <c r="U95" s="1902"/>
      <c r="V95" s="1902"/>
      <c r="W95" s="1902"/>
      <c r="X95" s="1902"/>
      <c r="Y95" s="1902"/>
      <c r="Z95" s="1902"/>
      <c r="AA95" s="1902"/>
      <c r="AB95" s="1902"/>
      <c r="AC95" s="1902"/>
      <c r="AD95" s="1902"/>
      <c r="AE95" s="1902"/>
      <c r="AF95" s="1902"/>
      <c r="AG95" s="1902"/>
    </row>
    <row r="96" spans="12:33" s="314" customFormat="1">
      <c r="L96" s="1940"/>
      <c r="M96" s="1940"/>
      <c r="N96" s="1940"/>
      <c r="O96" s="1940"/>
      <c r="P96" s="339"/>
      <c r="Q96" s="1902"/>
      <c r="R96" s="1902"/>
      <c r="S96" s="1902"/>
      <c r="T96" s="1902"/>
      <c r="U96" s="1902"/>
      <c r="V96" s="1902"/>
      <c r="W96" s="1902"/>
      <c r="X96" s="1902"/>
      <c r="Y96" s="1902"/>
      <c r="Z96" s="1902"/>
      <c r="AA96" s="1902"/>
      <c r="AB96" s="1902"/>
      <c r="AC96" s="1902"/>
      <c r="AD96" s="1902"/>
      <c r="AE96" s="1902"/>
      <c r="AF96" s="1902"/>
      <c r="AG96" s="1902"/>
    </row>
    <row r="97" spans="2:84" s="329" customFormat="1">
      <c r="B97" s="1902"/>
      <c r="C97" s="1902"/>
      <c r="D97" s="1902"/>
      <c r="E97" s="1902"/>
      <c r="F97" s="1902"/>
      <c r="G97" s="1902"/>
      <c r="H97" s="1902"/>
      <c r="I97" s="1902"/>
      <c r="J97" s="1902"/>
      <c r="K97" s="1902"/>
      <c r="L97" s="1940"/>
      <c r="M97" s="1940"/>
      <c r="N97" s="1940"/>
      <c r="O97" s="1940"/>
      <c r="P97" s="339"/>
      <c r="Q97" s="1902"/>
      <c r="R97" s="1902"/>
      <c r="S97" s="1902"/>
      <c r="T97" s="1902"/>
      <c r="U97" s="1902"/>
      <c r="V97" s="1902"/>
      <c r="W97" s="1902"/>
      <c r="X97" s="1902"/>
      <c r="Y97" s="1902"/>
      <c r="Z97" s="1902"/>
      <c r="AA97" s="1902"/>
      <c r="AB97" s="1902"/>
      <c r="AC97" s="1902"/>
      <c r="AD97" s="1902"/>
      <c r="AE97" s="1902"/>
      <c r="AF97" s="1902"/>
      <c r="AG97" s="1902"/>
      <c r="AH97" s="1902"/>
      <c r="AI97" s="1902"/>
      <c r="AJ97" s="1902"/>
      <c r="AK97" s="1902"/>
      <c r="AL97" s="1902"/>
      <c r="AM97" s="1902"/>
      <c r="AN97" s="1902"/>
      <c r="AO97" s="1902"/>
      <c r="AP97" s="1902"/>
      <c r="AQ97" s="1902"/>
      <c r="AR97" s="1902"/>
      <c r="AS97" s="1902"/>
      <c r="AT97" s="1902"/>
      <c r="AU97" s="1902"/>
      <c r="AV97" s="1902"/>
      <c r="AW97" s="1902"/>
      <c r="AX97" s="1902"/>
      <c r="AY97" s="1902"/>
      <c r="AZ97" s="1902"/>
      <c r="BA97" s="1902"/>
      <c r="BB97" s="1902"/>
      <c r="BC97" s="1902"/>
      <c r="BD97" s="1902"/>
      <c r="BE97" s="1902"/>
      <c r="BF97" s="1902"/>
      <c r="BG97" s="1902"/>
      <c r="BH97" s="1902"/>
      <c r="BI97" s="1902"/>
      <c r="BJ97" s="1902"/>
      <c r="BK97" s="1902"/>
      <c r="BL97" s="1902"/>
      <c r="BM97" s="1902"/>
      <c r="BN97" s="1902"/>
      <c r="BO97" s="1902"/>
      <c r="BP97" s="1902"/>
      <c r="BQ97" s="1902"/>
      <c r="BR97" s="1902"/>
      <c r="BS97" s="1902"/>
      <c r="BT97" s="1902"/>
      <c r="BU97" s="1902"/>
      <c r="BV97" s="1902"/>
      <c r="BW97" s="1902"/>
      <c r="BX97" s="1902"/>
      <c r="BY97" s="1902"/>
      <c r="BZ97" s="1902"/>
      <c r="CA97" s="1902"/>
      <c r="CB97" s="1902"/>
      <c r="CC97" s="1902"/>
      <c r="CD97" s="1902"/>
      <c r="CE97" s="1902"/>
      <c r="CF97" s="1902"/>
    </row>
    <row r="98" spans="2:84" s="329" customFormat="1">
      <c r="B98" s="1902"/>
      <c r="C98" s="1902"/>
      <c r="D98" s="1902"/>
      <c r="E98" s="1902"/>
      <c r="F98" s="1902"/>
      <c r="G98" s="1902"/>
      <c r="H98" s="1902"/>
      <c r="I98" s="1902"/>
      <c r="J98" s="1902"/>
      <c r="K98" s="1902"/>
      <c r="L98" s="1940"/>
      <c r="M98" s="1940"/>
      <c r="N98" s="1940"/>
      <c r="O98" s="1940"/>
      <c r="P98" s="339"/>
      <c r="Q98" s="1902"/>
      <c r="R98" s="1902"/>
      <c r="S98" s="1902"/>
      <c r="T98" s="1902"/>
      <c r="U98" s="1902"/>
      <c r="V98" s="1902"/>
      <c r="W98" s="1902"/>
      <c r="X98" s="1902"/>
      <c r="Y98" s="1902"/>
      <c r="Z98" s="1902"/>
      <c r="AA98" s="1902"/>
      <c r="AB98" s="1902"/>
      <c r="AC98" s="1902"/>
      <c r="AD98" s="1902"/>
      <c r="AE98" s="1902"/>
      <c r="AF98" s="1902"/>
      <c r="AG98" s="1902"/>
      <c r="AH98" s="1902"/>
      <c r="AI98" s="1902"/>
      <c r="AJ98" s="1902"/>
      <c r="AK98" s="1902"/>
      <c r="AL98" s="1902"/>
      <c r="AM98" s="1902"/>
      <c r="AN98" s="1902"/>
      <c r="AO98" s="1902"/>
      <c r="AP98" s="1902"/>
      <c r="AQ98" s="1902"/>
      <c r="AR98" s="1902"/>
      <c r="AS98" s="1902"/>
      <c r="AT98" s="1902"/>
      <c r="AU98" s="1902"/>
      <c r="AV98" s="1902"/>
      <c r="AW98" s="1902"/>
      <c r="AX98" s="1902"/>
      <c r="AY98" s="1902"/>
      <c r="AZ98" s="1902"/>
      <c r="BA98" s="1902"/>
      <c r="BB98" s="1902"/>
      <c r="BC98" s="1902"/>
      <c r="BD98" s="1902"/>
      <c r="BE98" s="1902"/>
      <c r="BF98" s="1902"/>
      <c r="BG98" s="1902"/>
      <c r="BH98" s="1902"/>
      <c r="BI98" s="1902"/>
      <c r="BJ98" s="1902"/>
      <c r="BK98" s="1902"/>
      <c r="BL98" s="1902"/>
      <c r="BM98" s="1902"/>
      <c r="BN98" s="1902"/>
      <c r="BO98" s="1902"/>
      <c r="BP98" s="1902"/>
      <c r="BQ98" s="1902"/>
      <c r="BR98" s="1902"/>
      <c r="BS98" s="1902"/>
      <c r="BT98" s="1902"/>
      <c r="BU98" s="1902"/>
      <c r="BV98" s="1902"/>
      <c r="BW98" s="1902"/>
      <c r="BX98" s="1902"/>
      <c r="BY98" s="1902"/>
      <c r="BZ98" s="1902"/>
      <c r="CA98" s="1902"/>
      <c r="CB98" s="1902"/>
      <c r="CC98" s="1902"/>
      <c r="CD98" s="1902"/>
      <c r="CE98" s="1902"/>
      <c r="CF98" s="1902"/>
    </row>
    <row r="99" spans="2:84" s="329" customFormat="1">
      <c r="B99" s="1902"/>
      <c r="C99" s="1902"/>
      <c r="D99" s="1902"/>
      <c r="E99" s="1902"/>
      <c r="F99" s="1902"/>
      <c r="G99" s="1902"/>
      <c r="H99" s="1902"/>
      <c r="I99" s="1902"/>
      <c r="J99" s="1902"/>
      <c r="K99" s="1902"/>
      <c r="L99" s="1940"/>
      <c r="M99" s="1940"/>
      <c r="N99" s="1940"/>
      <c r="O99" s="1940"/>
      <c r="P99" s="339"/>
      <c r="Q99" s="1902"/>
      <c r="R99" s="1902"/>
      <c r="S99" s="1902"/>
      <c r="T99" s="1902"/>
      <c r="U99" s="1902"/>
      <c r="V99" s="1902"/>
      <c r="W99" s="1902"/>
      <c r="X99" s="1902"/>
      <c r="Y99" s="1902"/>
      <c r="Z99" s="1902"/>
      <c r="AA99" s="1902"/>
      <c r="AB99" s="1902"/>
      <c r="AC99" s="1902"/>
      <c r="AD99" s="1902"/>
      <c r="AE99" s="1902"/>
      <c r="AF99" s="1902"/>
      <c r="AG99" s="1902"/>
      <c r="AH99" s="1902"/>
      <c r="AI99" s="1902"/>
      <c r="AJ99" s="1902"/>
      <c r="AK99" s="1902"/>
      <c r="AL99" s="1902"/>
      <c r="AM99" s="1902"/>
      <c r="AN99" s="1902"/>
      <c r="AO99" s="1902"/>
      <c r="AP99" s="1902"/>
      <c r="AQ99" s="1902"/>
      <c r="AR99" s="1902"/>
      <c r="AS99" s="1902"/>
      <c r="AT99" s="1902"/>
      <c r="AU99" s="1902"/>
      <c r="AV99" s="1902"/>
      <c r="AW99" s="1902"/>
      <c r="AX99" s="1902"/>
      <c r="AY99" s="1902"/>
      <c r="AZ99" s="1902"/>
      <c r="BA99" s="1902"/>
      <c r="BB99" s="1902"/>
      <c r="BC99" s="1902"/>
      <c r="BD99" s="1902"/>
      <c r="BE99" s="1902"/>
      <c r="BF99" s="1902"/>
      <c r="BG99" s="1902"/>
      <c r="BH99" s="1902"/>
      <c r="BI99" s="1902"/>
      <c r="BJ99" s="1902"/>
      <c r="BK99" s="1902"/>
      <c r="BL99" s="1902"/>
      <c r="BM99" s="1902"/>
      <c r="BN99" s="1902"/>
      <c r="BO99" s="1902"/>
      <c r="BP99" s="1902"/>
      <c r="BQ99" s="1902"/>
      <c r="BR99" s="1902"/>
      <c r="BS99" s="1902"/>
      <c r="BT99" s="1902"/>
      <c r="BU99" s="1902"/>
      <c r="BV99" s="1902"/>
      <c r="BW99" s="1902"/>
      <c r="BX99" s="1902"/>
      <c r="BY99" s="1902"/>
      <c r="BZ99" s="1902"/>
      <c r="CA99" s="1902"/>
      <c r="CB99" s="1902"/>
      <c r="CC99" s="1902"/>
      <c r="CD99" s="1902"/>
      <c r="CE99" s="1902"/>
      <c r="CF99" s="1902"/>
    </row>
    <row r="100" spans="2:84" s="329" customFormat="1">
      <c r="B100" s="1902"/>
      <c r="C100" s="1902"/>
      <c r="D100" s="1902"/>
      <c r="E100" s="1902"/>
      <c r="F100" s="1902"/>
      <c r="G100" s="1902"/>
      <c r="H100" s="1902"/>
      <c r="I100" s="1902"/>
      <c r="J100" s="1902"/>
      <c r="K100" s="1902"/>
      <c r="L100" s="1940"/>
      <c r="M100" s="1940"/>
      <c r="N100" s="1940"/>
      <c r="O100" s="1940"/>
      <c r="P100" s="339"/>
      <c r="Q100" s="1902"/>
      <c r="R100" s="1902"/>
      <c r="S100" s="1902"/>
      <c r="T100" s="1902"/>
      <c r="U100" s="1902"/>
      <c r="V100" s="1902"/>
      <c r="W100" s="1902"/>
      <c r="X100" s="1902"/>
      <c r="Y100" s="1902"/>
      <c r="Z100" s="1902"/>
      <c r="AA100" s="1902"/>
      <c r="AB100" s="1902"/>
      <c r="AC100" s="1902"/>
      <c r="AD100" s="1902"/>
      <c r="AE100" s="1902"/>
      <c r="AF100" s="1902"/>
      <c r="AG100" s="1902"/>
      <c r="AH100" s="1902"/>
      <c r="AI100" s="1902"/>
      <c r="AJ100" s="1902"/>
      <c r="AK100" s="1902"/>
      <c r="AL100" s="1902"/>
      <c r="AM100" s="1902"/>
      <c r="AN100" s="1902"/>
      <c r="AO100" s="1902"/>
      <c r="AP100" s="1902"/>
      <c r="AQ100" s="1902"/>
      <c r="AR100" s="1902"/>
      <c r="AS100" s="1902"/>
      <c r="AT100" s="1902"/>
      <c r="AU100" s="1902"/>
      <c r="AV100" s="1902"/>
      <c r="AW100" s="1902"/>
      <c r="AX100" s="1902"/>
      <c r="AY100" s="1902"/>
      <c r="AZ100" s="1902"/>
      <c r="BA100" s="1902"/>
      <c r="BB100" s="1902"/>
      <c r="BC100" s="1902"/>
      <c r="BD100" s="1902"/>
      <c r="BE100" s="1902"/>
      <c r="BF100" s="1902"/>
      <c r="BG100" s="1902"/>
      <c r="BH100" s="1902"/>
      <c r="BI100" s="1902"/>
      <c r="BJ100" s="1902"/>
      <c r="BK100" s="1902"/>
      <c r="BL100" s="1902"/>
      <c r="BM100" s="1902"/>
      <c r="BN100" s="1902"/>
      <c r="BO100" s="1902"/>
      <c r="BP100" s="1902"/>
      <c r="BQ100" s="1902"/>
      <c r="BR100" s="1902"/>
      <c r="BS100" s="1902"/>
      <c r="BT100" s="1902"/>
      <c r="BU100" s="1902"/>
      <c r="BV100" s="1902"/>
      <c r="BW100" s="1902"/>
      <c r="BX100" s="1902"/>
      <c r="BY100" s="1902"/>
      <c r="BZ100" s="1902"/>
      <c r="CA100" s="1902"/>
      <c r="CB100" s="1902"/>
      <c r="CC100" s="1902"/>
      <c r="CD100" s="1902"/>
      <c r="CE100" s="1902"/>
      <c r="CF100" s="1902"/>
    </row>
    <row r="101" spans="2:84" s="329" customFormat="1">
      <c r="B101" s="1902"/>
      <c r="C101" s="1902"/>
      <c r="D101" s="1902"/>
      <c r="E101" s="1902"/>
      <c r="F101" s="1902"/>
      <c r="G101" s="1902"/>
      <c r="H101" s="1902"/>
      <c r="I101" s="1902"/>
      <c r="J101" s="1902"/>
      <c r="K101" s="1902"/>
      <c r="L101" s="1940"/>
      <c r="M101" s="1940"/>
      <c r="N101" s="1940"/>
      <c r="O101" s="1940"/>
      <c r="P101" s="339"/>
      <c r="Q101" s="1902"/>
      <c r="R101" s="1902"/>
      <c r="S101" s="1902"/>
      <c r="T101" s="1902"/>
      <c r="U101" s="1902"/>
      <c r="V101" s="1902"/>
      <c r="W101" s="1902"/>
      <c r="X101" s="1902"/>
      <c r="Y101" s="1902"/>
      <c r="Z101" s="1902"/>
      <c r="AA101" s="1902"/>
      <c r="AB101" s="1902"/>
      <c r="AC101" s="1902"/>
      <c r="AD101" s="1902"/>
      <c r="AE101" s="1902"/>
      <c r="AF101" s="1902"/>
      <c r="AG101" s="1902"/>
      <c r="AH101" s="1902"/>
      <c r="AI101" s="1902"/>
      <c r="AJ101" s="1902"/>
      <c r="AK101" s="1902"/>
      <c r="AL101" s="1902"/>
      <c r="AM101" s="1902"/>
      <c r="AN101" s="1902"/>
      <c r="AO101" s="1902"/>
      <c r="AP101" s="1902"/>
      <c r="AQ101" s="1902"/>
      <c r="AR101" s="1902"/>
      <c r="AS101" s="1902"/>
      <c r="AT101" s="1902"/>
      <c r="AU101" s="1902"/>
      <c r="AV101" s="1902"/>
      <c r="AW101" s="1902"/>
      <c r="AX101" s="1902"/>
      <c r="AY101" s="1902"/>
      <c r="AZ101" s="1902"/>
      <c r="BA101" s="1902"/>
      <c r="BB101" s="1902"/>
      <c r="BC101" s="1902"/>
      <c r="BD101" s="1902"/>
      <c r="BE101" s="1902"/>
      <c r="BF101" s="1902"/>
      <c r="BG101" s="1902"/>
      <c r="BH101" s="1902"/>
      <c r="BI101" s="1902"/>
      <c r="BJ101" s="1902"/>
      <c r="BK101" s="1902"/>
      <c r="BL101" s="1902"/>
      <c r="BM101" s="1902"/>
      <c r="BN101" s="1902"/>
      <c r="BO101" s="1902"/>
      <c r="BP101" s="1902"/>
      <c r="BQ101" s="1902"/>
      <c r="BR101" s="1902"/>
      <c r="BS101" s="1902"/>
      <c r="BT101" s="1902"/>
      <c r="BU101" s="1902"/>
      <c r="BV101" s="1902"/>
      <c r="BW101" s="1902"/>
      <c r="BX101" s="1902"/>
      <c r="BY101" s="1902"/>
      <c r="BZ101" s="1902"/>
      <c r="CA101" s="1902"/>
      <c r="CB101" s="1902"/>
      <c r="CC101" s="1902"/>
      <c r="CD101" s="1902"/>
      <c r="CE101" s="1902"/>
      <c r="CF101" s="1902"/>
    </row>
    <row r="102" spans="2:84" s="329" customFormat="1">
      <c r="B102" s="1902"/>
      <c r="C102" s="1902"/>
      <c r="D102" s="1902"/>
      <c r="E102" s="1902"/>
      <c r="F102" s="1902"/>
      <c r="G102" s="1902"/>
      <c r="H102" s="1902"/>
      <c r="I102" s="1902"/>
      <c r="J102" s="1902"/>
      <c r="K102" s="1902"/>
      <c r="L102" s="1940"/>
      <c r="M102" s="1940"/>
      <c r="N102" s="1940"/>
      <c r="O102" s="1940"/>
      <c r="P102" s="339"/>
      <c r="Q102" s="1902"/>
      <c r="R102" s="1902"/>
      <c r="S102" s="1902"/>
      <c r="T102" s="1902"/>
      <c r="U102" s="1902"/>
      <c r="V102" s="1902"/>
      <c r="W102" s="1902"/>
      <c r="X102" s="1902"/>
      <c r="Y102" s="1902"/>
      <c r="Z102" s="1902"/>
      <c r="AA102" s="1902"/>
      <c r="AB102" s="1902"/>
      <c r="AC102" s="1902"/>
      <c r="AD102" s="1902"/>
      <c r="AE102" s="1902"/>
      <c r="AF102" s="1902"/>
      <c r="AG102" s="1902"/>
      <c r="AH102" s="1902"/>
      <c r="AI102" s="1902"/>
      <c r="AJ102" s="1902"/>
      <c r="AK102" s="1902"/>
      <c r="AL102" s="1902"/>
      <c r="AM102" s="1902"/>
      <c r="AN102" s="1902"/>
      <c r="AO102" s="1902"/>
      <c r="AP102" s="1902"/>
      <c r="AQ102" s="1902"/>
      <c r="AR102" s="1902"/>
      <c r="AS102" s="1902"/>
      <c r="AT102" s="1902"/>
      <c r="AU102" s="1902"/>
      <c r="AV102" s="1902"/>
      <c r="AW102" s="1902"/>
      <c r="AX102" s="1902"/>
      <c r="AY102" s="1902"/>
      <c r="AZ102" s="1902"/>
      <c r="BA102" s="1902"/>
      <c r="BB102" s="1902"/>
      <c r="BC102" s="1902"/>
      <c r="BD102" s="1902"/>
      <c r="BE102" s="1902"/>
      <c r="BF102" s="1902"/>
      <c r="BG102" s="1902"/>
      <c r="BH102" s="1902"/>
      <c r="BI102" s="1902"/>
      <c r="BJ102" s="1902"/>
      <c r="BK102" s="1902"/>
      <c r="BL102" s="1902"/>
      <c r="BM102" s="1902"/>
      <c r="BN102" s="1902"/>
      <c r="BO102" s="1902"/>
      <c r="BP102" s="1902"/>
      <c r="BQ102" s="1902"/>
      <c r="BR102" s="1902"/>
      <c r="BS102" s="1902"/>
      <c r="BT102" s="1902"/>
      <c r="BU102" s="1902"/>
      <c r="BV102" s="1902"/>
      <c r="BW102" s="1902"/>
      <c r="BX102" s="1902"/>
      <c r="BY102" s="1902"/>
      <c r="BZ102" s="1902"/>
      <c r="CA102" s="1902"/>
      <c r="CB102" s="1902"/>
      <c r="CC102" s="1902"/>
      <c r="CD102" s="1902"/>
      <c r="CE102" s="1902"/>
      <c r="CF102" s="1902"/>
    </row>
    <row r="103" spans="2:84" s="329" customFormat="1">
      <c r="B103" s="1902"/>
      <c r="C103" s="1902"/>
      <c r="D103" s="1902"/>
      <c r="E103" s="1902"/>
      <c r="F103" s="1902"/>
      <c r="G103" s="1902"/>
      <c r="H103" s="1902"/>
      <c r="I103" s="1902"/>
      <c r="J103" s="1902"/>
      <c r="K103" s="1902"/>
      <c r="L103" s="1940"/>
      <c r="M103" s="1940"/>
      <c r="N103" s="1940"/>
      <c r="O103" s="1940"/>
      <c r="P103" s="339"/>
      <c r="Q103" s="1902"/>
      <c r="R103" s="1902"/>
      <c r="S103" s="1902"/>
      <c r="T103" s="1902"/>
      <c r="U103" s="1902"/>
      <c r="V103" s="1902"/>
      <c r="W103" s="1902"/>
      <c r="X103" s="1902"/>
      <c r="Y103" s="1902"/>
      <c r="Z103" s="1902"/>
      <c r="AA103" s="1902"/>
      <c r="AB103" s="1902"/>
      <c r="AC103" s="1902"/>
      <c r="AD103" s="1902"/>
      <c r="AE103" s="1902"/>
      <c r="AF103" s="1902"/>
      <c r="AG103" s="1902"/>
      <c r="AH103" s="1902"/>
      <c r="AI103" s="1902"/>
      <c r="AJ103" s="1902"/>
      <c r="AK103" s="1902"/>
      <c r="AL103" s="1902"/>
      <c r="AM103" s="1902"/>
      <c r="AN103" s="1902"/>
      <c r="AO103" s="1902"/>
      <c r="AP103" s="1902"/>
      <c r="AQ103" s="1902"/>
      <c r="AR103" s="1902"/>
      <c r="AS103" s="1902"/>
      <c r="AT103" s="1902"/>
      <c r="AU103" s="1902"/>
      <c r="AV103" s="1902"/>
      <c r="AW103" s="1902"/>
      <c r="AX103" s="1902"/>
      <c r="AY103" s="1902"/>
      <c r="AZ103" s="1902"/>
      <c r="BA103" s="1902"/>
      <c r="BB103" s="1902"/>
      <c r="BC103" s="1902"/>
      <c r="BD103" s="1902"/>
      <c r="BE103" s="1902"/>
      <c r="BF103" s="1902"/>
      <c r="BG103" s="1902"/>
      <c r="BH103" s="1902"/>
      <c r="BI103" s="1902"/>
      <c r="BJ103" s="1902"/>
      <c r="BK103" s="1902"/>
      <c r="BL103" s="1902"/>
      <c r="BM103" s="1902"/>
      <c r="BN103" s="1902"/>
      <c r="BO103" s="1902"/>
      <c r="BP103" s="1902"/>
      <c r="BQ103" s="1902"/>
      <c r="BR103" s="1902"/>
      <c r="BS103" s="1902"/>
      <c r="BT103" s="1902"/>
      <c r="BU103" s="1902"/>
      <c r="BV103" s="1902"/>
      <c r="BW103" s="1902"/>
      <c r="BX103" s="1902"/>
      <c r="BY103" s="1902"/>
      <c r="BZ103" s="1902"/>
      <c r="CA103" s="1902"/>
      <c r="CB103" s="1902"/>
      <c r="CC103" s="1902"/>
      <c r="CD103" s="1902"/>
      <c r="CE103" s="1902"/>
      <c r="CF103" s="1902"/>
    </row>
    <row r="104" spans="2:84" s="329" customFormat="1">
      <c r="B104" s="1902"/>
      <c r="C104" s="1902"/>
      <c r="D104" s="1902"/>
      <c r="E104" s="1902"/>
      <c r="F104" s="1902"/>
      <c r="G104" s="1902"/>
      <c r="H104" s="1902"/>
      <c r="I104" s="1902"/>
      <c r="J104" s="1902"/>
      <c r="K104" s="1902"/>
      <c r="L104" s="1940"/>
      <c r="M104" s="1940"/>
      <c r="N104" s="1940"/>
      <c r="O104" s="1940"/>
      <c r="P104" s="339"/>
      <c r="Q104" s="1902"/>
      <c r="R104" s="1902"/>
      <c r="S104" s="1902"/>
      <c r="T104" s="1902"/>
      <c r="U104" s="1902"/>
      <c r="V104" s="1902"/>
      <c r="W104" s="1902"/>
      <c r="X104" s="1902"/>
      <c r="Y104" s="1902"/>
      <c r="Z104" s="1902"/>
      <c r="AA104" s="1902"/>
      <c r="AB104" s="1902"/>
      <c r="AC104" s="1902"/>
      <c r="AD104" s="1902"/>
      <c r="AE104" s="1902"/>
      <c r="AF104" s="1902"/>
      <c r="AG104" s="1902"/>
      <c r="AH104" s="1902"/>
      <c r="AI104" s="1902"/>
      <c r="AJ104" s="1902"/>
      <c r="AK104" s="1902"/>
      <c r="AL104" s="1902"/>
      <c r="AM104" s="1902"/>
      <c r="AN104" s="1902"/>
      <c r="AO104" s="1902"/>
      <c r="AP104" s="1902"/>
      <c r="AQ104" s="1902"/>
      <c r="AR104" s="1902"/>
      <c r="AS104" s="1902"/>
      <c r="AT104" s="1902"/>
      <c r="AU104" s="1902"/>
      <c r="AV104" s="1902"/>
      <c r="AW104" s="1902"/>
      <c r="AX104" s="1902"/>
      <c r="AY104" s="1902"/>
      <c r="AZ104" s="1902"/>
      <c r="BA104" s="1902"/>
      <c r="BB104" s="1902"/>
      <c r="BC104" s="1902"/>
      <c r="BD104" s="1902"/>
      <c r="BE104" s="1902"/>
      <c r="BF104" s="1902"/>
      <c r="BG104" s="1902"/>
      <c r="BH104" s="1902"/>
      <c r="BI104" s="1902"/>
      <c r="BJ104" s="1902"/>
      <c r="BK104" s="1902"/>
      <c r="BL104" s="1902"/>
      <c r="BM104" s="1902"/>
      <c r="BN104" s="1902"/>
      <c r="BO104" s="1902"/>
      <c r="BP104" s="1902"/>
      <c r="BQ104" s="1902"/>
      <c r="BR104" s="1902"/>
      <c r="BS104" s="1902"/>
      <c r="BT104" s="1902"/>
      <c r="BU104" s="1902"/>
      <c r="BV104" s="1902"/>
      <c r="BW104" s="1902"/>
      <c r="BX104" s="1902"/>
      <c r="BY104" s="1902"/>
      <c r="BZ104" s="1902"/>
      <c r="CA104" s="1902"/>
      <c r="CB104" s="1902"/>
      <c r="CC104" s="1902"/>
      <c r="CD104" s="1902"/>
      <c r="CE104" s="1902"/>
      <c r="CF104" s="1902"/>
    </row>
    <row r="105" spans="2:84" s="329" customFormat="1">
      <c r="B105" s="1902"/>
      <c r="C105" s="1902"/>
      <c r="D105" s="1902"/>
      <c r="E105" s="1902"/>
      <c r="F105" s="1902"/>
      <c r="G105" s="1902"/>
      <c r="H105" s="1902"/>
      <c r="I105" s="1902"/>
      <c r="J105" s="1902"/>
      <c r="K105" s="1902"/>
      <c r="L105" s="1940"/>
      <c r="M105" s="1940"/>
      <c r="N105" s="1940"/>
      <c r="O105" s="1940"/>
      <c r="P105" s="339"/>
      <c r="Q105" s="1902"/>
      <c r="R105" s="1902"/>
      <c r="S105" s="1902"/>
      <c r="T105" s="1902"/>
      <c r="U105" s="1902"/>
      <c r="V105" s="1902"/>
      <c r="W105" s="1902"/>
      <c r="X105" s="1902"/>
      <c r="Y105" s="1902"/>
      <c r="Z105" s="1902"/>
      <c r="AA105" s="1902"/>
      <c r="AB105" s="1902"/>
      <c r="AC105" s="1902"/>
      <c r="AD105" s="1902"/>
      <c r="AE105" s="1902"/>
      <c r="AF105" s="1902"/>
      <c r="AG105" s="1902"/>
      <c r="AH105" s="1902"/>
      <c r="AI105" s="1902"/>
      <c r="AJ105" s="1902"/>
      <c r="AK105" s="1902"/>
      <c r="AL105" s="1902"/>
      <c r="AM105" s="1902"/>
      <c r="AN105" s="1902"/>
      <c r="AO105" s="1902"/>
      <c r="AP105" s="1902"/>
      <c r="AQ105" s="1902"/>
      <c r="AR105" s="1902"/>
      <c r="AS105" s="1902"/>
      <c r="AT105" s="1902"/>
      <c r="AU105" s="1902"/>
      <c r="AV105" s="1902"/>
      <c r="AW105" s="1902"/>
      <c r="AX105" s="1902"/>
      <c r="AY105" s="1902"/>
      <c r="AZ105" s="1902"/>
      <c r="BA105" s="1902"/>
      <c r="BB105" s="1902"/>
      <c r="BC105" s="1902"/>
      <c r="BD105" s="1902"/>
      <c r="BE105" s="1902"/>
      <c r="BF105" s="1902"/>
      <c r="BG105" s="1902"/>
      <c r="BH105" s="1902"/>
      <c r="BI105" s="1902"/>
      <c r="BJ105" s="1902"/>
      <c r="BK105" s="1902"/>
      <c r="BL105" s="1902"/>
      <c r="BM105" s="1902"/>
      <c r="BN105" s="1902"/>
      <c r="BO105" s="1902"/>
      <c r="BP105" s="1902"/>
      <c r="BQ105" s="1902"/>
      <c r="BR105" s="1902"/>
      <c r="BS105" s="1902"/>
      <c r="BT105" s="1902"/>
      <c r="BU105" s="1902"/>
      <c r="BV105" s="1902"/>
      <c r="BW105" s="1902"/>
      <c r="BX105" s="1902"/>
      <c r="BY105" s="1902"/>
      <c r="BZ105" s="1902"/>
      <c r="CA105" s="1902"/>
      <c r="CB105" s="1902"/>
      <c r="CC105" s="1902"/>
      <c r="CD105" s="1902"/>
      <c r="CE105" s="1902"/>
      <c r="CF105" s="1902"/>
    </row>
    <row r="106" spans="2:84" s="329" customFormat="1">
      <c r="B106" s="1902"/>
      <c r="C106" s="1902"/>
      <c r="D106" s="1902"/>
      <c r="E106" s="1902"/>
      <c r="F106" s="1902"/>
      <c r="G106" s="1902"/>
      <c r="H106" s="1902"/>
      <c r="I106" s="1902"/>
      <c r="J106" s="1902"/>
      <c r="K106" s="1902"/>
      <c r="L106" s="1940"/>
      <c r="M106" s="1940"/>
      <c r="N106" s="1940"/>
      <c r="O106" s="1940"/>
      <c r="P106" s="339"/>
      <c r="Q106" s="1902"/>
      <c r="R106" s="1902"/>
      <c r="S106" s="1902"/>
      <c r="T106" s="1902"/>
      <c r="U106" s="1902"/>
      <c r="V106" s="1902"/>
      <c r="W106" s="1902"/>
      <c r="X106" s="1902"/>
      <c r="Y106" s="1902"/>
      <c r="Z106" s="1902"/>
      <c r="AA106" s="1902"/>
      <c r="AB106" s="1902"/>
      <c r="AC106" s="1902"/>
      <c r="AD106" s="1902"/>
      <c r="AE106" s="1902"/>
      <c r="AF106" s="1902"/>
      <c r="AG106" s="1902"/>
      <c r="AH106" s="1902"/>
      <c r="AI106" s="1902"/>
      <c r="AJ106" s="1902"/>
      <c r="AK106" s="1902"/>
      <c r="AL106" s="1902"/>
      <c r="AM106" s="1902"/>
      <c r="AN106" s="1902"/>
      <c r="AO106" s="1902"/>
      <c r="AP106" s="1902"/>
      <c r="AQ106" s="1902"/>
      <c r="AR106" s="1902"/>
      <c r="AS106" s="1902"/>
      <c r="AT106" s="1902"/>
      <c r="AU106" s="1902"/>
      <c r="AV106" s="1902"/>
      <c r="AW106" s="1902"/>
      <c r="AX106" s="1902"/>
      <c r="AY106" s="1902"/>
      <c r="AZ106" s="1902"/>
      <c r="BA106" s="1902"/>
      <c r="BB106" s="1902"/>
      <c r="BC106" s="1902"/>
      <c r="BD106" s="1902"/>
      <c r="BE106" s="1902"/>
      <c r="BF106" s="1902"/>
      <c r="BG106" s="1902"/>
      <c r="BH106" s="1902"/>
      <c r="BI106" s="1902"/>
      <c r="BJ106" s="1902"/>
      <c r="BK106" s="1902"/>
      <c r="BL106" s="1902"/>
      <c r="BM106" s="1902"/>
      <c r="BN106" s="1902"/>
      <c r="BO106" s="1902"/>
      <c r="BP106" s="1902"/>
      <c r="BQ106" s="1902"/>
      <c r="BR106" s="1902"/>
      <c r="BS106" s="1902"/>
      <c r="BT106" s="1902"/>
      <c r="BU106" s="1902"/>
      <c r="BV106" s="1902"/>
      <c r="BW106" s="1902"/>
      <c r="BX106" s="1902"/>
      <c r="BY106" s="1902"/>
      <c r="BZ106" s="1902"/>
      <c r="CA106" s="1902"/>
      <c r="CB106" s="1902"/>
      <c r="CC106" s="1902"/>
      <c r="CD106" s="1902"/>
      <c r="CE106" s="1902"/>
      <c r="CF106" s="1902"/>
    </row>
    <row r="107" spans="2:84" s="329" customFormat="1">
      <c r="B107" s="1902"/>
      <c r="C107" s="1902"/>
      <c r="D107" s="1902"/>
      <c r="E107" s="1902"/>
      <c r="F107" s="1902"/>
      <c r="G107" s="1902"/>
      <c r="H107" s="1902"/>
      <c r="I107" s="1902"/>
      <c r="J107" s="1902"/>
      <c r="K107" s="1902"/>
      <c r="L107" s="1940"/>
      <c r="M107" s="1940"/>
      <c r="N107" s="1940"/>
      <c r="O107" s="1940"/>
      <c r="P107" s="339"/>
      <c r="Q107" s="1902"/>
      <c r="R107" s="1902"/>
      <c r="S107" s="1902"/>
      <c r="T107" s="1902"/>
      <c r="U107" s="1902"/>
      <c r="V107" s="1902"/>
      <c r="W107" s="1902"/>
      <c r="X107" s="1902"/>
      <c r="Y107" s="1902"/>
      <c r="Z107" s="1902"/>
      <c r="AA107" s="1902"/>
      <c r="AB107" s="1902"/>
      <c r="AC107" s="1902"/>
      <c r="AD107" s="1902"/>
      <c r="AE107" s="1902"/>
      <c r="AF107" s="1902"/>
      <c r="AG107" s="1902"/>
      <c r="AH107" s="1902"/>
      <c r="AI107" s="1902"/>
      <c r="AJ107" s="1902"/>
      <c r="AK107" s="1902"/>
      <c r="AL107" s="1902"/>
      <c r="AM107" s="1902"/>
      <c r="AN107" s="1902"/>
      <c r="AO107" s="1902"/>
      <c r="AP107" s="1902"/>
      <c r="AQ107" s="1902"/>
      <c r="AR107" s="1902"/>
      <c r="AS107" s="1902"/>
      <c r="AT107" s="1902"/>
      <c r="AU107" s="1902"/>
      <c r="AV107" s="1902"/>
      <c r="AW107" s="1902"/>
      <c r="AX107" s="1902"/>
      <c r="AY107" s="1902"/>
      <c r="AZ107" s="1902"/>
      <c r="BA107" s="1902"/>
      <c r="BB107" s="1902"/>
      <c r="BC107" s="1902"/>
      <c r="BD107" s="1902"/>
      <c r="BE107" s="1902"/>
      <c r="BF107" s="1902"/>
      <c r="BG107" s="1902"/>
      <c r="BH107" s="1902"/>
      <c r="BI107" s="1902"/>
      <c r="BJ107" s="1902"/>
      <c r="BK107" s="1902"/>
      <c r="BL107" s="1902"/>
      <c r="BM107" s="1902"/>
      <c r="BN107" s="1902"/>
      <c r="BO107" s="1902"/>
      <c r="BP107" s="1902"/>
      <c r="BQ107" s="1902"/>
      <c r="BR107" s="1902"/>
      <c r="BS107" s="1902"/>
      <c r="BT107" s="1902"/>
      <c r="BU107" s="1902"/>
      <c r="BV107" s="1902"/>
      <c r="BW107" s="1902"/>
      <c r="BX107" s="1902"/>
      <c r="BY107" s="1902"/>
      <c r="BZ107" s="1902"/>
      <c r="CA107" s="1902"/>
      <c r="CB107" s="1902"/>
      <c r="CC107" s="1902"/>
      <c r="CD107" s="1902"/>
      <c r="CE107" s="1902"/>
      <c r="CF107" s="1902"/>
    </row>
    <row r="108" spans="2:84" s="329" customFormat="1">
      <c r="B108" s="1902"/>
      <c r="C108" s="1902"/>
      <c r="D108" s="1902"/>
      <c r="E108" s="1902"/>
      <c r="F108" s="1902"/>
      <c r="G108" s="1902"/>
      <c r="H108" s="1902"/>
      <c r="I108" s="1902"/>
      <c r="J108" s="1902"/>
      <c r="K108" s="1902"/>
      <c r="L108" s="1940"/>
      <c r="M108" s="1940"/>
      <c r="N108" s="1940"/>
      <c r="O108" s="1940"/>
      <c r="P108" s="339"/>
      <c r="Q108" s="1902"/>
      <c r="R108" s="1902"/>
      <c r="S108" s="1902"/>
      <c r="T108" s="1902"/>
      <c r="U108" s="1902"/>
      <c r="V108" s="1902"/>
      <c r="W108" s="1902"/>
      <c r="X108" s="1902"/>
      <c r="Y108" s="1902"/>
      <c r="Z108" s="1902"/>
      <c r="AA108" s="1902"/>
      <c r="AB108" s="1902"/>
      <c r="AC108" s="1902"/>
      <c r="AD108" s="1902"/>
      <c r="AE108" s="1902"/>
      <c r="AF108" s="1902"/>
      <c r="AG108" s="1902"/>
      <c r="AH108" s="1902"/>
      <c r="AI108" s="1902"/>
      <c r="AJ108" s="1902"/>
      <c r="AK108" s="1902"/>
      <c r="AL108" s="1902"/>
      <c r="AM108" s="1902"/>
      <c r="AN108" s="1902"/>
      <c r="AO108" s="1902"/>
      <c r="AP108" s="1902"/>
      <c r="AQ108" s="1902"/>
      <c r="AR108" s="1902"/>
      <c r="AS108" s="1902"/>
      <c r="AT108" s="1902"/>
      <c r="AU108" s="1902"/>
      <c r="AV108" s="1902"/>
      <c r="AW108" s="1902"/>
      <c r="AX108" s="1902"/>
      <c r="AY108" s="1902"/>
      <c r="AZ108" s="1902"/>
      <c r="BA108" s="1902"/>
      <c r="BB108" s="1902"/>
      <c r="BC108" s="1902"/>
      <c r="BD108" s="1902"/>
      <c r="BE108" s="1902"/>
      <c r="BF108" s="1902"/>
      <c r="BG108" s="1902"/>
      <c r="BH108" s="1902"/>
      <c r="BI108" s="1902"/>
      <c r="BJ108" s="1902"/>
      <c r="BK108" s="1902"/>
      <c r="BL108" s="1902"/>
      <c r="BM108" s="1902"/>
      <c r="BN108" s="1902"/>
      <c r="BO108" s="1902"/>
      <c r="BP108" s="1902"/>
      <c r="BQ108" s="1902"/>
      <c r="BR108" s="1902"/>
      <c r="BS108" s="1902"/>
      <c r="BT108" s="1902"/>
      <c r="BU108" s="1902"/>
      <c r="BV108" s="1902"/>
      <c r="BW108" s="1902"/>
      <c r="BX108" s="1902"/>
      <c r="BY108" s="1902"/>
      <c r="BZ108" s="1902"/>
      <c r="CA108" s="1902"/>
      <c r="CB108" s="1902"/>
      <c r="CC108" s="1902"/>
      <c r="CD108" s="1902"/>
      <c r="CE108" s="1902"/>
      <c r="CF108" s="1902"/>
    </row>
    <row r="109" spans="2:84" s="329" customFormat="1">
      <c r="B109" s="1902"/>
      <c r="C109" s="1902"/>
      <c r="D109" s="1902"/>
      <c r="E109" s="1902"/>
      <c r="F109" s="1902"/>
      <c r="G109" s="1902"/>
      <c r="H109" s="1902"/>
      <c r="I109" s="1902"/>
      <c r="J109" s="1902"/>
      <c r="K109" s="1902"/>
      <c r="L109" s="1940"/>
      <c r="M109" s="1940"/>
      <c r="N109" s="1940"/>
      <c r="O109" s="1940"/>
      <c r="P109" s="339"/>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2"/>
      <c r="AK109" s="1902"/>
      <c r="AL109" s="1902"/>
      <c r="AM109" s="1902"/>
      <c r="AN109" s="1902"/>
      <c r="AO109" s="1902"/>
      <c r="AP109" s="1902"/>
      <c r="AQ109" s="1902"/>
      <c r="AR109" s="1902"/>
      <c r="AS109" s="1902"/>
      <c r="AT109" s="1902"/>
      <c r="AU109" s="1902"/>
      <c r="AV109" s="1902"/>
      <c r="AW109" s="1902"/>
      <c r="AX109" s="1902"/>
      <c r="AY109" s="1902"/>
      <c r="AZ109" s="1902"/>
      <c r="BA109" s="1902"/>
      <c r="BB109" s="1902"/>
      <c r="BC109" s="1902"/>
      <c r="BD109" s="1902"/>
      <c r="BE109" s="1902"/>
      <c r="BF109" s="1902"/>
      <c r="BG109" s="1902"/>
      <c r="BH109" s="1902"/>
      <c r="BI109" s="1902"/>
      <c r="BJ109" s="1902"/>
      <c r="BK109" s="1902"/>
      <c r="BL109" s="1902"/>
      <c r="BM109" s="1902"/>
      <c r="BN109" s="1902"/>
      <c r="BO109" s="1902"/>
      <c r="BP109" s="1902"/>
      <c r="BQ109" s="1902"/>
      <c r="BR109" s="1902"/>
      <c r="BS109" s="1902"/>
      <c r="BT109" s="1902"/>
      <c r="BU109" s="1902"/>
      <c r="BV109" s="1902"/>
      <c r="BW109" s="1902"/>
      <c r="BX109" s="1902"/>
      <c r="BY109" s="1902"/>
      <c r="BZ109" s="1902"/>
      <c r="CA109" s="1902"/>
      <c r="CB109" s="1902"/>
      <c r="CC109" s="1902"/>
      <c r="CD109" s="1902"/>
      <c r="CE109" s="1902"/>
      <c r="CF109" s="1902"/>
    </row>
    <row r="110" spans="2:84" s="329" customFormat="1">
      <c r="B110" s="1902"/>
      <c r="C110" s="1902"/>
      <c r="D110" s="1902"/>
      <c r="E110" s="1902"/>
      <c r="F110" s="1902"/>
      <c r="G110" s="1902"/>
      <c r="H110" s="1902"/>
      <c r="I110" s="1902"/>
      <c r="J110" s="1902"/>
      <c r="K110" s="1902"/>
      <c r="L110" s="1940"/>
      <c r="M110" s="1940"/>
      <c r="N110" s="1940"/>
      <c r="O110" s="1940"/>
      <c r="P110" s="339"/>
      <c r="Q110" s="1902"/>
      <c r="R110" s="1902"/>
      <c r="S110" s="1902"/>
      <c r="T110" s="1902"/>
      <c r="U110" s="1902"/>
      <c r="V110" s="1902"/>
      <c r="W110" s="1902"/>
      <c r="X110" s="1902"/>
      <c r="Y110" s="1902"/>
      <c r="Z110" s="1902"/>
      <c r="AA110" s="1902"/>
      <c r="AB110" s="1902"/>
      <c r="AC110" s="1902"/>
      <c r="AD110" s="1902"/>
      <c r="AE110" s="1902"/>
      <c r="AF110" s="1902"/>
      <c r="AG110" s="1902"/>
      <c r="AH110" s="1902"/>
      <c r="AI110" s="1902"/>
      <c r="AJ110" s="1902"/>
      <c r="AK110" s="1902"/>
      <c r="AL110" s="1902"/>
      <c r="AM110" s="1902"/>
      <c r="AN110" s="1902"/>
      <c r="AO110" s="1902"/>
      <c r="AP110" s="1902"/>
      <c r="AQ110" s="1902"/>
      <c r="AR110" s="1902"/>
      <c r="AS110" s="1902"/>
      <c r="AT110" s="1902"/>
      <c r="AU110" s="1902"/>
      <c r="AV110" s="1902"/>
      <c r="AW110" s="1902"/>
      <c r="AX110" s="1902"/>
      <c r="AY110" s="1902"/>
      <c r="AZ110" s="1902"/>
      <c r="BA110" s="1902"/>
      <c r="BB110" s="1902"/>
      <c r="BC110" s="1902"/>
      <c r="BD110" s="1902"/>
      <c r="BE110" s="1902"/>
      <c r="BF110" s="1902"/>
      <c r="BG110" s="1902"/>
      <c r="BH110" s="1902"/>
      <c r="BI110" s="1902"/>
      <c r="BJ110" s="1902"/>
      <c r="BK110" s="1902"/>
      <c r="BL110" s="1902"/>
      <c r="BM110" s="1902"/>
      <c r="BN110" s="1902"/>
      <c r="BO110" s="1902"/>
      <c r="BP110" s="1902"/>
      <c r="BQ110" s="1902"/>
      <c r="BR110" s="1902"/>
      <c r="BS110" s="1902"/>
      <c r="BT110" s="1902"/>
      <c r="BU110" s="1902"/>
      <c r="BV110" s="1902"/>
      <c r="BW110" s="1902"/>
      <c r="BX110" s="1902"/>
      <c r="BY110" s="1902"/>
      <c r="BZ110" s="1902"/>
      <c r="CA110" s="1902"/>
      <c r="CB110" s="1902"/>
      <c r="CC110" s="1902"/>
      <c r="CD110" s="1902"/>
      <c r="CE110" s="1902"/>
      <c r="CF110" s="1902"/>
    </row>
    <row r="111" spans="2:84" s="329" customFormat="1">
      <c r="B111" s="1902"/>
      <c r="C111" s="1902"/>
      <c r="D111" s="1902"/>
      <c r="E111" s="1902"/>
      <c r="F111" s="1902"/>
      <c r="G111" s="1902"/>
      <c r="H111" s="1902"/>
      <c r="I111" s="1902"/>
      <c r="J111" s="1902"/>
      <c r="K111" s="1902"/>
      <c r="L111" s="1940"/>
      <c r="M111" s="1940"/>
      <c r="N111" s="1940"/>
      <c r="O111" s="1940"/>
      <c r="P111" s="339"/>
      <c r="Q111" s="1902"/>
      <c r="R111" s="1902"/>
      <c r="S111" s="1902"/>
      <c r="T111" s="1902"/>
      <c r="U111" s="1902"/>
      <c r="V111" s="1902"/>
      <c r="W111" s="1902"/>
      <c r="X111" s="1902"/>
      <c r="Y111" s="1902"/>
      <c r="Z111" s="1902"/>
      <c r="AA111" s="1902"/>
      <c r="AB111" s="1902"/>
      <c r="AC111" s="1902"/>
      <c r="AD111" s="1902"/>
      <c r="AE111" s="1902"/>
      <c r="AF111" s="1902"/>
      <c r="AG111" s="1902"/>
      <c r="AH111" s="1902"/>
      <c r="AI111" s="1902"/>
      <c r="AJ111" s="1902"/>
      <c r="AK111" s="1902"/>
      <c r="AL111" s="1902"/>
      <c r="AM111" s="1902"/>
      <c r="AN111" s="1902"/>
      <c r="AO111" s="1902"/>
      <c r="AP111" s="1902"/>
      <c r="AQ111" s="1902"/>
      <c r="AR111" s="1902"/>
      <c r="AS111" s="1902"/>
      <c r="AT111" s="1902"/>
      <c r="AU111" s="1902"/>
      <c r="AV111" s="1902"/>
      <c r="AW111" s="1902"/>
      <c r="AX111" s="1902"/>
      <c r="AY111" s="1902"/>
      <c r="AZ111" s="1902"/>
      <c r="BA111" s="1902"/>
      <c r="BB111" s="1902"/>
      <c r="BC111" s="1902"/>
      <c r="BD111" s="1902"/>
      <c r="BE111" s="1902"/>
      <c r="BF111" s="1902"/>
      <c r="BG111" s="1902"/>
      <c r="BH111" s="1902"/>
      <c r="BI111" s="1902"/>
      <c r="BJ111" s="1902"/>
      <c r="BK111" s="1902"/>
      <c r="BL111" s="1902"/>
      <c r="BM111" s="1902"/>
      <c r="BN111" s="1902"/>
      <c r="BO111" s="1902"/>
      <c r="BP111" s="1902"/>
      <c r="BQ111" s="1902"/>
      <c r="BR111" s="1902"/>
      <c r="BS111" s="1902"/>
      <c r="BT111" s="1902"/>
      <c r="BU111" s="1902"/>
      <c r="BV111" s="1902"/>
      <c r="BW111" s="1902"/>
      <c r="BX111" s="1902"/>
      <c r="BY111" s="1902"/>
      <c r="BZ111" s="1902"/>
      <c r="CA111" s="1902"/>
      <c r="CB111" s="1902"/>
      <c r="CC111" s="1902"/>
      <c r="CD111" s="1902"/>
      <c r="CE111" s="1902"/>
      <c r="CF111" s="1902"/>
    </row>
    <row r="112" spans="2:84" s="329" customFormat="1">
      <c r="B112" s="1902"/>
      <c r="C112" s="1902"/>
      <c r="D112" s="1902"/>
      <c r="E112" s="1902"/>
      <c r="F112" s="1902"/>
      <c r="G112" s="1902"/>
      <c r="H112" s="1902"/>
      <c r="I112" s="1902"/>
      <c r="J112" s="1902"/>
      <c r="K112" s="1902"/>
      <c r="L112" s="1940"/>
      <c r="M112" s="1940"/>
      <c r="N112" s="1940"/>
      <c r="O112" s="1940"/>
      <c r="P112" s="339"/>
      <c r="Q112" s="1902"/>
      <c r="R112" s="1902"/>
      <c r="S112" s="1902"/>
      <c r="T112" s="1902"/>
      <c r="U112" s="1902"/>
      <c r="V112" s="1902"/>
      <c r="W112" s="1902"/>
      <c r="X112" s="1902"/>
      <c r="Y112" s="1902"/>
      <c r="Z112" s="1902"/>
      <c r="AA112" s="1902"/>
      <c r="AB112" s="1902"/>
      <c r="AC112" s="1902"/>
      <c r="AD112" s="1902"/>
      <c r="AE112" s="1902"/>
      <c r="AF112" s="1902"/>
      <c r="AG112" s="1902"/>
      <c r="AH112" s="1902"/>
      <c r="AI112" s="1902"/>
      <c r="AJ112" s="1902"/>
      <c r="AK112" s="1902"/>
      <c r="AL112" s="1902"/>
      <c r="AM112" s="1902"/>
      <c r="AN112" s="1902"/>
      <c r="AO112" s="1902"/>
      <c r="AP112" s="1902"/>
      <c r="AQ112" s="1902"/>
      <c r="AR112" s="1902"/>
      <c r="AS112" s="1902"/>
      <c r="AT112" s="1902"/>
      <c r="AU112" s="1902"/>
      <c r="AV112" s="1902"/>
      <c r="AW112" s="1902"/>
      <c r="AX112" s="1902"/>
      <c r="AY112" s="1902"/>
      <c r="AZ112" s="1902"/>
      <c r="BA112" s="1902"/>
      <c r="BB112" s="1902"/>
      <c r="BC112" s="1902"/>
      <c r="BD112" s="1902"/>
      <c r="BE112" s="1902"/>
      <c r="BF112" s="1902"/>
      <c r="BG112" s="1902"/>
      <c r="BH112" s="1902"/>
      <c r="BI112" s="1902"/>
      <c r="BJ112" s="1902"/>
      <c r="BK112" s="1902"/>
      <c r="BL112" s="1902"/>
      <c r="BM112" s="1902"/>
      <c r="BN112" s="1902"/>
      <c r="BO112" s="1902"/>
      <c r="BP112" s="1902"/>
      <c r="BQ112" s="1902"/>
      <c r="BR112" s="1902"/>
      <c r="BS112" s="1902"/>
      <c r="BT112" s="1902"/>
      <c r="BU112" s="1902"/>
      <c r="BV112" s="1902"/>
      <c r="BW112" s="1902"/>
      <c r="BX112" s="1902"/>
      <c r="BY112" s="1902"/>
      <c r="BZ112" s="1902"/>
      <c r="CA112" s="1902"/>
      <c r="CB112" s="1902"/>
      <c r="CC112" s="1902"/>
      <c r="CD112" s="1902"/>
      <c r="CE112" s="1902"/>
      <c r="CF112" s="1902"/>
    </row>
    <row r="113" spans="2:84" s="329" customFormat="1">
      <c r="B113" s="1902"/>
      <c r="C113" s="1902"/>
      <c r="D113" s="1902"/>
      <c r="E113" s="1902"/>
      <c r="F113" s="1902"/>
      <c r="G113" s="1902"/>
      <c r="H113" s="1902"/>
      <c r="I113" s="1902"/>
      <c r="J113" s="1902"/>
      <c r="K113" s="1902"/>
      <c r="L113" s="1940"/>
      <c r="M113" s="1940"/>
      <c r="N113" s="1940"/>
      <c r="O113" s="1940"/>
      <c r="P113" s="339"/>
      <c r="Q113" s="1902"/>
      <c r="R113" s="1902"/>
      <c r="S113" s="1902"/>
      <c r="T113" s="1902"/>
      <c r="U113" s="1902"/>
      <c r="V113" s="1902"/>
      <c r="W113" s="1902"/>
      <c r="X113" s="1902"/>
      <c r="Y113" s="1902"/>
      <c r="Z113" s="1902"/>
      <c r="AA113" s="1902"/>
      <c r="AB113" s="1902"/>
      <c r="AC113" s="1902"/>
      <c r="AD113" s="1902"/>
      <c r="AE113" s="1902"/>
      <c r="AF113" s="1902"/>
      <c r="AG113" s="1902"/>
      <c r="AH113" s="1902"/>
      <c r="AI113" s="1902"/>
      <c r="AJ113" s="1902"/>
      <c r="AK113" s="1902"/>
      <c r="AL113" s="1902"/>
      <c r="AM113" s="1902"/>
      <c r="AN113" s="1902"/>
      <c r="AO113" s="1902"/>
      <c r="AP113" s="1902"/>
      <c r="AQ113" s="1902"/>
      <c r="AR113" s="1902"/>
      <c r="AS113" s="1902"/>
      <c r="AT113" s="1902"/>
      <c r="AU113" s="1902"/>
      <c r="AV113" s="1902"/>
      <c r="AW113" s="1902"/>
      <c r="AX113" s="1902"/>
      <c r="AY113" s="1902"/>
      <c r="AZ113" s="1902"/>
      <c r="BA113" s="1902"/>
      <c r="BB113" s="1902"/>
      <c r="BC113" s="1902"/>
      <c r="BD113" s="1902"/>
      <c r="BE113" s="1902"/>
      <c r="BF113" s="1902"/>
      <c r="BG113" s="1902"/>
      <c r="BH113" s="1902"/>
      <c r="BI113" s="1902"/>
      <c r="BJ113" s="1902"/>
      <c r="BK113" s="1902"/>
      <c r="BL113" s="1902"/>
      <c r="BM113" s="1902"/>
      <c r="BN113" s="1902"/>
      <c r="BO113" s="1902"/>
      <c r="BP113" s="1902"/>
      <c r="BQ113" s="1902"/>
      <c r="BR113" s="1902"/>
      <c r="BS113" s="1902"/>
      <c r="BT113" s="1902"/>
      <c r="BU113" s="1902"/>
      <c r="BV113" s="1902"/>
      <c r="BW113" s="1902"/>
      <c r="BX113" s="1902"/>
      <c r="BY113" s="1902"/>
      <c r="BZ113" s="1902"/>
      <c r="CA113" s="1902"/>
      <c r="CB113" s="1902"/>
      <c r="CC113" s="1902"/>
      <c r="CD113" s="1902"/>
      <c r="CE113" s="1902"/>
      <c r="CF113" s="1902"/>
    </row>
    <row r="114" spans="2:84" s="329" customFormat="1">
      <c r="B114" s="1902"/>
      <c r="C114" s="1902"/>
      <c r="D114" s="1902"/>
      <c r="E114" s="1902"/>
      <c r="F114" s="1902"/>
      <c r="G114" s="1902"/>
      <c r="H114" s="1902"/>
      <c r="I114" s="1902"/>
      <c r="J114" s="1902"/>
      <c r="K114" s="1902"/>
      <c r="L114" s="1940"/>
      <c r="M114" s="1940"/>
      <c r="N114" s="1940"/>
      <c r="O114" s="1940"/>
      <c r="P114" s="339"/>
      <c r="Q114" s="1902"/>
      <c r="R114" s="1902"/>
      <c r="S114" s="1902"/>
      <c r="T114" s="1902"/>
      <c r="U114" s="1902"/>
      <c r="V114" s="1902"/>
      <c r="W114" s="1902"/>
      <c r="X114" s="1902"/>
      <c r="Y114" s="1902"/>
      <c r="Z114" s="1902"/>
      <c r="AA114" s="1902"/>
      <c r="AB114" s="1902"/>
      <c r="AC114" s="1902"/>
      <c r="AD114" s="1902"/>
      <c r="AE114" s="1902"/>
      <c r="AF114" s="1902"/>
      <c r="AG114" s="1902"/>
      <c r="AH114" s="1902"/>
      <c r="AI114" s="1902"/>
      <c r="AJ114" s="1902"/>
      <c r="AK114" s="1902"/>
      <c r="AL114" s="1902"/>
      <c r="AM114" s="1902"/>
      <c r="AN114" s="1902"/>
      <c r="AO114" s="1902"/>
      <c r="AP114" s="1902"/>
      <c r="AQ114" s="1902"/>
      <c r="AR114" s="1902"/>
      <c r="AS114" s="1902"/>
      <c r="AT114" s="1902"/>
      <c r="AU114" s="1902"/>
      <c r="AV114" s="1902"/>
      <c r="AW114" s="1902"/>
      <c r="AX114" s="1902"/>
      <c r="AY114" s="1902"/>
      <c r="AZ114" s="1902"/>
      <c r="BA114" s="1902"/>
      <c r="BB114" s="1902"/>
      <c r="BC114" s="1902"/>
      <c r="BD114" s="1902"/>
      <c r="BE114" s="1902"/>
      <c r="BF114" s="1902"/>
      <c r="BG114" s="1902"/>
      <c r="BH114" s="1902"/>
      <c r="BI114" s="1902"/>
      <c r="BJ114" s="1902"/>
      <c r="BK114" s="1902"/>
      <c r="BL114" s="1902"/>
      <c r="BM114" s="1902"/>
      <c r="BN114" s="1902"/>
      <c r="BO114" s="1902"/>
      <c r="BP114" s="1902"/>
      <c r="BQ114" s="1902"/>
      <c r="BR114" s="1902"/>
      <c r="BS114" s="1902"/>
      <c r="BT114" s="1902"/>
      <c r="BU114" s="1902"/>
      <c r="BV114" s="1902"/>
      <c r="BW114" s="1902"/>
      <c r="BX114" s="1902"/>
      <c r="BY114" s="1902"/>
      <c r="BZ114" s="1902"/>
      <c r="CA114" s="1902"/>
      <c r="CB114" s="1902"/>
      <c r="CC114" s="1902"/>
      <c r="CD114" s="1902"/>
      <c r="CE114" s="1902"/>
      <c r="CF114" s="1902"/>
    </row>
    <row r="115" spans="2:84" s="329" customFormat="1">
      <c r="B115" s="1902"/>
      <c r="C115" s="1902"/>
      <c r="D115" s="1902"/>
      <c r="E115" s="1902"/>
      <c r="F115" s="1902"/>
      <c r="G115" s="1902"/>
      <c r="H115" s="1902"/>
      <c r="I115" s="1902"/>
      <c r="J115" s="1902"/>
      <c r="K115" s="1902"/>
      <c r="L115" s="1940"/>
      <c r="M115" s="1940"/>
      <c r="N115" s="1940"/>
      <c r="O115" s="1940"/>
      <c r="P115" s="339"/>
      <c r="Q115" s="1902"/>
      <c r="R115" s="1902"/>
      <c r="S115" s="1902"/>
      <c r="T115" s="1902"/>
      <c r="U115" s="1902"/>
      <c r="V115" s="1902"/>
      <c r="W115" s="1902"/>
      <c r="X115" s="1902"/>
      <c r="Y115" s="1902"/>
      <c r="Z115" s="1902"/>
      <c r="AA115" s="1902"/>
      <c r="AB115" s="1902"/>
      <c r="AC115" s="1902"/>
      <c r="AD115" s="1902"/>
      <c r="AE115" s="1902"/>
      <c r="AF115" s="1902"/>
      <c r="AG115" s="1902"/>
      <c r="AH115" s="1902"/>
      <c r="AI115" s="1902"/>
      <c r="AJ115" s="1902"/>
      <c r="AK115" s="1902"/>
      <c r="AL115" s="1902"/>
      <c r="AM115" s="1902"/>
      <c r="AN115" s="1902"/>
      <c r="AO115" s="1902"/>
      <c r="AP115" s="1902"/>
      <c r="AQ115" s="1902"/>
      <c r="AR115" s="1902"/>
      <c r="AS115" s="1902"/>
      <c r="AT115" s="1902"/>
      <c r="AU115" s="1902"/>
      <c r="AV115" s="1902"/>
      <c r="AW115" s="1902"/>
      <c r="AX115" s="1902"/>
      <c r="AY115" s="1902"/>
      <c r="AZ115" s="1902"/>
      <c r="BA115" s="1902"/>
      <c r="BB115" s="1902"/>
      <c r="BC115" s="1902"/>
      <c r="BD115" s="1902"/>
      <c r="BE115" s="1902"/>
      <c r="BF115" s="1902"/>
      <c r="BG115" s="1902"/>
      <c r="BH115" s="1902"/>
      <c r="BI115" s="1902"/>
      <c r="BJ115" s="1902"/>
      <c r="BK115" s="1902"/>
      <c r="BL115" s="1902"/>
      <c r="BM115" s="1902"/>
      <c r="BN115" s="1902"/>
      <c r="BO115" s="1902"/>
      <c r="BP115" s="1902"/>
      <c r="BQ115" s="1902"/>
      <c r="BR115" s="1902"/>
      <c r="BS115" s="1902"/>
      <c r="BT115" s="1902"/>
      <c r="BU115" s="1902"/>
      <c r="BV115" s="1902"/>
      <c r="BW115" s="1902"/>
      <c r="BX115" s="1902"/>
      <c r="BY115" s="1902"/>
      <c r="BZ115" s="1902"/>
      <c r="CA115" s="1902"/>
      <c r="CB115" s="1902"/>
      <c r="CC115" s="1902"/>
      <c r="CD115" s="1902"/>
      <c r="CE115" s="1902"/>
      <c r="CF115" s="1902"/>
    </row>
    <row r="116" spans="2:84" s="329" customFormat="1">
      <c r="B116" s="1902"/>
      <c r="C116" s="1902"/>
      <c r="D116" s="1902"/>
      <c r="E116" s="1902"/>
      <c r="F116" s="1902"/>
      <c r="G116" s="1902"/>
      <c r="H116" s="1902"/>
      <c r="I116" s="1902"/>
      <c r="J116" s="1902"/>
      <c r="K116" s="1902"/>
      <c r="L116" s="1940"/>
      <c r="M116" s="1940"/>
      <c r="N116" s="1940"/>
      <c r="O116" s="1940"/>
      <c r="P116" s="339"/>
      <c r="Q116" s="1902"/>
      <c r="R116" s="1902"/>
      <c r="S116" s="1902"/>
      <c r="T116" s="1902"/>
      <c r="U116" s="1902"/>
      <c r="V116" s="1902"/>
      <c r="W116" s="1902"/>
      <c r="X116" s="1902"/>
      <c r="Y116" s="1902"/>
      <c r="Z116" s="1902"/>
      <c r="AA116" s="1902"/>
      <c r="AB116" s="1902"/>
      <c r="AC116" s="1902"/>
      <c r="AD116" s="1902"/>
      <c r="AE116" s="1902"/>
      <c r="AF116" s="1902"/>
      <c r="AG116" s="1902"/>
      <c r="AH116" s="1902"/>
      <c r="AI116" s="1902"/>
      <c r="AJ116" s="1902"/>
      <c r="AK116" s="1902"/>
      <c r="AL116" s="1902"/>
      <c r="AM116" s="1902"/>
      <c r="AN116" s="1902"/>
      <c r="AO116" s="1902"/>
      <c r="AP116" s="1902"/>
      <c r="AQ116" s="1902"/>
      <c r="AR116" s="1902"/>
      <c r="AS116" s="1902"/>
      <c r="AT116" s="1902"/>
      <c r="AU116" s="1902"/>
      <c r="AV116" s="1902"/>
      <c r="AW116" s="1902"/>
      <c r="AX116" s="1902"/>
      <c r="AY116" s="1902"/>
      <c r="AZ116" s="1902"/>
      <c r="BA116" s="1902"/>
      <c r="BB116" s="1902"/>
      <c r="BC116" s="1902"/>
      <c r="BD116" s="1902"/>
      <c r="BE116" s="1902"/>
      <c r="BF116" s="1902"/>
      <c r="BG116" s="1902"/>
      <c r="BH116" s="1902"/>
      <c r="BI116" s="1902"/>
      <c r="BJ116" s="1902"/>
      <c r="BK116" s="1902"/>
      <c r="BL116" s="1902"/>
      <c r="BM116" s="1902"/>
      <c r="BN116" s="1902"/>
      <c r="BO116" s="1902"/>
      <c r="BP116" s="1902"/>
      <c r="BQ116" s="1902"/>
      <c r="BR116" s="1902"/>
      <c r="BS116" s="1902"/>
      <c r="BT116" s="1902"/>
      <c r="BU116" s="1902"/>
      <c r="BV116" s="1902"/>
      <c r="BW116" s="1902"/>
      <c r="BX116" s="1902"/>
      <c r="BY116" s="1902"/>
      <c r="BZ116" s="1902"/>
      <c r="CA116" s="1902"/>
      <c r="CB116" s="1902"/>
      <c r="CC116" s="1902"/>
      <c r="CD116" s="1902"/>
      <c r="CE116" s="1902"/>
      <c r="CF116" s="1902"/>
    </row>
    <row r="117" spans="2:84" s="329" customFormat="1">
      <c r="B117" s="1902"/>
      <c r="C117" s="1902"/>
      <c r="D117" s="1902"/>
      <c r="E117" s="1902"/>
      <c r="F117" s="1902"/>
      <c r="G117" s="1902"/>
      <c r="H117" s="1902"/>
      <c r="I117" s="1902"/>
      <c r="J117" s="1902"/>
      <c r="K117" s="1902"/>
      <c r="L117" s="1940"/>
      <c r="M117" s="1940"/>
      <c r="N117" s="1940"/>
      <c r="O117" s="1940"/>
      <c r="P117" s="339"/>
      <c r="Q117" s="1902"/>
      <c r="R117" s="1902"/>
      <c r="S117" s="1902"/>
      <c r="T117" s="1902"/>
      <c r="U117" s="1902"/>
      <c r="V117" s="1902"/>
      <c r="W117" s="1902"/>
      <c r="X117" s="1902"/>
      <c r="Y117" s="1902"/>
      <c r="Z117" s="1902"/>
      <c r="AA117" s="1902"/>
      <c r="AB117" s="1902"/>
      <c r="AC117" s="1902"/>
      <c r="AD117" s="1902"/>
      <c r="AE117" s="1902"/>
      <c r="AF117" s="1902"/>
      <c r="AG117" s="1902"/>
      <c r="AH117" s="1902"/>
      <c r="AI117" s="1902"/>
      <c r="AJ117" s="1902"/>
      <c r="AK117" s="1902"/>
      <c r="AL117" s="1902"/>
      <c r="AM117" s="1902"/>
      <c r="AN117" s="1902"/>
      <c r="AO117" s="1902"/>
      <c r="AP117" s="1902"/>
      <c r="AQ117" s="1902"/>
      <c r="AR117" s="1902"/>
      <c r="AS117" s="1902"/>
      <c r="AT117" s="1902"/>
      <c r="AU117" s="1902"/>
      <c r="AV117" s="1902"/>
      <c r="AW117" s="1902"/>
      <c r="AX117" s="1902"/>
      <c r="AY117" s="1902"/>
      <c r="AZ117" s="1902"/>
      <c r="BA117" s="1902"/>
      <c r="BB117" s="1902"/>
      <c r="BC117" s="1902"/>
      <c r="BD117" s="1902"/>
      <c r="BE117" s="1902"/>
      <c r="BF117" s="1902"/>
      <c r="BG117" s="1902"/>
      <c r="BH117" s="1902"/>
      <c r="BI117" s="1902"/>
      <c r="BJ117" s="1902"/>
      <c r="BK117" s="1902"/>
      <c r="BL117" s="1902"/>
      <c r="BM117" s="1902"/>
      <c r="BN117" s="1902"/>
      <c r="BO117" s="1902"/>
      <c r="BP117" s="1902"/>
      <c r="BQ117" s="1902"/>
      <c r="BR117" s="1902"/>
      <c r="BS117" s="1902"/>
      <c r="BT117" s="1902"/>
      <c r="BU117" s="1902"/>
      <c r="BV117" s="1902"/>
      <c r="BW117" s="1902"/>
      <c r="BX117" s="1902"/>
      <c r="BY117" s="1902"/>
      <c r="BZ117" s="1902"/>
      <c r="CA117" s="1902"/>
      <c r="CB117" s="1902"/>
      <c r="CC117" s="1902"/>
      <c r="CD117" s="1902"/>
      <c r="CE117" s="1902"/>
      <c r="CF117" s="1902"/>
    </row>
    <row r="118" spans="2:84" s="329" customFormat="1">
      <c r="B118" s="1902"/>
      <c r="C118" s="1902"/>
      <c r="D118" s="1902"/>
      <c r="E118" s="1902"/>
      <c r="F118" s="1902"/>
      <c r="G118" s="1902"/>
      <c r="H118" s="1902"/>
      <c r="I118" s="1902"/>
      <c r="J118" s="1902"/>
      <c r="K118" s="1902"/>
      <c r="L118" s="1940"/>
      <c r="M118" s="1940"/>
      <c r="N118" s="1940"/>
      <c r="O118" s="1940"/>
      <c r="P118" s="339"/>
      <c r="Q118" s="1902"/>
      <c r="R118" s="1902"/>
      <c r="S118" s="1902"/>
      <c r="T118" s="1902"/>
      <c r="U118" s="1902"/>
      <c r="V118" s="1902"/>
      <c r="W118" s="1902"/>
      <c r="X118" s="1902"/>
      <c r="Y118" s="1902"/>
      <c r="Z118" s="1902"/>
      <c r="AA118" s="1902"/>
      <c r="AB118" s="1902"/>
      <c r="AC118" s="1902"/>
      <c r="AD118" s="1902"/>
      <c r="AE118" s="1902"/>
      <c r="AF118" s="1902"/>
      <c r="AG118" s="1902"/>
      <c r="AH118" s="1902"/>
      <c r="AI118" s="1902"/>
      <c r="AJ118" s="1902"/>
      <c r="AK118" s="1902"/>
      <c r="AL118" s="1902"/>
      <c r="AM118" s="1902"/>
      <c r="AN118" s="1902"/>
      <c r="AO118" s="1902"/>
      <c r="AP118" s="1902"/>
      <c r="AQ118" s="1902"/>
      <c r="AR118" s="1902"/>
      <c r="AS118" s="1902"/>
      <c r="AT118" s="1902"/>
      <c r="AU118" s="1902"/>
      <c r="AV118" s="1902"/>
      <c r="AW118" s="1902"/>
      <c r="AX118" s="1902"/>
      <c r="AY118" s="1902"/>
      <c r="AZ118" s="1902"/>
      <c r="BA118" s="1902"/>
      <c r="BB118" s="1902"/>
      <c r="BC118" s="1902"/>
      <c r="BD118" s="1902"/>
      <c r="BE118" s="1902"/>
      <c r="BF118" s="1902"/>
      <c r="BG118" s="1902"/>
      <c r="BH118" s="1902"/>
      <c r="BI118" s="1902"/>
      <c r="BJ118" s="1902"/>
      <c r="BK118" s="1902"/>
      <c r="BL118" s="1902"/>
      <c r="BM118" s="1902"/>
      <c r="BN118" s="1902"/>
      <c r="BO118" s="1902"/>
      <c r="BP118" s="1902"/>
      <c r="BQ118" s="1902"/>
      <c r="BR118" s="1902"/>
      <c r="BS118" s="1902"/>
      <c r="BT118" s="1902"/>
      <c r="BU118" s="1902"/>
      <c r="BV118" s="1902"/>
      <c r="BW118" s="1902"/>
      <c r="BX118" s="1902"/>
      <c r="BY118" s="1902"/>
      <c r="BZ118" s="1902"/>
      <c r="CA118" s="1902"/>
      <c r="CB118" s="1902"/>
      <c r="CC118" s="1902"/>
      <c r="CD118" s="1902"/>
      <c r="CE118" s="1902"/>
      <c r="CF118" s="1902"/>
    </row>
    <row r="119" spans="2:84" s="329" customFormat="1">
      <c r="B119" s="1902"/>
      <c r="C119" s="1902"/>
      <c r="D119" s="1902"/>
      <c r="E119" s="1902"/>
      <c r="F119" s="1902"/>
      <c r="G119" s="1902"/>
      <c r="H119" s="1902"/>
      <c r="I119" s="1902"/>
      <c r="J119" s="1902"/>
      <c r="K119" s="1902"/>
      <c r="L119" s="1940"/>
      <c r="M119" s="1940"/>
      <c r="N119" s="1940"/>
      <c r="O119" s="1940"/>
      <c r="P119" s="339"/>
      <c r="Q119" s="1902"/>
      <c r="R119" s="1902"/>
      <c r="S119" s="1902"/>
      <c r="T119" s="1902"/>
      <c r="U119" s="1902"/>
      <c r="V119" s="1902"/>
      <c r="W119" s="1902"/>
      <c r="X119" s="1902"/>
      <c r="Y119" s="1902"/>
      <c r="Z119" s="1902"/>
      <c r="AA119" s="1902"/>
      <c r="AB119" s="1902"/>
      <c r="AC119" s="1902"/>
      <c r="AD119" s="1902"/>
      <c r="AE119" s="1902"/>
      <c r="AF119" s="1902"/>
      <c r="AG119" s="1902"/>
      <c r="AH119" s="1902"/>
      <c r="AI119" s="1902"/>
      <c r="AJ119" s="1902"/>
      <c r="AK119" s="1902"/>
      <c r="AL119" s="1902"/>
      <c r="AM119" s="1902"/>
      <c r="AN119" s="1902"/>
      <c r="AO119" s="1902"/>
      <c r="AP119" s="1902"/>
      <c r="AQ119" s="1902"/>
      <c r="AR119" s="1902"/>
      <c r="AS119" s="1902"/>
      <c r="AT119" s="1902"/>
      <c r="AU119" s="1902"/>
      <c r="AV119" s="1902"/>
      <c r="AW119" s="1902"/>
      <c r="AX119" s="1902"/>
      <c r="AY119" s="1902"/>
      <c r="AZ119" s="1902"/>
      <c r="BA119" s="1902"/>
      <c r="BB119" s="1902"/>
      <c r="BC119" s="1902"/>
      <c r="BD119" s="1902"/>
      <c r="BE119" s="1902"/>
      <c r="BF119" s="1902"/>
      <c r="BG119" s="1902"/>
      <c r="BH119" s="1902"/>
      <c r="BI119" s="1902"/>
      <c r="BJ119" s="1902"/>
      <c r="BK119" s="1902"/>
      <c r="BL119" s="1902"/>
      <c r="BM119" s="1902"/>
      <c r="BN119" s="1902"/>
      <c r="BO119" s="1902"/>
      <c r="BP119" s="1902"/>
      <c r="BQ119" s="1902"/>
      <c r="BR119" s="1902"/>
      <c r="BS119" s="1902"/>
      <c r="BT119" s="1902"/>
      <c r="BU119" s="1902"/>
      <c r="BV119" s="1902"/>
      <c r="BW119" s="1902"/>
      <c r="BX119" s="1902"/>
      <c r="BY119" s="1902"/>
      <c r="BZ119" s="1902"/>
      <c r="CA119" s="1902"/>
      <c r="CB119" s="1902"/>
      <c r="CC119" s="1902"/>
      <c r="CD119" s="1902"/>
      <c r="CE119" s="1902"/>
      <c r="CF119" s="1902"/>
    </row>
    <row r="120" spans="2:84" s="329" customFormat="1">
      <c r="B120" s="1902"/>
      <c r="C120" s="1902"/>
      <c r="D120" s="1902"/>
      <c r="E120" s="1902"/>
      <c r="F120" s="1902"/>
      <c r="G120" s="1902"/>
      <c r="H120" s="1902"/>
      <c r="I120" s="1902"/>
      <c r="J120" s="1902"/>
      <c r="K120" s="1902"/>
      <c r="L120" s="1940"/>
      <c r="M120" s="1940"/>
      <c r="N120" s="1940"/>
      <c r="O120" s="1940"/>
      <c r="P120" s="339"/>
      <c r="Q120" s="1902"/>
      <c r="R120" s="1902"/>
      <c r="S120" s="1902"/>
      <c r="T120" s="1902"/>
      <c r="U120" s="1902"/>
      <c r="V120" s="1902"/>
      <c r="W120" s="1902"/>
      <c r="X120" s="1902"/>
      <c r="Y120" s="1902"/>
      <c r="Z120" s="1902"/>
      <c r="AA120" s="1902"/>
      <c r="AB120" s="1902"/>
      <c r="AC120" s="1902"/>
      <c r="AD120" s="1902"/>
      <c r="AE120" s="1902"/>
      <c r="AF120" s="1902"/>
      <c r="AG120" s="1902"/>
      <c r="AH120" s="1902"/>
      <c r="AI120" s="1902"/>
      <c r="AJ120" s="1902"/>
      <c r="AK120" s="1902"/>
      <c r="AL120" s="1902"/>
      <c r="AM120" s="1902"/>
      <c r="AN120" s="1902"/>
      <c r="AO120" s="1902"/>
      <c r="AP120" s="1902"/>
      <c r="AQ120" s="1902"/>
      <c r="AR120" s="1902"/>
      <c r="AS120" s="1902"/>
      <c r="AT120" s="1902"/>
      <c r="AU120" s="1902"/>
      <c r="AV120" s="1902"/>
      <c r="AW120" s="1902"/>
      <c r="AX120" s="1902"/>
      <c r="AY120" s="1902"/>
      <c r="AZ120" s="1902"/>
      <c r="BA120" s="1902"/>
      <c r="BB120" s="1902"/>
      <c r="BC120" s="1902"/>
      <c r="BD120" s="1902"/>
      <c r="BE120" s="1902"/>
      <c r="BF120" s="1902"/>
      <c r="BG120" s="1902"/>
      <c r="BH120" s="1902"/>
      <c r="BI120" s="1902"/>
      <c r="BJ120" s="1902"/>
      <c r="BK120" s="1902"/>
      <c r="BL120" s="1902"/>
      <c r="BM120" s="1902"/>
      <c r="BN120" s="1902"/>
      <c r="BO120" s="1902"/>
      <c r="BP120" s="1902"/>
      <c r="BQ120" s="1902"/>
      <c r="BR120" s="1902"/>
      <c r="BS120" s="1902"/>
      <c r="BT120" s="1902"/>
      <c r="BU120" s="1902"/>
      <c r="BV120" s="1902"/>
      <c r="BW120" s="1902"/>
      <c r="BX120" s="1902"/>
      <c r="BY120" s="1902"/>
      <c r="BZ120" s="1902"/>
      <c r="CA120" s="1902"/>
      <c r="CB120" s="1902"/>
      <c r="CC120" s="1902"/>
      <c r="CD120" s="1902"/>
      <c r="CE120" s="1902"/>
      <c r="CF120" s="1902"/>
    </row>
    <row r="121" spans="2:84" s="329" customFormat="1">
      <c r="B121" s="1902"/>
      <c r="C121" s="1902"/>
      <c r="D121" s="1902"/>
      <c r="E121" s="1902"/>
      <c r="F121" s="1902"/>
      <c r="G121" s="1902"/>
      <c r="H121" s="1902"/>
      <c r="I121" s="1902"/>
      <c r="J121" s="1902"/>
      <c r="K121" s="1902"/>
      <c r="L121" s="1940"/>
      <c r="M121" s="1940"/>
      <c r="N121" s="1940"/>
      <c r="O121" s="1940"/>
      <c r="P121" s="339"/>
      <c r="Q121" s="1902"/>
      <c r="R121" s="1902"/>
      <c r="S121" s="1902"/>
      <c r="T121" s="1902"/>
      <c r="U121" s="1902"/>
      <c r="V121" s="1902"/>
      <c r="W121" s="1902"/>
      <c r="X121" s="1902"/>
      <c r="Y121" s="1902"/>
      <c r="Z121" s="1902"/>
      <c r="AA121" s="1902"/>
      <c r="AB121" s="1902"/>
      <c r="AC121" s="1902"/>
      <c r="AD121" s="1902"/>
      <c r="AE121" s="1902"/>
      <c r="AF121" s="1902"/>
      <c r="AG121" s="1902"/>
      <c r="AH121" s="1902"/>
      <c r="AI121" s="1902"/>
      <c r="AJ121" s="1902"/>
      <c r="AK121" s="1902"/>
      <c r="AL121" s="1902"/>
      <c r="AM121" s="1902"/>
      <c r="AN121" s="1902"/>
      <c r="AO121" s="1902"/>
      <c r="AP121" s="1902"/>
      <c r="AQ121" s="1902"/>
      <c r="AR121" s="1902"/>
      <c r="AS121" s="1902"/>
      <c r="AT121" s="1902"/>
      <c r="AU121" s="1902"/>
      <c r="AV121" s="1902"/>
      <c r="AW121" s="1902"/>
      <c r="AX121" s="1902"/>
      <c r="AY121" s="1902"/>
      <c r="AZ121" s="1902"/>
      <c r="BA121" s="1902"/>
      <c r="BB121" s="1902"/>
      <c r="BC121" s="1902"/>
      <c r="BD121" s="1902"/>
      <c r="BE121" s="1902"/>
      <c r="BF121" s="1902"/>
      <c r="BG121" s="1902"/>
      <c r="BH121" s="1902"/>
      <c r="BI121" s="1902"/>
      <c r="BJ121" s="1902"/>
      <c r="BK121" s="1902"/>
      <c r="BL121" s="1902"/>
      <c r="BM121" s="1902"/>
      <c r="BN121" s="1902"/>
      <c r="BO121" s="1902"/>
      <c r="BP121" s="1902"/>
      <c r="BQ121" s="1902"/>
      <c r="BR121" s="1902"/>
      <c r="BS121" s="1902"/>
      <c r="BT121" s="1902"/>
      <c r="BU121" s="1902"/>
      <c r="BV121" s="1902"/>
      <c r="BW121" s="1902"/>
      <c r="BX121" s="1902"/>
      <c r="BY121" s="1902"/>
      <c r="BZ121" s="1902"/>
      <c r="CA121" s="1902"/>
      <c r="CB121" s="1902"/>
      <c r="CC121" s="1902"/>
      <c r="CD121" s="1902"/>
      <c r="CE121" s="1902"/>
      <c r="CF121" s="1902"/>
    </row>
    <row r="122" spans="2:84" s="329" customFormat="1">
      <c r="B122" s="1902"/>
      <c r="C122" s="1902"/>
      <c r="D122" s="1902"/>
      <c r="E122" s="1902"/>
      <c r="F122" s="1902"/>
      <c r="G122" s="1902"/>
      <c r="H122" s="1902"/>
      <c r="I122" s="1902"/>
      <c r="J122" s="1902"/>
      <c r="K122" s="1902"/>
      <c r="L122" s="1940"/>
      <c r="M122" s="1940"/>
      <c r="N122" s="1940"/>
      <c r="O122" s="1940"/>
      <c r="P122" s="339"/>
      <c r="Q122" s="1902"/>
      <c r="R122" s="1902"/>
      <c r="S122" s="1902"/>
      <c r="T122" s="1902"/>
      <c r="U122" s="1902"/>
      <c r="V122" s="1902"/>
      <c r="W122" s="1902"/>
      <c r="X122" s="1902"/>
      <c r="Y122" s="1902"/>
      <c r="Z122" s="1902"/>
      <c r="AA122" s="1902"/>
      <c r="AB122" s="1902"/>
      <c r="AC122" s="1902"/>
      <c r="AD122" s="1902"/>
      <c r="AE122" s="1902"/>
      <c r="AF122" s="1902"/>
      <c r="AG122" s="1902"/>
      <c r="AH122" s="1902"/>
      <c r="AI122" s="1902"/>
      <c r="AJ122" s="1902"/>
      <c r="AK122" s="1902"/>
      <c r="AL122" s="1902"/>
      <c r="AM122" s="1902"/>
      <c r="AN122" s="1902"/>
      <c r="AO122" s="1902"/>
      <c r="AP122" s="1902"/>
      <c r="AQ122" s="1902"/>
      <c r="AR122" s="1902"/>
      <c r="AS122" s="1902"/>
      <c r="AT122" s="1902"/>
      <c r="AU122" s="1902"/>
      <c r="AV122" s="1902"/>
      <c r="AW122" s="1902"/>
      <c r="AX122" s="1902"/>
      <c r="AY122" s="1902"/>
      <c r="AZ122" s="1902"/>
      <c r="BA122" s="1902"/>
      <c r="BB122" s="1902"/>
      <c r="BC122" s="1902"/>
      <c r="BD122" s="1902"/>
      <c r="BE122" s="1902"/>
      <c r="BF122" s="1902"/>
      <c r="BG122" s="1902"/>
      <c r="BH122" s="1902"/>
      <c r="BI122" s="1902"/>
      <c r="BJ122" s="1902"/>
      <c r="BK122" s="1902"/>
      <c r="BL122" s="1902"/>
      <c r="BM122" s="1902"/>
      <c r="BN122" s="1902"/>
      <c r="BO122" s="1902"/>
      <c r="BP122" s="1902"/>
      <c r="BQ122" s="1902"/>
      <c r="BR122" s="1902"/>
      <c r="BS122" s="1902"/>
      <c r="BT122" s="1902"/>
      <c r="BU122" s="1902"/>
      <c r="BV122" s="1902"/>
      <c r="BW122" s="1902"/>
      <c r="BX122" s="1902"/>
      <c r="BY122" s="1902"/>
      <c r="BZ122" s="1902"/>
      <c r="CA122" s="1902"/>
      <c r="CB122" s="1902"/>
      <c r="CC122" s="1902"/>
      <c r="CD122" s="1902"/>
      <c r="CE122" s="1902"/>
      <c r="CF122" s="1902"/>
    </row>
    <row r="123" spans="2:84" s="329" customFormat="1">
      <c r="B123" s="1902"/>
      <c r="C123" s="1902"/>
      <c r="D123" s="1902"/>
      <c r="E123" s="1902"/>
      <c r="F123" s="1902"/>
      <c r="G123" s="1902"/>
      <c r="H123" s="1902"/>
      <c r="I123" s="1902"/>
      <c r="J123" s="1902"/>
      <c r="K123" s="1902"/>
      <c r="L123" s="1940"/>
      <c r="M123" s="1940"/>
      <c r="N123" s="1940"/>
      <c r="O123" s="1940"/>
      <c r="P123" s="339"/>
      <c r="Q123" s="1902"/>
      <c r="R123" s="1902"/>
      <c r="S123" s="1902"/>
      <c r="T123" s="1902"/>
      <c r="U123" s="1902"/>
      <c r="V123" s="1902"/>
      <c r="W123" s="1902"/>
      <c r="X123" s="1902"/>
      <c r="Y123" s="1902"/>
      <c r="Z123" s="1902"/>
      <c r="AA123" s="1902"/>
      <c r="AB123" s="1902"/>
      <c r="AC123" s="1902"/>
      <c r="AD123" s="1902"/>
      <c r="AE123" s="1902"/>
      <c r="AF123" s="1902"/>
      <c r="AG123" s="1902"/>
      <c r="AH123" s="1902"/>
      <c r="AI123" s="1902"/>
      <c r="AJ123" s="1902"/>
      <c r="AK123" s="1902"/>
      <c r="AL123" s="1902"/>
      <c r="AM123" s="1902"/>
      <c r="AN123" s="1902"/>
      <c r="AO123" s="1902"/>
      <c r="AP123" s="1902"/>
      <c r="AQ123" s="1902"/>
      <c r="AR123" s="1902"/>
      <c r="AS123" s="1902"/>
      <c r="AT123" s="1902"/>
      <c r="AU123" s="1902"/>
      <c r="AV123" s="1902"/>
      <c r="AW123" s="1902"/>
      <c r="AX123" s="1902"/>
      <c r="AY123" s="1902"/>
      <c r="AZ123" s="1902"/>
      <c r="BA123" s="1902"/>
      <c r="BB123" s="1902"/>
      <c r="BC123" s="1902"/>
      <c r="BD123" s="1902"/>
      <c r="BE123" s="1902"/>
      <c r="BF123" s="1902"/>
      <c r="BG123" s="1902"/>
      <c r="BH123" s="1902"/>
      <c r="BI123" s="1902"/>
      <c r="BJ123" s="1902"/>
      <c r="BK123" s="1902"/>
      <c r="BL123" s="1902"/>
      <c r="BM123" s="1902"/>
      <c r="BN123" s="1902"/>
      <c r="BO123" s="1902"/>
      <c r="BP123" s="1902"/>
      <c r="BQ123" s="1902"/>
      <c r="BR123" s="1902"/>
      <c r="BS123" s="1902"/>
      <c r="BT123" s="1902"/>
      <c r="BU123" s="1902"/>
      <c r="BV123" s="1902"/>
      <c r="BW123" s="1902"/>
      <c r="BX123" s="1902"/>
      <c r="BY123" s="1902"/>
      <c r="BZ123" s="1902"/>
      <c r="CA123" s="1902"/>
      <c r="CB123" s="1902"/>
      <c r="CC123" s="1902"/>
      <c r="CD123" s="1902"/>
      <c r="CE123" s="1902"/>
      <c r="CF123" s="1902"/>
    </row>
    <row r="124" spans="2:84" s="329" customFormat="1">
      <c r="B124" s="1902"/>
      <c r="C124" s="1902"/>
      <c r="D124" s="1902"/>
      <c r="E124" s="1902"/>
      <c r="F124" s="1902"/>
      <c r="G124" s="1902"/>
      <c r="H124" s="1902"/>
      <c r="I124" s="1902"/>
      <c r="J124" s="1902"/>
      <c r="K124" s="1902"/>
      <c r="L124" s="1940"/>
      <c r="M124" s="1940"/>
      <c r="N124" s="1940"/>
      <c r="O124" s="1940"/>
      <c r="P124" s="339"/>
      <c r="Q124" s="1902"/>
      <c r="R124" s="1902"/>
      <c r="S124" s="1902"/>
      <c r="T124" s="1902"/>
      <c r="U124" s="1902"/>
      <c r="V124" s="1902"/>
      <c r="W124" s="1902"/>
      <c r="X124" s="1902"/>
      <c r="Y124" s="1902"/>
      <c r="Z124" s="1902"/>
      <c r="AA124" s="1902"/>
      <c r="AB124" s="1902"/>
      <c r="AC124" s="1902"/>
      <c r="AD124" s="1902"/>
      <c r="AE124" s="1902"/>
      <c r="AF124" s="1902"/>
      <c r="AG124" s="1902"/>
      <c r="AH124" s="1902"/>
      <c r="AI124" s="1902"/>
      <c r="AJ124" s="1902"/>
      <c r="AK124" s="1902"/>
      <c r="AL124" s="1902"/>
      <c r="AM124" s="1902"/>
      <c r="AN124" s="1902"/>
      <c r="AO124" s="1902"/>
      <c r="AP124" s="1902"/>
      <c r="AQ124" s="1902"/>
      <c r="AR124" s="1902"/>
      <c r="AS124" s="1902"/>
      <c r="AT124" s="1902"/>
      <c r="AU124" s="1902"/>
      <c r="AV124" s="1902"/>
      <c r="AW124" s="1902"/>
      <c r="AX124" s="1902"/>
      <c r="AY124" s="1902"/>
      <c r="AZ124" s="1902"/>
      <c r="BA124" s="1902"/>
      <c r="BB124" s="1902"/>
      <c r="BC124" s="1902"/>
      <c r="BD124" s="1902"/>
      <c r="BE124" s="1902"/>
      <c r="BF124" s="1902"/>
      <c r="BG124" s="1902"/>
      <c r="BH124" s="1902"/>
      <c r="BI124" s="1902"/>
      <c r="BJ124" s="1902"/>
      <c r="BK124" s="1902"/>
      <c r="BL124" s="1902"/>
      <c r="BM124" s="1902"/>
      <c r="BN124" s="1902"/>
      <c r="BO124" s="1902"/>
      <c r="BP124" s="1902"/>
      <c r="BQ124" s="1902"/>
      <c r="BR124" s="1902"/>
      <c r="BS124" s="1902"/>
      <c r="BT124" s="1902"/>
      <c r="BU124" s="1902"/>
      <c r="BV124" s="1902"/>
      <c r="BW124" s="1902"/>
      <c r="BX124" s="1902"/>
      <c r="BY124" s="1902"/>
      <c r="BZ124" s="1902"/>
      <c r="CA124" s="1902"/>
      <c r="CB124" s="1902"/>
      <c r="CC124" s="1902"/>
      <c r="CD124" s="1902"/>
      <c r="CE124" s="1902"/>
      <c r="CF124" s="1902"/>
    </row>
    <row r="125" spans="2:84" s="329" customFormat="1">
      <c r="B125" s="1902"/>
      <c r="C125" s="1902"/>
      <c r="D125" s="1902"/>
      <c r="E125" s="1902"/>
      <c r="F125" s="1902"/>
      <c r="G125" s="1902"/>
      <c r="H125" s="1902"/>
      <c r="I125" s="1902"/>
      <c r="J125" s="1902"/>
      <c r="K125" s="1902"/>
      <c r="L125" s="1940"/>
      <c r="M125" s="1940"/>
      <c r="N125" s="1940"/>
      <c r="O125" s="1940"/>
      <c r="P125" s="339"/>
      <c r="Q125" s="1902"/>
      <c r="R125" s="1902"/>
      <c r="S125" s="1902"/>
      <c r="T125" s="1902"/>
      <c r="U125" s="1902"/>
      <c r="V125" s="1902"/>
      <c r="W125" s="1902"/>
      <c r="X125" s="1902"/>
      <c r="Y125" s="1902"/>
      <c r="Z125" s="1902"/>
      <c r="AA125" s="1902"/>
      <c r="AB125" s="1902"/>
      <c r="AC125" s="1902"/>
      <c r="AD125" s="1902"/>
      <c r="AE125" s="1902"/>
      <c r="AF125" s="1902"/>
      <c r="AG125" s="1902"/>
      <c r="AH125" s="1902"/>
      <c r="AI125" s="1902"/>
      <c r="AJ125" s="1902"/>
      <c r="AK125" s="1902"/>
      <c r="AL125" s="1902"/>
      <c r="AM125" s="1902"/>
      <c r="AN125" s="1902"/>
      <c r="AO125" s="1902"/>
      <c r="AP125" s="1902"/>
      <c r="AQ125" s="1902"/>
      <c r="AR125" s="1902"/>
      <c r="AS125" s="1902"/>
      <c r="AT125" s="1902"/>
      <c r="AU125" s="1902"/>
      <c r="AV125" s="1902"/>
      <c r="AW125" s="1902"/>
      <c r="AX125" s="1902"/>
      <c r="AY125" s="1902"/>
      <c r="AZ125" s="1902"/>
      <c r="BA125" s="1902"/>
      <c r="BB125" s="1902"/>
      <c r="BC125" s="1902"/>
      <c r="BD125" s="1902"/>
      <c r="BE125" s="1902"/>
      <c r="BF125" s="1902"/>
      <c r="BG125" s="1902"/>
      <c r="BH125" s="1902"/>
      <c r="BI125" s="1902"/>
      <c r="BJ125" s="1902"/>
      <c r="BK125" s="1902"/>
      <c r="BL125" s="1902"/>
      <c r="BM125" s="1902"/>
      <c r="BN125" s="1902"/>
      <c r="BO125" s="1902"/>
      <c r="BP125" s="1902"/>
      <c r="BQ125" s="1902"/>
      <c r="BR125" s="1902"/>
      <c r="BS125" s="1902"/>
      <c r="BT125" s="1902"/>
      <c r="BU125" s="1902"/>
      <c r="BV125" s="1902"/>
      <c r="BW125" s="1902"/>
      <c r="BX125" s="1902"/>
      <c r="BY125" s="1902"/>
      <c r="BZ125" s="1902"/>
      <c r="CA125" s="1902"/>
      <c r="CB125" s="1902"/>
      <c r="CC125" s="1902"/>
      <c r="CD125" s="1902"/>
      <c r="CE125" s="1902"/>
      <c r="CF125" s="1902"/>
    </row>
    <row r="126" spans="2:84" s="329" customFormat="1">
      <c r="B126" s="1902"/>
      <c r="C126" s="1902"/>
      <c r="D126" s="1902"/>
      <c r="E126" s="1902"/>
      <c r="F126" s="1902"/>
      <c r="G126" s="1902"/>
      <c r="H126" s="1902"/>
      <c r="I126" s="1902"/>
      <c r="J126" s="1902"/>
      <c r="K126" s="1902"/>
      <c r="L126" s="1940"/>
      <c r="M126" s="1940"/>
      <c r="N126" s="1940"/>
      <c r="O126" s="1940"/>
      <c r="P126" s="339"/>
      <c r="Q126" s="1902"/>
      <c r="R126" s="1902"/>
      <c r="S126" s="1902"/>
      <c r="T126" s="1902"/>
      <c r="U126" s="1902"/>
      <c r="V126" s="1902"/>
      <c r="W126" s="1902"/>
      <c r="X126" s="1902"/>
      <c r="Y126" s="1902"/>
      <c r="Z126" s="1902"/>
      <c r="AA126" s="1902"/>
      <c r="AB126" s="1902"/>
      <c r="AC126" s="1902"/>
      <c r="AD126" s="1902"/>
      <c r="AE126" s="1902"/>
      <c r="AF126" s="1902"/>
      <c r="AG126" s="1902"/>
      <c r="AH126" s="1902"/>
      <c r="AI126" s="1902"/>
      <c r="AJ126" s="1902"/>
      <c r="AK126" s="1902"/>
      <c r="AL126" s="1902"/>
      <c r="AM126" s="1902"/>
      <c r="AN126" s="1902"/>
      <c r="AO126" s="1902"/>
      <c r="AP126" s="1902"/>
      <c r="AQ126" s="1902"/>
      <c r="AR126" s="1902"/>
      <c r="AS126" s="1902"/>
      <c r="AT126" s="1902"/>
      <c r="AU126" s="1902"/>
      <c r="AV126" s="1902"/>
      <c r="AW126" s="1902"/>
      <c r="AX126" s="1902"/>
      <c r="AY126" s="1902"/>
      <c r="AZ126" s="1902"/>
      <c r="BA126" s="1902"/>
      <c r="BB126" s="1902"/>
      <c r="BC126" s="1902"/>
      <c r="BD126" s="1902"/>
      <c r="BE126" s="1902"/>
      <c r="BF126" s="1902"/>
      <c r="BG126" s="1902"/>
      <c r="BH126" s="1902"/>
      <c r="BI126" s="1902"/>
      <c r="BJ126" s="1902"/>
      <c r="BK126" s="1902"/>
      <c r="BL126" s="1902"/>
      <c r="BM126" s="1902"/>
      <c r="BN126" s="1902"/>
      <c r="BO126" s="1902"/>
      <c r="BP126" s="1902"/>
      <c r="BQ126" s="1902"/>
      <c r="BR126" s="1902"/>
      <c r="BS126" s="1902"/>
      <c r="BT126" s="1902"/>
      <c r="BU126" s="1902"/>
      <c r="BV126" s="1902"/>
      <c r="BW126" s="1902"/>
      <c r="BX126" s="1902"/>
      <c r="BY126" s="1902"/>
      <c r="BZ126" s="1902"/>
      <c r="CA126" s="1902"/>
      <c r="CB126" s="1902"/>
      <c r="CC126" s="1902"/>
      <c r="CD126" s="1902"/>
      <c r="CE126" s="1902"/>
      <c r="CF126" s="1902"/>
    </row>
    <row r="127" spans="2:84" s="329" customFormat="1">
      <c r="B127" s="1902"/>
      <c r="C127" s="1902"/>
      <c r="D127" s="1902"/>
      <c r="E127" s="1902"/>
      <c r="F127" s="1902"/>
      <c r="G127" s="1902"/>
      <c r="H127" s="1902"/>
      <c r="I127" s="1902"/>
      <c r="J127" s="1902"/>
      <c r="K127" s="1902"/>
      <c r="L127" s="1940"/>
      <c r="M127" s="1940"/>
      <c r="N127" s="1940"/>
      <c r="O127" s="1940"/>
      <c r="P127" s="339"/>
      <c r="Q127" s="1902"/>
      <c r="R127" s="1902"/>
      <c r="S127" s="1902"/>
      <c r="T127" s="1902"/>
      <c r="U127" s="1902"/>
      <c r="V127" s="1902"/>
      <c r="W127" s="1902"/>
      <c r="X127" s="1902"/>
      <c r="Y127" s="1902"/>
      <c r="Z127" s="1902"/>
      <c r="AA127" s="1902"/>
      <c r="AB127" s="1902"/>
      <c r="AC127" s="1902"/>
      <c r="AD127" s="1902"/>
      <c r="AE127" s="1902"/>
      <c r="AF127" s="1902"/>
      <c r="AG127" s="1902"/>
      <c r="AH127" s="1902"/>
      <c r="AI127" s="1902"/>
      <c r="AJ127" s="1902"/>
      <c r="AK127" s="1902"/>
      <c r="AL127" s="1902"/>
      <c r="AM127" s="1902"/>
      <c r="AN127" s="1902"/>
      <c r="AO127" s="1902"/>
      <c r="AP127" s="1902"/>
      <c r="AQ127" s="1902"/>
      <c r="AR127" s="1902"/>
      <c r="AS127" s="1902"/>
      <c r="AT127" s="1902"/>
      <c r="AU127" s="1902"/>
      <c r="AV127" s="1902"/>
      <c r="AW127" s="1902"/>
      <c r="AX127" s="1902"/>
      <c r="AY127" s="1902"/>
      <c r="AZ127" s="1902"/>
      <c r="BA127" s="1902"/>
      <c r="BB127" s="1902"/>
      <c r="BC127" s="1902"/>
      <c r="BD127" s="1902"/>
      <c r="BE127" s="1902"/>
      <c r="BF127" s="1902"/>
      <c r="BG127" s="1902"/>
      <c r="BH127" s="1902"/>
      <c r="BI127" s="1902"/>
      <c r="BJ127" s="1902"/>
      <c r="BK127" s="1902"/>
      <c r="BL127" s="1902"/>
      <c r="BM127" s="1902"/>
      <c r="BN127" s="1902"/>
      <c r="BO127" s="1902"/>
      <c r="BP127" s="1902"/>
      <c r="BQ127" s="1902"/>
      <c r="BR127" s="1902"/>
      <c r="BS127" s="1902"/>
      <c r="BT127" s="1902"/>
      <c r="BU127" s="1902"/>
      <c r="BV127" s="1902"/>
      <c r="BW127" s="1902"/>
      <c r="BX127" s="1902"/>
      <c r="BY127" s="1902"/>
      <c r="BZ127" s="1902"/>
      <c r="CA127" s="1902"/>
      <c r="CB127" s="1902"/>
      <c r="CC127" s="1902"/>
      <c r="CD127" s="1902"/>
      <c r="CE127" s="1902"/>
      <c r="CF127" s="1902"/>
    </row>
    <row r="128" spans="2:84" s="329" customFormat="1">
      <c r="B128" s="1902"/>
      <c r="C128" s="1902"/>
      <c r="D128" s="1902"/>
      <c r="E128" s="1902"/>
      <c r="F128" s="1902"/>
      <c r="G128" s="1902"/>
      <c r="H128" s="1902"/>
      <c r="I128" s="1902"/>
      <c r="J128" s="1902"/>
      <c r="K128" s="1902"/>
      <c r="L128" s="1940"/>
      <c r="M128" s="1940"/>
      <c r="N128" s="1940"/>
      <c r="O128" s="1940"/>
      <c r="P128" s="339"/>
      <c r="Q128" s="1902"/>
      <c r="R128" s="1902"/>
      <c r="S128" s="1902"/>
      <c r="T128" s="1902"/>
      <c r="U128" s="1902"/>
      <c r="V128" s="1902"/>
      <c r="W128" s="1902"/>
      <c r="X128" s="1902"/>
      <c r="Y128" s="1902"/>
      <c r="Z128" s="1902"/>
      <c r="AA128" s="1902"/>
      <c r="AB128" s="1902"/>
      <c r="AC128" s="1902"/>
      <c r="AD128" s="1902"/>
      <c r="AE128" s="1902"/>
      <c r="AF128" s="1902"/>
      <c r="AG128" s="1902"/>
      <c r="AH128" s="1902"/>
      <c r="AI128" s="1902"/>
      <c r="AJ128" s="1902"/>
      <c r="AK128" s="1902"/>
      <c r="AL128" s="1902"/>
      <c r="AM128" s="1902"/>
      <c r="AN128" s="1902"/>
      <c r="AO128" s="1902"/>
      <c r="AP128" s="1902"/>
      <c r="AQ128" s="1902"/>
      <c r="AR128" s="1902"/>
      <c r="AS128" s="1902"/>
      <c r="AT128" s="1902"/>
      <c r="AU128" s="1902"/>
      <c r="AV128" s="1902"/>
      <c r="AW128" s="1902"/>
      <c r="AX128" s="1902"/>
      <c r="AY128" s="1902"/>
      <c r="AZ128" s="1902"/>
      <c r="BA128" s="1902"/>
      <c r="BB128" s="1902"/>
      <c r="BC128" s="1902"/>
      <c r="BD128" s="1902"/>
      <c r="BE128" s="1902"/>
      <c r="BF128" s="1902"/>
      <c r="BG128" s="1902"/>
      <c r="BH128" s="1902"/>
      <c r="BI128" s="1902"/>
      <c r="BJ128" s="1902"/>
      <c r="BK128" s="1902"/>
      <c r="BL128" s="1902"/>
      <c r="BM128" s="1902"/>
      <c r="BN128" s="1902"/>
      <c r="BO128" s="1902"/>
      <c r="BP128" s="1902"/>
      <c r="BQ128" s="1902"/>
      <c r="BR128" s="1902"/>
      <c r="BS128" s="1902"/>
      <c r="BT128" s="1902"/>
      <c r="BU128" s="1902"/>
      <c r="BV128" s="1902"/>
      <c r="BW128" s="1902"/>
      <c r="BX128" s="1902"/>
      <c r="BY128" s="1902"/>
      <c r="BZ128" s="1902"/>
      <c r="CA128" s="1902"/>
      <c r="CB128" s="1902"/>
      <c r="CC128" s="1902"/>
      <c r="CD128" s="1902"/>
      <c r="CE128" s="1902"/>
      <c r="CF128" s="1902"/>
    </row>
    <row r="129" spans="2:84" s="329" customFormat="1">
      <c r="B129" s="1902"/>
      <c r="C129" s="1902"/>
      <c r="D129" s="1902"/>
      <c r="E129" s="1902"/>
      <c r="F129" s="1902"/>
      <c r="G129" s="1902"/>
      <c r="H129" s="1902"/>
      <c r="I129" s="1902"/>
      <c r="J129" s="1902"/>
      <c r="K129" s="1902"/>
      <c r="L129" s="1940"/>
      <c r="M129" s="1940"/>
      <c r="N129" s="1940"/>
      <c r="O129" s="1940"/>
      <c r="P129" s="339"/>
      <c r="Q129" s="1902"/>
      <c r="R129" s="1902"/>
      <c r="S129" s="1902"/>
      <c r="T129" s="1902"/>
      <c r="U129" s="1902"/>
      <c r="V129" s="1902"/>
      <c r="W129" s="1902"/>
      <c r="X129" s="1902"/>
      <c r="Y129" s="1902"/>
      <c r="Z129" s="1902"/>
      <c r="AA129" s="1902"/>
      <c r="AB129" s="1902"/>
      <c r="AC129" s="1902"/>
      <c r="AD129" s="1902"/>
      <c r="AE129" s="1902"/>
      <c r="AF129" s="1902"/>
      <c r="AG129" s="1902"/>
      <c r="AH129" s="1902"/>
      <c r="AI129" s="1902"/>
      <c r="AJ129" s="1902"/>
      <c r="AK129" s="1902"/>
      <c r="AL129" s="1902"/>
      <c r="AM129" s="1902"/>
      <c r="AN129" s="1902"/>
      <c r="AO129" s="1902"/>
      <c r="AP129" s="1902"/>
      <c r="AQ129" s="1902"/>
      <c r="AR129" s="1902"/>
      <c r="AS129" s="1902"/>
      <c r="AT129" s="1902"/>
      <c r="AU129" s="1902"/>
      <c r="AV129" s="1902"/>
      <c r="AW129" s="1902"/>
      <c r="AX129" s="1902"/>
      <c r="AY129" s="1902"/>
      <c r="AZ129" s="1902"/>
      <c r="BA129" s="1902"/>
      <c r="BB129" s="1902"/>
      <c r="BC129" s="1902"/>
      <c r="BD129" s="1902"/>
      <c r="BE129" s="1902"/>
      <c r="BF129" s="1902"/>
      <c r="BG129" s="1902"/>
      <c r="BH129" s="1902"/>
      <c r="BI129" s="1902"/>
      <c r="BJ129" s="1902"/>
      <c r="BK129" s="1902"/>
      <c r="BL129" s="1902"/>
      <c r="BM129" s="1902"/>
      <c r="BN129" s="1902"/>
      <c r="BO129" s="1902"/>
      <c r="BP129" s="1902"/>
      <c r="BQ129" s="1902"/>
      <c r="BR129" s="1902"/>
      <c r="BS129" s="1902"/>
      <c r="BT129" s="1902"/>
      <c r="BU129" s="1902"/>
      <c r="BV129" s="1902"/>
      <c r="BW129" s="1902"/>
      <c r="BX129" s="1902"/>
      <c r="BY129" s="1902"/>
      <c r="BZ129" s="1902"/>
      <c r="CA129" s="1902"/>
      <c r="CB129" s="1902"/>
      <c r="CC129" s="1902"/>
      <c r="CD129" s="1902"/>
      <c r="CE129" s="1902"/>
      <c r="CF129" s="1902"/>
    </row>
    <row r="130" spans="2:84" s="329" customFormat="1">
      <c r="B130" s="1902"/>
      <c r="C130" s="1902"/>
      <c r="D130" s="1902"/>
      <c r="E130" s="1902"/>
      <c r="F130" s="1902"/>
      <c r="G130" s="1902"/>
      <c r="H130" s="1902"/>
      <c r="I130" s="1902"/>
      <c r="J130" s="1902"/>
      <c r="K130" s="1902"/>
      <c r="L130" s="1940"/>
      <c r="M130" s="1940"/>
      <c r="N130" s="1940"/>
      <c r="O130" s="1940"/>
      <c r="P130" s="339"/>
      <c r="Q130" s="1902"/>
      <c r="R130" s="1902"/>
      <c r="S130" s="1902"/>
      <c r="T130" s="1902"/>
      <c r="U130" s="1902"/>
      <c r="V130" s="1902"/>
      <c r="W130" s="1902"/>
      <c r="X130" s="1902"/>
      <c r="Y130" s="1902"/>
      <c r="Z130" s="1902"/>
      <c r="AA130" s="1902"/>
      <c r="AB130" s="1902"/>
      <c r="AC130" s="1902"/>
      <c r="AD130" s="1902"/>
      <c r="AE130" s="1902"/>
      <c r="AF130" s="1902"/>
      <c r="AG130" s="1902"/>
      <c r="AH130" s="1902"/>
      <c r="AI130" s="1902"/>
      <c r="AJ130" s="1902"/>
      <c r="AK130" s="1902"/>
      <c r="AL130" s="1902"/>
      <c r="AM130" s="1902"/>
      <c r="AN130" s="1902"/>
      <c r="AO130" s="1902"/>
      <c r="AP130" s="1902"/>
      <c r="AQ130" s="1902"/>
      <c r="AR130" s="1902"/>
      <c r="AS130" s="1902"/>
      <c r="AT130" s="1902"/>
      <c r="AU130" s="1902"/>
      <c r="AV130" s="1902"/>
      <c r="AW130" s="1902"/>
      <c r="AX130" s="1902"/>
      <c r="AY130" s="1902"/>
      <c r="AZ130" s="1902"/>
      <c r="BA130" s="1902"/>
      <c r="BB130" s="1902"/>
      <c r="BC130" s="1902"/>
      <c r="BD130" s="1902"/>
      <c r="BE130" s="1902"/>
      <c r="BF130" s="1902"/>
      <c r="BG130" s="1902"/>
      <c r="BH130" s="1902"/>
      <c r="BI130" s="1902"/>
      <c r="BJ130" s="1902"/>
      <c r="BK130" s="1902"/>
      <c r="BL130" s="1902"/>
      <c r="BM130" s="1902"/>
      <c r="BN130" s="1902"/>
      <c r="BO130" s="1902"/>
      <c r="BP130" s="1902"/>
      <c r="BQ130" s="1902"/>
      <c r="BR130" s="1902"/>
      <c r="BS130" s="1902"/>
      <c r="BT130" s="1902"/>
      <c r="BU130" s="1902"/>
      <c r="BV130" s="1902"/>
      <c r="BW130" s="1902"/>
      <c r="BX130" s="1902"/>
      <c r="BY130" s="1902"/>
      <c r="BZ130" s="1902"/>
      <c r="CA130" s="1902"/>
      <c r="CB130" s="1902"/>
      <c r="CC130" s="1902"/>
      <c r="CD130" s="1902"/>
      <c r="CE130" s="1902"/>
      <c r="CF130" s="1902"/>
    </row>
    <row r="131" spans="2:84" s="329" customFormat="1">
      <c r="B131" s="1902"/>
      <c r="C131" s="1902"/>
      <c r="D131" s="1902"/>
      <c r="E131" s="1902"/>
      <c r="F131" s="1902"/>
      <c r="G131" s="1902"/>
      <c r="H131" s="1902"/>
      <c r="I131" s="1902"/>
      <c r="J131" s="1902"/>
      <c r="K131" s="1902"/>
      <c r="L131" s="1940"/>
      <c r="M131" s="1940"/>
      <c r="N131" s="1940"/>
      <c r="O131" s="1940"/>
      <c r="P131" s="339"/>
      <c r="Q131" s="1902"/>
      <c r="R131" s="1902"/>
      <c r="S131" s="1902"/>
      <c r="T131" s="1902"/>
      <c r="U131" s="1902"/>
      <c r="V131" s="1902"/>
      <c r="W131" s="1902"/>
      <c r="X131" s="1902"/>
      <c r="Y131" s="1902"/>
      <c r="Z131" s="1902"/>
      <c r="AA131" s="1902"/>
      <c r="AB131" s="1902"/>
      <c r="AC131" s="1902"/>
      <c r="AD131" s="1902"/>
      <c r="AE131" s="1902"/>
      <c r="AF131" s="1902"/>
      <c r="AG131" s="1902"/>
      <c r="AH131" s="1902"/>
      <c r="AI131" s="1902"/>
      <c r="AJ131" s="1902"/>
      <c r="AK131" s="1902"/>
      <c r="AL131" s="1902"/>
      <c r="AM131" s="1902"/>
      <c r="AN131" s="1902"/>
      <c r="AO131" s="1902"/>
      <c r="AP131" s="1902"/>
      <c r="AQ131" s="1902"/>
      <c r="AR131" s="1902"/>
      <c r="AS131" s="1902"/>
      <c r="AT131" s="1902"/>
      <c r="AU131" s="1902"/>
      <c r="AV131" s="1902"/>
      <c r="AW131" s="1902"/>
      <c r="AX131" s="1902"/>
      <c r="AY131" s="1902"/>
      <c r="AZ131" s="1902"/>
      <c r="BA131" s="1902"/>
      <c r="BB131" s="1902"/>
      <c r="BC131" s="1902"/>
      <c r="BD131" s="1902"/>
      <c r="BE131" s="1902"/>
      <c r="BF131" s="1902"/>
      <c r="BG131" s="1902"/>
      <c r="BH131" s="1902"/>
      <c r="BI131" s="1902"/>
      <c r="BJ131" s="1902"/>
      <c r="BK131" s="1902"/>
      <c r="BL131" s="1902"/>
      <c r="BM131" s="1902"/>
      <c r="BN131" s="1902"/>
      <c r="BO131" s="1902"/>
      <c r="BP131" s="1902"/>
      <c r="BQ131" s="1902"/>
      <c r="BR131" s="1902"/>
      <c r="BS131" s="1902"/>
      <c r="BT131" s="1902"/>
      <c r="BU131" s="1902"/>
      <c r="BV131" s="1902"/>
      <c r="BW131" s="1902"/>
      <c r="BX131" s="1902"/>
      <c r="BY131" s="1902"/>
      <c r="BZ131" s="1902"/>
      <c r="CA131" s="1902"/>
      <c r="CB131" s="1902"/>
      <c r="CC131" s="1902"/>
      <c r="CD131" s="1902"/>
      <c r="CE131" s="1902"/>
      <c r="CF131" s="1902"/>
    </row>
    <row r="132" spans="2:84" s="329" customFormat="1">
      <c r="B132" s="1902"/>
      <c r="C132" s="1902"/>
      <c r="D132" s="1902"/>
      <c r="E132" s="1902"/>
      <c r="F132" s="1902"/>
      <c r="G132" s="1902"/>
      <c r="H132" s="1902"/>
      <c r="I132" s="1902"/>
      <c r="J132" s="1902"/>
      <c r="K132" s="1902"/>
      <c r="L132" s="1940"/>
      <c r="M132" s="1940"/>
      <c r="N132" s="1940"/>
      <c r="O132" s="1940"/>
      <c r="P132" s="339"/>
      <c r="Q132" s="1902"/>
      <c r="R132" s="1902"/>
      <c r="S132" s="1902"/>
      <c r="T132" s="1902"/>
      <c r="U132" s="1902"/>
      <c r="V132" s="1902"/>
      <c r="W132" s="1902"/>
      <c r="X132" s="1902"/>
      <c r="Y132" s="1902"/>
      <c r="Z132" s="1902"/>
      <c r="AA132" s="1902"/>
      <c r="AB132" s="1902"/>
      <c r="AC132" s="1902"/>
      <c r="AD132" s="1902"/>
      <c r="AE132" s="1902"/>
      <c r="AF132" s="1902"/>
      <c r="AG132" s="1902"/>
      <c r="AH132" s="1902"/>
      <c r="AI132" s="1902"/>
      <c r="AJ132" s="1902"/>
      <c r="AK132" s="1902"/>
      <c r="AL132" s="1902"/>
      <c r="AM132" s="1902"/>
      <c r="AN132" s="1902"/>
      <c r="AO132" s="1902"/>
      <c r="AP132" s="1902"/>
      <c r="AQ132" s="1902"/>
      <c r="AR132" s="1902"/>
      <c r="AS132" s="1902"/>
      <c r="AT132" s="1902"/>
      <c r="AU132" s="1902"/>
      <c r="AV132" s="1902"/>
      <c r="AW132" s="1902"/>
      <c r="AX132" s="1902"/>
      <c r="AY132" s="1902"/>
      <c r="AZ132" s="1902"/>
      <c r="BA132" s="1902"/>
      <c r="BB132" s="1902"/>
      <c r="BC132" s="1902"/>
      <c r="BD132" s="1902"/>
      <c r="BE132" s="1902"/>
      <c r="BF132" s="1902"/>
      <c r="BG132" s="1902"/>
      <c r="BH132" s="1902"/>
      <c r="BI132" s="1902"/>
      <c r="BJ132" s="1902"/>
      <c r="BK132" s="1902"/>
      <c r="BL132" s="1902"/>
      <c r="BM132" s="1902"/>
      <c r="BN132" s="1902"/>
      <c r="BO132" s="1902"/>
      <c r="BP132" s="1902"/>
      <c r="BQ132" s="1902"/>
      <c r="BR132" s="1902"/>
      <c r="BS132" s="1902"/>
      <c r="BT132" s="1902"/>
      <c r="BU132" s="1902"/>
      <c r="BV132" s="1902"/>
      <c r="BW132" s="1902"/>
      <c r="BX132" s="1902"/>
      <c r="BY132" s="1902"/>
      <c r="BZ132" s="1902"/>
      <c r="CA132" s="1902"/>
      <c r="CB132" s="1902"/>
      <c r="CC132" s="1902"/>
      <c r="CD132" s="1902"/>
      <c r="CE132" s="1902"/>
      <c r="CF132" s="1902"/>
    </row>
    <row r="133" spans="2:84" s="329" customFormat="1">
      <c r="B133" s="1902"/>
      <c r="C133" s="1902"/>
      <c r="D133" s="1902"/>
      <c r="E133" s="1902"/>
      <c r="F133" s="1902"/>
      <c r="G133" s="1902"/>
      <c r="H133" s="1902"/>
      <c r="I133" s="1902"/>
      <c r="J133" s="1902"/>
      <c r="K133" s="1902"/>
      <c r="L133" s="1940"/>
      <c r="M133" s="1940"/>
      <c r="N133" s="1940"/>
      <c r="O133" s="1940"/>
      <c r="P133" s="339"/>
      <c r="Q133" s="1902"/>
      <c r="R133" s="1902"/>
      <c r="S133" s="1902"/>
      <c r="T133" s="1902"/>
      <c r="U133" s="1902"/>
      <c r="V133" s="1902"/>
      <c r="W133" s="1902"/>
      <c r="X133" s="1902"/>
      <c r="Y133" s="1902"/>
      <c r="Z133" s="1902"/>
      <c r="AA133" s="1902"/>
      <c r="AB133" s="1902"/>
      <c r="AC133" s="1902"/>
      <c r="AD133" s="1902"/>
      <c r="AE133" s="1902"/>
      <c r="AF133" s="1902"/>
      <c r="AG133" s="1902"/>
      <c r="AH133" s="1902"/>
      <c r="AI133" s="1902"/>
      <c r="AJ133" s="1902"/>
      <c r="AK133" s="1902"/>
      <c r="AL133" s="1902"/>
      <c r="AM133" s="1902"/>
      <c r="AN133" s="1902"/>
      <c r="AO133" s="1902"/>
      <c r="AP133" s="1902"/>
      <c r="AQ133" s="1902"/>
      <c r="AR133" s="1902"/>
      <c r="AS133" s="1902"/>
      <c r="AT133" s="1902"/>
      <c r="AU133" s="1902"/>
      <c r="AV133" s="1902"/>
      <c r="AW133" s="1902"/>
      <c r="AX133" s="1902"/>
      <c r="AY133" s="1902"/>
      <c r="AZ133" s="1902"/>
      <c r="BA133" s="1902"/>
      <c r="BB133" s="1902"/>
      <c r="BC133" s="1902"/>
      <c r="BD133" s="1902"/>
      <c r="BE133" s="1902"/>
      <c r="BF133" s="1902"/>
      <c r="BG133" s="1902"/>
      <c r="BH133" s="1902"/>
      <c r="BI133" s="1902"/>
      <c r="BJ133" s="1902"/>
      <c r="BK133" s="1902"/>
      <c r="BL133" s="1902"/>
      <c r="BM133" s="1902"/>
      <c r="BN133" s="1902"/>
      <c r="BO133" s="1902"/>
      <c r="BP133" s="1902"/>
      <c r="BQ133" s="1902"/>
      <c r="BR133" s="1902"/>
      <c r="BS133" s="1902"/>
      <c r="BT133" s="1902"/>
      <c r="BU133" s="1902"/>
      <c r="BV133" s="1902"/>
      <c r="BW133" s="1902"/>
      <c r="BX133" s="1902"/>
      <c r="BY133" s="1902"/>
      <c r="BZ133" s="1902"/>
      <c r="CA133" s="1902"/>
      <c r="CB133" s="1902"/>
      <c r="CC133" s="1902"/>
      <c r="CD133" s="1902"/>
      <c r="CE133" s="1902"/>
      <c r="CF133" s="1902"/>
    </row>
    <row r="134" spans="2:84" s="329" customFormat="1">
      <c r="B134" s="1902"/>
      <c r="C134" s="1902"/>
      <c r="D134" s="1902"/>
      <c r="E134" s="1902"/>
      <c r="F134" s="1902"/>
      <c r="G134" s="1902"/>
      <c r="H134" s="1902"/>
      <c r="I134" s="1902"/>
      <c r="J134" s="1902"/>
      <c r="K134" s="1902"/>
      <c r="L134" s="1940"/>
      <c r="M134" s="1940"/>
      <c r="N134" s="1940"/>
      <c r="O134" s="1940"/>
      <c r="P134" s="339"/>
      <c r="Q134" s="1902"/>
      <c r="R134" s="1902"/>
      <c r="S134" s="1902"/>
      <c r="T134" s="1902"/>
      <c r="U134" s="1902"/>
      <c r="V134" s="1902"/>
      <c r="W134" s="1902"/>
      <c r="X134" s="1902"/>
      <c r="Y134" s="1902"/>
      <c r="Z134" s="1902"/>
      <c r="AA134" s="1902"/>
      <c r="AB134" s="1902"/>
      <c r="AC134" s="1902"/>
      <c r="AD134" s="1902"/>
      <c r="AE134" s="1902"/>
      <c r="AF134" s="1902"/>
      <c r="AG134" s="1902"/>
      <c r="AH134" s="1902"/>
      <c r="AI134" s="1902"/>
      <c r="AJ134" s="1902"/>
      <c r="AK134" s="1902"/>
      <c r="AL134" s="1902"/>
      <c r="AM134" s="1902"/>
      <c r="AN134" s="1902"/>
      <c r="AO134" s="1902"/>
      <c r="AP134" s="1902"/>
      <c r="AQ134" s="1902"/>
      <c r="AR134" s="1902"/>
      <c r="AS134" s="1902"/>
      <c r="AT134" s="1902"/>
      <c r="AU134" s="1902"/>
      <c r="AV134" s="1902"/>
      <c r="AW134" s="1902"/>
      <c r="AX134" s="1902"/>
      <c r="AY134" s="1902"/>
      <c r="AZ134" s="1902"/>
      <c r="BA134" s="1902"/>
      <c r="BB134" s="1902"/>
      <c r="BC134" s="1902"/>
      <c r="BD134" s="1902"/>
      <c r="BE134" s="1902"/>
      <c r="BF134" s="1902"/>
      <c r="BG134" s="1902"/>
      <c r="BH134" s="1902"/>
      <c r="BI134" s="1902"/>
      <c r="BJ134" s="1902"/>
      <c r="BK134" s="1902"/>
      <c r="BL134" s="1902"/>
      <c r="BM134" s="1902"/>
      <c r="BN134" s="1902"/>
      <c r="BO134" s="1902"/>
      <c r="BP134" s="1902"/>
      <c r="BQ134" s="1902"/>
      <c r="BR134" s="1902"/>
      <c r="BS134" s="1902"/>
      <c r="BT134" s="1902"/>
      <c r="BU134" s="1902"/>
      <c r="BV134" s="1902"/>
      <c r="BW134" s="1902"/>
      <c r="BX134" s="1902"/>
      <c r="BY134" s="1902"/>
      <c r="BZ134" s="1902"/>
      <c r="CA134" s="1902"/>
      <c r="CB134" s="1902"/>
      <c r="CC134" s="1902"/>
      <c r="CD134" s="1902"/>
      <c r="CE134" s="1902"/>
      <c r="CF134" s="1902"/>
    </row>
    <row r="135" spans="2:84" s="329" customFormat="1">
      <c r="B135" s="1902"/>
      <c r="C135" s="1902"/>
      <c r="D135" s="1902"/>
      <c r="E135" s="1902"/>
      <c r="F135" s="1902"/>
      <c r="G135" s="1902"/>
      <c r="H135" s="1902"/>
      <c r="I135" s="1902"/>
      <c r="J135" s="1902"/>
      <c r="K135" s="1902"/>
      <c r="L135" s="1940"/>
      <c r="M135" s="1940"/>
      <c r="N135" s="1940"/>
      <c r="O135" s="1940"/>
      <c r="P135" s="339"/>
      <c r="Q135" s="1902"/>
      <c r="R135" s="1902"/>
      <c r="S135" s="1902"/>
      <c r="T135" s="1902"/>
      <c r="U135" s="1902"/>
      <c r="V135" s="1902"/>
      <c r="W135" s="1902"/>
      <c r="X135" s="1902"/>
      <c r="Y135" s="1902"/>
      <c r="Z135" s="1902"/>
      <c r="AA135" s="1902"/>
      <c r="AB135" s="1902"/>
      <c r="AC135" s="1902"/>
      <c r="AD135" s="1902"/>
      <c r="AE135" s="1902"/>
      <c r="AF135" s="1902"/>
      <c r="AG135" s="1902"/>
      <c r="AH135" s="1902"/>
      <c r="AI135" s="1902"/>
      <c r="AJ135" s="1902"/>
      <c r="AK135" s="1902"/>
      <c r="AL135" s="1902"/>
      <c r="AM135" s="1902"/>
      <c r="AN135" s="1902"/>
      <c r="AO135" s="1902"/>
      <c r="AP135" s="1902"/>
      <c r="AQ135" s="1902"/>
      <c r="AR135" s="1902"/>
      <c r="AS135" s="1902"/>
      <c r="AT135" s="1902"/>
      <c r="AU135" s="1902"/>
      <c r="AV135" s="1902"/>
      <c r="AW135" s="1902"/>
      <c r="AX135" s="1902"/>
      <c r="AY135" s="1902"/>
      <c r="AZ135" s="1902"/>
      <c r="BA135" s="1902"/>
      <c r="BB135" s="1902"/>
      <c r="BC135" s="1902"/>
      <c r="BD135" s="1902"/>
      <c r="BE135" s="1902"/>
      <c r="BF135" s="1902"/>
      <c r="BG135" s="1902"/>
      <c r="BH135" s="1902"/>
      <c r="BI135" s="1902"/>
      <c r="BJ135" s="1902"/>
      <c r="BK135" s="1902"/>
      <c r="BL135" s="1902"/>
      <c r="BM135" s="1902"/>
      <c r="BN135" s="1902"/>
      <c r="BO135" s="1902"/>
      <c r="BP135" s="1902"/>
      <c r="BQ135" s="1902"/>
      <c r="BR135" s="1902"/>
      <c r="BS135" s="1902"/>
      <c r="BT135" s="1902"/>
      <c r="BU135" s="1902"/>
      <c r="BV135" s="1902"/>
      <c r="BW135" s="1902"/>
      <c r="BX135" s="1902"/>
      <c r="BY135" s="1902"/>
      <c r="BZ135" s="1902"/>
      <c r="CA135" s="1902"/>
      <c r="CB135" s="1902"/>
      <c r="CC135" s="1902"/>
      <c r="CD135" s="1902"/>
      <c r="CE135" s="1902"/>
      <c r="CF135" s="1902"/>
    </row>
    <row r="136" spans="2:84" s="329" customFormat="1">
      <c r="B136" s="1902"/>
      <c r="C136" s="1902"/>
      <c r="D136" s="1902"/>
      <c r="E136" s="1902"/>
      <c r="F136" s="1902"/>
      <c r="G136" s="1902"/>
      <c r="H136" s="1902"/>
      <c r="I136" s="1902"/>
      <c r="J136" s="1902"/>
      <c r="K136" s="1902"/>
      <c r="L136" s="1940"/>
      <c r="M136" s="1940"/>
      <c r="N136" s="1940"/>
      <c r="O136" s="1940"/>
      <c r="P136" s="339"/>
      <c r="Q136" s="1902"/>
      <c r="R136" s="1902"/>
      <c r="S136" s="1902"/>
      <c r="T136" s="1902"/>
      <c r="U136" s="1902"/>
      <c r="V136" s="1902"/>
      <c r="W136" s="1902"/>
      <c r="X136" s="1902"/>
      <c r="Y136" s="1902"/>
      <c r="Z136" s="1902"/>
      <c r="AA136" s="1902"/>
      <c r="AB136" s="1902"/>
      <c r="AC136" s="1902"/>
      <c r="AD136" s="1902"/>
      <c r="AE136" s="1902"/>
      <c r="AF136" s="1902"/>
      <c r="AG136" s="1902"/>
      <c r="AH136" s="1902"/>
      <c r="AI136" s="1902"/>
      <c r="AJ136" s="1902"/>
      <c r="AK136" s="1902"/>
      <c r="AL136" s="1902"/>
      <c r="AM136" s="1902"/>
      <c r="AN136" s="1902"/>
      <c r="AO136" s="1902"/>
      <c r="AP136" s="1902"/>
      <c r="AQ136" s="1902"/>
      <c r="AR136" s="1902"/>
      <c r="AS136" s="1902"/>
      <c r="AT136" s="1902"/>
      <c r="AU136" s="1902"/>
      <c r="AV136" s="1902"/>
      <c r="AW136" s="1902"/>
      <c r="AX136" s="1902"/>
      <c r="AY136" s="1902"/>
      <c r="AZ136" s="1902"/>
      <c r="BA136" s="1902"/>
      <c r="BB136" s="1902"/>
      <c r="BC136" s="1902"/>
      <c r="BD136" s="1902"/>
      <c r="BE136" s="1902"/>
      <c r="BF136" s="1902"/>
      <c r="BG136" s="1902"/>
      <c r="BH136" s="1902"/>
      <c r="BI136" s="1902"/>
      <c r="BJ136" s="1902"/>
      <c r="BK136" s="1902"/>
      <c r="BL136" s="1902"/>
      <c r="BM136" s="1902"/>
      <c r="BN136" s="1902"/>
      <c r="BO136" s="1902"/>
      <c r="BP136" s="1902"/>
      <c r="BQ136" s="1902"/>
      <c r="BR136" s="1902"/>
      <c r="BS136" s="1902"/>
      <c r="BT136" s="1902"/>
      <c r="BU136" s="1902"/>
      <c r="BV136" s="1902"/>
      <c r="BW136" s="1902"/>
      <c r="BX136" s="1902"/>
      <c r="BY136" s="1902"/>
      <c r="BZ136" s="1902"/>
      <c r="CA136" s="1902"/>
      <c r="CB136" s="1902"/>
      <c r="CC136" s="1902"/>
      <c r="CD136" s="1902"/>
      <c r="CE136" s="1902"/>
      <c r="CF136" s="1902"/>
    </row>
    <row r="137" spans="2:84" s="329" customFormat="1">
      <c r="B137" s="1902"/>
      <c r="C137" s="1902"/>
      <c r="D137" s="1902"/>
      <c r="E137" s="1902"/>
      <c r="F137" s="1902"/>
      <c r="G137" s="1902"/>
      <c r="H137" s="1902"/>
      <c r="I137" s="1902"/>
      <c r="J137" s="1902"/>
      <c r="K137" s="1902"/>
      <c r="L137" s="1940"/>
      <c r="M137" s="1940"/>
      <c r="N137" s="1940"/>
      <c r="O137" s="1940"/>
      <c r="P137" s="339"/>
      <c r="Q137" s="1902"/>
      <c r="R137" s="1902"/>
      <c r="S137" s="1902"/>
      <c r="T137" s="1902"/>
      <c r="U137" s="1902"/>
      <c r="V137" s="1902"/>
      <c r="W137" s="1902"/>
      <c r="X137" s="1902"/>
      <c r="Y137" s="1902"/>
      <c r="Z137" s="1902"/>
      <c r="AA137" s="1902"/>
      <c r="AB137" s="1902"/>
      <c r="AC137" s="1902"/>
      <c r="AD137" s="1902"/>
      <c r="AE137" s="1902"/>
      <c r="AF137" s="1902"/>
      <c r="AG137" s="1902"/>
      <c r="AH137" s="1902"/>
      <c r="AI137" s="1902"/>
      <c r="AJ137" s="1902"/>
      <c r="AK137" s="1902"/>
      <c r="AL137" s="1902"/>
      <c r="AM137" s="1902"/>
      <c r="AN137" s="1902"/>
      <c r="AO137" s="1902"/>
      <c r="AP137" s="1902"/>
      <c r="AQ137" s="1902"/>
      <c r="AR137" s="1902"/>
      <c r="AS137" s="1902"/>
      <c r="AT137" s="1902"/>
      <c r="AU137" s="1902"/>
      <c r="AV137" s="1902"/>
      <c r="AW137" s="1902"/>
      <c r="AX137" s="1902"/>
      <c r="AY137" s="1902"/>
      <c r="AZ137" s="1902"/>
      <c r="BA137" s="1902"/>
      <c r="BB137" s="1902"/>
      <c r="BC137" s="1902"/>
      <c r="BD137" s="1902"/>
      <c r="BE137" s="1902"/>
      <c r="BF137" s="1902"/>
      <c r="BG137" s="1902"/>
      <c r="BH137" s="1902"/>
      <c r="BI137" s="1902"/>
      <c r="BJ137" s="1902"/>
      <c r="BK137" s="1902"/>
      <c r="BL137" s="1902"/>
      <c r="BM137" s="1902"/>
      <c r="BN137" s="1902"/>
      <c r="BO137" s="1902"/>
      <c r="BP137" s="1902"/>
      <c r="BQ137" s="1902"/>
      <c r="BR137" s="1902"/>
      <c r="BS137" s="1902"/>
      <c r="BT137" s="1902"/>
      <c r="BU137" s="1902"/>
      <c r="BV137" s="1902"/>
      <c r="BW137" s="1902"/>
      <c r="BX137" s="1902"/>
      <c r="BY137" s="1902"/>
      <c r="BZ137" s="1902"/>
      <c r="CA137" s="1902"/>
      <c r="CB137" s="1902"/>
      <c r="CC137" s="1902"/>
      <c r="CD137" s="1902"/>
      <c r="CE137" s="1902"/>
      <c r="CF137" s="1902"/>
    </row>
    <row r="138" spans="2:84" s="329" customFormat="1">
      <c r="B138" s="1902"/>
      <c r="C138" s="1902"/>
      <c r="D138" s="1902"/>
      <c r="E138" s="1902"/>
      <c r="F138" s="1902"/>
      <c r="G138" s="1902"/>
      <c r="H138" s="1902"/>
      <c r="I138" s="1902"/>
      <c r="J138" s="1902"/>
      <c r="K138" s="1902"/>
      <c r="L138" s="1940"/>
      <c r="M138" s="1940"/>
      <c r="N138" s="1940"/>
      <c r="O138" s="1940"/>
      <c r="P138" s="339"/>
      <c r="Q138" s="1902"/>
      <c r="R138" s="1902"/>
      <c r="S138" s="1902"/>
      <c r="T138" s="1902"/>
      <c r="U138" s="1902"/>
      <c r="V138" s="1902"/>
      <c r="W138" s="1902"/>
      <c r="X138" s="1902"/>
      <c r="Y138" s="1902"/>
      <c r="Z138" s="1902"/>
      <c r="AA138" s="1902"/>
      <c r="AB138" s="1902"/>
      <c r="AC138" s="1902"/>
      <c r="AD138" s="1902"/>
      <c r="AE138" s="1902"/>
      <c r="AF138" s="1902"/>
      <c r="AG138" s="1902"/>
      <c r="AH138" s="1902"/>
      <c r="AI138" s="1902"/>
      <c r="AJ138" s="1902"/>
      <c r="AK138" s="1902"/>
      <c r="AL138" s="1902"/>
      <c r="AM138" s="1902"/>
      <c r="AN138" s="1902"/>
      <c r="AO138" s="1902"/>
      <c r="AP138" s="1902"/>
      <c r="AQ138" s="1902"/>
      <c r="AR138" s="1902"/>
      <c r="AS138" s="1902"/>
      <c r="AT138" s="1902"/>
      <c r="AU138" s="1902"/>
      <c r="AV138" s="1902"/>
      <c r="AW138" s="1902"/>
      <c r="AX138" s="1902"/>
      <c r="AY138" s="1902"/>
      <c r="AZ138" s="1902"/>
      <c r="BA138" s="1902"/>
      <c r="BB138" s="1902"/>
      <c r="BC138" s="1902"/>
      <c r="BD138" s="1902"/>
      <c r="BE138" s="1902"/>
      <c r="BF138" s="1902"/>
      <c r="BG138" s="1902"/>
      <c r="BH138" s="1902"/>
      <c r="BI138" s="1902"/>
      <c r="BJ138" s="1902"/>
      <c r="BK138" s="1902"/>
      <c r="BL138" s="1902"/>
      <c r="BM138" s="1902"/>
      <c r="BN138" s="1902"/>
      <c r="BO138" s="1902"/>
      <c r="BP138" s="1902"/>
      <c r="BQ138" s="1902"/>
      <c r="BR138" s="1902"/>
      <c r="BS138" s="1902"/>
      <c r="BT138" s="1902"/>
      <c r="BU138" s="1902"/>
      <c r="BV138" s="1902"/>
      <c r="BW138" s="1902"/>
      <c r="BX138" s="1902"/>
      <c r="BY138" s="1902"/>
      <c r="BZ138" s="1902"/>
      <c r="CA138" s="1902"/>
      <c r="CB138" s="1902"/>
      <c r="CC138" s="1902"/>
      <c r="CD138" s="1902"/>
      <c r="CE138" s="1902"/>
      <c r="CF138" s="1902"/>
    </row>
    <row r="139" spans="2:84" s="329" customFormat="1">
      <c r="B139" s="1902"/>
      <c r="C139" s="1902"/>
      <c r="D139" s="1902"/>
      <c r="E139" s="1902"/>
      <c r="F139" s="1902"/>
      <c r="G139" s="1902"/>
      <c r="H139" s="1902"/>
      <c r="I139" s="1902"/>
      <c r="J139" s="1902"/>
      <c r="K139" s="1902"/>
      <c r="L139" s="1940"/>
      <c r="M139" s="1940"/>
      <c r="N139" s="1940"/>
      <c r="O139" s="1940"/>
      <c r="P139" s="339"/>
      <c r="Q139" s="1902"/>
      <c r="R139" s="1902"/>
      <c r="S139" s="1902"/>
      <c r="T139" s="1902"/>
      <c r="U139" s="1902"/>
      <c r="V139" s="1902"/>
      <c r="W139" s="1902"/>
      <c r="X139" s="1902"/>
      <c r="Y139" s="1902"/>
      <c r="Z139" s="1902"/>
      <c r="AA139" s="1902"/>
      <c r="AB139" s="1902"/>
      <c r="AC139" s="1902"/>
      <c r="AD139" s="1902"/>
      <c r="AE139" s="1902"/>
      <c r="AF139" s="1902"/>
      <c r="AG139" s="1902"/>
      <c r="AH139" s="1902"/>
      <c r="AI139" s="1902"/>
      <c r="AJ139" s="1902"/>
      <c r="AK139" s="1902"/>
      <c r="AL139" s="1902"/>
      <c r="AM139" s="1902"/>
      <c r="AN139" s="1902"/>
      <c r="AO139" s="1902"/>
      <c r="AP139" s="1902"/>
      <c r="AQ139" s="1902"/>
      <c r="AR139" s="1902"/>
      <c r="AS139" s="1902"/>
      <c r="AT139" s="1902"/>
      <c r="AU139" s="1902"/>
      <c r="AV139" s="1902"/>
      <c r="AW139" s="1902"/>
      <c r="AX139" s="1902"/>
      <c r="AY139" s="1902"/>
      <c r="AZ139" s="1902"/>
      <c r="BA139" s="1902"/>
      <c r="BB139" s="1902"/>
      <c r="BC139" s="1902"/>
      <c r="BD139" s="1902"/>
      <c r="BE139" s="1902"/>
      <c r="BF139" s="1902"/>
      <c r="BG139" s="1902"/>
      <c r="BH139" s="1902"/>
      <c r="BI139" s="1902"/>
      <c r="BJ139" s="1902"/>
      <c r="BK139" s="1902"/>
      <c r="BL139" s="1902"/>
      <c r="BM139" s="1902"/>
      <c r="BN139" s="1902"/>
      <c r="BO139" s="1902"/>
      <c r="BP139" s="1902"/>
      <c r="BQ139" s="1902"/>
      <c r="BR139" s="1902"/>
      <c r="BS139" s="1902"/>
      <c r="BT139" s="1902"/>
      <c r="BU139" s="1902"/>
      <c r="BV139" s="1902"/>
      <c r="BW139" s="1902"/>
      <c r="BX139" s="1902"/>
      <c r="BY139" s="1902"/>
      <c r="BZ139" s="1902"/>
      <c r="CA139" s="1902"/>
      <c r="CB139" s="1902"/>
      <c r="CC139" s="1902"/>
      <c r="CD139" s="1902"/>
      <c r="CE139" s="1902"/>
      <c r="CF139" s="1902"/>
    </row>
    <row r="140" spans="2:84" s="329" customFormat="1">
      <c r="B140" s="1902"/>
      <c r="C140" s="1902"/>
      <c r="D140" s="1902"/>
      <c r="E140" s="1902"/>
      <c r="F140" s="1902"/>
      <c r="G140" s="1902"/>
      <c r="H140" s="1902"/>
      <c r="I140" s="1902"/>
      <c r="J140" s="1902"/>
      <c r="K140" s="1902"/>
      <c r="L140" s="1940"/>
      <c r="M140" s="1940"/>
      <c r="N140" s="1940"/>
      <c r="O140" s="1940"/>
      <c r="P140" s="339"/>
      <c r="Q140" s="1902"/>
      <c r="R140" s="1902"/>
      <c r="S140" s="1902"/>
      <c r="T140" s="1902"/>
      <c r="U140" s="1902"/>
      <c r="V140" s="1902"/>
      <c r="W140" s="1902"/>
      <c r="X140" s="1902"/>
      <c r="Y140" s="1902"/>
      <c r="Z140" s="1902"/>
      <c r="AA140" s="1902"/>
      <c r="AB140" s="1902"/>
      <c r="AC140" s="1902"/>
      <c r="AD140" s="1902"/>
      <c r="AE140" s="1902"/>
      <c r="AF140" s="1902"/>
      <c r="AG140" s="1902"/>
      <c r="AH140" s="1902"/>
      <c r="AI140" s="1902"/>
      <c r="AJ140" s="1902"/>
      <c r="AK140" s="1902"/>
      <c r="AL140" s="1902"/>
      <c r="AM140" s="1902"/>
      <c r="AN140" s="1902"/>
      <c r="AO140" s="1902"/>
      <c r="AP140" s="1902"/>
      <c r="AQ140" s="1902"/>
      <c r="AR140" s="1902"/>
      <c r="AS140" s="1902"/>
      <c r="AT140" s="1902"/>
      <c r="AU140" s="1902"/>
      <c r="AV140" s="1902"/>
      <c r="AW140" s="1902"/>
      <c r="AX140" s="1902"/>
      <c r="AY140" s="1902"/>
      <c r="AZ140" s="1902"/>
      <c r="BA140" s="1902"/>
      <c r="BB140" s="1902"/>
      <c r="BC140" s="1902"/>
      <c r="BD140" s="1902"/>
      <c r="BE140" s="1902"/>
      <c r="BF140" s="1902"/>
      <c r="BG140" s="1902"/>
      <c r="BH140" s="1902"/>
      <c r="BI140" s="1902"/>
      <c r="BJ140" s="1902"/>
      <c r="BK140" s="1902"/>
      <c r="BL140" s="1902"/>
      <c r="BM140" s="1902"/>
      <c r="BN140" s="1902"/>
      <c r="BO140" s="1902"/>
      <c r="BP140" s="1902"/>
      <c r="BQ140" s="1902"/>
      <c r="BR140" s="1902"/>
      <c r="BS140" s="1902"/>
      <c r="BT140" s="1902"/>
      <c r="BU140" s="1902"/>
      <c r="BV140" s="1902"/>
      <c r="BW140" s="1902"/>
      <c r="BX140" s="1902"/>
      <c r="BY140" s="1902"/>
      <c r="BZ140" s="1902"/>
      <c r="CA140" s="1902"/>
      <c r="CB140" s="1902"/>
      <c r="CC140" s="1902"/>
      <c r="CD140" s="1902"/>
      <c r="CE140" s="1902"/>
      <c r="CF140" s="1902"/>
    </row>
    <row r="141" spans="2:84" s="329" customFormat="1">
      <c r="B141" s="1902"/>
      <c r="C141" s="1902"/>
      <c r="D141" s="1902"/>
      <c r="E141" s="1902"/>
      <c r="F141" s="1902"/>
      <c r="G141" s="1902"/>
      <c r="H141" s="1902"/>
      <c r="I141" s="1902"/>
      <c r="J141" s="1902"/>
      <c r="K141" s="1902"/>
      <c r="L141" s="1940"/>
      <c r="M141" s="1940"/>
      <c r="N141" s="1940"/>
      <c r="O141" s="1940"/>
      <c r="P141" s="339"/>
      <c r="Q141" s="1902"/>
      <c r="R141" s="1902"/>
      <c r="S141" s="1902"/>
      <c r="T141" s="1902"/>
      <c r="U141" s="1902"/>
      <c r="V141" s="1902"/>
      <c r="W141" s="1902"/>
      <c r="X141" s="1902"/>
      <c r="Y141" s="1902"/>
      <c r="Z141" s="1902"/>
      <c r="AA141" s="1902"/>
      <c r="AB141" s="1902"/>
      <c r="AC141" s="1902"/>
      <c r="AD141" s="1902"/>
      <c r="AE141" s="1902"/>
      <c r="AF141" s="1902"/>
      <c r="AG141" s="1902"/>
      <c r="AH141" s="1902"/>
      <c r="AI141" s="1902"/>
      <c r="AJ141" s="1902"/>
      <c r="AK141" s="1902"/>
      <c r="AL141" s="1902"/>
      <c r="AM141" s="1902"/>
      <c r="AN141" s="1902"/>
      <c r="AO141" s="1902"/>
      <c r="AP141" s="1902"/>
      <c r="AQ141" s="1902"/>
      <c r="AR141" s="1902"/>
      <c r="AS141" s="1902"/>
      <c r="AT141" s="1902"/>
      <c r="AU141" s="1902"/>
      <c r="AV141" s="1902"/>
      <c r="AW141" s="1902"/>
      <c r="AX141" s="1902"/>
      <c r="AY141" s="1902"/>
      <c r="AZ141" s="1902"/>
      <c r="BA141" s="1902"/>
      <c r="BB141" s="1902"/>
      <c r="BC141" s="1902"/>
      <c r="BD141" s="1902"/>
      <c r="BE141" s="1902"/>
      <c r="BF141" s="1902"/>
      <c r="BG141" s="1902"/>
      <c r="BH141" s="1902"/>
      <c r="BI141" s="1902"/>
      <c r="BJ141" s="1902"/>
      <c r="BK141" s="1902"/>
      <c r="BL141" s="1902"/>
      <c r="BM141" s="1902"/>
      <c r="BN141" s="1902"/>
      <c r="BO141" s="1902"/>
      <c r="BP141" s="1902"/>
      <c r="BQ141" s="1902"/>
      <c r="BR141" s="1902"/>
      <c r="BS141" s="1902"/>
      <c r="BT141" s="1902"/>
      <c r="BU141" s="1902"/>
      <c r="BV141" s="1902"/>
      <c r="BW141" s="1902"/>
      <c r="BX141" s="1902"/>
      <c r="BY141" s="1902"/>
      <c r="BZ141" s="1902"/>
      <c r="CA141" s="1902"/>
      <c r="CB141" s="1902"/>
      <c r="CC141" s="1902"/>
      <c r="CD141" s="1902"/>
      <c r="CE141" s="1902"/>
      <c r="CF141" s="1902"/>
    </row>
    <row r="142" spans="2:84" s="329" customFormat="1">
      <c r="B142" s="1902"/>
      <c r="C142" s="1902"/>
      <c r="D142" s="1902"/>
      <c r="E142" s="1902"/>
      <c r="F142" s="1902"/>
      <c r="G142" s="1902"/>
      <c r="H142" s="1902"/>
      <c r="I142" s="1902"/>
      <c r="J142" s="1902"/>
      <c r="K142" s="1902"/>
      <c r="L142" s="1940"/>
      <c r="M142" s="1940"/>
      <c r="N142" s="1940"/>
      <c r="O142" s="1940"/>
      <c r="P142" s="339"/>
      <c r="Q142" s="1902"/>
      <c r="R142" s="1902"/>
      <c r="S142" s="1902"/>
      <c r="T142" s="1902"/>
      <c r="U142" s="1902"/>
      <c r="V142" s="1902"/>
      <c r="W142" s="1902"/>
      <c r="X142" s="1902"/>
      <c r="Y142" s="1902"/>
      <c r="Z142" s="1902"/>
      <c r="AA142" s="1902"/>
      <c r="AB142" s="1902"/>
      <c r="AC142" s="1902"/>
      <c r="AD142" s="1902"/>
      <c r="AE142" s="1902"/>
      <c r="AF142" s="1902"/>
      <c r="AG142" s="1902"/>
      <c r="AH142" s="1902"/>
      <c r="AI142" s="1902"/>
      <c r="AJ142" s="1902"/>
      <c r="AK142" s="1902"/>
      <c r="AL142" s="1902"/>
      <c r="AM142" s="1902"/>
      <c r="AN142" s="1902"/>
      <c r="AO142" s="1902"/>
      <c r="AP142" s="1902"/>
      <c r="AQ142" s="1902"/>
      <c r="AR142" s="1902"/>
      <c r="AS142" s="1902"/>
      <c r="AT142" s="1902"/>
      <c r="AU142" s="1902"/>
      <c r="AV142" s="1902"/>
      <c r="AW142" s="1902"/>
      <c r="AX142" s="1902"/>
      <c r="AY142" s="1902"/>
      <c r="AZ142" s="1902"/>
      <c r="BA142" s="1902"/>
      <c r="BB142" s="1902"/>
      <c r="BC142" s="1902"/>
      <c r="BD142" s="1902"/>
      <c r="BE142" s="1902"/>
      <c r="BF142" s="1902"/>
      <c r="BG142" s="1902"/>
      <c r="BH142" s="1902"/>
      <c r="BI142" s="1902"/>
      <c r="BJ142" s="1902"/>
      <c r="BK142" s="1902"/>
      <c r="BL142" s="1902"/>
      <c r="BM142" s="1902"/>
      <c r="BN142" s="1902"/>
      <c r="BO142" s="1902"/>
      <c r="BP142" s="1902"/>
      <c r="BQ142" s="1902"/>
      <c r="BR142" s="1902"/>
      <c r="BS142" s="1902"/>
      <c r="BT142" s="1902"/>
      <c r="BU142" s="1902"/>
      <c r="BV142" s="1902"/>
      <c r="BW142" s="1902"/>
      <c r="BX142" s="1902"/>
      <c r="BY142" s="1902"/>
      <c r="BZ142" s="1902"/>
      <c r="CA142" s="1902"/>
      <c r="CB142" s="1902"/>
      <c r="CC142" s="1902"/>
      <c r="CD142" s="1902"/>
      <c r="CE142" s="1902"/>
      <c r="CF142" s="1902"/>
    </row>
    <row r="143" spans="2:84" s="329" customFormat="1">
      <c r="B143" s="1902"/>
      <c r="C143" s="1902"/>
      <c r="D143" s="1902"/>
      <c r="E143" s="1902"/>
      <c r="F143" s="1902"/>
      <c r="G143" s="1902"/>
      <c r="H143" s="1902"/>
      <c r="I143" s="1902"/>
      <c r="J143" s="1902"/>
      <c r="K143" s="1902"/>
      <c r="L143" s="1940"/>
      <c r="M143" s="1940"/>
      <c r="N143" s="1940"/>
      <c r="O143" s="1940"/>
      <c r="P143" s="339"/>
      <c r="Q143" s="1902"/>
      <c r="R143" s="1902"/>
      <c r="S143" s="1902"/>
      <c r="T143" s="1902"/>
      <c r="U143" s="1902"/>
      <c r="V143" s="1902"/>
      <c r="W143" s="1902"/>
      <c r="X143" s="1902"/>
      <c r="Y143" s="1902"/>
      <c r="Z143" s="1902"/>
      <c r="AA143" s="1902"/>
      <c r="AB143" s="1902"/>
      <c r="AC143" s="1902"/>
      <c r="AD143" s="1902"/>
      <c r="AE143" s="1902"/>
      <c r="AF143" s="1902"/>
      <c r="AG143" s="1902"/>
      <c r="AH143" s="1902"/>
      <c r="AI143" s="1902"/>
      <c r="AJ143" s="1902"/>
      <c r="AK143" s="1902"/>
      <c r="AL143" s="1902"/>
      <c r="AM143" s="1902"/>
      <c r="AN143" s="1902"/>
      <c r="AO143" s="1902"/>
      <c r="AP143" s="1902"/>
      <c r="AQ143" s="1902"/>
      <c r="AR143" s="1902"/>
      <c r="AS143" s="1902"/>
      <c r="AT143" s="1902"/>
      <c r="AU143" s="1902"/>
      <c r="AV143" s="1902"/>
      <c r="AW143" s="1902"/>
      <c r="AX143" s="1902"/>
      <c r="AY143" s="1902"/>
      <c r="AZ143" s="1902"/>
      <c r="BA143" s="1902"/>
      <c r="BB143" s="1902"/>
      <c r="BC143" s="1902"/>
      <c r="BD143" s="1902"/>
      <c r="BE143" s="1902"/>
      <c r="BF143" s="1902"/>
      <c r="BG143" s="1902"/>
      <c r="BH143" s="1902"/>
      <c r="BI143" s="1902"/>
      <c r="BJ143" s="1902"/>
      <c r="BK143" s="1902"/>
      <c r="BL143" s="1902"/>
      <c r="BM143" s="1902"/>
      <c r="BN143" s="1902"/>
      <c r="BO143" s="1902"/>
      <c r="BP143" s="1902"/>
      <c r="BQ143" s="1902"/>
      <c r="BR143" s="1902"/>
      <c r="BS143" s="1902"/>
      <c r="BT143" s="1902"/>
      <c r="BU143" s="1902"/>
      <c r="BV143" s="1902"/>
      <c r="BW143" s="1902"/>
      <c r="BX143" s="1902"/>
      <c r="BY143" s="1902"/>
      <c r="BZ143" s="1902"/>
      <c r="CA143" s="1902"/>
      <c r="CB143" s="1902"/>
      <c r="CC143" s="1902"/>
      <c r="CD143" s="1902"/>
      <c r="CE143" s="1902"/>
      <c r="CF143" s="1902"/>
    </row>
    <row r="144" spans="2:84" s="329" customFormat="1">
      <c r="B144" s="1902"/>
      <c r="C144" s="1902"/>
      <c r="D144" s="1902"/>
      <c r="E144" s="1902"/>
      <c r="F144" s="1902"/>
      <c r="G144" s="1902"/>
      <c r="H144" s="1902"/>
      <c r="I144" s="1902"/>
      <c r="J144" s="1902"/>
      <c r="K144" s="1902"/>
      <c r="L144" s="1940"/>
      <c r="M144" s="1940"/>
      <c r="N144" s="1940"/>
      <c r="O144" s="1940"/>
      <c r="P144" s="339"/>
      <c r="Q144" s="1902"/>
      <c r="R144" s="1902"/>
      <c r="S144" s="1902"/>
      <c r="T144" s="1902"/>
      <c r="U144" s="1902"/>
      <c r="V144" s="1902"/>
      <c r="W144" s="1902"/>
      <c r="X144" s="1902"/>
      <c r="Y144" s="1902"/>
      <c r="Z144" s="1902"/>
      <c r="AA144" s="1902"/>
      <c r="AB144" s="1902"/>
      <c r="AC144" s="1902"/>
      <c r="AD144" s="1902"/>
      <c r="AE144" s="1902"/>
      <c r="AF144" s="1902"/>
      <c r="AG144" s="1902"/>
      <c r="AH144" s="1902"/>
      <c r="AI144" s="1902"/>
      <c r="AJ144" s="1902"/>
      <c r="AK144" s="1902"/>
      <c r="AL144" s="1902"/>
      <c r="AM144" s="1902"/>
      <c r="AN144" s="1902"/>
      <c r="AO144" s="1902"/>
      <c r="AP144" s="1902"/>
      <c r="AQ144" s="1902"/>
      <c r="AR144" s="1902"/>
      <c r="AS144" s="1902"/>
      <c r="AT144" s="1902"/>
      <c r="AU144" s="1902"/>
      <c r="AV144" s="1902"/>
      <c r="AW144" s="1902"/>
      <c r="AX144" s="1902"/>
      <c r="AY144" s="1902"/>
      <c r="AZ144" s="1902"/>
      <c r="BA144" s="1902"/>
      <c r="BB144" s="1902"/>
      <c r="BC144" s="1902"/>
      <c r="BD144" s="1902"/>
      <c r="BE144" s="1902"/>
      <c r="BF144" s="1902"/>
      <c r="BG144" s="1902"/>
      <c r="BH144" s="1902"/>
      <c r="BI144" s="1902"/>
      <c r="BJ144" s="1902"/>
      <c r="BK144" s="1902"/>
      <c r="BL144" s="1902"/>
      <c r="BM144" s="1902"/>
      <c r="BN144" s="1902"/>
      <c r="BO144" s="1902"/>
      <c r="BP144" s="1902"/>
      <c r="BQ144" s="1902"/>
      <c r="BR144" s="1902"/>
      <c r="BS144" s="1902"/>
      <c r="BT144" s="1902"/>
      <c r="BU144" s="1902"/>
      <c r="BV144" s="1902"/>
      <c r="BW144" s="1902"/>
      <c r="BX144" s="1902"/>
      <c r="BY144" s="1902"/>
      <c r="BZ144" s="1902"/>
      <c r="CA144" s="1902"/>
      <c r="CB144" s="1902"/>
      <c r="CC144" s="1902"/>
      <c r="CD144" s="1902"/>
      <c r="CE144" s="1902"/>
      <c r="CF144" s="1902"/>
    </row>
    <row r="145" spans="2:84" s="329" customFormat="1">
      <c r="B145" s="1902"/>
      <c r="C145" s="1902"/>
      <c r="D145" s="1902"/>
      <c r="E145" s="1902"/>
      <c r="F145" s="1902"/>
      <c r="G145" s="1902"/>
      <c r="H145" s="1902"/>
      <c r="I145" s="1902"/>
      <c r="J145" s="1902"/>
      <c r="K145" s="1902"/>
      <c r="L145" s="1940"/>
      <c r="M145" s="1940"/>
      <c r="N145" s="1940"/>
      <c r="O145" s="1940"/>
      <c r="P145" s="339"/>
      <c r="Q145" s="1902"/>
      <c r="R145" s="1902"/>
      <c r="S145" s="1902"/>
      <c r="T145" s="1902"/>
      <c r="U145" s="1902"/>
      <c r="V145" s="1902"/>
      <c r="W145" s="1902"/>
      <c r="X145" s="1902"/>
      <c r="Y145" s="1902"/>
      <c r="Z145" s="1902"/>
      <c r="AA145" s="1902"/>
      <c r="AB145" s="1902"/>
      <c r="AC145" s="1902"/>
      <c r="AD145" s="1902"/>
      <c r="AE145" s="1902"/>
      <c r="AF145" s="1902"/>
      <c r="AG145" s="1902"/>
      <c r="AH145" s="1902"/>
      <c r="AI145" s="1902"/>
      <c r="AJ145" s="1902"/>
      <c r="AK145" s="1902"/>
      <c r="AL145" s="1902"/>
      <c r="AM145" s="1902"/>
      <c r="AN145" s="1902"/>
      <c r="AO145" s="1902"/>
      <c r="AP145" s="1902"/>
      <c r="AQ145" s="1902"/>
      <c r="AR145" s="1902"/>
      <c r="AS145" s="1902"/>
      <c r="AT145" s="1902"/>
      <c r="AU145" s="1902"/>
      <c r="AV145" s="1902"/>
      <c r="AW145" s="1902"/>
      <c r="AX145" s="1902"/>
      <c r="AY145" s="1902"/>
      <c r="AZ145" s="1902"/>
      <c r="BA145" s="1902"/>
      <c r="BB145" s="1902"/>
      <c r="BC145" s="1902"/>
      <c r="BD145" s="1902"/>
      <c r="BE145" s="1902"/>
      <c r="BF145" s="1902"/>
      <c r="BG145" s="1902"/>
      <c r="BH145" s="1902"/>
      <c r="BI145" s="1902"/>
      <c r="BJ145" s="1902"/>
      <c r="BK145" s="1902"/>
      <c r="BL145" s="1902"/>
      <c r="BM145" s="1902"/>
      <c r="BN145" s="1902"/>
      <c r="BO145" s="1902"/>
      <c r="BP145" s="1902"/>
      <c r="BQ145" s="1902"/>
      <c r="BR145" s="1902"/>
      <c r="BS145" s="1902"/>
      <c r="BT145" s="1902"/>
      <c r="BU145" s="1902"/>
      <c r="BV145" s="1902"/>
      <c r="BW145" s="1902"/>
      <c r="BX145" s="1902"/>
      <c r="BY145" s="1902"/>
      <c r="BZ145" s="1902"/>
      <c r="CA145" s="1902"/>
      <c r="CB145" s="1902"/>
      <c r="CC145" s="1902"/>
      <c r="CD145" s="1902"/>
      <c r="CE145" s="1902"/>
      <c r="CF145" s="1902"/>
    </row>
    <row r="146" spans="2:84" s="329" customFormat="1">
      <c r="B146" s="1902"/>
      <c r="C146" s="1902"/>
      <c r="D146" s="1902"/>
      <c r="E146" s="1902"/>
      <c r="F146" s="1902"/>
      <c r="G146" s="1902"/>
      <c r="H146" s="1902"/>
      <c r="I146" s="1902"/>
      <c r="J146" s="1902"/>
      <c r="K146" s="1902"/>
      <c r="L146" s="1940"/>
      <c r="M146" s="1940"/>
      <c r="N146" s="1940"/>
      <c r="O146" s="1940"/>
      <c r="P146" s="339"/>
      <c r="Q146" s="1902"/>
      <c r="R146" s="1902"/>
      <c r="S146" s="1902"/>
      <c r="T146" s="1902"/>
      <c r="U146" s="1902"/>
      <c r="V146" s="1902"/>
      <c r="W146" s="1902"/>
      <c r="X146" s="1902"/>
      <c r="Y146" s="1902"/>
      <c r="Z146" s="1902"/>
      <c r="AA146" s="1902"/>
      <c r="AB146" s="1902"/>
      <c r="AC146" s="1902"/>
      <c r="AD146" s="1902"/>
      <c r="AE146" s="1902"/>
      <c r="AF146" s="1902"/>
      <c r="AG146" s="1902"/>
      <c r="AH146" s="1902"/>
      <c r="AI146" s="1902"/>
      <c r="AJ146" s="1902"/>
      <c r="AK146" s="1902"/>
      <c r="AL146" s="1902"/>
      <c r="AM146" s="1902"/>
      <c r="AN146" s="1902"/>
      <c r="AO146" s="1902"/>
      <c r="AP146" s="1902"/>
      <c r="AQ146" s="1902"/>
      <c r="AR146" s="1902"/>
      <c r="AS146" s="1902"/>
      <c r="AT146" s="1902"/>
      <c r="AU146" s="1902"/>
      <c r="AV146" s="1902"/>
      <c r="AW146" s="1902"/>
      <c r="AX146" s="1902"/>
      <c r="AY146" s="1902"/>
      <c r="AZ146" s="1902"/>
      <c r="BA146" s="1902"/>
      <c r="BB146" s="1902"/>
      <c r="BC146" s="1902"/>
      <c r="BD146" s="1902"/>
      <c r="BE146" s="1902"/>
      <c r="BF146" s="1902"/>
      <c r="BG146" s="1902"/>
      <c r="BH146" s="1902"/>
      <c r="BI146" s="1902"/>
      <c r="BJ146" s="1902"/>
      <c r="BK146" s="1902"/>
      <c r="BL146" s="1902"/>
      <c r="BM146" s="1902"/>
      <c r="BN146" s="1902"/>
      <c r="BO146" s="1902"/>
      <c r="BP146" s="1902"/>
      <c r="BQ146" s="1902"/>
      <c r="BR146" s="1902"/>
      <c r="BS146" s="1902"/>
      <c r="BT146" s="1902"/>
      <c r="BU146" s="1902"/>
      <c r="BV146" s="1902"/>
      <c r="BW146" s="1902"/>
      <c r="BX146" s="1902"/>
      <c r="BY146" s="1902"/>
      <c r="BZ146" s="1902"/>
      <c r="CA146" s="1902"/>
      <c r="CB146" s="1902"/>
      <c r="CC146" s="1902"/>
      <c r="CD146" s="1902"/>
      <c r="CE146" s="1902"/>
      <c r="CF146" s="1902"/>
    </row>
    <row r="147" spans="2:84" s="329" customFormat="1">
      <c r="B147" s="1902"/>
      <c r="C147" s="1902"/>
      <c r="D147" s="1902"/>
      <c r="E147" s="1902"/>
      <c r="F147" s="1902"/>
      <c r="G147" s="1902"/>
      <c r="H147" s="1902"/>
      <c r="I147" s="1902"/>
      <c r="J147" s="1902"/>
      <c r="K147" s="1902"/>
      <c r="L147" s="1940"/>
      <c r="M147" s="1940"/>
      <c r="N147" s="1940"/>
      <c r="O147" s="1940"/>
      <c r="P147" s="339"/>
      <c r="Q147" s="1902"/>
      <c r="R147" s="1902"/>
      <c r="S147" s="1902"/>
      <c r="T147" s="1902"/>
      <c r="U147" s="1902"/>
      <c r="V147" s="1902"/>
      <c r="W147" s="1902"/>
      <c r="X147" s="1902"/>
      <c r="Y147" s="1902"/>
      <c r="Z147" s="1902"/>
      <c r="AA147" s="1902"/>
      <c r="AB147" s="1902"/>
      <c r="AC147" s="1902"/>
      <c r="AD147" s="1902"/>
      <c r="AE147" s="1902"/>
      <c r="AF147" s="1902"/>
      <c r="AG147" s="1902"/>
      <c r="AH147" s="1902"/>
      <c r="AI147" s="1902"/>
      <c r="AJ147" s="1902"/>
      <c r="AK147" s="1902"/>
      <c r="AL147" s="1902"/>
      <c r="AM147" s="1902"/>
      <c r="AN147" s="1902"/>
      <c r="AO147" s="1902"/>
      <c r="AP147" s="1902"/>
      <c r="AQ147" s="1902"/>
      <c r="AR147" s="1902"/>
      <c r="AS147" s="1902"/>
      <c r="AT147" s="1902"/>
      <c r="AU147" s="1902"/>
      <c r="AV147" s="1902"/>
      <c r="AW147" s="1902"/>
      <c r="AX147" s="1902"/>
      <c r="AY147" s="1902"/>
      <c r="AZ147" s="1902"/>
      <c r="BA147" s="1902"/>
      <c r="BB147" s="1902"/>
      <c r="BC147" s="1902"/>
      <c r="BD147" s="1902"/>
      <c r="BE147" s="1902"/>
      <c r="BF147" s="1902"/>
      <c r="BG147" s="1902"/>
      <c r="BH147" s="1902"/>
      <c r="BI147" s="1902"/>
      <c r="BJ147" s="1902"/>
      <c r="BK147" s="1902"/>
      <c r="BL147" s="1902"/>
      <c r="BM147" s="1902"/>
      <c r="BN147" s="1902"/>
      <c r="BO147" s="1902"/>
      <c r="BP147" s="1902"/>
      <c r="BQ147" s="1902"/>
      <c r="BR147" s="1902"/>
      <c r="BS147" s="1902"/>
      <c r="BT147" s="1902"/>
      <c r="BU147" s="1902"/>
      <c r="BV147" s="1902"/>
      <c r="BW147" s="1902"/>
      <c r="BX147" s="1902"/>
      <c r="BY147" s="1902"/>
      <c r="BZ147" s="1902"/>
      <c r="CA147" s="1902"/>
      <c r="CB147" s="1902"/>
      <c r="CC147" s="1902"/>
      <c r="CD147" s="1902"/>
      <c r="CE147" s="1902"/>
      <c r="CF147" s="1902"/>
    </row>
    <row r="148" spans="2:84" s="329" customFormat="1">
      <c r="B148" s="1902"/>
      <c r="C148" s="1902"/>
      <c r="D148" s="1902"/>
      <c r="E148" s="1902"/>
      <c r="F148" s="1902"/>
      <c r="G148" s="1902"/>
      <c r="H148" s="1902"/>
      <c r="I148" s="1902"/>
      <c r="J148" s="1902"/>
      <c r="K148" s="1902"/>
      <c r="L148" s="1940"/>
      <c r="M148" s="1940"/>
      <c r="N148" s="1940"/>
      <c r="O148" s="1940"/>
      <c r="P148" s="339"/>
      <c r="Q148" s="1902"/>
      <c r="R148" s="1902"/>
      <c r="S148" s="1902"/>
      <c r="T148" s="1902"/>
      <c r="U148" s="1902"/>
      <c r="V148" s="1902"/>
      <c r="W148" s="1902"/>
      <c r="X148" s="1902"/>
      <c r="Y148" s="1902"/>
      <c r="Z148" s="1902"/>
      <c r="AA148" s="1902"/>
      <c r="AB148" s="1902"/>
      <c r="AC148" s="1902"/>
      <c r="AD148" s="1902"/>
      <c r="AE148" s="1902"/>
      <c r="AF148" s="1902"/>
      <c r="AG148" s="1902"/>
      <c r="AH148" s="1902"/>
      <c r="AI148" s="1902"/>
      <c r="AJ148" s="1902"/>
      <c r="AK148" s="1902"/>
      <c r="AL148" s="1902"/>
      <c r="AM148" s="1902"/>
      <c r="AN148" s="1902"/>
      <c r="AO148" s="1902"/>
      <c r="AP148" s="1902"/>
      <c r="AQ148" s="1902"/>
      <c r="AR148" s="1902"/>
      <c r="AS148" s="1902"/>
      <c r="AT148" s="1902"/>
      <c r="AU148" s="1902"/>
      <c r="AV148" s="1902"/>
      <c r="AW148" s="1902"/>
      <c r="AX148" s="1902"/>
      <c r="AY148" s="1902"/>
      <c r="AZ148" s="1902"/>
      <c r="BA148" s="1902"/>
      <c r="BB148" s="1902"/>
      <c r="BC148" s="1902"/>
      <c r="BD148" s="1902"/>
      <c r="BE148" s="1902"/>
      <c r="BF148" s="1902"/>
      <c r="BG148" s="1902"/>
      <c r="BH148" s="1902"/>
      <c r="BI148" s="1902"/>
      <c r="BJ148" s="1902"/>
      <c r="BK148" s="1902"/>
      <c r="BL148" s="1902"/>
      <c r="BM148" s="1902"/>
      <c r="BN148" s="1902"/>
      <c r="BO148" s="1902"/>
      <c r="BP148" s="1902"/>
      <c r="BQ148" s="1902"/>
      <c r="BR148" s="1902"/>
      <c r="BS148" s="1902"/>
      <c r="BT148" s="1902"/>
      <c r="BU148" s="1902"/>
      <c r="BV148" s="1902"/>
      <c r="BW148" s="1902"/>
      <c r="BX148" s="1902"/>
      <c r="BY148" s="1902"/>
      <c r="BZ148" s="1902"/>
      <c r="CA148" s="1902"/>
      <c r="CB148" s="1902"/>
      <c r="CC148" s="1902"/>
      <c r="CD148" s="1902"/>
      <c r="CE148" s="1902"/>
      <c r="CF148" s="1902"/>
    </row>
    <row r="149" spans="2:84" s="329" customFormat="1">
      <c r="B149" s="1902"/>
      <c r="C149" s="1902"/>
      <c r="D149" s="1902"/>
      <c r="E149" s="1902"/>
      <c r="F149" s="1902"/>
      <c r="G149" s="1902"/>
      <c r="H149" s="1902"/>
      <c r="I149" s="1902"/>
      <c r="J149" s="1902"/>
      <c r="K149" s="1902"/>
      <c r="L149" s="1940"/>
      <c r="M149" s="1940"/>
      <c r="N149" s="1940"/>
      <c r="O149" s="1940"/>
      <c r="P149" s="339"/>
      <c r="Q149" s="1902"/>
      <c r="R149" s="1902"/>
      <c r="S149" s="1902"/>
      <c r="T149" s="1902"/>
      <c r="U149" s="1902"/>
      <c r="V149" s="1902"/>
      <c r="W149" s="1902"/>
      <c r="X149" s="1902"/>
      <c r="Y149" s="1902"/>
      <c r="Z149" s="1902"/>
      <c r="AA149" s="1902"/>
      <c r="AB149" s="1902"/>
      <c r="AC149" s="1902"/>
      <c r="AD149" s="1902"/>
      <c r="AE149" s="1902"/>
      <c r="AF149" s="1902"/>
      <c r="AG149" s="1902"/>
      <c r="AH149" s="1902"/>
      <c r="AI149" s="1902"/>
      <c r="AJ149" s="1902"/>
      <c r="AK149" s="1902"/>
      <c r="AL149" s="1902"/>
      <c r="AM149" s="1902"/>
      <c r="AN149" s="1902"/>
      <c r="AO149" s="1902"/>
      <c r="AP149" s="1902"/>
      <c r="AQ149" s="1902"/>
      <c r="AR149" s="1902"/>
      <c r="AS149" s="1902"/>
      <c r="AT149" s="1902"/>
      <c r="AU149" s="1902"/>
      <c r="AV149" s="1902"/>
      <c r="AW149" s="1902"/>
      <c r="AX149" s="1902"/>
      <c r="AY149" s="1902"/>
      <c r="AZ149" s="1902"/>
      <c r="BA149" s="1902"/>
      <c r="BB149" s="1902"/>
      <c r="BC149" s="1902"/>
      <c r="BD149" s="1902"/>
      <c r="BE149" s="1902"/>
      <c r="BF149" s="1902"/>
      <c r="BG149" s="1902"/>
      <c r="BH149" s="1902"/>
      <c r="BI149" s="1902"/>
      <c r="BJ149" s="1902"/>
      <c r="BK149" s="1902"/>
      <c r="BL149" s="1902"/>
      <c r="BM149" s="1902"/>
      <c r="BN149" s="1902"/>
      <c r="BO149" s="1902"/>
      <c r="BP149" s="1902"/>
      <c r="BQ149" s="1902"/>
      <c r="BR149" s="1902"/>
      <c r="BS149" s="1902"/>
      <c r="BT149" s="1902"/>
      <c r="BU149" s="1902"/>
      <c r="BV149" s="1902"/>
      <c r="BW149" s="1902"/>
      <c r="BX149" s="1902"/>
      <c r="BY149" s="1902"/>
      <c r="BZ149" s="1902"/>
      <c r="CA149" s="1902"/>
      <c r="CB149" s="1902"/>
      <c r="CC149" s="1902"/>
      <c r="CD149" s="1902"/>
      <c r="CE149" s="1902"/>
      <c r="CF149" s="1902"/>
    </row>
    <row r="150" spans="2:84" s="329" customFormat="1">
      <c r="B150" s="1902"/>
      <c r="C150" s="1902"/>
      <c r="D150" s="1902"/>
      <c r="E150" s="1902"/>
      <c r="F150" s="1902"/>
      <c r="G150" s="1902"/>
      <c r="H150" s="1902"/>
      <c r="I150" s="1902"/>
      <c r="J150" s="1902"/>
      <c r="K150" s="1902"/>
      <c r="L150" s="1940"/>
      <c r="M150" s="1940"/>
      <c r="N150" s="1940"/>
      <c r="O150" s="1940"/>
      <c r="P150" s="339"/>
      <c r="Q150" s="1902"/>
      <c r="R150" s="1902"/>
      <c r="S150" s="1902"/>
      <c r="T150" s="1902"/>
      <c r="U150" s="1902"/>
      <c r="V150" s="1902"/>
      <c r="W150" s="1902"/>
      <c r="X150" s="1902"/>
      <c r="Y150" s="1902"/>
      <c r="Z150" s="1902"/>
      <c r="AA150" s="1902"/>
      <c r="AB150" s="1902"/>
      <c r="AC150" s="1902"/>
      <c r="AD150" s="1902"/>
      <c r="AE150" s="1902"/>
      <c r="AF150" s="1902"/>
      <c r="AG150" s="1902"/>
      <c r="AH150" s="1902"/>
      <c r="AI150" s="1902"/>
      <c r="AJ150" s="1902"/>
      <c r="AK150" s="1902"/>
      <c r="AL150" s="1902"/>
      <c r="AM150" s="1902"/>
      <c r="AN150" s="1902"/>
      <c r="AO150" s="1902"/>
      <c r="AP150" s="1902"/>
      <c r="AQ150" s="1902"/>
      <c r="AR150" s="1902"/>
      <c r="AS150" s="1902"/>
      <c r="AT150" s="1902"/>
      <c r="AU150" s="1902"/>
      <c r="AV150" s="1902"/>
      <c r="AW150" s="1902"/>
      <c r="AX150" s="1902"/>
      <c r="AY150" s="1902"/>
      <c r="AZ150" s="1902"/>
      <c r="BA150" s="1902"/>
      <c r="BB150" s="1902"/>
      <c r="BC150" s="1902"/>
      <c r="BD150" s="1902"/>
      <c r="BE150" s="1902"/>
      <c r="BF150" s="1902"/>
      <c r="BG150" s="1902"/>
      <c r="BH150" s="1902"/>
      <c r="BI150" s="1902"/>
      <c r="BJ150" s="1902"/>
      <c r="BK150" s="1902"/>
      <c r="BL150" s="1902"/>
      <c r="BM150" s="1902"/>
      <c r="BN150" s="1902"/>
      <c r="BO150" s="1902"/>
      <c r="BP150" s="1902"/>
      <c r="BQ150" s="1902"/>
      <c r="BR150" s="1902"/>
      <c r="BS150" s="1902"/>
      <c r="BT150" s="1902"/>
      <c r="BU150" s="1902"/>
      <c r="BV150" s="1902"/>
      <c r="BW150" s="1902"/>
      <c r="BX150" s="1902"/>
      <c r="BY150" s="1902"/>
      <c r="BZ150" s="1902"/>
      <c r="CA150" s="1902"/>
      <c r="CB150" s="1902"/>
      <c r="CC150" s="1902"/>
      <c r="CD150" s="1902"/>
      <c r="CE150" s="1902"/>
      <c r="CF150" s="1902"/>
    </row>
    <row r="151" spans="2:84" s="329" customFormat="1">
      <c r="B151" s="1902"/>
      <c r="C151" s="1902"/>
      <c r="D151" s="1902"/>
      <c r="E151" s="1902"/>
      <c r="F151" s="1902"/>
      <c r="G151" s="1902"/>
      <c r="H151" s="1902"/>
      <c r="I151" s="1902"/>
      <c r="J151" s="1902"/>
      <c r="K151" s="1902"/>
      <c r="L151" s="1940"/>
      <c r="M151" s="1940"/>
      <c r="N151" s="1940"/>
      <c r="O151" s="1940"/>
      <c r="P151" s="339"/>
      <c r="Q151" s="1902"/>
      <c r="R151" s="1902"/>
      <c r="S151" s="1902"/>
      <c r="T151" s="1902"/>
      <c r="U151" s="1902"/>
      <c r="V151" s="1902"/>
      <c r="W151" s="1902"/>
      <c r="X151" s="1902"/>
      <c r="Y151" s="1902"/>
      <c r="Z151" s="1902"/>
      <c r="AA151" s="1902"/>
      <c r="AB151" s="1902"/>
      <c r="AC151" s="1902"/>
      <c r="AD151" s="1902"/>
      <c r="AE151" s="1902"/>
      <c r="AF151" s="1902"/>
      <c r="AG151" s="1902"/>
      <c r="AH151" s="1902"/>
      <c r="AI151" s="1902"/>
      <c r="AJ151" s="1902"/>
      <c r="AK151" s="1902"/>
      <c r="AL151" s="1902"/>
      <c r="AM151" s="1902"/>
      <c r="AN151" s="1902"/>
      <c r="AO151" s="1902"/>
      <c r="AP151" s="1902"/>
      <c r="AQ151" s="1902"/>
      <c r="AR151" s="1902"/>
      <c r="AS151" s="1902"/>
      <c r="AT151" s="1902"/>
      <c r="AU151" s="1902"/>
      <c r="AV151" s="1902"/>
      <c r="AW151" s="1902"/>
      <c r="AX151" s="1902"/>
      <c r="AY151" s="1902"/>
      <c r="AZ151" s="1902"/>
      <c r="BA151" s="1902"/>
      <c r="BB151" s="1902"/>
      <c r="BC151" s="1902"/>
      <c r="BD151" s="1902"/>
      <c r="BE151" s="1902"/>
      <c r="BF151" s="1902"/>
      <c r="BG151" s="1902"/>
      <c r="BH151" s="1902"/>
      <c r="BI151" s="1902"/>
      <c r="BJ151" s="1902"/>
      <c r="BK151" s="1902"/>
      <c r="BL151" s="1902"/>
      <c r="BM151" s="1902"/>
      <c r="BN151" s="1902"/>
      <c r="BO151" s="1902"/>
      <c r="BP151" s="1902"/>
      <c r="BQ151" s="1902"/>
      <c r="BR151" s="1902"/>
      <c r="BS151" s="1902"/>
      <c r="BT151" s="1902"/>
      <c r="BU151" s="1902"/>
      <c r="BV151" s="1902"/>
      <c r="BW151" s="1902"/>
      <c r="BX151" s="1902"/>
      <c r="BY151" s="1902"/>
      <c r="BZ151" s="1902"/>
      <c r="CA151" s="1902"/>
      <c r="CB151" s="1902"/>
      <c r="CC151" s="1902"/>
      <c r="CD151" s="1902"/>
      <c r="CE151" s="1902"/>
      <c r="CF151" s="1902"/>
    </row>
    <row r="152" spans="2:84" s="329" customFormat="1">
      <c r="B152" s="1902"/>
      <c r="C152" s="1902"/>
      <c r="D152" s="1902"/>
      <c r="E152" s="1902"/>
      <c r="F152" s="1902"/>
      <c r="G152" s="1902"/>
      <c r="H152" s="1902"/>
      <c r="I152" s="1902"/>
      <c r="J152" s="1902"/>
      <c r="K152" s="1902"/>
      <c r="L152" s="1940"/>
      <c r="M152" s="1940"/>
      <c r="N152" s="1940"/>
      <c r="O152" s="1940"/>
      <c r="P152" s="339"/>
      <c r="Q152" s="1902"/>
      <c r="R152" s="1902"/>
      <c r="S152" s="1902"/>
      <c r="T152" s="1902"/>
      <c r="U152" s="1902"/>
      <c r="V152" s="1902"/>
      <c r="W152" s="1902"/>
      <c r="X152" s="1902"/>
      <c r="Y152" s="1902"/>
      <c r="Z152" s="1902"/>
      <c r="AA152" s="1902"/>
      <c r="AB152" s="1902"/>
      <c r="AC152" s="1902"/>
      <c r="AD152" s="1902"/>
      <c r="AE152" s="1902"/>
      <c r="AF152" s="1902"/>
      <c r="AG152" s="1902"/>
      <c r="AH152" s="1902"/>
      <c r="AI152" s="1902"/>
      <c r="AJ152" s="1902"/>
      <c r="AK152" s="1902"/>
      <c r="AL152" s="1902"/>
      <c r="AM152" s="1902"/>
      <c r="AN152" s="1902"/>
      <c r="AO152" s="1902"/>
      <c r="AP152" s="1902"/>
      <c r="AQ152" s="1902"/>
      <c r="AR152" s="1902"/>
      <c r="AS152" s="1902"/>
      <c r="AT152" s="1902"/>
      <c r="AU152" s="1902"/>
      <c r="AV152" s="1902"/>
      <c r="AW152" s="1902"/>
      <c r="AX152" s="1902"/>
      <c r="AY152" s="1902"/>
      <c r="AZ152" s="1902"/>
      <c r="BA152" s="1902"/>
      <c r="BB152" s="1902"/>
      <c r="BC152" s="1902"/>
      <c r="BD152" s="1902"/>
      <c r="BE152" s="1902"/>
      <c r="BF152" s="1902"/>
      <c r="BG152" s="1902"/>
      <c r="BH152" s="1902"/>
      <c r="BI152" s="1902"/>
      <c r="BJ152" s="1902"/>
      <c r="BK152" s="1902"/>
      <c r="BL152" s="1902"/>
      <c r="BM152" s="1902"/>
      <c r="BN152" s="1902"/>
      <c r="BO152" s="1902"/>
      <c r="BP152" s="1902"/>
      <c r="BQ152" s="1902"/>
      <c r="BR152" s="1902"/>
      <c r="BS152" s="1902"/>
      <c r="BT152" s="1902"/>
      <c r="BU152" s="1902"/>
      <c r="BV152" s="1902"/>
      <c r="BW152" s="1902"/>
      <c r="BX152" s="1902"/>
      <c r="BY152" s="1902"/>
      <c r="BZ152" s="1902"/>
      <c r="CA152" s="1902"/>
      <c r="CB152" s="1902"/>
      <c r="CC152" s="1902"/>
      <c r="CD152" s="1902"/>
      <c r="CE152" s="1902"/>
      <c r="CF152" s="1902"/>
    </row>
    <row r="153" spans="2:84" s="329" customFormat="1">
      <c r="B153" s="1902"/>
      <c r="C153" s="1902"/>
      <c r="D153" s="1902"/>
      <c r="E153" s="1902"/>
      <c r="F153" s="1902"/>
      <c r="G153" s="1902"/>
      <c r="H153" s="1902"/>
      <c r="I153" s="1902"/>
      <c r="J153" s="1902"/>
      <c r="K153" s="1902"/>
      <c r="L153" s="1940"/>
      <c r="M153" s="1940"/>
      <c r="N153" s="1940"/>
      <c r="O153" s="1940"/>
      <c r="P153" s="339"/>
      <c r="Q153" s="1902"/>
      <c r="R153" s="1902"/>
      <c r="S153" s="1902"/>
      <c r="T153" s="1902"/>
      <c r="U153" s="1902"/>
      <c r="V153" s="1902"/>
      <c r="W153" s="1902"/>
      <c r="X153" s="1902"/>
      <c r="Y153" s="1902"/>
      <c r="Z153" s="1902"/>
      <c r="AA153" s="1902"/>
      <c r="AB153" s="1902"/>
      <c r="AC153" s="1902"/>
      <c r="AD153" s="1902"/>
      <c r="AE153" s="1902"/>
      <c r="AF153" s="1902"/>
      <c r="AG153" s="1902"/>
      <c r="AH153" s="1902"/>
      <c r="AI153" s="1902"/>
      <c r="AJ153" s="1902"/>
      <c r="AK153" s="1902"/>
      <c r="AL153" s="1902"/>
      <c r="AM153" s="1902"/>
      <c r="AN153" s="1902"/>
      <c r="AO153" s="1902"/>
      <c r="AP153" s="1902"/>
      <c r="AQ153" s="1902"/>
      <c r="AR153" s="1902"/>
      <c r="AS153" s="1902"/>
      <c r="AT153" s="1902"/>
      <c r="AU153" s="1902"/>
      <c r="AV153" s="1902"/>
      <c r="AW153" s="1902"/>
      <c r="AX153" s="1902"/>
      <c r="AY153" s="1902"/>
      <c r="AZ153" s="1902"/>
      <c r="BA153" s="1902"/>
      <c r="BB153" s="1902"/>
      <c r="BC153" s="1902"/>
      <c r="BD153" s="1902"/>
      <c r="BE153" s="1902"/>
      <c r="BF153" s="1902"/>
      <c r="BG153" s="1902"/>
      <c r="BH153" s="1902"/>
      <c r="BI153" s="1902"/>
      <c r="BJ153" s="1902"/>
      <c r="BK153" s="1902"/>
      <c r="BL153" s="1902"/>
      <c r="BM153" s="1902"/>
      <c r="BN153" s="1902"/>
      <c r="BO153" s="1902"/>
      <c r="BP153" s="1902"/>
      <c r="BQ153" s="1902"/>
      <c r="BR153" s="1902"/>
      <c r="BS153" s="1902"/>
      <c r="BT153" s="1902"/>
      <c r="BU153" s="1902"/>
      <c r="BV153" s="1902"/>
      <c r="BW153" s="1902"/>
      <c r="BX153" s="1902"/>
      <c r="BY153" s="1902"/>
      <c r="BZ153" s="1902"/>
      <c r="CA153" s="1902"/>
      <c r="CB153" s="1902"/>
      <c r="CC153" s="1902"/>
      <c r="CD153" s="1902"/>
      <c r="CE153" s="1902"/>
      <c r="CF153" s="1902"/>
    </row>
    <row r="154" spans="2:84" s="329" customFormat="1">
      <c r="B154" s="1902"/>
      <c r="C154" s="1902"/>
      <c r="D154" s="1902"/>
      <c r="E154" s="1902"/>
      <c r="F154" s="1902"/>
      <c r="G154" s="1902"/>
      <c r="H154" s="1902"/>
      <c r="I154" s="1902"/>
      <c r="J154" s="1902"/>
      <c r="K154" s="1902"/>
      <c r="L154" s="1940"/>
      <c r="M154" s="1940"/>
      <c r="N154" s="1940"/>
      <c r="O154" s="1940"/>
      <c r="P154" s="339"/>
      <c r="Q154" s="1902"/>
      <c r="R154" s="1902"/>
      <c r="S154" s="1902"/>
      <c r="T154" s="1902"/>
      <c r="U154" s="1902"/>
      <c r="V154" s="1902"/>
      <c r="W154" s="1902"/>
      <c r="X154" s="1902"/>
      <c r="Y154" s="1902"/>
      <c r="Z154" s="1902"/>
      <c r="AA154" s="1902"/>
      <c r="AB154" s="1902"/>
      <c r="AC154" s="1902"/>
      <c r="AD154" s="1902"/>
      <c r="AE154" s="1902"/>
      <c r="AF154" s="1902"/>
      <c r="AG154" s="1902"/>
      <c r="AH154" s="1902"/>
      <c r="AI154" s="1902"/>
      <c r="AJ154" s="1902"/>
      <c r="AK154" s="1902"/>
      <c r="AL154" s="1902"/>
      <c r="AM154" s="1902"/>
      <c r="AN154" s="1902"/>
      <c r="AO154" s="1902"/>
      <c r="AP154" s="1902"/>
      <c r="AQ154" s="1902"/>
      <c r="AR154" s="1902"/>
      <c r="AS154" s="1902"/>
      <c r="AT154" s="1902"/>
      <c r="AU154" s="1902"/>
      <c r="AV154" s="1902"/>
      <c r="AW154" s="1902"/>
      <c r="AX154" s="1902"/>
      <c r="AY154" s="1902"/>
      <c r="AZ154" s="1902"/>
      <c r="BA154" s="1902"/>
      <c r="BB154" s="1902"/>
      <c r="BC154" s="1902"/>
      <c r="BD154" s="1902"/>
      <c r="BE154" s="1902"/>
      <c r="BF154" s="1902"/>
      <c r="BG154" s="1902"/>
      <c r="BH154" s="1902"/>
      <c r="BI154" s="1902"/>
      <c r="BJ154" s="1902"/>
      <c r="BK154" s="1902"/>
      <c r="BL154" s="1902"/>
      <c r="BM154" s="1902"/>
      <c r="BN154" s="1902"/>
      <c r="BO154" s="1902"/>
      <c r="BP154" s="1902"/>
      <c r="BQ154" s="1902"/>
      <c r="BR154" s="1902"/>
      <c r="BS154" s="1902"/>
      <c r="BT154" s="1902"/>
      <c r="BU154" s="1902"/>
      <c r="BV154" s="1902"/>
      <c r="BW154" s="1902"/>
      <c r="BX154" s="1902"/>
      <c r="BY154" s="1902"/>
      <c r="BZ154" s="1902"/>
      <c r="CA154" s="1902"/>
      <c r="CB154" s="1902"/>
      <c r="CC154" s="1902"/>
      <c r="CD154" s="1902"/>
      <c r="CE154" s="1902"/>
      <c r="CF154" s="1902"/>
    </row>
    <row r="155" spans="2:84" s="329" customFormat="1">
      <c r="B155" s="1902"/>
      <c r="C155" s="1902"/>
      <c r="D155" s="1902"/>
      <c r="E155" s="1902"/>
      <c r="F155" s="1902"/>
      <c r="G155" s="1902"/>
      <c r="H155" s="1902"/>
      <c r="I155" s="1902"/>
      <c r="J155" s="1902"/>
      <c r="K155" s="1902"/>
      <c r="L155" s="1940"/>
      <c r="M155" s="1940"/>
      <c r="N155" s="1940"/>
      <c r="O155" s="1940"/>
      <c r="P155" s="339"/>
      <c r="Q155" s="1902"/>
      <c r="R155" s="1902"/>
      <c r="S155" s="1902"/>
      <c r="T155" s="1902"/>
      <c r="U155" s="1902"/>
      <c r="V155" s="1902"/>
      <c r="W155" s="1902"/>
      <c r="X155" s="1902"/>
      <c r="Y155" s="1902"/>
      <c r="Z155" s="1902"/>
      <c r="AA155" s="1902"/>
      <c r="AB155" s="1902"/>
      <c r="AC155" s="1902"/>
      <c r="AD155" s="1902"/>
      <c r="AE155" s="1902"/>
      <c r="AF155" s="1902"/>
      <c r="AG155" s="1902"/>
      <c r="AH155" s="1902"/>
      <c r="AI155" s="1902"/>
      <c r="AJ155" s="1902"/>
      <c r="AK155" s="1902"/>
      <c r="AL155" s="1902"/>
      <c r="AM155" s="1902"/>
      <c r="AN155" s="1902"/>
      <c r="AO155" s="1902"/>
      <c r="AP155" s="1902"/>
      <c r="AQ155" s="1902"/>
      <c r="AR155" s="1902"/>
      <c r="AS155" s="1902"/>
      <c r="AT155" s="1902"/>
      <c r="AU155" s="1902"/>
      <c r="AV155" s="1902"/>
      <c r="AW155" s="1902"/>
      <c r="AX155" s="1902"/>
      <c r="AY155" s="1902"/>
      <c r="AZ155" s="1902"/>
      <c r="BA155" s="1902"/>
      <c r="BB155" s="1902"/>
      <c r="BC155" s="1902"/>
      <c r="BD155" s="1902"/>
      <c r="BE155" s="1902"/>
      <c r="BF155" s="1902"/>
      <c r="BG155" s="1902"/>
      <c r="BH155" s="1902"/>
      <c r="BI155" s="1902"/>
      <c r="BJ155" s="1902"/>
      <c r="BK155" s="1902"/>
      <c r="BL155" s="1902"/>
      <c r="BM155" s="1902"/>
      <c r="BN155" s="1902"/>
      <c r="BO155" s="1902"/>
      <c r="BP155" s="1902"/>
      <c r="BQ155" s="1902"/>
      <c r="BR155" s="1902"/>
      <c r="BS155" s="1902"/>
      <c r="BT155" s="1902"/>
      <c r="BU155" s="1902"/>
      <c r="BV155" s="1902"/>
      <c r="BW155" s="1902"/>
      <c r="BX155" s="1902"/>
      <c r="BY155" s="1902"/>
      <c r="BZ155" s="1902"/>
      <c r="CA155" s="1902"/>
      <c r="CB155" s="1902"/>
      <c r="CC155" s="1902"/>
      <c r="CD155" s="1902"/>
      <c r="CE155" s="1902"/>
      <c r="CF155" s="1902"/>
    </row>
    <row r="156" spans="2:84" s="329" customFormat="1">
      <c r="B156" s="1902"/>
      <c r="C156" s="1902"/>
      <c r="D156" s="1902"/>
      <c r="E156" s="1902"/>
      <c r="F156" s="1902"/>
      <c r="G156" s="1902"/>
      <c r="H156" s="1902"/>
      <c r="I156" s="1902"/>
      <c r="J156" s="1902"/>
      <c r="K156" s="1902"/>
      <c r="L156" s="1940"/>
      <c r="M156" s="1940"/>
      <c r="N156" s="1940"/>
      <c r="O156" s="1940"/>
      <c r="P156" s="339"/>
      <c r="Q156" s="1902"/>
      <c r="R156" s="1902"/>
      <c r="S156" s="1902"/>
      <c r="T156" s="1902"/>
      <c r="U156" s="1902"/>
      <c r="V156" s="1902"/>
      <c r="W156" s="1902"/>
      <c r="X156" s="1902"/>
      <c r="Y156" s="1902"/>
      <c r="Z156" s="1902"/>
      <c r="AA156" s="1902"/>
      <c r="AB156" s="1902"/>
      <c r="AC156" s="1902"/>
      <c r="AD156" s="1902"/>
      <c r="AE156" s="1902"/>
      <c r="AF156" s="1902"/>
      <c r="AG156" s="1902"/>
      <c r="AH156" s="1902"/>
      <c r="AI156" s="1902"/>
      <c r="AJ156" s="1902"/>
      <c r="AK156" s="1902"/>
      <c r="AL156" s="1902"/>
      <c r="AM156" s="1902"/>
      <c r="AN156" s="1902"/>
      <c r="AO156" s="1902"/>
      <c r="AP156" s="1902"/>
      <c r="AQ156" s="1902"/>
      <c r="AR156" s="1902"/>
      <c r="AS156" s="1902"/>
      <c r="AT156" s="1902"/>
      <c r="AU156" s="1902"/>
      <c r="AV156" s="1902"/>
      <c r="AW156" s="1902"/>
      <c r="AX156" s="1902"/>
      <c r="AY156" s="1902"/>
      <c r="AZ156" s="1902"/>
      <c r="BA156" s="1902"/>
      <c r="BB156" s="1902"/>
      <c r="BC156" s="1902"/>
      <c r="BD156" s="1902"/>
      <c r="BE156" s="1902"/>
      <c r="BF156" s="1902"/>
      <c r="BG156" s="1902"/>
      <c r="BH156" s="1902"/>
      <c r="BI156" s="1902"/>
      <c r="BJ156" s="1902"/>
      <c r="BK156" s="1902"/>
      <c r="BL156" s="1902"/>
      <c r="BM156" s="1902"/>
      <c r="BN156" s="1902"/>
      <c r="BO156" s="1902"/>
      <c r="BP156" s="1902"/>
      <c r="BQ156" s="1902"/>
      <c r="BR156" s="1902"/>
      <c r="BS156" s="1902"/>
      <c r="BT156" s="1902"/>
      <c r="BU156" s="1902"/>
      <c r="BV156" s="1902"/>
      <c r="BW156" s="1902"/>
      <c r="BX156" s="1902"/>
      <c r="BY156" s="1902"/>
      <c r="BZ156" s="1902"/>
      <c r="CA156" s="1902"/>
      <c r="CB156" s="1902"/>
      <c r="CC156" s="1902"/>
      <c r="CD156" s="1902"/>
      <c r="CE156" s="1902"/>
      <c r="CF156" s="1902"/>
    </row>
    <row r="157" spans="2:84" s="329" customFormat="1">
      <c r="B157" s="1902"/>
      <c r="C157" s="1902"/>
      <c r="D157" s="1902"/>
      <c r="E157" s="1902"/>
      <c r="F157" s="1902"/>
      <c r="G157" s="1902"/>
      <c r="H157" s="1902"/>
      <c r="I157" s="1902"/>
      <c r="J157" s="1902"/>
      <c r="K157" s="1902"/>
      <c r="L157" s="1940"/>
      <c r="M157" s="1940"/>
      <c r="N157" s="1940"/>
      <c r="O157" s="1940"/>
      <c r="P157" s="339"/>
      <c r="Q157" s="1902"/>
      <c r="R157" s="1902"/>
      <c r="S157" s="1902"/>
      <c r="T157" s="1902"/>
      <c r="U157" s="1902"/>
      <c r="V157" s="1902"/>
      <c r="W157" s="1902"/>
      <c r="X157" s="1902"/>
      <c r="Y157" s="1902"/>
      <c r="Z157" s="1902"/>
      <c r="AA157" s="1902"/>
      <c r="AB157" s="1902"/>
      <c r="AC157" s="1902"/>
      <c r="AD157" s="1902"/>
      <c r="AE157" s="1902"/>
      <c r="AF157" s="1902"/>
      <c r="AG157" s="1902"/>
      <c r="AH157" s="1902"/>
      <c r="AI157" s="1902"/>
      <c r="AJ157" s="1902"/>
      <c r="AK157" s="1902"/>
      <c r="AL157" s="1902"/>
      <c r="AM157" s="1902"/>
      <c r="AN157" s="1902"/>
      <c r="AO157" s="1902"/>
      <c r="AP157" s="1902"/>
      <c r="AQ157" s="1902"/>
      <c r="AR157" s="1902"/>
      <c r="AS157" s="1902"/>
      <c r="AT157" s="1902"/>
      <c r="AU157" s="1902"/>
      <c r="AV157" s="1902"/>
      <c r="AW157" s="1902"/>
      <c r="AX157" s="1902"/>
      <c r="AY157" s="1902"/>
      <c r="AZ157" s="1902"/>
      <c r="BA157" s="1902"/>
      <c r="BB157" s="1902"/>
      <c r="BC157" s="1902"/>
      <c r="BD157" s="1902"/>
      <c r="BE157" s="1902"/>
      <c r="BF157" s="1902"/>
      <c r="BG157" s="1902"/>
      <c r="BH157" s="1902"/>
      <c r="BI157" s="1902"/>
      <c r="BJ157" s="1902"/>
      <c r="BK157" s="1902"/>
      <c r="BL157" s="1902"/>
      <c r="BM157" s="1902"/>
      <c r="BN157" s="1902"/>
      <c r="BO157" s="1902"/>
      <c r="BP157" s="1902"/>
      <c r="BQ157" s="1902"/>
      <c r="BR157" s="1902"/>
      <c r="BS157" s="1902"/>
      <c r="BT157" s="1902"/>
      <c r="BU157" s="1902"/>
      <c r="BV157" s="1902"/>
      <c r="BW157" s="1902"/>
      <c r="BX157" s="1902"/>
      <c r="BY157" s="1902"/>
      <c r="BZ157" s="1902"/>
      <c r="CA157" s="1902"/>
      <c r="CB157" s="1902"/>
      <c r="CC157" s="1902"/>
      <c r="CD157" s="1902"/>
      <c r="CE157" s="1902"/>
      <c r="CF157" s="1902"/>
    </row>
    <row r="158" spans="2:84" s="329" customFormat="1">
      <c r="B158" s="1902"/>
      <c r="C158" s="1902"/>
      <c r="D158" s="1902"/>
      <c r="E158" s="1902"/>
      <c r="F158" s="1902"/>
      <c r="G158" s="1902"/>
      <c r="H158" s="1902"/>
      <c r="I158" s="1902"/>
      <c r="J158" s="1902"/>
      <c r="K158" s="1902"/>
      <c r="L158" s="1940"/>
      <c r="M158" s="1940"/>
      <c r="N158" s="1940"/>
      <c r="O158" s="1940"/>
      <c r="P158" s="339"/>
      <c r="Q158" s="1902"/>
      <c r="R158" s="1902"/>
      <c r="S158" s="1902"/>
      <c r="T158" s="1902"/>
      <c r="U158" s="1902"/>
      <c r="V158" s="1902"/>
      <c r="W158" s="1902"/>
      <c r="X158" s="1902"/>
      <c r="Y158" s="1902"/>
      <c r="Z158" s="1902"/>
      <c r="AA158" s="1902"/>
      <c r="AB158" s="1902"/>
      <c r="AC158" s="1902"/>
      <c r="AD158" s="1902"/>
      <c r="AE158" s="1902"/>
      <c r="AF158" s="1902"/>
      <c r="AG158" s="1902"/>
      <c r="AH158" s="1902"/>
      <c r="AI158" s="1902"/>
      <c r="AJ158" s="1902"/>
      <c r="AK158" s="1902"/>
      <c r="AL158" s="1902"/>
      <c r="AM158" s="1902"/>
      <c r="AN158" s="1902"/>
      <c r="AO158" s="1902"/>
      <c r="AP158" s="1902"/>
      <c r="AQ158" s="1902"/>
      <c r="AR158" s="1902"/>
      <c r="AS158" s="1902"/>
      <c r="AT158" s="1902"/>
      <c r="AU158" s="1902"/>
      <c r="AV158" s="1902"/>
      <c r="AW158" s="1902"/>
      <c r="AX158" s="1902"/>
      <c r="AY158" s="1902"/>
      <c r="AZ158" s="1902"/>
      <c r="BA158" s="1902"/>
      <c r="BB158" s="1902"/>
      <c r="BC158" s="1902"/>
      <c r="BD158" s="1902"/>
      <c r="BE158" s="1902"/>
      <c r="BF158" s="1902"/>
      <c r="BG158" s="1902"/>
      <c r="BH158" s="1902"/>
      <c r="BI158" s="1902"/>
      <c r="BJ158" s="1902"/>
      <c r="BK158" s="1902"/>
      <c r="BL158" s="1902"/>
      <c r="BM158" s="1902"/>
      <c r="BN158" s="1902"/>
      <c r="BO158" s="1902"/>
      <c r="BP158" s="1902"/>
      <c r="BQ158" s="1902"/>
      <c r="BR158" s="1902"/>
      <c r="BS158" s="1902"/>
      <c r="BT158" s="1902"/>
      <c r="BU158" s="1902"/>
      <c r="BV158" s="1902"/>
      <c r="BW158" s="1902"/>
      <c r="BX158" s="1902"/>
      <c r="BY158" s="1902"/>
      <c r="BZ158" s="1902"/>
      <c r="CA158" s="1902"/>
      <c r="CB158" s="1902"/>
      <c r="CC158" s="1902"/>
      <c r="CD158" s="1902"/>
      <c r="CE158" s="1902"/>
      <c r="CF158" s="1902"/>
    </row>
    <row r="159" spans="2:84" s="329" customFormat="1">
      <c r="B159" s="1902"/>
      <c r="C159" s="1902"/>
      <c r="D159" s="1902"/>
      <c r="E159" s="1902"/>
      <c r="F159" s="1902"/>
      <c r="G159" s="1902"/>
      <c r="H159" s="1902"/>
      <c r="I159" s="1902"/>
      <c r="J159" s="1902"/>
      <c r="K159" s="1902"/>
      <c r="L159" s="1940"/>
      <c r="M159" s="1940"/>
      <c r="N159" s="1940"/>
      <c r="O159" s="1940"/>
      <c r="P159" s="339"/>
      <c r="Q159" s="1902"/>
      <c r="R159" s="1902"/>
      <c r="S159" s="1902"/>
      <c r="T159" s="1902"/>
      <c r="U159" s="1902"/>
      <c r="V159" s="1902"/>
      <c r="W159" s="1902"/>
      <c r="X159" s="1902"/>
      <c r="Y159" s="1902"/>
      <c r="Z159" s="1902"/>
      <c r="AA159" s="1902"/>
      <c r="AB159" s="1902"/>
      <c r="AC159" s="1902"/>
      <c r="AD159" s="1902"/>
      <c r="AE159" s="1902"/>
      <c r="AF159" s="1902"/>
      <c r="AG159" s="1902"/>
      <c r="AH159" s="1902"/>
      <c r="AI159" s="1902"/>
      <c r="AJ159" s="1902"/>
      <c r="AK159" s="1902"/>
      <c r="AL159" s="1902"/>
      <c r="AM159" s="1902"/>
      <c r="AN159" s="1902"/>
      <c r="AO159" s="1902"/>
      <c r="AP159" s="1902"/>
      <c r="AQ159" s="1902"/>
      <c r="AR159" s="1902"/>
      <c r="AS159" s="1902"/>
      <c r="AT159" s="1902"/>
      <c r="AU159" s="1902"/>
      <c r="AV159" s="1902"/>
      <c r="AW159" s="1902"/>
      <c r="AX159" s="1902"/>
      <c r="AY159" s="1902"/>
      <c r="AZ159" s="1902"/>
      <c r="BA159" s="1902"/>
      <c r="BB159" s="1902"/>
      <c r="BC159" s="1902"/>
      <c r="BD159" s="1902"/>
      <c r="BE159" s="1902"/>
      <c r="BF159" s="1902"/>
      <c r="BG159" s="1902"/>
      <c r="BH159" s="1902"/>
      <c r="BI159" s="1902"/>
      <c r="BJ159" s="1902"/>
      <c r="BK159" s="1902"/>
      <c r="BL159" s="1902"/>
      <c r="BM159" s="1902"/>
      <c r="BN159" s="1902"/>
      <c r="BO159" s="1902"/>
      <c r="BP159" s="1902"/>
      <c r="BQ159" s="1902"/>
      <c r="BR159" s="1902"/>
      <c r="BS159" s="1902"/>
      <c r="BT159" s="1902"/>
      <c r="BU159" s="1902"/>
      <c r="BV159" s="1902"/>
      <c r="BW159" s="1902"/>
      <c r="BX159" s="1902"/>
      <c r="BY159" s="1902"/>
      <c r="BZ159" s="1902"/>
      <c r="CA159" s="1902"/>
      <c r="CB159" s="1902"/>
      <c r="CC159" s="1902"/>
      <c r="CD159" s="1902"/>
      <c r="CE159" s="1902"/>
      <c r="CF159" s="1902"/>
    </row>
    <row r="160" spans="2:84" s="329" customFormat="1">
      <c r="B160" s="1902"/>
      <c r="C160" s="1902"/>
      <c r="D160" s="1902"/>
      <c r="E160" s="1902"/>
      <c r="F160" s="1902"/>
      <c r="G160" s="1902"/>
      <c r="H160" s="1902"/>
      <c r="I160" s="1902"/>
      <c r="J160" s="1902"/>
      <c r="K160" s="1902"/>
      <c r="L160" s="1940"/>
      <c r="M160" s="1940"/>
      <c r="N160" s="1940"/>
      <c r="O160" s="1940"/>
      <c r="P160" s="339"/>
      <c r="Q160" s="1902"/>
      <c r="R160" s="1902"/>
      <c r="S160" s="1902"/>
      <c r="T160" s="1902"/>
      <c r="U160" s="1902"/>
      <c r="V160" s="1902"/>
      <c r="W160" s="1902"/>
      <c r="X160" s="1902"/>
      <c r="Y160" s="1902"/>
      <c r="Z160" s="1902"/>
      <c r="AA160" s="1902"/>
      <c r="AB160" s="1902"/>
      <c r="AC160" s="1902"/>
      <c r="AD160" s="1902"/>
      <c r="AE160" s="1902"/>
      <c r="AF160" s="1902"/>
      <c r="AG160" s="1902"/>
      <c r="AH160" s="1902"/>
      <c r="AI160" s="1902"/>
      <c r="AJ160" s="1902"/>
      <c r="AK160" s="1902"/>
      <c r="AL160" s="1902"/>
      <c r="AM160" s="1902"/>
      <c r="AN160" s="1902"/>
      <c r="AO160" s="1902"/>
      <c r="AP160" s="1902"/>
      <c r="AQ160" s="1902"/>
      <c r="AR160" s="1902"/>
      <c r="AS160" s="1902"/>
      <c r="AT160" s="1902"/>
      <c r="AU160" s="1902"/>
      <c r="AV160" s="1902"/>
      <c r="AW160" s="1902"/>
      <c r="AX160" s="1902"/>
      <c r="AY160" s="1902"/>
      <c r="AZ160" s="1902"/>
      <c r="BA160" s="1902"/>
      <c r="BB160" s="1902"/>
      <c r="BC160" s="1902"/>
      <c r="BD160" s="1902"/>
      <c r="BE160" s="1902"/>
      <c r="BF160" s="1902"/>
      <c r="BG160" s="1902"/>
      <c r="BH160" s="1902"/>
      <c r="BI160" s="1902"/>
      <c r="BJ160" s="1902"/>
      <c r="BK160" s="1902"/>
      <c r="BL160" s="1902"/>
      <c r="BM160" s="1902"/>
      <c r="BN160" s="1902"/>
      <c r="BO160" s="1902"/>
      <c r="BP160" s="1902"/>
      <c r="BQ160" s="1902"/>
      <c r="BR160" s="1902"/>
      <c r="BS160" s="1902"/>
      <c r="BT160" s="1902"/>
      <c r="BU160" s="1902"/>
      <c r="BV160" s="1902"/>
      <c r="BW160" s="1902"/>
      <c r="BX160" s="1902"/>
      <c r="BY160" s="1902"/>
      <c r="BZ160" s="1902"/>
      <c r="CA160" s="1902"/>
      <c r="CB160" s="1902"/>
      <c r="CC160" s="1902"/>
      <c r="CD160" s="1902"/>
      <c r="CE160" s="1902"/>
      <c r="CF160" s="1902"/>
    </row>
    <row r="161" spans="2:84" s="329" customFormat="1">
      <c r="B161" s="1902"/>
      <c r="C161" s="1902"/>
      <c r="D161" s="1902"/>
      <c r="E161" s="1902"/>
      <c r="F161" s="1902"/>
      <c r="G161" s="1902"/>
      <c r="H161" s="1902"/>
      <c r="I161" s="1902"/>
      <c r="J161" s="1902"/>
      <c r="K161" s="1902"/>
      <c r="L161" s="1940"/>
      <c r="M161" s="1940"/>
      <c r="N161" s="1940"/>
      <c r="O161" s="1940"/>
      <c r="P161" s="339"/>
      <c r="Q161" s="1902"/>
      <c r="R161" s="1902"/>
      <c r="S161" s="1902"/>
      <c r="T161" s="1902"/>
      <c r="U161" s="1902"/>
      <c r="V161" s="1902"/>
      <c r="W161" s="1902"/>
      <c r="X161" s="1902"/>
      <c r="Y161" s="1902"/>
      <c r="Z161" s="1902"/>
      <c r="AA161" s="1902"/>
      <c r="AB161" s="1902"/>
      <c r="AC161" s="1902"/>
      <c r="AD161" s="1902"/>
      <c r="AE161" s="1902"/>
      <c r="AF161" s="1902"/>
      <c r="AG161" s="1902"/>
      <c r="AH161" s="1902"/>
      <c r="AI161" s="1902"/>
      <c r="AJ161" s="1902"/>
      <c r="AK161" s="1902"/>
      <c r="AL161" s="1902"/>
      <c r="AM161" s="1902"/>
      <c r="AN161" s="1902"/>
      <c r="AO161" s="1902"/>
      <c r="AP161" s="1902"/>
      <c r="AQ161" s="1902"/>
      <c r="AR161" s="1902"/>
      <c r="AS161" s="1902"/>
      <c r="AT161" s="1902"/>
      <c r="AU161" s="1902"/>
      <c r="AV161" s="1902"/>
      <c r="AW161" s="1902"/>
      <c r="AX161" s="1902"/>
      <c r="AY161" s="1902"/>
      <c r="AZ161" s="1902"/>
      <c r="BA161" s="1902"/>
      <c r="BB161" s="1902"/>
      <c r="BC161" s="1902"/>
      <c r="BD161" s="1902"/>
      <c r="BE161" s="1902"/>
      <c r="BF161" s="1902"/>
      <c r="BG161" s="1902"/>
      <c r="BH161" s="1902"/>
      <c r="BI161" s="1902"/>
      <c r="BJ161" s="1902"/>
      <c r="BK161" s="1902"/>
      <c r="BL161" s="1902"/>
      <c r="BM161" s="1902"/>
      <c r="BN161" s="1902"/>
      <c r="BO161" s="1902"/>
      <c r="BP161" s="1902"/>
      <c r="BQ161" s="1902"/>
      <c r="BR161" s="1902"/>
      <c r="BS161" s="1902"/>
      <c r="BT161" s="1902"/>
      <c r="BU161" s="1902"/>
      <c r="BV161" s="1902"/>
      <c r="BW161" s="1902"/>
      <c r="BX161" s="1902"/>
      <c r="BY161" s="1902"/>
      <c r="BZ161" s="1902"/>
      <c r="CA161" s="1902"/>
      <c r="CB161" s="1902"/>
      <c r="CC161" s="1902"/>
      <c r="CD161" s="1902"/>
      <c r="CE161" s="1902"/>
      <c r="CF161" s="1902"/>
    </row>
    <row r="162" spans="2:84" s="329" customFormat="1">
      <c r="B162" s="1902"/>
      <c r="C162" s="1902"/>
      <c r="D162" s="1902"/>
      <c r="E162" s="1902"/>
      <c r="F162" s="1902"/>
      <c r="G162" s="1902"/>
      <c r="H162" s="1902"/>
      <c r="I162" s="1902"/>
      <c r="J162" s="1902"/>
      <c r="K162" s="1902"/>
      <c r="L162" s="1940"/>
      <c r="M162" s="1940"/>
      <c r="N162" s="1940"/>
      <c r="O162" s="1940"/>
      <c r="P162" s="339"/>
      <c r="Q162" s="1902"/>
      <c r="R162" s="1902"/>
      <c r="S162" s="1902"/>
      <c r="T162" s="1902"/>
      <c r="U162" s="1902"/>
      <c r="V162" s="1902"/>
      <c r="W162" s="1902"/>
      <c r="X162" s="1902"/>
      <c r="Y162" s="1902"/>
      <c r="Z162" s="1902"/>
      <c r="AA162" s="1902"/>
      <c r="AB162" s="1902"/>
      <c r="AC162" s="1902"/>
      <c r="AD162" s="1902"/>
      <c r="AE162" s="1902"/>
      <c r="AF162" s="1902"/>
      <c r="AG162" s="1902"/>
      <c r="AH162" s="1902"/>
      <c r="AI162" s="1902"/>
      <c r="AJ162" s="1902"/>
      <c r="AK162" s="1902"/>
      <c r="AL162" s="1902"/>
      <c r="AM162" s="1902"/>
      <c r="AN162" s="1902"/>
      <c r="AO162" s="1902"/>
      <c r="AP162" s="1902"/>
      <c r="AQ162" s="1902"/>
      <c r="AR162" s="1902"/>
      <c r="AS162" s="1902"/>
      <c r="AT162" s="1902"/>
      <c r="AU162" s="1902"/>
      <c r="AV162" s="1902"/>
      <c r="AW162" s="1902"/>
      <c r="AX162" s="1902"/>
      <c r="AY162" s="1902"/>
      <c r="AZ162" s="1902"/>
      <c r="BA162" s="1902"/>
      <c r="BB162" s="1902"/>
      <c r="BC162" s="1902"/>
      <c r="BD162" s="1902"/>
      <c r="BE162" s="1902"/>
      <c r="BF162" s="1902"/>
      <c r="BG162" s="1902"/>
      <c r="BH162" s="1902"/>
      <c r="BI162" s="1902"/>
      <c r="BJ162" s="1902"/>
      <c r="BK162" s="1902"/>
      <c r="BL162" s="1902"/>
      <c r="BM162" s="1902"/>
      <c r="BN162" s="1902"/>
      <c r="BO162" s="1902"/>
      <c r="BP162" s="1902"/>
      <c r="BQ162" s="1902"/>
      <c r="BR162" s="1902"/>
      <c r="BS162" s="1902"/>
      <c r="BT162" s="1902"/>
      <c r="BU162" s="1902"/>
      <c r="BV162" s="1902"/>
      <c r="BW162" s="1902"/>
      <c r="BX162" s="1902"/>
      <c r="BY162" s="1902"/>
      <c r="BZ162" s="1902"/>
      <c r="CA162" s="1902"/>
      <c r="CB162" s="1902"/>
      <c r="CC162" s="1902"/>
      <c r="CD162" s="1902"/>
      <c r="CE162" s="1902"/>
      <c r="CF162" s="1902"/>
    </row>
    <row r="163" spans="2:84" s="329" customFormat="1">
      <c r="B163" s="1902"/>
      <c r="C163" s="1902"/>
      <c r="D163" s="1902"/>
      <c r="E163" s="1902"/>
      <c r="F163" s="1902"/>
      <c r="G163" s="1902"/>
      <c r="H163" s="1902"/>
      <c r="I163" s="1902"/>
      <c r="J163" s="1902"/>
      <c r="K163" s="1902"/>
      <c r="L163" s="1940"/>
      <c r="M163" s="1940"/>
      <c r="N163" s="1940"/>
      <c r="O163" s="1940"/>
      <c r="P163" s="339"/>
      <c r="Q163" s="1902"/>
      <c r="R163" s="1902"/>
      <c r="S163" s="1902"/>
      <c r="T163" s="1902"/>
      <c r="U163" s="1902"/>
      <c r="V163" s="1902"/>
      <c r="W163" s="1902"/>
      <c r="X163" s="1902"/>
      <c r="Y163" s="1902"/>
      <c r="Z163" s="1902"/>
      <c r="AA163" s="1902"/>
      <c r="AB163" s="1902"/>
      <c r="AC163" s="1902"/>
      <c r="AD163" s="1902"/>
      <c r="AE163" s="1902"/>
      <c r="AF163" s="1902"/>
      <c r="AG163" s="1902"/>
      <c r="AH163" s="1902"/>
      <c r="AI163" s="1902"/>
      <c r="AJ163" s="1902"/>
      <c r="AK163" s="1902"/>
      <c r="AL163" s="1902"/>
      <c r="AM163" s="1902"/>
      <c r="AN163" s="1902"/>
      <c r="AO163" s="1902"/>
      <c r="AP163" s="1902"/>
      <c r="AQ163" s="1902"/>
      <c r="AR163" s="1902"/>
      <c r="AS163" s="1902"/>
      <c r="AT163" s="1902"/>
      <c r="AU163" s="1902"/>
      <c r="AV163" s="1902"/>
      <c r="AW163" s="1902"/>
      <c r="AX163" s="1902"/>
      <c r="AY163" s="1902"/>
      <c r="AZ163" s="1902"/>
      <c r="BA163" s="1902"/>
      <c r="BB163" s="1902"/>
      <c r="BC163" s="1902"/>
      <c r="BD163" s="1902"/>
      <c r="BE163" s="1902"/>
      <c r="BF163" s="1902"/>
      <c r="BG163" s="1902"/>
      <c r="BH163" s="1902"/>
      <c r="BI163" s="1902"/>
      <c r="BJ163" s="1902"/>
      <c r="BK163" s="1902"/>
      <c r="BL163" s="1902"/>
      <c r="BM163" s="1902"/>
      <c r="BN163" s="1902"/>
      <c r="BO163" s="1902"/>
      <c r="BP163" s="1902"/>
      <c r="BQ163" s="1902"/>
      <c r="BR163" s="1902"/>
      <c r="BS163" s="1902"/>
      <c r="BT163" s="1902"/>
      <c r="BU163" s="1902"/>
      <c r="BV163" s="1902"/>
      <c r="BW163" s="1902"/>
      <c r="BX163" s="1902"/>
      <c r="BY163" s="1902"/>
      <c r="BZ163" s="1902"/>
      <c r="CA163" s="1902"/>
      <c r="CB163" s="1902"/>
      <c r="CC163" s="1902"/>
      <c r="CD163" s="1902"/>
      <c r="CE163" s="1902"/>
      <c r="CF163" s="1902"/>
    </row>
    <row r="164" spans="2:84" s="329" customFormat="1">
      <c r="B164" s="1902"/>
      <c r="C164" s="1902"/>
      <c r="D164" s="1902"/>
      <c r="E164" s="1902"/>
      <c r="F164" s="1902"/>
      <c r="G164" s="1902"/>
      <c r="H164" s="1902"/>
      <c r="I164" s="1902"/>
      <c r="J164" s="1902"/>
      <c r="K164" s="1902"/>
      <c r="L164" s="1940"/>
      <c r="M164" s="1940"/>
      <c r="N164" s="1940"/>
      <c r="O164" s="1940"/>
      <c r="P164" s="339"/>
      <c r="Q164" s="1902"/>
      <c r="R164" s="1902"/>
      <c r="S164" s="1902"/>
      <c r="T164" s="1902"/>
      <c r="U164" s="1902"/>
      <c r="V164" s="1902"/>
      <c r="W164" s="1902"/>
      <c r="X164" s="1902"/>
      <c r="Y164" s="1902"/>
      <c r="Z164" s="1902"/>
      <c r="AA164" s="1902"/>
      <c r="AB164" s="1902"/>
      <c r="AC164" s="1902"/>
      <c r="AD164" s="1902"/>
      <c r="AE164" s="1902"/>
      <c r="AF164" s="1902"/>
      <c r="AG164" s="1902"/>
      <c r="AH164" s="1902"/>
      <c r="AI164" s="1902"/>
      <c r="AJ164" s="1902"/>
      <c r="AK164" s="1902"/>
      <c r="AL164" s="1902"/>
      <c r="AM164" s="1902"/>
      <c r="AN164" s="1902"/>
      <c r="AO164" s="1902"/>
      <c r="AP164" s="1902"/>
      <c r="AQ164" s="1902"/>
      <c r="AR164" s="1902"/>
      <c r="AS164" s="1902"/>
      <c r="AT164" s="1902"/>
      <c r="AU164" s="1902"/>
      <c r="AV164" s="1902"/>
      <c r="AW164" s="1902"/>
      <c r="AX164" s="1902"/>
      <c r="AY164" s="1902"/>
      <c r="AZ164" s="1902"/>
      <c r="BA164" s="1902"/>
      <c r="BB164" s="1902"/>
      <c r="BC164" s="1902"/>
      <c r="BD164" s="1902"/>
      <c r="BE164" s="1902"/>
      <c r="BF164" s="1902"/>
      <c r="BG164" s="1902"/>
      <c r="BH164" s="1902"/>
      <c r="BI164" s="1902"/>
      <c r="BJ164" s="1902"/>
      <c r="BK164" s="1902"/>
      <c r="BL164" s="1902"/>
      <c r="BM164" s="1902"/>
      <c r="BN164" s="1902"/>
      <c r="BO164" s="1902"/>
      <c r="BP164" s="1902"/>
      <c r="BQ164" s="1902"/>
      <c r="BR164" s="1902"/>
      <c r="BS164" s="1902"/>
      <c r="BT164" s="1902"/>
      <c r="BU164" s="1902"/>
      <c r="BV164" s="1902"/>
      <c r="BW164" s="1902"/>
      <c r="BX164" s="1902"/>
      <c r="BY164" s="1902"/>
      <c r="BZ164" s="1902"/>
      <c r="CA164" s="1902"/>
      <c r="CB164" s="1902"/>
      <c r="CC164" s="1902"/>
      <c r="CD164" s="1902"/>
      <c r="CE164" s="1902"/>
      <c r="CF164" s="1902"/>
    </row>
    <row r="165" spans="2:84" s="329" customFormat="1">
      <c r="B165" s="1902"/>
      <c r="C165" s="1902"/>
      <c r="D165" s="1902"/>
      <c r="E165" s="1902"/>
      <c r="F165" s="1902"/>
      <c r="G165" s="1902"/>
      <c r="H165" s="1902"/>
      <c r="I165" s="1902"/>
      <c r="J165" s="1902"/>
      <c r="K165" s="1902"/>
      <c r="L165" s="1940"/>
      <c r="M165" s="1940"/>
      <c r="N165" s="1940"/>
      <c r="O165" s="1940"/>
      <c r="P165" s="339"/>
      <c r="Q165" s="1902"/>
      <c r="R165" s="1902"/>
      <c r="S165" s="1902"/>
      <c r="T165" s="1902"/>
      <c r="U165" s="1902"/>
      <c r="V165" s="1902"/>
      <c r="W165" s="1902"/>
      <c r="X165" s="1902"/>
      <c r="Y165" s="1902"/>
      <c r="Z165" s="1902"/>
      <c r="AA165" s="1902"/>
      <c r="AB165" s="1902"/>
      <c r="AC165" s="1902"/>
      <c r="AD165" s="1902"/>
      <c r="AE165" s="1902"/>
      <c r="AF165" s="1902"/>
      <c r="AG165" s="1902"/>
      <c r="AH165" s="1902"/>
      <c r="AI165" s="1902"/>
      <c r="AJ165" s="1902"/>
      <c r="AK165" s="1902"/>
      <c r="AL165" s="1902"/>
      <c r="AM165" s="1902"/>
      <c r="AN165" s="1902"/>
      <c r="AO165" s="1902"/>
      <c r="AP165" s="1902"/>
      <c r="AQ165" s="1902"/>
      <c r="AR165" s="1902"/>
      <c r="AS165" s="1902"/>
      <c r="AT165" s="1902"/>
      <c r="AU165" s="1902"/>
      <c r="AV165" s="1902"/>
      <c r="AW165" s="1902"/>
      <c r="AX165" s="1902"/>
      <c r="AY165" s="1902"/>
      <c r="AZ165" s="1902"/>
      <c r="BA165" s="1902"/>
      <c r="BB165" s="1902"/>
      <c r="BC165" s="1902"/>
      <c r="BD165" s="1902"/>
      <c r="BE165" s="1902"/>
      <c r="BF165" s="1902"/>
      <c r="BG165" s="1902"/>
      <c r="BH165" s="1902"/>
      <c r="BI165" s="1902"/>
      <c r="BJ165" s="1902"/>
      <c r="BK165" s="1902"/>
      <c r="BL165" s="1902"/>
      <c r="BM165" s="1902"/>
      <c r="BN165" s="1902"/>
      <c r="BO165" s="1902"/>
      <c r="BP165" s="1902"/>
      <c r="BQ165" s="1902"/>
      <c r="BR165" s="1902"/>
      <c r="BS165" s="1902"/>
      <c r="BT165" s="1902"/>
      <c r="BU165" s="1902"/>
      <c r="BV165" s="1902"/>
      <c r="BW165" s="1902"/>
      <c r="BX165" s="1902"/>
      <c r="BY165" s="1902"/>
      <c r="BZ165" s="1902"/>
      <c r="CA165" s="1902"/>
      <c r="CB165" s="1902"/>
      <c r="CC165" s="1902"/>
      <c r="CD165" s="1902"/>
      <c r="CE165" s="1902"/>
      <c r="CF165" s="1902"/>
    </row>
    <row r="166" spans="2:84" s="329" customFormat="1">
      <c r="B166" s="1902"/>
      <c r="C166" s="1902"/>
      <c r="D166" s="1902"/>
      <c r="E166" s="1902"/>
      <c r="F166" s="1902"/>
      <c r="G166" s="1902"/>
      <c r="H166" s="1902"/>
      <c r="I166" s="1902"/>
      <c r="J166" s="1902"/>
      <c r="K166" s="1902"/>
      <c r="L166" s="1940"/>
      <c r="M166" s="1940"/>
      <c r="N166" s="1940"/>
      <c r="O166" s="1940"/>
      <c r="P166" s="339"/>
      <c r="Q166" s="1902"/>
      <c r="R166" s="1902"/>
      <c r="S166" s="1902"/>
      <c r="T166" s="1902"/>
      <c r="U166" s="1902"/>
      <c r="V166" s="1902"/>
      <c r="W166" s="1902"/>
      <c r="X166" s="1902"/>
      <c r="Y166" s="1902"/>
      <c r="Z166" s="1902"/>
      <c r="AA166" s="1902"/>
      <c r="AB166" s="1902"/>
      <c r="AC166" s="1902"/>
      <c r="AD166" s="1902"/>
      <c r="AE166" s="1902"/>
      <c r="AF166" s="1902"/>
      <c r="AG166" s="1902"/>
      <c r="AH166" s="1902"/>
      <c r="AI166" s="1902"/>
      <c r="AJ166" s="1902"/>
      <c r="AK166" s="1902"/>
      <c r="AL166" s="1902"/>
      <c r="AM166" s="1902"/>
      <c r="AN166" s="1902"/>
      <c r="AO166" s="1902"/>
      <c r="AP166" s="1902"/>
      <c r="AQ166" s="1902"/>
      <c r="AR166" s="1902"/>
      <c r="AS166" s="1902"/>
      <c r="AT166" s="1902"/>
      <c r="AU166" s="1902"/>
      <c r="AV166" s="1902"/>
      <c r="AW166" s="1902"/>
      <c r="AX166" s="1902"/>
      <c r="AY166" s="1902"/>
      <c r="AZ166" s="1902"/>
      <c r="BA166" s="1902"/>
      <c r="BB166" s="1902"/>
      <c r="BC166" s="1902"/>
      <c r="BD166" s="1902"/>
      <c r="BE166" s="1902"/>
      <c r="BF166" s="1902"/>
      <c r="BG166" s="1902"/>
      <c r="BH166" s="1902"/>
      <c r="BI166" s="1902"/>
      <c r="BJ166" s="1902"/>
      <c r="BK166" s="1902"/>
      <c r="BL166" s="1902"/>
      <c r="BM166" s="1902"/>
      <c r="BN166" s="1902"/>
      <c r="BO166" s="1902"/>
      <c r="BP166" s="1902"/>
      <c r="BQ166" s="1902"/>
      <c r="BR166" s="1902"/>
      <c r="BS166" s="1902"/>
      <c r="BT166" s="1902"/>
      <c r="BU166" s="1902"/>
      <c r="BV166" s="1902"/>
      <c r="BW166" s="1902"/>
      <c r="BX166" s="1902"/>
      <c r="BY166" s="1902"/>
      <c r="BZ166" s="1902"/>
      <c r="CA166" s="1902"/>
      <c r="CB166" s="1902"/>
      <c r="CC166" s="1902"/>
      <c r="CD166" s="1902"/>
      <c r="CE166" s="1902"/>
      <c r="CF166" s="1902"/>
    </row>
    <row r="167" spans="2:84" s="329" customFormat="1">
      <c r="B167" s="1902"/>
      <c r="C167" s="1902"/>
      <c r="D167" s="1902"/>
      <c r="E167" s="1902"/>
      <c r="F167" s="1902"/>
      <c r="G167" s="1902"/>
      <c r="H167" s="1902"/>
      <c r="I167" s="1902"/>
      <c r="J167" s="1902"/>
      <c r="K167" s="1902"/>
      <c r="L167" s="1940"/>
      <c r="M167" s="1940"/>
      <c r="N167" s="1940"/>
      <c r="O167" s="1940"/>
      <c r="P167" s="339"/>
      <c r="Q167" s="1902"/>
      <c r="R167" s="1902"/>
      <c r="S167" s="1902"/>
      <c r="T167" s="1902"/>
      <c r="U167" s="1902"/>
      <c r="V167" s="1902"/>
      <c r="W167" s="1902"/>
      <c r="X167" s="1902"/>
      <c r="Y167" s="1902"/>
      <c r="Z167" s="1902"/>
      <c r="AA167" s="1902"/>
      <c r="AB167" s="1902"/>
      <c r="AC167" s="1902"/>
      <c r="AD167" s="1902"/>
      <c r="AE167" s="1902"/>
      <c r="AF167" s="1902"/>
      <c r="AG167" s="1902"/>
      <c r="AH167" s="1902"/>
      <c r="AI167" s="1902"/>
      <c r="AJ167" s="1902"/>
      <c r="AK167" s="1902"/>
      <c r="AL167" s="1902"/>
      <c r="AM167" s="1902"/>
      <c r="AN167" s="1902"/>
      <c r="AO167" s="1902"/>
      <c r="AP167" s="1902"/>
      <c r="AQ167" s="1902"/>
      <c r="AR167" s="1902"/>
      <c r="AS167" s="1902"/>
      <c r="AT167" s="1902"/>
      <c r="AU167" s="1902"/>
      <c r="AV167" s="1902"/>
      <c r="AW167" s="1902"/>
      <c r="AX167" s="1902"/>
      <c r="AY167" s="1902"/>
      <c r="AZ167" s="1902"/>
      <c r="BA167" s="1902"/>
      <c r="BB167" s="1902"/>
      <c r="BC167" s="1902"/>
      <c r="BD167" s="1902"/>
      <c r="BE167" s="1902"/>
      <c r="BF167" s="1902"/>
      <c r="BG167" s="1902"/>
      <c r="BH167" s="1902"/>
      <c r="BI167" s="1902"/>
      <c r="BJ167" s="1902"/>
      <c r="BK167" s="1902"/>
      <c r="BL167" s="1902"/>
      <c r="BM167" s="1902"/>
      <c r="BN167" s="1902"/>
      <c r="BO167" s="1902"/>
      <c r="BP167" s="1902"/>
      <c r="BQ167" s="1902"/>
      <c r="BR167" s="1902"/>
      <c r="BS167" s="1902"/>
      <c r="BT167" s="1902"/>
      <c r="BU167" s="1902"/>
      <c r="BV167" s="1902"/>
      <c r="BW167" s="1902"/>
      <c r="BX167" s="1902"/>
      <c r="BY167" s="1902"/>
      <c r="BZ167" s="1902"/>
      <c r="CA167" s="1902"/>
      <c r="CB167" s="1902"/>
      <c r="CC167" s="1902"/>
      <c r="CD167" s="1902"/>
      <c r="CE167" s="1902"/>
      <c r="CF167" s="1902"/>
    </row>
    <row r="168" spans="2:84" s="329" customFormat="1">
      <c r="B168" s="1902"/>
      <c r="C168" s="1902"/>
      <c r="D168" s="1902"/>
      <c r="E168" s="1902"/>
      <c r="F168" s="1902"/>
      <c r="G168" s="1902"/>
      <c r="H168" s="1902"/>
      <c r="I168" s="1902"/>
      <c r="J168" s="1902"/>
      <c r="K168" s="1902"/>
      <c r="L168" s="1940"/>
      <c r="M168" s="1940"/>
      <c r="N168" s="1940"/>
      <c r="O168" s="1940"/>
      <c r="P168" s="339"/>
      <c r="Q168" s="1902"/>
      <c r="R168" s="1902"/>
      <c r="S168" s="1902"/>
      <c r="T168" s="1902"/>
      <c r="U168" s="1902"/>
      <c r="V168" s="1902"/>
      <c r="W168" s="1902"/>
      <c r="X168" s="1902"/>
      <c r="Y168" s="1902"/>
      <c r="Z168" s="1902"/>
      <c r="AA168" s="1902"/>
      <c r="AB168" s="1902"/>
      <c r="AC168" s="1902"/>
      <c r="AD168" s="1902"/>
      <c r="AE168" s="1902"/>
      <c r="AF168" s="1902"/>
      <c r="AG168" s="1902"/>
      <c r="AH168" s="1902"/>
      <c r="AI168" s="1902"/>
      <c r="AJ168" s="1902"/>
      <c r="AK168" s="1902"/>
      <c r="AL168" s="1902"/>
      <c r="AM168" s="1902"/>
      <c r="AN168" s="1902"/>
      <c r="AO168" s="1902"/>
      <c r="AP168" s="1902"/>
      <c r="AQ168" s="1902"/>
      <c r="AR168" s="1902"/>
      <c r="AS168" s="1902"/>
      <c r="AT168" s="1902"/>
      <c r="AU168" s="1902"/>
      <c r="AV168" s="1902"/>
      <c r="AW168" s="1902"/>
      <c r="AX168" s="1902"/>
      <c r="AY168" s="1902"/>
      <c r="AZ168" s="1902"/>
      <c r="BA168" s="1902"/>
      <c r="BB168" s="1902"/>
      <c r="BC168" s="1902"/>
      <c r="BD168" s="1902"/>
      <c r="BE168" s="1902"/>
      <c r="BF168" s="1902"/>
      <c r="BG168" s="1902"/>
      <c r="BH168" s="1902"/>
      <c r="BI168" s="1902"/>
      <c r="BJ168" s="1902"/>
      <c r="BK168" s="1902"/>
      <c r="BL168" s="1902"/>
      <c r="BM168" s="1902"/>
      <c r="BN168" s="1902"/>
      <c r="BO168" s="1902"/>
      <c r="BP168" s="1902"/>
      <c r="BQ168" s="1902"/>
      <c r="BR168" s="1902"/>
      <c r="BS168" s="1902"/>
      <c r="BT168" s="1902"/>
      <c r="BU168" s="1902"/>
      <c r="BV168" s="1902"/>
      <c r="BW168" s="1902"/>
      <c r="BX168" s="1902"/>
      <c r="BY168" s="1902"/>
      <c r="BZ168" s="1902"/>
      <c r="CA168" s="1902"/>
      <c r="CB168" s="1902"/>
      <c r="CC168" s="1902"/>
      <c r="CD168" s="1902"/>
      <c r="CE168" s="1902"/>
      <c r="CF168" s="1902"/>
    </row>
    <row r="169" spans="2:84" s="329" customFormat="1">
      <c r="B169" s="1902"/>
      <c r="C169" s="1902"/>
      <c r="D169" s="1902"/>
      <c r="E169" s="1902"/>
      <c r="F169" s="1902"/>
      <c r="G169" s="1902"/>
      <c r="H169" s="1902"/>
      <c r="I169" s="1902"/>
      <c r="J169" s="1902"/>
      <c r="K169" s="1902"/>
      <c r="L169" s="1940"/>
      <c r="M169" s="1940"/>
      <c r="N169" s="1940"/>
      <c r="O169" s="1940"/>
      <c r="P169" s="339"/>
      <c r="Q169" s="1902"/>
      <c r="R169" s="1902"/>
      <c r="S169" s="1902"/>
      <c r="T169" s="1902"/>
      <c r="U169" s="1902"/>
      <c r="V169" s="1902"/>
      <c r="W169" s="1902"/>
      <c r="X169" s="1902"/>
      <c r="Y169" s="1902"/>
      <c r="Z169" s="1902"/>
      <c r="AA169" s="1902"/>
      <c r="AB169" s="1902"/>
      <c r="AC169" s="1902"/>
      <c r="AD169" s="1902"/>
      <c r="AE169" s="1902"/>
      <c r="AF169" s="1902"/>
      <c r="AG169" s="1902"/>
      <c r="AH169" s="1902"/>
      <c r="AI169" s="1902"/>
      <c r="AJ169" s="1902"/>
      <c r="AK169" s="1902"/>
      <c r="AL169" s="1902"/>
      <c r="AM169" s="1902"/>
      <c r="AN169" s="1902"/>
      <c r="AO169" s="1902"/>
      <c r="AP169" s="1902"/>
      <c r="AQ169" s="1902"/>
      <c r="AR169" s="1902"/>
      <c r="AS169" s="1902"/>
      <c r="AT169" s="1902"/>
      <c r="AU169" s="1902"/>
      <c r="AV169" s="1902"/>
      <c r="AW169" s="1902"/>
      <c r="AX169" s="1902"/>
      <c r="AY169" s="1902"/>
      <c r="AZ169" s="1902"/>
      <c r="BA169" s="1902"/>
      <c r="BB169" s="1902"/>
      <c r="BC169" s="1902"/>
      <c r="BD169" s="1902"/>
      <c r="BE169" s="1902"/>
      <c r="BF169" s="1902"/>
      <c r="BG169" s="1902"/>
      <c r="BH169" s="1902"/>
      <c r="BI169" s="1902"/>
      <c r="BJ169" s="1902"/>
      <c r="BK169" s="1902"/>
      <c r="BL169" s="1902"/>
      <c r="BM169" s="1902"/>
      <c r="BN169" s="1902"/>
      <c r="BO169" s="1902"/>
      <c r="BP169" s="1902"/>
      <c r="BQ169" s="1902"/>
      <c r="BR169" s="1902"/>
      <c r="BS169" s="1902"/>
      <c r="BT169" s="1902"/>
      <c r="BU169" s="1902"/>
      <c r="BV169" s="1902"/>
      <c r="BW169" s="1902"/>
      <c r="BX169" s="1902"/>
      <c r="BY169" s="1902"/>
      <c r="BZ169" s="1902"/>
      <c r="CA169" s="1902"/>
      <c r="CB169" s="1902"/>
      <c r="CC169" s="1902"/>
      <c r="CD169" s="1902"/>
      <c r="CE169" s="1902"/>
      <c r="CF169" s="1902"/>
    </row>
    <row r="170" spans="2:84" s="329" customFormat="1">
      <c r="B170" s="1902"/>
      <c r="C170" s="1902"/>
      <c r="D170" s="1902"/>
      <c r="E170" s="1902"/>
      <c r="F170" s="1902"/>
      <c r="G170" s="1902"/>
      <c r="H170" s="1902"/>
      <c r="I170" s="1902"/>
      <c r="J170" s="1902"/>
      <c r="K170" s="1902"/>
      <c r="L170" s="1940"/>
      <c r="M170" s="1940"/>
      <c r="N170" s="1940"/>
      <c r="O170" s="1940"/>
      <c r="P170" s="339"/>
      <c r="Q170" s="1902"/>
      <c r="R170" s="1902"/>
      <c r="S170" s="1902"/>
      <c r="T170" s="1902"/>
      <c r="U170" s="1902"/>
      <c r="V170" s="1902"/>
      <c r="W170" s="1902"/>
      <c r="X170" s="1902"/>
      <c r="Y170" s="1902"/>
      <c r="Z170" s="1902"/>
      <c r="AA170" s="1902"/>
      <c r="AB170" s="1902"/>
      <c r="AC170" s="1902"/>
      <c r="AD170" s="1902"/>
      <c r="AE170" s="1902"/>
      <c r="AF170" s="1902"/>
      <c r="AG170" s="1902"/>
      <c r="AH170" s="1902"/>
      <c r="AI170" s="1902"/>
      <c r="AJ170" s="1902"/>
      <c r="AK170" s="1902"/>
      <c r="AL170" s="1902"/>
      <c r="AM170" s="1902"/>
      <c r="AN170" s="1902"/>
      <c r="AO170" s="1902"/>
      <c r="AP170" s="1902"/>
      <c r="AQ170" s="1902"/>
      <c r="AR170" s="1902"/>
      <c r="AS170" s="1902"/>
      <c r="AT170" s="1902"/>
      <c r="AU170" s="1902"/>
      <c r="AV170" s="1902"/>
      <c r="AW170" s="1902"/>
      <c r="AX170" s="1902"/>
      <c r="AY170" s="1902"/>
      <c r="AZ170" s="1902"/>
      <c r="BA170" s="1902"/>
      <c r="BB170" s="1902"/>
      <c r="BC170" s="1902"/>
      <c r="BD170" s="1902"/>
      <c r="BE170" s="1902"/>
      <c r="BF170" s="1902"/>
      <c r="BG170" s="1902"/>
      <c r="BH170" s="1902"/>
      <c r="BI170" s="1902"/>
      <c r="BJ170" s="1902"/>
      <c r="BK170" s="1902"/>
      <c r="BL170" s="1902"/>
      <c r="BM170" s="1902"/>
      <c r="BN170" s="1902"/>
      <c r="BO170" s="1902"/>
      <c r="BP170" s="1902"/>
      <c r="BQ170" s="1902"/>
      <c r="BR170" s="1902"/>
      <c r="BS170" s="1902"/>
      <c r="BT170" s="1902"/>
      <c r="BU170" s="1902"/>
      <c r="BV170" s="1902"/>
      <c r="BW170" s="1902"/>
      <c r="BX170" s="1902"/>
      <c r="BY170" s="1902"/>
      <c r="BZ170" s="1902"/>
      <c r="CA170" s="1902"/>
      <c r="CB170" s="1902"/>
      <c r="CC170" s="1902"/>
      <c r="CD170" s="1902"/>
      <c r="CE170" s="1902"/>
      <c r="CF170" s="1902"/>
    </row>
    <row r="171" spans="2:84" s="329" customFormat="1">
      <c r="B171" s="1902"/>
      <c r="C171" s="1902"/>
      <c r="D171" s="1902"/>
      <c r="E171" s="1902"/>
      <c r="F171" s="1902"/>
      <c r="G171" s="1902"/>
      <c r="H171" s="1902"/>
      <c r="I171" s="1902"/>
      <c r="J171" s="1902"/>
      <c r="K171" s="1902"/>
      <c r="L171" s="1940"/>
      <c r="M171" s="1940"/>
      <c r="N171" s="1940"/>
      <c r="O171" s="1940"/>
      <c r="P171" s="339"/>
      <c r="Q171" s="1902"/>
      <c r="R171" s="1902"/>
      <c r="S171" s="1902"/>
      <c r="T171" s="1902"/>
      <c r="U171" s="1902"/>
      <c r="V171" s="1902"/>
      <c r="W171" s="1902"/>
      <c r="X171" s="1902"/>
      <c r="Y171" s="1902"/>
      <c r="Z171" s="1902"/>
      <c r="AA171" s="1902"/>
      <c r="AB171" s="1902"/>
      <c r="AC171" s="1902"/>
      <c r="AD171" s="1902"/>
      <c r="AE171" s="1902"/>
      <c r="AF171" s="1902"/>
      <c r="AG171" s="1902"/>
      <c r="AH171" s="1902"/>
      <c r="AI171" s="1902"/>
      <c r="AJ171" s="1902"/>
      <c r="AK171" s="1902"/>
      <c r="AL171" s="1902"/>
      <c r="AM171" s="1902"/>
      <c r="AN171" s="1902"/>
      <c r="AO171" s="1902"/>
      <c r="AP171" s="1902"/>
      <c r="AQ171" s="1902"/>
      <c r="AR171" s="1902"/>
      <c r="AS171" s="1902"/>
      <c r="AT171" s="1902"/>
      <c r="AU171" s="1902"/>
      <c r="AV171" s="1902"/>
      <c r="AW171" s="1902"/>
      <c r="AX171" s="1902"/>
      <c r="AY171" s="1902"/>
      <c r="AZ171" s="1902"/>
      <c r="BA171" s="1902"/>
      <c r="BB171" s="1902"/>
      <c r="BC171" s="1902"/>
      <c r="BD171" s="1902"/>
      <c r="BE171" s="1902"/>
      <c r="BF171" s="1902"/>
      <c r="BG171" s="1902"/>
      <c r="BH171" s="1902"/>
      <c r="BI171" s="1902"/>
      <c r="BJ171" s="1902"/>
      <c r="BK171" s="1902"/>
      <c r="BL171" s="1902"/>
      <c r="BM171" s="1902"/>
      <c r="BN171" s="1902"/>
      <c r="BO171" s="1902"/>
      <c r="BP171" s="1902"/>
      <c r="BQ171" s="1902"/>
      <c r="BR171" s="1902"/>
      <c r="BS171" s="1902"/>
      <c r="BT171" s="1902"/>
      <c r="BU171" s="1902"/>
      <c r="BV171" s="1902"/>
      <c r="BW171" s="1902"/>
      <c r="BX171" s="1902"/>
      <c r="BY171" s="1902"/>
      <c r="BZ171" s="1902"/>
      <c r="CA171" s="1902"/>
      <c r="CB171" s="1902"/>
      <c r="CC171" s="1902"/>
      <c r="CD171" s="1902"/>
      <c r="CE171" s="1902"/>
      <c r="CF171" s="1902"/>
    </row>
    <row r="172" spans="2:84" s="329" customFormat="1">
      <c r="B172" s="1902"/>
      <c r="C172" s="1902"/>
      <c r="D172" s="1902"/>
      <c r="E172" s="1902"/>
      <c r="F172" s="1902"/>
      <c r="G172" s="1902"/>
      <c r="H172" s="1902"/>
      <c r="I172" s="1902"/>
      <c r="J172" s="1902"/>
      <c r="K172" s="1902"/>
      <c r="L172" s="1940"/>
      <c r="M172" s="1940"/>
      <c r="N172" s="1940"/>
      <c r="O172" s="1940"/>
      <c r="P172" s="339"/>
      <c r="Q172" s="1902"/>
      <c r="R172" s="1902"/>
      <c r="S172" s="1902"/>
      <c r="T172" s="1902"/>
      <c r="U172" s="1902"/>
      <c r="V172" s="1902"/>
      <c r="W172" s="1902"/>
      <c r="X172" s="1902"/>
      <c r="Y172" s="1902"/>
      <c r="Z172" s="1902"/>
      <c r="AA172" s="1902"/>
      <c r="AB172" s="1902"/>
      <c r="AC172" s="1902"/>
      <c r="AD172" s="1902"/>
      <c r="AE172" s="1902"/>
      <c r="AF172" s="1902"/>
      <c r="AG172" s="1902"/>
      <c r="AH172" s="1902"/>
      <c r="AI172" s="1902"/>
      <c r="AJ172" s="1902"/>
      <c r="AK172" s="1902"/>
      <c r="AL172" s="1902"/>
      <c r="AM172" s="1902"/>
      <c r="AN172" s="1902"/>
      <c r="AO172" s="1902"/>
      <c r="AP172" s="1902"/>
      <c r="AQ172" s="1902"/>
      <c r="AR172" s="1902"/>
      <c r="AS172" s="1902"/>
      <c r="AT172" s="1902"/>
      <c r="AU172" s="1902"/>
      <c r="AV172" s="1902"/>
      <c r="AW172" s="1902"/>
      <c r="AX172" s="1902"/>
      <c r="AY172" s="1902"/>
      <c r="AZ172" s="1902"/>
      <c r="BA172" s="1902"/>
      <c r="BB172" s="1902"/>
      <c r="BC172" s="1902"/>
      <c r="BD172" s="1902"/>
      <c r="BE172" s="1902"/>
      <c r="BF172" s="1902"/>
      <c r="BG172" s="1902"/>
      <c r="BH172" s="1902"/>
      <c r="BI172" s="1902"/>
      <c r="BJ172" s="1902"/>
      <c r="BK172" s="1902"/>
      <c r="BL172" s="1902"/>
      <c r="BM172" s="1902"/>
      <c r="BN172" s="1902"/>
      <c r="BO172" s="1902"/>
      <c r="BP172" s="1902"/>
      <c r="BQ172" s="1902"/>
      <c r="BR172" s="1902"/>
      <c r="BS172" s="1902"/>
      <c r="BT172" s="1902"/>
      <c r="BU172" s="1902"/>
      <c r="BV172" s="1902"/>
      <c r="BW172" s="1902"/>
      <c r="BX172" s="1902"/>
      <c r="BY172" s="1902"/>
      <c r="BZ172" s="1902"/>
      <c r="CA172" s="1902"/>
      <c r="CB172" s="1902"/>
      <c r="CC172" s="1902"/>
      <c r="CD172" s="1902"/>
      <c r="CE172" s="1902"/>
      <c r="CF172" s="1902"/>
    </row>
    <row r="173" spans="2:84" s="329" customFormat="1">
      <c r="B173" s="1902"/>
      <c r="C173" s="1902"/>
      <c r="D173" s="1902"/>
      <c r="E173" s="1902"/>
      <c r="F173" s="1902"/>
      <c r="G173" s="1902"/>
      <c r="H173" s="1902"/>
      <c r="I173" s="1902"/>
      <c r="J173" s="1902"/>
      <c r="K173" s="1902"/>
      <c r="L173" s="1940"/>
      <c r="M173" s="1940"/>
      <c r="N173" s="1940"/>
      <c r="O173" s="1940"/>
      <c r="P173" s="339"/>
      <c r="Q173" s="1902"/>
      <c r="R173" s="1902"/>
      <c r="S173" s="1902"/>
      <c r="T173" s="1902"/>
      <c r="U173" s="1902"/>
      <c r="V173" s="1902"/>
      <c r="W173" s="1902"/>
      <c r="X173" s="1902"/>
      <c r="Y173" s="1902"/>
      <c r="Z173" s="1902"/>
      <c r="AA173" s="1902"/>
      <c r="AB173" s="1902"/>
      <c r="AC173" s="1902"/>
      <c r="AD173" s="1902"/>
      <c r="AE173" s="1902"/>
      <c r="AF173" s="1902"/>
      <c r="AG173" s="1902"/>
      <c r="AH173" s="1902"/>
      <c r="AI173" s="1902"/>
      <c r="AJ173" s="1902"/>
      <c r="AK173" s="1902"/>
      <c r="AL173" s="1902"/>
      <c r="AM173" s="1902"/>
      <c r="AN173" s="1902"/>
      <c r="AO173" s="1902"/>
      <c r="AP173" s="1902"/>
      <c r="AQ173" s="1902"/>
      <c r="AR173" s="1902"/>
      <c r="AS173" s="1902"/>
      <c r="AT173" s="1902"/>
      <c r="AU173" s="1902"/>
      <c r="AV173" s="1902"/>
      <c r="AW173" s="1902"/>
      <c r="AX173" s="1902"/>
      <c r="AY173" s="1902"/>
      <c r="AZ173" s="1902"/>
      <c r="BA173" s="1902"/>
      <c r="BB173" s="1902"/>
      <c r="BC173" s="1902"/>
      <c r="BD173" s="1902"/>
      <c r="BE173" s="1902"/>
      <c r="BF173" s="1902"/>
      <c r="BG173" s="1902"/>
      <c r="BH173" s="1902"/>
      <c r="BI173" s="1902"/>
      <c r="BJ173" s="1902"/>
      <c r="BK173" s="1902"/>
      <c r="BL173" s="1902"/>
      <c r="BM173" s="1902"/>
      <c r="BN173" s="1902"/>
      <c r="BO173" s="1902"/>
      <c r="BP173" s="1902"/>
      <c r="BQ173" s="1902"/>
      <c r="BR173" s="1902"/>
      <c r="BS173" s="1902"/>
      <c r="BT173" s="1902"/>
      <c r="BU173" s="1902"/>
      <c r="BV173" s="1902"/>
      <c r="BW173" s="1902"/>
      <c r="BX173" s="1902"/>
      <c r="BY173" s="1902"/>
      <c r="BZ173" s="1902"/>
      <c r="CA173" s="1902"/>
      <c r="CB173" s="1902"/>
      <c r="CC173" s="1902"/>
      <c r="CD173" s="1902"/>
      <c r="CE173" s="1902"/>
      <c r="CF173" s="1902"/>
    </row>
    <row r="174" spans="2:84" s="329" customFormat="1">
      <c r="B174" s="1902"/>
      <c r="C174" s="1902"/>
      <c r="D174" s="1902"/>
      <c r="E174" s="1902"/>
      <c r="F174" s="1902"/>
      <c r="G174" s="1902"/>
      <c r="H174" s="1902"/>
      <c r="I174" s="1902"/>
      <c r="J174" s="1902"/>
      <c r="K174" s="1902"/>
      <c r="L174" s="1940"/>
      <c r="M174" s="1940"/>
      <c r="N174" s="1940"/>
      <c r="O174" s="1940"/>
      <c r="P174" s="339"/>
      <c r="Q174" s="1902"/>
      <c r="R174" s="1902"/>
      <c r="S174" s="1902"/>
      <c r="T174" s="1902"/>
      <c r="U174" s="1902"/>
      <c r="V174" s="1902"/>
      <c r="W174" s="1902"/>
      <c r="X174" s="1902"/>
      <c r="Y174" s="1902"/>
      <c r="Z174" s="1902"/>
      <c r="AA174" s="1902"/>
      <c r="AB174" s="1902"/>
      <c r="AC174" s="1902"/>
      <c r="AD174" s="1902"/>
      <c r="AE174" s="1902"/>
      <c r="AF174" s="1902"/>
      <c r="AG174" s="1902"/>
      <c r="AH174" s="1902"/>
      <c r="AI174" s="1902"/>
      <c r="AJ174" s="1902"/>
      <c r="AK174" s="1902"/>
      <c r="AL174" s="1902"/>
      <c r="AM174" s="1902"/>
      <c r="AN174" s="1902"/>
      <c r="AO174" s="1902"/>
      <c r="AP174" s="1902"/>
      <c r="AQ174" s="1902"/>
      <c r="AR174" s="1902"/>
      <c r="AS174" s="1902"/>
      <c r="AT174" s="1902"/>
      <c r="AU174" s="1902"/>
      <c r="AV174" s="1902"/>
      <c r="AW174" s="1902"/>
      <c r="AX174" s="1902"/>
      <c r="AY174" s="1902"/>
      <c r="AZ174" s="1902"/>
      <c r="BA174" s="1902"/>
      <c r="BB174" s="1902"/>
      <c r="BC174" s="1902"/>
      <c r="BD174" s="1902"/>
      <c r="BE174" s="1902"/>
      <c r="BF174" s="1902"/>
      <c r="BG174" s="1902"/>
      <c r="BH174" s="1902"/>
      <c r="BI174" s="1902"/>
      <c r="BJ174" s="1902"/>
      <c r="BK174" s="1902"/>
      <c r="BL174" s="1902"/>
      <c r="BM174" s="1902"/>
      <c r="BN174" s="1902"/>
      <c r="BO174" s="1902"/>
      <c r="BP174" s="1902"/>
      <c r="BQ174" s="1902"/>
      <c r="BR174" s="1902"/>
      <c r="BS174" s="1902"/>
      <c r="BT174" s="1902"/>
      <c r="BU174" s="1902"/>
      <c r="BV174" s="1902"/>
      <c r="BW174" s="1902"/>
      <c r="BX174" s="1902"/>
      <c r="BY174" s="1902"/>
      <c r="BZ174" s="1902"/>
      <c r="CA174" s="1902"/>
      <c r="CB174" s="1902"/>
      <c r="CC174" s="1902"/>
      <c r="CD174" s="1902"/>
      <c r="CE174" s="1902"/>
      <c r="CF174" s="1902"/>
    </row>
    <row r="175" spans="2:84" s="329" customFormat="1">
      <c r="B175" s="1902"/>
      <c r="C175" s="1902"/>
      <c r="D175" s="1902"/>
      <c r="E175" s="1902"/>
      <c r="F175" s="1902"/>
      <c r="G175" s="1902"/>
      <c r="H175" s="1902"/>
      <c r="I175" s="1902"/>
      <c r="J175" s="1902"/>
      <c r="K175" s="1902"/>
      <c r="L175" s="1940"/>
      <c r="M175" s="1940"/>
      <c r="N175" s="1940"/>
      <c r="O175" s="1940"/>
      <c r="P175" s="339"/>
      <c r="Q175" s="1902"/>
      <c r="R175" s="1902"/>
      <c r="S175" s="1902"/>
      <c r="T175" s="1902"/>
      <c r="U175" s="1902"/>
      <c r="V175" s="1902"/>
      <c r="W175" s="1902"/>
      <c r="X175" s="1902"/>
      <c r="Y175" s="1902"/>
      <c r="Z175" s="1902"/>
      <c r="AA175" s="1902"/>
      <c r="AB175" s="1902"/>
      <c r="AC175" s="1902"/>
      <c r="AD175" s="1902"/>
      <c r="AE175" s="1902"/>
      <c r="AF175" s="1902"/>
      <c r="AG175" s="1902"/>
      <c r="AH175" s="1902"/>
      <c r="AI175" s="1902"/>
      <c r="AJ175" s="1902"/>
      <c r="AK175" s="1902"/>
      <c r="AL175" s="1902"/>
      <c r="AM175" s="1902"/>
      <c r="AN175" s="1902"/>
      <c r="AO175" s="1902"/>
      <c r="AP175" s="1902"/>
      <c r="AQ175" s="1902"/>
      <c r="AR175" s="1902"/>
      <c r="AS175" s="1902"/>
      <c r="AT175" s="1902"/>
      <c r="AU175" s="1902"/>
      <c r="AV175" s="1902"/>
      <c r="AW175" s="1902"/>
      <c r="AX175" s="1902"/>
      <c r="AY175" s="1902"/>
      <c r="AZ175" s="1902"/>
      <c r="BA175" s="1902"/>
      <c r="BB175" s="1902"/>
      <c r="BC175" s="1902"/>
      <c r="BD175" s="1902"/>
      <c r="BE175" s="1902"/>
      <c r="BF175" s="1902"/>
      <c r="BG175" s="1902"/>
      <c r="BH175" s="1902"/>
      <c r="BI175" s="1902"/>
      <c r="BJ175" s="1902"/>
      <c r="BK175" s="1902"/>
      <c r="BL175" s="1902"/>
      <c r="BM175" s="1902"/>
      <c r="BN175" s="1902"/>
      <c r="BO175" s="1902"/>
      <c r="BP175" s="1902"/>
      <c r="BQ175" s="1902"/>
      <c r="BR175" s="1902"/>
      <c r="BS175" s="1902"/>
      <c r="BT175" s="1902"/>
      <c r="BU175" s="1902"/>
      <c r="BV175" s="1902"/>
      <c r="BW175" s="1902"/>
      <c r="BX175" s="1902"/>
      <c r="BY175" s="1902"/>
      <c r="BZ175" s="1902"/>
      <c r="CA175" s="1902"/>
      <c r="CB175" s="1902"/>
      <c r="CC175" s="1902"/>
      <c r="CD175" s="1902"/>
      <c r="CE175" s="1902"/>
      <c r="CF175" s="1902"/>
    </row>
    <row r="176" spans="2:84" s="329" customFormat="1">
      <c r="B176" s="1902"/>
      <c r="C176" s="1902"/>
      <c r="D176" s="1902"/>
      <c r="E176" s="1902"/>
      <c r="F176" s="1902"/>
      <c r="G176" s="1902"/>
      <c r="H176" s="1902"/>
      <c r="I176" s="1902"/>
      <c r="J176" s="1902"/>
      <c r="K176" s="1902"/>
      <c r="L176" s="1940"/>
      <c r="M176" s="1940"/>
      <c r="N176" s="1940"/>
      <c r="O176" s="1940"/>
      <c r="P176" s="339"/>
      <c r="Q176" s="1902"/>
      <c r="R176" s="1902"/>
      <c r="S176" s="1902"/>
      <c r="T176" s="1902"/>
      <c r="U176" s="1902"/>
      <c r="V176" s="1902"/>
      <c r="W176" s="1902"/>
      <c r="X176" s="1902"/>
      <c r="Y176" s="1902"/>
      <c r="Z176" s="1902"/>
      <c r="AA176" s="1902"/>
      <c r="AB176" s="1902"/>
      <c r="AC176" s="1902"/>
      <c r="AD176" s="1902"/>
      <c r="AE176" s="1902"/>
      <c r="AF176" s="1902"/>
      <c r="AG176" s="1902"/>
      <c r="AH176" s="1902"/>
      <c r="AI176" s="1902"/>
      <c r="AJ176" s="1902"/>
      <c r="AK176" s="1902"/>
      <c r="AL176" s="1902"/>
      <c r="AM176" s="1902"/>
      <c r="AN176" s="1902"/>
      <c r="AO176" s="1902"/>
      <c r="AP176" s="1902"/>
      <c r="AQ176" s="1902"/>
      <c r="AR176" s="1902"/>
      <c r="AS176" s="1902"/>
      <c r="AT176" s="1902"/>
      <c r="AU176" s="1902"/>
      <c r="AV176" s="1902"/>
      <c r="AW176" s="1902"/>
      <c r="AX176" s="1902"/>
      <c r="AY176" s="1902"/>
      <c r="AZ176" s="1902"/>
      <c r="BA176" s="1902"/>
      <c r="BB176" s="1902"/>
      <c r="BC176" s="1902"/>
      <c r="BD176" s="1902"/>
      <c r="BE176" s="1902"/>
      <c r="BF176" s="1902"/>
      <c r="BG176" s="1902"/>
      <c r="BH176" s="1902"/>
      <c r="BI176" s="1902"/>
      <c r="BJ176" s="1902"/>
      <c r="BK176" s="1902"/>
      <c r="BL176" s="1902"/>
      <c r="BM176" s="1902"/>
      <c r="BN176" s="1902"/>
      <c r="BO176" s="1902"/>
      <c r="BP176" s="1902"/>
      <c r="BQ176" s="1902"/>
      <c r="BR176" s="1902"/>
      <c r="BS176" s="1902"/>
      <c r="BT176" s="1902"/>
      <c r="BU176" s="1902"/>
      <c r="BV176" s="1902"/>
      <c r="BW176" s="1902"/>
      <c r="BX176" s="1902"/>
      <c r="BY176" s="1902"/>
      <c r="BZ176" s="1902"/>
      <c r="CA176" s="1902"/>
      <c r="CB176" s="1902"/>
      <c r="CC176" s="1902"/>
      <c r="CD176" s="1902"/>
      <c r="CE176" s="1902"/>
      <c r="CF176" s="1902"/>
    </row>
    <row r="177" spans="2:84" s="329" customFormat="1">
      <c r="B177" s="1902"/>
      <c r="C177" s="1902"/>
      <c r="D177" s="1902"/>
      <c r="E177" s="1902"/>
      <c r="F177" s="1902"/>
      <c r="G177" s="1902"/>
      <c r="H177" s="1902"/>
      <c r="I177" s="1902"/>
      <c r="J177" s="1902"/>
      <c r="K177" s="1902"/>
      <c r="L177" s="1940"/>
      <c r="M177" s="1940"/>
      <c r="N177" s="1940"/>
      <c r="O177" s="1940"/>
      <c r="P177" s="339"/>
      <c r="Q177" s="1902"/>
      <c r="R177" s="1902"/>
      <c r="S177" s="1902"/>
      <c r="T177" s="1902"/>
      <c r="U177" s="1902"/>
      <c r="V177" s="1902"/>
      <c r="W177" s="1902"/>
      <c r="X177" s="1902"/>
      <c r="Y177" s="1902"/>
      <c r="Z177" s="1902"/>
      <c r="AA177" s="1902"/>
      <c r="AB177" s="1902"/>
      <c r="AC177" s="1902"/>
      <c r="AD177" s="1902"/>
      <c r="AE177" s="1902"/>
      <c r="AF177" s="1902"/>
      <c r="AG177" s="1902"/>
      <c r="AH177" s="1902"/>
      <c r="AI177" s="1902"/>
      <c r="AJ177" s="1902"/>
      <c r="AK177" s="1902"/>
      <c r="AL177" s="1902"/>
      <c r="AM177" s="1902"/>
      <c r="AN177" s="1902"/>
      <c r="AO177" s="1902"/>
      <c r="AP177" s="1902"/>
      <c r="AQ177" s="1902"/>
      <c r="AR177" s="1902"/>
      <c r="AS177" s="1902"/>
      <c r="AT177" s="1902"/>
      <c r="AU177" s="1902"/>
      <c r="AV177" s="1902"/>
      <c r="AW177" s="1902"/>
      <c r="AX177" s="1902"/>
      <c r="AY177" s="1902"/>
      <c r="AZ177" s="1902"/>
      <c r="BA177" s="1902"/>
      <c r="BB177" s="1902"/>
      <c r="BC177" s="1902"/>
      <c r="BD177" s="1902"/>
      <c r="BE177" s="1902"/>
      <c r="BF177" s="1902"/>
      <c r="BG177" s="1902"/>
      <c r="BH177" s="1902"/>
      <c r="BI177" s="1902"/>
      <c r="BJ177" s="1902"/>
      <c r="BK177" s="1902"/>
      <c r="BL177" s="1902"/>
      <c r="BM177" s="1902"/>
      <c r="BN177" s="1902"/>
      <c r="BO177" s="1902"/>
      <c r="BP177" s="1902"/>
      <c r="BQ177" s="1902"/>
      <c r="BR177" s="1902"/>
      <c r="BS177" s="1902"/>
      <c r="BT177" s="1902"/>
      <c r="BU177" s="1902"/>
      <c r="BV177" s="1902"/>
      <c r="BW177" s="1902"/>
      <c r="BX177" s="1902"/>
      <c r="BY177" s="1902"/>
      <c r="BZ177" s="1902"/>
      <c r="CA177" s="1902"/>
      <c r="CB177" s="1902"/>
      <c r="CC177" s="1902"/>
      <c r="CD177" s="1902"/>
      <c r="CE177" s="1902"/>
      <c r="CF177" s="1902"/>
    </row>
    <row r="178" spans="2:84" s="329" customFormat="1">
      <c r="B178" s="1902"/>
      <c r="C178" s="1902"/>
      <c r="D178" s="1902"/>
      <c r="E178" s="1902"/>
      <c r="F178" s="1902"/>
      <c r="G178" s="1902"/>
      <c r="H178" s="1902"/>
      <c r="I178" s="1902"/>
      <c r="J178" s="1902"/>
      <c r="K178" s="1902"/>
      <c r="L178" s="1940"/>
      <c r="M178" s="1940"/>
      <c r="N178" s="1940"/>
      <c r="O178" s="1940"/>
      <c r="P178" s="339"/>
      <c r="Q178" s="1902"/>
      <c r="R178" s="1902"/>
      <c r="S178" s="1902"/>
      <c r="T178" s="1902"/>
      <c r="U178" s="1902"/>
      <c r="V178" s="1902"/>
      <c r="W178" s="1902"/>
      <c r="X178" s="1902"/>
      <c r="Y178" s="1902"/>
      <c r="Z178" s="1902"/>
      <c r="AA178" s="1902"/>
      <c r="AB178" s="1902"/>
      <c r="AC178" s="1902"/>
      <c r="AD178" s="1902"/>
      <c r="AE178" s="1902"/>
      <c r="AF178" s="1902"/>
      <c r="AG178" s="1902"/>
      <c r="AH178" s="1902"/>
      <c r="AI178" s="1902"/>
      <c r="AJ178" s="1902"/>
      <c r="AK178" s="1902"/>
      <c r="AL178" s="1902"/>
      <c r="AM178" s="1902"/>
      <c r="AN178" s="1902"/>
      <c r="AO178" s="1902"/>
      <c r="AP178" s="1902"/>
      <c r="AQ178" s="1902"/>
      <c r="AR178" s="1902"/>
      <c r="AS178" s="1902"/>
      <c r="AT178" s="1902"/>
      <c r="AU178" s="1902"/>
      <c r="AV178" s="1902"/>
      <c r="AW178" s="1902"/>
      <c r="AX178" s="1902"/>
      <c r="AY178" s="1902"/>
      <c r="AZ178" s="1902"/>
      <c r="BA178" s="1902"/>
      <c r="BB178" s="1902"/>
      <c r="BC178" s="1902"/>
      <c r="BD178" s="1902"/>
      <c r="BE178" s="1902"/>
      <c r="BF178" s="1902"/>
      <c r="BG178" s="1902"/>
      <c r="BH178" s="1902"/>
      <c r="BI178" s="1902"/>
      <c r="BJ178" s="1902"/>
      <c r="BK178" s="1902"/>
      <c r="BL178" s="1902"/>
      <c r="BM178" s="1902"/>
      <c r="BN178" s="1902"/>
      <c r="BO178" s="1902"/>
      <c r="BP178" s="1902"/>
      <c r="BQ178" s="1902"/>
      <c r="BR178" s="1902"/>
      <c r="BS178" s="1902"/>
      <c r="BT178" s="1902"/>
      <c r="BU178" s="1902"/>
      <c r="BV178" s="1902"/>
      <c r="BW178" s="1902"/>
      <c r="BX178" s="1902"/>
      <c r="BY178" s="1902"/>
      <c r="BZ178" s="1902"/>
      <c r="CA178" s="1902"/>
      <c r="CB178" s="1902"/>
      <c r="CC178" s="1902"/>
      <c r="CD178" s="1902"/>
      <c r="CE178" s="1902"/>
      <c r="CF178" s="1902"/>
    </row>
    <row r="179" spans="2:84" s="329" customFormat="1">
      <c r="B179" s="1902"/>
      <c r="C179" s="1902"/>
      <c r="D179" s="1902"/>
      <c r="E179" s="1902"/>
      <c r="F179" s="1902"/>
      <c r="G179" s="1902"/>
      <c r="H179" s="1902"/>
      <c r="I179" s="1902"/>
      <c r="J179" s="1902"/>
      <c r="K179" s="1902"/>
      <c r="L179" s="1940"/>
      <c r="M179" s="1940"/>
      <c r="N179" s="1940"/>
      <c r="O179" s="1940"/>
      <c r="P179" s="339"/>
      <c r="Q179" s="1902"/>
      <c r="R179" s="1902"/>
      <c r="S179" s="1902"/>
      <c r="T179" s="1902"/>
      <c r="U179" s="1902"/>
      <c r="V179" s="1902"/>
      <c r="W179" s="1902"/>
      <c r="X179" s="1902"/>
      <c r="Y179" s="1902"/>
      <c r="Z179" s="1902"/>
      <c r="AA179" s="1902"/>
      <c r="AB179" s="1902"/>
      <c r="AC179" s="1902"/>
      <c r="AD179" s="1902"/>
      <c r="AE179" s="1902"/>
      <c r="AF179" s="1902"/>
      <c r="AG179" s="1902"/>
      <c r="AH179" s="1902"/>
      <c r="AI179" s="1902"/>
      <c r="AJ179" s="1902"/>
      <c r="AK179" s="1902"/>
      <c r="AL179" s="1902"/>
      <c r="AM179" s="1902"/>
      <c r="AN179" s="1902"/>
      <c r="AO179" s="1902"/>
      <c r="AP179" s="1902"/>
      <c r="AQ179" s="1902"/>
      <c r="AR179" s="1902"/>
      <c r="AS179" s="1902"/>
      <c r="AT179" s="1902"/>
      <c r="AU179" s="1902"/>
      <c r="AV179" s="1902"/>
      <c r="AW179" s="1902"/>
      <c r="AX179" s="1902"/>
      <c r="AY179" s="1902"/>
      <c r="AZ179" s="1902"/>
      <c r="BA179" s="1902"/>
      <c r="BB179" s="1902"/>
      <c r="BC179" s="1902"/>
      <c r="BD179" s="1902"/>
      <c r="BE179" s="1902"/>
      <c r="BF179" s="1902"/>
      <c r="BG179" s="1902"/>
      <c r="BH179" s="1902"/>
      <c r="BI179" s="1902"/>
      <c r="BJ179" s="1902"/>
      <c r="BK179" s="1902"/>
      <c r="BL179" s="1902"/>
      <c r="BM179" s="1902"/>
      <c r="BN179" s="1902"/>
      <c r="BO179" s="1902"/>
      <c r="BP179" s="1902"/>
      <c r="BQ179" s="1902"/>
      <c r="BR179" s="1902"/>
      <c r="BS179" s="1902"/>
      <c r="BT179" s="1902"/>
      <c r="BU179" s="1902"/>
      <c r="BV179" s="1902"/>
      <c r="BW179" s="1902"/>
      <c r="BX179" s="1902"/>
      <c r="BY179" s="1902"/>
      <c r="BZ179" s="1902"/>
      <c r="CA179" s="1902"/>
      <c r="CB179" s="1902"/>
      <c r="CC179" s="1902"/>
      <c r="CD179" s="1902"/>
      <c r="CE179" s="1902"/>
      <c r="CF179" s="1902"/>
    </row>
    <row r="180" spans="2:84" s="329" customFormat="1">
      <c r="B180" s="1902"/>
      <c r="C180" s="1902"/>
      <c r="D180" s="1902"/>
      <c r="E180" s="1902"/>
      <c r="F180" s="1902"/>
      <c r="G180" s="1902"/>
      <c r="H180" s="1902"/>
      <c r="I180" s="1902"/>
      <c r="J180" s="1902"/>
      <c r="K180" s="1902"/>
      <c r="L180" s="1940"/>
      <c r="M180" s="1940"/>
      <c r="N180" s="1940"/>
      <c r="O180" s="1940"/>
      <c r="P180" s="339"/>
      <c r="Q180" s="1902"/>
      <c r="R180" s="1902"/>
      <c r="S180" s="1902"/>
      <c r="T180" s="1902"/>
      <c r="U180" s="1902"/>
      <c r="V180" s="1902"/>
      <c r="W180" s="1902"/>
      <c r="X180" s="1902"/>
      <c r="Y180" s="1902"/>
      <c r="Z180" s="1902"/>
      <c r="AA180" s="1902"/>
      <c r="AB180" s="1902"/>
      <c r="AC180" s="1902"/>
      <c r="AD180" s="1902"/>
      <c r="AE180" s="1902"/>
      <c r="AF180" s="1902"/>
      <c r="AG180" s="1902"/>
      <c r="AH180" s="1902"/>
      <c r="AI180" s="1902"/>
      <c r="AJ180" s="1902"/>
      <c r="AK180" s="1902"/>
      <c r="AL180" s="1902"/>
      <c r="AM180" s="1902"/>
      <c r="AN180" s="1902"/>
      <c r="AO180" s="1902"/>
      <c r="AP180" s="1902"/>
      <c r="AQ180" s="1902"/>
      <c r="AR180" s="1902"/>
      <c r="AS180" s="1902"/>
      <c r="AT180" s="1902"/>
      <c r="AU180" s="1902"/>
      <c r="AV180" s="1902"/>
      <c r="AW180" s="1902"/>
      <c r="AX180" s="1902"/>
      <c r="AY180" s="1902"/>
      <c r="AZ180" s="1902"/>
      <c r="BA180" s="1902"/>
      <c r="BB180" s="1902"/>
      <c r="BC180" s="1902"/>
      <c r="BD180" s="1902"/>
      <c r="BE180" s="1902"/>
      <c r="BF180" s="1902"/>
      <c r="BG180" s="1902"/>
      <c r="BH180" s="1902"/>
      <c r="BI180" s="1902"/>
      <c r="BJ180" s="1902"/>
      <c r="BK180" s="1902"/>
      <c r="BL180" s="1902"/>
      <c r="BM180" s="1902"/>
      <c r="BN180" s="1902"/>
      <c r="BO180" s="1902"/>
      <c r="BP180" s="1902"/>
      <c r="BQ180" s="1902"/>
      <c r="BR180" s="1902"/>
      <c r="BS180" s="1902"/>
      <c r="BT180" s="1902"/>
      <c r="BU180" s="1902"/>
      <c r="BV180" s="1902"/>
      <c r="BW180" s="1902"/>
      <c r="BX180" s="1902"/>
      <c r="BY180" s="1902"/>
      <c r="BZ180" s="1902"/>
      <c r="CA180" s="1902"/>
      <c r="CB180" s="1902"/>
      <c r="CC180" s="1902"/>
      <c r="CD180" s="1902"/>
      <c r="CE180" s="1902"/>
      <c r="CF180" s="1902"/>
    </row>
    <row r="181" spans="2:84" s="329" customFormat="1">
      <c r="B181" s="1902"/>
      <c r="C181" s="1902"/>
      <c r="D181" s="1902"/>
      <c r="E181" s="1902"/>
      <c r="F181" s="1902"/>
      <c r="G181" s="1902"/>
      <c r="H181" s="1902"/>
      <c r="I181" s="1902"/>
      <c r="J181" s="1902"/>
      <c r="K181" s="1902"/>
      <c r="L181" s="1940"/>
      <c r="M181" s="1940"/>
      <c r="N181" s="1940"/>
      <c r="O181" s="1940"/>
      <c r="P181" s="339"/>
      <c r="Q181" s="1902"/>
      <c r="R181" s="1902"/>
      <c r="S181" s="1902"/>
      <c r="T181" s="1902"/>
      <c r="U181" s="1902"/>
      <c r="V181" s="1902"/>
      <c r="W181" s="1902"/>
      <c r="X181" s="1902"/>
      <c r="Y181" s="1902"/>
      <c r="Z181" s="1902"/>
      <c r="AA181" s="1902"/>
      <c r="AB181" s="1902"/>
      <c r="AC181" s="1902"/>
      <c r="AD181" s="1902"/>
      <c r="AE181" s="1902"/>
      <c r="AF181" s="1902"/>
      <c r="AG181" s="1902"/>
      <c r="AH181" s="1902"/>
      <c r="AI181" s="1902"/>
      <c r="AJ181" s="1902"/>
      <c r="AK181" s="1902"/>
      <c r="AL181" s="1902"/>
      <c r="AM181" s="1902"/>
      <c r="AN181" s="1902"/>
      <c r="AO181" s="1902"/>
      <c r="AP181" s="1902"/>
      <c r="AQ181" s="1902"/>
      <c r="AR181" s="1902"/>
      <c r="AS181" s="1902"/>
      <c r="AT181" s="1902"/>
      <c r="AU181" s="1902"/>
      <c r="AV181" s="1902"/>
      <c r="AW181" s="1902"/>
      <c r="AX181" s="1902"/>
      <c r="AY181" s="1902"/>
      <c r="AZ181" s="1902"/>
      <c r="BA181" s="1902"/>
      <c r="BB181" s="1902"/>
      <c r="BC181" s="1902"/>
      <c r="BD181" s="1902"/>
      <c r="BE181" s="1902"/>
      <c r="BF181" s="1902"/>
      <c r="BG181" s="1902"/>
      <c r="BH181" s="1902"/>
      <c r="BI181" s="1902"/>
      <c r="BJ181" s="1902"/>
      <c r="BK181" s="1902"/>
      <c r="BL181" s="1902"/>
      <c r="BM181" s="1902"/>
      <c r="BN181" s="1902"/>
      <c r="BO181" s="1902"/>
      <c r="BP181" s="1902"/>
      <c r="BQ181" s="1902"/>
      <c r="BR181" s="1902"/>
      <c r="BS181" s="1902"/>
      <c r="BT181" s="1902"/>
      <c r="BU181" s="1902"/>
      <c r="BV181" s="1902"/>
      <c r="BW181" s="1902"/>
      <c r="BX181" s="1902"/>
      <c r="BY181" s="1902"/>
      <c r="BZ181" s="1902"/>
      <c r="CA181" s="1902"/>
      <c r="CB181" s="1902"/>
      <c r="CC181" s="1902"/>
      <c r="CD181" s="1902"/>
      <c r="CE181" s="1902"/>
      <c r="CF181" s="1902"/>
    </row>
    <row r="182" spans="2:84" s="329" customFormat="1">
      <c r="B182" s="1902"/>
      <c r="C182" s="1902"/>
      <c r="D182" s="1902"/>
      <c r="E182" s="1902"/>
      <c r="F182" s="1902"/>
      <c r="G182" s="1902"/>
      <c r="H182" s="1902"/>
      <c r="I182" s="1902"/>
      <c r="J182" s="1902"/>
      <c r="K182" s="1902"/>
      <c r="L182" s="1940"/>
      <c r="M182" s="1940"/>
      <c r="N182" s="1940"/>
      <c r="O182" s="1940"/>
      <c r="P182" s="339"/>
      <c r="Q182" s="1902"/>
      <c r="R182" s="1902"/>
      <c r="S182" s="1902"/>
      <c r="T182" s="1902"/>
      <c r="U182" s="1902"/>
      <c r="V182" s="1902"/>
      <c r="W182" s="1902"/>
      <c r="X182" s="1902"/>
      <c r="Y182" s="1902"/>
      <c r="Z182" s="1902"/>
      <c r="AA182" s="1902"/>
      <c r="AB182" s="1902"/>
      <c r="AC182" s="1902"/>
      <c r="AD182" s="1902"/>
      <c r="AE182" s="1902"/>
      <c r="AF182" s="1902"/>
      <c r="AG182" s="1902"/>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c r="BF182" s="1902"/>
      <c r="BG182" s="1902"/>
      <c r="BH182" s="1902"/>
      <c r="BI182" s="1902"/>
      <c r="BJ182" s="1902"/>
      <c r="BK182" s="1902"/>
      <c r="BL182" s="1902"/>
      <c r="BM182" s="1902"/>
      <c r="BN182" s="1902"/>
      <c r="BO182" s="1902"/>
      <c r="BP182" s="1902"/>
      <c r="BQ182" s="1902"/>
      <c r="BR182" s="1902"/>
      <c r="BS182" s="1902"/>
      <c r="BT182" s="1902"/>
      <c r="BU182" s="1902"/>
      <c r="BV182" s="1902"/>
      <c r="BW182" s="1902"/>
      <c r="BX182" s="1902"/>
      <c r="BY182" s="1902"/>
      <c r="BZ182" s="1902"/>
      <c r="CA182" s="1902"/>
      <c r="CB182" s="1902"/>
      <c r="CC182" s="1902"/>
      <c r="CD182" s="1902"/>
      <c r="CE182" s="1902"/>
      <c r="CF182" s="1902"/>
    </row>
    <row r="183" spans="2:84" s="329" customFormat="1">
      <c r="B183" s="1902"/>
      <c r="C183" s="1902"/>
      <c r="D183" s="1902"/>
      <c r="E183" s="1902"/>
      <c r="F183" s="1902"/>
      <c r="G183" s="1902"/>
      <c r="H183" s="1902"/>
      <c r="I183" s="1902"/>
      <c r="J183" s="1902"/>
      <c r="K183" s="1902"/>
      <c r="L183" s="1940"/>
      <c r="M183" s="1940"/>
      <c r="N183" s="1940"/>
      <c r="O183" s="1940"/>
      <c r="P183" s="339"/>
      <c r="Q183" s="1902"/>
      <c r="R183" s="1902"/>
      <c r="S183" s="1902"/>
      <c r="T183" s="1902"/>
      <c r="U183" s="1902"/>
      <c r="V183" s="1902"/>
      <c r="W183" s="1902"/>
      <c r="X183" s="1902"/>
      <c r="Y183" s="1902"/>
      <c r="Z183" s="1902"/>
      <c r="AA183" s="1902"/>
      <c r="AB183" s="1902"/>
      <c r="AC183" s="1902"/>
      <c r="AD183" s="1902"/>
      <c r="AE183" s="1902"/>
      <c r="AF183" s="1902"/>
      <c r="AG183" s="1902"/>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c r="BF183" s="1902"/>
      <c r="BG183" s="1902"/>
      <c r="BH183" s="1902"/>
      <c r="BI183" s="1902"/>
      <c r="BJ183" s="1902"/>
      <c r="BK183" s="1902"/>
      <c r="BL183" s="1902"/>
      <c r="BM183" s="1902"/>
      <c r="BN183" s="1902"/>
      <c r="BO183" s="1902"/>
      <c r="BP183" s="1902"/>
      <c r="BQ183" s="1902"/>
      <c r="BR183" s="1902"/>
      <c r="BS183" s="1902"/>
      <c r="BT183" s="1902"/>
      <c r="BU183" s="1902"/>
      <c r="BV183" s="1902"/>
      <c r="BW183" s="1902"/>
      <c r="BX183" s="1902"/>
      <c r="BY183" s="1902"/>
      <c r="BZ183" s="1902"/>
      <c r="CA183" s="1902"/>
      <c r="CB183" s="1902"/>
      <c r="CC183" s="1902"/>
      <c r="CD183" s="1902"/>
      <c r="CE183" s="1902"/>
      <c r="CF183" s="1902"/>
    </row>
    <row r="184" spans="2:84" s="329" customFormat="1">
      <c r="B184" s="1902"/>
      <c r="C184" s="1902"/>
      <c r="D184" s="1902"/>
      <c r="E184" s="1902"/>
      <c r="F184" s="1902"/>
      <c r="G184" s="1902"/>
      <c r="H184" s="1902"/>
      <c r="I184" s="1902"/>
      <c r="J184" s="1902"/>
      <c r="K184" s="1902"/>
      <c r="L184" s="1940"/>
      <c r="M184" s="1940"/>
      <c r="N184" s="1940"/>
      <c r="O184" s="1940"/>
      <c r="P184" s="339"/>
      <c r="Q184" s="1902"/>
      <c r="R184" s="1902"/>
      <c r="S184" s="1902"/>
      <c r="T184" s="1902"/>
      <c r="U184" s="1902"/>
      <c r="V184" s="1902"/>
      <c r="W184" s="1902"/>
      <c r="X184" s="1902"/>
      <c r="Y184" s="1902"/>
      <c r="Z184" s="1902"/>
      <c r="AA184" s="1902"/>
      <c r="AB184" s="1902"/>
      <c r="AC184" s="1902"/>
      <c r="AD184" s="1902"/>
      <c r="AE184" s="1902"/>
      <c r="AF184" s="1902"/>
      <c r="AG184" s="1902"/>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c r="BF184" s="1902"/>
      <c r="BG184" s="1902"/>
      <c r="BH184" s="1902"/>
      <c r="BI184" s="1902"/>
      <c r="BJ184" s="1902"/>
      <c r="BK184" s="1902"/>
      <c r="BL184" s="1902"/>
      <c r="BM184" s="1902"/>
      <c r="BN184" s="1902"/>
      <c r="BO184" s="1902"/>
      <c r="BP184" s="1902"/>
      <c r="BQ184" s="1902"/>
      <c r="BR184" s="1902"/>
      <c r="BS184" s="1902"/>
      <c r="BT184" s="1902"/>
      <c r="BU184" s="1902"/>
      <c r="BV184" s="1902"/>
      <c r="BW184" s="1902"/>
      <c r="BX184" s="1902"/>
      <c r="BY184" s="1902"/>
      <c r="BZ184" s="1902"/>
      <c r="CA184" s="1902"/>
      <c r="CB184" s="1902"/>
      <c r="CC184" s="1902"/>
      <c r="CD184" s="1902"/>
      <c r="CE184" s="1902"/>
      <c r="CF184" s="1902"/>
    </row>
    <row r="185" spans="2:84" s="329" customFormat="1">
      <c r="B185" s="1902"/>
      <c r="C185" s="1902"/>
      <c r="D185" s="1902"/>
      <c r="E185" s="1902"/>
      <c r="F185" s="1902"/>
      <c r="G185" s="1902"/>
      <c r="H185" s="1902"/>
      <c r="I185" s="1902"/>
      <c r="J185" s="1902"/>
      <c r="K185" s="1902"/>
      <c r="L185" s="1940"/>
      <c r="M185" s="1940"/>
      <c r="N185" s="1940"/>
      <c r="O185" s="1940"/>
      <c r="P185" s="339"/>
      <c r="Q185" s="1902"/>
      <c r="R185" s="1902"/>
      <c r="S185" s="1902"/>
      <c r="T185" s="1902"/>
      <c r="U185" s="1902"/>
      <c r="V185" s="1902"/>
      <c r="W185" s="1902"/>
      <c r="X185" s="1902"/>
      <c r="Y185" s="1902"/>
      <c r="Z185" s="1902"/>
      <c r="AA185" s="1902"/>
      <c r="AB185" s="1902"/>
      <c r="AC185" s="1902"/>
      <c r="AD185" s="1902"/>
      <c r="AE185" s="1902"/>
      <c r="AF185" s="1902"/>
      <c r="AG185" s="1902"/>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c r="BF185" s="1902"/>
      <c r="BG185" s="1902"/>
      <c r="BH185" s="1902"/>
      <c r="BI185" s="1902"/>
      <c r="BJ185" s="1902"/>
      <c r="BK185" s="1902"/>
      <c r="BL185" s="1902"/>
      <c r="BM185" s="1902"/>
      <c r="BN185" s="1902"/>
      <c r="BO185" s="1902"/>
      <c r="BP185" s="1902"/>
      <c r="BQ185" s="1902"/>
      <c r="BR185" s="1902"/>
      <c r="BS185" s="1902"/>
      <c r="BT185" s="1902"/>
      <c r="BU185" s="1902"/>
      <c r="BV185" s="1902"/>
      <c r="BW185" s="1902"/>
      <c r="BX185" s="1902"/>
      <c r="BY185" s="1902"/>
      <c r="BZ185" s="1902"/>
      <c r="CA185" s="1902"/>
      <c r="CB185" s="1902"/>
      <c r="CC185" s="1902"/>
      <c r="CD185" s="1902"/>
      <c r="CE185" s="1902"/>
      <c r="CF185" s="1902"/>
    </row>
    <row r="186" spans="2:84" s="329" customFormat="1">
      <c r="B186" s="1902"/>
      <c r="C186" s="1902"/>
      <c r="D186" s="1902"/>
      <c r="E186" s="1902"/>
      <c r="F186" s="1902"/>
      <c r="G186" s="1902"/>
      <c r="H186" s="1902"/>
      <c r="I186" s="1902"/>
      <c r="J186" s="1902"/>
      <c r="K186" s="1902"/>
      <c r="L186" s="1940"/>
      <c r="M186" s="1940"/>
      <c r="N186" s="1940"/>
      <c r="O186" s="1940"/>
      <c r="P186" s="339"/>
      <c r="Q186" s="1902"/>
      <c r="R186" s="1902"/>
      <c r="S186" s="1902"/>
      <c r="T186" s="1902"/>
      <c r="U186" s="1902"/>
      <c r="V186" s="1902"/>
      <c r="W186" s="1902"/>
      <c r="X186" s="1902"/>
      <c r="Y186" s="1902"/>
      <c r="Z186" s="1902"/>
      <c r="AA186" s="1902"/>
      <c r="AB186" s="1902"/>
      <c r="AC186" s="1902"/>
      <c r="AD186" s="1902"/>
      <c r="AE186" s="1902"/>
      <c r="AF186" s="1902"/>
      <c r="AG186" s="1902"/>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c r="BF186" s="1902"/>
      <c r="BG186" s="1902"/>
      <c r="BH186" s="1902"/>
      <c r="BI186" s="1902"/>
      <c r="BJ186" s="1902"/>
      <c r="BK186" s="1902"/>
      <c r="BL186" s="1902"/>
      <c r="BM186" s="1902"/>
      <c r="BN186" s="1902"/>
      <c r="BO186" s="1902"/>
      <c r="BP186" s="1902"/>
      <c r="BQ186" s="1902"/>
      <c r="BR186" s="1902"/>
      <c r="BS186" s="1902"/>
      <c r="BT186" s="1902"/>
      <c r="BU186" s="1902"/>
      <c r="BV186" s="1902"/>
      <c r="BW186" s="1902"/>
      <c r="BX186" s="1902"/>
      <c r="BY186" s="1902"/>
      <c r="BZ186" s="1902"/>
      <c r="CA186" s="1902"/>
      <c r="CB186" s="1902"/>
      <c r="CC186" s="1902"/>
      <c r="CD186" s="1902"/>
      <c r="CE186" s="1902"/>
      <c r="CF186" s="1902"/>
    </row>
    <row r="187" spans="2:84" s="329" customFormat="1">
      <c r="B187" s="1902"/>
      <c r="C187" s="1902"/>
      <c r="D187" s="1902"/>
      <c r="E187" s="1902"/>
      <c r="F187" s="1902"/>
      <c r="G187" s="1902"/>
      <c r="H187" s="1902"/>
      <c r="I187" s="1902"/>
      <c r="J187" s="1902"/>
      <c r="K187" s="1902"/>
      <c r="L187" s="1940"/>
      <c r="M187" s="1940"/>
      <c r="N187" s="1940"/>
      <c r="O187" s="1940"/>
      <c r="P187" s="339"/>
      <c r="Q187" s="1902"/>
      <c r="R187" s="1902"/>
      <c r="S187" s="1902"/>
      <c r="T187" s="1902"/>
      <c r="U187" s="1902"/>
      <c r="V187" s="1902"/>
      <c r="W187" s="1902"/>
      <c r="X187" s="1902"/>
      <c r="Y187" s="1902"/>
      <c r="Z187" s="1902"/>
      <c r="AA187" s="1902"/>
      <c r="AB187" s="1902"/>
      <c r="AC187" s="1902"/>
      <c r="AD187" s="1902"/>
      <c r="AE187" s="1902"/>
      <c r="AF187" s="1902"/>
      <c r="AG187" s="1902"/>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c r="BF187" s="1902"/>
      <c r="BG187" s="1902"/>
      <c r="BH187" s="1902"/>
      <c r="BI187" s="1902"/>
      <c r="BJ187" s="1902"/>
      <c r="BK187" s="1902"/>
      <c r="BL187" s="1902"/>
      <c r="BM187" s="1902"/>
      <c r="BN187" s="1902"/>
      <c r="BO187" s="1902"/>
      <c r="BP187" s="1902"/>
      <c r="BQ187" s="1902"/>
      <c r="BR187" s="1902"/>
      <c r="BS187" s="1902"/>
      <c r="BT187" s="1902"/>
      <c r="BU187" s="1902"/>
      <c r="BV187" s="1902"/>
      <c r="BW187" s="1902"/>
      <c r="BX187" s="1902"/>
      <c r="BY187" s="1902"/>
      <c r="BZ187" s="1902"/>
      <c r="CA187" s="1902"/>
      <c r="CB187" s="1902"/>
      <c r="CC187" s="1902"/>
      <c r="CD187" s="1902"/>
      <c r="CE187" s="1902"/>
      <c r="CF187" s="1902"/>
    </row>
    <row r="188" spans="2:84" s="329" customFormat="1">
      <c r="B188" s="1902"/>
      <c r="C188" s="1902"/>
      <c r="D188" s="1902"/>
      <c r="E188" s="1902"/>
      <c r="F188" s="1902"/>
      <c r="G188" s="1902"/>
      <c r="H188" s="1902"/>
      <c r="I188" s="1902"/>
      <c r="J188" s="1902"/>
      <c r="K188" s="1902"/>
      <c r="L188" s="1940"/>
      <c r="M188" s="1940"/>
      <c r="N188" s="1940"/>
      <c r="O188" s="1940"/>
      <c r="P188" s="339"/>
      <c r="Q188" s="1902"/>
      <c r="R188" s="1902"/>
      <c r="S188" s="1902"/>
      <c r="T188" s="1902"/>
      <c r="U188" s="1902"/>
      <c r="V188" s="1902"/>
      <c r="W188" s="1902"/>
      <c r="X188" s="1902"/>
      <c r="Y188" s="1902"/>
      <c r="Z188" s="1902"/>
      <c r="AA188" s="1902"/>
      <c r="AB188" s="1902"/>
      <c r="AC188" s="1902"/>
      <c r="AD188" s="1902"/>
      <c r="AE188" s="1902"/>
      <c r="AF188" s="1902"/>
      <c r="AG188" s="1902"/>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c r="BF188" s="1902"/>
      <c r="BG188" s="1902"/>
      <c r="BH188" s="1902"/>
      <c r="BI188" s="1902"/>
      <c r="BJ188" s="1902"/>
      <c r="BK188" s="1902"/>
      <c r="BL188" s="1902"/>
      <c r="BM188" s="1902"/>
      <c r="BN188" s="1902"/>
      <c r="BO188" s="1902"/>
      <c r="BP188" s="1902"/>
      <c r="BQ188" s="1902"/>
      <c r="BR188" s="1902"/>
      <c r="BS188" s="1902"/>
      <c r="BT188" s="1902"/>
      <c r="BU188" s="1902"/>
      <c r="BV188" s="1902"/>
      <c r="BW188" s="1902"/>
      <c r="BX188" s="1902"/>
      <c r="BY188" s="1902"/>
      <c r="BZ188" s="1902"/>
      <c r="CA188" s="1902"/>
      <c r="CB188" s="1902"/>
      <c r="CC188" s="1902"/>
      <c r="CD188" s="1902"/>
      <c r="CE188" s="1902"/>
      <c r="CF188" s="1902"/>
    </row>
    <row r="189" spans="2:84" s="329" customFormat="1">
      <c r="B189" s="1902"/>
      <c r="C189" s="1902"/>
      <c r="D189" s="1902"/>
      <c r="E189" s="1902"/>
      <c r="F189" s="1902"/>
      <c r="G189" s="1902"/>
      <c r="H189" s="1902"/>
      <c r="I189" s="1902"/>
      <c r="J189" s="1902"/>
      <c r="K189" s="1902"/>
      <c r="L189" s="1940"/>
      <c r="M189" s="1940"/>
      <c r="N189" s="1940"/>
      <c r="O189" s="1940"/>
      <c r="P189" s="339"/>
      <c r="Q189" s="1902"/>
      <c r="R189" s="1902"/>
      <c r="S189" s="1902"/>
      <c r="T189" s="1902"/>
      <c r="U189" s="1902"/>
      <c r="V189" s="1902"/>
      <c r="W189" s="1902"/>
      <c r="X189" s="1902"/>
      <c r="Y189" s="1902"/>
      <c r="Z189" s="1902"/>
      <c r="AA189" s="1902"/>
      <c r="AB189" s="1902"/>
      <c r="AC189" s="1902"/>
      <c r="AD189" s="1902"/>
      <c r="AE189" s="1902"/>
      <c r="AF189" s="1902"/>
      <c r="AG189" s="1902"/>
      <c r="AH189" s="1902"/>
      <c r="AI189" s="1902"/>
      <c r="AJ189" s="1902"/>
      <c r="AK189" s="1902"/>
      <c r="AL189" s="1902"/>
      <c r="AM189" s="1902"/>
      <c r="AN189" s="1902"/>
      <c r="AO189" s="1902"/>
      <c r="AP189" s="1902"/>
      <c r="AQ189" s="1902"/>
      <c r="AR189" s="1902"/>
      <c r="AS189" s="1902"/>
      <c r="AT189" s="1902"/>
      <c r="AU189" s="1902"/>
      <c r="AV189" s="1902"/>
      <c r="AW189" s="1902"/>
      <c r="AX189" s="1902"/>
      <c r="AY189" s="1902"/>
      <c r="AZ189" s="1902"/>
      <c r="BA189" s="1902"/>
      <c r="BB189" s="1902"/>
      <c r="BC189" s="1902"/>
      <c r="BD189" s="1902"/>
      <c r="BE189" s="1902"/>
      <c r="BF189" s="1902"/>
      <c r="BG189" s="1902"/>
      <c r="BH189" s="1902"/>
      <c r="BI189" s="1902"/>
      <c r="BJ189" s="1902"/>
      <c r="BK189" s="1902"/>
      <c r="BL189" s="1902"/>
      <c r="BM189" s="1902"/>
      <c r="BN189" s="1902"/>
      <c r="BO189" s="1902"/>
      <c r="BP189" s="1902"/>
      <c r="BQ189" s="1902"/>
      <c r="BR189" s="1902"/>
      <c r="BS189" s="1902"/>
      <c r="BT189" s="1902"/>
      <c r="BU189" s="1902"/>
      <c r="BV189" s="1902"/>
      <c r="BW189" s="1902"/>
      <c r="BX189" s="1902"/>
      <c r="BY189" s="1902"/>
      <c r="BZ189" s="1902"/>
      <c r="CA189" s="1902"/>
      <c r="CB189" s="1902"/>
      <c r="CC189" s="1902"/>
      <c r="CD189" s="1902"/>
      <c r="CE189" s="1902"/>
      <c r="CF189" s="1902"/>
    </row>
    <row r="190" spans="2:84" s="329" customFormat="1">
      <c r="B190" s="1902"/>
      <c r="C190" s="1902"/>
      <c r="D190" s="1902"/>
      <c r="E190" s="1902"/>
      <c r="F190" s="1902"/>
      <c r="G190" s="1902"/>
      <c r="H190" s="1902"/>
      <c r="I190" s="1902"/>
      <c r="J190" s="1902"/>
      <c r="K190" s="1902"/>
      <c r="L190" s="1940"/>
      <c r="M190" s="1940"/>
      <c r="N190" s="1940"/>
      <c r="O190" s="1940"/>
      <c r="P190" s="339"/>
      <c r="Q190" s="1902"/>
      <c r="R190" s="1902"/>
      <c r="S190" s="1902"/>
      <c r="T190" s="1902"/>
      <c r="U190" s="1902"/>
      <c r="V190" s="1902"/>
      <c r="W190" s="1902"/>
      <c r="X190" s="1902"/>
      <c r="Y190" s="1902"/>
      <c r="Z190" s="1902"/>
      <c r="AA190" s="1902"/>
      <c r="AB190" s="1902"/>
      <c r="AC190" s="1902"/>
      <c r="AD190" s="1902"/>
      <c r="AE190" s="1902"/>
      <c r="AF190" s="1902"/>
      <c r="AG190" s="1902"/>
      <c r="AH190" s="1902"/>
      <c r="AI190" s="1902"/>
      <c r="AJ190" s="1902"/>
      <c r="AK190" s="1902"/>
      <c r="AL190" s="1902"/>
      <c r="AM190" s="1902"/>
      <c r="AN190" s="1902"/>
      <c r="AO190" s="1902"/>
      <c r="AP190" s="1902"/>
      <c r="AQ190" s="1902"/>
      <c r="AR190" s="1902"/>
      <c r="AS190" s="1902"/>
      <c r="AT190" s="1902"/>
      <c r="AU190" s="1902"/>
      <c r="AV190" s="1902"/>
      <c r="AW190" s="1902"/>
      <c r="AX190" s="1902"/>
      <c r="AY190" s="1902"/>
      <c r="AZ190" s="1902"/>
      <c r="BA190" s="1902"/>
      <c r="BB190" s="1902"/>
      <c r="BC190" s="1902"/>
      <c r="BD190" s="1902"/>
      <c r="BE190" s="1902"/>
      <c r="BF190" s="1902"/>
      <c r="BG190" s="1902"/>
      <c r="BH190" s="1902"/>
      <c r="BI190" s="1902"/>
      <c r="BJ190" s="1902"/>
      <c r="BK190" s="1902"/>
      <c r="BL190" s="1902"/>
      <c r="BM190" s="1902"/>
      <c r="BN190" s="1902"/>
      <c r="BO190" s="1902"/>
      <c r="BP190" s="1902"/>
      <c r="BQ190" s="1902"/>
      <c r="BR190" s="1902"/>
      <c r="BS190" s="1902"/>
      <c r="BT190" s="1902"/>
      <c r="BU190" s="1902"/>
      <c r="BV190" s="1902"/>
      <c r="BW190" s="1902"/>
      <c r="BX190" s="1902"/>
      <c r="BY190" s="1902"/>
      <c r="BZ190" s="1902"/>
      <c r="CA190" s="1902"/>
      <c r="CB190" s="1902"/>
      <c r="CC190" s="1902"/>
      <c r="CD190" s="1902"/>
      <c r="CE190" s="1902"/>
      <c r="CF190" s="1902"/>
    </row>
    <row r="191" spans="2:84" s="329" customFormat="1">
      <c r="B191" s="1902"/>
      <c r="C191" s="1902"/>
      <c r="D191" s="1902"/>
      <c r="E191" s="1902"/>
      <c r="F191" s="1902"/>
      <c r="G191" s="1902"/>
      <c r="H191" s="1902"/>
      <c r="I191" s="1902"/>
      <c r="J191" s="1902"/>
      <c r="K191" s="1902"/>
      <c r="L191" s="1940"/>
      <c r="M191" s="1940"/>
      <c r="N191" s="1940"/>
      <c r="O191" s="1940"/>
      <c r="P191" s="339"/>
      <c r="Q191" s="1902"/>
      <c r="R191" s="1902"/>
      <c r="S191" s="1902"/>
      <c r="T191" s="1902"/>
      <c r="U191" s="1902"/>
      <c r="V191" s="1902"/>
      <c r="W191" s="1902"/>
      <c r="X191" s="1902"/>
      <c r="Y191" s="1902"/>
      <c r="Z191" s="1902"/>
      <c r="AA191" s="1902"/>
      <c r="AB191" s="1902"/>
      <c r="AC191" s="1902"/>
      <c r="AD191" s="1902"/>
      <c r="AE191" s="1902"/>
      <c r="AF191" s="1902"/>
      <c r="AG191" s="1902"/>
      <c r="AH191" s="1902"/>
      <c r="AI191" s="1902"/>
      <c r="AJ191" s="1902"/>
      <c r="AK191" s="1902"/>
      <c r="AL191" s="1902"/>
      <c r="AM191" s="1902"/>
      <c r="AN191" s="1902"/>
      <c r="AO191" s="1902"/>
      <c r="AP191" s="1902"/>
      <c r="AQ191" s="1902"/>
      <c r="AR191" s="1902"/>
      <c r="AS191" s="1902"/>
      <c r="AT191" s="1902"/>
      <c r="AU191" s="1902"/>
      <c r="AV191" s="1902"/>
      <c r="AW191" s="1902"/>
      <c r="AX191" s="1902"/>
      <c r="AY191" s="1902"/>
      <c r="AZ191" s="1902"/>
      <c r="BA191" s="1902"/>
      <c r="BB191" s="1902"/>
      <c r="BC191" s="1902"/>
      <c r="BD191" s="1902"/>
      <c r="BE191" s="1902"/>
      <c r="BF191" s="1902"/>
      <c r="BG191" s="1902"/>
      <c r="BH191" s="1902"/>
      <c r="BI191" s="1902"/>
      <c r="BJ191" s="1902"/>
      <c r="BK191" s="1902"/>
      <c r="BL191" s="1902"/>
      <c r="BM191" s="1902"/>
      <c r="BN191" s="1902"/>
      <c r="BO191" s="1902"/>
      <c r="BP191" s="1902"/>
      <c r="BQ191" s="1902"/>
      <c r="BR191" s="1902"/>
      <c r="BS191" s="1902"/>
      <c r="BT191" s="1902"/>
      <c r="BU191" s="1902"/>
      <c r="BV191" s="1902"/>
      <c r="BW191" s="1902"/>
      <c r="BX191" s="1902"/>
      <c r="BY191" s="1902"/>
      <c r="BZ191" s="1902"/>
      <c r="CA191" s="1902"/>
      <c r="CB191" s="1902"/>
      <c r="CC191" s="1902"/>
      <c r="CD191" s="1902"/>
      <c r="CE191" s="1902"/>
      <c r="CF191" s="1902"/>
    </row>
    <row r="192" spans="2:84" s="329" customFormat="1">
      <c r="B192" s="1902"/>
      <c r="C192" s="1902"/>
      <c r="D192" s="1902"/>
      <c r="E192" s="1902"/>
      <c r="F192" s="1902"/>
      <c r="G192" s="1902"/>
      <c r="H192" s="1902"/>
      <c r="I192" s="1902"/>
      <c r="J192" s="1902"/>
      <c r="K192" s="1902"/>
      <c r="L192" s="1940"/>
      <c r="M192" s="1940"/>
      <c r="N192" s="1940"/>
      <c r="O192" s="1940"/>
      <c r="P192" s="339"/>
      <c r="Q192" s="1902"/>
      <c r="R192" s="1902"/>
      <c r="S192" s="1902"/>
      <c r="T192" s="1902"/>
      <c r="U192" s="1902"/>
      <c r="V192" s="1902"/>
      <c r="W192" s="1902"/>
      <c r="X192" s="1902"/>
      <c r="Y192" s="1902"/>
      <c r="Z192" s="1902"/>
      <c r="AA192" s="1902"/>
      <c r="AB192" s="1902"/>
      <c r="AC192" s="1902"/>
      <c r="AD192" s="1902"/>
      <c r="AE192" s="1902"/>
      <c r="AF192" s="1902"/>
      <c r="AG192" s="1902"/>
      <c r="AH192" s="1902"/>
      <c r="AI192" s="1902"/>
      <c r="AJ192" s="1902"/>
      <c r="AK192" s="1902"/>
      <c r="AL192" s="1902"/>
      <c r="AM192" s="1902"/>
      <c r="AN192" s="1902"/>
      <c r="AO192" s="1902"/>
      <c r="AP192" s="1902"/>
      <c r="AQ192" s="1902"/>
      <c r="AR192" s="1902"/>
      <c r="AS192" s="1902"/>
      <c r="AT192" s="1902"/>
      <c r="AU192" s="1902"/>
      <c r="AV192" s="1902"/>
      <c r="AW192" s="1902"/>
      <c r="AX192" s="1902"/>
      <c r="AY192" s="1902"/>
      <c r="AZ192" s="1902"/>
      <c r="BA192" s="1902"/>
      <c r="BB192" s="1902"/>
      <c r="BC192" s="1902"/>
      <c r="BD192" s="1902"/>
      <c r="BE192" s="1902"/>
      <c r="BF192" s="1902"/>
      <c r="BG192" s="1902"/>
      <c r="BH192" s="1902"/>
      <c r="BI192" s="1902"/>
      <c r="BJ192" s="1902"/>
      <c r="BK192" s="1902"/>
      <c r="BL192" s="1902"/>
      <c r="BM192" s="1902"/>
      <c r="BN192" s="1902"/>
      <c r="BO192" s="1902"/>
      <c r="BP192" s="1902"/>
      <c r="BQ192" s="1902"/>
      <c r="BR192" s="1902"/>
      <c r="BS192" s="1902"/>
      <c r="BT192" s="1902"/>
      <c r="BU192" s="1902"/>
      <c r="BV192" s="1902"/>
      <c r="BW192" s="1902"/>
      <c r="BX192" s="1902"/>
      <c r="BY192" s="1902"/>
      <c r="BZ192" s="1902"/>
      <c r="CA192" s="1902"/>
      <c r="CB192" s="1902"/>
      <c r="CC192" s="1902"/>
      <c r="CD192" s="1902"/>
      <c r="CE192" s="1902"/>
      <c r="CF192" s="1902"/>
    </row>
    <row r="193" spans="2:84" s="329" customFormat="1">
      <c r="B193" s="1902"/>
      <c r="C193" s="1902"/>
      <c r="D193" s="1902"/>
      <c r="E193" s="1902"/>
      <c r="F193" s="1902"/>
      <c r="G193" s="1902"/>
      <c r="H193" s="1902"/>
      <c r="I193" s="1902"/>
      <c r="J193" s="1902"/>
      <c r="K193" s="1902"/>
      <c r="L193" s="1940"/>
      <c r="M193" s="1940"/>
      <c r="N193" s="1940"/>
      <c r="O193" s="1940"/>
      <c r="P193" s="339"/>
      <c r="Q193" s="1902"/>
      <c r="R193" s="1902"/>
      <c r="S193" s="1902"/>
      <c r="T193" s="1902"/>
      <c r="U193" s="1902"/>
      <c r="V193" s="1902"/>
      <c r="W193" s="1902"/>
      <c r="X193" s="1902"/>
      <c r="Y193" s="1902"/>
      <c r="Z193" s="1902"/>
      <c r="AA193" s="1902"/>
      <c r="AB193" s="1902"/>
      <c r="AC193" s="1902"/>
      <c r="AD193" s="1902"/>
      <c r="AE193" s="1902"/>
      <c r="AF193" s="1902"/>
      <c r="AG193" s="1902"/>
      <c r="AH193" s="1902"/>
      <c r="AI193" s="1902"/>
      <c r="AJ193" s="1902"/>
      <c r="AK193" s="1902"/>
      <c r="AL193" s="1902"/>
      <c r="AM193" s="1902"/>
      <c r="AN193" s="1902"/>
      <c r="AO193" s="1902"/>
      <c r="AP193" s="1902"/>
      <c r="AQ193" s="1902"/>
      <c r="AR193" s="1902"/>
      <c r="AS193" s="1902"/>
      <c r="AT193" s="1902"/>
      <c r="AU193" s="1902"/>
      <c r="AV193" s="1902"/>
      <c r="AW193" s="1902"/>
      <c r="AX193" s="1902"/>
      <c r="AY193" s="1902"/>
      <c r="AZ193" s="1902"/>
      <c r="BA193" s="1902"/>
      <c r="BB193" s="1902"/>
      <c r="BC193" s="1902"/>
      <c r="BD193" s="1902"/>
      <c r="BE193" s="1902"/>
      <c r="BF193" s="1902"/>
      <c r="BG193" s="1902"/>
      <c r="BH193" s="1902"/>
      <c r="BI193" s="1902"/>
      <c r="BJ193" s="1902"/>
      <c r="BK193" s="1902"/>
      <c r="BL193" s="1902"/>
      <c r="BM193" s="1902"/>
      <c r="BN193" s="1902"/>
      <c r="BO193" s="1902"/>
      <c r="BP193" s="1902"/>
      <c r="BQ193" s="1902"/>
      <c r="BR193" s="1902"/>
      <c r="BS193" s="1902"/>
      <c r="BT193" s="1902"/>
      <c r="BU193" s="1902"/>
      <c r="BV193" s="1902"/>
      <c r="BW193" s="1902"/>
      <c r="BX193" s="1902"/>
      <c r="BY193" s="1902"/>
      <c r="BZ193" s="1902"/>
      <c r="CA193" s="1902"/>
      <c r="CB193" s="1902"/>
      <c r="CC193" s="1902"/>
      <c r="CD193" s="1902"/>
      <c r="CE193" s="1902"/>
      <c r="CF193" s="1902"/>
    </row>
    <row r="194" spans="2:84" s="329" customFormat="1">
      <c r="B194" s="1902"/>
      <c r="C194" s="1902"/>
      <c r="D194" s="1902"/>
      <c r="E194" s="1902"/>
      <c r="F194" s="1902"/>
      <c r="G194" s="1902"/>
      <c r="H194" s="1902"/>
      <c r="I194" s="1902"/>
      <c r="J194" s="1902"/>
      <c r="K194" s="1902"/>
      <c r="L194" s="1940"/>
      <c r="M194" s="1940"/>
      <c r="N194" s="1940"/>
      <c r="O194" s="1940"/>
      <c r="P194" s="339"/>
      <c r="Q194" s="1902"/>
      <c r="R194" s="1902"/>
      <c r="S194" s="1902"/>
      <c r="T194" s="1902"/>
      <c r="U194" s="1902"/>
      <c r="V194" s="1902"/>
      <c r="W194" s="1902"/>
      <c r="X194" s="1902"/>
      <c r="Y194" s="1902"/>
      <c r="Z194" s="1902"/>
      <c r="AA194" s="1902"/>
      <c r="AB194" s="1902"/>
      <c r="AC194" s="1902"/>
      <c r="AD194" s="1902"/>
      <c r="AE194" s="1902"/>
      <c r="AF194" s="1902"/>
      <c r="AG194" s="1902"/>
      <c r="AH194" s="1902"/>
      <c r="AI194" s="1902"/>
      <c r="AJ194" s="1902"/>
      <c r="AK194" s="1902"/>
      <c r="AL194" s="1902"/>
      <c r="AM194" s="1902"/>
      <c r="AN194" s="1902"/>
      <c r="AO194" s="1902"/>
      <c r="AP194" s="1902"/>
      <c r="AQ194" s="1902"/>
      <c r="AR194" s="1902"/>
      <c r="AS194" s="1902"/>
      <c r="AT194" s="1902"/>
      <c r="AU194" s="1902"/>
      <c r="AV194" s="1902"/>
      <c r="AW194" s="1902"/>
      <c r="AX194" s="1902"/>
      <c r="AY194" s="1902"/>
      <c r="AZ194" s="1902"/>
      <c r="BA194" s="1902"/>
      <c r="BB194" s="1902"/>
      <c r="BC194" s="1902"/>
      <c r="BD194" s="1902"/>
      <c r="BE194" s="1902"/>
      <c r="BF194" s="1902"/>
      <c r="BG194" s="1902"/>
      <c r="BH194" s="1902"/>
      <c r="BI194" s="1902"/>
      <c r="BJ194" s="1902"/>
      <c r="BK194" s="1902"/>
      <c r="BL194" s="1902"/>
      <c r="BM194" s="1902"/>
      <c r="BN194" s="1902"/>
      <c r="BO194" s="1902"/>
      <c r="BP194" s="1902"/>
      <c r="BQ194" s="1902"/>
      <c r="BR194" s="1902"/>
      <c r="BS194" s="1902"/>
      <c r="BT194" s="1902"/>
      <c r="BU194" s="1902"/>
      <c r="BV194" s="1902"/>
      <c r="BW194" s="1902"/>
      <c r="BX194" s="1902"/>
      <c r="BY194" s="1902"/>
      <c r="BZ194" s="1902"/>
      <c r="CA194" s="1902"/>
      <c r="CB194" s="1902"/>
      <c r="CC194" s="1902"/>
      <c r="CD194" s="1902"/>
      <c r="CE194" s="1902"/>
      <c r="CF194" s="1902"/>
    </row>
    <row r="195" spans="2:84" s="329" customFormat="1">
      <c r="B195" s="1902"/>
      <c r="C195" s="1902"/>
      <c r="D195" s="1902"/>
      <c r="E195" s="1902"/>
      <c r="F195" s="1902"/>
      <c r="G195" s="1902"/>
      <c r="H195" s="1902"/>
      <c r="I195" s="1902"/>
      <c r="J195" s="1902"/>
      <c r="K195" s="1902"/>
      <c r="L195" s="1940"/>
      <c r="M195" s="1940"/>
      <c r="N195" s="1940"/>
      <c r="O195" s="1940"/>
      <c r="P195" s="339"/>
      <c r="Q195" s="1902"/>
      <c r="R195" s="1902"/>
      <c r="S195" s="1902"/>
      <c r="T195" s="1902"/>
      <c r="U195" s="1902"/>
      <c r="V195" s="1902"/>
      <c r="W195" s="1902"/>
      <c r="X195" s="1902"/>
      <c r="Y195" s="1902"/>
      <c r="Z195" s="1902"/>
      <c r="AA195" s="1902"/>
      <c r="AB195" s="1902"/>
      <c r="AC195" s="1902"/>
      <c r="AD195" s="1902"/>
      <c r="AE195" s="1902"/>
      <c r="AF195" s="1902"/>
      <c r="AG195" s="1902"/>
      <c r="AH195" s="1902"/>
      <c r="AI195" s="1902"/>
      <c r="AJ195" s="1902"/>
      <c r="AK195" s="1902"/>
      <c r="AL195" s="1902"/>
      <c r="AM195" s="1902"/>
      <c r="AN195" s="1902"/>
      <c r="AO195" s="1902"/>
      <c r="AP195" s="1902"/>
      <c r="AQ195" s="1902"/>
      <c r="AR195" s="1902"/>
      <c r="AS195" s="1902"/>
      <c r="AT195" s="1902"/>
      <c r="AU195" s="1902"/>
      <c r="AV195" s="1902"/>
      <c r="AW195" s="1902"/>
      <c r="AX195" s="1902"/>
      <c r="AY195" s="1902"/>
      <c r="AZ195" s="1902"/>
      <c r="BA195" s="1902"/>
      <c r="BB195" s="1902"/>
      <c r="BC195" s="1902"/>
      <c r="BD195" s="1902"/>
      <c r="BE195" s="1902"/>
      <c r="BF195" s="1902"/>
      <c r="BG195" s="1902"/>
      <c r="BH195" s="1902"/>
      <c r="BI195" s="1902"/>
      <c r="BJ195" s="1902"/>
      <c r="BK195" s="1902"/>
      <c r="BL195" s="1902"/>
      <c r="BM195" s="1902"/>
      <c r="BN195" s="1902"/>
      <c r="BO195" s="1902"/>
      <c r="BP195" s="1902"/>
      <c r="BQ195" s="1902"/>
      <c r="BR195" s="1902"/>
      <c r="BS195" s="1902"/>
      <c r="BT195" s="1902"/>
      <c r="BU195" s="1902"/>
      <c r="BV195" s="1902"/>
      <c r="BW195" s="1902"/>
      <c r="BX195" s="1902"/>
      <c r="BY195" s="1902"/>
      <c r="BZ195" s="1902"/>
      <c r="CA195" s="1902"/>
      <c r="CB195" s="1902"/>
      <c r="CC195" s="1902"/>
      <c r="CD195" s="1902"/>
      <c r="CE195" s="1902"/>
      <c r="CF195" s="1902"/>
    </row>
    <row r="196" spans="2:84" s="329" customFormat="1">
      <c r="B196" s="1902"/>
      <c r="C196" s="1902"/>
      <c r="D196" s="1902"/>
      <c r="E196" s="1902"/>
      <c r="F196" s="1902"/>
      <c r="G196" s="1902"/>
      <c r="H196" s="1902"/>
      <c r="I196" s="1902"/>
      <c r="J196" s="1902"/>
      <c r="K196" s="1902"/>
      <c r="L196" s="1940"/>
      <c r="M196" s="1940"/>
      <c r="N196" s="1940"/>
      <c r="O196" s="1940"/>
      <c r="P196" s="339"/>
      <c r="Q196" s="1902"/>
      <c r="R196" s="1902"/>
      <c r="S196" s="1902"/>
      <c r="T196" s="1902"/>
      <c r="U196" s="1902"/>
      <c r="V196" s="1902"/>
      <c r="W196" s="1902"/>
      <c r="X196" s="1902"/>
      <c r="Y196" s="1902"/>
      <c r="Z196" s="1902"/>
      <c r="AA196" s="1902"/>
      <c r="AB196" s="1902"/>
      <c r="AC196" s="1902"/>
      <c r="AD196" s="1902"/>
      <c r="AE196" s="1902"/>
      <c r="AF196" s="1902"/>
      <c r="AG196" s="1902"/>
      <c r="AH196" s="1902"/>
      <c r="AI196" s="1902"/>
      <c r="AJ196" s="1902"/>
      <c r="AK196" s="1902"/>
      <c r="AL196" s="1902"/>
      <c r="AM196" s="1902"/>
      <c r="AN196" s="1902"/>
      <c r="AO196" s="1902"/>
      <c r="AP196" s="1902"/>
      <c r="AQ196" s="1902"/>
      <c r="AR196" s="1902"/>
      <c r="AS196" s="1902"/>
      <c r="AT196" s="1902"/>
      <c r="AU196" s="1902"/>
      <c r="AV196" s="1902"/>
      <c r="AW196" s="1902"/>
      <c r="AX196" s="1902"/>
      <c r="AY196" s="1902"/>
      <c r="AZ196" s="1902"/>
      <c r="BA196" s="1902"/>
      <c r="BB196" s="1902"/>
      <c r="BC196" s="1902"/>
      <c r="BD196" s="1902"/>
      <c r="BE196" s="1902"/>
      <c r="BF196" s="1902"/>
      <c r="BG196" s="1902"/>
      <c r="BH196" s="1902"/>
      <c r="BI196" s="1902"/>
      <c r="BJ196" s="1902"/>
      <c r="BK196" s="1902"/>
      <c r="BL196" s="1902"/>
      <c r="BM196" s="1902"/>
      <c r="BN196" s="1902"/>
      <c r="BO196" s="1902"/>
      <c r="BP196" s="1902"/>
      <c r="BQ196" s="1902"/>
      <c r="BR196" s="1902"/>
      <c r="BS196" s="1902"/>
      <c r="BT196" s="1902"/>
      <c r="BU196" s="1902"/>
      <c r="BV196" s="1902"/>
      <c r="BW196" s="1902"/>
      <c r="BX196" s="1902"/>
      <c r="BY196" s="1902"/>
      <c r="BZ196" s="1902"/>
      <c r="CA196" s="1902"/>
      <c r="CB196" s="1902"/>
      <c r="CC196" s="1902"/>
      <c r="CD196" s="1902"/>
      <c r="CE196" s="1902"/>
      <c r="CF196" s="1902"/>
    </row>
    <row r="197" spans="2:84" s="329" customFormat="1">
      <c r="B197" s="1902"/>
      <c r="C197" s="1902"/>
      <c r="D197" s="1902"/>
      <c r="E197" s="1902"/>
      <c r="F197" s="1902"/>
      <c r="G197" s="1902"/>
      <c r="H197" s="1902"/>
      <c r="I197" s="1902"/>
      <c r="J197" s="1902"/>
      <c r="K197" s="1902"/>
      <c r="L197" s="1940"/>
      <c r="M197" s="1940"/>
      <c r="N197" s="1940"/>
      <c r="O197" s="1940"/>
      <c r="P197" s="339"/>
      <c r="Q197" s="1902"/>
      <c r="R197" s="1902"/>
      <c r="S197" s="1902"/>
      <c r="T197" s="1902"/>
      <c r="U197" s="1902"/>
      <c r="V197" s="1902"/>
      <c r="W197" s="1902"/>
      <c r="X197" s="1902"/>
      <c r="Y197" s="1902"/>
      <c r="Z197" s="1902"/>
      <c r="AA197" s="1902"/>
      <c r="AB197" s="1902"/>
      <c r="AC197" s="1902"/>
      <c r="AD197" s="1902"/>
      <c r="AE197" s="1902"/>
      <c r="AF197" s="1902"/>
      <c r="AG197" s="1902"/>
      <c r="AH197" s="1902"/>
      <c r="AI197" s="1902"/>
      <c r="AJ197" s="1902"/>
      <c r="AK197" s="1902"/>
      <c r="AL197" s="1902"/>
      <c r="AM197" s="1902"/>
      <c r="AN197" s="1902"/>
      <c r="AO197" s="1902"/>
      <c r="AP197" s="1902"/>
      <c r="AQ197" s="1902"/>
      <c r="AR197" s="1902"/>
      <c r="AS197" s="1902"/>
      <c r="AT197" s="1902"/>
      <c r="AU197" s="1902"/>
      <c r="AV197" s="1902"/>
      <c r="AW197" s="1902"/>
      <c r="AX197" s="1902"/>
      <c r="AY197" s="1902"/>
      <c r="AZ197" s="1902"/>
      <c r="BA197" s="1902"/>
      <c r="BB197" s="1902"/>
      <c r="BC197" s="1902"/>
      <c r="BD197" s="1902"/>
      <c r="BE197" s="1902"/>
      <c r="BF197" s="1902"/>
      <c r="BG197" s="1902"/>
      <c r="BH197" s="1902"/>
      <c r="BI197" s="1902"/>
      <c r="BJ197" s="1902"/>
      <c r="BK197" s="1902"/>
      <c r="BL197" s="1902"/>
      <c r="BM197" s="1902"/>
      <c r="BN197" s="1902"/>
      <c r="BO197" s="1902"/>
      <c r="BP197" s="1902"/>
      <c r="BQ197" s="1902"/>
      <c r="BR197" s="1902"/>
      <c r="BS197" s="1902"/>
      <c r="BT197" s="1902"/>
      <c r="BU197" s="1902"/>
      <c r="BV197" s="1902"/>
      <c r="BW197" s="1902"/>
      <c r="BX197" s="1902"/>
      <c r="BY197" s="1902"/>
      <c r="BZ197" s="1902"/>
      <c r="CA197" s="1902"/>
      <c r="CB197" s="1902"/>
      <c r="CC197" s="1902"/>
      <c r="CD197" s="1902"/>
      <c r="CE197" s="1902"/>
      <c r="CF197" s="1902"/>
    </row>
    <row r="198" spans="2:84" s="329" customFormat="1">
      <c r="B198" s="1902"/>
      <c r="C198" s="1902"/>
      <c r="D198" s="1902"/>
      <c r="E198" s="1902"/>
      <c r="F198" s="1902"/>
      <c r="G198" s="1902"/>
      <c r="H198" s="1902"/>
      <c r="I198" s="1902"/>
      <c r="J198" s="1902"/>
      <c r="K198" s="1902"/>
      <c r="L198" s="1940"/>
      <c r="M198" s="1940"/>
      <c r="N198" s="1940"/>
      <c r="O198" s="1940"/>
      <c r="P198" s="339"/>
      <c r="Q198" s="1902"/>
      <c r="R198" s="1902"/>
      <c r="S198" s="1902"/>
      <c r="T198" s="1902"/>
      <c r="U198" s="1902"/>
      <c r="V198" s="1902"/>
      <c r="W198" s="1902"/>
      <c r="X198" s="1902"/>
      <c r="Y198" s="1902"/>
      <c r="Z198" s="1902"/>
      <c r="AA198" s="1902"/>
      <c r="AB198" s="1902"/>
      <c r="AC198" s="1902"/>
      <c r="AD198" s="1902"/>
      <c r="AE198" s="1902"/>
      <c r="AF198" s="1902"/>
      <c r="AG198" s="1902"/>
      <c r="AH198" s="1902"/>
      <c r="AI198" s="1902"/>
      <c r="AJ198" s="1902"/>
      <c r="AK198" s="1902"/>
      <c r="AL198" s="1902"/>
      <c r="AM198" s="1902"/>
      <c r="AN198" s="1902"/>
      <c r="AO198" s="1902"/>
      <c r="AP198" s="1902"/>
      <c r="AQ198" s="1902"/>
      <c r="AR198" s="1902"/>
      <c r="AS198" s="1902"/>
      <c r="AT198" s="1902"/>
      <c r="AU198" s="1902"/>
      <c r="AV198" s="1902"/>
      <c r="AW198" s="1902"/>
      <c r="AX198" s="1902"/>
      <c r="AY198" s="1902"/>
      <c r="AZ198" s="1902"/>
      <c r="BA198" s="1902"/>
      <c r="BB198" s="1902"/>
      <c r="BC198" s="1902"/>
      <c r="BD198" s="1902"/>
      <c r="BE198" s="1902"/>
      <c r="BF198" s="1902"/>
      <c r="BG198" s="1902"/>
      <c r="BH198" s="1902"/>
      <c r="BI198" s="1902"/>
      <c r="BJ198" s="1902"/>
      <c r="BK198" s="1902"/>
      <c r="BL198" s="1902"/>
      <c r="BM198" s="1902"/>
      <c r="BN198" s="1902"/>
      <c r="BO198" s="1902"/>
      <c r="BP198" s="1902"/>
      <c r="BQ198" s="1902"/>
      <c r="BR198" s="1902"/>
      <c r="BS198" s="1902"/>
      <c r="BT198" s="1902"/>
      <c r="BU198" s="1902"/>
      <c r="BV198" s="1902"/>
      <c r="BW198" s="1902"/>
      <c r="BX198" s="1902"/>
      <c r="BY198" s="1902"/>
      <c r="BZ198" s="1902"/>
      <c r="CA198" s="1902"/>
      <c r="CB198" s="1902"/>
      <c r="CC198" s="1902"/>
      <c r="CD198" s="1902"/>
      <c r="CE198" s="1902"/>
      <c r="CF198" s="1902"/>
    </row>
    <row r="199" spans="2:84" s="329" customFormat="1">
      <c r="B199" s="1902"/>
      <c r="C199" s="1902"/>
      <c r="D199" s="1902"/>
      <c r="E199" s="1902"/>
      <c r="F199" s="1902"/>
      <c r="G199" s="1902"/>
      <c r="H199" s="1902"/>
      <c r="I199" s="1902"/>
      <c r="J199" s="1902"/>
      <c r="K199" s="1902"/>
      <c r="L199" s="1940"/>
      <c r="M199" s="1940"/>
      <c r="N199" s="1940"/>
      <c r="O199" s="1940"/>
      <c r="P199" s="339"/>
      <c r="Q199" s="1902"/>
      <c r="R199" s="1902"/>
      <c r="S199" s="1902"/>
      <c r="T199" s="1902"/>
      <c r="U199" s="1902"/>
      <c r="V199" s="1902"/>
      <c r="W199" s="1902"/>
      <c r="X199" s="1902"/>
      <c r="Y199" s="1902"/>
      <c r="Z199" s="1902"/>
      <c r="AA199" s="1902"/>
      <c r="AB199" s="1902"/>
      <c r="AC199" s="1902"/>
      <c r="AD199" s="1902"/>
      <c r="AE199" s="1902"/>
      <c r="AF199" s="1902"/>
      <c r="AG199" s="1902"/>
      <c r="AH199" s="1902"/>
      <c r="AI199" s="1902"/>
      <c r="AJ199" s="1902"/>
      <c r="AK199" s="1902"/>
      <c r="AL199" s="1902"/>
      <c r="AM199" s="1902"/>
      <c r="AN199" s="1902"/>
      <c r="AO199" s="1902"/>
      <c r="AP199" s="1902"/>
      <c r="AQ199" s="1902"/>
      <c r="AR199" s="1902"/>
      <c r="AS199" s="1902"/>
      <c r="AT199" s="1902"/>
      <c r="AU199" s="1902"/>
      <c r="AV199" s="1902"/>
      <c r="AW199" s="1902"/>
      <c r="AX199" s="1902"/>
      <c r="AY199" s="1902"/>
      <c r="AZ199" s="1902"/>
      <c r="BA199" s="1902"/>
      <c r="BB199" s="1902"/>
      <c r="BC199" s="1902"/>
      <c r="BD199" s="1902"/>
      <c r="BE199" s="1902"/>
      <c r="BF199" s="1902"/>
      <c r="BG199" s="1902"/>
      <c r="BH199" s="1902"/>
      <c r="BI199" s="1902"/>
      <c r="BJ199" s="1902"/>
      <c r="BK199" s="1902"/>
      <c r="BL199" s="1902"/>
      <c r="BM199" s="1902"/>
      <c r="BN199" s="1902"/>
      <c r="BO199" s="1902"/>
      <c r="BP199" s="1902"/>
      <c r="BQ199" s="1902"/>
      <c r="BR199" s="1902"/>
      <c r="BS199" s="1902"/>
      <c r="BT199" s="1902"/>
      <c r="BU199" s="1902"/>
      <c r="BV199" s="1902"/>
      <c r="BW199" s="1902"/>
      <c r="BX199" s="1902"/>
      <c r="BY199" s="1902"/>
      <c r="BZ199" s="1902"/>
      <c r="CA199" s="1902"/>
      <c r="CB199" s="1902"/>
      <c r="CC199" s="1902"/>
      <c r="CD199" s="1902"/>
      <c r="CE199" s="1902"/>
      <c r="CF199" s="1902"/>
    </row>
    <row r="200" spans="2:84" s="329" customFormat="1">
      <c r="B200" s="1902"/>
      <c r="C200" s="1902"/>
      <c r="D200" s="1902"/>
      <c r="E200" s="1902"/>
      <c r="F200" s="1902"/>
      <c r="G200" s="1902"/>
      <c r="H200" s="1902"/>
      <c r="I200" s="1902"/>
      <c r="J200" s="1902"/>
      <c r="K200" s="1902"/>
      <c r="L200" s="1940"/>
      <c r="M200" s="1940"/>
      <c r="N200" s="1940"/>
      <c r="O200" s="1940"/>
      <c r="P200" s="339"/>
      <c r="Q200" s="1902"/>
      <c r="R200" s="1902"/>
      <c r="S200" s="1902"/>
      <c r="T200" s="1902"/>
      <c r="U200" s="1902"/>
      <c r="V200" s="1902"/>
      <c r="W200" s="1902"/>
      <c r="X200" s="1902"/>
      <c r="Y200" s="1902"/>
      <c r="Z200" s="1902"/>
      <c r="AA200" s="1902"/>
      <c r="AB200" s="1902"/>
      <c r="AC200" s="1902"/>
      <c r="AD200" s="1902"/>
      <c r="AE200" s="1902"/>
      <c r="AF200" s="1902"/>
      <c r="AG200" s="1902"/>
      <c r="AH200" s="1902"/>
      <c r="AI200" s="1902"/>
      <c r="AJ200" s="1902"/>
      <c r="AK200" s="1902"/>
      <c r="AL200" s="1902"/>
      <c r="AM200" s="1902"/>
      <c r="AN200" s="1902"/>
      <c r="AO200" s="1902"/>
      <c r="AP200" s="1902"/>
      <c r="AQ200" s="1902"/>
      <c r="AR200" s="1902"/>
      <c r="AS200" s="1902"/>
      <c r="AT200" s="1902"/>
      <c r="AU200" s="1902"/>
      <c r="AV200" s="1902"/>
      <c r="AW200" s="1902"/>
      <c r="AX200" s="1902"/>
      <c r="AY200" s="1902"/>
      <c r="AZ200" s="1902"/>
      <c r="BA200" s="1902"/>
      <c r="BB200" s="1902"/>
      <c r="BC200" s="1902"/>
      <c r="BD200" s="1902"/>
      <c r="BE200" s="1902"/>
      <c r="BF200" s="1902"/>
      <c r="BG200" s="1902"/>
      <c r="BH200" s="1902"/>
      <c r="BI200" s="1902"/>
      <c r="BJ200" s="1902"/>
      <c r="BK200" s="1902"/>
      <c r="BL200" s="1902"/>
      <c r="BM200" s="1902"/>
      <c r="BN200" s="1902"/>
      <c r="BO200" s="1902"/>
      <c r="BP200" s="1902"/>
      <c r="BQ200" s="1902"/>
      <c r="BR200" s="1902"/>
      <c r="BS200" s="1902"/>
      <c r="BT200" s="1902"/>
      <c r="BU200" s="1902"/>
      <c r="BV200" s="1902"/>
      <c r="BW200" s="1902"/>
      <c r="BX200" s="1902"/>
      <c r="BY200" s="1902"/>
      <c r="BZ200" s="1902"/>
      <c r="CA200" s="1902"/>
      <c r="CB200" s="1902"/>
      <c r="CC200" s="1902"/>
      <c r="CD200" s="1902"/>
      <c r="CE200" s="1902"/>
      <c r="CF200" s="1902"/>
    </row>
    <row r="201" spans="2:84" s="329" customFormat="1">
      <c r="B201" s="1902"/>
      <c r="C201" s="1902"/>
      <c r="D201" s="1902"/>
      <c r="E201" s="1902"/>
      <c r="F201" s="1902"/>
      <c r="G201" s="1902"/>
      <c r="H201" s="1902"/>
      <c r="I201" s="1902"/>
      <c r="J201" s="1902"/>
      <c r="K201" s="1902"/>
      <c r="L201" s="1940"/>
      <c r="M201" s="1940"/>
      <c r="N201" s="1940"/>
      <c r="O201" s="1940"/>
      <c r="P201" s="339"/>
      <c r="Q201" s="1902"/>
      <c r="R201" s="1902"/>
      <c r="S201" s="1902"/>
      <c r="T201" s="1902"/>
      <c r="U201" s="1902"/>
      <c r="V201" s="1902"/>
      <c r="W201" s="1902"/>
      <c r="X201" s="1902"/>
      <c r="Y201" s="1902"/>
      <c r="Z201" s="1902"/>
      <c r="AA201" s="1902"/>
      <c r="AB201" s="1902"/>
      <c r="AC201" s="1902"/>
      <c r="AD201" s="1902"/>
      <c r="AE201" s="1902"/>
      <c r="AF201" s="1902"/>
      <c r="AG201" s="1902"/>
      <c r="AH201" s="1902"/>
      <c r="AI201" s="1902"/>
      <c r="AJ201" s="1902"/>
      <c r="AK201" s="1902"/>
      <c r="AL201" s="1902"/>
      <c r="AM201" s="1902"/>
      <c r="AN201" s="1902"/>
      <c r="AO201" s="1902"/>
      <c r="AP201" s="1902"/>
      <c r="AQ201" s="1902"/>
      <c r="AR201" s="1902"/>
      <c r="AS201" s="1902"/>
      <c r="AT201" s="1902"/>
      <c r="AU201" s="1902"/>
      <c r="AV201" s="1902"/>
      <c r="AW201" s="1902"/>
      <c r="AX201" s="1902"/>
      <c r="AY201" s="1902"/>
      <c r="AZ201" s="1902"/>
      <c r="BA201" s="1902"/>
      <c r="BB201" s="1902"/>
      <c r="BC201" s="1902"/>
      <c r="BD201" s="1902"/>
      <c r="BE201" s="1902"/>
      <c r="BF201" s="1902"/>
      <c r="BG201" s="1902"/>
      <c r="BH201" s="1902"/>
      <c r="BI201" s="1902"/>
      <c r="BJ201" s="1902"/>
      <c r="BK201" s="1902"/>
      <c r="BL201" s="1902"/>
      <c r="BM201" s="1902"/>
      <c r="BN201" s="1902"/>
      <c r="BO201" s="1902"/>
      <c r="BP201" s="1902"/>
      <c r="BQ201" s="1902"/>
      <c r="BR201" s="1902"/>
      <c r="BS201" s="1902"/>
      <c r="BT201" s="1902"/>
      <c r="BU201" s="1902"/>
      <c r="BV201" s="1902"/>
      <c r="BW201" s="1902"/>
      <c r="BX201" s="1902"/>
      <c r="BY201" s="1902"/>
      <c r="BZ201" s="1902"/>
      <c r="CA201" s="1902"/>
      <c r="CB201" s="1902"/>
      <c r="CC201" s="1902"/>
      <c r="CD201" s="1902"/>
      <c r="CE201" s="1902"/>
      <c r="CF201" s="1902"/>
    </row>
    <row r="202" spans="2:84" s="329" customFormat="1">
      <c r="B202" s="1902"/>
      <c r="C202" s="1902"/>
      <c r="D202" s="1902"/>
      <c r="E202" s="1902"/>
      <c r="F202" s="1902"/>
      <c r="G202" s="1902"/>
      <c r="H202" s="1902"/>
      <c r="I202" s="1902"/>
      <c r="J202" s="1902"/>
      <c r="K202" s="1902"/>
      <c r="L202" s="1940"/>
      <c r="M202" s="1940"/>
      <c r="N202" s="1940"/>
      <c r="O202" s="1940"/>
      <c r="P202" s="339"/>
      <c r="Q202" s="1902"/>
      <c r="R202" s="1902"/>
      <c r="S202" s="1902"/>
      <c r="T202" s="1902"/>
      <c r="U202" s="1902"/>
      <c r="V202" s="1902"/>
      <c r="W202" s="1902"/>
      <c r="X202" s="1902"/>
      <c r="Y202" s="1902"/>
      <c r="Z202" s="1902"/>
      <c r="AA202" s="1902"/>
      <c r="AB202" s="1902"/>
      <c r="AC202" s="1902"/>
      <c r="AD202" s="1902"/>
      <c r="AE202" s="1902"/>
      <c r="AF202" s="1902"/>
      <c r="AG202" s="1902"/>
      <c r="AH202" s="1902"/>
      <c r="AI202" s="1902"/>
      <c r="AJ202" s="1902"/>
      <c r="AK202" s="1902"/>
      <c r="AL202" s="1902"/>
      <c r="AM202" s="1902"/>
      <c r="AN202" s="1902"/>
      <c r="AO202" s="1902"/>
      <c r="AP202" s="1902"/>
      <c r="AQ202" s="1902"/>
      <c r="AR202" s="1902"/>
      <c r="AS202" s="1902"/>
      <c r="AT202" s="1902"/>
      <c r="AU202" s="1902"/>
      <c r="AV202" s="1902"/>
      <c r="AW202" s="1902"/>
      <c r="AX202" s="1902"/>
      <c r="AY202" s="1902"/>
      <c r="AZ202" s="1902"/>
      <c r="BA202" s="1902"/>
      <c r="BB202" s="1902"/>
      <c r="BC202" s="1902"/>
      <c r="BD202" s="1902"/>
      <c r="BE202" s="1902"/>
      <c r="BF202" s="1902"/>
      <c r="BG202" s="1902"/>
      <c r="BH202" s="1902"/>
      <c r="BI202" s="1902"/>
      <c r="BJ202" s="1902"/>
      <c r="BK202" s="1902"/>
      <c r="BL202" s="1902"/>
      <c r="BM202" s="1902"/>
      <c r="BN202" s="1902"/>
      <c r="BO202" s="1902"/>
      <c r="BP202" s="1902"/>
      <c r="BQ202" s="1902"/>
      <c r="BR202" s="1902"/>
      <c r="BS202" s="1902"/>
      <c r="BT202" s="1902"/>
      <c r="BU202" s="1902"/>
      <c r="BV202" s="1902"/>
      <c r="BW202" s="1902"/>
      <c r="BX202" s="1902"/>
      <c r="BY202" s="1902"/>
      <c r="BZ202" s="1902"/>
      <c r="CA202" s="1902"/>
      <c r="CB202" s="1902"/>
      <c r="CC202" s="1902"/>
      <c r="CD202" s="1902"/>
      <c r="CE202" s="1902"/>
      <c r="CF202" s="1902"/>
    </row>
    <row r="203" spans="2:84" s="329" customFormat="1">
      <c r="B203" s="1902"/>
      <c r="C203" s="1902"/>
      <c r="D203" s="1902"/>
      <c r="E203" s="1902"/>
      <c r="F203" s="1902"/>
      <c r="G203" s="1902"/>
      <c r="H203" s="1902"/>
      <c r="I203" s="1902"/>
      <c r="J203" s="1902"/>
      <c r="K203" s="1902"/>
      <c r="L203" s="1940"/>
      <c r="M203" s="1940"/>
      <c r="N203" s="1940"/>
      <c r="O203" s="1940"/>
      <c r="P203" s="339"/>
      <c r="Q203" s="1902"/>
      <c r="R203" s="1902"/>
      <c r="S203" s="1902"/>
      <c r="T203" s="1902"/>
      <c r="U203" s="1902"/>
      <c r="V203" s="1902"/>
      <c r="W203" s="1902"/>
      <c r="X203" s="1902"/>
      <c r="Y203" s="1902"/>
      <c r="Z203" s="1902"/>
      <c r="AA203" s="1902"/>
      <c r="AB203" s="1902"/>
      <c r="AC203" s="1902"/>
      <c r="AD203" s="1902"/>
      <c r="AE203" s="1902"/>
      <c r="AF203" s="1902"/>
      <c r="AG203" s="1902"/>
      <c r="AH203" s="1902"/>
      <c r="AI203" s="1902"/>
      <c r="AJ203" s="1902"/>
      <c r="AK203" s="1902"/>
      <c r="AL203" s="1902"/>
      <c r="AM203" s="1902"/>
      <c r="AN203" s="1902"/>
      <c r="AO203" s="1902"/>
      <c r="AP203" s="1902"/>
      <c r="AQ203" s="1902"/>
      <c r="AR203" s="1902"/>
      <c r="AS203" s="1902"/>
      <c r="AT203" s="1902"/>
      <c r="AU203" s="1902"/>
      <c r="AV203" s="1902"/>
      <c r="AW203" s="1902"/>
      <c r="AX203" s="1902"/>
      <c r="AY203" s="1902"/>
      <c r="AZ203" s="1902"/>
      <c r="BA203" s="1902"/>
      <c r="BB203" s="1902"/>
      <c r="BC203" s="1902"/>
      <c r="BD203" s="1902"/>
      <c r="BE203" s="1902"/>
      <c r="BF203" s="1902"/>
      <c r="BG203" s="1902"/>
      <c r="BH203" s="1902"/>
      <c r="BI203" s="1902"/>
      <c r="BJ203" s="1902"/>
      <c r="BK203" s="1902"/>
      <c r="BL203" s="1902"/>
      <c r="BM203" s="1902"/>
      <c r="BN203" s="1902"/>
      <c r="BO203" s="1902"/>
      <c r="BP203" s="1902"/>
      <c r="BQ203" s="1902"/>
      <c r="BR203" s="1902"/>
      <c r="BS203" s="1902"/>
      <c r="BT203" s="1902"/>
      <c r="BU203" s="1902"/>
      <c r="BV203" s="1902"/>
      <c r="BW203" s="1902"/>
      <c r="BX203" s="1902"/>
      <c r="BY203" s="1902"/>
      <c r="BZ203" s="1902"/>
      <c r="CA203" s="1902"/>
      <c r="CB203" s="1902"/>
      <c r="CC203" s="1902"/>
      <c r="CD203" s="1902"/>
      <c r="CE203" s="1902"/>
      <c r="CF203" s="1902"/>
    </row>
    <row r="204" spans="2:84" s="329" customFormat="1">
      <c r="B204" s="1902"/>
      <c r="C204" s="1902"/>
      <c r="D204" s="1902"/>
      <c r="E204" s="1902"/>
      <c r="F204" s="1902"/>
      <c r="G204" s="1902"/>
      <c r="H204" s="1902"/>
      <c r="I204" s="1902"/>
      <c r="J204" s="1902"/>
      <c r="K204" s="1902"/>
      <c r="L204" s="1940"/>
      <c r="M204" s="1940"/>
      <c r="N204" s="1940"/>
      <c r="O204" s="1940"/>
      <c r="P204" s="339"/>
      <c r="Q204" s="1902"/>
      <c r="R204" s="1902"/>
      <c r="S204" s="1902"/>
      <c r="T204" s="1902"/>
      <c r="U204" s="1902"/>
      <c r="V204" s="1902"/>
      <c r="W204" s="1902"/>
      <c r="X204" s="1902"/>
      <c r="Y204" s="1902"/>
      <c r="Z204" s="1902"/>
      <c r="AA204" s="1902"/>
      <c r="AB204" s="1902"/>
      <c r="AC204" s="1902"/>
      <c r="AD204" s="1902"/>
      <c r="AE204" s="1902"/>
      <c r="AF204" s="1902"/>
      <c r="AG204" s="1902"/>
      <c r="AH204" s="1902"/>
      <c r="AI204" s="1902"/>
      <c r="AJ204" s="1902"/>
      <c r="AK204" s="1902"/>
      <c r="AL204" s="1902"/>
      <c r="AM204" s="1902"/>
      <c r="AN204" s="1902"/>
      <c r="AO204" s="1902"/>
      <c r="AP204" s="1902"/>
      <c r="AQ204" s="1902"/>
      <c r="AR204" s="1902"/>
      <c r="AS204" s="1902"/>
      <c r="AT204" s="1902"/>
      <c r="AU204" s="1902"/>
      <c r="AV204" s="1902"/>
      <c r="AW204" s="1902"/>
      <c r="AX204" s="1902"/>
      <c r="AY204" s="1902"/>
      <c r="AZ204" s="1902"/>
      <c r="BA204" s="1902"/>
      <c r="BB204" s="1902"/>
      <c r="BC204" s="1902"/>
      <c r="BD204" s="1902"/>
      <c r="BE204" s="1902"/>
      <c r="BF204" s="1902"/>
      <c r="BG204" s="1902"/>
      <c r="BH204" s="1902"/>
      <c r="BI204" s="1902"/>
      <c r="BJ204" s="1902"/>
      <c r="BK204" s="1902"/>
      <c r="BL204" s="1902"/>
      <c r="BM204" s="1902"/>
      <c r="BN204" s="1902"/>
      <c r="BO204" s="1902"/>
      <c r="BP204" s="1902"/>
      <c r="BQ204" s="1902"/>
      <c r="BR204" s="1902"/>
      <c r="BS204" s="1902"/>
      <c r="BT204" s="1902"/>
      <c r="BU204" s="1902"/>
      <c r="BV204" s="1902"/>
      <c r="BW204" s="1902"/>
      <c r="BX204" s="1902"/>
      <c r="BY204" s="1902"/>
      <c r="BZ204" s="1902"/>
      <c r="CA204" s="1902"/>
      <c r="CB204" s="1902"/>
      <c r="CC204" s="1902"/>
      <c r="CD204" s="1902"/>
      <c r="CE204" s="1902"/>
      <c r="CF204" s="1902"/>
    </row>
    <row r="205" spans="2:84" s="329" customFormat="1">
      <c r="B205" s="1902"/>
      <c r="C205" s="1902"/>
      <c r="D205" s="1902"/>
      <c r="E205" s="1902"/>
      <c r="F205" s="1902"/>
      <c r="G205" s="1902"/>
      <c r="H205" s="1902"/>
      <c r="I205" s="1902"/>
      <c r="J205" s="1902"/>
      <c r="K205" s="1902"/>
      <c r="L205" s="1940"/>
      <c r="M205" s="1940"/>
      <c r="N205" s="1940"/>
      <c r="O205" s="1940"/>
      <c r="P205" s="339"/>
      <c r="Q205" s="1902"/>
      <c r="R205" s="1902"/>
      <c r="S205" s="1902"/>
      <c r="T205" s="1902"/>
      <c r="U205" s="1902"/>
      <c r="V205" s="1902"/>
      <c r="W205" s="1902"/>
      <c r="X205" s="1902"/>
      <c r="Y205" s="1902"/>
      <c r="Z205" s="1902"/>
      <c r="AA205" s="1902"/>
      <c r="AB205" s="1902"/>
      <c r="AC205" s="1902"/>
      <c r="AD205" s="1902"/>
      <c r="AE205" s="1902"/>
      <c r="AF205" s="1902"/>
      <c r="AG205" s="1902"/>
      <c r="AH205" s="1902"/>
      <c r="AI205" s="1902"/>
      <c r="AJ205" s="1902"/>
      <c r="AK205" s="1902"/>
      <c r="AL205" s="1902"/>
      <c r="AM205" s="1902"/>
      <c r="AN205" s="1902"/>
      <c r="AO205" s="1902"/>
      <c r="AP205" s="1902"/>
      <c r="AQ205" s="1902"/>
      <c r="AR205" s="1902"/>
      <c r="AS205" s="1902"/>
      <c r="AT205" s="1902"/>
      <c r="AU205" s="1902"/>
      <c r="AV205" s="1902"/>
      <c r="AW205" s="1902"/>
      <c r="AX205" s="1902"/>
      <c r="AY205" s="1902"/>
      <c r="AZ205" s="1902"/>
      <c r="BA205" s="1902"/>
      <c r="BB205" s="1902"/>
      <c r="BC205" s="1902"/>
      <c r="BD205" s="1902"/>
      <c r="BE205" s="1902"/>
      <c r="BF205" s="1902"/>
      <c r="BG205" s="1902"/>
      <c r="BH205" s="1902"/>
      <c r="BI205" s="1902"/>
      <c r="BJ205" s="1902"/>
      <c r="BK205" s="1902"/>
      <c r="BL205" s="1902"/>
      <c r="BM205" s="1902"/>
      <c r="BN205" s="1902"/>
      <c r="BO205" s="1902"/>
      <c r="BP205" s="1902"/>
      <c r="BQ205" s="1902"/>
      <c r="BR205" s="1902"/>
      <c r="BS205" s="1902"/>
      <c r="BT205" s="1902"/>
      <c r="BU205" s="1902"/>
      <c r="BV205" s="1902"/>
      <c r="BW205" s="1902"/>
      <c r="BX205" s="1902"/>
      <c r="BY205" s="1902"/>
      <c r="BZ205" s="1902"/>
      <c r="CA205" s="1902"/>
      <c r="CB205" s="1902"/>
      <c r="CC205" s="1902"/>
      <c r="CD205" s="1902"/>
      <c r="CE205" s="1902"/>
      <c r="CF205" s="1902"/>
    </row>
    <row r="206" spans="2:84" s="329" customFormat="1">
      <c r="B206" s="1902"/>
      <c r="C206" s="1902"/>
      <c r="D206" s="1902"/>
      <c r="E206" s="1902"/>
      <c r="F206" s="1902"/>
      <c r="G206" s="1902"/>
      <c r="H206" s="1902"/>
      <c r="I206" s="1902"/>
      <c r="J206" s="1902"/>
      <c r="K206" s="1902"/>
      <c r="L206" s="1940"/>
      <c r="M206" s="1940"/>
      <c r="N206" s="1940"/>
      <c r="O206" s="1940"/>
      <c r="P206" s="339"/>
      <c r="Q206" s="1902"/>
      <c r="R206" s="1902"/>
      <c r="S206" s="1902"/>
      <c r="T206" s="1902"/>
      <c r="U206" s="1902"/>
      <c r="V206" s="1902"/>
      <c r="W206" s="1902"/>
      <c r="X206" s="1902"/>
      <c r="Y206" s="1902"/>
      <c r="Z206" s="1902"/>
      <c r="AA206" s="1902"/>
      <c r="AB206" s="1902"/>
      <c r="AC206" s="1902"/>
      <c r="AD206" s="1902"/>
      <c r="AE206" s="1902"/>
      <c r="AF206" s="1902"/>
      <c r="AG206" s="1902"/>
      <c r="AH206" s="1902"/>
      <c r="AI206" s="1902"/>
      <c r="AJ206" s="1902"/>
      <c r="AK206" s="1902"/>
      <c r="AL206" s="1902"/>
      <c r="AM206" s="1902"/>
      <c r="AN206" s="1902"/>
      <c r="AO206" s="1902"/>
      <c r="AP206" s="1902"/>
      <c r="AQ206" s="1902"/>
      <c r="AR206" s="1902"/>
      <c r="AS206" s="1902"/>
      <c r="AT206" s="1902"/>
      <c r="AU206" s="1902"/>
      <c r="AV206" s="1902"/>
      <c r="AW206" s="1902"/>
      <c r="AX206" s="1902"/>
      <c r="AY206" s="1902"/>
      <c r="AZ206" s="1902"/>
      <c r="BA206" s="1902"/>
      <c r="BB206" s="1902"/>
      <c r="BC206" s="1902"/>
      <c r="BD206" s="1902"/>
      <c r="BE206" s="1902"/>
      <c r="BF206" s="1902"/>
      <c r="BG206" s="1902"/>
      <c r="BH206" s="1902"/>
      <c r="BI206" s="1902"/>
      <c r="BJ206" s="1902"/>
      <c r="BK206" s="1902"/>
      <c r="BL206" s="1902"/>
      <c r="BM206" s="1902"/>
      <c r="BN206" s="1902"/>
      <c r="BO206" s="1902"/>
      <c r="BP206" s="1902"/>
      <c r="BQ206" s="1902"/>
      <c r="BR206" s="1902"/>
      <c r="BS206" s="1902"/>
      <c r="BT206" s="1902"/>
      <c r="BU206" s="1902"/>
      <c r="BV206" s="1902"/>
      <c r="BW206" s="1902"/>
      <c r="BX206" s="1902"/>
      <c r="BY206" s="1902"/>
      <c r="BZ206" s="1902"/>
      <c r="CA206" s="1902"/>
      <c r="CB206" s="1902"/>
      <c r="CC206" s="1902"/>
      <c r="CD206" s="1902"/>
      <c r="CE206" s="1902"/>
      <c r="CF206" s="1902"/>
    </row>
    <row r="207" spans="2:84" s="329" customFormat="1">
      <c r="B207" s="1902"/>
      <c r="C207" s="1902"/>
      <c r="D207" s="1902"/>
      <c r="E207" s="1902"/>
      <c r="F207" s="1902"/>
      <c r="G207" s="1902"/>
      <c r="H207" s="1902"/>
      <c r="I207" s="1902"/>
      <c r="J207" s="1902"/>
      <c r="K207" s="1902"/>
      <c r="L207" s="1940"/>
      <c r="M207" s="1940"/>
      <c r="N207" s="1940"/>
      <c r="O207" s="1940"/>
      <c r="P207" s="339"/>
      <c r="Q207" s="1902"/>
      <c r="R207" s="1902"/>
      <c r="S207" s="1902"/>
      <c r="T207" s="1902"/>
      <c r="U207" s="1902"/>
      <c r="V207" s="1902"/>
      <c r="W207" s="1902"/>
      <c r="X207" s="1902"/>
      <c r="Y207" s="1902"/>
      <c r="Z207" s="1902"/>
      <c r="AA207" s="1902"/>
      <c r="AB207" s="1902"/>
      <c r="AC207" s="1902"/>
      <c r="AD207" s="1902"/>
      <c r="AE207" s="1902"/>
      <c r="AF207" s="1902"/>
      <c r="AG207" s="1902"/>
      <c r="AH207" s="1902"/>
      <c r="AI207" s="1902"/>
      <c r="AJ207" s="1902"/>
      <c r="AK207" s="1902"/>
      <c r="AL207" s="1902"/>
      <c r="AM207" s="1902"/>
      <c r="AN207" s="1902"/>
      <c r="AO207" s="1902"/>
      <c r="AP207" s="1902"/>
      <c r="AQ207" s="1902"/>
      <c r="AR207" s="1902"/>
      <c r="AS207" s="1902"/>
      <c r="AT207" s="1902"/>
      <c r="AU207" s="1902"/>
      <c r="AV207" s="1902"/>
      <c r="AW207" s="1902"/>
      <c r="AX207" s="1902"/>
      <c r="AY207" s="1902"/>
      <c r="AZ207" s="1902"/>
      <c r="BA207" s="1902"/>
      <c r="BB207" s="1902"/>
      <c r="BC207" s="1902"/>
      <c r="BD207" s="1902"/>
      <c r="BE207" s="1902"/>
      <c r="BF207" s="1902"/>
      <c r="BG207" s="1902"/>
      <c r="BH207" s="1902"/>
      <c r="BI207" s="1902"/>
      <c r="BJ207" s="1902"/>
      <c r="BK207" s="1902"/>
      <c r="BL207" s="1902"/>
      <c r="BM207" s="1902"/>
      <c r="BN207" s="1902"/>
      <c r="BO207" s="1902"/>
      <c r="BP207" s="1902"/>
      <c r="BQ207" s="1902"/>
      <c r="BR207" s="1902"/>
      <c r="BS207" s="1902"/>
      <c r="BT207" s="1902"/>
      <c r="BU207" s="1902"/>
      <c r="BV207" s="1902"/>
      <c r="BW207" s="1902"/>
      <c r="BX207" s="1902"/>
      <c r="BY207" s="1902"/>
      <c r="BZ207" s="1902"/>
      <c r="CA207" s="1902"/>
      <c r="CB207" s="1902"/>
      <c r="CC207" s="1902"/>
      <c r="CD207" s="1902"/>
      <c r="CE207" s="1902"/>
      <c r="CF207" s="1902"/>
    </row>
    <row r="208" spans="2:84" s="329" customFormat="1">
      <c r="B208" s="1902"/>
      <c r="C208" s="1902"/>
      <c r="D208" s="1902"/>
      <c r="E208" s="1902"/>
      <c r="F208" s="1902"/>
      <c r="G208" s="1902"/>
      <c r="H208" s="1902"/>
      <c r="I208" s="1902"/>
      <c r="J208" s="1902"/>
      <c r="K208" s="1902"/>
      <c r="L208" s="1940"/>
      <c r="M208" s="1940"/>
      <c r="N208" s="1940"/>
      <c r="O208" s="1940"/>
      <c r="P208" s="339"/>
      <c r="Q208" s="1902"/>
      <c r="R208" s="1902"/>
      <c r="S208" s="1902"/>
      <c r="T208" s="1902"/>
      <c r="U208" s="1902"/>
      <c r="V208" s="1902"/>
      <c r="W208" s="1902"/>
      <c r="X208" s="1902"/>
      <c r="Y208" s="1902"/>
      <c r="Z208" s="1902"/>
      <c r="AA208" s="1902"/>
      <c r="AB208" s="1902"/>
      <c r="AC208" s="1902"/>
      <c r="AD208" s="1902"/>
      <c r="AE208" s="1902"/>
      <c r="AF208" s="1902"/>
      <c r="AG208" s="1902"/>
      <c r="AH208" s="1902"/>
      <c r="AI208" s="1902"/>
      <c r="AJ208" s="1902"/>
      <c r="AK208" s="1902"/>
      <c r="AL208" s="1902"/>
      <c r="AM208" s="1902"/>
      <c r="AN208" s="1902"/>
      <c r="AO208" s="1902"/>
      <c r="AP208" s="1902"/>
      <c r="AQ208" s="1902"/>
      <c r="AR208" s="1902"/>
      <c r="AS208" s="1902"/>
      <c r="AT208" s="1902"/>
      <c r="AU208" s="1902"/>
      <c r="AV208" s="1902"/>
      <c r="AW208" s="1902"/>
      <c r="AX208" s="1902"/>
      <c r="AY208" s="1902"/>
      <c r="AZ208" s="1902"/>
      <c r="BA208" s="1902"/>
      <c r="BB208" s="1902"/>
      <c r="BC208" s="1902"/>
      <c r="BD208" s="1902"/>
      <c r="BE208" s="1902"/>
      <c r="BF208" s="1902"/>
      <c r="BG208" s="1902"/>
      <c r="BH208" s="1902"/>
      <c r="BI208" s="1902"/>
      <c r="BJ208" s="1902"/>
      <c r="BK208" s="1902"/>
      <c r="BL208" s="1902"/>
      <c r="BM208" s="1902"/>
      <c r="BN208" s="1902"/>
      <c r="BO208" s="1902"/>
      <c r="BP208" s="1902"/>
      <c r="BQ208" s="1902"/>
      <c r="BR208" s="1902"/>
      <c r="BS208" s="1902"/>
      <c r="BT208" s="1902"/>
      <c r="BU208" s="1902"/>
      <c r="BV208" s="1902"/>
      <c r="BW208" s="1902"/>
      <c r="BX208" s="1902"/>
      <c r="BY208" s="1902"/>
      <c r="BZ208" s="1902"/>
      <c r="CA208" s="1902"/>
      <c r="CB208" s="1902"/>
      <c r="CC208" s="1902"/>
      <c r="CD208" s="1902"/>
      <c r="CE208" s="1902"/>
      <c r="CF208" s="1902"/>
    </row>
    <row r="209" spans="2:84" s="329" customFormat="1">
      <c r="B209" s="1902"/>
      <c r="C209" s="1902"/>
      <c r="D209" s="1902"/>
      <c r="E209" s="1902"/>
      <c r="F209" s="1902"/>
      <c r="G209" s="1902"/>
      <c r="H209" s="1902"/>
      <c r="I209" s="1902"/>
      <c r="J209" s="1902"/>
      <c r="K209" s="1902"/>
      <c r="L209" s="1940"/>
      <c r="M209" s="1940"/>
      <c r="N209" s="1940"/>
      <c r="O209" s="1940"/>
      <c r="P209" s="339"/>
      <c r="Q209" s="1902"/>
      <c r="R209" s="1902"/>
      <c r="S209" s="1902"/>
      <c r="T209" s="1902"/>
      <c r="U209" s="1902"/>
      <c r="V209" s="1902"/>
      <c r="W209" s="1902"/>
      <c r="X209" s="1902"/>
      <c r="Y209" s="1902"/>
      <c r="Z209" s="1902"/>
      <c r="AA209" s="1902"/>
      <c r="AB209" s="1902"/>
      <c r="AC209" s="1902"/>
      <c r="AD209" s="1902"/>
      <c r="AE209" s="1902"/>
      <c r="AF209" s="1902"/>
      <c r="AG209" s="1902"/>
      <c r="AH209" s="1902"/>
      <c r="AI209" s="1902"/>
      <c r="AJ209" s="1902"/>
      <c r="AK209" s="1902"/>
      <c r="AL209" s="1902"/>
      <c r="AM209" s="1902"/>
      <c r="AN209" s="1902"/>
      <c r="AO209" s="1902"/>
      <c r="AP209" s="1902"/>
      <c r="AQ209" s="1902"/>
      <c r="AR209" s="1902"/>
      <c r="AS209" s="1902"/>
      <c r="AT209" s="1902"/>
      <c r="AU209" s="1902"/>
      <c r="AV209" s="1902"/>
      <c r="AW209" s="1902"/>
      <c r="AX209" s="1902"/>
      <c r="AY209" s="1902"/>
      <c r="AZ209" s="1902"/>
      <c r="BA209" s="1902"/>
      <c r="BB209" s="1902"/>
      <c r="BC209" s="1902"/>
      <c r="BD209" s="1902"/>
      <c r="BE209" s="1902"/>
      <c r="BF209" s="1902"/>
      <c r="BG209" s="1902"/>
      <c r="BH209" s="1902"/>
      <c r="BI209" s="1902"/>
      <c r="BJ209" s="1902"/>
      <c r="BK209" s="1902"/>
      <c r="BL209" s="1902"/>
      <c r="BM209" s="1902"/>
      <c r="BN209" s="1902"/>
      <c r="BO209" s="1902"/>
      <c r="BP209" s="1902"/>
      <c r="BQ209" s="1902"/>
      <c r="BR209" s="1902"/>
      <c r="BS209" s="1902"/>
      <c r="BT209" s="1902"/>
      <c r="BU209" s="1902"/>
      <c r="BV209" s="1902"/>
      <c r="BW209" s="1902"/>
      <c r="BX209" s="1902"/>
      <c r="BY209" s="1902"/>
      <c r="BZ209" s="1902"/>
      <c r="CA209" s="1902"/>
      <c r="CB209" s="1902"/>
      <c r="CC209" s="1902"/>
      <c r="CD209" s="1902"/>
      <c r="CE209" s="1902"/>
      <c r="CF209" s="1902"/>
    </row>
    <row r="210" spans="2:84" s="329" customFormat="1">
      <c r="B210" s="1902"/>
      <c r="C210" s="1902"/>
      <c r="D210" s="1902"/>
      <c r="E210" s="1902"/>
      <c r="F210" s="1902"/>
      <c r="G210" s="1902"/>
      <c r="H210" s="1902"/>
      <c r="I210" s="1902"/>
      <c r="J210" s="1902"/>
      <c r="K210" s="1902"/>
      <c r="L210" s="1940"/>
      <c r="M210" s="1940"/>
      <c r="N210" s="1940"/>
      <c r="O210" s="1940"/>
      <c r="P210" s="339"/>
      <c r="Q210" s="1902"/>
      <c r="R210" s="1902"/>
      <c r="S210" s="1902"/>
      <c r="T210" s="1902"/>
      <c r="U210" s="1902"/>
      <c r="V210" s="1902"/>
      <c r="W210" s="1902"/>
      <c r="X210" s="1902"/>
      <c r="Y210" s="1902"/>
      <c r="Z210" s="1902"/>
      <c r="AA210" s="1902"/>
      <c r="AB210" s="1902"/>
      <c r="AC210" s="1902"/>
      <c r="AD210" s="1902"/>
      <c r="AE210" s="1902"/>
      <c r="AF210" s="1902"/>
      <c r="AG210" s="1902"/>
      <c r="AH210" s="1902"/>
      <c r="AI210" s="1902"/>
      <c r="AJ210" s="1902"/>
      <c r="AK210" s="1902"/>
      <c r="AL210" s="1902"/>
      <c r="AM210" s="1902"/>
      <c r="AN210" s="1902"/>
      <c r="AO210" s="1902"/>
      <c r="AP210" s="1902"/>
      <c r="AQ210" s="1902"/>
      <c r="AR210" s="1902"/>
      <c r="AS210" s="1902"/>
      <c r="AT210" s="1902"/>
      <c r="AU210" s="1902"/>
      <c r="AV210" s="1902"/>
      <c r="AW210" s="1902"/>
      <c r="AX210" s="1902"/>
      <c r="AY210" s="1902"/>
      <c r="AZ210" s="1902"/>
      <c r="BA210" s="1902"/>
      <c r="BB210" s="1902"/>
      <c r="BC210" s="1902"/>
      <c r="BD210" s="1902"/>
      <c r="BE210" s="1902"/>
      <c r="BF210" s="1902"/>
      <c r="BG210" s="1902"/>
      <c r="BH210" s="1902"/>
      <c r="BI210" s="1902"/>
      <c r="BJ210" s="1902"/>
      <c r="BK210" s="1902"/>
      <c r="BL210" s="1902"/>
      <c r="BM210" s="1902"/>
      <c r="BN210" s="1902"/>
      <c r="BO210" s="1902"/>
      <c r="BP210" s="1902"/>
      <c r="BQ210" s="1902"/>
      <c r="BR210" s="1902"/>
      <c r="BS210" s="1902"/>
      <c r="BT210" s="1902"/>
      <c r="BU210" s="1902"/>
      <c r="BV210" s="1902"/>
      <c r="BW210" s="1902"/>
      <c r="BX210" s="1902"/>
      <c r="BY210" s="1902"/>
      <c r="BZ210" s="1902"/>
      <c r="CA210" s="1902"/>
      <c r="CB210" s="1902"/>
      <c r="CC210" s="1902"/>
      <c r="CD210" s="1902"/>
      <c r="CE210" s="1902"/>
      <c r="CF210" s="1902"/>
    </row>
    <row r="211" spans="2:84" s="329" customFormat="1">
      <c r="B211" s="1902"/>
      <c r="C211" s="1902"/>
      <c r="D211" s="1902"/>
      <c r="E211" s="1902"/>
      <c r="F211" s="1902"/>
      <c r="G211" s="1902"/>
      <c r="H211" s="1902"/>
      <c r="I211" s="1902"/>
      <c r="J211" s="1902"/>
      <c r="K211" s="1902"/>
      <c r="L211" s="1940"/>
      <c r="M211" s="1940"/>
      <c r="N211" s="1940"/>
      <c r="O211" s="1940"/>
      <c r="P211" s="339"/>
      <c r="Q211" s="1902"/>
      <c r="R211" s="1902"/>
      <c r="S211" s="1902"/>
      <c r="T211" s="1902"/>
      <c r="U211" s="1902"/>
      <c r="V211" s="1902"/>
      <c r="W211" s="1902"/>
      <c r="X211" s="1902"/>
      <c r="Y211" s="1902"/>
      <c r="Z211" s="1902"/>
      <c r="AA211" s="1902"/>
      <c r="AB211" s="1902"/>
      <c r="AC211" s="1902"/>
      <c r="AD211" s="1902"/>
      <c r="AE211" s="1902"/>
      <c r="AF211" s="1902"/>
      <c r="AG211" s="1902"/>
      <c r="AH211" s="1902"/>
      <c r="AI211" s="1902"/>
      <c r="AJ211" s="1902"/>
      <c r="AK211" s="1902"/>
      <c r="AL211" s="1902"/>
      <c r="AM211" s="1902"/>
      <c r="AN211" s="1902"/>
      <c r="AO211" s="1902"/>
      <c r="AP211" s="1902"/>
      <c r="AQ211" s="1902"/>
      <c r="AR211" s="1902"/>
      <c r="AS211" s="1902"/>
      <c r="AT211" s="1902"/>
      <c r="AU211" s="1902"/>
      <c r="AV211" s="1902"/>
      <c r="AW211" s="1902"/>
      <c r="AX211" s="1902"/>
      <c r="AY211" s="1902"/>
      <c r="AZ211" s="1902"/>
      <c r="BA211" s="1902"/>
      <c r="BB211" s="1902"/>
      <c r="BC211" s="1902"/>
      <c r="BD211" s="1902"/>
      <c r="BE211" s="1902"/>
      <c r="BF211" s="1902"/>
      <c r="BG211" s="1902"/>
      <c r="BH211" s="1902"/>
      <c r="BI211" s="1902"/>
      <c r="BJ211" s="1902"/>
      <c r="BK211" s="1902"/>
      <c r="BL211" s="1902"/>
      <c r="BM211" s="1902"/>
      <c r="BN211" s="1902"/>
      <c r="BO211" s="1902"/>
      <c r="BP211" s="1902"/>
      <c r="BQ211" s="1902"/>
      <c r="BR211" s="1902"/>
      <c r="BS211" s="1902"/>
      <c r="BT211" s="1902"/>
      <c r="BU211" s="1902"/>
      <c r="BV211" s="1902"/>
      <c r="BW211" s="1902"/>
      <c r="BX211" s="1902"/>
      <c r="BY211" s="1902"/>
      <c r="BZ211" s="1902"/>
      <c r="CA211" s="1902"/>
      <c r="CB211" s="1902"/>
      <c r="CC211" s="1902"/>
      <c r="CD211" s="1902"/>
      <c r="CE211" s="1902"/>
      <c r="CF211" s="1902"/>
    </row>
    <row r="212" spans="2:84" s="329" customFormat="1">
      <c r="B212" s="1902"/>
      <c r="C212" s="1902"/>
      <c r="D212" s="1902"/>
      <c r="E212" s="1902"/>
      <c r="F212" s="1902"/>
      <c r="G212" s="1902"/>
      <c r="H212" s="1902"/>
      <c r="I212" s="1902"/>
      <c r="J212" s="1902"/>
      <c r="K212" s="1902"/>
      <c r="L212" s="1940"/>
      <c r="M212" s="1940"/>
      <c r="N212" s="1940"/>
      <c r="O212" s="1940"/>
      <c r="P212" s="339"/>
      <c r="Q212" s="1902"/>
      <c r="R212" s="1902"/>
      <c r="S212" s="1902"/>
      <c r="T212" s="1902"/>
      <c r="U212" s="1902"/>
      <c r="V212" s="1902"/>
      <c r="W212" s="1902"/>
      <c r="X212" s="1902"/>
      <c r="Y212" s="1902"/>
      <c r="Z212" s="1902"/>
      <c r="AA212" s="1902"/>
      <c r="AB212" s="1902"/>
      <c r="AC212" s="1902"/>
      <c r="AD212" s="1902"/>
      <c r="AE212" s="1902"/>
      <c r="AF212" s="1902"/>
      <c r="AG212" s="1902"/>
      <c r="AH212" s="1902"/>
      <c r="AI212" s="1902"/>
      <c r="AJ212" s="1902"/>
      <c r="AK212" s="1902"/>
      <c r="AL212" s="1902"/>
      <c r="AM212" s="1902"/>
      <c r="AN212" s="1902"/>
      <c r="AO212" s="1902"/>
      <c r="AP212" s="1902"/>
      <c r="AQ212" s="1902"/>
      <c r="AR212" s="1902"/>
      <c r="AS212" s="1902"/>
      <c r="AT212" s="1902"/>
      <c r="AU212" s="1902"/>
      <c r="AV212" s="1902"/>
      <c r="AW212" s="1902"/>
      <c r="AX212" s="1902"/>
      <c r="AY212" s="1902"/>
      <c r="AZ212" s="1902"/>
      <c r="BA212" s="1902"/>
      <c r="BB212" s="1902"/>
      <c r="BC212" s="1902"/>
      <c r="BD212" s="1902"/>
      <c r="BE212" s="1902"/>
      <c r="BF212" s="1902"/>
      <c r="BG212" s="1902"/>
      <c r="BH212" s="1902"/>
      <c r="BI212" s="1902"/>
      <c r="BJ212" s="1902"/>
      <c r="BK212" s="1902"/>
      <c r="BL212" s="1902"/>
      <c r="BM212" s="1902"/>
      <c r="BN212" s="1902"/>
      <c r="BO212" s="1902"/>
      <c r="BP212" s="1902"/>
      <c r="BQ212" s="1902"/>
      <c r="BR212" s="1902"/>
      <c r="BS212" s="1902"/>
      <c r="BT212" s="1902"/>
      <c r="BU212" s="1902"/>
      <c r="BV212" s="1902"/>
      <c r="BW212" s="1902"/>
      <c r="BX212" s="1902"/>
      <c r="BY212" s="1902"/>
      <c r="BZ212" s="1902"/>
      <c r="CA212" s="1902"/>
      <c r="CB212" s="1902"/>
      <c r="CC212" s="1902"/>
      <c r="CD212" s="1902"/>
      <c r="CE212" s="1902"/>
      <c r="CF212" s="1902"/>
    </row>
    <row r="213" spans="2:84" s="329" customFormat="1">
      <c r="B213" s="1902"/>
      <c r="C213" s="1902"/>
      <c r="D213" s="1902"/>
      <c r="E213" s="1902"/>
      <c r="F213" s="1902"/>
      <c r="G213" s="1902"/>
      <c r="H213" s="1902"/>
      <c r="I213" s="1902"/>
      <c r="J213" s="1902"/>
      <c r="K213" s="1902"/>
      <c r="L213" s="1940"/>
      <c r="M213" s="1940"/>
      <c r="N213" s="1940"/>
      <c r="O213" s="1940"/>
      <c r="P213" s="339"/>
      <c r="Q213" s="1902"/>
      <c r="R213" s="1902"/>
      <c r="S213" s="1902"/>
      <c r="T213" s="1902"/>
      <c r="U213" s="1902"/>
      <c r="V213" s="1902"/>
      <c r="W213" s="1902"/>
      <c r="X213" s="1902"/>
      <c r="Y213" s="1902"/>
      <c r="Z213" s="1902"/>
      <c r="AA213" s="1902"/>
      <c r="AB213" s="1902"/>
      <c r="AC213" s="1902"/>
      <c r="AD213" s="1902"/>
      <c r="AE213" s="1902"/>
      <c r="AF213" s="1902"/>
      <c r="AG213" s="1902"/>
      <c r="AH213" s="1902"/>
      <c r="AI213" s="1902"/>
      <c r="AJ213" s="1902"/>
      <c r="AK213" s="1902"/>
      <c r="AL213" s="1902"/>
      <c r="AM213" s="1902"/>
      <c r="AN213" s="1902"/>
      <c r="AO213" s="1902"/>
      <c r="AP213" s="1902"/>
      <c r="AQ213" s="1902"/>
      <c r="AR213" s="1902"/>
      <c r="AS213" s="1902"/>
      <c r="AT213" s="1902"/>
      <c r="AU213" s="1902"/>
      <c r="AV213" s="1902"/>
      <c r="AW213" s="1902"/>
      <c r="AX213" s="1902"/>
      <c r="AY213" s="1902"/>
      <c r="AZ213" s="1902"/>
      <c r="BA213" s="1902"/>
      <c r="BB213" s="1902"/>
      <c r="BC213" s="1902"/>
      <c r="BD213" s="1902"/>
      <c r="BE213" s="1902"/>
      <c r="BF213" s="1902"/>
      <c r="BG213" s="1902"/>
      <c r="BH213" s="1902"/>
      <c r="BI213" s="1902"/>
      <c r="BJ213" s="1902"/>
      <c r="BK213" s="1902"/>
      <c r="BL213" s="1902"/>
      <c r="BM213" s="1902"/>
      <c r="BN213" s="1902"/>
      <c r="BO213" s="1902"/>
      <c r="BP213" s="1902"/>
      <c r="BQ213" s="1902"/>
      <c r="BR213" s="1902"/>
      <c r="BS213" s="1902"/>
      <c r="BT213" s="1902"/>
      <c r="BU213" s="1902"/>
      <c r="BV213" s="1902"/>
      <c r="BW213" s="1902"/>
      <c r="BX213" s="1902"/>
      <c r="BY213" s="1902"/>
      <c r="BZ213" s="1902"/>
      <c r="CA213" s="1902"/>
      <c r="CB213" s="1902"/>
      <c r="CC213" s="1902"/>
      <c r="CD213" s="1902"/>
      <c r="CE213" s="1902"/>
      <c r="CF213" s="1902"/>
    </row>
    <row r="214" spans="2:84" s="329" customFormat="1">
      <c r="B214" s="1902"/>
      <c r="C214" s="1902"/>
      <c r="D214" s="1902"/>
      <c r="E214" s="1902"/>
      <c r="F214" s="1902"/>
      <c r="G214" s="1902"/>
      <c r="H214" s="1902"/>
      <c r="I214" s="1902"/>
      <c r="J214" s="1902"/>
      <c r="K214" s="1902"/>
      <c r="L214" s="1940"/>
      <c r="M214" s="1940"/>
      <c r="N214" s="1940"/>
      <c r="O214" s="1940"/>
      <c r="P214" s="339"/>
      <c r="Q214" s="1902"/>
      <c r="R214" s="1902"/>
      <c r="S214" s="1902"/>
      <c r="T214" s="1902"/>
      <c r="U214" s="1902"/>
      <c r="V214" s="1902"/>
      <c r="W214" s="1902"/>
      <c r="X214" s="1902"/>
      <c r="Y214" s="1902"/>
      <c r="Z214" s="1902"/>
      <c r="AA214" s="1902"/>
      <c r="AB214" s="1902"/>
      <c r="AC214" s="1902"/>
      <c r="AD214" s="1902"/>
      <c r="AE214" s="1902"/>
      <c r="AF214" s="1902"/>
      <c r="AG214" s="1902"/>
      <c r="AH214" s="1902"/>
      <c r="AI214" s="1902"/>
      <c r="AJ214" s="1902"/>
      <c r="AK214" s="1902"/>
      <c r="AL214" s="1902"/>
      <c r="AM214" s="1902"/>
      <c r="AN214" s="1902"/>
      <c r="AO214" s="1902"/>
      <c r="AP214" s="1902"/>
      <c r="AQ214" s="1902"/>
      <c r="AR214" s="1902"/>
      <c r="AS214" s="1902"/>
      <c r="AT214" s="1902"/>
      <c r="AU214" s="1902"/>
      <c r="AV214" s="1902"/>
      <c r="AW214" s="1902"/>
      <c r="AX214" s="1902"/>
      <c r="AY214" s="1902"/>
      <c r="AZ214" s="1902"/>
      <c r="BA214" s="1902"/>
      <c r="BB214" s="1902"/>
      <c r="BC214" s="1902"/>
      <c r="BD214" s="1902"/>
      <c r="BE214" s="1902"/>
      <c r="BF214" s="1902"/>
      <c r="BG214" s="1902"/>
      <c r="BH214" s="1902"/>
      <c r="BI214" s="1902"/>
      <c r="BJ214" s="1902"/>
      <c r="BK214" s="1902"/>
      <c r="BL214" s="1902"/>
      <c r="BM214" s="1902"/>
      <c r="BN214" s="1902"/>
      <c r="BO214" s="1902"/>
      <c r="BP214" s="1902"/>
      <c r="BQ214" s="1902"/>
      <c r="BR214" s="1902"/>
      <c r="BS214" s="1902"/>
      <c r="BT214" s="1902"/>
      <c r="BU214" s="1902"/>
      <c r="BV214" s="1902"/>
      <c r="BW214" s="1902"/>
      <c r="BX214" s="1902"/>
      <c r="BY214" s="1902"/>
      <c r="BZ214" s="1902"/>
      <c r="CA214" s="1902"/>
      <c r="CB214" s="1902"/>
      <c r="CC214" s="1902"/>
      <c r="CD214" s="1902"/>
      <c r="CE214" s="1902"/>
      <c r="CF214" s="1902"/>
    </row>
    <row r="215" spans="2:84" s="329" customFormat="1">
      <c r="B215" s="1902"/>
      <c r="C215" s="1902"/>
      <c r="D215" s="1902"/>
      <c r="E215" s="1902"/>
      <c r="F215" s="1902"/>
      <c r="G215" s="1902"/>
      <c r="H215" s="1902"/>
      <c r="I215" s="1902"/>
      <c r="J215" s="1902"/>
      <c r="K215" s="1902"/>
      <c r="L215" s="1940"/>
      <c r="M215" s="1940"/>
      <c r="N215" s="1940"/>
      <c r="O215" s="1940"/>
      <c r="P215" s="339"/>
      <c r="Q215" s="1902"/>
      <c r="R215" s="1902"/>
      <c r="S215" s="1902"/>
      <c r="T215" s="1902"/>
      <c r="U215" s="1902"/>
      <c r="V215" s="1902"/>
      <c r="W215" s="1902"/>
      <c r="X215" s="1902"/>
      <c r="Y215" s="1902"/>
      <c r="Z215" s="1902"/>
      <c r="AA215" s="1902"/>
      <c r="AB215" s="1902"/>
      <c r="AC215" s="1902"/>
      <c r="AD215" s="1902"/>
      <c r="AE215" s="1902"/>
      <c r="AF215" s="1902"/>
      <c r="AG215" s="1902"/>
      <c r="AH215" s="1902"/>
      <c r="AI215" s="1902"/>
      <c r="AJ215" s="1902"/>
      <c r="AK215" s="1902"/>
      <c r="AL215" s="1902"/>
      <c r="AM215" s="1902"/>
      <c r="AN215" s="1902"/>
      <c r="AO215" s="1902"/>
      <c r="AP215" s="1902"/>
      <c r="AQ215" s="1902"/>
      <c r="AR215" s="1902"/>
      <c r="AS215" s="1902"/>
      <c r="AT215" s="1902"/>
      <c r="AU215" s="1902"/>
      <c r="AV215" s="1902"/>
      <c r="AW215" s="1902"/>
      <c r="AX215" s="1902"/>
      <c r="AY215" s="1902"/>
      <c r="AZ215" s="1902"/>
      <c r="BA215" s="1902"/>
      <c r="BB215" s="1902"/>
      <c r="BC215" s="1902"/>
      <c r="BD215" s="1902"/>
      <c r="BE215" s="1902"/>
      <c r="BF215" s="1902"/>
      <c r="BG215" s="1902"/>
      <c r="BH215" s="1902"/>
      <c r="BI215" s="1902"/>
      <c r="BJ215" s="1902"/>
      <c r="BK215" s="1902"/>
      <c r="BL215" s="1902"/>
      <c r="BM215" s="1902"/>
      <c r="BN215" s="1902"/>
      <c r="BO215" s="1902"/>
      <c r="BP215" s="1902"/>
      <c r="BQ215" s="1902"/>
      <c r="BR215" s="1902"/>
      <c r="BS215" s="1902"/>
      <c r="BT215" s="1902"/>
      <c r="BU215" s="1902"/>
      <c r="BV215" s="1902"/>
      <c r="BW215" s="1902"/>
      <c r="BX215" s="1902"/>
      <c r="BY215" s="1902"/>
      <c r="BZ215" s="1902"/>
      <c r="CA215" s="1902"/>
      <c r="CB215" s="1902"/>
      <c r="CC215" s="1902"/>
      <c r="CD215" s="1902"/>
      <c r="CE215" s="1902"/>
      <c r="CF215" s="1902"/>
    </row>
    <row r="216" spans="2:84" s="329" customFormat="1">
      <c r="B216" s="1902"/>
      <c r="C216" s="1902"/>
      <c r="D216" s="1902"/>
      <c r="E216" s="1902"/>
      <c r="F216" s="1902"/>
      <c r="G216" s="1902"/>
      <c r="H216" s="1902"/>
      <c r="I216" s="1902"/>
      <c r="J216" s="1902"/>
      <c r="K216" s="1902"/>
      <c r="L216" s="1940"/>
      <c r="M216" s="1940"/>
      <c r="N216" s="1940"/>
      <c r="O216" s="1940"/>
      <c r="P216" s="339"/>
      <c r="Q216" s="1902"/>
      <c r="R216" s="1902"/>
      <c r="S216" s="1902"/>
      <c r="T216" s="1902"/>
      <c r="U216" s="1902"/>
      <c r="V216" s="1902"/>
      <c r="W216" s="1902"/>
      <c r="X216" s="1902"/>
      <c r="Y216" s="1902"/>
      <c r="Z216" s="1902"/>
      <c r="AA216" s="1902"/>
      <c r="AB216" s="1902"/>
      <c r="AC216" s="1902"/>
      <c r="AD216" s="1902"/>
      <c r="AE216" s="1902"/>
      <c r="AF216" s="1902"/>
      <c r="AG216" s="1902"/>
      <c r="AH216" s="1902"/>
      <c r="AI216" s="1902"/>
      <c r="AJ216" s="1902"/>
      <c r="AK216" s="1902"/>
      <c r="AL216" s="1902"/>
      <c r="AM216" s="1902"/>
      <c r="AN216" s="1902"/>
      <c r="AO216" s="1902"/>
      <c r="AP216" s="1902"/>
      <c r="AQ216" s="1902"/>
      <c r="AR216" s="1902"/>
      <c r="AS216" s="1902"/>
      <c r="AT216" s="1902"/>
      <c r="AU216" s="1902"/>
      <c r="AV216" s="1902"/>
      <c r="AW216" s="1902"/>
      <c r="AX216" s="1902"/>
      <c r="AY216" s="1902"/>
      <c r="AZ216" s="1902"/>
      <c r="BA216" s="1902"/>
      <c r="BB216" s="1902"/>
      <c r="BC216" s="1902"/>
      <c r="BD216" s="1902"/>
      <c r="BE216" s="1902"/>
      <c r="BF216" s="1902"/>
      <c r="BG216" s="1902"/>
      <c r="BH216" s="1902"/>
      <c r="BI216" s="1902"/>
      <c r="BJ216" s="1902"/>
      <c r="BK216" s="1902"/>
      <c r="BL216" s="1902"/>
      <c r="BM216" s="1902"/>
      <c r="BN216" s="1902"/>
      <c r="BO216" s="1902"/>
      <c r="BP216" s="1902"/>
      <c r="BQ216" s="1902"/>
      <c r="BR216" s="1902"/>
      <c r="BS216" s="1902"/>
      <c r="BT216" s="1902"/>
      <c r="BU216" s="1902"/>
      <c r="BV216" s="1902"/>
      <c r="BW216" s="1902"/>
      <c r="BX216" s="1902"/>
      <c r="BY216" s="1902"/>
      <c r="BZ216" s="1902"/>
      <c r="CA216" s="1902"/>
      <c r="CB216" s="1902"/>
      <c r="CC216" s="1902"/>
      <c r="CD216" s="1902"/>
      <c r="CE216" s="1902"/>
      <c r="CF216" s="1902"/>
    </row>
    <row r="217" spans="2:84" s="329" customFormat="1">
      <c r="B217" s="1902"/>
      <c r="C217" s="1902"/>
      <c r="D217" s="1902"/>
      <c r="E217" s="1902"/>
      <c r="F217" s="1902"/>
      <c r="G217" s="1902"/>
      <c r="H217" s="1902"/>
      <c r="I217" s="1902"/>
      <c r="J217" s="1902"/>
      <c r="K217" s="1902"/>
      <c r="L217" s="1940"/>
      <c r="M217" s="1940"/>
      <c r="N217" s="1940"/>
      <c r="O217" s="1940"/>
      <c r="P217" s="339"/>
      <c r="Q217" s="1902"/>
      <c r="R217" s="1902"/>
      <c r="S217" s="1902"/>
      <c r="T217" s="1902"/>
      <c r="U217" s="1902"/>
      <c r="V217" s="1902"/>
      <c r="W217" s="1902"/>
      <c r="X217" s="1902"/>
      <c r="Y217" s="1902"/>
      <c r="Z217" s="1902"/>
      <c r="AA217" s="1902"/>
      <c r="AB217" s="1902"/>
      <c r="AC217" s="1902"/>
      <c r="AD217" s="1902"/>
      <c r="AE217" s="1902"/>
      <c r="AF217" s="1902"/>
      <c r="AG217" s="1902"/>
      <c r="AH217" s="1902"/>
      <c r="AI217" s="1902"/>
      <c r="AJ217" s="1902"/>
      <c r="AK217" s="1902"/>
      <c r="AL217" s="1902"/>
      <c r="AM217" s="1902"/>
      <c r="AN217" s="1902"/>
      <c r="AO217" s="1902"/>
      <c r="AP217" s="1902"/>
      <c r="AQ217" s="1902"/>
      <c r="AR217" s="1902"/>
      <c r="AS217" s="1902"/>
      <c r="AT217" s="1902"/>
      <c r="AU217" s="1902"/>
      <c r="AV217" s="1902"/>
      <c r="AW217" s="1902"/>
      <c r="AX217" s="1902"/>
      <c r="AY217" s="1902"/>
      <c r="AZ217" s="1902"/>
      <c r="BA217" s="1902"/>
      <c r="BB217" s="1902"/>
      <c r="BC217" s="1902"/>
      <c r="BD217" s="1902"/>
      <c r="BE217" s="1902"/>
      <c r="BF217" s="1902"/>
      <c r="BG217" s="1902"/>
      <c r="BH217" s="1902"/>
      <c r="BI217" s="1902"/>
      <c r="BJ217" s="1902"/>
      <c r="BK217" s="1902"/>
      <c r="BL217" s="1902"/>
      <c r="BM217" s="1902"/>
      <c r="BN217" s="1902"/>
      <c r="BO217" s="1902"/>
      <c r="BP217" s="1902"/>
      <c r="BQ217" s="1902"/>
      <c r="BR217" s="1902"/>
      <c r="BS217" s="1902"/>
      <c r="BT217" s="1902"/>
      <c r="BU217" s="1902"/>
      <c r="BV217" s="1902"/>
      <c r="BW217" s="1902"/>
      <c r="BX217" s="1902"/>
      <c r="BY217" s="1902"/>
      <c r="BZ217" s="1902"/>
      <c r="CA217" s="1902"/>
      <c r="CB217" s="1902"/>
      <c r="CC217" s="1902"/>
      <c r="CD217" s="1902"/>
      <c r="CE217" s="1902"/>
      <c r="CF217" s="1902"/>
    </row>
    <row r="218" spans="2:84" s="329" customFormat="1">
      <c r="B218" s="1902"/>
      <c r="C218" s="1902"/>
      <c r="D218" s="1902"/>
      <c r="E218" s="1902"/>
      <c r="F218" s="1902"/>
      <c r="G218" s="1902"/>
      <c r="H218" s="1902"/>
      <c r="I218" s="1902"/>
      <c r="J218" s="1902"/>
      <c r="K218" s="1902"/>
      <c r="L218" s="1940"/>
      <c r="M218" s="1940"/>
      <c r="N218" s="1940"/>
      <c r="O218" s="1940"/>
      <c r="P218" s="339"/>
      <c r="Q218" s="1902"/>
      <c r="R218" s="1902"/>
      <c r="S218" s="1902"/>
      <c r="T218" s="1902"/>
      <c r="U218" s="1902"/>
      <c r="V218" s="1902"/>
      <c r="W218" s="1902"/>
      <c r="X218" s="1902"/>
      <c r="Y218" s="1902"/>
      <c r="Z218" s="1902"/>
      <c r="AA218" s="1902"/>
      <c r="AB218" s="1902"/>
      <c r="AC218" s="1902"/>
      <c r="AD218" s="1902"/>
      <c r="AE218" s="1902"/>
      <c r="AF218" s="1902"/>
      <c r="AG218" s="1902"/>
      <c r="AH218" s="1902"/>
      <c r="AI218" s="1902"/>
      <c r="AJ218" s="1902"/>
      <c r="AK218" s="1902"/>
      <c r="AL218" s="1902"/>
      <c r="AM218" s="1902"/>
      <c r="AN218" s="1902"/>
      <c r="AO218" s="1902"/>
      <c r="AP218" s="1902"/>
      <c r="AQ218" s="1902"/>
      <c r="AR218" s="1902"/>
      <c r="AS218" s="1902"/>
      <c r="AT218" s="1902"/>
      <c r="AU218" s="1902"/>
      <c r="AV218" s="1902"/>
      <c r="AW218" s="1902"/>
      <c r="AX218" s="1902"/>
      <c r="AY218" s="1902"/>
      <c r="AZ218" s="1902"/>
      <c r="BA218" s="1902"/>
      <c r="BB218" s="1902"/>
      <c r="BC218" s="1902"/>
      <c r="BD218" s="1902"/>
      <c r="BE218" s="1902"/>
      <c r="BF218" s="1902"/>
      <c r="BG218" s="1902"/>
      <c r="BH218" s="1902"/>
      <c r="BI218" s="1902"/>
      <c r="BJ218" s="1902"/>
      <c r="BK218" s="1902"/>
      <c r="BL218" s="1902"/>
      <c r="BM218" s="1902"/>
      <c r="BN218" s="1902"/>
      <c r="BO218" s="1902"/>
      <c r="BP218" s="1902"/>
      <c r="BQ218" s="1902"/>
      <c r="BR218" s="1902"/>
      <c r="BS218" s="1902"/>
      <c r="BT218" s="1902"/>
      <c r="BU218" s="1902"/>
      <c r="BV218" s="1902"/>
      <c r="BW218" s="1902"/>
      <c r="BX218" s="1902"/>
      <c r="BY218" s="1902"/>
      <c r="BZ218" s="1902"/>
      <c r="CA218" s="1902"/>
      <c r="CB218" s="1902"/>
      <c r="CC218" s="1902"/>
      <c r="CD218" s="1902"/>
      <c r="CE218" s="1902"/>
      <c r="CF218" s="1902"/>
    </row>
    <row r="219" spans="2:84" s="329" customFormat="1">
      <c r="B219" s="1902"/>
      <c r="C219" s="1902"/>
      <c r="D219" s="1902"/>
      <c r="E219" s="1902"/>
      <c r="F219" s="1902"/>
      <c r="G219" s="1902"/>
      <c r="H219" s="1902"/>
      <c r="I219" s="1902"/>
      <c r="J219" s="1902"/>
      <c r="K219" s="1902"/>
      <c r="L219" s="1940"/>
      <c r="M219" s="1940"/>
      <c r="N219" s="1940"/>
      <c r="O219" s="1940"/>
      <c r="P219" s="339"/>
      <c r="Q219" s="1902"/>
      <c r="R219" s="1902"/>
      <c r="S219" s="1902"/>
      <c r="T219" s="1902"/>
      <c r="U219" s="1902"/>
      <c r="V219" s="1902"/>
      <c r="W219" s="1902"/>
      <c r="X219" s="1902"/>
      <c r="Y219" s="1902"/>
      <c r="Z219" s="1902"/>
      <c r="AA219" s="1902"/>
      <c r="AB219" s="1902"/>
      <c r="AC219" s="1902"/>
      <c r="AD219" s="1902"/>
      <c r="AE219" s="1902"/>
      <c r="AF219" s="1902"/>
      <c r="AG219" s="1902"/>
      <c r="AH219" s="1902"/>
      <c r="AI219" s="1902"/>
      <c r="AJ219" s="1902"/>
      <c r="AK219" s="1902"/>
      <c r="AL219" s="1902"/>
      <c r="AM219" s="1902"/>
      <c r="AN219" s="1902"/>
      <c r="AO219" s="1902"/>
      <c r="AP219" s="1902"/>
      <c r="AQ219" s="1902"/>
      <c r="AR219" s="1902"/>
      <c r="AS219" s="1902"/>
      <c r="AT219" s="1902"/>
      <c r="AU219" s="1902"/>
      <c r="AV219" s="1902"/>
      <c r="AW219" s="1902"/>
      <c r="AX219" s="1902"/>
      <c r="AY219" s="1902"/>
      <c r="AZ219" s="1902"/>
      <c r="BA219" s="1902"/>
      <c r="BB219" s="1902"/>
      <c r="BC219" s="1902"/>
      <c r="BD219" s="1902"/>
      <c r="BE219" s="1902"/>
      <c r="BF219" s="1902"/>
      <c r="BG219" s="1902"/>
      <c r="BH219" s="1902"/>
      <c r="BI219" s="1902"/>
      <c r="BJ219" s="1902"/>
      <c r="BK219" s="1902"/>
      <c r="BL219" s="1902"/>
      <c r="BM219" s="1902"/>
      <c r="BN219" s="1902"/>
      <c r="BO219" s="1902"/>
      <c r="BP219" s="1902"/>
      <c r="BQ219" s="1902"/>
      <c r="BR219" s="1902"/>
      <c r="BS219" s="1902"/>
      <c r="BT219" s="1902"/>
      <c r="BU219" s="1902"/>
      <c r="BV219" s="1902"/>
      <c r="BW219" s="1902"/>
      <c r="BX219" s="1902"/>
      <c r="BY219" s="1902"/>
      <c r="BZ219" s="1902"/>
      <c r="CA219" s="1902"/>
      <c r="CB219" s="1902"/>
      <c r="CC219" s="1902"/>
      <c r="CD219" s="1902"/>
      <c r="CE219" s="1902"/>
      <c r="CF219" s="1902"/>
    </row>
    <row r="220" spans="2:84" s="329" customFormat="1">
      <c r="B220" s="1902"/>
      <c r="C220" s="1902"/>
      <c r="D220" s="1902"/>
      <c r="E220" s="1902"/>
      <c r="F220" s="1902"/>
      <c r="G220" s="1902"/>
      <c r="H220" s="1902"/>
      <c r="I220" s="1902"/>
      <c r="J220" s="1902"/>
      <c r="K220" s="1902"/>
      <c r="L220" s="1940"/>
      <c r="M220" s="1940"/>
      <c r="N220" s="1940"/>
      <c r="O220" s="1940"/>
      <c r="P220" s="339"/>
      <c r="Q220" s="1902"/>
      <c r="R220" s="1902"/>
      <c r="S220" s="1902"/>
      <c r="T220" s="1902"/>
      <c r="U220" s="1902"/>
      <c r="V220" s="1902"/>
      <c r="W220" s="1902"/>
      <c r="X220" s="1902"/>
      <c r="Y220" s="1902"/>
      <c r="Z220" s="1902"/>
      <c r="AA220" s="1902"/>
      <c r="AB220" s="1902"/>
      <c r="AC220" s="1902"/>
      <c r="AD220" s="1902"/>
      <c r="AE220" s="1902"/>
      <c r="AF220" s="1902"/>
      <c r="AG220" s="1902"/>
      <c r="AH220" s="1902"/>
      <c r="AI220" s="1902"/>
      <c r="AJ220" s="1902"/>
      <c r="AK220" s="1902"/>
      <c r="AL220" s="1902"/>
      <c r="AM220" s="1902"/>
      <c r="AN220" s="1902"/>
      <c r="AO220" s="1902"/>
      <c r="AP220" s="1902"/>
      <c r="AQ220" s="1902"/>
      <c r="AR220" s="1902"/>
      <c r="AS220" s="1902"/>
      <c r="AT220" s="1902"/>
      <c r="AU220" s="1902"/>
      <c r="AV220" s="1902"/>
      <c r="AW220" s="1902"/>
      <c r="AX220" s="1902"/>
      <c r="AY220" s="1902"/>
      <c r="AZ220" s="1902"/>
      <c r="BA220" s="1902"/>
      <c r="BB220" s="1902"/>
      <c r="BC220" s="1902"/>
      <c r="BD220" s="1902"/>
      <c r="BE220" s="1902"/>
      <c r="BF220" s="1902"/>
      <c r="BG220" s="1902"/>
      <c r="BH220" s="1902"/>
      <c r="BI220" s="1902"/>
      <c r="BJ220" s="1902"/>
      <c r="BK220" s="1902"/>
      <c r="BL220" s="1902"/>
      <c r="BM220" s="1902"/>
      <c r="BN220" s="1902"/>
      <c r="BO220" s="1902"/>
      <c r="BP220" s="1902"/>
      <c r="BQ220" s="1902"/>
      <c r="BR220" s="1902"/>
      <c r="BS220" s="1902"/>
      <c r="BT220" s="1902"/>
      <c r="BU220" s="1902"/>
      <c r="BV220" s="1902"/>
      <c r="BW220" s="1902"/>
      <c r="BX220" s="1902"/>
      <c r="BY220" s="1902"/>
      <c r="BZ220" s="1902"/>
      <c r="CA220" s="1902"/>
      <c r="CB220" s="1902"/>
      <c r="CC220" s="1902"/>
      <c r="CD220" s="1902"/>
      <c r="CE220" s="1902"/>
      <c r="CF220" s="1902"/>
    </row>
    <row r="221" spans="2:84" s="329" customFormat="1">
      <c r="B221" s="1902"/>
      <c r="C221" s="1902"/>
      <c r="D221" s="1902"/>
      <c r="E221" s="1902"/>
      <c r="F221" s="1902"/>
      <c r="G221" s="1902"/>
      <c r="H221" s="1902"/>
      <c r="I221" s="1902"/>
      <c r="J221" s="1902"/>
      <c r="K221" s="1902"/>
      <c r="L221" s="1940"/>
      <c r="M221" s="1940"/>
      <c r="N221" s="1940"/>
      <c r="O221" s="1940"/>
      <c r="P221" s="339"/>
      <c r="Q221" s="1902"/>
      <c r="R221" s="1902"/>
      <c r="S221" s="1902"/>
      <c r="T221" s="1902"/>
      <c r="U221" s="1902"/>
      <c r="V221" s="1902"/>
      <c r="W221" s="1902"/>
      <c r="X221" s="1902"/>
      <c r="Y221" s="1902"/>
      <c r="Z221" s="1902"/>
      <c r="AA221" s="1902"/>
      <c r="AB221" s="1902"/>
      <c r="AC221" s="1902"/>
      <c r="AD221" s="1902"/>
      <c r="AE221" s="1902"/>
      <c r="AF221" s="1902"/>
      <c r="AG221" s="1902"/>
      <c r="AH221" s="1902"/>
      <c r="AI221" s="1902"/>
      <c r="AJ221" s="1902"/>
      <c r="AK221" s="1902"/>
      <c r="AL221" s="1902"/>
      <c r="AM221" s="1902"/>
      <c r="AN221" s="1902"/>
      <c r="AO221" s="1902"/>
      <c r="AP221" s="1902"/>
      <c r="AQ221" s="1902"/>
      <c r="AR221" s="1902"/>
      <c r="AS221" s="1902"/>
      <c r="AT221" s="1902"/>
      <c r="AU221" s="1902"/>
      <c r="AV221" s="1902"/>
      <c r="AW221" s="1902"/>
      <c r="AX221" s="1902"/>
      <c r="AY221" s="1902"/>
      <c r="AZ221" s="1902"/>
      <c r="BA221" s="1902"/>
      <c r="BB221" s="1902"/>
      <c r="BC221" s="1902"/>
      <c r="BD221" s="1902"/>
      <c r="BE221" s="1902"/>
      <c r="BF221" s="1902"/>
      <c r="BG221" s="1902"/>
      <c r="BH221" s="1902"/>
      <c r="BI221" s="1902"/>
      <c r="BJ221" s="1902"/>
      <c r="BK221" s="1902"/>
      <c r="BL221" s="1902"/>
      <c r="BM221" s="1902"/>
      <c r="BN221" s="1902"/>
      <c r="BO221" s="1902"/>
      <c r="BP221" s="1902"/>
      <c r="BQ221" s="1902"/>
      <c r="BR221" s="1902"/>
      <c r="BS221" s="1902"/>
      <c r="BT221" s="1902"/>
      <c r="BU221" s="1902"/>
      <c r="BV221" s="1902"/>
      <c r="BW221" s="1902"/>
      <c r="BX221" s="1902"/>
      <c r="BY221" s="1902"/>
      <c r="BZ221" s="1902"/>
      <c r="CA221" s="1902"/>
      <c r="CB221" s="1902"/>
      <c r="CC221" s="1902"/>
      <c r="CD221" s="1902"/>
      <c r="CE221" s="1902"/>
      <c r="CF221" s="1902"/>
    </row>
    <row r="222" spans="2:84" s="329" customFormat="1">
      <c r="B222" s="1902"/>
      <c r="C222" s="1902"/>
      <c r="D222" s="1902"/>
      <c r="E222" s="1902"/>
      <c r="F222" s="1902"/>
      <c r="G222" s="1902"/>
      <c r="H222" s="1902"/>
      <c r="I222" s="1902"/>
      <c r="J222" s="1902"/>
      <c r="K222" s="1902"/>
      <c r="L222" s="1940"/>
      <c r="M222" s="1940"/>
      <c r="N222" s="1940"/>
      <c r="O222" s="1940"/>
      <c r="P222" s="339"/>
      <c r="Q222" s="1902"/>
      <c r="R222" s="1902"/>
      <c r="S222" s="1902"/>
      <c r="T222" s="1902"/>
      <c r="U222" s="1902"/>
      <c r="V222" s="1902"/>
      <c r="W222" s="1902"/>
      <c r="X222" s="1902"/>
      <c r="Y222" s="1902"/>
      <c r="Z222" s="1902"/>
      <c r="AA222" s="1902"/>
      <c r="AB222" s="1902"/>
      <c r="AC222" s="1902"/>
      <c r="AD222" s="1902"/>
      <c r="AE222" s="1902"/>
      <c r="AF222" s="1902"/>
      <c r="AG222" s="1902"/>
      <c r="AH222" s="1902"/>
      <c r="AI222" s="1902"/>
      <c r="AJ222" s="1902"/>
      <c r="AK222" s="1902"/>
      <c r="AL222" s="1902"/>
      <c r="AM222" s="1902"/>
      <c r="AN222" s="1902"/>
      <c r="AO222" s="1902"/>
      <c r="AP222" s="1902"/>
      <c r="AQ222" s="1902"/>
      <c r="AR222" s="1902"/>
      <c r="AS222" s="1902"/>
      <c r="AT222" s="1902"/>
      <c r="AU222" s="1902"/>
      <c r="AV222" s="1902"/>
      <c r="AW222" s="1902"/>
      <c r="AX222" s="1902"/>
      <c r="AY222" s="1902"/>
      <c r="AZ222" s="1902"/>
      <c r="BA222" s="1902"/>
      <c r="BB222" s="1902"/>
      <c r="BC222" s="1902"/>
      <c r="BD222" s="1902"/>
      <c r="BE222" s="1902"/>
      <c r="BF222" s="1902"/>
      <c r="BG222" s="1902"/>
      <c r="BH222" s="1902"/>
      <c r="BI222" s="1902"/>
      <c r="BJ222" s="1902"/>
      <c r="BK222" s="1902"/>
      <c r="BL222" s="1902"/>
      <c r="BM222" s="1902"/>
      <c r="BN222" s="1902"/>
      <c r="BO222" s="1902"/>
      <c r="BP222" s="1902"/>
      <c r="BQ222" s="1902"/>
      <c r="BR222" s="1902"/>
      <c r="BS222" s="1902"/>
      <c r="BT222" s="1902"/>
      <c r="BU222" s="1902"/>
      <c r="BV222" s="1902"/>
      <c r="BW222" s="1902"/>
      <c r="BX222" s="1902"/>
      <c r="BY222" s="1902"/>
      <c r="BZ222" s="1902"/>
      <c r="CA222" s="1902"/>
      <c r="CB222" s="1902"/>
      <c r="CC222" s="1902"/>
      <c r="CD222" s="1902"/>
      <c r="CE222" s="1902"/>
      <c r="CF222" s="1902"/>
    </row>
    <row r="223" spans="2:84" s="329" customFormat="1">
      <c r="B223" s="1902"/>
      <c r="C223" s="1902"/>
      <c r="D223" s="1902"/>
      <c r="E223" s="1902"/>
      <c r="F223" s="1902"/>
      <c r="G223" s="1902"/>
      <c r="H223" s="1902"/>
      <c r="I223" s="1902"/>
      <c r="J223" s="1902"/>
      <c r="K223" s="1902"/>
      <c r="L223" s="1940"/>
      <c r="M223" s="1940"/>
      <c r="N223" s="1940"/>
      <c r="O223" s="1940"/>
      <c r="P223" s="339"/>
      <c r="Q223" s="1902"/>
      <c r="R223" s="1902"/>
      <c r="S223" s="1902"/>
      <c r="T223" s="1902"/>
      <c r="U223" s="1902"/>
      <c r="V223" s="1902"/>
      <c r="W223" s="1902"/>
      <c r="X223" s="1902"/>
      <c r="Y223" s="1902"/>
      <c r="Z223" s="1902"/>
      <c r="AA223" s="1902"/>
      <c r="AB223" s="1902"/>
      <c r="AC223" s="1902"/>
      <c r="AD223" s="1902"/>
      <c r="AE223" s="1902"/>
      <c r="AF223" s="1902"/>
      <c r="AG223" s="1902"/>
      <c r="AH223" s="1902"/>
      <c r="AI223" s="1902"/>
      <c r="AJ223" s="1902"/>
      <c r="AK223" s="1902"/>
      <c r="AL223" s="1902"/>
      <c r="AM223" s="1902"/>
      <c r="AN223" s="1902"/>
      <c r="AO223" s="1902"/>
      <c r="AP223" s="1902"/>
      <c r="AQ223" s="1902"/>
      <c r="AR223" s="1902"/>
      <c r="AS223" s="1902"/>
      <c r="AT223" s="1902"/>
      <c r="AU223" s="1902"/>
      <c r="AV223" s="1902"/>
      <c r="AW223" s="1902"/>
      <c r="AX223" s="1902"/>
      <c r="AY223" s="1902"/>
      <c r="AZ223" s="1902"/>
      <c r="BA223" s="1902"/>
      <c r="BB223" s="1902"/>
      <c r="BC223" s="1902"/>
      <c r="BD223" s="1902"/>
      <c r="BE223" s="1902"/>
      <c r="BF223" s="1902"/>
      <c r="BG223" s="1902"/>
      <c r="BH223" s="1902"/>
      <c r="BI223" s="1902"/>
      <c r="BJ223" s="1902"/>
      <c r="BK223" s="1902"/>
      <c r="BL223" s="1902"/>
      <c r="BM223" s="1902"/>
      <c r="BN223" s="1902"/>
      <c r="BO223" s="1902"/>
      <c r="BP223" s="1902"/>
      <c r="BQ223" s="1902"/>
      <c r="BR223" s="1902"/>
      <c r="BS223" s="1902"/>
      <c r="BT223" s="1902"/>
      <c r="BU223" s="1902"/>
      <c r="BV223" s="1902"/>
      <c r="BW223" s="1902"/>
      <c r="BX223" s="1902"/>
      <c r="BY223" s="1902"/>
      <c r="BZ223" s="1902"/>
      <c r="CA223" s="1902"/>
      <c r="CB223" s="1902"/>
      <c r="CC223" s="1902"/>
      <c r="CD223" s="1902"/>
      <c r="CE223" s="1902"/>
      <c r="CF223" s="1902"/>
    </row>
    <row r="224" spans="2:84" s="329" customFormat="1">
      <c r="B224" s="1902"/>
      <c r="C224" s="1902"/>
      <c r="D224" s="1902"/>
      <c r="E224" s="1902"/>
      <c r="F224" s="1902"/>
      <c r="G224" s="1902"/>
      <c r="H224" s="1902"/>
      <c r="I224" s="1902"/>
      <c r="J224" s="1902"/>
      <c r="K224" s="1902"/>
      <c r="L224" s="1940"/>
      <c r="M224" s="1940"/>
      <c r="N224" s="1940"/>
      <c r="O224" s="1940"/>
      <c r="P224" s="339"/>
      <c r="Q224" s="1902"/>
      <c r="R224" s="1902"/>
      <c r="S224" s="1902"/>
      <c r="T224" s="1902"/>
      <c r="U224" s="1902"/>
      <c r="V224" s="1902"/>
      <c r="W224" s="1902"/>
      <c r="X224" s="1902"/>
      <c r="Y224" s="1902"/>
      <c r="Z224" s="1902"/>
      <c r="AA224" s="1902"/>
      <c r="AB224" s="1902"/>
      <c r="AC224" s="1902"/>
      <c r="AD224" s="1902"/>
      <c r="AE224" s="1902"/>
      <c r="AF224" s="1902"/>
      <c r="AG224" s="1902"/>
      <c r="AH224" s="1902"/>
      <c r="AI224" s="1902"/>
      <c r="AJ224" s="1902"/>
      <c r="AK224" s="1902"/>
      <c r="AL224" s="1902"/>
      <c r="AM224" s="1902"/>
      <c r="AN224" s="1902"/>
      <c r="AO224" s="1902"/>
      <c r="AP224" s="1902"/>
      <c r="AQ224" s="1902"/>
      <c r="AR224" s="1902"/>
      <c r="AS224" s="1902"/>
      <c r="AT224" s="1902"/>
      <c r="AU224" s="1902"/>
      <c r="AV224" s="1902"/>
      <c r="AW224" s="1902"/>
      <c r="AX224" s="1902"/>
      <c r="AY224" s="1902"/>
      <c r="AZ224" s="1902"/>
      <c r="BA224" s="1902"/>
      <c r="BB224" s="1902"/>
      <c r="BC224" s="1902"/>
      <c r="BD224" s="1902"/>
      <c r="BE224" s="1902"/>
      <c r="BF224" s="1902"/>
      <c r="BG224" s="1902"/>
      <c r="BH224" s="1902"/>
      <c r="BI224" s="1902"/>
      <c r="BJ224" s="1902"/>
      <c r="BK224" s="1902"/>
      <c r="BL224" s="1902"/>
      <c r="BM224" s="1902"/>
      <c r="BN224" s="1902"/>
      <c r="BO224" s="1902"/>
      <c r="BP224" s="1902"/>
      <c r="BQ224" s="1902"/>
      <c r="BR224" s="1902"/>
      <c r="BS224" s="1902"/>
      <c r="BT224" s="1902"/>
      <c r="BU224" s="1902"/>
      <c r="BV224" s="1902"/>
      <c r="BW224" s="1902"/>
      <c r="BX224" s="1902"/>
      <c r="BY224" s="1902"/>
      <c r="BZ224" s="1902"/>
      <c r="CA224" s="1902"/>
      <c r="CB224" s="1902"/>
      <c r="CC224" s="1902"/>
      <c r="CD224" s="1902"/>
      <c r="CE224" s="1902"/>
      <c r="CF224" s="1902"/>
    </row>
    <row r="225" spans="2:84" s="329" customFormat="1">
      <c r="B225" s="1902"/>
      <c r="C225" s="1902"/>
      <c r="D225" s="1902"/>
      <c r="E225" s="1902"/>
      <c r="F225" s="1902"/>
      <c r="G225" s="1902"/>
      <c r="H225" s="1902"/>
      <c r="I225" s="1902"/>
      <c r="J225" s="1902"/>
      <c r="K225" s="1902"/>
      <c r="L225" s="1940"/>
      <c r="M225" s="1940"/>
      <c r="N225" s="1940"/>
      <c r="O225" s="1940"/>
      <c r="P225" s="339"/>
      <c r="Q225" s="1902"/>
      <c r="R225" s="1902"/>
      <c r="S225" s="1902"/>
      <c r="T225" s="1902"/>
      <c r="U225" s="1902"/>
      <c r="V225" s="1902"/>
      <c r="W225" s="1902"/>
      <c r="X225" s="1902"/>
      <c r="Y225" s="1902"/>
      <c r="Z225" s="1902"/>
      <c r="AA225" s="1902"/>
      <c r="AB225" s="1902"/>
      <c r="AC225" s="1902"/>
      <c r="AD225" s="1902"/>
      <c r="AE225" s="1902"/>
      <c r="AF225" s="1902"/>
      <c r="AG225" s="1902"/>
      <c r="AH225" s="1902"/>
      <c r="AI225" s="1902"/>
      <c r="AJ225" s="1902"/>
      <c r="AK225" s="1902"/>
      <c r="AL225" s="1902"/>
      <c r="AM225" s="1902"/>
      <c r="AN225" s="1902"/>
      <c r="AO225" s="1902"/>
      <c r="AP225" s="1902"/>
      <c r="AQ225" s="1902"/>
      <c r="AR225" s="1902"/>
      <c r="AS225" s="1902"/>
      <c r="AT225" s="1902"/>
      <c r="AU225" s="1902"/>
      <c r="AV225" s="1902"/>
      <c r="AW225" s="1902"/>
      <c r="AX225" s="1902"/>
      <c r="AY225" s="1902"/>
      <c r="AZ225" s="1902"/>
      <c r="BA225" s="1902"/>
      <c r="BB225" s="1902"/>
      <c r="BC225" s="1902"/>
      <c r="BD225" s="1902"/>
      <c r="BE225" s="1902"/>
      <c r="BF225" s="1902"/>
      <c r="BG225" s="1902"/>
      <c r="BH225" s="1902"/>
      <c r="BI225" s="1902"/>
      <c r="BJ225" s="1902"/>
      <c r="BK225" s="1902"/>
      <c r="BL225" s="1902"/>
      <c r="BM225" s="1902"/>
      <c r="BN225" s="1902"/>
      <c r="BO225" s="1902"/>
      <c r="BP225" s="1902"/>
      <c r="BQ225" s="1902"/>
      <c r="BR225" s="1902"/>
      <c r="BS225" s="1902"/>
      <c r="BT225" s="1902"/>
      <c r="BU225" s="1902"/>
      <c r="BV225" s="1902"/>
      <c r="BW225" s="1902"/>
      <c r="BX225" s="1902"/>
      <c r="BY225" s="1902"/>
      <c r="BZ225" s="1902"/>
      <c r="CA225" s="1902"/>
      <c r="CB225" s="1902"/>
      <c r="CC225" s="1902"/>
      <c r="CD225" s="1902"/>
      <c r="CE225" s="1902"/>
      <c r="CF225" s="1902"/>
    </row>
    <row r="226" spans="2:84" s="329" customFormat="1">
      <c r="B226" s="1902"/>
      <c r="C226" s="1902"/>
      <c r="D226" s="1902"/>
      <c r="E226" s="1902"/>
      <c r="F226" s="1902"/>
      <c r="G226" s="1902"/>
      <c r="H226" s="1902"/>
      <c r="I226" s="1902"/>
      <c r="J226" s="1902"/>
      <c r="K226" s="1902"/>
      <c r="L226" s="1940"/>
      <c r="M226" s="1940"/>
      <c r="N226" s="1940"/>
      <c r="O226" s="1940"/>
      <c r="P226" s="339"/>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2"/>
      <c r="BE226" s="1902"/>
      <c r="BF226" s="1902"/>
      <c r="BG226" s="1902"/>
      <c r="BH226" s="1902"/>
      <c r="BI226" s="1902"/>
      <c r="BJ226" s="1902"/>
      <c r="BK226" s="1902"/>
      <c r="BL226" s="1902"/>
      <c r="BM226" s="1902"/>
      <c r="BN226" s="1902"/>
      <c r="BO226" s="1902"/>
      <c r="BP226" s="1902"/>
      <c r="BQ226" s="1902"/>
      <c r="BR226" s="1902"/>
      <c r="BS226" s="1902"/>
      <c r="BT226" s="1902"/>
      <c r="BU226" s="1902"/>
      <c r="BV226" s="1902"/>
      <c r="BW226" s="1902"/>
      <c r="BX226" s="1902"/>
      <c r="BY226" s="1902"/>
      <c r="BZ226" s="1902"/>
      <c r="CA226" s="1902"/>
      <c r="CB226" s="1902"/>
      <c r="CC226" s="1902"/>
      <c r="CD226" s="1902"/>
      <c r="CE226" s="1902"/>
      <c r="CF226" s="1902"/>
    </row>
    <row r="227" spans="2:84" s="329" customFormat="1">
      <c r="B227" s="1902"/>
      <c r="C227" s="1902"/>
      <c r="D227" s="1902"/>
      <c r="E227" s="1902"/>
      <c r="F227" s="1902"/>
      <c r="G227" s="1902"/>
      <c r="H227" s="1902"/>
      <c r="I227" s="1902"/>
      <c r="J227" s="1902"/>
      <c r="K227" s="1902"/>
      <c r="L227" s="1940"/>
      <c r="M227" s="1940"/>
      <c r="N227" s="1940"/>
      <c r="O227" s="1940"/>
      <c r="P227" s="339"/>
      <c r="Q227" s="1902"/>
      <c r="R227" s="1902"/>
      <c r="S227" s="1902"/>
      <c r="T227" s="1902"/>
      <c r="U227" s="1902"/>
      <c r="V227" s="1902"/>
      <c r="W227" s="1902"/>
      <c r="X227" s="1902"/>
      <c r="Y227" s="1902"/>
      <c r="Z227" s="1902"/>
      <c r="AA227" s="1902"/>
      <c r="AB227" s="1902"/>
      <c r="AC227" s="1902"/>
      <c r="AD227" s="1902"/>
      <c r="AE227" s="1902"/>
      <c r="AF227" s="1902"/>
      <c r="AG227" s="1902"/>
      <c r="AH227" s="1902"/>
      <c r="AI227" s="1902"/>
      <c r="AJ227" s="1902"/>
      <c r="AK227" s="1902"/>
      <c r="AL227" s="1902"/>
      <c r="AM227" s="1902"/>
      <c r="AN227" s="1902"/>
      <c r="AO227" s="1902"/>
      <c r="AP227" s="1902"/>
      <c r="AQ227" s="1902"/>
      <c r="AR227" s="1902"/>
      <c r="AS227" s="1902"/>
      <c r="AT227" s="1902"/>
      <c r="AU227" s="1902"/>
      <c r="AV227" s="1902"/>
      <c r="AW227" s="1902"/>
      <c r="AX227" s="1902"/>
      <c r="AY227" s="1902"/>
      <c r="AZ227" s="1902"/>
      <c r="BA227" s="1902"/>
      <c r="BB227" s="1902"/>
      <c r="BC227" s="1902"/>
      <c r="BD227" s="1902"/>
      <c r="BE227" s="1902"/>
      <c r="BF227" s="1902"/>
      <c r="BG227" s="1902"/>
      <c r="BH227" s="1902"/>
      <c r="BI227" s="1902"/>
      <c r="BJ227" s="1902"/>
      <c r="BK227" s="1902"/>
      <c r="BL227" s="1902"/>
      <c r="BM227" s="1902"/>
      <c r="BN227" s="1902"/>
      <c r="BO227" s="1902"/>
      <c r="BP227" s="1902"/>
      <c r="BQ227" s="1902"/>
      <c r="BR227" s="1902"/>
      <c r="BS227" s="1902"/>
      <c r="BT227" s="1902"/>
      <c r="BU227" s="1902"/>
      <c r="BV227" s="1902"/>
      <c r="BW227" s="1902"/>
      <c r="BX227" s="1902"/>
      <c r="BY227" s="1902"/>
      <c r="BZ227" s="1902"/>
      <c r="CA227" s="1902"/>
      <c r="CB227" s="1902"/>
      <c r="CC227" s="1902"/>
      <c r="CD227" s="1902"/>
      <c r="CE227" s="1902"/>
      <c r="CF227" s="1902"/>
    </row>
    <row r="228" spans="2:84" s="329" customFormat="1">
      <c r="B228" s="1902"/>
      <c r="C228" s="1902"/>
      <c r="D228" s="1902"/>
      <c r="E228" s="1902"/>
      <c r="F228" s="1902"/>
      <c r="G228" s="1902"/>
      <c r="H228" s="1902"/>
      <c r="I228" s="1902"/>
      <c r="J228" s="1902"/>
      <c r="K228" s="1902"/>
      <c r="L228" s="1940"/>
      <c r="M228" s="1940"/>
      <c r="N228" s="1940"/>
      <c r="O228" s="1940"/>
      <c r="P228" s="339"/>
      <c r="Q228" s="1902"/>
      <c r="R228" s="1902"/>
      <c r="S228" s="1902"/>
      <c r="T228" s="1902"/>
      <c r="U228" s="1902"/>
      <c r="V228" s="1902"/>
      <c r="W228" s="1902"/>
      <c r="X228" s="1902"/>
      <c r="Y228" s="1902"/>
      <c r="Z228" s="1902"/>
      <c r="AA228" s="1902"/>
      <c r="AB228" s="1902"/>
      <c r="AC228" s="1902"/>
      <c r="AD228" s="1902"/>
      <c r="AE228" s="1902"/>
      <c r="AF228" s="1902"/>
      <c r="AG228" s="1902"/>
      <c r="AH228" s="1902"/>
      <c r="AI228" s="1902"/>
      <c r="AJ228" s="1902"/>
      <c r="AK228" s="1902"/>
      <c r="AL228" s="1902"/>
      <c r="AM228" s="1902"/>
      <c r="AN228" s="1902"/>
      <c r="AO228" s="1902"/>
      <c r="AP228" s="1902"/>
      <c r="AQ228" s="1902"/>
      <c r="AR228" s="1902"/>
      <c r="AS228" s="1902"/>
      <c r="AT228" s="1902"/>
      <c r="AU228" s="1902"/>
      <c r="AV228" s="1902"/>
      <c r="AW228" s="1902"/>
      <c r="AX228" s="1902"/>
      <c r="AY228" s="1902"/>
      <c r="AZ228" s="1902"/>
      <c r="BA228" s="1902"/>
      <c r="BB228" s="1902"/>
      <c r="BC228" s="1902"/>
      <c r="BD228" s="1902"/>
      <c r="BE228" s="1902"/>
      <c r="BF228" s="1902"/>
      <c r="BG228" s="1902"/>
      <c r="BH228" s="1902"/>
      <c r="BI228" s="1902"/>
      <c r="BJ228" s="1902"/>
      <c r="BK228" s="1902"/>
      <c r="BL228" s="1902"/>
      <c r="BM228" s="1902"/>
      <c r="BN228" s="1902"/>
      <c r="BO228" s="1902"/>
      <c r="BP228" s="1902"/>
      <c r="BQ228" s="1902"/>
      <c r="BR228" s="1902"/>
      <c r="BS228" s="1902"/>
      <c r="BT228" s="1902"/>
      <c r="BU228" s="1902"/>
      <c r="BV228" s="1902"/>
      <c r="BW228" s="1902"/>
      <c r="BX228" s="1902"/>
      <c r="BY228" s="1902"/>
      <c r="BZ228" s="1902"/>
      <c r="CA228" s="1902"/>
      <c r="CB228" s="1902"/>
      <c r="CC228" s="1902"/>
      <c r="CD228" s="1902"/>
      <c r="CE228" s="1902"/>
      <c r="CF228" s="1902"/>
    </row>
    <row r="229" spans="2:84" s="329" customFormat="1">
      <c r="B229" s="1902"/>
      <c r="C229" s="1902"/>
      <c r="D229" s="1902"/>
      <c r="E229" s="1902"/>
      <c r="F229" s="1902"/>
      <c r="G229" s="1902"/>
      <c r="H229" s="1902"/>
      <c r="I229" s="1902"/>
      <c r="J229" s="1902"/>
      <c r="K229" s="1902"/>
      <c r="L229" s="1940"/>
      <c r="M229" s="1940"/>
      <c r="N229" s="1940"/>
      <c r="O229" s="1940"/>
      <c r="P229" s="339"/>
      <c r="Q229" s="1902"/>
      <c r="R229" s="1902"/>
      <c r="S229" s="1902"/>
      <c r="T229" s="1902"/>
      <c r="U229" s="1902"/>
      <c r="V229" s="1902"/>
      <c r="W229" s="1902"/>
      <c r="X229" s="1902"/>
      <c r="Y229" s="1902"/>
      <c r="Z229" s="1902"/>
      <c r="AA229" s="1902"/>
      <c r="AB229" s="1902"/>
      <c r="AC229" s="1902"/>
      <c r="AD229" s="1902"/>
      <c r="AE229" s="1902"/>
      <c r="AF229" s="1902"/>
      <c r="AG229" s="1902"/>
      <c r="AH229" s="1902"/>
      <c r="AI229" s="1902"/>
      <c r="AJ229" s="1902"/>
      <c r="AK229" s="1902"/>
      <c r="AL229" s="1902"/>
      <c r="AM229" s="1902"/>
      <c r="AN229" s="1902"/>
      <c r="AO229" s="1902"/>
      <c r="AP229" s="1902"/>
      <c r="AQ229" s="1902"/>
      <c r="AR229" s="1902"/>
      <c r="AS229" s="1902"/>
      <c r="AT229" s="1902"/>
      <c r="AU229" s="1902"/>
      <c r="AV229" s="1902"/>
      <c r="AW229" s="1902"/>
      <c r="AX229" s="1902"/>
      <c r="AY229" s="1902"/>
      <c r="AZ229" s="1902"/>
      <c r="BA229" s="1902"/>
      <c r="BB229" s="1902"/>
      <c r="BC229" s="1902"/>
      <c r="BD229" s="1902"/>
      <c r="BE229" s="1902"/>
      <c r="BF229" s="1902"/>
      <c r="BG229" s="1902"/>
      <c r="BH229" s="1902"/>
      <c r="BI229" s="1902"/>
      <c r="BJ229" s="1902"/>
      <c r="BK229" s="1902"/>
      <c r="BL229" s="1902"/>
      <c r="BM229" s="1902"/>
      <c r="BN229" s="1902"/>
      <c r="BO229" s="1902"/>
      <c r="BP229" s="1902"/>
      <c r="BQ229" s="1902"/>
      <c r="BR229" s="1902"/>
      <c r="BS229" s="1902"/>
      <c r="BT229" s="1902"/>
      <c r="BU229" s="1902"/>
      <c r="BV229" s="1902"/>
      <c r="BW229" s="1902"/>
      <c r="BX229" s="1902"/>
      <c r="BY229" s="1902"/>
      <c r="BZ229" s="1902"/>
      <c r="CA229" s="1902"/>
      <c r="CB229" s="1902"/>
      <c r="CC229" s="1902"/>
      <c r="CD229" s="1902"/>
      <c r="CE229" s="1902"/>
      <c r="CF229" s="1902"/>
    </row>
    <row r="230" spans="2:84" s="329" customFormat="1">
      <c r="B230" s="1902"/>
      <c r="C230" s="1902"/>
      <c r="D230" s="1902"/>
      <c r="E230" s="1902"/>
      <c r="F230" s="1902"/>
      <c r="G230" s="1902"/>
      <c r="H230" s="1902"/>
      <c r="I230" s="1902"/>
      <c r="J230" s="1902"/>
      <c r="K230" s="1902"/>
      <c r="L230" s="1940"/>
      <c r="M230" s="1940"/>
      <c r="N230" s="1940"/>
      <c r="O230" s="1940"/>
      <c r="P230" s="339"/>
      <c r="Q230" s="1902"/>
      <c r="R230" s="1902"/>
      <c r="S230" s="1902"/>
      <c r="T230" s="1902"/>
      <c r="U230" s="1902"/>
      <c r="V230" s="1902"/>
      <c r="W230" s="1902"/>
      <c r="X230" s="1902"/>
      <c r="Y230" s="1902"/>
      <c r="Z230" s="1902"/>
      <c r="AA230" s="1902"/>
      <c r="AB230" s="1902"/>
      <c r="AC230" s="1902"/>
      <c r="AD230" s="1902"/>
      <c r="AE230" s="1902"/>
      <c r="AF230" s="1902"/>
      <c r="AG230" s="1902"/>
      <c r="AH230" s="1902"/>
      <c r="AI230" s="1902"/>
      <c r="AJ230" s="1902"/>
      <c r="AK230" s="1902"/>
      <c r="AL230" s="1902"/>
      <c r="AM230" s="1902"/>
      <c r="AN230" s="1902"/>
      <c r="AO230" s="1902"/>
      <c r="AP230" s="1902"/>
      <c r="AQ230" s="1902"/>
      <c r="AR230" s="1902"/>
      <c r="AS230" s="1902"/>
      <c r="AT230" s="1902"/>
      <c r="AU230" s="1902"/>
      <c r="AV230" s="1902"/>
      <c r="AW230" s="1902"/>
      <c r="AX230" s="1902"/>
      <c r="AY230" s="1902"/>
      <c r="AZ230" s="1902"/>
      <c r="BA230" s="1902"/>
      <c r="BB230" s="1902"/>
      <c r="BC230" s="1902"/>
      <c r="BD230" s="1902"/>
      <c r="BE230" s="1902"/>
      <c r="BF230" s="1902"/>
      <c r="BG230" s="1902"/>
      <c r="BH230" s="1902"/>
      <c r="BI230" s="1902"/>
      <c r="BJ230" s="1902"/>
      <c r="BK230" s="1902"/>
      <c r="BL230" s="1902"/>
      <c r="BM230" s="1902"/>
      <c r="BN230" s="1902"/>
      <c r="BO230" s="1902"/>
      <c r="BP230" s="1902"/>
      <c r="BQ230" s="1902"/>
      <c r="BR230" s="1902"/>
      <c r="BS230" s="1902"/>
      <c r="BT230" s="1902"/>
      <c r="BU230" s="1902"/>
      <c r="BV230" s="1902"/>
      <c r="BW230" s="1902"/>
      <c r="BX230" s="1902"/>
      <c r="BY230" s="1902"/>
      <c r="BZ230" s="1902"/>
      <c r="CA230" s="1902"/>
      <c r="CB230" s="1902"/>
      <c r="CC230" s="1902"/>
      <c r="CD230" s="1902"/>
      <c r="CE230" s="1902"/>
      <c r="CF230" s="1902"/>
    </row>
    <row r="231" spans="2:84" s="329" customFormat="1">
      <c r="B231" s="1902"/>
      <c r="C231" s="1902"/>
      <c r="D231" s="1902"/>
      <c r="E231" s="1902"/>
      <c r="F231" s="1902"/>
      <c r="G231" s="1902"/>
      <c r="H231" s="1902"/>
      <c r="I231" s="1902"/>
      <c r="J231" s="1902"/>
      <c r="K231" s="1902"/>
      <c r="L231" s="1940"/>
      <c r="M231" s="1940"/>
      <c r="N231" s="1940"/>
      <c r="O231" s="1940"/>
      <c r="P231" s="339"/>
      <c r="Q231" s="1902"/>
      <c r="R231" s="1902"/>
      <c r="S231" s="1902"/>
      <c r="T231" s="1902"/>
      <c r="U231" s="1902"/>
      <c r="V231" s="1902"/>
      <c r="W231" s="1902"/>
      <c r="X231" s="1902"/>
      <c r="Y231" s="1902"/>
      <c r="Z231" s="1902"/>
      <c r="AA231" s="1902"/>
      <c r="AB231" s="1902"/>
      <c r="AC231" s="1902"/>
      <c r="AD231" s="1902"/>
      <c r="AE231" s="1902"/>
      <c r="AF231" s="1902"/>
      <c r="AG231" s="1902"/>
      <c r="AH231" s="1902"/>
      <c r="AI231" s="1902"/>
      <c r="AJ231" s="1902"/>
      <c r="AK231" s="1902"/>
      <c r="AL231" s="1902"/>
      <c r="AM231" s="1902"/>
      <c r="AN231" s="1902"/>
      <c r="AO231" s="1902"/>
      <c r="AP231" s="1902"/>
      <c r="AQ231" s="1902"/>
      <c r="AR231" s="1902"/>
      <c r="AS231" s="1902"/>
      <c r="AT231" s="1902"/>
      <c r="AU231" s="1902"/>
      <c r="AV231" s="1902"/>
      <c r="AW231" s="1902"/>
      <c r="AX231" s="1902"/>
      <c r="AY231" s="1902"/>
      <c r="AZ231" s="1902"/>
      <c r="BA231" s="1902"/>
      <c r="BB231" s="1902"/>
      <c r="BC231" s="1902"/>
      <c r="BD231" s="1902"/>
      <c r="BE231" s="1902"/>
      <c r="BF231" s="1902"/>
      <c r="BG231" s="1902"/>
      <c r="BH231" s="1902"/>
      <c r="BI231" s="1902"/>
      <c r="BJ231" s="1902"/>
      <c r="BK231" s="1902"/>
      <c r="BL231" s="1902"/>
      <c r="BM231" s="1902"/>
      <c r="BN231" s="1902"/>
      <c r="BO231" s="1902"/>
      <c r="BP231" s="1902"/>
      <c r="BQ231" s="1902"/>
      <c r="BR231" s="1902"/>
      <c r="BS231" s="1902"/>
      <c r="BT231" s="1902"/>
      <c r="BU231" s="1902"/>
      <c r="BV231" s="1902"/>
      <c r="BW231" s="1902"/>
      <c r="BX231" s="1902"/>
      <c r="BY231" s="1902"/>
      <c r="BZ231" s="1902"/>
      <c r="CA231" s="1902"/>
      <c r="CB231" s="1902"/>
      <c r="CC231" s="1902"/>
      <c r="CD231" s="1902"/>
      <c r="CE231" s="1902"/>
      <c r="CF231" s="1902"/>
    </row>
    <row r="232" spans="2:84" s="329" customFormat="1">
      <c r="B232" s="1902"/>
      <c r="C232" s="1902"/>
      <c r="D232" s="1902"/>
      <c r="E232" s="1902"/>
      <c r="F232" s="1902"/>
      <c r="G232" s="1902"/>
      <c r="H232" s="1902"/>
      <c r="I232" s="1902"/>
      <c r="J232" s="1902"/>
      <c r="K232" s="1902"/>
      <c r="L232" s="1940"/>
      <c r="M232" s="1940"/>
      <c r="N232" s="1940"/>
      <c r="O232" s="1940"/>
      <c r="P232" s="339"/>
      <c r="Q232" s="1902"/>
      <c r="R232" s="1902"/>
      <c r="S232" s="1902"/>
      <c r="T232" s="1902"/>
      <c r="U232" s="1902"/>
      <c r="V232" s="1902"/>
      <c r="W232" s="1902"/>
      <c r="X232" s="1902"/>
      <c r="Y232" s="1902"/>
      <c r="Z232" s="1902"/>
      <c r="AA232" s="1902"/>
      <c r="AB232" s="1902"/>
      <c r="AC232" s="1902"/>
      <c r="AD232" s="1902"/>
      <c r="AE232" s="1902"/>
      <c r="AF232" s="1902"/>
      <c r="AG232" s="1902"/>
      <c r="AH232" s="1902"/>
      <c r="AI232" s="1902"/>
      <c r="AJ232" s="1902"/>
      <c r="AK232" s="1902"/>
      <c r="AL232" s="1902"/>
      <c r="AM232" s="1902"/>
      <c r="AN232" s="1902"/>
      <c r="AO232" s="1902"/>
      <c r="AP232" s="1902"/>
      <c r="AQ232" s="1902"/>
      <c r="AR232" s="1902"/>
      <c r="AS232" s="1902"/>
      <c r="AT232" s="1902"/>
      <c r="AU232" s="1902"/>
      <c r="AV232" s="1902"/>
      <c r="AW232" s="1902"/>
      <c r="AX232" s="1902"/>
      <c r="AY232" s="1902"/>
      <c r="AZ232" s="1902"/>
      <c r="BA232" s="1902"/>
      <c r="BB232" s="1902"/>
      <c r="BC232" s="1902"/>
      <c r="BD232" s="1902"/>
      <c r="BE232" s="1902"/>
      <c r="BF232" s="1902"/>
      <c r="BG232" s="1902"/>
      <c r="BH232" s="1902"/>
      <c r="BI232" s="1902"/>
      <c r="BJ232" s="1902"/>
      <c r="BK232" s="1902"/>
      <c r="BL232" s="1902"/>
      <c r="BM232" s="1902"/>
      <c r="BN232" s="1902"/>
      <c r="BO232" s="1902"/>
      <c r="BP232" s="1902"/>
      <c r="BQ232" s="1902"/>
      <c r="BR232" s="1902"/>
      <c r="BS232" s="1902"/>
      <c r="BT232" s="1902"/>
      <c r="BU232" s="1902"/>
      <c r="BV232" s="1902"/>
      <c r="BW232" s="1902"/>
      <c r="BX232" s="1902"/>
      <c r="BY232" s="1902"/>
      <c r="BZ232" s="1902"/>
      <c r="CA232" s="1902"/>
      <c r="CB232" s="1902"/>
      <c r="CC232" s="1902"/>
      <c r="CD232" s="1902"/>
      <c r="CE232" s="1902"/>
      <c r="CF232" s="1902"/>
    </row>
    <row r="233" spans="2:84" s="329" customFormat="1">
      <c r="B233" s="1902"/>
      <c r="C233" s="1902"/>
      <c r="D233" s="1902"/>
      <c r="E233" s="1902"/>
      <c r="F233" s="1902"/>
      <c r="G233" s="1902"/>
      <c r="H233" s="1902"/>
      <c r="I233" s="1902"/>
      <c r="J233" s="1902"/>
      <c r="K233" s="1902"/>
      <c r="L233" s="1940"/>
      <c r="M233" s="1940"/>
      <c r="N233" s="1940"/>
      <c r="O233" s="1940"/>
      <c r="P233" s="339"/>
      <c r="Q233" s="1902"/>
      <c r="R233" s="1902"/>
      <c r="S233" s="1902"/>
      <c r="T233" s="1902"/>
      <c r="U233" s="1902"/>
      <c r="V233" s="1902"/>
      <c r="W233" s="1902"/>
      <c r="X233" s="1902"/>
      <c r="Y233" s="1902"/>
      <c r="Z233" s="1902"/>
      <c r="AA233" s="1902"/>
      <c r="AB233" s="1902"/>
      <c r="AC233" s="1902"/>
      <c r="AD233" s="1902"/>
      <c r="AE233" s="1902"/>
      <c r="AF233" s="1902"/>
      <c r="AG233" s="1902"/>
      <c r="AH233" s="1902"/>
      <c r="AI233" s="1902"/>
      <c r="AJ233" s="1902"/>
      <c r="AK233" s="1902"/>
      <c r="AL233" s="1902"/>
      <c r="AM233" s="1902"/>
      <c r="AN233" s="1902"/>
      <c r="AO233" s="1902"/>
      <c r="AP233" s="1902"/>
      <c r="AQ233" s="1902"/>
      <c r="AR233" s="1902"/>
      <c r="AS233" s="1902"/>
      <c r="AT233" s="1902"/>
      <c r="AU233" s="1902"/>
      <c r="AV233" s="1902"/>
      <c r="AW233" s="1902"/>
      <c r="AX233" s="1902"/>
      <c r="AY233" s="1902"/>
      <c r="AZ233" s="1902"/>
      <c r="BA233" s="1902"/>
      <c r="BB233" s="1902"/>
      <c r="BC233" s="1902"/>
      <c r="BD233" s="1902"/>
      <c r="BE233" s="1902"/>
      <c r="BF233" s="1902"/>
      <c r="BG233" s="1902"/>
      <c r="BH233" s="1902"/>
      <c r="BI233" s="1902"/>
      <c r="BJ233" s="1902"/>
      <c r="BK233" s="1902"/>
      <c r="BL233" s="1902"/>
      <c r="BM233" s="1902"/>
      <c r="BN233" s="1902"/>
      <c r="BO233" s="1902"/>
      <c r="BP233" s="1902"/>
      <c r="BQ233" s="1902"/>
      <c r="BR233" s="1902"/>
      <c r="BS233" s="1902"/>
      <c r="BT233" s="1902"/>
      <c r="BU233" s="1902"/>
      <c r="BV233" s="1902"/>
      <c r="BW233" s="1902"/>
      <c r="BX233" s="1902"/>
      <c r="BY233" s="1902"/>
      <c r="BZ233" s="1902"/>
      <c r="CA233" s="1902"/>
      <c r="CB233" s="1902"/>
      <c r="CC233" s="1902"/>
      <c r="CD233" s="1902"/>
      <c r="CE233" s="1902"/>
      <c r="CF233" s="1902"/>
    </row>
    <row r="234" spans="2:84" s="329" customFormat="1">
      <c r="B234" s="1902"/>
      <c r="C234" s="1902"/>
      <c r="D234" s="1902"/>
      <c r="E234" s="1902"/>
      <c r="F234" s="1902"/>
      <c r="G234" s="1902"/>
      <c r="H234" s="1902"/>
      <c r="I234" s="1902"/>
      <c r="J234" s="1902"/>
      <c r="K234" s="1902"/>
      <c r="L234" s="1940"/>
      <c r="M234" s="1940"/>
      <c r="N234" s="1940"/>
      <c r="O234" s="1940"/>
      <c r="P234" s="339"/>
      <c r="Q234" s="1902"/>
      <c r="R234" s="1902"/>
      <c r="S234" s="1902"/>
      <c r="T234" s="1902"/>
      <c r="U234" s="1902"/>
      <c r="V234" s="1902"/>
      <c r="W234" s="1902"/>
      <c r="X234" s="1902"/>
      <c r="Y234" s="1902"/>
      <c r="Z234" s="1902"/>
      <c r="AA234" s="1902"/>
      <c r="AB234" s="1902"/>
      <c r="AC234" s="1902"/>
      <c r="AD234" s="1902"/>
      <c r="AE234" s="1902"/>
      <c r="AF234" s="1902"/>
      <c r="AG234" s="1902"/>
      <c r="AH234" s="1902"/>
      <c r="AI234" s="1902"/>
      <c r="AJ234" s="1902"/>
      <c r="AK234" s="1902"/>
      <c r="AL234" s="1902"/>
      <c r="AM234" s="1902"/>
      <c r="AN234" s="1902"/>
      <c r="AO234" s="1902"/>
      <c r="AP234" s="1902"/>
      <c r="AQ234" s="1902"/>
      <c r="AR234" s="1902"/>
      <c r="AS234" s="1902"/>
      <c r="AT234" s="1902"/>
      <c r="AU234" s="1902"/>
      <c r="AV234" s="1902"/>
      <c r="AW234" s="1902"/>
      <c r="AX234" s="1902"/>
      <c r="AY234" s="1902"/>
      <c r="AZ234" s="1902"/>
      <c r="BA234" s="1902"/>
      <c r="BB234" s="1902"/>
      <c r="BC234" s="1902"/>
      <c r="BD234" s="1902"/>
      <c r="BE234" s="1902"/>
      <c r="BF234" s="1902"/>
      <c r="BG234" s="1902"/>
      <c r="BH234" s="1902"/>
      <c r="BI234" s="1902"/>
      <c r="BJ234" s="1902"/>
      <c r="BK234" s="1902"/>
      <c r="BL234" s="1902"/>
      <c r="BM234" s="1902"/>
      <c r="BN234" s="1902"/>
      <c r="BO234" s="1902"/>
      <c r="BP234" s="1902"/>
      <c r="BQ234" s="1902"/>
      <c r="BR234" s="1902"/>
      <c r="BS234" s="1902"/>
      <c r="BT234" s="1902"/>
      <c r="BU234" s="1902"/>
      <c r="BV234" s="1902"/>
      <c r="BW234" s="1902"/>
      <c r="BX234" s="1902"/>
      <c r="BY234" s="1902"/>
      <c r="BZ234" s="1902"/>
      <c r="CA234" s="1902"/>
      <c r="CB234" s="1902"/>
      <c r="CC234" s="1902"/>
      <c r="CD234" s="1902"/>
      <c r="CE234" s="1902"/>
      <c r="CF234" s="1902"/>
    </row>
    <row r="235" spans="2:84" s="329" customFormat="1">
      <c r="B235" s="1902"/>
      <c r="C235" s="1902"/>
      <c r="D235" s="1902"/>
      <c r="E235" s="1902"/>
      <c r="F235" s="1902"/>
      <c r="G235" s="1902"/>
      <c r="H235" s="1902"/>
      <c r="I235" s="1902"/>
      <c r="J235" s="1902"/>
      <c r="K235" s="1902"/>
      <c r="L235" s="1940"/>
      <c r="M235" s="1940"/>
      <c r="N235" s="1940"/>
      <c r="O235" s="1940"/>
      <c r="P235" s="339"/>
      <c r="Q235" s="1902"/>
      <c r="R235" s="1902"/>
      <c r="S235" s="1902"/>
      <c r="T235" s="1902"/>
      <c r="U235" s="1902"/>
      <c r="V235" s="1902"/>
      <c r="W235" s="1902"/>
      <c r="X235" s="1902"/>
      <c r="Y235" s="1902"/>
      <c r="Z235" s="1902"/>
      <c r="AA235" s="1902"/>
      <c r="AB235" s="1902"/>
      <c r="AC235" s="1902"/>
      <c r="AD235" s="1902"/>
      <c r="AE235" s="1902"/>
      <c r="AF235" s="1902"/>
      <c r="AG235" s="1902"/>
      <c r="AH235" s="1902"/>
      <c r="AI235" s="1902"/>
      <c r="AJ235" s="1902"/>
      <c r="AK235" s="1902"/>
      <c r="AL235" s="1902"/>
      <c r="AM235" s="1902"/>
      <c r="AN235" s="1902"/>
      <c r="AO235" s="1902"/>
      <c r="AP235" s="1902"/>
      <c r="AQ235" s="1902"/>
      <c r="AR235" s="1902"/>
      <c r="AS235" s="1902"/>
      <c r="AT235" s="1902"/>
      <c r="AU235" s="1902"/>
      <c r="AV235" s="1902"/>
      <c r="AW235" s="1902"/>
      <c r="AX235" s="1902"/>
      <c r="AY235" s="1902"/>
      <c r="AZ235" s="1902"/>
      <c r="BA235" s="1902"/>
      <c r="BB235" s="1902"/>
      <c r="BC235" s="1902"/>
      <c r="BD235" s="1902"/>
      <c r="BE235" s="1902"/>
      <c r="BF235" s="1902"/>
      <c r="BG235" s="1902"/>
      <c r="BH235" s="1902"/>
      <c r="BI235" s="1902"/>
      <c r="BJ235" s="1902"/>
      <c r="BK235" s="1902"/>
      <c r="BL235" s="1902"/>
      <c r="BM235" s="1902"/>
      <c r="BN235" s="1902"/>
      <c r="BO235" s="1902"/>
      <c r="BP235" s="1902"/>
      <c r="BQ235" s="1902"/>
      <c r="BR235" s="1902"/>
      <c r="BS235" s="1902"/>
      <c r="BT235" s="1902"/>
      <c r="BU235" s="1902"/>
      <c r="BV235" s="1902"/>
      <c r="BW235" s="1902"/>
      <c r="BX235" s="1902"/>
      <c r="BY235" s="1902"/>
      <c r="BZ235" s="1902"/>
      <c r="CA235" s="1902"/>
      <c r="CB235" s="1902"/>
      <c r="CC235" s="1902"/>
      <c r="CD235" s="1902"/>
      <c r="CE235" s="1902"/>
      <c r="CF235" s="1902"/>
    </row>
    <row r="236" spans="2:84" s="329" customFormat="1">
      <c r="B236" s="1902"/>
      <c r="C236" s="1902"/>
      <c r="D236" s="1902"/>
      <c r="E236" s="1902"/>
      <c r="F236" s="1902"/>
      <c r="G236" s="1902"/>
      <c r="H236" s="1902"/>
      <c r="I236" s="1902"/>
      <c r="J236" s="1902"/>
      <c r="K236" s="1902"/>
      <c r="L236" s="1940"/>
      <c r="M236" s="1940"/>
      <c r="N236" s="1940"/>
      <c r="O236" s="1940"/>
      <c r="P236" s="339"/>
      <c r="Q236" s="1902"/>
      <c r="R236" s="1902"/>
      <c r="S236" s="1902"/>
      <c r="T236" s="1902"/>
      <c r="U236" s="1902"/>
      <c r="V236" s="1902"/>
      <c r="W236" s="1902"/>
      <c r="X236" s="1902"/>
      <c r="Y236" s="1902"/>
      <c r="Z236" s="1902"/>
      <c r="AA236" s="1902"/>
      <c r="AB236" s="1902"/>
      <c r="AC236" s="1902"/>
      <c r="AD236" s="1902"/>
      <c r="AE236" s="1902"/>
      <c r="AF236" s="1902"/>
      <c r="AG236" s="1902"/>
      <c r="AH236" s="1902"/>
      <c r="AI236" s="1902"/>
      <c r="AJ236" s="1902"/>
      <c r="AK236" s="1902"/>
      <c r="AL236" s="1902"/>
      <c r="AM236" s="1902"/>
      <c r="AN236" s="1902"/>
      <c r="AO236" s="1902"/>
      <c r="AP236" s="1902"/>
      <c r="AQ236" s="1902"/>
      <c r="AR236" s="1902"/>
      <c r="AS236" s="1902"/>
      <c r="AT236" s="1902"/>
      <c r="AU236" s="1902"/>
      <c r="AV236" s="1902"/>
      <c r="AW236" s="1902"/>
      <c r="AX236" s="1902"/>
      <c r="AY236" s="1902"/>
      <c r="AZ236" s="1902"/>
      <c r="BA236" s="1902"/>
      <c r="BB236" s="1902"/>
      <c r="BC236" s="1902"/>
      <c r="BD236" s="1902"/>
      <c r="BE236" s="1902"/>
      <c r="BF236" s="1902"/>
      <c r="BG236" s="1902"/>
      <c r="BH236" s="1902"/>
      <c r="BI236" s="1902"/>
      <c r="BJ236" s="1902"/>
      <c r="BK236" s="1902"/>
      <c r="BL236" s="1902"/>
      <c r="BM236" s="1902"/>
      <c r="BN236" s="1902"/>
      <c r="BO236" s="1902"/>
      <c r="BP236" s="1902"/>
      <c r="BQ236" s="1902"/>
      <c r="BR236" s="1902"/>
      <c r="BS236" s="1902"/>
      <c r="BT236" s="1902"/>
      <c r="BU236" s="1902"/>
      <c r="BV236" s="1902"/>
      <c r="BW236" s="1902"/>
      <c r="BX236" s="1902"/>
      <c r="BY236" s="1902"/>
      <c r="BZ236" s="1902"/>
      <c r="CA236" s="1902"/>
      <c r="CB236" s="1902"/>
      <c r="CC236" s="1902"/>
      <c r="CD236" s="1902"/>
      <c r="CE236" s="1902"/>
      <c r="CF236" s="1902"/>
    </row>
    <row r="237" spans="2:84" s="329" customFormat="1">
      <c r="B237" s="1902"/>
      <c r="C237" s="1902"/>
      <c r="D237" s="1902"/>
      <c r="E237" s="1902"/>
      <c r="F237" s="1902"/>
      <c r="G237" s="1902"/>
      <c r="H237" s="1902"/>
      <c r="I237" s="1902"/>
      <c r="J237" s="1902"/>
      <c r="K237" s="1902"/>
      <c r="L237" s="1940"/>
      <c r="M237" s="1940"/>
      <c r="N237" s="1940"/>
      <c r="O237" s="1940"/>
      <c r="P237" s="339"/>
      <c r="Q237" s="1902"/>
      <c r="R237" s="1902"/>
      <c r="S237" s="1902"/>
      <c r="T237" s="1902"/>
      <c r="U237" s="1902"/>
      <c r="V237" s="1902"/>
      <c r="W237" s="1902"/>
      <c r="X237" s="1902"/>
      <c r="Y237" s="1902"/>
      <c r="Z237" s="1902"/>
      <c r="AA237" s="1902"/>
      <c r="AB237" s="1902"/>
      <c r="AC237" s="1902"/>
      <c r="AD237" s="1902"/>
      <c r="AE237" s="1902"/>
      <c r="AF237" s="1902"/>
      <c r="AG237" s="1902"/>
      <c r="AH237" s="1902"/>
      <c r="AI237" s="1902"/>
      <c r="AJ237" s="1902"/>
      <c r="AK237" s="1902"/>
      <c r="AL237" s="1902"/>
      <c r="AM237" s="1902"/>
      <c r="AN237" s="1902"/>
      <c r="AO237" s="1902"/>
      <c r="AP237" s="1902"/>
      <c r="AQ237" s="1902"/>
      <c r="AR237" s="1902"/>
      <c r="AS237" s="1902"/>
      <c r="AT237" s="1902"/>
      <c r="AU237" s="1902"/>
      <c r="AV237" s="1902"/>
      <c r="AW237" s="1902"/>
      <c r="AX237" s="1902"/>
      <c r="AY237" s="1902"/>
      <c r="AZ237" s="1902"/>
      <c r="BA237" s="1902"/>
      <c r="BB237" s="1902"/>
      <c r="BC237" s="1902"/>
      <c r="BD237" s="1902"/>
      <c r="BE237" s="1902"/>
      <c r="BF237" s="1902"/>
      <c r="BG237" s="1902"/>
      <c r="BH237" s="1902"/>
      <c r="BI237" s="1902"/>
      <c r="BJ237" s="1902"/>
      <c r="BK237" s="1902"/>
      <c r="BL237" s="1902"/>
      <c r="BM237" s="1902"/>
      <c r="BN237" s="1902"/>
      <c r="BO237" s="1902"/>
      <c r="BP237" s="1902"/>
      <c r="BQ237" s="1902"/>
      <c r="BR237" s="1902"/>
      <c r="BS237" s="1902"/>
      <c r="BT237" s="1902"/>
      <c r="BU237" s="1902"/>
      <c r="BV237" s="1902"/>
      <c r="BW237" s="1902"/>
      <c r="BX237" s="1902"/>
      <c r="BY237" s="1902"/>
      <c r="BZ237" s="1902"/>
      <c r="CA237" s="1902"/>
      <c r="CB237" s="1902"/>
      <c r="CC237" s="1902"/>
      <c r="CD237" s="1902"/>
      <c r="CE237" s="1902"/>
      <c r="CF237" s="1902"/>
    </row>
    <row r="238" spans="2:84" s="329" customFormat="1">
      <c r="B238" s="1902"/>
      <c r="C238" s="1902"/>
      <c r="D238" s="1902"/>
      <c r="E238" s="1902"/>
      <c r="F238" s="1902"/>
      <c r="G238" s="1902"/>
      <c r="H238" s="1902"/>
      <c r="I238" s="1902"/>
      <c r="J238" s="1902"/>
      <c r="K238" s="1902"/>
      <c r="L238" s="1940"/>
      <c r="M238" s="1940"/>
      <c r="N238" s="1940"/>
      <c r="O238" s="1940"/>
      <c r="P238" s="339"/>
      <c r="Q238" s="1902"/>
      <c r="R238" s="1902"/>
      <c r="S238" s="1902"/>
      <c r="T238" s="1902"/>
      <c r="U238" s="1902"/>
      <c r="V238" s="1902"/>
      <c r="W238" s="1902"/>
      <c r="X238" s="1902"/>
      <c r="Y238" s="1902"/>
      <c r="Z238" s="1902"/>
      <c r="AA238" s="1902"/>
      <c r="AB238" s="1902"/>
      <c r="AC238" s="1902"/>
      <c r="AD238" s="1902"/>
      <c r="AE238" s="1902"/>
      <c r="AF238" s="1902"/>
      <c r="AG238" s="1902"/>
      <c r="AH238" s="1902"/>
      <c r="AI238" s="1902"/>
      <c r="AJ238" s="1902"/>
      <c r="AK238" s="1902"/>
      <c r="AL238" s="1902"/>
      <c r="AM238" s="1902"/>
      <c r="AN238" s="1902"/>
      <c r="AO238" s="1902"/>
      <c r="AP238" s="1902"/>
      <c r="AQ238" s="1902"/>
      <c r="AR238" s="1902"/>
      <c r="AS238" s="1902"/>
      <c r="AT238" s="1902"/>
      <c r="AU238" s="1902"/>
      <c r="AV238" s="1902"/>
      <c r="AW238" s="1902"/>
      <c r="AX238" s="1902"/>
      <c r="AY238" s="1902"/>
      <c r="AZ238" s="1902"/>
      <c r="BA238" s="1902"/>
      <c r="BB238" s="1902"/>
      <c r="BC238" s="1902"/>
      <c r="BD238" s="1902"/>
      <c r="BE238" s="1902"/>
      <c r="BF238" s="1902"/>
      <c r="BG238" s="1902"/>
      <c r="BH238" s="1902"/>
      <c r="BI238" s="1902"/>
      <c r="BJ238" s="1902"/>
      <c r="BK238" s="1902"/>
      <c r="BL238" s="1902"/>
      <c r="BM238" s="1902"/>
      <c r="BN238" s="1902"/>
      <c r="BO238" s="1902"/>
      <c r="BP238" s="1902"/>
      <c r="BQ238" s="1902"/>
      <c r="BR238" s="1902"/>
      <c r="BS238" s="1902"/>
      <c r="BT238" s="1902"/>
      <c r="BU238" s="1902"/>
      <c r="BV238" s="1902"/>
      <c r="BW238" s="1902"/>
      <c r="BX238" s="1902"/>
      <c r="BY238" s="1902"/>
      <c r="BZ238" s="1902"/>
      <c r="CA238" s="1902"/>
      <c r="CB238" s="1902"/>
      <c r="CC238" s="1902"/>
      <c r="CD238" s="1902"/>
      <c r="CE238" s="1902"/>
      <c r="CF238" s="1902"/>
    </row>
    <row r="239" spans="2:84" s="329" customFormat="1">
      <c r="B239" s="1902"/>
      <c r="C239" s="1902"/>
      <c r="D239" s="1902"/>
      <c r="E239" s="1902"/>
      <c r="F239" s="1902"/>
      <c r="G239" s="1902"/>
      <c r="H239" s="1902"/>
      <c r="I239" s="1902"/>
      <c r="J239" s="1902"/>
      <c r="K239" s="1902"/>
      <c r="L239" s="1940"/>
      <c r="M239" s="1940"/>
      <c r="N239" s="1940"/>
      <c r="O239" s="1940"/>
      <c r="P239" s="339"/>
      <c r="Q239" s="1902"/>
      <c r="R239" s="1902"/>
      <c r="S239" s="1902"/>
      <c r="T239" s="1902"/>
      <c r="U239" s="1902"/>
      <c r="V239" s="1902"/>
      <c r="W239" s="1902"/>
      <c r="X239" s="1902"/>
      <c r="Y239" s="1902"/>
      <c r="Z239" s="1902"/>
      <c r="AA239" s="1902"/>
      <c r="AB239" s="1902"/>
      <c r="AC239" s="1902"/>
      <c r="AD239" s="1902"/>
      <c r="AE239" s="1902"/>
      <c r="AF239" s="1902"/>
      <c r="AG239" s="1902"/>
      <c r="AH239" s="1902"/>
      <c r="AI239" s="1902"/>
      <c r="AJ239" s="1902"/>
      <c r="AK239" s="1902"/>
      <c r="AL239" s="1902"/>
      <c r="AM239" s="1902"/>
      <c r="AN239" s="1902"/>
      <c r="AO239" s="1902"/>
      <c r="AP239" s="1902"/>
      <c r="AQ239" s="1902"/>
      <c r="AR239" s="1902"/>
      <c r="AS239" s="1902"/>
      <c r="AT239" s="1902"/>
      <c r="AU239" s="1902"/>
      <c r="AV239" s="1902"/>
      <c r="AW239" s="1902"/>
      <c r="AX239" s="1902"/>
      <c r="AY239" s="1902"/>
      <c r="AZ239" s="1902"/>
      <c r="BA239" s="1902"/>
      <c r="BB239" s="1902"/>
      <c r="BC239" s="1902"/>
      <c r="BD239" s="1902"/>
      <c r="BE239" s="1902"/>
      <c r="BF239" s="1902"/>
      <c r="BG239" s="1902"/>
      <c r="BH239" s="1902"/>
      <c r="BI239" s="1902"/>
      <c r="BJ239" s="1902"/>
      <c r="BK239" s="1902"/>
      <c r="BL239" s="1902"/>
      <c r="BM239" s="1902"/>
      <c r="BN239" s="1902"/>
      <c r="BO239" s="1902"/>
      <c r="BP239" s="1902"/>
      <c r="BQ239" s="1902"/>
      <c r="BR239" s="1902"/>
      <c r="BS239" s="1902"/>
      <c r="BT239" s="1902"/>
      <c r="BU239" s="1902"/>
      <c r="BV239" s="1902"/>
      <c r="BW239" s="1902"/>
      <c r="BX239" s="1902"/>
      <c r="BY239" s="1902"/>
      <c r="BZ239" s="1902"/>
      <c r="CA239" s="1902"/>
      <c r="CB239" s="1902"/>
      <c r="CC239" s="1902"/>
      <c r="CD239" s="1902"/>
      <c r="CE239" s="1902"/>
      <c r="CF239" s="1902"/>
    </row>
    <row r="240" spans="2:84" s="329" customFormat="1">
      <c r="B240" s="1902"/>
      <c r="C240" s="1902"/>
      <c r="D240" s="1902"/>
      <c r="E240" s="1902"/>
      <c r="F240" s="1902"/>
      <c r="G240" s="1902"/>
      <c r="H240" s="1902"/>
      <c r="I240" s="1902"/>
      <c r="J240" s="1902"/>
      <c r="K240" s="1902"/>
      <c r="L240" s="1940"/>
      <c r="M240" s="1940"/>
      <c r="N240" s="1940"/>
      <c r="O240" s="1940"/>
      <c r="P240" s="339"/>
      <c r="Q240" s="1902"/>
      <c r="R240" s="1902"/>
      <c r="S240" s="1902"/>
      <c r="T240" s="1902"/>
      <c r="U240" s="1902"/>
      <c r="V240" s="1902"/>
      <c r="W240" s="1902"/>
      <c r="X240" s="1902"/>
      <c r="Y240" s="1902"/>
      <c r="Z240" s="1902"/>
      <c r="AA240" s="1902"/>
      <c r="AB240" s="1902"/>
      <c r="AC240" s="1902"/>
      <c r="AD240" s="1902"/>
      <c r="AE240" s="1902"/>
      <c r="AF240" s="1902"/>
      <c r="AG240" s="1902"/>
      <c r="AH240" s="1902"/>
      <c r="AI240" s="1902"/>
      <c r="AJ240" s="1902"/>
      <c r="AK240" s="1902"/>
      <c r="AL240" s="1902"/>
      <c r="AM240" s="1902"/>
      <c r="AN240" s="1902"/>
      <c r="AO240" s="1902"/>
      <c r="AP240" s="1902"/>
      <c r="AQ240" s="1902"/>
      <c r="AR240" s="1902"/>
      <c r="AS240" s="1902"/>
      <c r="AT240" s="1902"/>
      <c r="AU240" s="1902"/>
      <c r="AV240" s="1902"/>
      <c r="AW240" s="1902"/>
      <c r="AX240" s="1902"/>
      <c r="AY240" s="1902"/>
      <c r="AZ240" s="1902"/>
      <c r="BA240" s="1902"/>
      <c r="BB240" s="1902"/>
      <c r="BC240" s="1902"/>
      <c r="BD240" s="1902"/>
      <c r="BE240" s="1902"/>
      <c r="BF240" s="1902"/>
      <c r="BG240" s="1902"/>
      <c r="BH240" s="1902"/>
      <c r="BI240" s="1902"/>
      <c r="BJ240" s="1902"/>
      <c r="BK240" s="1902"/>
      <c r="BL240" s="1902"/>
      <c r="BM240" s="1902"/>
      <c r="BN240" s="1902"/>
      <c r="BO240" s="1902"/>
      <c r="BP240" s="1902"/>
      <c r="BQ240" s="1902"/>
      <c r="BR240" s="1902"/>
      <c r="BS240" s="1902"/>
      <c r="BT240" s="1902"/>
      <c r="BU240" s="1902"/>
      <c r="BV240" s="1902"/>
      <c r="BW240" s="1902"/>
      <c r="BX240" s="1902"/>
      <c r="BY240" s="1902"/>
      <c r="BZ240" s="1902"/>
      <c r="CA240" s="1902"/>
      <c r="CB240" s="1902"/>
      <c r="CC240" s="1902"/>
      <c r="CD240" s="1902"/>
      <c r="CE240" s="1902"/>
      <c r="CF240" s="1902"/>
    </row>
    <row r="241" spans="2:84" s="329" customFormat="1">
      <c r="B241" s="1902"/>
      <c r="C241" s="1902"/>
      <c r="D241" s="1902"/>
      <c r="E241" s="1902"/>
      <c r="F241" s="1902"/>
      <c r="G241" s="1902"/>
      <c r="H241" s="1902"/>
      <c r="I241" s="1902"/>
      <c r="J241" s="1902"/>
      <c r="K241" s="1902"/>
      <c r="L241" s="1940"/>
      <c r="M241" s="1940"/>
      <c r="N241" s="1940"/>
      <c r="O241" s="1940"/>
      <c r="P241" s="339"/>
      <c r="Q241" s="1902"/>
      <c r="R241" s="1902"/>
      <c r="S241" s="1902"/>
      <c r="T241" s="1902"/>
      <c r="U241" s="1902"/>
      <c r="V241" s="1902"/>
      <c r="W241" s="1902"/>
      <c r="X241" s="1902"/>
      <c r="Y241" s="1902"/>
      <c r="Z241" s="1902"/>
      <c r="AA241" s="1902"/>
      <c r="AB241" s="1902"/>
      <c r="AC241" s="1902"/>
      <c r="AD241" s="1902"/>
      <c r="AE241" s="1902"/>
      <c r="AF241" s="1902"/>
      <c r="AG241" s="1902"/>
      <c r="AH241" s="1902"/>
      <c r="AI241" s="1902"/>
      <c r="AJ241" s="1902"/>
      <c r="AK241" s="1902"/>
      <c r="AL241" s="1902"/>
      <c r="AM241" s="1902"/>
      <c r="AN241" s="1902"/>
      <c r="AO241" s="1902"/>
      <c r="AP241" s="1902"/>
      <c r="AQ241" s="1902"/>
      <c r="AR241" s="1902"/>
      <c r="AS241" s="1902"/>
      <c r="AT241" s="1902"/>
      <c r="AU241" s="1902"/>
      <c r="AV241" s="1902"/>
      <c r="AW241" s="1902"/>
      <c r="AX241" s="1902"/>
      <c r="AY241" s="1902"/>
      <c r="AZ241" s="1902"/>
      <c r="BA241" s="1902"/>
      <c r="BB241" s="1902"/>
      <c r="BC241" s="1902"/>
      <c r="BD241" s="1902"/>
      <c r="BE241" s="1902"/>
      <c r="BF241" s="1902"/>
      <c r="BG241" s="1902"/>
      <c r="BH241" s="1902"/>
      <c r="BI241" s="1902"/>
      <c r="BJ241" s="1902"/>
      <c r="BK241" s="1902"/>
      <c r="BL241" s="1902"/>
      <c r="BM241" s="1902"/>
      <c r="BN241" s="1902"/>
      <c r="BO241" s="1902"/>
      <c r="BP241" s="1902"/>
      <c r="BQ241" s="1902"/>
      <c r="BR241" s="1902"/>
      <c r="BS241" s="1902"/>
      <c r="BT241" s="1902"/>
      <c r="BU241" s="1902"/>
      <c r="BV241" s="1902"/>
      <c r="BW241" s="1902"/>
      <c r="BX241" s="1902"/>
      <c r="BY241" s="1902"/>
      <c r="BZ241" s="1902"/>
      <c r="CA241" s="1902"/>
      <c r="CB241" s="1902"/>
      <c r="CC241" s="1902"/>
      <c r="CD241" s="1902"/>
      <c r="CE241" s="1902"/>
      <c r="CF241" s="1902"/>
    </row>
    <row r="242" spans="2:84" s="329" customFormat="1">
      <c r="B242" s="1902"/>
      <c r="C242" s="1902"/>
      <c r="D242" s="1902"/>
      <c r="E242" s="1902"/>
      <c r="F242" s="1902"/>
      <c r="G242" s="1902"/>
      <c r="H242" s="1902"/>
      <c r="I242" s="1902"/>
      <c r="J242" s="1902"/>
      <c r="K242" s="1902"/>
      <c r="L242" s="1940"/>
      <c r="M242" s="1940"/>
      <c r="N242" s="1940"/>
      <c r="O242" s="1940"/>
      <c r="P242" s="339"/>
      <c r="Q242" s="1902"/>
      <c r="R242" s="1902"/>
      <c r="S242" s="1902"/>
      <c r="T242" s="1902"/>
      <c r="U242" s="1902"/>
      <c r="V242" s="1902"/>
      <c r="W242" s="1902"/>
      <c r="X242" s="1902"/>
      <c r="Y242" s="1902"/>
      <c r="Z242" s="1902"/>
      <c r="AA242" s="1902"/>
      <c r="AB242" s="1902"/>
      <c r="AC242" s="1902"/>
      <c r="AD242" s="1902"/>
      <c r="AE242" s="1902"/>
      <c r="AF242" s="1902"/>
      <c r="AG242" s="1902"/>
      <c r="AH242" s="1902"/>
      <c r="AI242" s="1902"/>
      <c r="AJ242" s="1902"/>
      <c r="AK242" s="1902"/>
      <c r="AL242" s="1902"/>
      <c r="AM242" s="1902"/>
      <c r="AN242" s="1902"/>
      <c r="AO242" s="1902"/>
      <c r="AP242" s="1902"/>
      <c r="AQ242" s="1902"/>
      <c r="AR242" s="1902"/>
      <c r="AS242" s="1902"/>
      <c r="AT242" s="1902"/>
      <c r="AU242" s="1902"/>
      <c r="AV242" s="1902"/>
      <c r="AW242" s="1902"/>
      <c r="AX242" s="1902"/>
      <c r="AY242" s="1902"/>
      <c r="AZ242" s="1902"/>
      <c r="BA242" s="1902"/>
      <c r="BB242" s="1902"/>
      <c r="BC242" s="1902"/>
      <c r="BD242" s="1902"/>
      <c r="BE242" s="1902"/>
      <c r="BF242" s="1902"/>
      <c r="BG242" s="1902"/>
      <c r="BH242" s="1902"/>
      <c r="BI242" s="1902"/>
      <c r="BJ242" s="1902"/>
      <c r="BK242" s="1902"/>
      <c r="BL242" s="1902"/>
      <c r="BM242" s="1902"/>
      <c r="BN242" s="1902"/>
      <c r="BO242" s="1902"/>
      <c r="BP242" s="1902"/>
      <c r="BQ242" s="1902"/>
      <c r="BR242" s="1902"/>
      <c r="BS242" s="1902"/>
      <c r="BT242" s="1902"/>
      <c r="BU242" s="1902"/>
      <c r="BV242" s="1902"/>
      <c r="BW242" s="1902"/>
      <c r="BX242" s="1902"/>
      <c r="BY242" s="1902"/>
      <c r="BZ242" s="1902"/>
      <c r="CA242" s="1902"/>
      <c r="CB242" s="1902"/>
      <c r="CC242" s="1902"/>
      <c r="CD242" s="1902"/>
      <c r="CE242" s="1902"/>
      <c r="CF242" s="1902"/>
    </row>
    <row r="243" spans="2:84" s="329" customFormat="1">
      <c r="B243" s="1902"/>
      <c r="C243" s="1902"/>
      <c r="D243" s="1902"/>
      <c r="E243" s="1902"/>
      <c r="F243" s="1902"/>
      <c r="G243" s="1902"/>
      <c r="H243" s="1902"/>
      <c r="I243" s="1902"/>
      <c r="J243" s="1902"/>
      <c r="K243" s="1902"/>
      <c r="L243" s="1940"/>
      <c r="M243" s="1940"/>
      <c r="N243" s="1940"/>
      <c r="O243" s="1940"/>
      <c r="P243" s="339"/>
      <c r="Q243" s="1902"/>
      <c r="R243" s="1902"/>
      <c r="S243" s="1902"/>
      <c r="T243" s="1902"/>
      <c r="U243" s="1902"/>
      <c r="V243" s="1902"/>
      <c r="W243" s="1902"/>
      <c r="X243" s="1902"/>
      <c r="Y243" s="1902"/>
      <c r="Z243" s="1902"/>
      <c r="AA243" s="1902"/>
      <c r="AB243" s="1902"/>
      <c r="AC243" s="1902"/>
      <c r="AD243" s="1902"/>
      <c r="AE243" s="1902"/>
      <c r="AF243" s="1902"/>
      <c r="AG243" s="1902"/>
      <c r="AH243" s="1902"/>
      <c r="AI243" s="1902"/>
      <c r="AJ243" s="1902"/>
      <c r="AK243" s="1902"/>
      <c r="AL243" s="1902"/>
      <c r="AM243" s="1902"/>
      <c r="AN243" s="1902"/>
      <c r="AO243" s="1902"/>
      <c r="AP243" s="1902"/>
      <c r="AQ243" s="1902"/>
      <c r="AR243" s="1902"/>
      <c r="AS243" s="1902"/>
      <c r="AT243" s="1902"/>
      <c r="AU243" s="1902"/>
      <c r="AV243" s="1902"/>
      <c r="AW243" s="1902"/>
      <c r="AX243" s="1902"/>
      <c r="AY243" s="1902"/>
      <c r="AZ243" s="1902"/>
      <c r="BA243" s="1902"/>
      <c r="BB243" s="1902"/>
      <c r="BC243" s="1902"/>
      <c r="BD243" s="1902"/>
      <c r="BE243" s="1902"/>
      <c r="BF243" s="1902"/>
      <c r="BG243" s="1902"/>
      <c r="BH243" s="1902"/>
      <c r="BI243" s="1902"/>
      <c r="BJ243" s="1902"/>
      <c r="BK243" s="1902"/>
      <c r="BL243" s="1902"/>
      <c r="BM243" s="1902"/>
      <c r="BN243" s="1902"/>
      <c r="BO243" s="1902"/>
      <c r="BP243" s="1902"/>
      <c r="BQ243" s="1902"/>
      <c r="BR243" s="1902"/>
      <c r="BS243" s="1902"/>
      <c r="BT243" s="1902"/>
      <c r="BU243" s="1902"/>
      <c r="BV243" s="1902"/>
      <c r="BW243" s="1902"/>
      <c r="BX243" s="1902"/>
      <c r="BY243" s="1902"/>
      <c r="BZ243" s="1902"/>
      <c r="CA243" s="1902"/>
      <c r="CB243" s="1902"/>
      <c r="CC243" s="1902"/>
      <c r="CD243" s="1902"/>
      <c r="CE243" s="1902"/>
      <c r="CF243" s="1902"/>
    </row>
    <row r="244" spans="2:84" s="329" customFormat="1">
      <c r="B244" s="1902"/>
      <c r="C244" s="1902"/>
      <c r="D244" s="1902"/>
      <c r="E244" s="1902"/>
      <c r="F244" s="1902"/>
      <c r="G244" s="1902"/>
      <c r="H244" s="1902"/>
      <c r="I244" s="1902"/>
      <c r="J244" s="1902"/>
      <c r="K244" s="1902"/>
      <c r="L244" s="1940"/>
      <c r="M244" s="1940"/>
      <c r="N244" s="1940"/>
      <c r="O244" s="1940"/>
      <c r="P244" s="339"/>
      <c r="Q244" s="1902"/>
      <c r="R244" s="1902"/>
      <c r="S244" s="1902"/>
      <c r="T244" s="1902"/>
      <c r="U244" s="1902"/>
      <c r="V244" s="1902"/>
      <c r="W244" s="1902"/>
      <c r="X244" s="1902"/>
      <c r="Y244" s="1902"/>
      <c r="Z244" s="1902"/>
      <c r="AA244" s="1902"/>
      <c r="AB244" s="1902"/>
      <c r="AC244" s="1902"/>
      <c r="AD244" s="1902"/>
      <c r="AE244" s="1902"/>
      <c r="AF244" s="1902"/>
      <c r="AG244" s="1902"/>
      <c r="AH244" s="1902"/>
      <c r="AI244" s="1902"/>
      <c r="AJ244" s="1902"/>
      <c r="AK244" s="1902"/>
      <c r="AL244" s="1902"/>
      <c r="AM244" s="1902"/>
      <c r="AN244" s="1902"/>
      <c r="AO244" s="1902"/>
      <c r="AP244" s="1902"/>
      <c r="AQ244" s="1902"/>
      <c r="AR244" s="1902"/>
      <c r="AS244" s="1902"/>
      <c r="AT244" s="1902"/>
      <c r="AU244" s="1902"/>
      <c r="AV244" s="1902"/>
      <c r="AW244" s="1902"/>
      <c r="AX244" s="1902"/>
      <c r="AY244" s="1902"/>
      <c r="AZ244" s="1902"/>
      <c r="BA244" s="1902"/>
      <c r="BB244" s="1902"/>
      <c r="BC244" s="1902"/>
      <c r="BD244" s="1902"/>
      <c r="BE244" s="1902"/>
      <c r="BF244" s="1902"/>
      <c r="BG244" s="1902"/>
      <c r="BH244" s="1902"/>
      <c r="BI244" s="1902"/>
      <c r="BJ244" s="1902"/>
      <c r="BK244" s="1902"/>
      <c r="BL244" s="1902"/>
      <c r="BM244" s="1902"/>
      <c r="BN244" s="1902"/>
      <c r="BO244" s="1902"/>
      <c r="BP244" s="1902"/>
      <c r="BQ244" s="1902"/>
      <c r="BR244" s="1902"/>
      <c r="BS244" s="1902"/>
      <c r="BT244" s="1902"/>
      <c r="BU244" s="1902"/>
      <c r="BV244" s="1902"/>
      <c r="BW244" s="1902"/>
      <c r="BX244" s="1902"/>
      <c r="BY244" s="1902"/>
      <c r="BZ244" s="1902"/>
      <c r="CA244" s="1902"/>
      <c r="CB244" s="1902"/>
      <c r="CC244" s="1902"/>
      <c r="CD244" s="1902"/>
      <c r="CE244" s="1902"/>
      <c r="CF244" s="1902"/>
    </row>
    <row r="245" spans="2:84" s="329" customFormat="1">
      <c r="B245" s="1902"/>
      <c r="C245" s="1902"/>
      <c r="D245" s="1902"/>
      <c r="E245" s="1902"/>
      <c r="F245" s="1902"/>
      <c r="G245" s="1902"/>
      <c r="H245" s="1902"/>
      <c r="I245" s="1902"/>
      <c r="J245" s="1902"/>
      <c r="K245" s="1902"/>
      <c r="L245" s="1940"/>
      <c r="M245" s="1940"/>
      <c r="N245" s="1940"/>
      <c r="O245" s="1940"/>
      <c r="P245" s="339"/>
      <c r="Q245" s="1902"/>
      <c r="R245" s="1902"/>
      <c r="S245" s="1902"/>
      <c r="T245" s="1902"/>
      <c r="U245" s="1902"/>
      <c r="V245" s="1902"/>
      <c r="W245" s="1902"/>
      <c r="X245" s="1902"/>
      <c r="Y245" s="1902"/>
      <c r="Z245" s="1902"/>
      <c r="AA245" s="1902"/>
      <c r="AB245" s="1902"/>
      <c r="AC245" s="1902"/>
      <c r="AD245" s="1902"/>
      <c r="AE245" s="1902"/>
      <c r="AF245" s="1902"/>
      <c r="AG245" s="1902"/>
      <c r="AH245" s="1902"/>
      <c r="AI245" s="1902"/>
      <c r="AJ245" s="1902"/>
      <c r="AK245" s="1902"/>
      <c r="AL245" s="1902"/>
      <c r="AM245" s="1902"/>
      <c r="AN245" s="1902"/>
      <c r="AO245" s="1902"/>
      <c r="AP245" s="1902"/>
      <c r="AQ245" s="1902"/>
      <c r="AR245" s="1902"/>
      <c r="AS245" s="1902"/>
      <c r="AT245" s="1902"/>
      <c r="AU245" s="1902"/>
      <c r="AV245" s="1902"/>
      <c r="AW245" s="1902"/>
      <c r="AX245" s="1902"/>
      <c r="AY245" s="1902"/>
      <c r="AZ245" s="1902"/>
      <c r="BA245" s="1902"/>
      <c r="BB245" s="1902"/>
      <c r="BC245" s="1902"/>
      <c r="BD245" s="1902"/>
      <c r="BE245" s="1902"/>
      <c r="BF245" s="1902"/>
      <c r="BG245" s="1902"/>
      <c r="BH245" s="1902"/>
      <c r="BI245" s="1902"/>
      <c r="BJ245" s="1902"/>
      <c r="BK245" s="1902"/>
      <c r="BL245" s="1902"/>
      <c r="BM245" s="1902"/>
      <c r="BN245" s="1902"/>
      <c r="BO245" s="1902"/>
      <c r="BP245" s="1902"/>
      <c r="BQ245" s="1902"/>
      <c r="BR245" s="1902"/>
      <c r="BS245" s="1902"/>
      <c r="BT245" s="1902"/>
      <c r="BU245" s="1902"/>
      <c r="BV245" s="1902"/>
      <c r="BW245" s="1902"/>
      <c r="BX245" s="1902"/>
      <c r="BY245" s="1902"/>
      <c r="BZ245" s="1902"/>
      <c r="CA245" s="1902"/>
      <c r="CB245" s="1902"/>
      <c r="CC245" s="1902"/>
      <c r="CD245" s="1902"/>
      <c r="CE245" s="1902"/>
      <c r="CF245" s="1902"/>
    </row>
    <row r="246" spans="2:84" s="329" customFormat="1">
      <c r="B246" s="1902"/>
      <c r="C246" s="1902"/>
      <c r="D246" s="1902"/>
      <c r="E246" s="1902"/>
      <c r="F246" s="1902"/>
      <c r="G246" s="1902"/>
      <c r="H246" s="1902"/>
      <c r="I246" s="1902"/>
      <c r="J246" s="1902"/>
      <c r="K246" s="1902"/>
      <c r="L246" s="1940"/>
      <c r="M246" s="1940"/>
      <c r="N246" s="1940"/>
      <c r="O246" s="1940"/>
      <c r="P246" s="339"/>
      <c r="Q246" s="1902"/>
      <c r="R246" s="1902"/>
      <c r="S246" s="1902"/>
      <c r="T246" s="1902"/>
      <c r="U246" s="1902"/>
      <c r="V246" s="1902"/>
      <c r="W246" s="1902"/>
      <c r="X246" s="1902"/>
      <c r="Y246" s="1902"/>
      <c r="Z246" s="1902"/>
      <c r="AA246" s="1902"/>
      <c r="AB246" s="1902"/>
      <c r="AC246" s="1902"/>
      <c r="AD246" s="1902"/>
      <c r="AE246" s="1902"/>
      <c r="AF246" s="1902"/>
      <c r="AG246" s="1902"/>
      <c r="AH246" s="1902"/>
      <c r="AI246" s="1902"/>
      <c r="AJ246" s="1902"/>
      <c r="AK246" s="1902"/>
      <c r="AL246" s="1902"/>
      <c r="AM246" s="1902"/>
      <c r="AN246" s="1902"/>
      <c r="AO246" s="1902"/>
      <c r="AP246" s="1902"/>
      <c r="AQ246" s="1902"/>
      <c r="AR246" s="1902"/>
      <c r="AS246" s="1902"/>
      <c r="AT246" s="1902"/>
      <c r="AU246" s="1902"/>
      <c r="AV246" s="1902"/>
      <c r="AW246" s="1902"/>
      <c r="AX246" s="1902"/>
      <c r="AY246" s="1902"/>
      <c r="AZ246" s="1902"/>
      <c r="BA246" s="1902"/>
      <c r="BB246" s="1902"/>
      <c r="BC246" s="1902"/>
      <c r="BD246" s="1902"/>
      <c r="BE246" s="1902"/>
      <c r="BF246" s="1902"/>
      <c r="BG246" s="1902"/>
      <c r="BH246" s="1902"/>
      <c r="BI246" s="1902"/>
      <c r="BJ246" s="1902"/>
      <c r="BK246" s="1902"/>
      <c r="BL246" s="1902"/>
      <c r="BM246" s="1902"/>
      <c r="BN246" s="1902"/>
      <c r="BO246" s="1902"/>
      <c r="BP246" s="1902"/>
      <c r="BQ246" s="1902"/>
      <c r="BR246" s="1902"/>
      <c r="BS246" s="1902"/>
      <c r="BT246" s="1902"/>
      <c r="BU246" s="1902"/>
      <c r="BV246" s="1902"/>
      <c r="BW246" s="1902"/>
      <c r="BX246" s="1902"/>
      <c r="BY246" s="1902"/>
      <c r="BZ246" s="1902"/>
      <c r="CA246" s="1902"/>
      <c r="CB246" s="1902"/>
      <c r="CC246" s="1902"/>
      <c r="CD246" s="1902"/>
      <c r="CE246" s="1902"/>
      <c r="CF246" s="1902"/>
    </row>
    <row r="247" spans="2:84" s="329" customFormat="1">
      <c r="B247" s="1902"/>
      <c r="C247" s="1902"/>
      <c r="D247" s="1902"/>
      <c r="E247" s="1902"/>
      <c r="F247" s="1902"/>
      <c r="G247" s="1902"/>
      <c r="H247" s="1902"/>
      <c r="I247" s="1902"/>
      <c r="J247" s="1902"/>
      <c r="K247" s="1902"/>
      <c r="L247" s="1940"/>
      <c r="M247" s="1940"/>
      <c r="N247" s="1940"/>
      <c r="O247" s="1940"/>
      <c r="P247" s="339"/>
      <c r="Q247" s="1902"/>
      <c r="R247" s="1902"/>
      <c r="S247" s="1902"/>
      <c r="T247" s="1902"/>
      <c r="U247" s="1902"/>
      <c r="V247" s="1902"/>
      <c r="W247" s="1902"/>
      <c r="X247" s="1902"/>
      <c r="Y247" s="1902"/>
      <c r="Z247" s="1902"/>
      <c r="AA247" s="1902"/>
      <c r="AB247" s="1902"/>
      <c r="AC247" s="1902"/>
      <c r="AD247" s="1902"/>
      <c r="AE247" s="1902"/>
      <c r="AF247" s="1902"/>
      <c r="AG247" s="1902"/>
      <c r="AH247" s="1902"/>
      <c r="AI247" s="1902"/>
      <c r="AJ247" s="1902"/>
      <c r="AK247" s="1902"/>
      <c r="AL247" s="1902"/>
      <c r="AM247" s="1902"/>
      <c r="AN247" s="1902"/>
      <c r="AO247" s="1902"/>
      <c r="AP247" s="1902"/>
      <c r="AQ247" s="1902"/>
      <c r="AR247" s="1902"/>
      <c r="AS247" s="1902"/>
      <c r="AT247" s="1902"/>
      <c r="AU247" s="1902"/>
      <c r="AV247" s="1902"/>
      <c r="AW247" s="1902"/>
      <c r="AX247" s="1902"/>
      <c r="AY247" s="1902"/>
      <c r="AZ247" s="1902"/>
      <c r="BA247" s="1902"/>
      <c r="BB247" s="1902"/>
      <c r="BC247" s="1902"/>
      <c r="BD247" s="1902"/>
      <c r="BE247" s="1902"/>
      <c r="BF247" s="1902"/>
      <c r="BG247" s="1902"/>
      <c r="BH247" s="1902"/>
      <c r="BI247" s="1902"/>
      <c r="BJ247" s="1902"/>
      <c r="BK247" s="1902"/>
      <c r="BL247" s="1902"/>
      <c r="BM247" s="1902"/>
      <c r="BN247" s="1902"/>
      <c r="BO247" s="1902"/>
      <c r="BP247" s="1902"/>
      <c r="BQ247" s="1902"/>
      <c r="BR247" s="1902"/>
      <c r="BS247" s="1902"/>
      <c r="BT247" s="1902"/>
      <c r="BU247" s="1902"/>
      <c r="BV247" s="1902"/>
      <c r="BW247" s="1902"/>
      <c r="BX247" s="1902"/>
      <c r="BY247" s="1902"/>
      <c r="BZ247" s="1902"/>
      <c r="CA247" s="1902"/>
      <c r="CB247" s="1902"/>
      <c r="CC247" s="1902"/>
      <c r="CD247" s="1902"/>
      <c r="CE247" s="1902"/>
      <c r="CF247" s="1902"/>
    </row>
    <row r="248" spans="2:84" s="329" customFormat="1">
      <c r="B248" s="1902"/>
      <c r="C248" s="1902"/>
      <c r="D248" s="1902"/>
      <c r="E248" s="1902"/>
      <c r="F248" s="1902"/>
      <c r="G248" s="1902"/>
      <c r="H248" s="1902"/>
      <c r="I248" s="1902"/>
      <c r="J248" s="1902"/>
      <c r="K248" s="1902"/>
      <c r="L248" s="1940"/>
      <c r="M248" s="1940"/>
      <c r="N248" s="1940"/>
      <c r="O248" s="1940"/>
      <c r="P248" s="339"/>
      <c r="Q248" s="1902"/>
      <c r="R248" s="1902"/>
      <c r="S248" s="1902"/>
      <c r="T248" s="1902"/>
      <c r="U248" s="1902"/>
      <c r="V248" s="1902"/>
      <c r="W248" s="1902"/>
      <c r="X248" s="1902"/>
      <c r="Y248" s="1902"/>
      <c r="Z248" s="1902"/>
      <c r="AA248" s="1902"/>
      <c r="AB248" s="1902"/>
      <c r="AC248" s="1902"/>
      <c r="AD248" s="1902"/>
      <c r="AE248" s="1902"/>
      <c r="AF248" s="1902"/>
      <c r="AG248" s="1902"/>
      <c r="AH248" s="1902"/>
      <c r="AI248" s="1902"/>
      <c r="AJ248" s="1902"/>
      <c r="AK248" s="1902"/>
      <c r="AL248" s="1902"/>
      <c r="AM248" s="1902"/>
      <c r="AN248" s="1902"/>
      <c r="AO248" s="1902"/>
      <c r="AP248" s="1902"/>
      <c r="AQ248" s="1902"/>
      <c r="AR248" s="1902"/>
      <c r="AS248" s="1902"/>
      <c r="AT248" s="1902"/>
      <c r="AU248" s="1902"/>
      <c r="AV248" s="1902"/>
      <c r="AW248" s="1902"/>
      <c r="AX248" s="1902"/>
      <c r="AY248" s="1902"/>
      <c r="AZ248" s="1902"/>
      <c r="BA248" s="1902"/>
      <c r="BB248" s="1902"/>
      <c r="BC248" s="1902"/>
      <c r="BD248" s="1902"/>
      <c r="BE248" s="1902"/>
      <c r="BF248" s="1902"/>
      <c r="BG248" s="1902"/>
      <c r="BH248" s="1902"/>
      <c r="BI248" s="1902"/>
      <c r="BJ248" s="1902"/>
      <c r="BK248" s="1902"/>
      <c r="BL248" s="1902"/>
      <c r="BM248" s="1902"/>
      <c r="BN248" s="1902"/>
      <c r="BO248" s="1902"/>
      <c r="BP248" s="1902"/>
      <c r="BQ248" s="1902"/>
      <c r="BR248" s="1902"/>
      <c r="BS248" s="1902"/>
      <c r="BT248" s="1902"/>
      <c r="BU248" s="1902"/>
      <c r="BV248" s="1902"/>
      <c r="BW248" s="1902"/>
      <c r="BX248" s="1902"/>
      <c r="BY248" s="1902"/>
      <c r="BZ248" s="1902"/>
      <c r="CA248" s="1902"/>
      <c r="CB248" s="1902"/>
      <c r="CC248" s="1902"/>
      <c r="CD248" s="1902"/>
      <c r="CE248" s="1902"/>
      <c r="CF248" s="1902"/>
    </row>
    <row r="249" spans="2:84" s="329" customFormat="1">
      <c r="B249" s="1902"/>
      <c r="C249" s="1902"/>
      <c r="D249" s="1902"/>
      <c r="E249" s="1902"/>
      <c r="F249" s="1902"/>
      <c r="G249" s="1902"/>
      <c r="H249" s="1902"/>
      <c r="I249" s="1902"/>
      <c r="J249" s="1902"/>
      <c r="K249" s="1902"/>
      <c r="L249" s="1940"/>
      <c r="M249" s="1940"/>
      <c r="N249" s="1940"/>
      <c r="O249" s="1940"/>
      <c r="P249" s="339"/>
      <c r="Q249" s="1902"/>
      <c r="R249" s="1902"/>
      <c r="S249" s="1902"/>
      <c r="T249" s="1902"/>
      <c r="U249" s="1902"/>
      <c r="V249" s="1902"/>
      <c r="W249" s="1902"/>
      <c r="X249" s="1902"/>
      <c r="Y249" s="1902"/>
      <c r="Z249" s="1902"/>
      <c r="AA249" s="1902"/>
      <c r="AB249" s="1902"/>
      <c r="AC249" s="1902"/>
      <c r="AD249" s="1902"/>
      <c r="AE249" s="1902"/>
      <c r="AF249" s="1902"/>
      <c r="AG249" s="1902"/>
      <c r="AH249" s="1902"/>
      <c r="AI249" s="1902"/>
      <c r="AJ249" s="1902"/>
      <c r="AK249" s="1902"/>
      <c r="AL249" s="1902"/>
      <c r="AM249" s="1902"/>
      <c r="AN249" s="1902"/>
      <c r="AO249" s="1902"/>
      <c r="AP249" s="1902"/>
      <c r="AQ249" s="1902"/>
      <c r="AR249" s="1902"/>
      <c r="AS249" s="1902"/>
      <c r="AT249" s="1902"/>
      <c r="AU249" s="1902"/>
      <c r="AV249" s="1902"/>
      <c r="AW249" s="1902"/>
      <c r="AX249" s="1902"/>
      <c r="AY249" s="1902"/>
      <c r="AZ249" s="1902"/>
      <c r="BA249" s="1902"/>
      <c r="BB249" s="1902"/>
      <c r="BC249" s="1902"/>
      <c r="BD249" s="1902"/>
      <c r="BE249" s="1902"/>
      <c r="BF249" s="1902"/>
      <c r="BG249" s="1902"/>
      <c r="BH249" s="1902"/>
      <c r="BI249" s="1902"/>
      <c r="BJ249" s="1902"/>
      <c r="BK249" s="1902"/>
      <c r="BL249" s="1902"/>
      <c r="BM249" s="1902"/>
      <c r="BN249" s="1902"/>
      <c r="BO249" s="1902"/>
      <c r="BP249" s="1902"/>
      <c r="BQ249" s="1902"/>
      <c r="BR249" s="1902"/>
      <c r="BS249" s="1902"/>
      <c r="BT249" s="1902"/>
      <c r="BU249" s="1902"/>
      <c r="BV249" s="1902"/>
      <c r="BW249" s="1902"/>
      <c r="BX249" s="1902"/>
      <c r="BY249" s="1902"/>
      <c r="BZ249" s="1902"/>
      <c r="CA249" s="1902"/>
      <c r="CB249" s="1902"/>
      <c r="CC249" s="1902"/>
      <c r="CD249" s="1902"/>
      <c r="CE249" s="1902"/>
      <c r="CF249" s="1902"/>
    </row>
    <row r="250" spans="2:84" s="329" customFormat="1">
      <c r="B250" s="1902"/>
      <c r="C250" s="1902"/>
      <c r="D250" s="1902"/>
      <c r="E250" s="1902"/>
      <c r="F250" s="1902"/>
      <c r="G250" s="1902"/>
      <c r="H250" s="1902"/>
      <c r="I250" s="1902"/>
      <c r="J250" s="1902"/>
      <c r="K250" s="1902"/>
      <c r="L250" s="1940"/>
      <c r="M250" s="1940"/>
      <c r="N250" s="1940"/>
      <c r="O250" s="1940"/>
      <c r="P250" s="339"/>
      <c r="Q250" s="1902"/>
      <c r="R250" s="1902"/>
      <c r="S250" s="1902"/>
      <c r="T250" s="1902"/>
      <c r="U250" s="1902"/>
      <c r="V250" s="1902"/>
      <c r="W250" s="1902"/>
      <c r="X250" s="1902"/>
      <c r="Y250" s="1902"/>
      <c r="Z250" s="1902"/>
      <c r="AA250" s="1902"/>
      <c r="AB250" s="1902"/>
      <c r="AC250" s="1902"/>
      <c r="AD250" s="1902"/>
      <c r="AE250" s="1902"/>
      <c r="AF250" s="1902"/>
      <c r="AG250" s="1902"/>
      <c r="AH250" s="1902"/>
      <c r="AI250" s="1902"/>
      <c r="AJ250" s="1902"/>
      <c r="AK250" s="1902"/>
      <c r="AL250" s="1902"/>
      <c r="AM250" s="1902"/>
      <c r="AN250" s="1902"/>
      <c r="AO250" s="1902"/>
      <c r="AP250" s="1902"/>
      <c r="AQ250" s="1902"/>
      <c r="AR250" s="1902"/>
      <c r="AS250" s="1902"/>
      <c r="AT250" s="1902"/>
      <c r="AU250" s="1902"/>
      <c r="AV250" s="1902"/>
      <c r="AW250" s="1902"/>
      <c r="AX250" s="1902"/>
      <c r="AY250" s="1902"/>
      <c r="AZ250" s="1902"/>
      <c r="BA250" s="1902"/>
      <c r="BB250" s="1902"/>
      <c r="BC250" s="1902"/>
      <c r="BD250" s="1902"/>
      <c r="BE250" s="1902"/>
      <c r="BF250" s="1902"/>
      <c r="BG250" s="1902"/>
      <c r="BH250" s="1902"/>
      <c r="BI250" s="1902"/>
      <c r="BJ250" s="1902"/>
      <c r="BK250" s="1902"/>
      <c r="BL250" s="1902"/>
      <c r="BM250" s="1902"/>
      <c r="BN250" s="1902"/>
      <c r="BO250" s="1902"/>
      <c r="BP250" s="1902"/>
      <c r="BQ250" s="1902"/>
      <c r="BR250" s="1902"/>
      <c r="BS250" s="1902"/>
      <c r="BT250" s="1902"/>
      <c r="BU250" s="1902"/>
      <c r="BV250" s="1902"/>
      <c r="BW250" s="1902"/>
      <c r="BX250" s="1902"/>
      <c r="BY250" s="1902"/>
      <c r="BZ250" s="1902"/>
      <c r="CA250" s="1902"/>
      <c r="CB250" s="1902"/>
      <c r="CC250" s="1902"/>
      <c r="CD250" s="1902"/>
      <c r="CE250" s="1902"/>
      <c r="CF250" s="1902"/>
    </row>
    <row r="251" spans="2:84" s="329" customFormat="1">
      <c r="B251" s="1902"/>
      <c r="C251" s="1902"/>
      <c r="D251" s="1902"/>
      <c r="E251" s="1902"/>
      <c r="F251" s="1902"/>
      <c r="G251" s="1902"/>
      <c r="H251" s="1902"/>
      <c r="I251" s="1902"/>
      <c r="J251" s="1902"/>
      <c r="K251" s="1902"/>
      <c r="L251" s="1940"/>
      <c r="M251" s="1940"/>
      <c r="N251" s="1940"/>
      <c r="O251" s="1940"/>
      <c r="P251" s="339"/>
      <c r="Q251" s="1902"/>
      <c r="R251" s="1902"/>
      <c r="S251" s="1902"/>
      <c r="T251" s="1902"/>
      <c r="U251" s="1902"/>
      <c r="V251" s="1902"/>
      <c r="W251" s="1902"/>
      <c r="X251" s="1902"/>
      <c r="Y251" s="1902"/>
      <c r="Z251" s="1902"/>
      <c r="AA251" s="1902"/>
      <c r="AB251" s="1902"/>
      <c r="AC251" s="1902"/>
      <c r="AD251" s="1902"/>
      <c r="AE251" s="1902"/>
      <c r="AF251" s="1902"/>
      <c r="AG251" s="1902"/>
      <c r="AH251" s="1902"/>
      <c r="AI251" s="1902"/>
      <c r="AJ251" s="1902"/>
      <c r="AK251" s="1902"/>
      <c r="AL251" s="1902"/>
      <c r="AM251" s="1902"/>
      <c r="AN251" s="1902"/>
      <c r="AO251" s="1902"/>
      <c r="AP251" s="1902"/>
      <c r="AQ251" s="1902"/>
      <c r="AR251" s="1902"/>
      <c r="AS251" s="1902"/>
      <c r="AT251" s="1902"/>
      <c r="AU251" s="1902"/>
      <c r="AV251" s="1902"/>
      <c r="AW251" s="1902"/>
      <c r="AX251" s="1902"/>
      <c r="AY251" s="1902"/>
      <c r="AZ251" s="1902"/>
      <c r="BA251" s="1902"/>
      <c r="BB251" s="1902"/>
      <c r="BC251" s="1902"/>
      <c r="BD251" s="1902"/>
      <c r="BE251" s="1902"/>
      <c r="BF251" s="1902"/>
      <c r="BG251" s="1902"/>
      <c r="BH251" s="1902"/>
      <c r="BI251" s="1902"/>
      <c r="BJ251" s="1902"/>
      <c r="BK251" s="1902"/>
      <c r="BL251" s="1902"/>
      <c r="BM251" s="1902"/>
      <c r="BN251" s="1902"/>
      <c r="BO251" s="1902"/>
      <c r="BP251" s="1902"/>
      <c r="BQ251" s="1902"/>
      <c r="BR251" s="1902"/>
      <c r="BS251" s="1902"/>
      <c r="BT251" s="1902"/>
      <c r="BU251" s="1902"/>
      <c r="BV251" s="1902"/>
      <c r="BW251" s="1902"/>
      <c r="BX251" s="1902"/>
      <c r="BY251" s="1902"/>
      <c r="BZ251" s="1902"/>
      <c r="CA251" s="1902"/>
      <c r="CB251" s="1902"/>
      <c r="CC251" s="1902"/>
      <c r="CD251" s="1902"/>
      <c r="CE251" s="1902"/>
      <c r="CF251" s="1902"/>
    </row>
    <row r="252" spans="2:84" s="329" customFormat="1">
      <c r="B252" s="1902"/>
      <c r="C252" s="1902"/>
      <c r="D252" s="1902"/>
      <c r="E252" s="1902"/>
      <c r="F252" s="1902"/>
      <c r="G252" s="1902"/>
      <c r="H252" s="1902"/>
      <c r="I252" s="1902"/>
      <c r="J252" s="1902"/>
      <c r="K252" s="1902"/>
      <c r="L252" s="1940"/>
      <c r="M252" s="1940"/>
      <c r="N252" s="1940"/>
      <c r="O252" s="1940"/>
      <c r="P252" s="339"/>
      <c r="Q252" s="1902"/>
      <c r="R252" s="1902"/>
      <c r="S252" s="1902"/>
      <c r="T252" s="1902"/>
      <c r="U252" s="1902"/>
      <c r="V252" s="1902"/>
      <c r="W252" s="1902"/>
      <c r="X252" s="1902"/>
      <c r="Y252" s="1902"/>
      <c r="Z252" s="1902"/>
      <c r="AA252" s="1902"/>
      <c r="AB252" s="1902"/>
      <c r="AC252" s="1902"/>
      <c r="AD252" s="1902"/>
      <c r="AE252" s="1902"/>
      <c r="AF252" s="1902"/>
      <c r="AG252" s="1902"/>
      <c r="AH252" s="1902"/>
      <c r="AI252" s="1902"/>
      <c r="AJ252" s="1902"/>
      <c r="AK252" s="1902"/>
      <c r="AL252" s="1902"/>
      <c r="AM252" s="1902"/>
      <c r="AN252" s="1902"/>
      <c r="AO252" s="1902"/>
      <c r="AP252" s="1902"/>
      <c r="AQ252" s="1902"/>
      <c r="AR252" s="1902"/>
      <c r="AS252" s="1902"/>
      <c r="AT252" s="1902"/>
      <c r="AU252" s="1902"/>
      <c r="AV252" s="1902"/>
      <c r="AW252" s="1902"/>
      <c r="AX252" s="1902"/>
      <c r="AY252" s="1902"/>
      <c r="AZ252" s="1902"/>
      <c r="BA252" s="1902"/>
      <c r="BB252" s="1902"/>
      <c r="BC252" s="1902"/>
      <c r="BD252" s="1902"/>
      <c r="BE252" s="1902"/>
      <c r="BF252" s="1902"/>
      <c r="BG252" s="1902"/>
      <c r="BH252" s="1902"/>
      <c r="BI252" s="1902"/>
      <c r="BJ252" s="1902"/>
      <c r="BK252" s="1902"/>
      <c r="BL252" s="1902"/>
      <c r="BM252" s="1902"/>
      <c r="BN252" s="1902"/>
      <c r="BO252" s="1902"/>
      <c r="BP252" s="1902"/>
      <c r="BQ252" s="1902"/>
      <c r="BR252" s="1902"/>
      <c r="BS252" s="1902"/>
      <c r="BT252" s="1902"/>
      <c r="BU252" s="1902"/>
      <c r="BV252" s="1902"/>
      <c r="BW252" s="1902"/>
      <c r="BX252" s="1902"/>
      <c r="BY252" s="1902"/>
      <c r="BZ252" s="1902"/>
      <c r="CA252" s="1902"/>
      <c r="CB252" s="1902"/>
      <c r="CC252" s="1902"/>
      <c r="CD252" s="1902"/>
      <c r="CE252" s="1902"/>
      <c r="CF252" s="1902"/>
    </row>
    <row r="253" spans="2:84" s="329" customFormat="1">
      <c r="B253" s="1902"/>
      <c r="C253" s="1902"/>
      <c r="D253" s="1902"/>
      <c r="E253" s="1902"/>
      <c r="F253" s="1902"/>
      <c r="G253" s="1902"/>
      <c r="H253" s="1902"/>
      <c r="I253" s="1902"/>
      <c r="J253" s="1902"/>
      <c r="K253" s="1902"/>
      <c r="L253" s="1940"/>
      <c r="M253" s="1940"/>
      <c r="N253" s="1940"/>
      <c r="O253" s="1940"/>
      <c r="P253" s="339"/>
      <c r="Q253" s="1902"/>
      <c r="R253" s="1902"/>
      <c r="S253" s="1902"/>
      <c r="T253" s="1902"/>
      <c r="U253" s="1902"/>
      <c r="V253" s="1902"/>
      <c r="W253" s="1902"/>
      <c r="X253" s="1902"/>
      <c r="Y253" s="1902"/>
      <c r="Z253" s="1902"/>
      <c r="AA253" s="1902"/>
      <c r="AB253" s="1902"/>
      <c r="AC253" s="1902"/>
      <c r="AD253" s="1902"/>
      <c r="AE253" s="1902"/>
      <c r="AF253" s="1902"/>
      <c r="AG253" s="1902"/>
      <c r="AH253" s="1902"/>
      <c r="AI253" s="1902"/>
      <c r="AJ253" s="1902"/>
      <c r="AK253" s="1902"/>
      <c r="AL253" s="1902"/>
      <c r="AM253" s="1902"/>
      <c r="AN253" s="1902"/>
      <c r="AO253" s="1902"/>
      <c r="AP253" s="1902"/>
      <c r="AQ253" s="1902"/>
      <c r="AR253" s="1902"/>
      <c r="AS253" s="1902"/>
      <c r="AT253" s="1902"/>
      <c r="AU253" s="1902"/>
      <c r="AV253" s="1902"/>
      <c r="AW253" s="1902"/>
      <c r="AX253" s="1902"/>
      <c r="AY253" s="1902"/>
      <c r="AZ253" s="1902"/>
      <c r="BA253" s="1902"/>
      <c r="BB253" s="1902"/>
      <c r="BC253" s="1902"/>
      <c r="BD253" s="1902"/>
      <c r="BE253" s="1902"/>
      <c r="BF253" s="1902"/>
      <c r="BG253" s="1902"/>
      <c r="BH253" s="1902"/>
      <c r="BI253" s="1902"/>
      <c r="BJ253" s="1902"/>
      <c r="BK253" s="1902"/>
      <c r="BL253" s="1902"/>
      <c r="BM253" s="1902"/>
      <c r="BN253" s="1902"/>
      <c r="BO253" s="1902"/>
      <c r="BP253" s="1902"/>
      <c r="BQ253" s="1902"/>
      <c r="BR253" s="1902"/>
      <c r="BS253" s="1902"/>
      <c r="BT253" s="1902"/>
      <c r="BU253" s="1902"/>
      <c r="BV253" s="1902"/>
      <c r="BW253" s="1902"/>
      <c r="BX253" s="1902"/>
      <c r="BY253" s="1902"/>
      <c r="BZ253" s="1902"/>
      <c r="CA253" s="1902"/>
      <c r="CB253" s="1902"/>
      <c r="CC253" s="1902"/>
      <c r="CD253" s="1902"/>
      <c r="CE253" s="1902"/>
      <c r="CF253" s="1902"/>
    </row>
    <row r="254" spans="2:84" s="329" customFormat="1">
      <c r="B254" s="1902"/>
      <c r="C254" s="1902"/>
      <c r="D254" s="1902"/>
      <c r="E254" s="1902"/>
      <c r="F254" s="1902"/>
      <c r="G254" s="1902"/>
      <c r="H254" s="1902"/>
      <c r="I254" s="1902"/>
      <c r="J254" s="1902"/>
      <c r="K254" s="1902"/>
      <c r="L254" s="1940"/>
      <c r="M254" s="1940"/>
      <c r="N254" s="1940"/>
      <c r="O254" s="1940"/>
      <c r="P254" s="339"/>
      <c r="Q254" s="1902"/>
      <c r="R254" s="1902"/>
      <c r="S254" s="1902"/>
      <c r="T254" s="1902"/>
      <c r="U254" s="1902"/>
      <c r="V254" s="1902"/>
      <c r="W254" s="1902"/>
      <c r="X254" s="1902"/>
      <c r="Y254" s="1902"/>
      <c r="Z254" s="1902"/>
      <c r="AA254" s="1902"/>
      <c r="AB254" s="1902"/>
      <c r="AC254" s="1902"/>
      <c r="AD254" s="1902"/>
      <c r="AE254" s="1902"/>
      <c r="AF254" s="1902"/>
      <c r="AG254" s="1902"/>
      <c r="AH254" s="1902"/>
      <c r="AI254" s="1902"/>
      <c r="AJ254" s="1902"/>
      <c r="AK254" s="1902"/>
      <c r="AL254" s="1902"/>
      <c r="AM254" s="1902"/>
      <c r="AN254" s="1902"/>
      <c r="AO254" s="1902"/>
      <c r="AP254" s="1902"/>
      <c r="AQ254" s="1902"/>
      <c r="AR254" s="1902"/>
      <c r="AS254" s="1902"/>
      <c r="AT254" s="1902"/>
      <c r="AU254" s="1902"/>
      <c r="AV254" s="1902"/>
      <c r="AW254" s="1902"/>
      <c r="AX254" s="1902"/>
      <c r="AY254" s="1902"/>
      <c r="AZ254" s="1902"/>
      <c r="BA254" s="1902"/>
      <c r="BB254" s="1902"/>
      <c r="BC254" s="1902"/>
      <c r="BD254" s="1902"/>
      <c r="BE254" s="1902"/>
      <c r="BF254" s="1902"/>
      <c r="BG254" s="1902"/>
      <c r="BH254" s="1902"/>
      <c r="BI254" s="1902"/>
      <c r="BJ254" s="1902"/>
      <c r="BK254" s="1902"/>
      <c r="BL254" s="1902"/>
      <c r="BM254" s="1902"/>
      <c r="BN254" s="1902"/>
      <c r="BO254" s="1902"/>
      <c r="BP254" s="1902"/>
      <c r="BQ254" s="1902"/>
      <c r="BR254" s="1902"/>
      <c r="BS254" s="1902"/>
      <c r="BT254" s="1902"/>
      <c r="BU254" s="1902"/>
      <c r="BV254" s="1902"/>
      <c r="BW254" s="1902"/>
      <c r="BX254" s="1902"/>
      <c r="BY254" s="1902"/>
      <c r="BZ254" s="1902"/>
      <c r="CA254" s="1902"/>
      <c r="CB254" s="1902"/>
      <c r="CC254" s="1902"/>
      <c r="CD254" s="1902"/>
      <c r="CE254" s="1902"/>
      <c r="CF254" s="1902"/>
    </row>
    <row r="255" spans="2:84" s="329" customFormat="1">
      <c r="B255" s="1902"/>
      <c r="C255" s="1902"/>
      <c r="D255" s="1902"/>
      <c r="E255" s="1902"/>
      <c r="F255" s="1902"/>
      <c r="G255" s="1902"/>
      <c r="H255" s="1902"/>
      <c r="I255" s="1902"/>
      <c r="J255" s="1902"/>
      <c r="K255" s="1902"/>
      <c r="L255" s="1940"/>
      <c r="M255" s="1940"/>
      <c r="N255" s="1940"/>
      <c r="O255" s="1940"/>
      <c r="P255" s="339"/>
      <c r="Q255" s="1902"/>
      <c r="R255" s="1902"/>
      <c r="S255" s="1902"/>
      <c r="T255" s="1902"/>
      <c r="U255" s="1902"/>
      <c r="V255" s="1902"/>
      <c r="W255" s="1902"/>
      <c r="X255" s="1902"/>
      <c r="Y255" s="1902"/>
      <c r="Z255" s="1902"/>
      <c r="AA255" s="1902"/>
      <c r="AB255" s="1902"/>
      <c r="AC255" s="1902"/>
      <c r="AD255" s="1902"/>
      <c r="AE255" s="1902"/>
      <c r="AF255" s="1902"/>
      <c r="AG255" s="1902"/>
      <c r="AH255" s="1902"/>
      <c r="AI255" s="1902"/>
      <c r="AJ255" s="1902"/>
      <c r="AK255" s="1902"/>
      <c r="AL255" s="1902"/>
      <c r="AM255" s="1902"/>
      <c r="AN255" s="1902"/>
      <c r="AO255" s="1902"/>
      <c r="AP255" s="1902"/>
      <c r="AQ255" s="1902"/>
      <c r="AR255" s="1902"/>
      <c r="AS255" s="1902"/>
      <c r="AT255" s="1902"/>
      <c r="AU255" s="1902"/>
      <c r="AV255" s="1902"/>
      <c r="AW255" s="1902"/>
      <c r="AX255" s="1902"/>
      <c r="AY255" s="1902"/>
      <c r="AZ255" s="1902"/>
      <c r="BA255" s="1902"/>
      <c r="BB255" s="1902"/>
      <c r="BC255" s="1902"/>
      <c r="BD255" s="1902"/>
      <c r="BE255" s="1902"/>
      <c r="BF255" s="1902"/>
      <c r="BG255" s="1902"/>
      <c r="BH255" s="1902"/>
      <c r="BI255" s="1902"/>
      <c r="BJ255" s="1902"/>
      <c r="BK255" s="1902"/>
      <c r="BL255" s="1902"/>
      <c r="BM255" s="1902"/>
      <c r="BN255" s="1902"/>
      <c r="BO255" s="1902"/>
      <c r="BP255" s="1902"/>
      <c r="BQ255" s="1902"/>
      <c r="BR255" s="1902"/>
      <c r="BS255" s="1902"/>
      <c r="BT255" s="1902"/>
      <c r="BU255" s="1902"/>
      <c r="BV255" s="1902"/>
      <c r="BW255" s="1902"/>
      <c r="BX255" s="1902"/>
      <c r="BY255" s="1902"/>
      <c r="BZ255" s="1902"/>
      <c r="CA255" s="1902"/>
      <c r="CB255" s="1902"/>
      <c r="CC255" s="1902"/>
      <c r="CD255" s="1902"/>
      <c r="CE255" s="1902"/>
      <c r="CF255" s="1902"/>
    </row>
    <row r="256" spans="2:84" s="329" customFormat="1">
      <c r="B256" s="1902"/>
      <c r="C256" s="1902"/>
      <c r="D256" s="1902"/>
      <c r="E256" s="1902"/>
      <c r="F256" s="1902"/>
      <c r="G256" s="1902"/>
      <c r="H256" s="1902"/>
      <c r="I256" s="1902"/>
      <c r="J256" s="1902"/>
      <c r="K256" s="1902"/>
      <c r="L256" s="1940"/>
      <c r="M256" s="1940"/>
      <c r="N256" s="1940"/>
      <c r="O256" s="1940"/>
      <c r="P256" s="339"/>
      <c r="Q256" s="1902"/>
      <c r="R256" s="1902"/>
      <c r="S256" s="1902"/>
      <c r="T256" s="1902"/>
      <c r="U256" s="1902"/>
      <c r="V256" s="1902"/>
      <c r="W256" s="1902"/>
      <c r="X256" s="1902"/>
      <c r="Y256" s="1902"/>
      <c r="Z256" s="1902"/>
      <c r="AA256" s="1902"/>
      <c r="AB256" s="1902"/>
      <c r="AC256" s="1902"/>
      <c r="AD256" s="1902"/>
      <c r="AE256" s="1902"/>
      <c r="AF256" s="1902"/>
      <c r="AG256" s="1902"/>
      <c r="AH256" s="1902"/>
      <c r="AI256" s="1902"/>
      <c r="AJ256" s="1902"/>
      <c r="AK256" s="1902"/>
      <c r="AL256" s="1902"/>
      <c r="AM256" s="1902"/>
      <c r="AN256" s="1902"/>
      <c r="AO256" s="1902"/>
      <c r="AP256" s="1902"/>
      <c r="AQ256" s="1902"/>
      <c r="AR256" s="1902"/>
      <c r="AS256" s="1902"/>
      <c r="AT256" s="1902"/>
      <c r="AU256" s="1902"/>
      <c r="AV256" s="1902"/>
      <c r="AW256" s="1902"/>
      <c r="AX256" s="1902"/>
      <c r="AY256" s="1902"/>
      <c r="AZ256" s="1902"/>
      <c r="BA256" s="1902"/>
      <c r="BB256" s="1902"/>
      <c r="BC256" s="1902"/>
      <c r="BD256" s="1902"/>
      <c r="BE256" s="1902"/>
      <c r="BF256" s="1902"/>
      <c r="BG256" s="1902"/>
      <c r="BH256" s="1902"/>
      <c r="BI256" s="1902"/>
      <c r="BJ256" s="1902"/>
      <c r="BK256" s="1902"/>
      <c r="BL256" s="1902"/>
      <c r="BM256" s="1902"/>
      <c r="BN256" s="1902"/>
      <c r="BO256" s="1902"/>
      <c r="BP256" s="1902"/>
      <c r="BQ256" s="1902"/>
      <c r="BR256" s="1902"/>
      <c r="BS256" s="1902"/>
      <c r="BT256" s="1902"/>
      <c r="BU256" s="1902"/>
      <c r="BV256" s="1902"/>
      <c r="BW256" s="1902"/>
      <c r="BX256" s="1902"/>
      <c r="BY256" s="1902"/>
      <c r="BZ256" s="1902"/>
      <c r="CA256" s="1902"/>
      <c r="CB256" s="1902"/>
      <c r="CC256" s="1902"/>
      <c r="CD256" s="1902"/>
      <c r="CE256" s="1902"/>
      <c r="CF256" s="1902"/>
    </row>
    <row r="257" spans="2:84" s="329" customFormat="1">
      <c r="B257" s="1902"/>
      <c r="C257" s="1902"/>
      <c r="D257" s="1902"/>
      <c r="E257" s="1902"/>
      <c r="F257" s="1902"/>
      <c r="G257" s="1902"/>
      <c r="H257" s="1902"/>
      <c r="I257" s="1902"/>
      <c r="J257" s="1902"/>
      <c r="K257" s="1902"/>
      <c r="L257" s="1940"/>
      <c r="M257" s="1940"/>
      <c r="N257" s="1940"/>
      <c r="O257" s="1940"/>
      <c r="P257" s="339"/>
      <c r="Q257" s="1902"/>
      <c r="R257" s="1902"/>
      <c r="S257" s="1902"/>
      <c r="T257" s="1902"/>
      <c r="U257" s="1902"/>
      <c r="V257" s="1902"/>
      <c r="W257" s="1902"/>
      <c r="X257" s="1902"/>
      <c r="Y257" s="1902"/>
      <c r="Z257" s="1902"/>
      <c r="AA257" s="1902"/>
      <c r="AB257" s="1902"/>
      <c r="AC257" s="1902"/>
      <c r="AD257" s="1902"/>
      <c r="AE257" s="1902"/>
      <c r="AF257" s="1902"/>
      <c r="AG257" s="1902"/>
      <c r="AH257" s="1902"/>
      <c r="AI257" s="1902"/>
      <c r="AJ257" s="1902"/>
      <c r="AK257" s="1902"/>
      <c r="AL257" s="1902"/>
      <c r="AM257" s="1902"/>
      <c r="AN257" s="1902"/>
      <c r="AO257" s="1902"/>
      <c r="AP257" s="1902"/>
      <c r="AQ257" s="1902"/>
      <c r="AR257" s="1902"/>
      <c r="AS257" s="1902"/>
      <c r="AT257" s="1902"/>
      <c r="AU257" s="1902"/>
      <c r="AV257" s="1902"/>
      <c r="AW257" s="1902"/>
      <c r="AX257" s="1902"/>
      <c r="AY257" s="1902"/>
      <c r="AZ257" s="1902"/>
      <c r="BA257" s="1902"/>
      <c r="BB257" s="1902"/>
      <c r="BC257" s="1902"/>
      <c r="BD257" s="1902"/>
      <c r="BE257" s="1902"/>
      <c r="BF257" s="1902"/>
      <c r="BG257" s="1902"/>
      <c r="BH257" s="1902"/>
      <c r="BI257" s="1902"/>
      <c r="BJ257" s="1902"/>
      <c r="BK257" s="1902"/>
      <c r="BL257" s="1902"/>
      <c r="BM257" s="1902"/>
      <c r="BN257" s="1902"/>
      <c r="BO257" s="1902"/>
      <c r="BP257" s="1902"/>
      <c r="BQ257" s="1902"/>
      <c r="BR257" s="1902"/>
      <c r="BS257" s="1902"/>
      <c r="BT257" s="1902"/>
      <c r="BU257" s="1902"/>
      <c r="BV257" s="1902"/>
      <c r="BW257" s="1902"/>
      <c r="BX257" s="1902"/>
      <c r="BY257" s="1902"/>
      <c r="BZ257" s="1902"/>
      <c r="CA257" s="1902"/>
      <c r="CB257" s="1902"/>
      <c r="CC257" s="1902"/>
      <c r="CD257" s="1902"/>
      <c r="CE257" s="1902"/>
      <c r="CF257" s="1902"/>
    </row>
    <row r="258" spans="2:84" s="329" customFormat="1">
      <c r="B258" s="1902"/>
      <c r="C258" s="1902"/>
      <c r="D258" s="1902"/>
      <c r="E258" s="1902"/>
      <c r="F258" s="1902"/>
      <c r="G258" s="1902"/>
      <c r="H258" s="1902"/>
      <c r="I258" s="1902"/>
      <c r="J258" s="1902"/>
      <c r="K258" s="1902"/>
      <c r="L258" s="1940"/>
      <c r="M258" s="1940"/>
      <c r="N258" s="1940"/>
      <c r="O258" s="1940"/>
      <c r="P258" s="339"/>
      <c r="Q258" s="1902"/>
      <c r="R258" s="1902"/>
      <c r="S258" s="1902"/>
      <c r="T258" s="1902"/>
      <c r="U258" s="1902"/>
      <c r="V258" s="1902"/>
      <c r="W258" s="1902"/>
      <c r="X258" s="1902"/>
      <c r="Y258" s="1902"/>
      <c r="Z258" s="1902"/>
      <c r="AA258" s="1902"/>
      <c r="AB258" s="1902"/>
      <c r="AC258" s="1902"/>
      <c r="AD258" s="1902"/>
      <c r="AE258" s="1902"/>
      <c r="AF258" s="1902"/>
      <c r="AG258" s="1902"/>
      <c r="AH258" s="1902"/>
      <c r="AI258" s="1902"/>
      <c r="AJ258" s="1902"/>
      <c r="AK258" s="1902"/>
      <c r="AL258" s="1902"/>
      <c r="AM258" s="1902"/>
      <c r="AN258" s="1902"/>
      <c r="AO258" s="1902"/>
      <c r="AP258" s="1902"/>
      <c r="AQ258" s="1902"/>
      <c r="AR258" s="1902"/>
      <c r="AS258" s="1902"/>
      <c r="AT258" s="1902"/>
      <c r="AU258" s="1902"/>
      <c r="AV258" s="1902"/>
      <c r="AW258" s="1902"/>
      <c r="AX258" s="1902"/>
      <c r="AY258" s="1902"/>
      <c r="AZ258" s="1902"/>
      <c r="BA258" s="1902"/>
      <c r="BB258" s="1902"/>
      <c r="BC258" s="1902"/>
      <c r="BD258" s="1902"/>
      <c r="BE258" s="1902"/>
      <c r="BF258" s="1902"/>
      <c r="BG258" s="1902"/>
      <c r="BH258" s="1902"/>
      <c r="BI258" s="1902"/>
      <c r="BJ258" s="1902"/>
      <c r="BK258" s="1902"/>
      <c r="BL258" s="1902"/>
      <c r="BM258" s="1902"/>
      <c r="BN258" s="1902"/>
      <c r="BO258" s="1902"/>
      <c r="BP258" s="1902"/>
      <c r="BQ258" s="1902"/>
      <c r="BR258" s="1902"/>
      <c r="BS258" s="1902"/>
      <c r="BT258" s="1902"/>
      <c r="BU258" s="1902"/>
      <c r="BV258" s="1902"/>
      <c r="BW258" s="1902"/>
      <c r="BX258" s="1902"/>
      <c r="BY258" s="1902"/>
      <c r="BZ258" s="1902"/>
      <c r="CA258" s="1902"/>
      <c r="CB258" s="1902"/>
      <c r="CC258" s="1902"/>
      <c r="CD258" s="1902"/>
      <c r="CE258" s="1902"/>
      <c r="CF258" s="1902"/>
    </row>
    <row r="259" spans="2:84" s="329" customFormat="1">
      <c r="B259" s="1902"/>
      <c r="C259" s="1902"/>
      <c r="D259" s="1902"/>
      <c r="E259" s="1902"/>
      <c r="F259" s="1902"/>
      <c r="G259" s="1902"/>
      <c r="H259" s="1902"/>
      <c r="I259" s="1902"/>
      <c r="J259" s="1902"/>
      <c r="K259" s="1902"/>
      <c r="L259" s="1940"/>
      <c r="M259" s="1940"/>
      <c r="N259" s="1940"/>
      <c r="O259" s="1940"/>
      <c r="P259" s="339"/>
      <c r="Q259" s="1902"/>
      <c r="R259" s="1902"/>
      <c r="S259" s="1902"/>
      <c r="T259" s="1902"/>
      <c r="U259" s="1902"/>
      <c r="V259" s="1902"/>
      <c r="W259" s="1902"/>
      <c r="X259" s="1902"/>
      <c r="Y259" s="1902"/>
      <c r="Z259" s="1902"/>
      <c r="AA259" s="1902"/>
      <c r="AB259" s="1902"/>
      <c r="AC259" s="1902"/>
      <c r="AD259" s="1902"/>
      <c r="AE259" s="1902"/>
      <c r="AF259" s="1902"/>
      <c r="AG259" s="1902"/>
      <c r="AH259" s="1902"/>
      <c r="AI259" s="1902"/>
      <c r="AJ259" s="1902"/>
      <c r="AK259" s="1902"/>
      <c r="AL259" s="1902"/>
      <c r="AM259" s="1902"/>
      <c r="AN259" s="1902"/>
      <c r="AO259" s="1902"/>
      <c r="AP259" s="1902"/>
      <c r="AQ259" s="1902"/>
      <c r="AR259" s="1902"/>
      <c r="AS259" s="1902"/>
      <c r="AT259" s="1902"/>
      <c r="AU259" s="1902"/>
      <c r="AV259" s="1902"/>
      <c r="AW259" s="1902"/>
      <c r="AX259" s="1902"/>
      <c r="AY259" s="1902"/>
      <c r="AZ259" s="1902"/>
      <c r="BA259" s="1902"/>
      <c r="BB259" s="1902"/>
      <c r="BC259" s="1902"/>
      <c r="BD259" s="1902"/>
      <c r="BE259" s="1902"/>
      <c r="BF259" s="1902"/>
      <c r="BG259" s="1902"/>
      <c r="BH259" s="1902"/>
      <c r="BI259" s="1902"/>
      <c r="BJ259" s="1902"/>
      <c r="BK259" s="1902"/>
      <c r="BL259" s="1902"/>
      <c r="BM259" s="1902"/>
      <c r="BN259" s="1902"/>
      <c r="BO259" s="1902"/>
      <c r="BP259" s="1902"/>
      <c r="BQ259" s="1902"/>
      <c r="BR259" s="1902"/>
      <c r="BS259" s="1902"/>
      <c r="BT259" s="1902"/>
      <c r="BU259" s="1902"/>
      <c r="BV259" s="1902"/>
      <c r="BW259" s="1902"/>
      <c r="BX259" s="1902"/>
      <c r="BY259" s="1902"/>
      <c r="BZ259" s="1902"/>
      <c r="CA259" s="1902"/>
      <c r="CB259" s="1902"/>
      <c r="CC259" s="1902"/>
      <c r="CD259" s="1902"/>
      <c r="CE259" s="1902"/>
      <c r="CF259" s="1902"/>
    </row>
    <row r="260" spans="2:84" s="329" customFormat="1">
      <c r="B260" s="1902"/>
      <c r="C260" s="1902"/>
      <c r="D260" s="1902"/>
      <c r="E260" s="1902"/>
      <c r="F260" s="1902"/>
      <c r="G260" s="1902"/>
      <c r="H260" s="1902"/>
      <c r="I260" s="1902"/>
      <c r="J260" s="1902"/>
      <c r="K260" s="1902"/>
      <c r="L260" s="1940"/>
      <c r="M260" s="1940"/>
      <c r="N260" s="1940"/>
      <c r="O260" s="1940"/>
      <c r="P260" s="339"/>
      <c r="Q260" s="1902"/>
      <c r="R260" s="1902"/>
      <c r="S260" s="1902"/>
      <c r="T260" s="1902"/>
      <c r="U260" s="1902"/>
      <c r="V260" s="1902"/>
      <c r="W260" s="1902"/>
      <c r="X260" s="1902"/>
      <c r="Y260" s="1902"/>
      <c r="Z260" s="1902"/>
      <c r="AA260" s="1902"/>
      <c r="AB260" s="1902"/>
      <c r="AC260" s="1902"/>
      <c r="AD260" s="1902"/>
      <c r="AE260" s="1902"/>
      <c r="AF260" s="1902"/>
      <c r="AG260" s="1902"/>
      <c r="AH260" s="1902"/>
      <c r="AI260" s="1902"/>
      <c r="AJ260" s="1902"/>
      <c r="AK260" s="1902"/>
      <c r="AL260" s="1902"/>
      <c r="AM260" s="1902"/>
      <c r="AN260" s="1902"/>
      <c r="AO260" s="1902"/>
      <c r="AP260" s="1902"/>
      <c r="AQ260" s="1902"/>
      <c r="AR260" s="1902"/>
      <c r="AS260" s="1902"/>
      <c r="AT260" s="1902"/>
      <c r="AU260" s="1902"/>
      <c r="AV260" s="1902"/>
      <c r="AW260" s="1902"/>
      <c r="AX260" s="1902"/>
      <c r="AY260" s="1902"/>
      <c r="AZ260" s="1902"/>
      <c r="BA260" s="1902"/>
      <c r="BB260" s="1902"/>
      <c r="BC260" s="1902"/>
      <c r="BD260" s="1902"/>
      <c r="BE260" s="1902"/>
      <c r="BF260" s="1902"/>
      <c r="BG260" s="1902"/>
      <c r="BH260" s="1902"/>
      <c r="BI260" s="1902"/>
      <c r="BJ260" s="1902"/>
      <c r="BK260" s="1902"/>
      <c r="BL260" s="1902"/>
      <c r="BM260" s="1902"/>
      <c r="BN260" s="1902"/>
      <c r="BO260" s="1902"/>
      <c r="BP260" s="1902"/>
      <c r="BQ260" s="1902"/>
      <c r="BR260" s="1902"/>
      <c r="BS260" s="1902"/>
      <c r="BT260" s="1902"/>
      <c r="BU260" s="1902"/>
      <c r="BV260" s="1902"/>
      <c r="BW260" s="1902"/>
      <c r="BX260" s="1902"/>
      <c r="BY260" s="1902"/>
      <c r="BZ260" s="1902"/>
      <c r="CA260" s="1902"/>
      <c r="CB260" s="1902"/>
      <c r="CC260" s="1902"/>
      <c r="CD260" s="1902"/>
      <c r="CE260" s="1902"/>
      <c r="CF260" s="1902"/>
    </row>
    <row r="261" spans="2:84" s="329" customFormat="1">
      <c r="B261" s="1902"/>
      <c r="C261" s="1902"/>
      <c r="D261" s="1902"/>
      <c r="E261" s="1902"/>
      <c r="F261" s="1902"/>
      <c r="G261" s="1902"/>
      <c r="H261" s="1902"/>
      <c r="I261" s="1902"/>
      <c r="J261" s="1902"/>
      <c r="K261" s="1902"/>
      <c r="L261" s="1940"/>
      <c r="M261" s="1940"/>
      <c r="N261" s="1940"/>
      <c r="O261" s="1940"/>
      <c r="P261" s="339"/>
      <c r="Q261" s="1902"/>
      <c r="R261" s="1902"/>
      <c r="S261" s="1902"/>
      <c r="T261" s="1902"/>
      <c r="U261" s="1902"/>
      <c r="V261" s="1902"/>
      <c r="W261" s="1902"/>
      <c r="X261" s="1902"/>
      <c r="Y261" s="1902"/>
      <c r="Z261" s="1902"/>
      <c r="AA261" s="1902"/>
      <c r="AB261" s="1902"/>
      <c r="AC261" s="1902"/>
      <c r="AD261" s="1902"/>
      <c r="AE261" s="1902"/>
      <c r="AF261" s="1902"/>
      <c r="AG261" s="1902"/>
      <c r="AH261" s="1902"/>
      <c r="AI261" s="1902"/>
      <c r="AJ261" s="1902"/>
      <c r="AK261" s="1902"/>
      <c r="AL261" s="1902"/>
      <c r="AM261" s="1902"/>
      <c r="AN261" s="1902"/>
      <c r="AO261" s="1902"/>
      <c r="AP261" s="1902"/>
      <c r="AQ261" s="1902"/>
      <c r="AR261" s="1902"/>
      <c r="AS261" s="1902"/>
      <c r="AT261" s="1902"/>
      <c r="AU261" s="1902"/>
      <c r="AV261" s="1902"/>
      <c r="AW261" s="1902"/>
      <c r="AX261" s="1902"/>
      <c r="AY261" s="1902"/>
      <c r="AZ261" s="1902"/>
      <c r="BA261" s="1902"/>
      <c r="BB261" s="1902"/>
      <c r="BC261" s="1902"/>
      <c r="BD261" s="1902"/>
      <c r="BE261" s="1902"/>
      <c r="BF261" s="1902"/>
      <c r="BG261" s="1902"/>
      <c r="BH261" s="1902"/>
      <c r="BI261" s="1902"/>
      <c r="BJ261" s="1902"/>
      <c r="BK261" s="1902"/>
      <c r="BL261" s="1902"/>
      <c r="BM261" s="1902"/>
      <c r="BN261" s="1902"/>
      <c r="BO261" s="1902"/>
      <c r="BP261" s="1902"/>
      <c r="BQ261" s="1902"/>
      <c r="BR261" s="1902"/>
      <c r="BS261" s="1902"/>
      <c r="BT261" s="1902"/>
      <c r="BU261" s="1902"/>
      <c r="BV261" s="1902"/>
      <c r="BW261" s="1902"/>
      <c r="BX261" s="1902"/>
      <c r="BY261" s="1902"/>
      <c r="BZ261" s="1902"/>
      <c r="CA261" s="1902"/>
      <c r="CB261" s="1902"/>
      <c r="CC261" s="1902"/>
      <c r="CD261" s="1902"/>
      <c r="CE261" s="1902"/>
      <c r="CF261" s="1902"/>
    </row>
    <row r="262" spans="2:84" s="329" customFormat="1">
      <c r="B262" s="1902"/>
      <c r="C262" s="1902"/>
      <c r="D262" s="1902"/>
      <c r="E262" s="1902"/>
      <c r="F262" s="1902"/>
      <c r="G262" s="1902"/>
      <c r="H262" s="1902"/>
      <c r="I262" s="1902"/>
      <c r="J262" s="1902"/>
      <c r="K262" s="1902"/>
      <c r="L262" s="1940"/>
      <c r="M262" s="1940"/>
      <c r="N262" s="1940"/>
      <c r="O262" s="1940"/>
      <c r="P262" s="339"/>
      <c r="Q262" s="1902"/>
      <c r="R262" s="1902"/>
      <c r="S262" s="1902"/>
      <c r="T262" s="1902"/>
      <c r="U262" s="1902"/>
      <c r="V262" s="1902"/>
      <c r="W262" s="1902"/>
      <c r="X262" s="1902"/>
      <c r="Y262" s="1902"/>
      <c r="Z262" s="1902"/>
      <c r="AA262" s="1902"/>
      <c r="AB262" s="1902"/>
      <c r="AC262" s="1902"/>
      <c r="AD262" s="1902"/>
      <c r="AE262" s="1902"/>
      <c r="AF262" s="1902"/>
      <c r="AG262" s="1902"/>
      <c r="AH262" s="1902"/>
      <c r="AI262" s="1902"/>
      <c r="AJ262" s="1902"/>
      <c r="AK262" s="1902"/>
      <c r="AL262" s="1902"/>
      <c r="AM262" s="1902"/>
      <c r="AN262" s="1902"/>
      <c r="AO262" s="1902"/>
      <c r="AP262" s="1902"/>
      <c r="AQ262" s="1902"/>
      <c r="AR262" s="1902"/>
      <c r="AS262" s="1902"/>
      <c r="AT262" s="1902"/>
      <c r="AU262" s="1902"/>
      <c r="AV262" s="1902"/>
      <c r="AW262" s="1902"/>
      <c r="AX262" s="1902"/>
      <c r="AY262" s="1902"/>
      <c r="AZ262" s="1902"/>
      <c r="BA262" s="1902"/>
      <c r="BB262" s="1902"/>
      <c r="BC262" s="1902"/>
      <c r="BD262" s="1902"/>
      <c r="BE262" s="1902"/>
      <c r="BF262" s="1902"/>
      <c r="BG262" s="1902"/>
      <c r="BH262" s="1902"/>
      <c r="BI262" s="1902"/>
      <c r="BJ262" s="1902"/>
      <c r="BK262" s="1902"/>
      <c r="BL262" s="1902"/>
      <c r="BM262" s="1902"/>
      <c r="BN262" s="1902"/>
      <c r="BO262" s="1902"/>
      <c r="BP262" s="1902"/>
      <c r="BQ262" s="1902"/>
      <c r="BR262" s="1902"/>
      <c r="BS262" s="1902"/>
      <c r="BT262" s="1902"/>
      <c r="BU262" s="1902"/>
      <c r="BV262" s="1902"/>
      <c r="BW262" s="1902"/>
      <c r="BX262" s="1902"/>
      <c r="BY262" s="1902"/>
      <c r="BZ262" s="1902"/>
      <c r="CA262" s="1902"/>
      <c r="CB262" s="1902"/>
      <c r="CC262" s="1902"/>
      <c r="CD262" s="1902"/>
      <c r="CE262" s="1902"/>
      <c r="CF262" s="1902"/>
    </row>
    <row r="263" spans="2:84" s="329" customFormat="1">
      <c r="B263" s="1902"/>
      <c r="C263" s="1902"/>
      <c r="D263" s="1902"/>
      <c r="E263" s="1902"/>
      <c r="F263" s="1902"/>
      <c r="G263" s="1902"/>
      <c r="H263" s="1902"/>
      <c r="I263" s="1902"/>
      <c r="J263" s="1902"/>
      <c r="K263" s="1902"/>
      <c r="L263" s="1940"/>
      <c r="M263" s="1940"/>
      <c r="N263" s="1940"/>
      <c r="O263" s="1940"/>
      <c r="P263" s="339"/>
      <c r="Q263" s="1902"/>
      <c r="R263" s="1902"/>
      <c r="S263" s="1902"/>
      <c r="T263" s="1902"/>
      <c r="U263" s="1902"/>
      <c r="V263" s="1902"/>
      <c r="W263" s="1902"/>
      <c r="X263" s="1902"/>
      <c r="Y263" s="1902"/>
      <c r="Z263" s="1902"/>
      <c r="AA263" s="1902"/>
      <c r="AB263" s="1902"/>
      <c r="AC263" s="1902"/>
      <c r="AD263" s="1902"/>
      <c r="AE263" s="1902"/>
      <c r="AF263" s="1902"/>
      <c r="AG263" s="1902"/>
      <c r="AH263" s="1902"/>
      <c r="AI263" s="1902"/>
      <c r="AJ263" s="1902"/>
      <c r="AK263" s="1902"/>
      <c r="AL263" s="1902"/>
      <c r="AM263" s="1902"/>
      <c r="AN263" s="1902"/>
      <c r="AO263" s="1902"/>
      <c r="AP263" s="1902"/>
      <c r="AQ263" s="1902"/>
      <c r="AR263" s="1902"/>
      <c r="AS263" s="1902"/>
      <c r="AT263" s="1902"/>
      <c r="AU263" s="1902"/>
      <c r="AV263" s="1902"/>
      <c r="AW263" s="1902"/>
      <c r="AX263" s="1902"/>
      <c r="AY263" s="1902"/>
      <c r="AZ263" s="1902"/>
      <c r="BA263" s="1902"/>
      <c r="BB263" s="1902"/>
      <c r="BC263" s="1902"/>
      <c r="BD263" s="1902"/>
      <c r="BE263" s="1902"/>
      <c r="BF263" s="1902"/>
      <c r="BG263" s="1902"/>
      <c r="BH263" s="1902"/>
      <c r="BI263" s="1902"/>
      <c r="BJ263" s="1902"/>
      <c r="BK263" s="1902"/>
      <c r="BL263" s="1902"/>
      <c r="BM263" s="1902"/>
      <c r="BN263" s="1902"/>
      <c r="BO263" s="1902"/>
      <c r="BP263" s="1902"/>
      <c r="BQ263" s="1902"/>
      <c r="BR263" s="1902"/>
      <c r="BS263" s="1902"/>
      <c r="BT263" s="1902"/>
      <c r="BU263" s="1902"/>
      <c r="BV263" s="1902"/>
      <c r="BW263" s="1902"/>
      <c r="BX263" s="1902"/>
      <c r="BY263" s="1902"/>
      <c r="BZ263" s="1902"/>
      <c r="CA263" s="1902"/>
      <c r="CB263" s="1902"/>
      <c r="CC263" s="1902"/>
      <c r="CD263" s="1902"/>
      <c r="CE263" s="1902"/>
      <c r="CF263" s="1902"/>
    </row>
    <row r="264" spans="2:84" s="329" customFormat="1">
      <c r="B264" s="1902"/>
      <c r="C264" s="1902"/>
      <c r="D264" s="1902"/>
      <c r="E264" s="1902"/>
      <c r="F264" s="1902"/>
      <c r="G264" s="1902"/>
      <c r="H264" s="1902"/>
      <c r="I264" s="1902"/>
      <c r="J264" s="1902"/>
      <c r="K264" s="1902"/>
      <c r="L264" s="1940"/>
      <c r="M264" s="1940"/>
      <c r="N264" s="1940"/>
      <c r="O264" s="1940"/>
      <c r="P264" s="339"/>
      <c r="Q264" s="1902"/>
      <c r="R264" s="1902"/>
      <c r="S264" s="1902"/>
      <c r="T264" s="1902"/>
      <c r="U264" s="1902"/>
      <c r="V264" s="1902"/>
      <c r="W264" s="1902"/>
      <c r="X264" s="1902"/>
      <c r="Y264" s="1902"/>
      <c r="Z264" s="1902"/>
      <c r="AA264" s="1902"/>
      <c r="AB264" s="1902"/>
      <c r="AC264" s="1902"/>
      <c r="AD264" s="1902"/>
      <c r="AE264" s="1902"/>
      <c r="AF264" s="1902"/>
      <c r="AG264" s="1902"/>
      <c r="AH264" s="1902"/>
      <c r="AI264" s="1902"/>
      <c r="AJ264" s="1902"/>
      <c r="AK264" s="1902"/>
      <c r="AL264" s="1902"/>
      <c r="AM264" s="1902"/>
      <c r="AN264" s="1902"/>
      <c r="AO264" s="1902"/>
      <c r="AP264" s="1902"/>
      <c r="AQ264" s="1902"/>
      <c r="AR264" s="1902"/>
      <c r="AS264" s="1902"/>
      <c r="AT264" s="1902"/>
      <c r="AU264" s="1902"/>
      <c r="AV264" s="1902"/>
      <c r="AW264" s="1902"/>
      <c r="AX264" s="1902"/>
      <c r="AY264" s="1902"/>
      <c r="AZ264" s="1902"/>
      <c r="BA264" s="1902"/>
      <c r="BB264" s="1902"/>
      <c r="BC264" s="1902"/>
      <c r="BD264" s="1902"/>
      <c r="BE264" s="1902"/>
      <c r="BF264" s="1902"/>
      <c r="BG264" s="1902"/>
      <c r="BH264" s="1902"/>
      <c r="BI264" s="1902"/>
      <c r="BJ264" s="1902"/>
      <c r="BK264" s="1902"/>
      <c r="BL264" s="1902"/>
      <c r="BM264" s="1902"/>
      <c r="BN264" s="1902"/>
      <c r="BO264" s="1902"/>
      <c r="BP264" s="1902"/>
      <c r="BQ264" s="1902"/>
      <c r="BR264" s="1902"/>
      <c r="BS264" s="1902"/>
      <c r="BT264" s="1902"/>
      <c r="BU264" s="1902"/>
      <c r="BV264" s="1902"/>
      <c r="BW264" s="1902"/>
      <c r="BX264" s="1902"/>
      <c r="BY264" s="1902"/>
      <c r="BZ264" s="1902"/>
      <c r="CA264" s="1902"/>
      <c r="CB264" s="1902"/>
      <c r="CC264" s="1902"/>
      <c r="CD264" s="1902"/>
      <c r="CE264" s="1902"/>
      <c r="CF264" s="1902"/>
    </row>
    <row r="265" spans="2:84" s="329" customFormat="1">
      <c r="B265" s="1902"/>
      <c r="C265" s="1902"/>
      <c r="D265" s="1902"/>
      <c r="E265" s="1902"/>
      <c r="F265" s="1902"/>
      <c r="G265" s="1902"/>
      <c r="H265" s="1902"/>
      <c r="I265" s="1902"/>
      <c r="J265" s="1902"/>
      <c r="K265" s="1902"/>
      <c r="L265" s="1940"/>
      <c r="M265" s="1940"/>
      <c r="N265" s="1940"/>
      <c r="O265" s="1940"/>
      <c r="P265" s="339"/>
      <c r="Q265" s="1902"/>
      <c r="R265" s="1902"/>
      <c r="S265" s="1902"/>
      <c r="T265" s="1902"/>
      <c r="U265" s="1902"/>
      <c r="V265" s="1902"/>
      <c r="W265" s="1902"/>
      <c r="X265" s="1902"/>
      <c r="Y265" s="1902"/>
      <c r="Z265" s="1902"/>
      <c r="AA265" s="1902"/>
      <c r="AB265" s="1902"/>
      <c r="AC265" s="1902"/>
      <c r="AD265" s="1902"/>
      <c r="AE265" s="1902"/>
      <c r="AF265" s="1902"/>
      <c r="AG265" s="1902"/>
      <c r="AH265" s="1902"/>
      <c r="AI265" s="1902"/>
      <c r="AJ265" s="1902"/>
      <c r="AK265" s="1902"/>
      <c r="AL265" s="1902"/>
      <c r="AM265" s="1902"/>
      <c r="AN265" s="1902"/>
      <c r="AO265" s="1902"/>
      <c r="AP265" s="1902"/>
      <c r="AQ265" s="1902"/>
      <c r="AR265" s="1902"/>
      <c r="AS265" s="1902"/>
      <c r="AT265" s="1902"/>
      <c r="AU265" s="1902"/>
      <c r="AV265" s="1902"/>
      <c r="AW265" s="1902"/>
      <c r="AX265" s="1902"/>
      <c r="AY265" s="1902"/>
      <c r="AZ265" s="1902"/>
      <c r="BA265" s="1902"/>
      <c r="BB265" s="1902"/>
      <c r="BC265" s="1902"/>
      <c r="BD265" s="1902"/>
      <c r="BE265" s="1902"/>
      <c r="BF265" s="1902"/>
      <c r="BG265" s="1902"/>
      <c r="BH265" s="1902"/>
      <c r="BI265" s="1902"/>
      <c r="BJ265" s="1902"/>
      <c r="BK265" s="1902"/>
      <c r="BL265" s="1902"/>
      <c r="BM265" s="1902"/>
      <c r="BN265" s="1902"/>
      <c r="BO265" s="1902"/>
      <c r="BP265" s="1902"/>
      <c r="BQ265" s="1902"/>
      <c r="BR265" s="1902"/>
      <c r="BS265" s="1902"/>
      <c r="BT265" s="1902"/>
      <c r="BU265" s="1902"/>
      <c r="BV265" s="1902"/>
      <c r="BW265" s="1902"/>
      <c r="BX265" s="1902"/>
      <c r="BY265" s="1902"/>
      <c r="BZ265" s="1902"/>
      <c r="CA265" s="1902"/>
      <c r="CB265" s="1902"/>
      <c r="CC265" s="1902"/>
      <c r="CD265" s="1902"/>
      <c r="CE265" s="1902"/>
      <c r="CF265" s="1902"/>
    </row>
    <row r="266" spans="2:84" s="329" customFormat="1">
      <c r="B266" s="1902"/>
      <c r="C266" s="1902"/>
      <c r="D266" s="1902"/>
      <c r="E266" s="1902"/>
      <c r="F266" s="1902"/>
      <c r="G266" s="1902"/>
      <c r="H266" s="1902"/>
      <c r="I266" s="1902"/>
      <c r="J266" s="1902"/>
      <c r="K266" s="1902"/>
      <c r="L266" s="1940"/>
      <c r="M266" s="1940"/>
      <c r="N266" s="1940"/>
      <c r="O266" s="1940"/>
      <c r="P266" s="339"/>
      <c r="Q266" s="1902"/>
      <c r="R266" s="1902"/>
      <c r="S266" s="1902"/>
      <c r="T266" s="1902"/>
      <c r="U266" s="1902"/>
      <c r="V266" s="1902"/>
      <c r="W266" s="1902"/>
      <c r="X266" s="1902"/>
      <c r="Y266" s="1902"/>
      <c r="Z266" s="1902"/>
      <c r="AA266" s="1902"/>
      <c r="AB266" s="1902"/>
      <c r="AC266" s="1902"/>
      <c r="AD266" s="1902"/>
      <c r="AE266" s="1902"/>
      <c r="AF266" s="1902"/>
      <c r="AG266" s="1902"/>
      <c r="AH266" s="1902"/>
      <c r="AI266" s="1902"/>
      <c r="AJ266" s="1902"/>
      <c r="AK266" s="1902"/>
      <c r="AL266" s="1902"/>
      <c r="AM266" s="1902"/>
      <c r="AN266" s="1902"/>
      <c r="AO266" s="1902"/>
      <c r="AP266" s="1902"/>
      <c r="AQ266" s="1902"/>
      <c r="AR266" s="1902"/>
      <c r="AS266" s="1902"/>
      <c r="AT266" s="1902"/>
      <c r="AU266" s="1902"/>
      <c r="AV266" s="1902"/>
      <c r="AW266" s="1902"/>
      <c r="AX266" s="1902"/>
      <c r="AY266" s="1902"/>
      <c r="AZ266" s="1902"/>
      <c r="BA266" s="1902"/>
      <c r="BB266" s="1902"/>
      <c r="BC266" s="1902"/>
      <c r="BD266" s="1902"/>
      <c r="BE266" s="1902"/>
      <c r="BF266" s="1902"/>
      <c r="BG266" s="1902"/>
      <c r="BH266" s="1902"/>
      <c r="BI266" s="1902"/>
      <c r="BJ266" s="1902"/>
      <c r="BK266" s="1902"/>
      <c r="BL266" s="1902"/>
      <c r="BM266" s="1902"/>
      <c r="BN266" s="1902"/>
      <c r="BO266" s="1902"/>
      <c r="BP266" s="1902"/>
      <c r="BQ266" s="1902"/>
      <c r="BR266" s="1902"/>
      <c r="BS266" s="1902"/>
      <c r="BT266" s="1902"/>
      <c r="BU266" s="1902"/>
      <c r="BV266" s="1902"/>
      <c r="BW266" s="1902"/>
      <c r="BX266" s="1902"/>
      <c r="BY266" s="1902"/>
      <c r="BZ266" s="1902"/>
      <c r="CA266" s="1902"/>
      <c r="CB266" s="1902"/>
      <c r="CC266" s="1902"/>
      <c r="CD266" s="1902"/>
      <c r="CE266" s="1902"/>
      <c r="CF266" s="1902"/>
    </row>
    <row r="267" spans="2:84" s="329" customFormat="1">
      <c r="B267" s="1902"/>
      <c r="C267" s="1902"/>
      <c r="D267" s="1902"/>
      <c r="E267" s="1902"/>
      <c r="F267" s="1902"/>
      <c r="G267" s="1902"/>
      <c r="H267" s="1902"/>
      <c r="I267" s="1902"/>
      <c r="J267" s="1902"/>
      <c r="K267" s="1902"/>
      <c r="L267" s="1940"/>
      <c r="M267" s="1940"/>
      <c r="N267" s="1940"/>
      <c r="O267" s="1940"/>
      <c r="P267" s="339"/>
      <c r="Q267" s="1902"/>
      <c r="R267" s="1902"/>
      <c r="S267" s="1902"/>
      <c r="T267" s="1902"/>
      <c r="U267" s="1902"/>
      <c r="V267" s="1902"/>
      <c r="W267" s="1902"/>
      <c r="X267" s="1902"/>
      <c r="Y267" s="1902"/>
      <c r="Z267" s="1902"/>
      <c r="AA267" s="1902"/>
      <c r="AB267" s="1902"/>
      <c r="AC267" s="1902"/>
      <c r="AD267" s="1902"/>
      <c r="AE267" s="1902"/>
      <c r="AF267" s="1902"/>
      <c r="AG267" s="1902"/>
      <c r="AH267" s="1902"/>
      <c r="AI267" s="1902"/>
      <c r="AJ267" s="1902"/>
      <c r="AK267" s="1902"/>
      <c r="AL267" s="1902"/>
      <c r="AM267" s="1902"/>
      <c r="AN267" s="1902"/>
      <c r="AO267" s="1902"/>
      <c r="AP267" s="1902"/>
      <c r="AQ267" s="1902"/>
      <c r="AR267" s="1902"/>
      <c r="AS267" s="1902"/>
      <c r="AT267" s="1902"/>
      <c r="AU267" s="1902"/>
      <c r="AV267" s="1902"/>
      <c r="AW267" s="1902"/>
      <c r="AX267" s="1902"/>
      <c r="AY267" s="1902"/>
      <c r="AZ267" s="1902"/>
      <c r="BA267" s="1902"/>
      <c r="BB267" s="1902"/>
      <c r="BC267" s="1902"/>
      <c r="BD267" s="1902"/>
      <c r="BE267" s="1902"/>
      <c r="BF267" s="1902"/>
      <c r="BG267" s="1902"/>
      <c r="BH267" s="1902"/>
      <c r="BI267" s="1902"/>
      <c r="BJ267" s="1902"/>
      <c r="BK267" s="1902"/>
      <c r="BL267" s="1902"/>
      <c r="BM267" s="1902"/>
      <c r="BN267" s="1902"/>
      <c r="BO267" s="1902"/>
      <c r="BP267" s="1902"/>
      <c r="BQ267" s="1902"/>
      <c r="BR267" s="1902"/>
      <c r="BS267" s="1902"/>
      <c r="BT267" s="1902"/>
      <c r="BU267" s="1902"/>
      <c r="BV267" s="1902"/>
      <c r="BW267" s="1902"/>
      <c r="BX267" s="1902"/>
      <c r="BY267" s="1902"/>
      <c r="BZ267" s="1902"/>
      <c r="CA267" s="1902"/>
      <c r="CB267" s="1902"/>
      <c r="CC267" s="1902"/>
      <c r="CD267" s="1902"/>
      <c r="CE267" s="1902"/>
      <c r="CF267" s="1902"/>
    </row>
    <row r="268" spans="2:84" s="329" customFormat="1">
      <c r="B268" s="1902"/>
      <c r="C268" s="1902"/>
      <c r="D268" s="1902"/>
      <c r="E268" s="1902"/>
      <c r="F268" s="1902"/>
      <c r="G268" s="1902"/>
      <c r="H268" s="1902"/>
      <c r="I268" s="1902"/>
      <c r="J268" s="1902"/>
      <c r="K268" s="1902"/>
      <c r="L268" s="1940"/>
      <c r="M268" s="1940"/>
      <c r="N268" s="1940"/>
      <c r="O268" s="1940"/>
      <c r="P268" s="339"/>
      <c r="Q268" s="1902"/>
      <c r="R268" s="1902"/>
      <c r="S268" s="1902"/>
      <c r="T268" s="1902"/>
      <c r="U268" s="1902"/>
      <c r="V268" s="1902"/>
      <c r="W268" s="1902"/>
      <c r="X268" s="1902"/>
      <c r="Y268" s="1902"/>
      <c r="Z268" s="1902"/>
      <c r="AA268" s="1902"/>
      <c r="AB268" s="1902"/>
      <c r="AC268" s="1902"/>
      <c r="AD268" s="1902"/>
      <c r="AE268" s="1902"/>
      <c r="AF268" s="1902"/>
      <c r="AG268" s="1902"/>
      <c r="AH268" s="1902"/>
      <c r="AI268" s="1902"/>
      <c r="AJ268" s="1902"/>
      <c r="AK268" s="1902"/>
      <c r="AL268" s="1902"/>
      <c r="AM268" s="1902"/>
      <c r="AN268" s="1902"/>
      <c r="AO268" s="1902"/>
      <c r="AP268" s="1902"/>
      <c r="AQ268" s="1902"/>
      <c r="AR268" s="1902"/>
      <c r="AS268" s="1902"/>
      <c r="AT268" s="1902"/>
      <c r="AU268" s="1902"/>
      <c r="AV268" s="1902"/>
      <c r="AW268" s="1902"/>
      <c r="AX268" s="1902"/>
      <c r="AY268" s="1902"/>
      <c r="AZ268" s="1902"/>
      <c r="BA268" s="1902"/>
      <c r="BB268" s="1902"/>
      <c r="BC268" s="1902"/>
      <c r="BD268" s="1902"/>
      <c r="BE268" s="1902"/>
      <c r="BF268" s="1902"/>
      <c r="BG268" s="1902"/>
      <c r="BH268" s="1902"/>
      <c r="BI268" s="1902"/>
      <c r="BJ268" s="1902"/>
      <c r="BK268" s="1902"/>
      <c r="BL268" s="1902"/>
      <c r="BM268" s="1902"/>
      <c r="BN268" s="1902"/>
      <c r="BO268" s="1902"/>
      <c r="BP268" s="1902"/>
      <c r="BQ268" s="1902"/>
      <c r="BR268" s="1902"/>
      <c r="BS268" s="1902"/>
      <c r="BT268" s="1902"/>
      <c r="BU268" s="1902"/>
      <c r="BV268" s="1902"/>
      <c r="BW268" s="1902"/>
      <c r="BX268" s="1902"/>
      <c r="BY268" s="1902"/>
      <c r="BZ268" s="1902"/>
      <c r="CA268" s="1902"/>
      <c r="CB268" s="1902"/>
      <c r="CC268" s="1902"/>
      <c r="CD268" s="1902"/>
      <c r="CE268" s="1902"/>
      <c r="CF268" s="1902"/>
    </row>
    <row r="269" spans="2:84" s="329" customFormat="1">
      <c r="B269" s="1902"/>
      <c r="C269" s="1902"/>
      <c r="D269" s="1902"/>
      <c r="E269" s="1902"/>
      <c r="F269" s="1902"/>
      <c r="G269" s="1902"/>
      <c r="H269" s="1902"/>
      <c r="I269" s="1902"/>
      <c r="J269" s="1902"/>
      <c r="K269" s="1902"/>
      <c r="L269" s="1940"/>
      <c r="M269" s="1940"/>
      <c r="N269" s="1940"/>
      <c r="O269" s="1940"/>
      <c r="P269" s="339"/>
      <c r="Q269" s="1902"/>
      <c r="R269" s="1902"/>
      <c r="S269" s="1902"/>
      <c r="T269" s="1902"/>
      <c r="U269" s="1902"/>
      <c r="V269" s="1902"/>
      <c r="W269" s="1902"/>
      <c r="X269" s="1902"/>
      <c r="Y269" s="1902"/>
      <c r="Z269" s="1902"/>
      <c r="AA269" s="1902"/>
      <c r="AB269" s="1902"/>
      <c r="AC269" s="1902"/>
      <c r="AD269" s="1902"/>
      <c r="AE269" s="1902"/>
      <c r="AF269" s="1902"/>
      <c r="AG269" s="1902"/>
      <c r="AH269" s="1902"/>
      <c r="AI269" s="1902"/>
      <c r="AJ269" s="1902"/>
      <c r="AK269" s="1902"/>
      <c r="AL269" s="1902"/>
      <c r="AM269" s="1902"/>
      <c r="AN269" s="1902"/>
      <c r="AO269" s="1902"/>
      <c r="AP269" s="1902"/>
      <c r="AQ269" s="1902"/>
      <c r="AR269" s="1902"/>
      <c r="AS269" s="1902"/>
      <c r="AT269" s="1902"/>
      <c r="AU269" s="1902"/>
      <c r="AV269" s="1902"/>
      <c r="AW269" s="1902"/>
      <c r="AX269" s="1902"/>
      <c r="AY269" s="1902"/>
      <c r="AZ269" s="1902"/>
      <c r="BA269" s="1902"/>
      <c r="BB269" s="1902"/>
      <c r="BC269" s="1902"/>
      <c r="BD269" s="1902"/>
      <c r="BE269" s="1902"/>
      <c r="BF269" s="1902"/>
      <c r="BG269" s="1902"/>
      <c r="BH269" s="1902"/>
      <c r="BI269" s="1902"/>
      <c r="BJ269" s="1902"/>
      <c r="BK269" s="1902"/>
      <c r="BL269" s="1902"/>
      <c r="BM269" s="1902"/>
      <c r="BN269" s="1902"/>
      <c r="BO269" s="1902"/>
      <c r="BP269" s="1902"/>
      <c r="BQ269" s="1902"/>
      <c r="BR269" s="1902"/>
      <c r="BS269" s="1902"/>
      <c r="BT269" s="1902"/>
      <c r="BU269" s="1902"/>
      <c r="BV269" s="1902"/>
      <c r="BW269" s="1902"/>
      <c r="BX269" s="1902"/>
      <c r="BY269" s="1902"/>
      <c r="BZ269" s="1902"/>
      <c r="CA269" s="1902"/>
      <c r="CB269" s="1902"/>
      <c r="CC269" s="1902"/>
      <c r="CD269" s="1902"/>
      <c r="CE269" s="1902"/>
      <c r="CF269" s="1902"/>
    </row>
    <row r="270" spans="2:84" s="329" customFormat="1">
      <c r="B270" s="1902"/>
      <c r="C270" s="1902"/>
      <c r="D270" s="1902"/>
      <c r="E270" s="1902"/>
      <c r="F270" s="1902"/>
      <c r="G270" s="1902"/>
      <c r="H270" s="1902"/>
      <c r="I270" s="1902"/>
      <c r="J270" s="1902"/>
      <c r="K270" s="1902"/>
      <c r="L270" s="1940"/>
      <c r="M270" s="1940"/>
      <c r="N270" s="1940"/>
      <c r="O270" s="1940"/>
      <c r="P270" s="339"/>
      <c r="Q270" s="1902"/>
      <c r="R270" s="1902"/>
      <c r="S270" s="1902"/>
      <c r="T270" s="1902"/>
      <c r="U270" s="1902"/>
      <c r="V270" s="1902"/>
      <c r="W270" s="1902"/>
      <c r="X270" s="1902"/>
      <c r="Y270" s="1902"/>
      <c r="Z270" s="1902"/>
      <c r="AA270" s="1902"/>
      <c r="AB270" s="1902"/>
      <c r="AC270" s="1902"/>
      <c r="AD270" s="1902"/>
      <c r="AE270" s="1902"/>
      <c r="AF270" s="1902"/>
      <c r="AG270" s="1902"/>
      <c r="AH270" s="1902"/>
      <c r="AI270" s="1902"/>
      <c r="AJ270" s="1902"/>
      <c r="AK270" s="1902"/>
      <c r="AL270" s="1902"/>
      <c r="AM270" s="1902"/>
      <c r="AN270" s="1902"/>
      <c r="AO270" s="1902"/>
      <c r="AP270" s="1902"/>
      <c r="AQ270" s="1902"/>
      <c r="AR270" s="1902"/>
      <c r="AS270" s="1902"/>
      <c r="AT270" s="1902"/>
      <c r="AU270" s="1902"/>
      <c r="AV270" s="1902"/>
      <c r="AW270" s="1902"/>
      <c r="AX270" s="1902"/>
      <c r="AY270" s="1902"/>
      <c r="AZ270" s="1902"/>
      <c r="BA270" s="1902"/>
      <c r="BB270" s="1902"/>
      <c r="BC270" s="1902"/>
      <c r="BD270" s="1902"/>
      <c r="BE270" s="1902"/>
      <c r="BF270" s="1902"/>
      <c r="BG270" s="1902"/>
      <c r="BH270" s="1902"/>
      <c r="BI270" s="1902"/>
      <c r="BJ270" s="1902"/>
      <c r="BK270" s="1902"/>
      <c r="BL270" s="1902"/>
      <c r="BM270" s="1902"/>
      <c r="BN270" s="1902"/>
      <c r="BO270" s="1902"/>
      <c r="BP270" s="1902"/>
      <c r="BQ270" s="1902"/>
      <c r="BR270" s="1902"/>
      <c r="BS270" s="1902"/>
      <c r="BT270" s="1902"/>
      <c r="BU270" s="1902"/>
      <c r="BV270" s="1902"/>
      <c r="BW270" s="1902"/>
      <c r="BX270" s="1902"/>
      <c r="BY270" s="1902"/>
      <c r="BZ270" s="1902"/>
      <c r="CA270" s="1902"/>
      <c r="CB270" s="1902"/>
      <c r="CC270" s="1902"/>
      <c r="CD270" s="1902"/>
      <c r="CE270" s="1902"/>
      <c r="CF270" s="1902"/>
    </row>
    <row r="271" spans="2:84" s="329" customFormat="1">
      <c r="B271" s="1902"/>
      <c r="C271" s="1902"/>
      <c r="D271" s="1902"/>
      <c r="E271" s="1902"/>
      <c r="F271" s="1902"/>
      <c r="G271" s="1902"/>
      <c r="H271" s="1902"/>
      <c r="I271" s="1902"/>
      <c r="J271" s="1902"/>
      <c r="K271" s="1902"/>
      <c r="L271" s="1940"/>
      <c r="M271" s="1940"/>
      <c r="N271" s="1940"/>
      <c r="O271" s="1940"/>
      <c r="P271" s="339"/>
      <c r="Q271" s="1902"/>
      <c r="R271" s="1902"/>
      <c r="S271" s="1902"/>
      <c r="T271" s="1902"/>
      <c r="U271" s="1902"/>
      <c r="V271" s="1902"/>
      <c r="W271" s="1902"/>
      <c r="X271" s="1902"/>
      <c r="Y271" s="1902"/>
      <c r="Z271" s="1902"/>
      <c r="AA271" s="1902"/>
      <c r="AB271" s="1902"/>
      <c r="AC271" s="1902"/>
      <c r="AD271" s="1902"/>
      <c r="AE271" s="1902"/>
      <c r="AF271" s="1902"/>
      <c r="AG271" s="1902"/>
      <c r="AH271" s="1902"/>
      <c r="AI271" s="1902"/>
      <c r="AJ271" s="1902"/>
      <c r="AK271" s="1902"/>
      <c r="AL271" s="1902"/>
      <c r="AM271" s="1902"/>
      <c r="AN271" s="1902"/>
      <c r="AO271" s="1902"/>
      <c r="AP271" s="1902"/>
      <c r="AQ271" s="1902"/>
      <c r="AR271" s="1902"/>
      <c r="AS271" s="1902"/>
      <c r="AT271" s="1902"/>
      <c r="AU271" s="1902"/>
      <c r="AV271" s="1902"/>
      <c r="AW271" s="1902"/>
      <c r="AX271" s="1902"/>
      <c r="AY271" s="1902"/>
      <c r="AZ271" s="1902"/>
      <c r="BA271" s="1902"/>
      <c r="BB271" s="1902"/>
      <c r="BC271" s="1902"/>
      <c r="BD271" s="1902"/>
      <c r="BE271" s="1902"/>
      <c r="BF271" s="1902"/>
      <c r="BG271" s="1902"/>
      <c r="BH271" s="1902"/>
      <c r="BI271" s="1902"/>
      <c r="BJ271" s="1902"/>
      <c r="BK271" s="1902"/>
      <c r="BL271" s="1902"/>
      <c r="BM271" s="1902"/>
      <c r="BN271" s="1902"/>
      <c r="BO271" s="1902"/>
      <c r="BP271" s="1902"/>
      <c r="BQ271" s="1902"/>
      <c r="BR271" s="1902"/>
      <c r="BS271" s="1902"/>
      <c r="BT271" s="1902"/>
      <c r="BU271" s="1902"/>
      <c r="BV271" s="1902"/>
      <c r="BW271" s="1902"/>
      <c r="BX271" s="1902"/>
      <c r="BY271" s="1902"/>
      <c r="BZ271" s="1902"/>
      <c r="CA271" s="1902"/>
      <c r="CB271" s="1902"/>
      <c r="CC271" s="1902"/>
      <c r="CD271" s="1902"/>
      <c r="CE271" s="1902"/>
      <c r="CF271" s="1902"/>
    </row>
    <row r="272" spans="2:84" s="329" customFormat="1">
      <c r="B272" s="1902"/>
      <c r="C272" s="1902"/>
      <c r="D272" s="1902"/>
      <c r="E272" s="1902"/>
      <c r="F272" s="1902"/>
      <c r="G272" s="1902"/>
      <c r="H272" s="1902"/>
      <c r="I272" s="1902"/>
      <c r="J272" s="1902"/>
      <c r="K272" s="1902"/>
      <c r="L272" s="1940"/>
      <c r="M272" s="1940"/>
      <c r="N272" s="1940"/>
      <c r="O272" s="1940"/>
      <c r="P272" s="339"/>
      <c r="Q272" s="1902"/>
      <c r="R272" s="1902"/>
      <c r="S272" s="1902"/>
      <c r="T272" s="1902"/>
      <c r="U272" s="1902"/>
      <c r="V272" s="1902"/>
      <c r="W272" s="1902"/>
      <c r="X272" s="1902"/>
      <c r="Y272" s="1902"/>
      <c r="Z272" s="1902"/>
      <c r="AA272" s="1902"/>
      <c r="AB272" s="1902"/>
      <c r="AC272" s="1902"/>
      <c r="AD272" s="1902"/>
      <c r="AE272" s="1902"/>
      <c r="AF272" s="1902"/>
      <c r="AG272" s="1902"/>
      <c r="AH272" s="1902"/>
      <c r="AI272" s="1902"/>
      <c r="AJ272" s="1902"/>
      <c r="AK272" s="1902"/>
      <c r="AL272" s="1902"/>
      <c r="AM272" s="1902"/>
      <c r="AN272" s="1902"/>
      <c r="AO272" s="1902"/>
      <c r="AP272" s="1902"/>
      <c r="AQ272" s="1902"/>
      <c r="AR272" s="1902"/>
      <c r="AS272" s="1902"/>
      <c r="AT272" s="1902"/>
      <c r="AU272" s="1902"/>
      <c r="AV272" s="1902"/>
      <c r="AW272" s="1902"/>
      <c r="AX272" s="1902"/>
      <c r="AY272" s="1902"/>
      <c r="AZ272" s="1902"/>
      <c r="BA272" s="1902"/>
      <c r="BB272" s="1902"/>
      <c r="BC272" s="1902"/>
      <c r="BD272" s="1902"/>
      <c r="BE272" s="1902"/>
      <c r="BF272" s="1902"/>
      <c r="BG272" s="1902"/>
      <c r="BH272" s="1902"/>
      <c r="BI272" s="1902"/>
      <c r="BJ272" s="1902"/>
      <c r="BK272" s="1902"/>
      <c r="BL272" s="1902"/>
      <c r="BM272" s="1902"/>
      <c r="BN272" s="1902"/>
      <c r="BO272" s="1902"/>
      <c r="BP272" s="1902"/>
      <c r="BQ272" s="1902"/>
      <c r="BR272" s="1902"/>
      <c r="BS272" s="1902"/>
      <c r="BT272" s="1902"/>
      <c r="BU272" s="1902"/>
      <c r="BV272" s="1902"/>
      <c r="BW272" s="1902"/>
      <c r="BX272" s="1902"/>
      <c r="BY272" s="1902"/>
      <c r="BZ272" s="1902"/>
      <c r="CA272" s="1902"/>
      <c r="CB272" s="1902"/>
      <c r="CC272" s="1902"/>
      <c r="CD272" s="1902"/>
      <c r="CE272" s="1902"/>
      <c r="CF272" s="1902"/>
    </row>
    <row r="273" spans="2:84" s="329" customFormat="1">
      <c r="B273" s="1902"/>
      <c r="C273" s="1902"/>
      <c r="D273" s="1902"/>
      <c r="E273" s="1902"/>
      <c r="F273" s="1902"/>
      <c r="G273" s="1902"/>
      <c r="H273" s="1902"/>
      <c r="I273" s="1902"/>
      <c r="J273" s="1902"/>
      <c r="K273" s="1902"/>
      <c r="L273" s="1940"/>
      <c r="M273" s="1940"/>
      <c r="N273" s="1940"/>
      <c r="O273" s="1940"/>
      <c r="P273" s="339"/>
      <c r="Q273" s="1902"/>
      <c r="R273" s="1902"/>
      <c r="S273" s="1902"/>
      <c r="T273" s="1902"/>
      <c r="U273" s="1902"/>
      <c r="V273" s="1902"/>
      <c r="W273" s="1902"/>
      <c r="X273" s="1902"/>
      <c r="Y273" s="1902"/>
      <c r="Z273" s="1902"/>
      <c r="AA273" s="1902"/>
      <c r="AB273" s="1902"/>
      <c r="AC273" s="1902"/>
      <c r="AD273" s="1902"/>
      <c r="AE273" s="1902"/>
      <c r="AF273" s="1902"/>
      <c r="AG273" s="1902"/>
      <c r="AH273" s="1902"/>
      <c r="AI273" s="1902"/>
      <c r="AJ273" s="1902"/>
      <c r="AK273" s="1902"/>
      <c r="AL273" s="1902"/>
      <c r="AM273" s="1902"/>
      <c r="AN273" s="1902"/>
      <c r="AO273" s="1902"/>
      <c r="AP273" s="1902"/>
      <c r="AQ273" s="1902"/>
      <c r="AR273" s="1902"/>
      <c r="AS273" s="1902"/>
      <c r="AT273" s="1902"/>
      <c r="AU273" s="1902"/>
      <c r="AV273" s="1902"/>
      <c r="AW273" s="1902"/>
      <c r="AX273" s="1902"/>
      <c r="AY273" s="1902"/>
      <c r="AZ273" s="1902"/>
      <c r="BA273" s="1902"/>
      <c r="BB273" s="1902"/>
      <c r="BC273" s="1902"/>
      <c r="BD273" s="1902"/>
      <c r="BE273" s="1902"/>
      <c r="BF273" s="1902"/>
      <c r="BG273" s="1902"/>
      <c r="BH273" s="1902"/>
      <c r="BI273" s="1902"/>
      <c r="BJ273" s="1902"/>
      <c r="BK273" s="1902"/>
      <c r="BL273" s="1902"/>
      <c r="BM273" s="1902"/>
      <c r="BN273" s="1902"/>
      <c r="BO273" s="1902"/>
      <c r="BP273" s="1902"/>
      <c r="BQ273" s="1902"/>
      <c r="BR273" s="1902"/>
      <c r="BS273" s="1902"/>
      <c r="BT273" s="1902"/>
      <c r="BU273" s="1902"/>
      <c r="BV273" s="1902"/>
      <c r="BW273" s="1902"/>
      <c r="BX273" s="1902"/>
      <c r="BY273" s="1902"/>
      <c r="BZ273" s="1902"/>
      <c r="CA273" s="1902"/>
      <c r="CB273" s="1902"/>
      <c r="CC273" s="1902"/>
      <c r="CD273" s="1902"/>
      <c r="CE273" s="1902"/>
      <c r="CF273" s="1902"/>
    </row>
    <row r="274" spans="2:84" s="329" customFormat="1">
      <c r="B274" s="1902"/>
      <c r="C274" s="1902"/>
      <c r="D274" s="1902"/>
      <c r="E274" s="1902"/>
      <c r="F274" s="1902"/>
      <c r="G274" s="1902"/>
      <c r="H274" s="1902"/>
      <c r="I274" s="1902"/>
      <c r="J274" s="1902"/>
      <c r="K274" s="1902"/>
      <c r="L274" s="1940"/>
      <c r="M274" s="1940"/>
      <c r="N274" s="1940"/>
      <c r="O274" s="1940"/>
      <c r="P274" s="339"/>
      <c r="Q274" s="1902"/>
      <c r="R274" s="1902"/>
      <c r="S274" s="1902"/>
      <c r="T274" s="1902"/>
      <c r="U274" s="1902"/>
      <c r="V274" s="1902"/>
      <c r="W274" s="1902"/>
      <c r="X274" s="1902"/>
      <c r="Y274" s="1902"/>
      <c r="Z274" s="1902"/>
      <c r="AA274" s="1902"/>
      <c r="AB274" s="1902"/>
      <c r="AC274" s="1902"/>
      <c r="AD274" s="1902"/>
      <c r="AE274" s="1902"/>
      <c r="AF274" s="1902"/>
      <c r="AG274" s="1902"/>
      <c r="AH274" s="1902"/>
      <c r="AI274" s="1902"/>
      <c r="AJ274" s="1902"/>
      <c r="AK274" s="1902"/>
      <c r="AL274" s="1902"/>
      <c r="AM274" s="1902"/>
      <c r="AN274" s="1902"/>
      <c r="AO274" s="1902"/>
      <c r="AP274" s="1902"/>
      <c r="AQ274" s="1902"/>
      <c r="AR274" s="1902"/>
      <c r="AS274" s="1902"/>
      <c r="AT274" s="1902"/>
      <c r="AU274" s="1902"/>
      <c r="AV274" s="1902"/>
      <c r="AW274" s="1902"/>
      <c r="AX274" s="1902"/>
      <c r="AY274" s="1902"/>
      <c r="AZ274" s="1902"/>
      <c r="BA274" s="1902"/>
      <c r="BB274" s="1902"/>
      <c r="BC274" s="1902"/>
      <c r="BD274" s="1902"/>
      <c r="BE274" s="1902"/>
      <c r="BF274" s="1902"/>
      <c r="BG274" s="1902"/>
      <c r="BH274" s="1902"/>
      <c r="BI274" s="1902"/>
      <c r="BJ274" s="1902"/>
      <c r="BK274" s="1902"/>
      <c r="BL274" s="1902"/>
      <c r="BM274" s="1902"/>
      <c r="BN274" s="1902"/>
      <c r="BO274" s="1902"/>
      <c r="BP274" s="1902"/>
      <c r="BQ274" s="1902"/>
      <c r="BR274" s="1902"/>
      <c r="BS274" s="1902"/>
      <c r="BT274" s="1902"/>
      <c r="BU274" s="1902"/>
      <c r="BV274" s="1902"/>
      <c r="BW274" s="1902"/>
      <c r="BX274" s="1902"/>
      <c r="BY274" s="1902"/>
      <c r="BZ274" s="1902"/>
      <c r="CA274" s="1902"/>
      <c r="CB274" s="1902"/>
      <c r="CC274" s="1902"/>
      <c r="CD274" s="1902"/>
      <c r="CE274" s="1902"/>
      <c r="CF274" s="1902"/>
    </row>
    <row r="275" spans="2:84" s="329" customFormat="1">
      <c r="B275" s="1902"/>
      <c r="C275" s="1902"/>
      <c r="D275" s="1902"/>
      <c r="E275" s="1902"/>
      <c r="F275" s="1902"/>
      <c r="G275" s="1902"/>
      <c r="H275" s="1902"/>
      <c r="I275" s="1902"/>
      <c r="J275" s="1902"/>
      <c r="K275" s="1902"/>
      <c r="L275" s="1940"/>
      <c r="M275" s="1940"/>
      <c r="N275" s="1940"/>
      <c r="O275" s="1940"/>
      <c r="P275" s="339"/>
      <c r="Q275" s="1902"/>
      <c r="R275" s="1902"/>
      <c r="S275" s="1902"/>
      <c r="T275" s="1902"/>
      <c r="U275" s="1902"/>
      <c r="V275" s="1902"/>
      <c r="W275" s="1902"/>
      <c r="X275" s="1902"/>
      <c r="Y275" s="1902"/>
      <c r="Z275" s="1902"/>
      <c r="AA275" s="1902"/>
      <c r="AB275" s="1902"/>
      <c r="AC275" s="1902"/>
      <c r="AD275" s="1902"/>
      <c r="AE275" s="1902"/>
      <c r="AF275" s="1902"/>
      <c r="AG275" s="1902"/>
      <c r="AH275" s="1902"/>
      <c r="AI275" s="1902"/>
      <c r="AJ275" s="1902"/>
      <c r="AK275" s="1902"/>
      <c r="AL275" s="1902"/>
      <c r="AM275" s="1902"/>
      <c r="AN275" s="1902"/>
      <c r="AO275" s="1902"/>
      <c r="AP275" s="1902"/>
      <c r="AQ275" s="1902"/>
      <c r="AR275" s="1902"/>
      <c r="AS275" s="1902"/>
      <c r="AT275" s="1902"/>
      <c r="AU275" s="1902"/>
      <c r="AV275" s="1902"/>
      <c r="AW275" s="1902"/>
      <c r="AX275" s="1902"/>
      <c r="AY275" s="1902"/>
      <c r="AZ275" s="1902"/>
      <c r="BA275" s="1902"/>
      <c r="BB275" s="1902"/>
      <c r="BC275" s="1902"/>
      <c r="BD275" s="1902"/>
      <c r="BE275" s="1902"/>
      <c r="BF275" s="1902"/>
      <c r="BG275" s="1902"/>
      <c r="BH275" s="1902"/>
      <c r="BI275" s="1902"/>
      <c r="BJ275" s="1902"/>
      <c r="BK275" s="1902"/>
      <c r="BL275" s="1902"/>
      <c r="BM275" s="1902"/>
      <c r="BN275" s="1902"/>
      <c r="BO275" s="1902"/>
      <c r="BP275" s="1902"/>
      <c r="BQ275" s="1902"/>
      <c r="BR275" s="1902"/>
      <c r="BS275" s="1902"/>
      <c r="BT275" s="1902"/>
      <c r="BU275" s="1902"/>
      <c r="BV275" s="1902"/>
      <c r="BW275" s="1902"/>
      <c r="BX275" s="1902"/>
      <c r="BY275" s="1902"/>
      <c r="BZ275" s="1902"/>
      <c r="CA275" s="1902"/>
      <c r="CB275" s="1902"/>
      <c r="CC275" s="1902"/>
      <c r="CD275" s="1902"/>
      <c r="CE275" s="1902"/>
      <c r="CF275" s="1902"/>
    </row>
    <row r="276" spans="2:84" s="329" customFormat="1">
      <c r="B276" s="1902"/>
      <c r="C276" s="1902"/>
      <c r="D276" s="1902"/>
      <c r="E276" s="1902"/>
      <c r="F276" s="1902"/>
      <c r="G276" s="1902"/>
      <c r="H276" s="1902"/>
      <c r="I276" s="1902"/>
      <c r="J276" s="1902"/>
      <c r="K276" s="1902"/>
      <c r="L276" s="1940"/>
      <c r="M276" s="1940"/>
      <c r="N276" s="1940"/>
      <c r="O276" s="1940"/>
      <c r="P276" s="339"/>
      <c r="Q276" s="1902"/>
      <c r="R276" s="1902"/>
      <c r="S276" s="1902"/>
      <c r="T276" s="1902"/>
      <c r="U276" s="1902"/>
      <c r="V276" s="1902"/>
      <c r="W276" s="1902"/>
      <c r="X276" s="1902"/>
      <c r="Y276" s="1902"/>
      <c r="Z276" s="1902"/>
      <c r="AA276" s="1902"/>
      <c r="AB276" s="1902"/>
      <c r="AC276" s="1902"/>
      <c r="AD276" s="1902"/>
      <c r="AE276" s="1902"/>
      <c r="AF276" s="1902"/>
      <c r="AG276" s="1902"/>
      <c r="AH276" s="1902"/>
      <c r="AI276" s="1902"/>
      <c r="AJ276" s="1902"/>
      <c r="AK276" s="1902"/>
      <c r="AL276" s="1902"/>
      <c r="AM276" s="1902"/>
      <c r="AN276" s="1902"/>
      <c r="AO276" s="1902"/>
      <c r="AP276" s="1902"/>
      <c r="AQ276" s="1902"/>
      <c r="AR276" s="1902"/>
      <c r="AS276" s="1902"/>
      <c r="AT276" s="1902"/>
      <c r="AU276" s="1902"/>
      <c r="AV276" s="1902"/>
      <c r="AW276" s="1902"/>
      <c r="AX276" s="1902"/>
      <c r="AY276" s="1902"/>
      <c r="AZ276" s="1902"/>
      <c r="BA276" s="1902"/>
      <c r="BB276" s="1902"/>
      <c r="BC276" s="1902"/>
      <c r="BD276" s="1902"/>
      <c r="BE276" s="1902"/>
      <c r="BF276" s="1902"/>
      <c r="BG276" s="1902"/>
      <c r="BH276" s="1902"/>
      <c r="BI276" s="1902"/>
      <c r="BJ276" s="1902"/>
      <c r="BK276" s="1902"/>
      <c r="BL276" s="1902"/>
      <c r="BM276" s="1902"/>
      <c r="BN276" s="1902"/>
      <c r="BO276" s="1902"/>
      <c r="BP276" s="1902"/>
      <c r="BQ276" s="1902"/>
      <c r="BR276" s="1902"/>
      <c r="BS276" s="1902"/>
      <c r="BT276" s="1902"/>
      <c r="BU276" s="1902"/>
      <c r="BV276" s="1902"/>
      <c r="BW276" s="1902"/>
      <c r="BX276" s="1902"/>
      <c r="BY276" s="1902"/>
      <c r="BZ276" s="1902"/>
      <c r="CA276" s="1902"/>
      <c r="CB276" s="1902"/>
      <c r="CC276" s="1902"/>
      <c r="CD276" s="1902"/>
      <c r="CE276" s="1902"/>
      <c r="CF276" s="1902"/>
    </row>
    <row r="277" spans="2:84" s="329" customFormat="1">
      <c r="B277" s="1902"/>
      <c r="C277" s="1902"/>
      <c r="D277" s="1902"/>
      <c r="E277" s="1902"/>
      <c r="F277" s="1902"/>
      <c r="G277" s="1902"/>
      <c r="H277" s="1902"/>
      <c r="I277" s="1902"/>
      <c r="J277" s="1902"/>
      <c r="K277" s="1902"/>
      <c r="L277" s="1940"/>
      <c r="M277" s="1940"/>
      <c r="N277" s="1940"/>
      <c r="O277" s="1940"/>
      <c r="P277" s="339"/>
      <c r="Q277" s="1902"/>
      <c r="R277" s="1902"/>
      <c r="S277" s="1902"/>
      <c r="T277" s="1902"/>
      <c r="U277" s="1902"/>
      <c r="V277" s="1902"/>
      <c r="W277" s="1902"/>
      <c r="X277" s="1902"/>
      <c r="Y277" s="1902"/>
      <c r="Z277" s="1902"/>
      <c r="AA277" s="1902"/>
      <c r="AB277" s="1902"/>
      <c r="AC277" s="1902"/>
      <c r="AD277" s="1902"/>
      <c r="AE277" s="1902"/>
      <c r="AF277" s="1902"/>
      <c r="AG277" s="1902"/>
      <c r="AH277" s="1902"/>
      <c r="AI277" s="1902"/>
      <c r="AJ277" s="1902"/>
      <c r="AK277" s="1902"/>
      <c r="AL277" s="1902"/>
      <c r="AM277" s="1902"/>
      <c r="AN277" s="1902"/>
      <c r="AO277" s="1902"/>
      <c r="AP277" s="1902"/>
      <c r="AQ277" s="1902"/>
      <c r="AR277" s="1902"/>
      <c r="AS277" s="1902"/>
      <c r="AT277" s="1902"/>
      <c r="AU277" s="1902"/>
      <c r="AV277" s="1902"/>
      <c r="AW277" s="1902"/>
      <c r="AX277" s="1902"/>
      <c r="AY277" s="1902"/>
      <c r="AZ277" s="1902"/>
      <c r="BA277" s="1902"/>
      <c r="BB277" s="1902"/>
      <c r="BC277" s="1902"/>
      <c r="BD277" s="1902"/>
      <c r="BE277" s="1902"/>
      <c r="BF277" s="1902"/>
      <c r="BG277" s="1902"/>
      <c r="BH277" s="1902"/>
      <c r="BI277" s="1902"/>
      <c r="BJ277" s="1902"/>
      <c r="BK277" s="1902"/>
      <c r="BL277" s="1902"/>
      <c r="BM277" s="1902"/>
      <c r="BN277" s="1902"/>
      <c r="BO277" s="1902"/>
      <c r="BP277" s="1902"/>
      <c r="BQ277" s="1902"/>
      <c r="BR277" s="1902"/>
      <c r="BS277" s="1902"/>
      <c r="BT277" s="1902"/>
      <c r="BU277" s="1902"/>
      <c r="BV277" s="1902"/>
      <c r="BW277" s="1902"/>
      <c r="BX277" s="1902"/>
      <c r="BY277" s="1902"/>
      <c r="BZ277" s="1902"/>
      <c r="CA277" s="1902"/>
      <c r="CB277" s="1902"/>
      <c r="CC277" s="1902"/>
      <c r="CD277" s="1902"/>
      <c r="CE277" s="1902"/>
      <c r="CF277" s="1902"/>
    </row>
    <row r="278" spans="2:84" s="329" customFormat="1">
      <c r="B278" s="1902"/>
      <c r="C278" s="1902"/>
      <c r="D278" s="1902"/>
      <c r="E278" s="1902"/>
      <c r="F278" s="1902"/>
      <c r="G278" s="1902"/>
      <c r="H278" s="1902"/>
      <c r="I278" s="1902"/>
      <c r="J278" s="1902"/>
      <c r="K278" s="1902"/>
      <c r="L278" s="1940"/>
      <c r="M278" s="1940"/>
      <c r="N278" s="1940"/>
      <c r="O278" s="1940"/>
      <c r="P278" s="339"/>
      <c r="Q278" s="1902"/>
      <c r="R278" s="1902"/>
      <c r="S278" s="1902"/>
      <c r="T278" s="1902"/>
      <c r="U278" s="1902"/>
      <c r="V278" s="1902"/>
      <c r="W278" s="1902"/>
      <c r="X278" s="1902"/>
      <c r="Y278" s="1902"/>
      <c r="Z278" s="1902"/>
      <c r="AA278" s="1902"/>
      <c r="AB278" s="1902"/>
      <c r="AC278" s="1902"/>
      <c r="AD278" s="1902"/>
      <c r="AE278" s="1902"/>
      <c r="AF278" s="1902"/>
      <c r="AG278" s="1902"/>
      <c r="AH278" s="1902"/>
      <c r="AI278" s="1902"/>
      <c r="AJ278" s="1902"/>
      <c r="AK278" s="1902"/>
      <c r="AL278" s="1902"/>
      <c r="AM278" s="1902"/>
      <c r="AN278" s="1902"/>
      <c r="AO278" s="1902"/>
      <c r="AP278" s="1902"/>
      <c r="AQ278" s="1902"/>
      <c r="AR278" s="1902"/>
      <c r="AS278" s="1902"/>
      <c r="AT278" s="1902"/>
      <c r="AU278" s="1902"/>
      <c r="AV278" s="1902"/>
      <c r="AW278" s="1902"/>
      <c r="AX278" s="1902"/>
      <c r="AY278" s="1902"/>
      <c r="AZ278" s="1902"/>
      <c r="BA278" s="1902"/>
      <c r="BB278" s="1902"/>
      <c r="BC278" s="1902"/>
      <c r="BD278" s="1902"/>
      <c r="BE278" s="1902"/>
      <c r="BF278" s="1902"/>
      <c r="BG278" s="1902"/>
      <c r="BH278" s="1902"/>
      <c r="BI278" s="1902"/>
      <c r="BJ278" s="1902"/>
      <c r="BK278" s="1902"/>
      <c r="BL278" s="1902"/>
      <c r="BM278" s="1902"/>
      <c r="BN278" s="1902"/>
      <c r="BO278" s="1902"/>
      <c r="BP278" s="1902"/>
      <c r="BQ278" s="1902"/>
      <c r="BR278" s="1902"/>
      <c r="BS278" s="1902"/>
      <c r="BT278" s="1902"/>
      <c r="BU278" s="1902"/>
      <c r="BV278" s="1902"/>
      <c r="BW278" s="1902"/>
      <c r="BX278" s="1902"/>
      <c r="BY278" s="1902"/>
      <c r="BZ278" s="1902"/>
      <c r="CA278" s="1902"/>
      <c r="CB278" s="1902"/>
      <c r="CC278" s="1902"/>
      <c r="CD278" s="1902"/>
      <c r="CE278" s="1902"/>
      <c r="CF278" s="1902"/>
    </row>
    <row r="279" spans="2:84" s="329" customFormat="1">
      <c r="B279" s="1902"/>
      <c r="C279" s="1902"/>
      <c r="D279" s="1902"/>
      <c r="E279" s="1902"/>
      <c r="F279" s="1902"/>
      <c r="G279" s="1902"/>
      <c r="H279" s="1902"/>
      <c r="I279" s="1902"/>
      <c r="J279" s="1902"/>
      <c r="K279" s="1902"/>
      <c r="L279" s="1940"/>
      <c r="M279" s="1940"/>
      <c r="N279" s="1940"/>
      <c r="O279" s="1940"/>
      <c r="P279" s="339"/>
      <c r="Q279" s="1902"/>
      <c r="R279" s="1902"/>
      <c r="S279" s="1902"/>
      <c r="T279" s="1902"/>
      <c r="U279" s="1902"/>
      <c r="V279" s="1902"/>
      <c r="W279" s="1902"/>
      <c r="X279" s="1902"/>
      <c r="Y279" s="1902"/>
      <c r="Z279" s="1902"/>
      <c r="AA279" s="1902"/>
      <c r="AB279" s="1902"/>
      <c r="AC279" s="1902"/>
      <c r="AD279" s="1902"/>
      <c r="AE279" s="1902"/>
      <c r="AF279" s="1902"/>
      <c r="AG279" s="1902"/>
      <c r="AH279" s="1902"/>
      <c r="AI279" s="1902"/>
      <c r="AJ279" s="1902"/>
      <c r="AK279" s="1902"/>
      <c r="AL279" s="1902"/>
      <c r="AM279" s="1902"/>
      <c r="AN279" s="1902"/>
      <c r="AO279" s="1902"/>
      <c r="AP279" s="1902"/>
      <c r="AQ279" s="1902"/>
      <c r="AR279" s="1902"/>
      <c r="AS279" s="1902"/>
      <c r="AT279" s="1902"/>
      <c r="AU279" s="1902"/>
      <c r="AV279" s="1902"/>
      <c r="AW279" s="1902"/>
      <c r="AX279" s="1902"/>
      <c r="AY279" s="1902"/>
      <c r="AZ279" s="1902"/>
      <c r="BA279" s="1902"/>
      <c r="BB279" s="1902"/>
      <c r="BC279" s="1902"/>
      <c r="BD279" s="1902"/>
      <c r="BE279" s="1902"/>
      <c r="BF279" s="1902"/>
      <c r="BG279" s="1902"/>
      <c r="BH279" s="1902"/>
      <c r="BI279" s="1902"/>
      <c r="BJ279" s="1902"/>
      <c r="BK279" s="1902"/>
      <c r="BL279" s="1902"/>
      <c r="BM279" s="1902"/>
      <c r="BN279" s="1902"/>
      <c r="BO279" s="1902"/>
      <c r="BP279" s="1902"/>
      <c r="BQ279" s="1902"/>
      <c r="BR279" s="1902"/>
      <c r="BS279" s="1902"/>
      <c r="BT279" s="1902"/>
      <c r="BU279" s="1902"/>
      <c r="BV279" s="1902"/>
      <c r="BW279" s="1902"/>
      <c r="BX279" s="1902"/>
      <c r="BY279" s="1902"/>
      <c r="BZ279" s="1902"/>
      <c r="CA279" s="1902"/>
      <c r="CB279" s="1902"/>
      <c r="CC279" s="1902"/>
      <c r="CD279" s="1902"/>
      <c r="CE279" s="1902"/>
      <c r="CF279" s="1902"/>
    </row>
    <row r="280" spans="2:84" s="329" customFormat="1">
      <c r="B280" s="1902"/>
      <c r="C280" s="1902"/>
      <c r="D280" s="1902"/>
      <c r="E280" s="1902"/>
      <c r="F280" s="1902"/>
      <c r="G280" s="1902"/>
      <c r="H280" s="1902"/>
      <c r="I280" s="1902"/>
      <c r="J280" s="1902"/>
      <c r="K280" s="1902"/>
      <c r="L280" s="1940"/>
      <c r="M280" s="1940"/>
      <c r="N280" s="1940"/>
      <c r="O280" s="1940"/>
      <c r="P280" s="339"/>
      <c r="Q280" s="1902"/>
      <c r="R280" s="1902"/>
      <c r="S280" s="1902"/>
      <c r="T280" s="1902"/>
      <c r="U280" s="1902"/>
      <c r="V280" s="1902"/>
      <c r="W280" s="1902"/>
      <c r="X280" s="1902"/>
      <c r="Y280" s="1902"/>
      <c r="Z280" s="1902"/>
      <c r="AA280" s="1902"/>
      <c r="AB280" s="1902"/>
      <c r="AC280" s="1902"/>
      <c r="AD280" s="1902"/>
      <c r="AE280" s="1902"/>
      <c r="AF280" s="1902"/>
      <c r="AG280" s="1902"/>
      <c r="AH280" s="1902"/>
      <c r="AI280" s="1902"/>
      <c r="AJ280" s="1902"/>
      <c r="AK280" s="1902"/>
      <c r="AL280" s="1902"/>
      <c r="AM280" s="1902"/>
      <c r="AN280" s="1902"/>
      <c r="AO280" s="1902"/>
      <c r="AP280" s="1902"/>
      <c r="AQ280" s="1902"/>
      <c r="AR280" s="1902"/>
      <c r="AS280" s="1902"/>
      <c r="AT280" s="1902"/>
      <c r="AU280" s="1902"/>
      <c r="AV280" s="1902"/>
      <c r="AW280" s="1902"/>
      <c r="AX280" s="1902"/>
      <c r="AY280" s="1902"/>
      <c r="AZ280" s="1902"/>
      <c r="BA280" s="1902"/>
      <c r="BB280" s="1902"/>
      <c r="BC280" s="1902"/>
      <c r="BD280" s="1902"/>
      <c r="BE280" s="1902"/>
      <c r="BF280" s="1902"/>
      <c r="BG280" s="1902"/>
      <c r="BH280" s="1902"/>
      <c r="BI280" s="1902"/>
      <c r="BJ280" s="1902"/>
      <c r="BK280" s="1902"/>
      <c r="BL280" s="1902"/>
      <c r="BM280" s="1902"/>
      <c r="BN280" s="1902"/>
      <c r="BO280" s="1902"/>
      <c r="BP280" s="1902"/>
      <c r="BQ280" s="1902"/>
      <c r="BR280" s="1902"/>
      <c r="BS280" s="1902"/>
      <c r="BT280" s="1902"/>
      <c r="BU280" s="1902"/>
      <c r="BV280" s="1902"/>
      <c r="BW280" s="1902"/>
      <c r="BX280" s="1902"/>
      <c r="BY280" s="1902"/>
      <c r="BZ280" s="1902"/>
      <c r="CA280" s="1902"/>
      <c r="CB280" s="1902"/>
      <c r="CC280" s="1902"/>
      <c r="CD280" s="1902"/>
      <c r="CE280" s="1902"/>
      <c r="CF280" s="1902"/>
    </row>
    <row r="281" spans="2:84" s="329" customFormat="1">
      <c r="B281" s="1902"/>
      <c r="C281" s="1902"/>
      <c r="D281" s="1902"/>
      <c r="E281" s="1902"/>
      <c r="F281" s="1902"/>
      <c r="G281" s="1902"/>
      <c r="H281" s="1902"/>
      <c r="I281" s="1902"/>
      <c r="J281" s="1902"/>
      <c r="K281" s="1902"/>
      <c r="L281" s="1940"/>
      <c r="M281" s="1940"/>
      <c r="N281" s="1940"/>
      <c r="O281" s="1940"/>
      <c r="P281" s="339"/>
      <c r="Q281" s="1902"/>
      <c r="R281" s="1902"/>
      <c r="S281" s="1902"/>
      <c r="T281" s="1902"/>
      <c r="U281" s="1902"/>
      <c r="V281" s="1902"/>
      <c r="W281" s="1902"/>
      <c r="X281" s="1902"/>
      <c r="Y281" s="1902"/>
      <c r="Z281" s="1902"/>
      <c r="AA281" s="1902"/>
      <c r="AB281" s="1902"/>
      <c r="AC281" s="1902"/>
      <c r="AD281" s="1902"/>
      <c r="AE281" s="1902"/>
      <c r="AF281" s="1902"/>
      <c r="AG281" s="1902"/>
      <c r="AH281" s="1902"/>
      <c r="AI281" s="1902"/>
      <c r="AJ281" s="1902"/>
      <c r="AK281" s="1902"/>
      <c r="AL281" s="1902"/>
      <c r="AM281" s="1902"/>
      <c r="AN281" s="1902"/>
      <c r="AO281" s="1902"/>
      <c r="AP281" s="1902"/>
      <c r="AQ281" s="1902"/>
      <c r="AR281" s="1902"/>
      <c r="AS281" s="1902"/>
      <c r="AT281" s="1902"/>
      <c r="AU281" s="1902"/>
      <c r="AV281" s="1902"/>
      <c r="AW281" s="1902"/>
      <c r="AX281" s="1902"/>
      <c r="AY281" s="1902"/>
      <c r="AZ281" s="1902"/>
      <c r="BA281" s="1902"/>
      <c r="BB281" s="1902"/>
      <c r="BC281" s="1902"/>
      <c r="BD281" s="1902"/>
      <c r="BE281" s="1902"/>
      <c r="BF281" s="1902"/>
      <c r="BG281" s="1902"/>
      <c r="BH281" s="1902"/>
      <c r="BI281" s="1902"/>
      <c r="BJ281" s="1902"/>
      <c r="BK281" s="1902"/>
      <c r="BL281" s="1902"/>
      <c r="BM281" s="1902"/>
      <c r="BN281" s="1902"/>
      <c r="BO281" s="1902"/>
      <c r="BP281" s="1902"/>
      <c r="BQ281" s="1902"/>
      <c r="BR281" s="1902"/>
      <c r="BS281" s="1902"/>
      <c r="BT281" s="1902"/>
      <c r="BU281" s="1902"/>
      <c r="BV281" s="1902"/>
      <c r="BW281" s="1902"/>
      <c r="BX281" s="1902"/>
      <c r="BY281" s="1902"/>
      <c r="BZ281" s="1902"/>
      <c r="CA281" s="1902"/>
      <c r="CB281" s="1902"/>
      <c r="CC281" s="1902"/>
      <c r="CD281" s="1902"/>
      <c r="CE281" s="1902"/>
      <c r="CF281" s="1902"/>
    </row>
    <row r="282" spans="2:84" s="329" customFormat="1">
      <c r="B282" s="1902"/>
      <c r="C282" s="1902"/>
      <c r="D282" s="1902"/>
      <c r="E282" s="1902"/>
      <c r="F282" s="1902"/>
      <c r="G282" s="1902"/>
      <c r="H282" s="1902"/>
      <c r="I282" s="1902"/>
      <c r="J282" s="1902"/>
      <c r="K282" s="1902"/>
      <c r="L282" s="1940"/>
      <c r="M282" s="1940"/>
      <c r="N282" s="1940"/>
      <c r="O282" s="1940"/>
      <c r="P282" s="339"/>
      <c r="Q282" s="1902"/>
      <c r="R282" s="1902"/>
      <c r="S282" s="1902"/>
      <c r="T282" s="1902"/>
      <c r="U282" s="1902"/>
      <c r="V282" s="1902"/>
      <c r="W282" s="1902"/>
      <c r="X282" s="1902"/>
      <c r="Y282" s="1902"/>
      <c r="Z282" s="1902"/>
      <c r="AA282" s="1902"/>
      <c r="AB282" s="1902"/>
      <c r="AC282" s="1902"/>
      <c r="AD282" s="1902"/>
      <c r="AE282" s="1902"/>
      <c r="AF282" s="1902"/>
      <c r="AG282" s="1902"/>
      <c r="AH282" s="1902"/>
      <c r="AI282" s="1902"/>
      <c r="AJ282" s="1902"/>
      <c r="AK282" s="1902"/>
      <c r="AL282" s="1902"/>
      <c r="AM282" s="1902"/>
      <c r="AN282" s="1902"/>
      <c r="AO282" s="1902"/>
      <c r="AP282" s="1902"/>
      <c r="AQ282" s="1902"/>
      <c r="AR282" s="1902"/>
      <c r="AS282" s="1902"/>
      <c r="AT282" s="1902"/>
      <c r="AU282" s="1902"/>
      <c r="AV282" s="1902"/>
      <c r="AW282" s="1902"/>
      <c r="AX282" s="1902"/>
      <c r="AY282" s="1902"/>
      <c r="AZ282" s="1902"/>
      <c r="BA282" s="1902"/>
      <c r="BB282" s="1902"/>
      <c r="BC282" s="1902"/>
      <c r="BD282" s="1902"/>
      <c r="BE282" s="1902"/>
      <c r="BF282" s="1902"/>
      <c r="BG282" s="1902"/>
      <c r="BH282" s="1902"/>
      <c r="BI282" s="1902"/>
      <c r="BJ282" s="1902"/>
      <c r="BK282" s="1902"/>
      <c r="BL282" s="1902"/>
      <c r="BM282" s="1902"/>
      <c r="BN282" s="1902"/>
      <c r="BO282" s="1902"/>
      <c r="BP282" s="1902"/>
      <c r="BQ282" s="1902"/>
      <c r="BR282" s="1902"/>
      <c r="BS282" s="1902"/>
      <c r="BT282" s="1902"/>
      <c r="BU282" s="1902"/>
      <c r="BV282" s="1902"/>
      <c r="BW282" s="1902"/>
      <c r="BX282" s="1902"/>
      <c r="BY282" s="1902"/>
      <c r="BZ282" s="1902"/>
      <c r="CA282" s="1902"/>
      <c r="CB282" s="1902"/>
      <c r="CC282" s="1902"/>
      <c r="CD282" s="1902"/>
      <c r="CE282" s="1902"/>
      <c r="CF282" s="1902"/>
    </row>
    <row r="283" spans="2:84" s="329" customFormat="1">
      <c r="B283" s="1902"/>
      <c r="C283" s="1902"/>
      <c r="D283" s="1902"/>
      <c r="E283" s="1902"/>
      <c r="F283" s="1902"/>
      <c r="G283" s="1902"/>
      <c r="H283" s="1902"/>
      <c r="I283" s="1902"/>
      <c r="J283" s="1902"/>
      <c r="K283" s="1902"/>
      <c r="L283" s="1940"/>
      <c r="M283" s="1940"/>
      <c r="N283" s="1940"/>
      <c r="O283" s="1940"/>
      <c r="P283" s="339"/>
      <c r="Q283" s="1902"/>
      <c r="R283" s="1902"/>
      <c r="S283" s="1902"/>
      <c r="T283" s="1902"/>
      <c r="U283" s="1902"/>
      <c r="V283" s="1902"/>
      <c r="W283" s="1902"/>
      <c r="X283" s="1902"/>
      <c r="Y283" s="1902"/>
      <c r="Z283" s="1902"/>
      <c r="AA283" s="1902"/>
      <c r="AB283" s="1902"/>
      <c r="AC283" s="1902"/>
      <c r="AD283" s="1902"/>
      <c r="AE283" s="1902"/>
      <c r="AF283" s="1902"/>
      <c r="AG283" s="1902"/>
      <c r="AH283" s="1902"/>
      <c r="AI283" s="1902"/>
      <c r="AJ283" s="1902"/>
      <c r="AK283" s="1902"/>
      <c r="AL283" s="1902"/>
      <c r="AM283" s="1902"/>
      <c r="AN283" s="1902"/>
      <c r="AO283" s="1902"/>
      <c r="AP283" s="1902"/>
      <c r="AQ283" s="1902"/>
      <c r="AR283" s="1902"/>
      <c r="AS283" s="1902"/>
      <c r="AT283" s="1902"/>
      <c r="AU283" s="1902"/>
      <c r="AV283" s="1902"/>
      <c r="AW283" s="1902"/>
      <c r="AX283" s="1902"/>
      <c r="AY283" s="1902"/>
      <c r="AZ283" s="1902"/>
      <c r="BA283" s="1902"/>
      <c r="BB283" s="1902"/>
      <c r="BC283" s="1902"/>
      <c r="BD283" s="1902"/>
      <c r="BE283" s="1902"/>
      <c r="BF283" s="1902"/>
      <c r="BG283" s="1902"/>
      <c r="BH283" s="1902"/>
      <c r="BI283" s="1902"/>
      <c r="BJ283" s="1902"/>
      <c r="BK283" s="1902"/>
      <c r="BL283" s="1902"/>
      <c r="BM283" s="1902"/>
      <c r="BN283" s="1902"/>
      <c r="BO283" s="1902"/>
      <c r="BP283" s="1902"/>
      <c r="BQ283" s="1902"/>
      <c r="BR283" s="1902"/>
      <c r="BS283" s="1902"/>
      <c r="BT283" s="1902"/>
      <c r="BU283" s="1902"/>
      <c r="BV283" s="1902"/>
      <c r="BW283" s="1902"/>
      <c r="BX283" s="1902"/>
      <c r="BY283" s="1902"/>
      <c r="BZ283" s="1902"/>
      <c r="CA283" s="1902"/>
      <c r="CB283" s="1902"/>
      <c r="CC283" s="1902"/>
      <c r="CD283" s="1902"/>
      <c r="CE283" s="1902"/>
      <c r="CF283" s="1902"/>
    </row>
    <row r="284" spans="2:84" s="329" customFormat="1">
      <c r="B284" s="1902"/>
      <c r="C284" s="1902"/>
      <c r="D284" s="1902"/>
      <c r="E284" s="1902"/>
      <c r="F284" s="1902"/>
      <c r="G284" s="1902"/>
      <c r="H284" s="1902"/>
      <c r="I284" s="1902"/>
      <c r="J284" s="1902"/>
      <c r="K284" s="1902"/>
      <c r="L284" s="1940"/>
      <c r="M284" s="1940"/>
      <c r="N284" s="1940"/>
      <c r="O284" s="1940"/>
      <c r="P284" s="339"/>
      <c r="Q284" s="1902"/>
      <c r="R284" s="1902"/>
      <c r="S284" s="1902"/>
      <c r="T284" s="1902"/>
      <c r="U284" s="1902"/>
      <c r="V284" s="1902"/>
      <c r="W284" s="1902"/>
      <c r="X284" s="1902"/>
      <c r="Y284" s="1902"/>
      <c r="Z284" s="1902"/>
      <c r="AA284" s="1902"/>
      <c r="AB284" s="1902"/>
      <c r="AC284" s="1902"/>
      <c r="AD284" s="1902"/>
      <c r="AE284" s="1902"/>
      <c r="AF284" s="1902"/>
      <c r="AG284" s="1902"/>
      <c r="AH284" s="1902"/>
      <c r="AI284" s="1902"/>
      <c r="AJ284" s="1902"/>
      <c r="AK284" s="1902"/>
      <c r="AL284" s="1902"/>
      <c r="AM284" s="1902"/>
      <c r="AN284" s="1902"/>
      <c r="AO284" s="1902"/>
      <c r="AP284" s="1902"/>
      <c r="AQ284" s="1902"/>
      <c r="AR284" s="1902"/>
      <c r="AS284" s="1902"/>
      <c r="AT284" s="1902"/>
      <c r="AU284" s="1902"/>
      <c r="AV284" s="1902"/>
      <c r="AW284" s="1902"/>
      <c r="AX284" s="1902"/>
      <c r="AY284" s="1902"/>
      <c r="AZ284" s="1902"/>
      <c r="BA284" s="1902"/>
      <c r="BB284" s="1902"/>
      <c r="BC284" s="1902"/>
      <c r="BD284" s="1902"/>
      <c r="BE284" s="1902"/>
      <c r="BF284" s="1902"/>
      <c r="BG284" s="1902"/>
      <c r="BH284" s="1902"/>
      <c r="BI284" s="1902"/>
      <c r="BJ284" s="1902"/>
      <c r="BK284" s="1902"/>
      <c r="BL284" s="1902"/>
      <c r="BM284" s="1902"/>
      <c r="BN284" s="1902"/>
      <c r="BO284" s="1902"/>
      <c r="BP284" s="1902"/>
      <c r="BQ284" s="1902"/>
      <c r="BR284" s="1902"/>
      <c r="BS284" s="1902"/>
      <c r="BT284" s="1902"/>
      <c r="BU284" s="1902"/>
      <c r="BV284" s="1902"/>
      <c r="BW284" s="1902"/>
      <c r="BX284" s="1902"/>
      <c r="BY284" s="1902"/>
      <c r="BZ284" s="1902"/>
      <c r="CA284" s="1902"/>
      <c r="CB284" s="1902"/>
      <c r="CC284" s="1902"/>
      <c r="CD284" s="1902"/>
      <c r="CE284" s="1902"/>
      <c r="CF284" s="1902"/>
    </row>
    <row r="285" spans="2:84" s="329" customFormat="1">
      <c r="B285" s="1902"/>
      <c r="C285" s="1902"/>
      <c r="D285" s="1902"/>
      <c r="E285" s="1902"/>
      <c r="F285" s="1902"/>
      <c r="G285" s="1902"/>
      <c r="H285" s="1902"/>
      <c r="I285" s="1902"/>
      <c r="J285" s="1902"/>
      <c r="K285" s="1902"/>
      <c r="L285" s="1940"/>
      <c r="M285" s="1940"/>
      <c r="N285" s="1940"/>
      <c r="O285" s="1940"/>
      <c r="P285" s="339"/>
      <c r="Q285" s="1902"/>
      <c r="R285" s="1902"/>
      <c r="S285" s="1902"/>
      <c r="T285" s="1902"/>
      <c r="U285" s="1902"/>
      <c r="V285" s="1902"/>
      <c r="W285" s="1902"/>
      <c r="X285" s="1902"/>
      <c r="Y285" s="1902"/>
      <c r="Z285" s="1902"/>
      <c r="AA285" s="1902"/>
      <c r="AB285" s="1902"/>
      <c r="AC285" s="1902"/>
      <c r="AD285" s="1902"/>
      <c r="AE285" s="1902"/>
      <c r="AF285" s="1902"/>
      <c r="AG285" s="1902"/>
      <c r="AH285" s="1902"/>
      <c r="AI285" s="1902"/>
      <c r="AJ285" s="1902"/>
      <c r="AK285" s="1902"/>
      <c r="AL285" s="1902"/>
      <c r="AM285" s="1902"/>
      <c r="AN285" s="1902"/>
      <c r="AO285" s="1902"/>
      <c r="AP285" s="1902"/>
      <c r="AQ285" s="1902"/>
      <c r="AR285" s="1902"/>
      <c r="AS285" s="1902"/>
      <c r="AT285" s="1902"/>
      <c r="AU285" s="1902"/>
      <c r="AV285" s="1902"/>
      <c r="AW285" s="1902"/>
      <c r="AX285" s="1902"/>
      <c r="AY285" s="1902"/>
      <c r="AZ285" s="1902"/>
      <c r="BA285" s="1902"/>
      <c r="BB285" s="1902"/>
      <c r="BC285" s="1902"/>
      <c r="BD285" s="1902"/>
      <c r="BE285" s="1902"/>
      <c r="BF285" s="1902"/>
      <c r="BG285" s="1902"/>
      <c r="BH285" s="1902"/>
      <c r="BI285" s="1902"/>
      <c r="BJ285" s="1902"/>
      <c r="BK285" s="1902"/>
      <c r="BL285" s="1902"/>
      <c r="BM285" s="1902"/>
      <c r="BN285" s="1902"/>
      <c r="BO285" s="1902"/>
      <c r="BP285" s="1902"/>
      <c r="BQ285" s="1902"/>
      <c r="BR285" s="1902"/>
      <c r="BS285" s="1902"/>
      <c r="BT285" s="1902"/>
      <c r="BU285" s="1902"/>
      <c r="BV285" s="1902"/>
      <c r="BW285" s="1902"/>
      <c r="BX285" s="1902"/>
      <c r="BY285" s="1902"/>
      <c r="BZ285" s="1902"/>
      <c r="CA285" s="1902"/>
      <c r="CB285" s="1902"/>
      <c r="CC285" s="1902"/>
      <c r="CD285" s="1902"/>
      <c r="CE285" s="1902"/>
      <c r="CF285" s="1902"/>
    </row>
    <row r="286" spans="2:84" s="329" customFormat="1">
      <c r="B286" s="1902"/>
      <c r="C286" s="1902"/>
      <c r="D286" s="1902"/>
      <c r="E286" s="1902"/>
      <c r="F286" s="1902"/>
      <c r="G286" s="1902"/>
      <c r="H286" s="1902"/>
      <c r="I286" s="1902"/>
      <c r="J286" s="1902"/>
      <c r="K286" s="1902"/>
      <c r="L286" s="1940"/>
      <c r="M286" s="1940"/>
      <c r="N286" s="1940"/>
      <c r="O286" s="1940"/>
      <c r="P286" s="339"/>
      <c r="Q286" s="1902"/>
      <c r="R286" s="1902"/>
      <c r="S286" s="1902"/>
      <c r="T286" s="1902"/>
      <c r="U286" s="1902"/>
      <c r="V286" s="1902"/>
      <c r="W286" s="1902"/>
      <c r="X286" s="1902"/>
      <c r="Y286" s="1902"/>
      <c r="Z286" s="1902"/>
      <c r="AA286" s="1902"/>
      <c r="AB286" s="1902"/>
      <c r="AC286" s="1902"/>
      <c r="AD286" s="1902"/>
      <c r="AE286" s="1902"/>
      <c r="AF286" s="1902"/>
      <c r="AG286" s="1902"/>
      <c r="AH286" s="1902"/>
      <c r="AI286" s="1902"/>
      <c r="AJ286" s="1902"/>
      <c r="AK286" s="1902"/>
      <c r="AL286" s="1902"/>
      <c r="AM286" s="1902"/>
      <c r="AN286" s="1902"/>
      <c r="AO286" s="1902"/>
      <c r="AP286" s="1902"/>
      <c r="AQ286" s="1902"/>
      <c r="AR286" s="1902"/>
      <c r="AS286" s="1902"/>
      <c r="AT286" s="1902"/>
      <c r="AU286" s="1902"/>
      <c r="AV286" s="1902"/>
      <c r="AW286" s="1902"/>
      <c r="AX286" s="1902"/>
      <c r="AY286" s="1902"/>
      <c r="AZ286" s="1902"/>
      <c r="BA286" s="1902"/>
      <c r="BB286" s="1902"/>
      <c r="BC286" s="1902"/>
      <c r="BD286" s="1902"/>
      <c r="BE286" s="1902"/>
      <c r="BF286" s="1902"/>
      <c r="BG286" s="1902"/>
      <c r="BH286" s="1902"/>
      <c r="BI286" s="1902"/>
      <c r="BJ286" s="1902"/>
      <c r="BK286" s="1902"/>
      <c r="BL286" s="1902"/>
      <c r="BM286" s="1902"/>
      <c r="BN286" s="1902"/>
      <c r="BO286" s="1902"/>
      <c r="BP286" s="1902"/>
      <c r="BQ286" s="1902"/>
      <c r="BR286" s="1902"/>
      <c r="BS286" s="1902"/>
      <c r="BT286" s="1902"/>
      <c r="BU286" s="1902"/>
      <c r="BV286" s="1902"/>
      <c r="BW286" s="1902"/>
      <c r="BX286" s="1902"/>
      <c r="BY286" s="1902"/>
      <c r="BZ286" s="1902"/>
      <c r="CA286" s="1902"/>
      <c r="CB286" s="1902"/>
      <c r="CC286" s="1902"/>
      <c r="CD286" s="1902"/>
      <c r="CE286" s="1902"/>
      <c r="CF286" s="1902"/>
    </row>
    <row r="287" spans="2:84" s="329" customFormat="1">
      <c r="B287" s="1902"/>
      <c r="C287" s="1902"/>
      <c r="D287" s="1902"/>
      <c r="E287" s="1902"/>
      <c r="F287" s="1902"/>
      <c r="G287" s="1902"/>
      <c r="H287" s="1902"/>
      <c r="I287" s="1902"/>
      <c r="J287" s="1902"/>
      <c r="K287" s="1902"/>
      <c r="L287" s="1940"/>
      <c r="M287" s="1940"/>
      <c r="N287" s="1940"/>
      <c r="O287" s="1940"/>
      <c r="P287" s="339"/>
      <c r="Q287" s="1902"/>
      <c r="R287" s="1902"/>
      <c r="S287" s="1902"/>
      <c r="T287" s="1902"/>
      <c r="U287" s="1902"/>
      <c r="V287" s="1902"/>
      <c r="W287" s="1902"/>
      <c r="X287" s="1902"/>
      <c r="Y287" s="1902"/>
      <c r="Z287" s="1902"/>
      <c r="AA287" s="1902"/>
      <c r="AB287" s="1902"/>
      <c r="AC287" s="1902"/>
      <c r="AD287" s="1902"/>
      <c r="AE287" s="1902"/>
      <c r="AF287" s="1902"/>
      <c r="AG287" s="1902"/>
      <c r="AH287" s="1902"/>
      <c r="AI287" s="1902"/>
      <c r="AJ287" s="1902"/>
      <c r="AK287" s="1902"/>
      <c r="AL287" s="1902"/>
      <c r="AM287" s="1902"/>
      <c r="AN287" s="1902"/>
      <c r="AO287" s="1902"/>
      <c r="AP287" s="1902"/>
      <c r="AQ287" s="1902"/>
      <c r="AR287" s="1902"/>
      <c r="AS287" s="1902"/>
      <c r="AT287" s="1902"/>
      <c r="AU287" s="1902"/>
      <c r="AV287" s="1902"/>
      <c r="AW287" s="1902"/>
      <c r="AX287" s="1902"/>
      <c r="AY287" s="1902"/>
      <c r="AZ287" s="1902"/>
      <c r="BA287" s="1902"/>
      <c r="BB287" s="1902"/>
      <c r="BC287" s="1902"/>
      <c r="BD287" s="1902"/>
      <c r="BE287" s="1902"/>
      <c r="BF287" s="1902"/>
      <c r="BG287" s="1902"/>
      <c r="BH287" s="1902"/>
      <c r="BI287" s="1902"/>
      <c r="BJ287" s="1902"/>
      <c r="BK287" s="1902"/>
      <c r="BL287" s="1902"/>
      <c r="BM287" s="1902"/>
      <c r="BN287" s="1902"/>
      <c r="BO287" s="1902"/>
      <c r="BP287" s="1902"/>
      <c r="BQ287" s="1902"/>
      <c r="BR287" s="1902"/>
      <c r="BS287" s="1902"/>
      <c r="BT287" s="1902"/>
      <c r="BU287" s="1902"/>
      <c r="BV287" s="1902"/>
      <c r="BW287" s="1902"/>
      <c r="BX287" s="1902"/>
      <c r="BY287" s="1902"/>
      <c r="BZ287" s="1902"/>
      <c r="CA287" s="1902"/>
      <c r="CB287" s="1902"/>
      <c r="CC287" s="1902"/>
      <c r="CD287" s="1902"/>
      <c r="CE287" s="1902"/>
      <c r="CF287" s="1902"/>
    </row>
    <row r="288" spans="2:84" s="329" customFormat="1">
      <c r="B288" s="1902"/>
      <c r="C288" s="1902"/>
      <c r="D288" s="1902"/>
      <c r="E288" s="1902"/>
      <c r="F288" s="1902"/>
      <c r="G288" s="1902"/>
      <c r="H288" s="1902"/>
      <c r="I288" s="1902"/>
      <c r="J288" s="1902"/>
      <c r="K288" s="1902"/>
      <c r="L288" s="1940"/>
      <c r="M288" s="1940"/>
      <c r="N288" s="1940"/>
      <c r="O288" s="1940"/>
      <c r="P288" s="339"/>
      <c r="Q288" s="1902"/>
      <c r="R288" s="1902"/>
      <c r="S288" s="1902"/>
      <c r="T288" s="1902"/>
      <c r="U288" s="1902"/>
      <c r="V288" s="1902"/>
      <c r="W288" s="1902"/>
      <c r="X288" s="1902"/>
      <c r="Y288" s="1902"/>
      <c r="Z288" s="1902"/>
      <c r="AA288" s="1902"/>
      <c r="AB288" s="1902"/>
      <c r="AC288" s="1902"/>
      <c r="AD288" s="1902"/>
      <c r="AE288" s="1902"/>
      <c r="AF288" s="1902"/>
      <c r="AG288" s="1902"/>
      <c r="AH288" s="1902"/>
      <c r="AI288" s="1902"/>
      <c r="AJ288" s="1902"/>
      <c r="AK288" s="1902"/>
      <c r="AL288" s="1902"/>
      <c r="AM288" s="1902"/>
      <c r="AN288" s="1902"/>
      <c r="AO288" s="1902"/>
      <c r="AP288" s="1902"/>
      <c r="AQ288" s="1902"/>
      <c r="AR288" s="1902"/>
      <c r="AS288" s="1902"/>
      <c r="AT288" s="1902"/>
      <c r="AU288" s="1902"/>
      <c r="AV288" s="1902"/>
      <c r="AW288" s="1902"/>
      <c r="AX288" s="1902"/>
      <c r="AY288" s="1902"/>
      <c r="AZ288" s="1902"/>
      <c r="BA288" s="1902"/>
      <c r="BB288" s="1902"/>
      <c r="BC288" s="1902"/>
      <c r="BD288" s="1902"/>
      <c r="BE288" s="1902"/>
      <c r="BF288" s="1902"/>
      <c r="BG288" s="1902"/>
      <c r="BH288" s="1902"/>
      <c r="BI288" s="1902"/>
      <c r="BJ288" s="1902"/>
      <c r="BK288" s="1902"/>
      <c r="BL288" s="1902"/>
      <c r="BM288" s="1902"/>
      <c r="BN288" s="1902"/>
      <c r="BO288" s="1902"/>
      <c r="BP288" s="1902"/>
      <c r="BQ288" s="1902"/>
      <c r="BR288" s="1902"/>
      <c r="BS288" s="1902"/>
      <c r="BT288" s="1902"/>
      <c r="BU288" s="1902"/>
      <c r="BV288" s="1902"/>
      <c r="BW288" s="1902"/>
      <c r="BX288" s="1902"/>
      <c r="BY288" s="1902"/>
      <c r="BZ288" s="1902"/>
      <c r="CA288" s="1902"/>
      <c r="CB288" s="1902"/>
      <c r="CC288" s="1902"/>
      <c r="CD288" s="1902"/>
      <c r="CE288" s="1902"/>
      <c r="CF288" s="1902"/>
    </row>
    <row r="289" spans="2:84" s="329" customFormat="1">
      <c r="B289" s="1902"/>
      <c r="C289" s="1902"/>
      <c r="D289" s="1902"/>
      <c r="E289" s="1902"/>
      <c r="F289" s="1902"/>
      <c r="G289" s="1902"/>
      <c r="H289" s="1902"/>
      <c r="I289" s="1902"/>
      <c r="J289" s="1902"/>
      <c r="K289" s="1902"/>
      <c r="L289" s="1940"/>
      <c r="M289" s="1940"/>
      <c r="N289" s="1940"/>
      <c r="O289" s="1940"/>
      <c r="P289" s="339"/>
      <c r="Q289" s="1902"/>
      <c r="R289" s="1902"/>
      <c r="S289" s="1902"/>
      <c r="T289" s="1902"/>
      <c r="U289" s="1902"/>
      <c r="V289" s="1902"/>
      <c r="W289" s="1902"/>
      <c r="X289" s="1902"/>
      <c r="Y289" s="1902"/>
      <c r="Z289" s="1902"/>
      <c r="AA289" s="1902"/>
      <c r="AB289" s="1902"/>
      <c r="AC289" s="1902"/>
      <c r="AD289" s="1902"/>
      <c r="AE289" s="1902"/>
      <c r="AF289" s="1902"/>
      <c r="AG289" s="1902"/>
      <c r="AH289" s="1902"/>
      <c r="AI289" s="1902"/>
      <c r="AJ289" s="1902"/>
      <c r="AK289" s="1902"/>
      <c r="AL289" s="1902"/>
      <c r="AM289" s="1902"/>
      <c r="AN289" s="1902"/>
      <c r="AO289" s="1902"/>
      <c r="AP289" s="1902"/>
      <c r="AQ289" s="1902"/>
      <c r="AR289" s="1902"/>
      <c r="AS289" s="1902"/>
      <c r="AT289" s="1902"/>
      <c r="AU289" s="1902"/>
      <c r="AV289" s="1902"/>
      <c r="AW289" s="1902"/>
      <c r="AX289" s="1902"/>
      <c r="AY289" s="1902"/>
      <c r="AZ289" s="1902"/>
      <c r="BA289" s="1902"/>
      <c r="BB289" s="1902"/>
      <c r="BC289" s="1902"/>
      <c r="BD289" s="1902"/>
      <c r="BE289" s="1902"/>
      <c r="BF289" s="1902"/>
      <c r="BG289" s="1902"/>
      <c r="BH289" s="1902"/>
      <c r="BI289" s="1902"/>
      <c r="BJ289" s="1902"/>
      <c r="BK289" s="1902"/>
      <c r="BL289" s="1902"/>
      <c r="BM289" s="1902"/>
      <c r="BN289" s="1902"/>
      <c r="BO289" s="1902"/>
      <c r="BP289" s="1902"/>
      <c r="BQ289" s="1902"/>
      <c r="BR289" s="1902"/>
      <c r="BS289" s="1902"/>
      <c r="BT289" s="1902"/>
      <c r="BU289" s="1902"/>
      <c r="BV289" s="1902"/>
      <c r="BW289" s="1902"/>
      <c r="BX289" s="1902"/>
      <c r="BY289" s="1902"/>
      <c r="BZ289" s="1902"/>
      <c r="CA289" s="1902"/>
      <c r="CB289" s="1902"/>
      <c r="CC289" s="1902"/>
      <c r="CD289" s="1902"/>
      <c r="CE289" s="1902"/>
      <c r="CF289" s="1902"/>
    </row>
    <row r="290" spans="2:84" s="329" customFormat="1">
      <c r="B290" s="1902"/>
      <c r="C290" s="1902"/>
      <c r="D290" s="1902"/>
      <c r="E290" s="1902"/>
      <c r="F290" s="1902"/>
      <c r="G290" s="1902"/>
      <c r="H290" s="1902"/>
      <c r="I290" s="1902"/>
      <c r="J290" s="1902"/>
      <c r="K290" s="1902"/>
      <c r="L290" s="1940"/>
      <c r="M290" s="1940"/>
      <c r="N290" s="1940"/>
      <c r="O290" s="1940"/>
      <c r="P290" s="339"/>
      <c r="Q290" s="1902"/>
      <c r="R290" s="1902"/>
      <c r="S290" s="1902"/>
      <c r="T290" s="1902"/>
      <c r="U290" s="1902"/>
      <c r="V290" s="1902"/>
      <c r="W290" s="1902"/>
      <c r="X290" s="1902"/>
      <c r="Y290" s="1902"/>
      <c r="Z290" s="1902"/>
      <c r="AA290" s="1902"/>
      <c r="AB290" s="1902"/>
      <c r="AC290" s="1902"/>
      <c r="AD290" s="1902"/>
      <c r="AE290" s="1902"/>
      <c r="AF290" s="1902"/>
      <c r="AG290" s="1902"/>
      <c r="AH290" s="1902"/>
      <c r="AI290" s="1902"/>
      <c r="AJ290" s="1902"/>
      <c r="AK290" s="1902"/>
      <c r="AL290" s="1902"/>
      <c r="AM290" s="1902"/>
      <c r="AN290" s="1902"/>
      <c r="AO290" s="1902"/>
      <c r="AP290" s="1902"/>
      <c r="AQ290" s="1902"/>
      <c r="AR290" s="1902"/>
      <c r="AS290" s="1902"/>
      <c r="AT290" s="1902"/>
      <c r="AU290" s="1902"/>
      <c r="AV290" s="1902"/>
      <c r="AW290" s="1902"/>
      <c r="AX290" s="1902"/>
      <c r="AY290" s="1902"/>
      <c r="AZ290" s="1902"/>
      <c r="BA290" s="1902"/>
      <c r="BB290" s="1902"/>
      <c r="BC290" s="1902"/>
      <c r="BD290" s="1902"/>
      <c r="BE290" s="1902"/>
      <c r="BF290" s="1902"/>
      <c r="BG290" s="1902"/>
      <c r="BH290" s="1902"/>
      <c r="BI290" s="1902"/>
      <c r="BJ290" s="1902"/>
      <c r="BK290" s="1902"/>
      <c r="BL290" s="1902"/>
      <c r="BM290" s="1902"/>
      <c r="BN290" s="1902"/>
      <c r="BO290" s="1902"/>
      <c r="BP290" s="1902"/>
      <c r="BQ290" s="1902"/>
      <c r="BR290" s="1902"/>
      <c r="BS290" s="1902"/>
      <c r="BT290" s="1902"/>
      <c r="BU290" s="1902"/>
      <c r="BV290" s="1902"/>
      <c r="BW290" s="1902"/>
      <c r="BX290" s="1902"/>
      <c r="BY290" s="1902"/>
      <c r="BZ290" s="1902"/>
      <c r="CA290" s="1902"/>
      <c r="CB290" s="1902"/>
      <c r="CC290" s="1902"/>
      <c r="CD290" s="1902"/>
      <c r="CE290" s="1902"/>
      <c r="CF290" s="1902"/>
    </row>
    <row r="291" spans="2:84" s="329" customFormat="1">
      <c r="B291" s="1902"/>
      <c r="C291" s="1902"/>
      <c r="D291" s="1902"/>
      <c r="E291" s="1902"/>
      <c r="F291" s="1902"/>
      <c r="G291" s="1902"/>
      <c r="H291" s="1902"/>
      <c r="I291" s="1902"/>
      <c r="J291" s="1902"/>
      <c r="K291" s="1902"/>
      <c r="L291" s="1940"/>
      <c r="M291" s="1940"/>
      <c r="N291" s="1940"/>
      <c r="O291" s="1940"/>
      <c r="P291" s="339"/>
      <c r="Q291" s="1902"/>
      <c r="R291" s="1902"/>
      <c r="S291" s="1902"/>
      <c r="T291" s="1902"/>
      <c r="U291" s="1902"/>
      <c r="V291" s="1902"/>
      <c r="W291" s="1902"/>
      <c r="X291" s="1902"/>
      <c r="Y291" s="1902"/>
      <c r="Z291" s="1902"/>
      <c r="AA291" s="1902"/>
      <c r="AB291" s="1902"/>
      <c r="AC291" s="1902"/>
      <c r="AD291" s="1902"/>
      <c r="AE291" s="1902"/>
      <c r="AF291" s="1902"/>
      <c r="AG291" s="1902"/>
      <c r="AH291" s="1902"/>
      <c r="AI291" s="1902"/>
      <c r="AJ291" s="1902"/>
      <c r="AK291" s="1902"/>
      <c r="AL291" s="1902"/>
      <c r="AM291" s="1902"/>
      <c r="AN291" s="1902"/>
      <c r="AO291" s="1902"/>
      <c r="AP291" s="1902"/>
      <c r="AQ291" s="1902"/>
      <c r="AR291" s="1902"/>
      <c r="AS291" s="1902"/>
      <c r="AT291" s="1902"/>
      <c r="AU291" s="1902"/>
      <c r="AV291" s="1902"/>
      <c r="AW291" s="1902"/>
      <c r="AX291" s="1902"/>
      <c r="AY291" s="1902"/>
      <c r="AZ291" s="1902"/>
      <c r="BA291" s="1902"/>
      <c r="BB291" s="1902"/>
      <c r="BC291" s="1902"/>
      <c r="BD291" s="1902"/>
      <c r="BE291" s="1902"/>
      <c r="BF291" s="1902"/>
      <c r="BG291" s="1902"/>
      <c r="BH291" s="1902"/>
      <c r="BI291" s="1902"/>
      <c r="BJ291" s="1902"/>
      <c r="BK291" s="1902"/>
      <c r="BL291" s="1902"/>
      <c r="BM291" s="1902"/>
      <c r="BN291" s="1902"/>
      <c r="BO291" s="1902"/>
      <c r="BP291" s="1902"/>
      <c r="BQ291" s="1902"/>
      <c r="BR291" s="1902"/>
      <c r="BS291" s="1902"/>
      <c r="BT291" s="1902"/>
      <c r="BU291" s="1902"/>
      <c r="BV291" s="1902"/>
      <c r="BW291" s="1902"/>
      <c r="BX291" s="1902"/>
      <c r="BY291" s="1902"/>
      <c r="BZ291" s="1902"/>
      <c r="CA291" s="1902"/>
      <c r="CB291" s="1902"/>
      <c r="CC291" s="1902"/>
      <c r="CD291" s="1902"/>
      <c r="CE291" s="1902"/>
      <c r="CF291" s="1902"/>
    </row>
    <row r="292" spans="2:84" s="329" customFormat="1">
      <c r="B292" s="1902"/>
      <c r="C292" s="1902"/>
      <c r="D292" s="1902"/>
      <c r="E292" s="1902"/>
      <c r="F292" s="1902"/>
      <c r="G292" s="1902"/>
      <c r="H292" s="1902"/>
      <c r="I292" s="1902"/>
      <c r="J292" s="1902"/>
      <c r="K292" s="1902"/>
      <c r="L292" s="1940"/>
      <c r="M292" s="1940"/>
      <c r="N292" s="1940"/>
      <c r="O292" s="1940"/>
      <c r="P292" s="339"/>
      <c r="Q292" s="1902"/>
      <c r="R292" s="1902"/>
      <c r="S292" s="1902"/>
      <c r="T292" s="1902"/>
      <c r="U292" s="1902"/>
      <c r="V292" s="1902"/>
      <c r="W292" s="1902"/>
      <c r="X292" s="1902"/>
      <c r="Y292" s="1902"/>
      <c r="Z292" s="1902"/>
      <c r="AA292" s="1902"/>
      <c r="AB292" s="1902"/>
      <c r="AC292" s="1902"/>
      <c r="AD292" s="1902"/>
      <c r="AE292" s="1902"/>
      <c r="AF292" s="1902"/>
      <c r="AG292" s="1902"/>
      <c r="AH292" s="1902"/>
      <c r="AI292" s="1902"/>
      <c r="AJ292" s="1902"/>
      <c r="AK292" s="1902"/>
      <c r="AL292" s="1902"/>
      <c r="AM292" s="1902"/>
      <c r="AN292" s="1902"/>
      <c r="AO292" s="1902"/>
      <c r="AP292" s="1902"/>
      <c r="AQ292" s="1902"/>
      <c r="AR292" s="1902"/>
      <c r="AS292" s="1902"/>
      <c r="AT292" s="1902"/>
      <c r="AU292" s="1902"/>
      <c r="AV292" s="1902"/>
      <c r="AW292" s="1902"/>
      <c r="AX292" s="1902"/>
      <c r="AY292" s="1902"/>
      <c r="AZ292" s="1902"/>
      <c r="BA292" s="1902"/>
      <c r="BB292" s="1902"/>
      <c r="BC292" s="1902"/>
      <c r="BD292" s="1902"/>
      <c r="BE292" s="1902"/>
      <c r="BF292" s="1902"/>
      <c r="BG292" s="1902"/>
      <c r="BH292" s="1902"/>
      <c r="BI292" s="1902"/>
      <c r="BJ292" s="1902"/>
      <c r="BK292" s="1902"/>
      <c r="BL292" s="1902"/>
      <c r="BM292" s="1902"/>
      <c r="BN292" s="1902"/>
      <c r="BO292" s="1902"/>
      <c r="BP292" s="1902"/>
      <c r="BQ292" s="1902"/>
      <c r="BR292" s="1902"/>
      <c r="BS292" s="1902"/>
      <c r="BT292" s="1902"/>
      <c r="BU292" s="1902"/>
      <c r="BV292" s="1902"/>
      <c r="BW292" s="1902"/>
      <c r="BX292" s="1902"/>
      <c r="BY292" s="1902"/>
      <c r="BZ292" s="1902"/>
      <c r="CA292" s="1902"/>
      <c r="CB292" s="1902"/>
      <c r="CC292" s="1902"/>
      <c r="CD292" s="1902"/>
      <c r="CE292" s="1902"/>
      <c r="CF292" s="1902"/>
    </row>
    <row r="293" spans="2:84" s="329" customFormat="1">
      <c r="B293" s="1902"/>
      <c r="C293" s="1902"/>
      <c r="D293" s="1902"/>
      <c r="E293" s="1902"/>
      <c r="F293" s="1902"/>
      <c r="G293" s="1902"/>
      <c r="H293" s="1902"/>
      <c r="I293" s="1902"/>
      <c r="J293" s="1902"/>
      <c r="K293" s="1902"/>
      <c r="L293" s="1940"/>
      <c r="M293" s="1940"/>
      <c r="N293" s="1940"/>
      <c r="O293" s="1940"/>
      <c r="P293" s="339"/>
      <c r="Q293" s="1902"/>
      <c r="R293" s="1902"/>
      <c r="S293" s="1902"/>
      <c r="T293" s="1902"/>
      <c r="U293" s="1902"/>
      <c r="V293" s="1902"/>
      <c r="W293" s="1902"/>
      <c r="X293" s="1902"/>
      <c r="Y293" s="1902"/>
      <c r="Z293" s="1902"/>
      <c r="AA293" s="1902"/>
      <c r="AB293" s="1902"/>
      <c r="AC293" s="1902"/>
      <c r="AD293" s="1902"/>
      <c r="AE293" s="1902"/>
      <c r="AF293" s="1902"/>
      <c r="AG293" s="1902"/>
      <c r="AH293" s="1902"/>
      <c r="AI293" s="1902"/>
      <c r="AJ293" s="1902"/>
      <c r="AK293" s="1902"/>
      <c r="AL293" s="1902"/>
      <c r="AM293" s="1902"/>
      <c r="AN293" s="1902"/>
      <c r="AO293" s="1902"/>
      <c r="AP293" s="1902"/>
      <c r="AQ293" s="1902"/>
      <c r="AR293" s="1902"/>
      <c r="AS293" s="1902"/>
      <c r="AT293" s="1902"/>
      <c r="AU293" s="1902"/>
      <c r="AV293" s="1902"/>
      <c r="AW293" s="1902"/>
      <c r="AX293" s="1902"/>
      <c r="AY293" s="1902"/>
      <c r="AZ293" s="1902"/>
      <c r="BA293" s="1902"/>
      <c r="BB293" s="1902"/>
      <c r="BC293" s="1902"/>
      <c r="BD293" s="1902"/>
      <c r="BE293" s="1902"/>
      <c r="BF293" s="1902"/>
      <c r="BG293" s="1902"/>
      <c r="BH293" s="1902"/>
      <c r="BI293" s="1902"/>
      <c r="BJ293" s="1902"/>
      <c r="BK293" s="1902"/>
      <c r="BL293" s="1902"/>
      <c r="BM293" s="1902"/>
      <c r="BN293" s="1902"/>
      <c r="BO293" s="1902"/>
      <c r="BP293" s="1902"/>
      <c r="BQ293" s="1902"/>
      <c r="BR293" s="1902"/>
      <c r="BS293" s="1902"/>
      <c r="BT293" s="1902"/>
      <c r="BU293" s="1902"/>
      <c r="BV293" s="1902"/>
      <c r="BW293" s="1902"/>
      <c r="BX293" s="1902"/>
      <c r="BY293" s="1902"/>
      <c r="BZ293" s="1902"/>
      <c r="CA293" s="1902"/>
      <c r="CB293" s="1902"/>
      <c r="CC293" s="1902"/>
      <c r="CD293" s="1902"/>
      <c r="CE293" s="1902"/>
      <c r="CF293" s="1902"/>
    </row>
    <row r="294" spans="2:84" s="329" customFormat="1">
      <c r="B294" s="1902"/>
      <c r="C294" s="1902"/>
      <c r="D294" s="1902"/>
      <c r="E294" s="1902"/>
      <c r="F294" s="1902"/>
      <c r="G294" s="1902"/>
      <c r="H294" s="1902"/>
      <c r="I294" s="1902"/>
      <c r="J294" s="1902"/>
      <c r="K294" s="1902"/>
      <c r="L294" s="1940"/>
      <c r="M294" s="1940"/>
      <c r="N294" s="1940"/>
      <c r="O294" s="1940"/>
      <c r="P294" s="339"/>
      <c r="Q294" s="1902"/>
      <c r="R294" s="1902"/>
      <c r="S294" s="1902"/>
      <c r="T294" s="1902"/>
      <c r="U294" s="1902"/>
      <c r="V294" s="1902"/>
      <c r="W294" s="1902"/>
      <c r="X294" s="1902"/>
      <c r="Y294" s="1902"/>
      <c r="Z294" s="1902"/>
      <c r="AA294" s="1902"/>
      <c r="AB294" s="1902"/>
      <c r="AC294" s="1902"/>
      <c r="AD294" s="1902"/>
      <c r="AE294" s="1902"/>
      <c r="AF294" s="1902"/>
      <c r="AG294" s="1902"/>
      <c r="AH294" s="1902"/>
      <c r="AI294" s="1902"/>
      <c r="AJ294" s="1902"/>
      <c r="AK294" s="1902"/>
      <c r="AL294" s="1902"/>
      <c r="AM294" s="1902"/>
      <c r="AN294" s="1902"/>
      <c r="AO294" s="1902"/>
      <c r="AP294" s="1902"/>
      <c r="AQ294" s="1902"/>
      <c r="AR294" s="1902"/>
      <c r="AS294" s="1902"/>
      <c r="AT294" s="1902"/>
      <c r="AU294" s="1902"/>
      <c r="AV294" s="1902"/>
      <c r="AW294" s="1902"/>
      <c r="AX294" s="1902"/>
      <c r="AY294" s="1902"/>
      <c r="AZ294" s="1902"/>
      <c r="BA294" s="1902"/>
      <c r="BB294" s="1902"/>
      <c r="BC294" s="1902"/>
      <c r="BD294" s="1902"/>
      <c r="BE294" s="1902"/>
      <c r="BF294" s="1902"/>
      <c r="BG294" s="1902"/>
      <c r="BH294" s="1902"/>
      <c r="BI294" s="1902"/>
      <c r="BJ294" s="1902"/>
      <c r="BK294" s="1902"/>
      <c r="BL294" s="1902"/>
      <c r="BM294" s="1902"/>
      <c r="BN294" s="1902"/>
      <c r="BO294" s="1902"/>
      <c r="BP294" s="1902"/>
      <c r="BQ294" s="1902"/>
      <c r="BR294" s="1902"/>
      <c r="BS294" s="1902"/>
      <c r="BT294" s="1902"/>
      <c r="BU294" s="1902"/>
      <c r="BV294" s="1902"/>
      <c r="BW294" s="1902"/>
      <c r="BX294" s="1902"/>
      <c r="BY294" s="1902"/>
      <c r="BZ294" s="1902"/>
      <c r="CA294" s="1902"/>
      <c r="CB294" s="1902"/>
      <c r="CC294" s="1902"/>
      <c r="CD294" s="1902"/>
      <c r="CE294" s="1902"/>
      <c r="CF294" s="1902"/>
    </row>
    <row r="295" spans="2:84" s="329" customFormat="1">
      <c r="B295" s="1902"/>
      <c r="C295" s="1902"/>
      <c r="D295" s="1902"/>
      <c r="E295" s="1902"/>
      <c r="F295" s="1902"/>
      <c r="G295" s="1902"/>
      <c r="H295" s="1902"/>
      <c r="I295" s="1902"/>
      <c r="J295" s="1902"/>
      <c r="K295" s="1902"/>
      <c r="L295" s="1940"/>
      <c r="M295" s="1940"/>
      <c r="N295" s="1940"/>
      <c r="O295" s="1940"/>
      <c r="P295" s="339"/>
      <c r="Q295" s="1902"/>
      <c r="R295" s="1902"/>
      <c r="S295" s="1902"/>
      <c r="T295" s="1902"/>
      <c r="U295" s="1902"/>
      <c r="V295" s="1902"/>
      <c r="W295" s="1902"/>
      <c r="X295" s="1902"/>
      <c r="Y295" s="1902"/>
      <c r="Z295" s="1902"/>
      <c r="AA295" s="1902"/>
      <c r="AB295" s="1902"/>
      <c r="AC295" s="1902"/>
      <c r="AD295" s="1902"/>
      <c r="AE295" s="1902"/>
      <c r="AF295" s="1902"/>
      <c r="AG295" s="1902"/>
      <c r="AH295" s="1902"/>
      <c r="AI295" s="1902"/>
      <c r="AJ295" s="1902"/>
      <c r="AK295" s="1902"/>
      <c r="AL295" s="1902"/>
      <c r="AM295" s="1902"/>
      <c r="AN295" s="1902"/>
      <c r="AO295" s="1902"/>
      <c r="AP295" s="1902"/>
      <c r="AQ295" s="1902"/>
      <c r="AR295" s="1902"/>
      <c r="AS295" s="1902"/>
      <c r="AT295" s="1902"/>
      <c r="AU295" s="1902"/>
      <c r="AV295" s="1902"/>
      <c r="AW295" s="1902"/>
      <c r="AX295" s="1902"/>
      <c r="AY295" s="1902"/>
      <c r="AZ295" s="1902"/>
      <c r="BA295" s="1902"/>
      <c r="BB295" s="1902"/>
      <c r="BC295" s="1902"/>
      <c r="BD295" s="1902"/>
      <c r="BE295" s="1902"/>
      <c r="BF295" s="1902"/>
      <c r="BG295" s="1902"/>
      <c r="BH295" s="1902"/>
      <c r="BI295" s="1902"/>
      <c r="BJ295" s="1902"/>
      <c r="BK295" s="1902"/>
      <c r="BL295" s="1902"/>
      <c r="BM295" s="1902"/>
      <c r="BN295" s="1902"/>
      <c r="BO295" s="1902"/>
      <c r="BP295" s="1902"/>
      <c r="BQ295" s="1902"/>
      <c r="BR295" s="1902"/>
      <c r="BS295" s="1902"/>
      <c r="BT295" s="1902"/>
      <c r="BU295" s="1902"/>
      <c r="BV295" s="1902"/>
      <c r="BW295" s="1902"/>
      <c r="BX295" s="1902"/>
      <c r="BY295" s="1902"/>
      <c r="BZ295" s="1902"/>
      <c r="CA295" s="1902"/>
      <c r="CB295" s="1902"/>
      <c r="CC295" s="1902"/>
      <c r="CD295" s="1902"/>
      <c r="CE295" s="1902"/>
      <c r="CF295" s="1902"/>
    </row>
    <row r="296" spans="2:84" s="329" customFormat="1">
      <c r="B296" s="1902"/>
      <c r="C296" s="1902"/>
      <c r="D296" s="1902"/>
      <c r="E296" s="1902"/>
      <c r="F296" s="1902"/>
      <c r="G296" s="1902"/>
      <c r="H296" s="1902"/>
      <c r="I296" s="1902"/>
      <c r="J296" s="1902"/>
      <c r="K296" s="1902"/>
      <c r="L296" s="1940"/>
      <c r="M296" s="1940"/>
      <c r="N296" s="1940"/>
      <c r="O296" s="1940"/>
      <c r="P296" s="339"/>
      <c r="Q296" s="1902"/>
      <c r="R296" s="1902"/>
      <c r="S296" s="1902"/>
      <c r="T296" s="1902"/>
      <c r="U296" s="1902"/>
      <c r="V296" s="1902"/>
      <c r="W296" s="1902"/>
      <c r="X296" s="1902"/>
      <c r="Y296" s="1902"/>
      <c r="Z296" s="1902"/>
      <c r="AA296" s="1902"/>
      <c r="AB296" s="1902"/>
      <c r="AC296" s="1902"/>
      <c r="AD296" s="1902"/>
      <c r="AE296" s="1902"/>
      <c r="AF296" s="1902"/>
      <c r="AG296" s="1902"/>
      <c r="AH296" s="1902"/>
      <c r="AI296" s="1902"/>
      <c r="AJ296" s="1902"/>
      <c r="AK296" s="1902"/>
      <c r="AL296" s="1902"/>
      <c r="AM296" s="1902"/>
      <c r="AN296" s="1902"/>
      <c r="AO296" s="1902"/>
      <c r="AP296" s="1902"/>
      <c r="AQ296" s="1902"/>
      <c r="AR296" s="1902"/>
      <c r="AS296" s="1902"/>
      <c r="AT296" s="1902"/>
      <c r="AU296" s="1902"/>
      <c r="AV296" s="1902"/>
      <c r="AW296" s="1902"/>
      <c r="AX296" s="1902"/>
      <c r="AY296" s="1902"/>
      <c r="AZ296" s="1902"/>
      <c r="BA296" s="1902"/>
      <c r="BB296" s="1902"/>
      <c r="BC296" s="1902"/>
      <c r="BD296" s="1902"/>
      <c r="BE296" s="1902"/>
      <c r="BF296" s="1902"/>
      <c r="BG296" s="1902"/>
      <c r="BH296" s="1902"/>
      <c r="BI296" s="1902"/>
      <c r="BJ296" s="1902"/>
      <c r="BK296" s="1902"/>
      <c r="BL296" s="1902"/>
      <c r="BM296" s="1902"/>
      <c r="BN296" s="1902"/>
      <c r="BO296" s="1902"/>
      <c r="BP296" s="1902"/>
      <c r="BQ296" s="1902"/>
      <c r="BR296" s="1902"/>
      <c r="BS296" s="1902"/>
      <c r="BT296" s="1902"/>
      <c r="BU296" s="1902"/>
      <c r="BV296" s="1902"/>
      <c r="BW296" s="1902"/>
      <c r="BX296" s="1902"/>
      <c r="BY296" s="1902"/>
      <c r="BZ296" s="1902"/>
      <c r="CA296" s="1902"/>
      <c r="CB296" s="1902"/>
      <c r="CC296" s="1902"/>
      <c r="CD296" s="1902"/>
      <c r="CE296" s="1902"/>
      <c r="CF296" s="1902"/>
    </row>
    <row r="297" spans="2:84" s="329" customFormat="1">
      <c r="B297" s="1902"/>
      <c r="C297" s="1902"/>
      <c r="D297" s="1902"/>
      <c r="E297" s="1902"/>
      <c r="F297" s="1902"/>
      <c r="G297" s="1902"/>
      <c r="H297" s="1902"/>
      <c r="I297" s="1902"/>
      <c r="J297" s="1902"/>
      <c r="K297" s="1902"/>
      <c r="L297" s="1940"/>
      <c r="M297" s="1940"/>
      <c r="N297" s="1940"/>
      <c r="O297" s="1940"/>
      <c r="P297" s="339"/>
      <c r="Q297" s="1902"/>
      <c r="R297" s="1902"/>
      <c r="S297" s="1902"/>
      <c r="T297" s="1902"/>
      <c r="U297" s="1902"/>
      <c r="V297" s="1902"/>
      <c r="W297" s="1902"/>
      <c r="X297" s="1902"/>
      <c r="Y297" s="1902"/>
      <c r="Z297" s="1902"/>
      <c r="AA297" s="1902"/>
      <c r="AB297" s="1902"/>
      <c r="AC297" s="1902"/>
      <c r="AD297" s="1902"/>
      <c r="AE297" s="1902"/>
      <c r="AF297" s="1902"/>
      <c r="AG297" s="1902"/>
      <c r="AH297" s="1902"/>
      <c r="AI297" s="1902"/>
      <c r="AJ297" s="1902"/>
      <c r="AK297" s="1902"/>
      <c r="AL297" s="1902"/>
      <c r="AM297" s="1902"/>
      <c r="AN297" s="1902"/>
      <c r="AO297" s="1902"/>
      <c r="AP297" s="1902"/>
      <c r="AQ297" s="1902"/>
      <c r="AR297" s="1902"/>
      <c r="AS297" s="1902"/>
      <c r="AT297" s="1902"/>
      <c r="AU297" s="1902"/>
      <c r="AV297" s="1902"/>
      <c r="AW297" s="1902"/>
      <c r="AX297" s="1902"/>
      <c r="AY297" s="1902"/>
      <c r="AZ297" s="1902"/>
      <c r="BA297" s="1902"/>
      <c r="BB297" s="1902"/>
      <c r="BC297" s="1902"/>
      <c r="BD297" s="1902"/>
      <c r="BE297" s="1902"/>
      <c r="BF297" s="1902"/>
      <c r="BG297" s="1902"/>
      <c r="BH297" s="1902"/>
      <c r="BI297" s="1902"/>
      <c r="BJ297" s="1902"/>
      <c r="BK297" s="1902"/>
      <c r="BL297" s="1902"/>
      <c r="BM297" s="1902"/>
      <c r="BN297" s="1902"/>
      <c r="BO297" s="1902"/>
      <c r="BP297" s="1902"/>
      <c r="BQ297" s="1902"/>
      <c r="BR297" s="1902"/>
      <c r="BS297" s="1902"/>
      <c r="BT297" s="1902"/>
      <c r="BU297" s="1902"/>
      <c r="BV297" s="1902"/>
      <c r="BW297" s="1902"/>
      <c r="BX297" s="1902"/>
      <c r="BY297" s="1902"/>
      <c r="BZ297" s="1902"/>
      <c r="CA297" s="1902"/>
      <c r="CB297" s="1902"/>
      <c r="CC297" s="1902"/>
      <c r="CD297" s="1902"/>
      <c r="CE297" s="1902"/>
      <c r="CF297" s="1902"/>
    </row>
    <row r="298" spans="2:84" s="329" customFormat="1">
      <c r="B298" s="1902"/>
      <c r="C298" s="1902"/>
      <c r="D298" s="1902"/>
      <c r="E298" s="1902"/>
      <c r="F298" s="1902"/>
      <c r="G298" s="1902"/>
      <c r="H298" s="1902"/>
      <c r="I298" s="1902"/>
      <c r="J298" s="1902"/>
      <c r="K298" s="1902"/>
      <c r="L298" s="1940"/>
      <c r="M298" s="1940"/>
      <c r="N298" s="1940"/>
      <c r="O298" s="1940"/>
      <c r="P298" s="339"/>
      <c r="Q298" s="1902"/>
      <c r="R298" s="1902"/>
      <c r="S298" s="1902"/>
      <c r="T298" s="1902"/>
      <c r="U298" s="1902"/>
      <c r="V298" s="1902"/>
      <c r="W298" s="1902"/>
      <c r="X298" s="1902"/>
      <c r="Y298" s="1902"/>
      <c r="Z298" s="1902"/>
      <c r="AA298" s="1902"/>
      <c r="AB298" s="1902"/>
      <c r="AC298" s="1902"/>
      <c r="AD298" s="1902"/>
      <c r="AE298" s="1902"/>
      <c r="AF298" s="1902"/>
      <c r="AG298" s="1902"/>
      <c r="AH298" s="1902"/>
      <c r="AI298" s="1902"/>
      <c r="AJ298" s="1902"/>
      <c r="AK298" s="1902"/>
      <c r="AL298" s="1902"/>
      <c r="AM298" s="1902"/>
      <c r="AN298" s="1902"/>
      <c r="AO298" s="1902"/>
      <c r="AP298" s="1902"/>
      <c r="AQ298" s="1902"/>
      <c r="AR298" s="1902"/>
      <c r="AS298" s="1902"/>
      <c r="AT298" s="1902"/>
      <c r="AU298" s="1902"/>
      <c r="AV298" s="1902"/>
      <c r="AW298" s="1902"/>
      <c r="AX298" s="1902"/>
      <c r="AY298" s="1902"/>
      <c r="AZ298" s="1902"/>
      <c r="BA298" s="1902"/>
      <c r="BB298" s="1902"/>
      <c r="BC298" s="1902"/>
      <c r="BD298" s="1902"/>
      <c r="BE298" s="1902"/>
      <c r="BF298" s="1902"/>
      <c r="BG298" s="1902"/>
      <c r="BH298" s="1902"/>
      <c r="BI298" s="1902"/>
      <c r="BJ298" s="1902"/>
      <c r="BK298" s="1902"/>
      <c r="BL298" s="1902"/>
      <c r="BM298" s="1902"/>
      <c r="BN298" s="1902"/>
      <c r="BO298" s="1902"/>
      <c r="BP298" s="1902"/>
      <c r="BQ298" s="1902"/>
      <c r="BR298" s="1902"/>
      <c r="BS298" s="1902"/>
      <c r="BT298" s="1902"/>
      <c r="BU298" s="1902"/>
      <c r="BV298" s="1902"/>
      <c r="BW298" s="1902"/>
      <c r="BX298" s="1902"/>
      <c r="BY298" s="1902"/>
      <c r="BZ298" s="1902"/>
      <c r="CA298" s="1902"/>
      <c r="CB298" s="1902"/>
      <c r="CC298" s="1902"/>
      <c r="CD298" s="1902"/>
      <c r="CE298" s="1902"/>
      <c r="CF298" s="1902"/>
    </row>
    <row r="299" spans="2:84" s="329" customFormat="1">
      <c r="B299" s="1902"/>
      <c r="C299" s="1902"/>
      <c r="D299" s="1902"/>
      <c r="E299" s="1902"/>
      <c r="F299" s="1902"/>
      <c r="G299" s="1902"/>
      <c r="H299" s="1902"/>
      <c r="I299" s="1902"/>
      <c r="J299" s="1902"/>
      <c r="K299" s="1902"/>
      <c r="L299" s="1940"/>
      <c r="M299" s="1940"/>
      <c r="N299" s="1940"/>
      <c r="O299" s="1940"/>
      <c r="P299" s="339"/>
      <c r="Q299" s="1902"/>
      <c r="R299" s="1902"/>
      <c r="S299" s="1902"/>
      <c r="T299" s="1902"/>
      <c r="U299" s="1902"/>
      <c r="V299" s="1902"/>
      <c r="W299" s="1902"/>
      <c r="X299" s="1902"/>
      <c r="Y299" s="1902"/>
      <c r="Z299" s="1902"/>
      <c r="AA299" s="1902"/>
      <c r="AB299" s="1902"/>
      <c r="AC299" s="1902"/>
      <c r="AD299" s="1902"/>
      <c r="AE299" s="1902"/>
      <c r="AF299" s="1902"/>
      <c r="AG299" s="1902"/>
      <c r="AH299" s="1902"/>
      <c r="AI299" s="1902"/>
      <c r="AJ299" s="1902"/>
      <c r="AK299" s="1902"/>
      <c r="AL299" s="1902"/>
      <c r="AM299" s="1902"/>
      <c r="AN299" s="1902"/>
      <c r="AO299" s="1902"/>
      <c r="AP299" s="1902"/>
      <c r="AQ299" s="1902"/>
      <c r="AR299" s="1902"/>
      <c r="AS299" s="1902"/>
      <c r="AT299" s="1902"/>
      <c r="AU299" s="1902"/>
      <c r="AV299" s="1902"/>
      <c r="AW299" s="1902"/>
      <c r="AX299" s="1902"/>
      <c r="AY299" s="1902"/>
      <c r="AZ299" s="1902"/>
      <c r="BA299" s="1902"/>
      <c r="BB299" s="1902"/>
      <c r="BC299" s="1902"/>
      <c r="BD299" s="1902"/>
      <c r="BE299" s="1902"/>
      <c r="BF299" s="1902"/>
      <c r="BG299" s="1902"/>
      <c r="BH299" s="1902"/>
      <c r="BI299" s="1902"/>
      <c r="BJ299" s="1902"/>
      <c r="BK299" s="1902"/>
      <c r="BL299" s="1902"/>
      <c r="BM299" s="1902"/>
      <c r="BN299" s="1902"/>
      <c r="BO299" s="1902"/>
      <c r="BP299" s="1902"/>
      <c r="BQ299" s="1902"/>
      <c r="BR299" s="1902"/>
      <c r="BS299" s="1902"/>
      <c r="BT299" s="1902"/>
      <c r="BU299" s="1902"/>
      <c r="BV299" s="1902"/>
      <c r="BW299" s="1902"/>
      <c r="BX299" s="1902"/>
      <c r="BY299" s="1902"/>
      <c r="BZ299" s="1902"/>
      <c r="CA299" s="1902"/>
      <c r="CB299" s="1902"/>
      <c r="CC299" s="1902"/>
      <c r="CD299" s="1902"/>
      <c r="CE299" s="1902"/>
      <c r="CF299" s="1902"/>
    </row>
    <row r="300" spans="2:84" s="329" customFormat="1">
      <c r="B300" s="1902"/>
      <c r="C300" s="1902"/>
      <c r="D300" s="1902"/>
      <c r="E300" s="1902"/>
      <c r="F300" s="1902"/>
      <c r="G300" s="1902"/>
      <c r="H300" s="1902"/>
      <c r="I300" s="1902"/>
      <c r="J300" s="1902"/>
      <c r="K300" s="1902"/>
      <c r="L300" s="1940"/>
      <c r="M300" s="1940"/>
      <c r="N300" s="1940"/>
      <c r="O300" s="1940"/>
      <c r="P300" s="339"/>
      <c r="Q300" s="1902"/>
      <c r="R300" s="1902"/>
      <c r="S300" s="1902"/>
      <c r="T300" s="1902"/>
      <c r="U300" s="1902"/>
      <c r="V300" s="1902"/>
      <c r="W300" s="1902"/>
      <c r="X300" s="1902"/>
      <c r="Y300" s="1902"/>
      <c r="Z300" s="1902"/>
      <c r="AA300" s="1902"/>
      <c r="AB300" s="1902"/>
      <c r="AC300" s="1902"/>
      <c r="AD300" s="1902"/>
      <c r="AE300" s="1902"/>
      <c r="AF300" s="1902"/>
      <c r="AG300" s="1902"/>
      <c r="AH300" s="1902"/>
      <c r="AI300" s="1902"/>
      <c r="AJ300" s="1902"/>
      <c r="AK300" s="1902"/>
      <c r="AL300" s="1902"/>
      <c r="AM300" s="1902"/>
      <c r="AN300" s="1902"/>
      <c r="AO300" s="1902"/>
      <c r="AP300" s="1902"/>
      <c r="AQ300" s="1902"/>
      <c r="AR300" s="1902"/>
      <c r="AS300" s="1902"/>
      <c r="AT300" s="1902"/>
      <c r="AU300" s="1902"/>
      <c r="AV300" s="1902"/>
      <c r="AW300" s="1902"/>
      <c r="AX300" s="1902"/>
      <c r="AY300" s="1902"/>
      <c r="AZ300" s="1902"/>
      <c r="BA300" s="1902"/>
      <c r="BB300" s="1902"/>
      <c r="BC300" s="1902"/>
      <c r="BD300" s="1902"/>
      <c r="BE300" s="1902"/>
      <c r="BF300" s="1902"/>
      <c r="BG300" s="1902"/>
      <c r="BH300" s="1902"/>
      <c r="BI300" s="1902"/>
      <c r="BJ300" s="1902"/>
      <c r="BK300" s="1902"/>
      <c r="BL300" s="1902"/>
      <c r="BM300" s="1902"/>
      <c r="BN300" s="1902"/>
      <c r="BO300" s="1902"/>
      <c r="BP300" s="1902"/>
      <c r="BQ300" s="1902"/>
      <c r="BR300" s="1902"/>
      <c r="BS300" s="1902"/>
      <c r="BT300" s="1902"/>
      <c r="BU300" s="1902"/>
      <c r="BV300" s="1902"/>
      <c r="BW300" s="1902"/>
      <c r="BX300" s="1902"/>
      <c r="BY300" s="1902"/>
      <c r="BZ300" s="1902"/>
      <c r="CA300" s="1902"/>
      <c r="CB300" s="1902"/>
      <c r="CC300" s="1902"/>
      <c r="CD300" s="1902"/>
      <c r="CE300" s="1902"/>
      <c r="CF300" s="1902"/>
    </row>
    <row r="301" spans="2:84" s="329" customFormat="1">
      <c r="B301" s="1902"/>
      <c r="C301" s="1902"/>
      <c r="D301" s="1902"/>
      <c r="E301" s="1902"/>
      <c r="F301" s="1902"/>
      <c r="G301" s="1902"/>
      <c r="H301" s="1902"/>
      <c r="I301" s="1902"/>
      <c r="J301" s="1902"/>
      <c r="K301" s="1902"/>
      <c r="L301" s="1940"/>
      <c r="M301" s="1940"/>
      <c r="N301" s="1940"/>
      <c r="O301" s="1940"/>
      <c r="P301" s="339"/>
      <c r="Q301" s="1902"/>
      <c r="R301" s="1902"/>
      <c r="S301" s="1902"/>
      <c r="T301" s="1902"/>
      <c r="U301" s="1902"/>
      <c r="V301" s="1902"/>
      <c r="W301" s="1902"/>
      <c r="X301" s="1902"/>
      <c r="Y301" s="1902"/>
      <c r="Z301" s="1902"/>
      <c r="AA301" s="1902"/>
      <c r="AB301" s="1902"/>
      <c r="AC301" s="1902"/>
      <c r="AD301" s="1902"/>
      <c r="AE301" s="1902"/>
      <c r="AF301" s="1902"/>
      <c r="AG301" s="1902"/>
      <c r="AH301" s="1902"/>
      <c r="AI301" s="1902"/>
      <c r="AJ301" s="1902"/>
      <c r="AK301" s="1902"/>
      <c r="AL301" s="1902"/>
      <c r="AM301" s="1902"/>
      <c r="AN301" s="1902"/>
      <c r="AO301" s="1902"/>
      <c r="AP301" s="1902"/>
      <c r="AQ301" s="1902"/>
      <c r="AR301" s="1902"/>
      <c r="AS301" s="1902"/>
      <c r="AT301" s="1902"/>
      <c r="AU301" s="1902"/>
      <c r="AV301" s="1902"/>
      <c r="AW301" s="1902"/>
      <c r="AX301" s="1902"/>
      <c r="AY301" s="1902"/>
      <c r="AZ301" s="1902"/>
      <c r="BA301" s="1902"/>
      <c r="BB301" s="1902"/>
      <c r="BC301" s="1902"/>
      <c r="BD301" s="1902"/>
      <c r="BE301" s="1902"/>
      <c r="BF301" s="1902"/>
      <c r="BG301" s="1902"/>
      <c r="BH301" s="1902"/>
      <c r="BI301" s="1902"/>
      <c r="BJ301" s="1902"/>
      <c r="BK301" s="1902"/>
      <c r="BL301" s="1902"/>
      <c r="BM301" s="1902"/>
      <c r="BN301" s="1902"/>
      <c r="BO301" s="1902"/>
      <c r="BP301" s="1902"/>
      <c r="BQ301" s="1902"/>
      <c r="BR301" s="1902"/>
      <c r="BS301" s="1902"/>
      <c r="BT301" s="1902"/>
      <c r="BU301" s="1902"/>
      <c r="BV301" s="1902"/>
      <c r="BW301" s="1902"/>
      <c r="BX301" s="1902"/>
      <c r="BY301" s="1902"/>
      <c r="BZ301" s="1902"/>
      <c r="CA301" s="1902"/>
      <c r="CB301" s="1902"/>
      <c r="CC301" s="1902"/>
      <c r="CD301" s="1902"/>
      <c r="CE301" s="1902"/>
      <c r="CF301" s="1902"/>
    </row>
    <row r="302" spans="2:84" s="329" customFormat="1">
      <c r="B302" s="1902"/>
      <c r="C302" s="1902"/>
      <c r="D302" s="1902"/>
      <c r="E302" s="1902"/>
      <c r="F302" s="1902"/>
      <c r="G302" s="1902"/>
      <c r="H302" s="1902"/>
      <c r="I302" s="1902"/>
      <c r="J302" s="1902"/>
      <c r="K302" s="1902"/>
      <c r="L302" s="1940"/>
      <c r="M302" s="1940"/>
      <c r="N302" s="1940"/>
      <c r="O302" s="1940"/>
      <c r="P302" s="339"/>
      <c r="Q302" s="1902"/>
      <c r="R302" s="1902"/>
      <c r="S302" s="1902"/>
      <c r="T302" s="1902"/>
      <c r="U302" s="1902"/>
      <c r="V302" s="1902"/>
      <c r="W302" s="1902"/>
      <c r="X302" s="1902"/>
      <c r="Y302" s="1902"/>
      <c r="Z302" s="1902"/>
      <c r="AA302" s="1902"/>
      <c r="AB302" s="1902"/>
      <c r="AC302" s="1902"/>
      <c r="AD302" s="1902"/>
      <c r="AE302" s="1902"/>
      <c r="AF302" s="1902"/>
      <c r="AG302" s="1902"/>
      <c r="AH302" s="1902"/>
      <c r="AI302" s="1902"/>
      <c r="AJ302" s="1902"/>
      <c r="AK302" s="1902"/>
      <c r="AL302" s="1902"/>
      <c r="AM302" s="1902"/>
      <c r="AN302" s="1902"/>
      <c r="AO302" s="1902"/>
      <c r="AP302" s="1902"/>
      <c r="AQ302" s="1902"/>
      <c r="AR302" s="1902"/>
      <c r="AS302" s="1902"/>
      <c r="AT302" s="1902"/>
      <c r="AU302" s="1902"/>
      <c r="AV302" s="1902"/>
      <c r="AW302" s="1902"/>
      <c r="AX302" s="1902"/>
      <c r="AY302" s="1902"/>
      <c r="AZ302" s="1902"/>
      <c r="BA302" s="1902"/>
      <c r="BB302" s="1902"/>
      <c r="BC302" s="1902"/>
      <c r="BD302" s="1902"/>
      <c r="BE302" s="1902"/>
      <c r="BF302" s="1902"/>
      <c r="BG302" s="1902"/>
      <c r="BH302" s="1902"/>
      <c r="BI302" s="1902"/>
      <c r="BJ302" s="1902"/>
      <c r="BK302" s="1902"/>
      <c r="BL302" s="1902"/>
      <c r="BM302" s="1902"/>
      <c r="BN302" s="1902"/>
      <c r="BO302" s="1902"/>
      <c r="BP302" s="1902"/>
      <c r="BQ302" s="1902"/>
      <c r="BR302" s="1902"/>
      <c r="BS302" s="1902"/>
      <c r="BT302" s="1902"/>
      <c r="BU302" s="1902"/>
      <c r="BV302" s="1902"/>
      <c r="BW302" s="1902"/>
      <c r="BX302" s="1902"/>
      <c r="BY302" s="1902"/>
      <c r="BZ302" s="1902"/>
      <c r="CA302" s="1902"/>
      <c r="CB302" s="1902"/>
      <c r="CC302" s="1902"/>
      <c r="CD302" s="1902"/>
      <c r="CE302" s="1902"/>
      <c r="CF302" s="1902"/>
    </row>
    <row r="303" spans="2:84" s="329" customFormat="1">
      <c r="B303" s="1902"/>
      <c r="C303" s="1902"/>
      <c r="D303" s="1902"/>
      <c r="E303" s="1902"/>
      <c r="F303" s="1902"/>
      <c r="G303" s="1902"/>
      <c r="H303" s="1902"/>
      <c r="I303" s="1902"/>
      <c r="J303" s="1902"/>
      <c r="K303" s="1902"/>
      <c r="L303" s="1940"/>
      <c r="M303" s="1940"/>
      <c r="N303" s="1940"/>
      <c r="O303" s="1940"/>
      <c r="P303" s="339"/>
      <c r="Q303" s="1902"/>
      <c r="R303" s="1902"/>
      <c r="S303" s="1902"/>
      <c r="T303" s="1902"/>
      <c r="U303" s="1902"/>
      <c r="V303" s="1902"/>
      <c r="W303" s="1902"/>
      <c r="X303" s="1902"/>
      <c r="Y303" s="1902"/>
      <c r="Z303" s="1902"/>
      <c r="AA303" s="1902"/>
      <c r="AB303" s="1902"/>
      <c r="AC303" s="1902"/>
      <c r="AD303" s="1902"/>
      <c r="AE303" s="1902"/>
      <c r="AF303" s="1902"/>
      <c r="AG303" s="1902"/>
      <c r="AH303" s="1902"/>
      <c r="AI303" s="1902"/>
      <c r="AJ303" s="1902"/>
      <c r="AK303" s="1902"/>
      <c r="AL303" s="1902"/>
      <c r="AM303" s="1902"/>
      <c r="AN303" s="1902"/>
      <c r="AO303" s="1902"/>
      <c r="AP303" s="1902"/>
      <c r="AQ303" s="1902"/>
      <c r="AR303" s="1902"/>
      <c r="AS303" s="1902"/>
      <c r="AT303" s="1902"/>
      <c r="AU303" s="1902"/>
      <c r="AV303" s="1902"/>
      <c r="AW303" s="1902"/>
      <c r="AX303" s="1902"/>
      <c r="AY303" s="1902"/>
      <c r="AZ303" s="1902"/>
      <c r="BA303" s="1902"/>
      <c r="BB303" s="1902"/>
      <c r="BC303" s="1902"/>
      <c r="BD303" s="1902"/>
      <c r="BE303" s="1902"/>
      <c r="BF303" s="1902"/>
      <c r="BG303" s="1902"/>
      <c r="BH303" s="1902"/>
      <c r="BI303" s="1902"/>
      <c r="BJ303" s="1902"/>
      <c r="BK303" s="1902"/>
      <c r="BL303" s="1902"/>
      <c r="BM303" s="1902"/>
      <c r="BN303" s="1902"/>
      <c r="BO303" s="1902"/>
      <c r="BP303" s="1902"/>
      <c r="BQ303" s="1902"/>
      <c r="BR303" s="1902"/>
      <c r="BS303" s="1902"/>
      <c r="BT303" s="1902"/>
      <c r="BU303" s="1902"/>
      <c r="BV303" s="1902"/>
      <c r="BW303" s="1902"/>
      <c r="BX303" s="1902"/>
      <c r="BY303" s="1902"/>
      <c r="BZ303" s="1902"/>
      <c r="CA303" s="1902"/>
      <c r="CB303" s="1902"/>
      <c r="CC303" s="1902"/>
      <c r="CD303" s="1902"/>
      <c r="CE303" s="1902"/>
      <c r="CF303" s="1902"/>
    </row>
    <row r="304" spans="2:84" s="329" customFormat="1">
      <c r="B304" s="1902"/>
      <c r="C304" s="1902"/>
      <c r="D304" s="1902"/>
      <c r="E304" s="1902"/>
      <c r="F304" s="1902"/>
      <c r="G304" s="1902"/>
      <c r="H304" s="1902"/>
      <c r="I304" s="1902"/>
      <c r="J304" s="1902"/>
      <c r="K304" s="1902"/>
      <c r="L304" s="1940"/>
      <c r="M304" s="1940"/>
      <c r="N304" s="1940"/>
      <c r="O304" s="1940"/>
      <c r="P304" s="339"/>
      <c r="Q304" s="1902"/>
      <c r="R304" s="1902"/>
      <c r="S304" s="1902"/>
      <c r="T304" s="1902"/>
      <c r="U304" s="1902"/>
      <c r="V304" s="1902"/>
      <c r="W304" s="1902"/>
      <c r="X304" s="1902"/>
      <c r="Y304" s="1902"/>
      <c r="Z304" s="1902"/>
      <c r="AA304" s="1902"/>
      <c r="AB304" s="1902"/>
      <c r="AC304" s="1902"/>
      <c r="AD304" s="1902"/>
      <c r="AE304" s="1902"/>
      <c r="AF304" s="1902"/>
      <c r="AG304" s="1902"/>
      <c r="AH304" s="1902"/>
      <c r="AI304" s="1902"/>
      <c r="AJ304" s="1902"/>
      <c r="AK304" s="1902"/>
      <c r="AL304" s="1902"/>
      <c r="AM304" s="1902"/>
      <c r="AN304" s="1902"/>
      <c r="AO304" s="1902"/>
      <c r="AP304" s="1902"/>
      <c r="AQ304" s="1902"/>
      <c r="AR304" s="1902"/>
      <c r="AS304" s="1902"/>
      <c r="AT304" s="1902"/>
      <c r="AU304" s="1902"/>
      <c r="AV304" s="1902"/>
      <c r="AW304" s="1902"/>
      <c r="AX304" s="1902"/>
      <c r="AY304" s="1902"/>
      <c r="AZ304" s="1902"/>
      <c r="BA304" s="1902"/>
      <c r="BB304" s="1902"/>
      <c r="BC304" s="1902"/>
      <c r="BD304" s="1902"/>
      <c r="BE304" s="1902"/>
      <c r="BF304" s="1902"/>
      <c r="BG304" s="1902"/>
      <c r="BH304" s="1902"/>
      <c r="BI304" s="1902"/>
      <c r="BJ304" s="1902"/>
      <c r="BK304" s="1902"/>
      <c r="BL304" s="1902"/>
      <c r="BM304" s="1902"/>
      <c r="BN304" s="1902"/>
      <c r="BO304" s="1902"/>
      <c r="BP304" s="1902"/>
      <c r="BQ304" s="1902"/>
      <c r="BR304" s="1902"/>
      <c r="BS304" s="1902"/>
      <c r="BT304" s="1902"/>
      <c r="BU304" s="1902"/>
      <c r="BV304" s="1902"/>
      <c r="BW304" s="1902"/>
      <c r="BX304" s="1902"/>
      <c r="BY304" s="1902"/>
      <c r="BZ304" s="1902"/>
      <c r="CA304" s="1902"/>
      <c r="CB304" s="1902"/>
      <c r="CC304" s="1902"/>
      <c r="CD304" s="1902"/>
      <c r="CE304" s="1902"/>
      <c r="CF304" s="1902"/>
    </row>
    <row r="305" spans="2:84" s="329" customFormat="1">
      <c r="B305" s="1902"/>
      <c r="C305" s="1902"/>
      <c r="D305" s="1902"/>
      <c r="E305" s="1902"/>
      <c r="F305" s="1902"/>
      <c r="G305" s="1902"/>
      <c r="H305" s="1902"/>
      <c r="I305" s="1902"/>
      <c r="J305" s="1902"/>
      <c r="K305" s="1902"/>
      <c r="L305" s="1940"/>
      <c r="M305" s="1940"/>
      <c r="N305" s="1940"/>
      <c r="O305" s="1940"/>
      <c r="P305" s="339"/>
      <c r="Q305" s="1902"/>
      <c r="R305" s="1902"/>
      <c r="S305" s="1902"/>
      <c r="T305" s="1902"/>
      <c r="U305" s="1902"/>
      <c r="V305" s="1902"/>
      <c r="W305" s="1902"/>
      <c r="X305" s="1902"/>
      <c r="Y305" s="1902"/>
      <c r="Z305" s="1902"/>
      <c r="AA305" s="1902"/>
      <c r="AB305" s="1902"/>
      <c r="AC305" s="1902"/>
      <c r="AD305" s="1902"/>
      <c r="AE305" s="1902"/>
      <c r="AF305" s="1902"/>
      <c r="AG305" s="1902"/>
      <c r="AH305" s="1902"/>
      <c r="AI305" s="1902"/>
      <c r="AJ305" s="1902"/>
      <c r="AK305" s="1902"/>
      <c r="AL305" s="1902"/>
      <c r="AM305" s="1902"/>
      <c r="AN305" s="1902"/>
      <c r="AO305" s="1902"/>
      <c r="AP305" s="1902"/>
      <c r="AQ305" s="1902"/>
      <c r="AR305" s="1902"/>
      <c r="AS305" s="1902"/>
      <c r="AT305" s="1902"/>
      <c r="AU305" s="1902"/>
      <c r="AV305" s="1902"/>
      <c r="AW305" s="1902"/>
      <c r="AX305" s="1902"/>
      <c r="AY305" s="1902"/>
      <c r="AZ305" s="1902"/>
      <c r="BA305" s="1902"/>
      <c r="BB305" s="1902"/>
      <c r="BC305" s="1902"/>
      <c r="BD305" s="1902"/>
      <c r="BE305" s="1902"/>
      <c r="BF305" s="1902"/>
      <c r="BG305" s="1902"/>
      <c r="BH305" s="1902"/>
      <c r="BI305" s="1902"/>
      <c r="BJ305" s="1902"/>
      <c r="BK305" s="1902"/>
      <c r="BL305" s="1902"/>
      <c r="BM305" s="1902"/>
      <c r="BN305" s="1902"/>
      <c r="BO305" s="1902"/>
      <c r="BP305" s="1902"/>
      <c r="BQ305" s="1902"/>
      <c r="BR305" s="1902"/>
      <c r="BS305" s="1902"/>
      <c r="BT305" s="1902"/>
      <c r="BU305" s="1902"/>
      <c r="BV305" s="1902"/>
      <c r="BW305" s="1902"/>
      <c r="BX305" s="1902"/>
      <c r="BY305" s="1902"/>
      <c r="BZ305" s="1902"/>
      <c r="CA305" s="1902"/>
      <c r="CB305" s="1902"/>
      <c r="CC305" s="1902"/>
      <c r="CD305" s="1902"/>
      <c r="CE305" s="1902"/>
      <c r="CF305" s="1902"/>
    </row>
    <row r="306" spans="2:84" s="329" customFormat="1">
      <c r="B306" s="1902"/>
      <c r="C306" s="1902"/>
      <c r="D306" s="1902"/>
      <c r="E306" s="1902"/>
      <c r="F306" s="1902"/>
      <c r="G306" s="1902"/>
      <c r="H306" s="1902"/>
      <c r="I306" s="1902"/>
      <c r="J306" s="1902"/>
      <c r="K306" s="1902"/>
      <c r="L306" s="1940"/>
      <c r="M306" s="1940"/>
      <c r="N306" s="1940"/>
      <c r="O306" s="1940"/>
      <c r="P306" s="339"/>
      <c r="Q306" s="1902"/>
      <c r="R306" s="1902"/>
      <c r="S306" s="1902"/>
      <c r="T306" s="1902"/>
      <c r="U306" s="1902"/>
      <c r="V306" s="1902"/>
      <c r="W306" s="1902"/>
      <c r="X306" s="1902"/>
      <c r="Y306" s="1902"/>
      <c r="Z306" s="1902"/>
      <c r="AA306" s="1902"/>
      <c r="AB306" s="1902"/>
      <c r="AC306" s="1902"/>
      <c r="AD306" s="1902"/>
      <c r="AE306" s="1902"/>
      <c r="AF306" s="1902"/>
      <c r="AG306" s="1902"/>
      <c r="AH306" s="1902"/>
      <c r="AI306" s="1902"/>
      <c r="AJ306" s="1902"/>
      <c r="AK306" s="1902"/>
      <c r="AL306" s="1902"/>
      <c r="AM306" s="1902"/>
      <c r="AN306" s="1902"/>
      <c r="AO306" s="1902"/>
      <c r="AP306" s="1902"/>
      <c r="AQ306" s="1902"/>
      <c r="AR306" s="1902"/>
      <c r="AS306" s="1902"/>
      <c r="AT306" s="1902"/>
      <c r="AU306" s="1902"/>
      <c r="AV306" s="1902"/>
      <c r="AW306" s="1902"/>
      <c r="AX306" s="1902"/>
      <c r="AY306" s="1902"/>
      <c r="AZ306" s="1902"/>
      <c r="BA306" s="1902"/>
      <c r="BB306" s="1902"/>
      <c r="BC306" s="1902"/>
      <c r="BD306" s="1902"/>
      <c r="BE306" s="1902"/>
      <c r="BF306" s="1902"/>
      <c r="BG306" s="1902"/>
      <c r="BH306" s="1902"/>
      <c r="BI306" s="1902"/>
      <c r="BJ306" s="1902"/>
      <c r="BK306" s="1902"/>
      <c r="BL306" s="1902"/>
      <c r="BM306" s="1902"/>
      <c r="BN306" s="1902"/>
      <c r="BO306" s="1902"/>
      <c r="BP306" s="1902"/>
      <c r="BQ306" s="1902"/>
      <c r="BR306" s="1902"/>
      <c r="BS306" s="1902"/>
      <c r="BT306" s="1902"/>
      <c r="BU306" s="1902"/>
      <c r="BV306" s="1902"/>
      <c r="BW306" s="1902"/>
      <c r="BX306" s="1902"/>
      <c r="BY306" s="1902"/>
      <c r="BZ306" s="1902"/>
      <c r="CA306" s="1902"/>
      <c r="CB306" s="1902"/>
      <c r="CC306" s="1902"/>
      <c r="CD306" s="1902"/>
      <c r="CE306" s="1902"/>
      <c r="CF306" s="1902"/>
    </row>
    <row r="307" spans="2:84" s="329" customFormat="1">
      <c r="B307" s="1902"/>
      <c r="C307" s="1902"/>
      <c r="D307" s="1902"/>
      <c r="E307" s="1902"/>
      <c r="F307" s="1902"/>
      <c r="G307" s="1902"/>
      <c r="H307" s="1902"/>
      <c r="I307" s="1902"/>
      <c r="J307" s="1902"/>
      <c r="K307" s="1902"/>
      <c r="L307" s="1940"/>
      <c r="M307" s="1940"/>
      <c r="N307" s="1940"/>
      <c r="O307" s="1940"/>
      <c r="P307" s="339"/>
      <c r="Q307" s="1902"/>
      <c r="R307" s="1902"/>
      <c r="S307" s="1902"/>
      <c r="T307" s="1902"/>
      <c r="U307" s="1902"/>
      <c r="V307" s="1902"/>
      <c r="W307" s="1902"/>
      <c r="X307" s="1902"/>
      <c r="Y307" s="1902"/>
      <c r="Z307" s="1902"/>
      <c r="AA307" s="1902"/>
      <c r="AB307" s="1902"/>
      <c r="AC307" s="1902"/>
      <c r="AD307" s="1902"/>
      <c r="AE307" s="1902"/>
      <c r="AF307" s="1902"/>
      <c r="AG307" s="1902"/>
      <c r="AH307" s="1902"/>
      <c r="AI307" s="1902"/>
      <c r="AJ307" s="1902"/>
      <c r="AK307" s="1902"/>
      <c r="AL307" s="1902"/>
      <c r="AM307" s="1902"/>
      <c r="AN307" s="1902"/>
      <c r="AO307" s="1902"/>
      <c r="AP307" s="1902"/>
      <c r="AQ307" s="1902"/>
      <c r="AR307" s="1902"/>
      <c r="AS307" s="1902"/>
      <c r="AT307" s="1902"/>
      <c r="AU307" s="1902"/>
      <c r="AV307" s="1902"/>
      <c r="AW307" s="1902"/>
      <c r="AX307" s="1902"/>
      <c r="AY307" s="1902"/>
      <c r="AZ307" s="1902"/>
      <c r="BA307" s="1902"/>
      <c r="BB307" s="1902"/>
      <c r="BC307" s="1902"/>
      <c r="BD307" s="1902"/>
      <c r="BE307" s="1902"/>
      <c r="BF307" s="1902"/>
      <c r="BG307" s="1902"/>
      <c r="BH307" s="1902"/>
      <c r="BI307" s="1902"/>
      <c r="BJ307" s="1902"/>
      <c r="BK307" s="1902"/>
      <c r="BL307" s="1902"/>
      <c r="BM307" s="1902"/>
      <c r="BN307" s="1902"/>
      <c r="BO307" s="1902"/>
      <c r="BP307" s="1902"/>
      <c r="BQ307" s="1902"/>
      <c r="BR307" s="1902"/>
      <c r="BS307" s="1902"/>
      <c r="BT307" s="1902"/>
      <c r="BU307" s="1902"/>
      <c r="BV307" s="1902"/>
      <c r="BW307" s="1902"/>
      <c r="BX307" s="1902"/>
      <c r="BY307" s="1902"/>
      <c r="BZ307" s="1902"/>
      <c r="CA307" s="1902"/>
      <c r="CB307" s="1902"/>
      <c r="CC307" s="1902"/>
      <c r="CD307" s="1902"/>
      <c r="CE307" s="1902"/>
      <c r="CF307" s="1902"/>
    </row>
    <row r="308" spans="2:84" s="329" customFormat="1">
      <c r="B308" s="1902"/>
      <c r="C308" s="1902"/>
      <c r="D308" s="1902"/>
      <c r="E308" s="1902"/>
      <c r="F308" s="1902"/>
      <c r="G308" s="1902"/>
      <c r="H308" s="1902"/>
      <c r="I308" s="1902"/>
      <c r="J308" s="1902"/>
      <c r="K308" s="1902"/>
      <c r="L308" s="1940"/>
      <c r="M308" s="1940"/>
      <c r="N308" s="1940"/>
      <c r="O308" s="1940"/>
      <c r="P308" s="339"/>
      <c r="Q308" s="1902"/>
      <c r="R308" s="1902"/>
      <c r="S308" s="1902"/>
      <c r="T308" s="1902"/>
      <c r="U308" s="1902"/>
      <c r="V308" s="1902"/>
      <c r="W308" s="1902"/>
      <c r="X308" s="1902"/>
      <c r="Y308" s="1902"/>
      <c r="Z308" s="1902"/>
      <c r="AA308" s="1902"/>
      <c r="AB308" s="1902"/>
      <c r="AC308" s="1902"/>
      <c r="AD308" s="1902"/>
      <c r="AE308" s="1902"/>
      <c r="AF308" s="1902"/>
      <c r="AG308" s="1902"/>
      <c r="AH308" s="1902"/>
      <c r="AI308" s="1902"/>
      <c r="AJ308" s="1902"/>
      <c r="AK308" s="1902"/>
      <c r="AL308" s="1902"/>
      <c r="AM308" s="1902"/>
      <c r="AN308" s="1902"/>
      <c r="AO308" s="1902"/>
      <c r="AP308" s="1902"/>
      <c r="AQ308" s="1902"/>
      <c r="AR308" s="1902"/>
      <c r="AS308" s="1902"/>
      <c r="AT308" s="1902"/>
      <c r="AU308" s="1902"/>
      <c r="AV308" s="1902"/>
      <c r="AW308" s="1902"/>
      <c r="AX308" s="1902"/>
      <c r="AY308" s="1902"/>
      <c r="AZ308" s="1902"/>
      <c r="BA308" s="1902"/>
      <c r="BB308" s="1902"/>
      <c r="BC308" s="1902"/>
      <c r="BD308" s="1902"/>
      <c r="BE308" s="1902"/>
      <c r="BF308" s="1902"/>
      <c r="BG308" s="1902"/>
      <c r="BH308" s="1902"/>
      <c r="BI308" s="1902"/>
      <c r="BJ308" s="1902"/>
      <c r="BK308" s="1902"/>
      <c r="BL308" s="1902"/>
      <c r="BM308" s="1902"/>
      <c r="BN308" s="1902"/>
      <c r="BO308" s="1902"/>
      <c r="BP308" s="1902"/>
      <c r="BQ308" s="1902"/>
      <c r="BR308" s="1902"/>
      <c r="BS308" s="1902"/>
      <c r="BT308" s="1902"/>
      <c r="BU308" s="1902"/>
      <c r="BV308" s="1902"/>
      <c r="BW308" s="1902"/>
      <c r="BX308" s="1902"/>
      <c r="BY308" s="1902"/>
      <c r="BZ308" s="1902"/>
      <c r="CA308" s="1902"/>
      <c r="CB308" s="1902"/>
      <c r="CC308" s="1902"/>
      <c r="CD308" s="1902"/>
      <c r="CE308" s="1902"/>
      <c r="CF308" s="1902"/>
    </row>
    <row r="309" spans="2:84" s="329" customFormat="1">
      <c r="B309" s="1902"/>
      <c r="C309" s="1902"/>
      <c r="D309" s="1902"/>
      <c r="E309" s="1902"/>
      <c r="F309" s="1902"/>
      <c r="G309" s="1902"/>
      <c r="H309" s="1902"/>
      <c r="I309" s="1902"/>
      <c r="J309" s="1902"/>
      <c r="K309" s="1902"/>
      <c r="L309" s="1940"/>
      <c r="M309" s="1940"/>
      <c r="N309" s="1940"/>
      <c r="O309" s="1940"/>
      <c r="P309" s="339"/>
      <c r="Q309" s="1902"/>
      <c r="R309" s="1902"/>
      <c r="S309" s="1902"/>
      <c r="T309" s="1902"/>
      <c r="U309" s="1902"/>
      <c r="V309" s="1902"/>
      <c r="W309" s="1902"/>
      <c r="X309" s="1902"/>
      <c r="Y309" s="1902"/>
      <c r="Z309" s="1902"/>
      <c r="AA309" s="1902"/>
      <c r="AB309" s="1902"/>
      <c r="AC309" s="1902"/>
      <c r="AD309" s="1902"/>
      <c r="AE309" s="1902"/>
      <c r="AF309" s="1902"/>
      <c r="AG309" s="1902"/>
      <c r="AH309" s="1902"/>
      <c r="AI309" s="1902"/>
      <c r="AJ309" s="1902"/>
      <c r="AK309" s="1902"/>
      <c r="AL309" s="1902"/>
      <c r="AM309" s="1902"/>
      <c r="AN309" s="1902"/>
      <c r="AO309" s="1902"/>
      <c r="AP309" s="1902"/>
      <c r="AQ309" s="1902"/>
      <c r="AR309" s="1902"/>
      <c r="AS309" s="1902"/>
      <c r="AT309" s="1902"/>
      <c r="AU309" s="1902"/>
      <c r="AV309" s="1902"/>
      <c r="AW309" s="1902"/>
      <c r="AX309" s="1902"/>
      <c r="AY309" s="1902"/>
      <c r="AZ309" s="1902"/>
      <c r="BA309" s="1902"/>
      <c r="BB309" s="1902"/>
      <c r="BC309" s="1902"/>
      <c r="BD309" s="1902"/>
      <c r="BE309" s="1902"/>
      <c r="BF309" s="1902"/>
      <c r="BG309" s="1902"/>
      <c r="BH309" s="1902"/>
      <c r="BI309" s="1902"/>
      <c r="BJ309" s="1902"/>
      <c r="BK309" s="1902"/>
      <c r="BL309" s="1902"/>
      <c r="BM309" s="1902"/>
      <c r="BN309" s="1902"/>
      <c r="BO309" s="1902"/>
      <c r="BP309" s="1902"/>
      <c r="BQ309" s="1902"/>
      <c r="BR309" s="1902"/>
      <c r="BS309" s="1902"/>
      <c r="BT309" s="1902"/>
      <c r="BU309" s="1902"/>
      <c r="BV309" s="1902"/>
      <c r="BW309" s="1902"/>
      <c r="BX309" s="1902"/>
      <c r="BY309" s="1902"/>
      <c r="BZ309" s="1902"/>
      <c r="CA309" s="1902"/>
      <c r="CB309" s="1902"/>
      <c r="CC309" s="1902"/>
      <c r="CD309" s="1902"/>
      <c r="CE309" s="1902"/>
      <c r="CF309" s="1902"/>
    </row>
    <row r="310" spans="2:84" s="329" customFormat="1">
      <c r="B310" s="1902"/>
      <c r="C310" s="1902"/>
      <c r="D310" s="1902"/>
      <c r="E310" s="1902"/>
      <c r="F310" s="1902"/>
      <c r="G310" s="1902"/>
      <c r="H310" s="1902"/>
      <c r="I310" s="1902"/>
      <c r="J310" s="1902"/>
      <c r="K310" s="1902"/>
      <c r="L310" s="1940"/>
      <c r="M310" s="1940"/>
      <c r="N310" s="1940"/>
      <c r="O310" s="1940"/>
      <c r="P310" s="339"/>
      <c r="Q310" s="1902"/>
      <c r="R310" s="1902"/>
      <c r="S310" s="1902"/>
      <c r="T310" s="1902"/>
      <c r="U310" s="1902"/>
      <c r="V310" s="1902"/>
      <c r="W310" s="1902"/>
      <c r="X310" s="1902"/>
      <c r="Y310" s="1902"/>
      <c r="Z310" s="1902"/>
      <c r="AA310" s="1902"/>
      <c r="AB310" s="1902"/>
      <c r="AC310" s="1902"/>
      <c r="AD310" s="1902"/>
      <c r="AE310" s="1902"/>
      <c r="AF310" s="1902"/>
      <c r="AG310" s="1902"/>
      <c r="AH310" s="1902"/>
      <c r="AI310" s="1902"/>
      <c r="AJ310" s="1902"/>
      <c r="AK310" s="1902"/>
      <c r="AL310" s="1902"/>
      <c r="AM310" s="1902"/>
      <c r="AN310" s="1902"/>
      <c r="AO310" s="1902"/>
      <c r="AP310" s="1902"/>
      <c r="AQ310" s="1902"/>
      <c r="AR310" s="1902"/>
      <c r="AS310" s="1902"/>
      <c r="AT310" s="1902"/>
      <c r="AU310" s="1902"/>
      <c r="AV310" s="1902"/>
      <c r="AW310" s="1902"/>
      <c r="AX310" s="1902"/>
      <c r="AY310" s="1902"/>
      <c r="AZ310" s="1902"/>
      <c r="BA310" s="1902"/>
      <c r="BB310" s="1902"/>
      <c r="BC310" s="1902"/>
      <c r="BD310" s="1902"/>
      <c r="BE310" s="1902"/>
      <c r="BF310" s="1902"/>
      <c r="BG310" s="1902"/>
      <c r="BH310" s="1902"/>
      <c r="BI310" s="1902"/>
      <c r="BJ310" s="1902"/>
      <c r="BK310" s="1902"/>
      <c r="BL310" s="1902"/>
      <c r="BM310" s="1902"/>
      <c r="BN310" s="1902"/>
      <c r="BO310" s="1902"/>
      <c r="BP310" s="1902"/>
      <c r="BQ310" s="1902"/>
      <c r="BR310" s="1902"/>
      <c r="BS310" s="1902"/>
      <c r="BT310" s="1902"/>
      <c r="BU310" s="1902"/>
      <c r="BV310" s="1902"/>
      <c r="BW310" s="1902"/>
      <c r="BX310" s="1902"/>
      <c r="BY310" s="1902"/>
      <c r="BZ310" s="1902"/>
      <c r="CA310" s="1902"/>
      <c r="CB310" s="1902"/>
      <c r="CC310" s="1902"/>
      <c r="CD310" s="1902"/>
      <c r="CE310" s="1902"/>
      <c r="CF310" s="1902"/>
    </row>
    <row r="311" spans="2:84" s="329" customFormat="1">
      <c r="B311" s="1902"/>
      <c r="C311" s="1902"/>
      <c r="D311" s="1902"/>
      <c r="E311" s="1902"/>
      <c r="F311" s="1902"/>
      <c r="G311" s="1902"/>
      <c r="H311" s="1902"/>
      <c r="I311" s="1902"/>
      <c r="J311" s="1902"/>
      <c r="K311" s="1902"/>
      <c r="L311" s="1940"/>
      <c r="M311" s="1940"/>
      <c r="N311" s="1940"/>
      <c r="O311" s="1940"/>
      <c r="P311" s="339"/>
      <c r="Q311" s="1902"/>
      <c r="R311" s="1902"/>
      <c r="S311" s="1902"/>
      <c r="T311" s="1902"/>
      <c r="U311" s="1902"/>
      <c r="V311" s="1902"/>
      <c r="W311" s="1902"/>
      <c r="X311" s="1902"/>
      <c r="Y311" s="1902"/>
      <c r="Z311" s="1902"/>
      <c r="AA311" s="1902"/>
      <c r="AB311" s="1902"/>
      <c r="AC311" s="1902"/>
      <c r="AD311" s="1902"/>
      <c r="AE311" s="1902"/>
      <c r="AF311" s="1902"/>
      <c r="AG311" s="1902"/>
      <c r="AH311" s="1902"/>
      <c r="AI311" s="1902"/>
      <c r="AJ311" s="1902"/>
      <c r="AK311" s="1902"/>
      <c r="AL311" s="1902"/>
      <c r="AM311" s="1902"/>
      <c r="AN311" s="1902"/>
      <c r="AO311" s="1902"/>
      <c r="AP311" s="1902"/>
      <c r="AQ311" s="1902"/>
      <c r="AR311" s="1902"/>
      <c r="AS311" s="1902"/>
      <c r="AT311" s="1902"/>
      <c r="AU311" s="1902"/>
      <c r="AV311" s="1902"/>
      <c r="AW311" s="1902"/>
      <c r="AX311" s="1902"/>
      <c r="AY311" s="1902"/>
      <c r="AZ311" s="1902"/>
      <c r="BA311" s="1902"/>
      <c r="BB311" s="1902"/>
      <c r="BC311" s="1902"/>
      <c r="BD311" s="1902"/>
      <c r="BE311" s="1902"/>
      <c r="BF311" s="1902"/>
      <c r="BG311" s="1902"/>
      <c r="BH311" s="1902"/>
      <c r="BI311" s="1902"/>
      <c r="BJ311" s="1902"/>
      <c r="BK311" s="1902"/>
      <c r="BL311" s="1902"/>
      <c r="BM311" s="1902"/>
      <c r="BN311" s="1902"/>
      <c r="BO311" s="1902"/>
      <c r="BP311" s="1902"/>
      <c r="BQ311" s="1902"/>
      <c r="BR311" s="1902"/>
      <c r="BS311" s="1902"/>
      <c r="BT311" s="1902"/>
      <c r="BU311" s="1902"/>
      <c r="BV311" s="1902"/>
      <c r="BW311" s="1902"/>
      <c r="BX311" s="1902"/>
      <c r="BY311" s="1902"/>
      <c r="BZ311" s="1902"/>
      <c r="CA311" s="1902"/>
      <c r="CB311" s="1902"/>
      <c r="CC311" s="1902"/>
      <c r="CD311" s="1902"/>
      <c r="CE311" s="1902"/>
      <c r="CF311" s="1902"/>
    </row>
    <row r="312" spans="2:84" s="329" customFormat="1">
      <c r="B312" s="1902"/>
      <c r="C312" s="1902"/>
      <c r="D312" s="1902"/>
      <c r="E312" s="1902"/>
      <c r="F312" s="1902"/>
      <c r="G312" s="1902"/>
      <c r="H312" s="1902"/>
      <c r="I312" s="1902"/>
      <c r="J312" s="1902"/>
      <c r="K312" s="1902"/>
      <c r="L312" s="1940"/>
      <c r="M312" s="1940"/>
      <c r="N312" s="1940"/>
      <c r="O312" s="1940"/>
      <c r="P312" s="339"/>
      <c r="Q312" s="1902"/>
      <c r="R312" s="1902"/>
      <c r="S312" s="1902"/>
      <c r="T312" s="1902"/>
      <c r="U312" s="1902"/>
      <c r="V312" s="1902"/>
      <c r="W312" s="1902"/>
      <c r="X312" s="1902"/>
      <c r="Y312" s="1902"/>
      <c r="Z312" s="1902"/>
      <c r="AA312" s="1902"/>
      <c r="AB312" s="1902"/>
      <c r="AC312" s="1902"/>
      <c r="AD312" s="1902"/>
      <c r="AE312" s="1902"/>
      <c r="AF312" s="1902"/>
      <c r="AG312" s="1902"/>
      <c r="AH312" s="1902"/>
      <c r="AI312" s="1902"/>
      <c r="AJ312" s="1902"/>
      <c r="AK312" s="1902"/>
      <c r="AL312" s="1902"/>
      <c r="AM312" s="1902"/>
      <c r="AN312" s="1902"/>
      <c r="AO312" s="1902"/>
      <c r="AP312" s="1902"/>
      <c r="AQ312" s="1902"/>
      <c r="AR312" s="1902"/>
      <c r="AS312" s="1902"/>
      <c r="AT312" s="1902"/>
      <c r="AU312" s="1902"/>
      <c r="AV312" s="1902"/>
      <c r="AW312" s="1902"/>
      <c r="AX312" s="1902"/>
      <c r="AY312" s="1902"/>
      <c r="AZ312" s="1902"/>
      <c r="BA312" s="1902"/>
      <c r="BB312" s="1902"/>
      <c r="BC312" s="1902"/>
      <c r="BD312" s="1902"/>
      <c r="BE312" s="1902"/>
      <c r="BF312" s="1902"/>
      <c r="BG312" s="1902"/>
      <c r="BH312" s="1902"/>
      <c r="BI312" s="1902"/>
      <c r="BJ312" s="1902"/>
      <c r="BK312" s="1902"/>
      <c r="BL312" s="1902"/>
      <c r="BM312" s="1902"/>
      <c r="BN312" s="1902"/>
      <c r="BO312" s="1902"/>
      <c r="BP312" s="1902"/>
      <c r="BQ312" s="1902"/>
      <c r="BR312" s="1902"/>
      <c r="BS312" s="1902"/>
      <c r="BT312" s="1902"/>
      <c r="BU312" s="1902"/>
      <c r="BV312" s="1902"/>
      <c r="BW312" s="1902"/>
      <c r="BX312" s="1902"/>
      <c r="BY312" s="1902"/>
      <c r="BZ312" s="1902"/>
      <c r="CA312" s="1902"/>
      <c r="CB312" s="1902"/>
      <c r="CC312" s="1902"/>
      <c r="CD312" s="1902"/>
      <c r="CE312" s="1902"/>
      <c r="CF312" s="1902"/>
    </row>
    <row r="313" spans="2:84" s="329" customFormat="1">
      <c r="B313" s="1902"/>
      <c r="C313" s="1902"/>
      <c r="D313" s="1902"/>
      <c r="E313" s="1902"/>
      <c r="F313" s="1902"/>
      <c r="G313" s="1902"/>
      <c r="H313" s="1902"/>
      <c r="I313" s="1902"/>
      <c r="J313" s="1902"/>
      <c r="K313" s="1902"/>
      <c r="L313" s="1940"/>
      <c r="M313" s="1940"/>
      <c r="N313" s="1940"/>
      <c r="O313" s="1940"/>
      <c r="P313" s="339"/>
      <c r="Q313" s="1902"/>
      <c r="R313" s="1902"/>
      <c r="S313" s="1902"/>
      <c r="T313" s="1902"/>
      <c r="U313" s="1902"/>
      <c r="V313" s="1902"/>
      <c r="W313" s="1902"/>
      <c r="X313" s="1902"/>
      <c r="Y313" s="1902"/>
      <c r="Z313" s="1902"/>
      <c r="AA313" s="1902"/>
      <c r="AB313" s="1902"/>
      <c r="AC313" s="1902"/>
      <c r="AD313" s="1902"/>
      <c r="AE313" s="1902"/>
      <c r="AF313" s="1902"/>
      <c r="AG313" s="1902"/>
      <c r="AH313" s="1902"/>
      <c r="AI313" s="1902"/>
      <c r="AJ313" s="1902"/>
      <c r="AK313" s="1902"/>
      <c r="AL313" s="1902"/>
      <c r="AM313" s="1902"/>
      <c r="AN313" s="1902"/>
      <c r="AO313" s="1902"/>
      <c r="AP313" s="1902"/>
      <c r="AQ313" s="1902"/>
      <c r="AR313" s="1902"/>
      <c r="AS313" s="1902"/>
      <c r="AT313" s="1902"/>
      <c r="AU313" s="1902"/>
      <c r="AV313" s="1902"/>
      <c r="AW313" s="1902"/>
      <c r="AX313" s="1902"/>
      <c r="AY313" s="1902"/>
      <c r="AZ313" s="1902"/>
      <c r="BA313" s="1902"/>
      <c r="BB313" s="1902"/>
      <c r="BC313" s="1902"/>
      <c r="BD313" s="1902"/>
      <c r="BE313" s="1902"/>
      <c r="BF313" s="1902"/>
      <c r="BG313" s="1902"/>
      <c r="BH313" s="1902"/>
      <c r="BI313" s="1902"/>
      <c r="BJ313" s="1902"/>
      <c r="BK313" s="1902"/>
      <c r="BL313" s="1902"/>
      <c r="BM313" s="1902"/>
      <c r="BN313" s="1902"/>
      <c r="BO313" s="1902"/>
      <c r="BP313" s="1902"/>
      <c r="BQ313" s="1902"/>
      <c r="BR313" s="1902"/>
      <c r="BS313" s="1902"/>
      <c r="BT313" s="1902"/>
      <c r="BU313" s="1902"/>
      <c r="BV313" s="1902"/>
      <c r="BW313" s="1902"/>
      <c r="BX313" s="1902"/>
      <c r="BY313" s="1902"/>
      <c r="BZ313" s="1902"/>
      <c r="CA313" s="1902"/>
      <c r="CB313" s="1902"/>
      <c r="CC313" s="1902"/>
      <c r="CD313" s="1902"/>
      <c r="CE313" s="1902"/>
      <c r="CF313" s="1902"/>
    </row>
    <row r="314" spans="2:84" s="329" customFormat="1">
      <c r="B314" s="1902"/>
      <c r="C314" s="1902"/>
      <c r="D314" s="1902"/>
      <c r="E314" s="1902"/>
      <c r="F314" s="1902"/>
      <c r="G314" s="1902"/>
      <c r="H314" s="1902"/>
      <c r="I314" s="1902"/>
      <c r="J314" s="1902"/>
      <c r="K314" s="1902"/>
      <c r="L314" s="1940"/>
      <c r="M314" s="1940"/>
      <c r="N314" s="1940"/>
      <c r="O314" s="1940"/>
      <c r="P314" s="339"/>
      <c r="Q314" s="1902"/>
      <c r="R314" s="1902"/>
      <c r="S314" s="1902"/>
      <c r="T314" s="1902"/>
      <c r="U314" s="1902"/>
      <c r="V314" s="1902"/>
      <c r="W314" s="1902"/>
      <c r="X314" s="1902"/>
      <c r="Y314" s="1902"/>
      <c r="Z314" s="1902"/>
      <c r="AA314" s="1902"/>
      <c r="AB314" s="1902"/>
      <c r="AC314" s="1902"/>
      <c r="AD314" s="1902"/>
      <c r="AE314" s="1902"/>
      <c r="AF314" s="1902"/>
      <c r="AG314" s="1902"/>
      <c r="AH314" s="1902"/>
      <c r="AI314" s="1902"/>
      <c r="AJ314" s="1902"/>
      <c r="AK314" s="1902"/>
      <c r="AL314" s="1902"/>
      <c r="AM314" s="1902"/>
      <c r="AN314" s="1902"/>
      <c r="AO314" s="1902"/>
      <c r="AP314" s="1902"/>
      <c r="AQ314" s="1902"/>
      <c r="AR314" s="1902"/>
      <c r="AS314" s="1902"/>
      <c r="AT314" s="1902"/>
      <c r="AU314" s="1902"/>
      <c r="AV314" s="1902"/>
      <c r="AW314" s="1902"/>
      <c r="AX314" s="1902"/>
      <c r="AY314" s="1902"/>
      <c r="AZ314" s="1902"/>
      <c r="BA314" s="1902"/>
      <c r="BB314" s="1902"/>
      <c r="BC314" s="1902"/>
      <c r="BD314" s="1902"/>
      <c r="BE314" s="1902"/>
      <c r="BF314" s="1902"/>
      <c r="BG314" s="1902"/>
      <c r="BH314" s="1902"/>
      <c r="BI314" s="1902"/>
      <c r="BJ314" s="1902"/>
      <c r="BK314" s="1902"/>
      <c r="BL314" s="1902"/>
      <c r="BM314" s="1902"/>
      <c r="BN314" s="1902"/>
      <c r="BO314" s="1902"/>
      <c r="BP314" s="1902"/>
      <c r="BQ314" s="1902"/>
      <c r="BR314" s="1902"/>
      <c r="BS314" s="1902"/>
      <c r="BT314" s="1902"/>
      <c r="BU314" s="1902"/>
      <c r="BV314" s="1902"/>
      <c r="BW314" s="1902"/>
      <c r="BX314" s="1902"/>
      <c r="BY314" s="1902"/>
      <c r="BZ314" s="1902"/>
      <c r="CA314" s="1902"/>
      <c r="CB314" s="1902"/>
      <c r="CC314" s="1902"/>
      <c r="CD314" s="1902"/>
      <c r="CE314" s="1902"/>
      <c r="CF314" s="1902"/>
    </row>
    <row r="315" spans="2:84" s="329" customFormat="1">
      <c r="B315" s="1902"/>
      <c r="C315" s="1902"/>
      <c r="D315" s="1902"/>
      <c r="E315" s="1902"/>
      <c r="F315" s="1902"/>
      <c r="G315" s="1902"/>
      <c r="H315" s="1902"/>
      <c r="I315" s="1902"/>
      <c r="J315" s="1902"/>
      <c r="K315" s="1902"/>
      <c r="L315" s="1940"/>
      <c r="M315" s="1940"/>
      <c r="N315" s="1940"/>
      <c r="O315" s="1940"/>
      <c r="P315" s="339"/>
      <c r="Q315" s="1902"/>
      <c r="R315" s="1902"/>
      <c r="S315" s="1902"/>
      <c r="T315" s="1902"/>
      <c r="U315" s="1902"/>
      <c r="V315" s="1902"/>
      <c r="W315" s="1902"/>
      <c r="X315" s="1902"/>
      <c r="Y315" s="1902"/>
      <c r="Z315" s="1902"/>
      <c r="AA315" s="1902"/>
      <c r="AB315" s="1902"/>
      <c r="AC315" s="1902"/>
      <c r="AD315" s="1902"/>
      <c r="AE315" s="1902"/>
      <c r="AF315" s="1902"/>
      <c r="AG315" s="1902"/>
      <c r="AH315" s="1902"/>
      <c r="AI315" s="1902"/>
      <c r="AJ315" s="1902"/>
      <c r="AK315" s="1902"/>
      <c r="AL315" s="1902"/>
      <c r="AM315" s="1902"/>
      <c r="AN315" s="1902"/>
      <c r="AO315" s="1902"/>
      <c r="AP315" s="1902"/>
      <c r="AQ315" s="1902"/>
      <c r="AR315" s="1902"/>
      <c r="AS315" s="1902"/>
      <c r="AT315" s="1902"/>
      <c r="AU315" s="1902"/>
      <c r="AV315" s="1902"/>
      <c r="AW315" s="1902"/>
      <c r="AX315" s="1902"/>
      <c r="AY315" s="1902"/>
      <c r="AZ315" s="1902"/>
      <c r="BA315" s="1902"/>
      <c r="BB315" s="1902"/>
      <c r="BC315" s="1902"/>
      <c r="BD315" s="1902"/>
      <c r="BE315" s="1902"/>
      <c r="BF315" s="1902"/>
      <c r="BG315" s="1902"/>
      <c r="BH315" s="1902"/>
      <c r="BI315" s="1902"/>
      <c r="BJ315" s="1902"/>
      <c r="BK315" s="1902"/>
      <c r="BL315" s="1902"/>
      <c r="BM315" s="1902"/>
      <c r="BN315" s="1902"/>
      <c r="BO315" s="1902"/>
      <c r="BP315" s="1902"/>
      <c r="BQ315" s="1902"/>
      <c r="BR315" s="1902"/>
      <c r="BS315" s="1902"/>
      <c r="BT315" s="1902"/>
      <c r="BU315" s="1902"/>
      <c r="BV315" s="1902"/>
      <c r="BW315" s="1902"/>
      <c r="BX315" s="1902"/>
      <c r="BY315" s="1902"/>
      <c r="BZ315" s="1902"/>
      <c r="CA315" s="1902"/>
      <c r="CB315" s="1902"/>
      <c r="CC315" s="1902"/>
      <c r="CD315" s="1902"/>
      <c r="CE315" s="1902"/>
      <c r="CF315" s="1902"/>
    </row>
    <row r="316" spans="2:84" s="329" customFormat="1">
      <c r="B316" s="1902"/>
      <c r="C316" s="1902"/>
      <c r="D316" s="1902"/>
      <c r="E316" s="1902"/>
      <c r="F316" s="1902"/>
      <c r="G316" s="1902"/>
      <c r="H316" s="1902"/>
      <c r="I316" s="1902"/>
      <c r="J316" s="1902"/>
      <c r="K316" s="1902"/>
      <c r="L316" s="1940"/>
      <c r="M316" s="1940"/>
      <c r="N316" s="1940"/>
      <c r="O316" s="1940"/>
      <c r="P316" s="339"/>
      <c r="Q316" s="1902"/>
      <c r="R316" s="1902"/>
      <c r="S316" s="1902"/>
      <c r="T316" s="1902"/>
      <c r="U316" s="1902"/>
      <c r="V316" s="1902"/>
      <c r="W316" s="1902"/>
      <c r="X316" s="1902"/>
      <c r="Y316" s="1902"/>
      <c r="Z316" s="1902"/>
      <c r="AA316" s="1902"/>
      <c r="AB316" s="1902"/>
      <c r="AC316" s="1902"/>
      <c r="AD316" s="1902"/>
      <c r="AE316" s="1902"/>
      <c r="AF316" s="1902"/>
      <c r="AG316" s="1902"/>
      <c r="AH316" s="1902"/>
      <c r="AI316" s="1902"/>
      <c r="AJ316" s="1902"/>
      <c r="AK316" s="1902"/>
      <c r="AL316" s="1902"/>
      <c r="AM316" s="1902"/>
      <c r="AN316" s="1902"/>
      <c r="AO316" s="1902"/>
      <c r="AP316" s="1902"/>
      <c r="AQ316" s="1902"/>
      <c r="AR316" s="1902"/>
      <c r="AS316" s="1902"/>
      <c r="AT316" s="1902"/>
      <c r="AU316" s="1902"/>
      <c r="AV316" s="1902"/>
      <c r="AW316" s="1902"/>
      <c r="AX316" s="1902"/>
      <c r="AY316" s="1902"/>
      <c r="AZ316" s="1902"/>
      <c r="BA316" s="1902"/>
      <c r="BB316" s="1902"/>
      <c r="BC316" s="1902"/>
      <c r="BD316" s="1902"/>
      <c r="BE316" s="1902"/>
      <c r="BF316" s="1902"/>
      <c r="BG316" s="1902"/>
      <c r="BH316" s="1902"/>
      <c r="BI316" s="1902"/>
      <c r="BJ316" s="1902"/>
      <c r="BK316" s="1902"/>
      <c r="BL316" s="1902"/>
      <c r="BM316" s="1902"/>
      <c r="BN316" s="1902"/>
      <c r="BO316" s="1902"/>
      <c r="BP316" s="1902"/>
      <c r="BQ316" s="1902"/>
      <c r="BR316" s="1902"/>
      <c r="BS316" s="1902"/>
      <c r="BT316" s="1902"/>
      <c r="BU316" s="1902"/>
      <c r="BV316" s="1902"/>
      <c r="BW316" s="1902"/>
      <c r="BX316" s="1902"/>
      <c r="BY316" s="1902"/>
      <c r="BZ316" s="1902"/>
      <c r="CA316" s="1902"/>
      <c r="CB316" s="1902"/>
      <c r="CC316" s="1902"/>
      <c r="CD316" s="1902"/>
      <c r="CE316" s="1902"/>
      <c r="CF316" s="1902"/>
    </row>
    <row r="317" spans="2:84" s="329" customFormat="1">
      <c r="B317" s="1902"/>
      <c r="C317" s="1902"/>
      <c r="D317" s="1902"/>
      <c r="E317" s="1902"/>
      <c r="F317" s="1902"/>
      <c r="G317" s="1902"/>
      <c r="H317" s="1902"/>
      <c r="I317" s="1902"/>
      <c r="J317" s="1902"/>
      <c r="K317" s="1902"/>
      <c r="L317" s="1940"/>
      <c r="M317" s="1940"/>
      <c r="N317" s="1940"/>
      <c r="O317" s="1940"/>
      <c r="P317" s="339"/>
      <c r="Q317" s="1902"/>
      <c r="R317" s="1902"/>
      <c r="S317" s="1902"/>
      <c r="T317" s="1902"/>
      <c r="U317" s="1902"/>
      <c r="V317" s="1902"/>
      <c r="W317" s="1902"/>
      <c r="X317" s="1902"/>
      <c r="Y317" s="1902"/>
      <c r="Z317" s="1902"/>
      <c r="AA317" s="1902"/>
      <c r="AB317" s="1902"/>
      <c r="AC317" s="1902"/>
      <c r="AD317" s="1902"/>
      <c r="AE317" s="1902"/>
      <c r="AF317" s="1902"/>
      <c r="AG317" s="1902"/>
      <c r="AH317" s="1902"/>
      <c r="AI317" s="1902"/>
      <c r="AJ317" s="1902"/>
      <c r="AK317" s="1902"/>
      <c r="AL317" s="1902"/>
      <c r="AM317" s="1902"/>
      <c r="AN317" s="1902"/>
      <c r="AO317" s="1902"/>
      <c r="AP317" s="1902"/>
      <c r="AQ317" s="1902"/>
      <c r="AR317" s="1902"/>
      <c r="AS317" s="1902"/>
      <c r="AT317" s="1902"/>
      <c r="AU317" s="1902"/>
      <c r="AV317" s="1902"/>
      <c r="AW317" s="1902"/>
      <c r="AX317" s="1902"/>
      <c r="AY317" s="1902"/>
      <c r="AZ317" s="1902"/>
      <c r="BA317" s="1902"/>
      <c r="BB317" s="1902"/>
      <c r="BC317" s="1902"/>
      <c r="BD317" s="1902"/>
      <c r="BE317" s="1902"/>
      <c r="BF317" s="1902"/>
      <c r="BG317" s="1902"/>
      <c r="BH317" s="1902"/>
      <c r="BI317" s="1902"/>
      <c r="BJ317" s="1902"/>
      <c r="BK317" s="1902"/>
      <c r="BL317" s="1902"/>
      <c r="BM317" s="1902"/>
      <c r="BN317" s="1902"/>
      <c r="BO317" s="1902"/>
      <c r="BP317" s="1902"/>
      <c r="BQ317" s="1902"/>
      <c r="BR317" s="1902"/>
      <c r="BS317" s="1902"/>
      <c r="BT317" s="1902"/>
      <c r="BU317" s="1902"/>
      <c r="BV317" s="1902"/>
      <c r="BW317" s="1902"/>
      <c r="BX317" s="1902"/>
      <c r="BY317" s="1902"/>
      <c r="BZ317" s="1902"/>
      <c r="CA317" s="1902"/>
      <c r="CB317" s="1902"/>
      <c r="CC317" s="1902"/>
      <c r="CD317" s="1902"/>
      <c r="CE317" s="1902"/>
      <c r="CF317" s="1902"/>
    </row>
    <row r="318" spans="2:84" s="329" customFormat="1">
      <c r="B318" s="1902"/>
      <c r="C318" s="1902"/>
      <c r="D318" s="1902"/>
      <c r="E318" s="1902"/>
      <c r="F318" s="1902"/>
      <c r="G318" s="1902"/>
      <c r="H318" s="1902"/>
      <c r="I318" s="1902"/>
      <c r="J318" s="1902"/>
      <c r="K318" s="1902"/>
      <c r="L318" s="1940"/>
      <c r="M318" s="1940"/>
      <c r="N318" s="1940"/>
      <c r="O318" s="1940"/>
      <c r="P318" s="339"/>
      <c r="Q318" s="1902"/>
      <c r="R318" s="1902"/>
      <c r="S318" s="1902"/>
      <c r="T318" s="1902"/>
      <c r="U318" s="1902"/>
      <c r="V318" s="1902"/>
      <c r="W318" s="1902"/>
      <c r="X318" s="1902"/>
      <c r="Y318" s="1902"/>
      <c r="Z318" s="1902"/>
      <c r="AA318" s="1902"/>
      <c r="AB318" s="1902"/>
      <c r="AC318" s="1902"/>
      <c r="AD318" s="1902"/>
      <c r="AE318" s="1902"/>
      <c r="AF318" s="1902"/>
      <c r="AG318" s="1902"/>
      <c r="AH318" s="1902"/>
      <c r="AI318" s="1902"/>
      <c r="AJ318" s="1902"/>
      <c r="AK318" s="1902"/>
      <c r="AL318" s="1902"/>
      <c r="AM318" s="1902"/>
      <c r="AN318" s="1902"/>
      <c r="AO318" s="1902"/>
      <c r="AP318" s="1902"/>
      <c r="AQ318" s="1902"/>
      <c r="AR318" s="1902"/>
      <c r="AS318" s="1902"/>
      <c r="AT318" s="1902"/>
      <c r="AU318" s="1902"/>
      <c r="AV318" s="1902"/>
      <c r="AW318" s="1902"/>
      <c r="AX318" s="1902"/>
      <c r="AY318" s="1902"/>
      <c r="AZ318" s="1902"/>
      <c r="BA318" s="1902"/>
      <c r="BB318" s="1902"/>
      <c r="BC318" s="1902"/>
      <c r="BD318" s="1902"/>
      <c r="BE318" s="1902"/>
      <c r="BF318" s="1902"/>
      <c r="BG318" s="1902"/>
      <c r="BH318" s="1902"/>
      <c r="BI318" s="1902"/>
      <c r="BJ318" s="1902"/>
      <c r="BK318" s="1902"/>
      <c r="BL318" s="1902"/>
      <c r="BM318" s="1902"/>
      <c r="BN318" s="1902"/>
      <c r="BO318" s="1902"/>
      <c r="BP318" s="1902"/>
      <c r="BQ318" s="1902"/>
      <c r="BR318" s="1902"/>
      <c r="BS318" s="1902"/>
      <c r="BT318" s="1902"/>
      <c r="BU318" s="1902"/>
      <c r="BV318" s="1902"/>
      <c r="BW318" s="1902"/>
      <c r="BX318" s="1902"/>
      <c r="BY318" s="1902"/>
      <c r="BZ318" s="1902"/>
      <c r="CA318" s="1902"/>
      <c r="CB318" s="1902"/>
      <c r="CC318" s="1902"/>
      <c r="CD318" s="1902"/>
      <c r="CE318" s="1902"/>
      <c r="CF318" s="1902"/>
    </row>
    <row r="319" spans="2:84" s="329" customFormat="1">
      <c r="B319" s="1902"/>
      <c r="C319" s="1902"/>
      <c r="D319" s="1902"/>
      <c r="E319" s="1902"/>
      <c r="F319" s="1902"/>
      <c r="G319" s="1902"/>
      <c r="H319" s="1902"/>
      <c r="I319" s="1902"/>
      <c r="J319" s="1902"/>
      <c r="K319" s="1902"/>
      <c r="L319" s="1940"/>
      <c r="M319" s="1940"/>
      <c r="N319" s="1940"/>
      <c r="O319" s="1940"/>
      <c r="P319" s="339"/>
      <c r="Q319" s="1902"/>
      <c r="R319" s="1902"/>
      <c r="S319" s="1902"/>
      <c r="T319" s="1902"/>
      <c r="U319" s="1902"/>
      <c r="V319" s="1902"/>
      <c r="W319" s="1902"/>
      <c r="X319" s="1902"/>
      <c r="Y319" s="1902"/>
      <c r="Z319" s="1902"/>
      <c r="AA319" s="1902"/>
      <c r="AB319" s="1902"/>
      <c r="AC319" s="1902"/>
      <c r="AD319" s="1902"/>
      <c r="AE319" s="1902"/>
      <c r="AF319" s="1902"/>
      <c r="AG319" s="1902"/>
      <c r="AH319" s="1902"/>
      <c r="AI319" s="1902"/>
      <c r="AJ319" s="1902"/>
      <c r="AK319" s="1902"/>
      <c r="AL319" s="1902"/>
      <c r="AM319" s="1902"/>
      <c r="AN319" s="1902"/>
      <c r="AO319" s="1902"/>
      <c r="AP319" s="1902"/>
      <c r="AQ319" s="1902"/>
      <c r="AR319" s="1902"/>
      <c r="AS319" s="1902"/>
      <c r="AT319" s="1902"/>
      <c r="AU319" s="1902"/>
      <c r="AV319" s="1902"/>
      <c r="AW319" s="1902"/>
      <c r="AX319" s="1902"/>
      <c r="AY319" s="1902"/>
      <c r="AZ319" s="1902"/>
      <c r="BA319" s="1902"/>
      <c r="BB319" s="1902"/>
      <c r="BC319" s="1902"/>
      <c r="BD319" s="1902"/>
      <c r="BE319" s="1902"/>
      <c r="BF319" s="1902"/>
      <c r="BG319" s="1902"/>
      <c r="BH319" s="1902"/>
      <c r="BI319" s="1902"/>
      <c r="BJ319" s="1902"/>
      <c r="BK319" s="1902"/>
      <c r="BL319" s="1902"/>
      <c r="BM319" s="1902"/>
      <c r="BN319" s="1902"/>
      <c r="BO319" s="1902"/>
      <c r="BP319" s="1902"/>
      <c r="BQ319" s="1902"/>
      <c r="BR319" s="1902"/>
      <c r="BS319" s="1902"/>
      <c r="BT319" s="1902"/>
      <c r="BU319" s="1902"/>
      <c r="BV319" s="1902"/>
      <c r="BW319" s="1902"/>
      <c r="BX319" s="1902"/>
      <c r="BY319" s="1902"/>
      <c r="BZ319" s="1902"/>
      <c r="CA319" s="1902"/>
      <c r="CB319" s="1902"/>
      <c r="CC319" s="1902"/>
      <c r="CD319" s="1902"/>
      <c r="CE319" s="1902"/>
      <c r="CF319" s="1902"/>
    </row>
    <row r="320" spans="2:84" s="329" customFormat="1">
      <c r="B320" s="1902"/>
      <c r="C320" s="1902"/>
      <c r="D320" s="1902"/>
      <c r="E320" s="1902"/>
      <c r="F320" s="1902"/>
      <c r="G320" s="1902"/>
      <c r="H320" s="1902"/>
      <c r="I320" s="1902"/>
      <c r="J320" s="1902"/>
      <c r="K320" s="1902"/>
      <c r="L320" s="1940"/>
      <c r="M320" s="1940"/>
      <c r="N320" s="1940"/>
      <c r="O320" s="1940"/>
      <c r="P320" s="339"/>
      <c r="Q320" s="1902"/>
      <c r="R320" s="1902"/>
      <c r="S320" s="1902"/>
      <c r="T320" s="1902"/>
      <c r="U320" s="1902"/>
      <c r="V320" s="1902"/>
      <c r="W320" s="1902"/>
      <c r="X320" s="1902"/>
      <c r="Y320" s="1902"/>
      <c r="Z320" s="1902"/>
      <c r="AA320" s="1902"/>
      <c r="AB320" s="1902"/>
      <c r="AC320" s="1902"/>
      <c r="AD320" s="1902"/>
      <c r="AE320" s="1902"/>
      <c r="AF320" s="1902"/>
      <c r="AG320" s="1902"/>
      <c r="AH320" s="1902"/>
      <c r="AI320" s="1902"/>
      <c r="AJ320" s="1902"/>
      <c r="AK320" s="1902"/>
      <c r="AL320" s="1902"/>
      <c r="AM320" s="1902"/>
      <c r="AN320" s="1902"/>
      <c r="AO320" s="1902"/>
      <c r="AP320" s="1902"/>
      <c r="AQ320" s="1902"/>
      <c r="AR320" s="1902"/>
      <c r="AS320" s="1902"/>
      <c r="AT320" s="1902"/>
      <c r="AU320" s="1902"/>
      <c r="AV320" s="1902"/>
      <c r="AW320" s="1902"/>
      <c r="AX320" s="1902"/>
      <c r="AY320" s="1902"/>
      <c r="AZ320" s="1902"/>
      <c r="BA320" s="1902"/>
      <c r="BB320" s="1902"/>
      <c r="BC320" s="1902"/>
      <c r="BD320" s="1902"/>
      <c r="BE320" s="1902"/>
      <c r="BF320" s="1902"/>
      <c r="BG320" s="1902"/>
      <c r="BH320" s="1902"/>
      <c r="BI320" s="1902"/>
      <c r="BJ320" s="1902"/>
      <c r="BK320" s="1902"/>
      <c r="BL320" s="1902"/>
      <c r="BM320" s="1902"/>
      <c r="BN320" s="1902"/>
      <c r="BO320" s="1902"/>
      <c r="BP320" s="1902"/>
      <c r="BQ320" s="1902"/>
      <c r="BR320" s="1902"/>
      <c r="BS320" s="1902"/>
      <c r="BT320" s="1902"/>
      <c r="BU320" s="1902"/>
      <c r="BV320" s="1902"/>
      <c r="BW320" s="1902"/>
      <c r="BX320" s="1902"/>
      <c r="BY320" s="1902"/>
      <c r="BZ320" s="1902"/>
      <c r="CA320" s="1902"/>
      <c r="CB320" s="1902"/>
      <c r="CC320" s="1902"/>
      <c r="CD320" s="1902"/>
      <c r="CE320" s="1902"/>
      <c r="CF320" s="1902"/>
    </row>
    <row r="321" spans="2:84" s="329" customFormat="1">
      <c r="B321" s="1902"/>
      <c r="C321" s="1902"/>
      <c r="D321" s="1902"/>
      <c r="E321" s="1902"/>
      <c r="F321" s="1902"/>
      <c r="G321" s="1902"/>
      <c r="H321" s="1902"/>
      <c r="I321" s="1902"/>
      <c r="J321" s="1902"/>
      <c r="K321" s="1902"/>
      <c r="L321" s="1940"/>
      <c r="M321" s="1940"/>
      <c r="N321" s="1940"/>
      <c r="O321" s="1940"/>
      <c r="P321" s="339"/>
      <c r="Q321" s="1902"/>
      <c r="R321" s="1902"/>
      <c r="S321" s="1902"/>
      <c r="T321" s="1902"/>
      <c r="U321" s="1902"/>
      <c r="V321" s="1902"/>
      <c r="W321" s="1902"/>
      <c r="X321" s="1902"/>
      <c r="Y321" s="1902"/>
      <c r="Z321" s="1902"/>
      <c r="AA321" s="1902"/>
      <c r="AB321" s="1902"/>
      <c r="AC321" s="1902"/>
      <c r="AD321" s="1902"/>
      <c r="AE321" s="1902"/>
      <c r="AF321" s="1902"/>
      <c r="AG321" s="1902"/>
      <c r="AH321" s="1902"/>
      <c r="AI321" s="1902"/>
      <c r="AJ321" s="1902"/>
      <c r="AK321" s="1902"/>
      <c r="AL321" s="1902"/>
      <c r="AM321" s="1902"/>
      <c r="AN321" s="1902"/>
      <c r="AO321" s="1902"/>
      <c r="AP321" s="1902"/>
      <c r="AQ321" s="1902"/>
      <c r="AR321" s="1902"/>
      <c r="AS321" s="1902"/>
      <c r="AT321" s="1902"/>
      <c r="AU321" s="1902"/>
      <c r="AV321" s="1902"/>
      <c r="AW321" s="1902"/>
      <c r="AX321" s="1902"/>
      <c r="AY321" s="1902"/>
      <c r="AZ321" s="1902"/>
      <c r="BA321" s="1902"/>
      <c r="BB321" s="1902"/>
      <c r="BC321" s="1902"/>
      <c r="BD321" s="1902"/>
      <c r="BE321" s="1902"/>
      <c r="BF321" s="1902"/>
      <c r="BG321" s="1902"/>
      <c r="BH321" s="1902"/>
      <c r="BI321" s="1902"/>
      <c r="BJ321" s="1902"/>
      <c r="BK321" s="1902"/>
      <c r="BL321" s="1902"/>
      <c r="BM321" s="1902"/>
      <c r="BN321" s="1902"/>
      <c r="BO321" s="1902"/>
      <c r="BP321" s="1902"/>
      <c r="BQ321" s="1902"/>
      <c r="BR321" s="1902"/>
      <c r="BS321" s="1902"/>
      <c r="BT321" s="1902"/>
      <c r="BU321" s="1902"/>
      <c r="BV321" s="1902"/>
      <c r="BW321" s="1902"/>
      <c r="BX321" s="1902"/>
      <c r="BY321" s="1902"/>
      <c r="BZ321" s="1902"/>
      <c r="CA321" s="1902"/>
      <c r="CB321" s="1902"/>
      <c r="CC321" s="1902"/>
      <c r="CD321" s="1902"/>
      <c r="CE321" s="1902"/>
      <c r="CF321" s="1902"/>
    </row>
    <row r="322" spans="2:84" s="329" customFormat="1">
      <c r="B322" s="1902"/>
      <c r="C322" s="1902"/>
      <c r="D322" s="1902"/>
      <c r="E322" s="1902"/>
      <c r="F322" s="1902"/>
      <c r="G322" s="1902"/>
      <c r="H322" s="1902"/>
      <c r="I322" s="1902"/>
      <c r="J322" s="1902"/>
      <c r="K322" s="1902"/>
      <c r="L322" s="1940"/>
      <c r="M322" s="1940"/>
      <c r="N322" s="1940"/>
      <c r="O322" s="1940"/>
      <c r="P322" s="339"/>
      <c r="Q322" s="1902"/>
      <c r="R322" s="1902"/>
      <c r="S322" s="1902"/>
      <c r="T322" s="1902"/>
      <c r="U322" s="1902"/>
      <c r="V322" s="1902"/>
      <c r="W322" s="1902"/>
      <c r="X322" s="1902"/>
      <c r="Y322" s="1902"/>
      <c r="Z322" s="1902"/>
      <c r="AA322" s="1902"/>
      <c r="AB322" s="1902"/>
      <c r="AC322" s="1902"/>
      <c r="AD322" s="1902"/>
      <c r="AE322" s="1902"/>
      <c r="AF322" s="1902"/>
      <c r="AG322" s="1902"/>
      <c r="AH322" s="1902"/>
      <c r="AI322" s="1902"/>
      <c r="AJ322" s="1902"/>
      <c r="AK322" s="1902"/>
      <c r="AL322" s="1902"/>
      <c r="AM322" s="1902"/>
      <c r="AN322" s="1902"/>
      <c r="AO322" s="1902"/>
      <c r="AP322" s="1902"/>
      <c r="AQ322" s="1902"/>
      <c r="AR322" s="1902"/>
      <c r="AS322" s="1902"/>
      <c r="AT322" s="1902"/>
      <c r="AU322" s="1902"/>
      <c r="AV322" s="1902"/>
      <c r="AW322" s="1902"/>
      <c r="AX322" s="1902"/>
      <c r="AY322" s="1902"/>
      <c r="AZ322" s="1902"/>
      <c r="BA322" s="1902"/>
      <c r="BB322" s="1902"/>
      <c r="BC322" s="1902"/>
      <c r="BD322" s="1902"/>
      <c r="BE322" s="1902"/>
      <c r="BF322" s="1902"/>
      <c r="BG322" s="1902"/>
      <c r="BH322" s="1902"/>
      <c r="BI322" s="1902"/>
      <c r="BJ322" s="1902"/>
      <c r="BK322" s="1902"/>
      <c r="BL322" s="1902"/>
      <c r="BM322" s="1902"/>
      <c r="BN322" s="1902"/>
      <c r="BO322" s="1902"/>
      <c r="BP322" s="1902"/>
      <c r="BQ322" s="1902"/>
      <c r="BR322" s="1902"/>
      <c r="BS322" s="1902"/>
      <c r="BT322" s="1902"/>
      <c r="BU322" s="1902"/>
      <c r="BV322" s="1902"/>
      <c r="BW322" s="1902"/>
      <c r="BX322" s="1902"/>
      <c r="BY322" s="1902"/>
      <c r="BZ322" s="1902"/>
      <c r="CA322" s="1902"/>
      <c r="CB322" s="1902"/>
      <c r="CC322" s="1902"/>
      <c r="CD322" s="1902"/>
      <c r="CE322" s="1902"/>
      <c r="CF322" s="1902"/>
    </row>
    <row r="323" spans="2:84" s="329" customFormat="1">
      <c r="B323" s="1902"/>
      <c r="C323" s="1902"/>
      <c r="D323" s="1902"/>
      <c r="E323" s="1902"/>
      <c r="F323" s="1902"/>
      <c r="G323" s="1902"/>
      <c r="H323" s="1902"/>
      <c r="I323" s="1902"/>
      <c r="J323" s="1902"/>
      <c r="K323" s="1902"/>
      <c r="L323" s="1940"/>
      <c r="M323" s="1940"/>
      <c r="N323" s="1940"/>
      <c r="O323" s="1940"/>
      <c r="P323" s="339"/>
      <c r="Q323" s="1902"/>
      <c r="R323" s="1902"/>
      <c r="S323" s="1902"/>
      <c r="T323" s="1902"/>
      <c r="U323" s="1902"/>
      <c r="V323" s="1902"/>
      <c r="W323" s="1902"/>
      <c r="X323" s="1902"/>
      <c r="Y323" s="1902"/>
      <c r="Z323" s="1902"/>
      <c r="AA323" s="1902"/>
      <c r="AB323" s="1902"/>
      <c r="AC323" s="1902"/>
      <c r="AD323" s="1902"/>
      <c r="AE323" s="1902"/>
      <c r="AF323" s="1902"/>
      <c r="AG323" s="1902"/>
      <c r="AH323" s="1902"/>
      <c r="AI323" s="1902"/>
      <c r="AJ323" s="1902"/>
      <c r="AK323" s="1902"/>
      <c r="AL323" s="1902"/>
      <c r="AM323" s="1902"/>
      <c r="AN323" s="1902"/>
      <c r="AO323" s="1902"/>
      <c r="AP323" s="1902"/>
      <c r="AQ323" s="1902"/>
      <c r="AR323" s="1902"/>
      <c r="AS323" s="1902"/>
      <c r="AT323" s="1902"/>
      <c r="AU323" s="1902"/>
      <c r="AV323" s="1902"/>
      <c r="AW323" s="1902"/>
      <c r="AX323" s="1902"/>
      <c r="AY323" s="1902"/>
      <c r="AZ323" s="1902"/>
      <c r="BA323" s="1902"/>
      <c r="BB323" s="1902"/>
      <c r="BC323" s="1902"/>
      <c r="BD323" s="1902"/>
      <c r="BE323" s="1902"/>
      <c r="BF323" s="1902"/>
      <c r="BG323" s="1902"/>
      <c r="BH323" s="1902"/>
      <c r="BI323" s="1902"/>
      <c r="BJ323" s="1902"/>
      <c r="BK323" s="1902"/>
      <c r="BL323" s="1902"/>
      <c r="BM323" s="1902"/>
      <c r="BN323" s="1902"/>
      <c r="BO323" s="1902"/>
      <c r="BP323" s="1902"/>
      <c r="BQ323" s="1902"/>
      <c r="BR323" s="1902"/>
      <c r="BS323" s="1902"/>
      <c r="BT323" s="1902"/>
      <c r="BU323" s="1902"/>
      <c r="BV323" s="1902"/>
      <c r="BW323" s="1902"/>
      <c r="BX323" s="1902"/>
      <c r="BY323" s="1902"/>
      <c r="BZ323" s="1902"/>
      <c r="CA323" s="1902"/>
      <c r="CB323" s="1902"/>
      <c r="CC323" s="1902"/>
      <c r="CD323" s="1902"/>
      <c r="CE323" s="1902"/>
      <c r="CF323" s="1902"/>
    </row>
    <row r="324" spans="2:84" s="329" customFormat="1">
      <c r="B324" s="1902"/>
      <c r="C324" s="1902"/>
      <c r="D324" s="1902"/>
      <c r="E324" s="1902"/>
      <c r="F324" s="1902"/>
      <c r="G324" s="1902"/>
      <c r="H324" s="1902"/>
      <c r="I324" s="1902"/>
      <c r="J324" s="1902"/>
      <c r="K324" s="1902"/>
      <c r="L324" s="1940"/>
      <c r="M324" s="1940"/>
      <c r="N324" s="1940"/>
      <c r="O324" s="1940"/>
      <c r="P324" s="339"/>
      <c r="Q324" s="1902"/>
      <c r="R324" s="1902"/>
      <c r="S324" s="1902"/>
      <c r="T324" s="1902"/>
      <c r="U324" s="1902"/>
      <c r="V324" s="1902"/>
      <c r="W324" s="1902"/>
      <c r="X324" s="1902"/>
      <c r="Y324" s="1902"/>
      <c r="Z324" s="1902"/>
      <c r="AA324" s="1902"/>
      <c r="AB324" s="1902"/>
      <c r="AC324" s="1902"/>
      <c r="AD324" s="1902"/>
      <c r="AE324" s="1902"/>
      <c r="AF324" s="1902"/>
      <c r="AG324" s="1902"/>
      <c r="AH324" s="1902"/>
      <c r="AI324" s="1902"/>
      <c r="AJ324" s="1902"/>
      <c r="AK324" s="1902"/>
      <c r="AL324" s="1902"/>
      <c r="AM324" s="1902"/>
      <c r="AN324" s="1902"/>
      <c r="AO324" s="1902"/>
      <c r="AP324" s="1902"/>
      <c r="AQ324" s="1902"/>
      <c r="AR324" s="1902"/>
      <c r="AS324" s="1902"/>
      <c r="AT324" s="1902"/>
      <c r="AU324" s="1902"/>
      <c r="AV324" s="1902"/>
      <c r="AW324" s="1902"/>
      <c r="AX324" s="1902"/>
      <c r="AY324" s="1902"/>
      <c r="AZ324" s="1902"/>
      <c r="BA324" s="1902"/>
      <c r="BB324" s="1902"/>
      <c r="BC324" s="1902"/>
      <c r="BD324" s="1902"/>
      <c r="BE324" s="1902"/>
      <c r="BF324" s="1902"/>
      <c r="BG324" s="1902"/>
      <c r="BH324" s="1902"/>
      <c r="BI324" s="1902"/>
      <c r="BJ324" s="1902"/>
      <c r="BK324" s="1902"/>
      <c r="BL324" s="1902"/>
      <c r="BM324" s="1902"/>
      <c r="BN324" s="1902"/>
      <c r="BO324" s="1902"/>
      <c r="BP324" s="1902"/>
      <c r="BQ324" s="1902"/>
      <c r="BR324" s="1902"/>
      <c r="BS324" s="1902"/>
      <c r="BT324" s="1902"/>
      <c r="BU324" s="1902"/>
      <c r="BV324" s="1902"/>
      <c r="BW324" s="1902"/>
      <c r="BX324" s="1902"/>
      <c r="BY324" s="1902"/>
      <c r="BZ324" s="1902"/>
      <c r="CA324" s="1902"/>
      <c r="CB324" s="1902"/>
      <c r="CC324" s="1902"/>
      <c r="CD324" s="1902"/>
      <c r="CE324" s="1902"/>
      <c r="CF324" s="1902"/>
    </row>
    <row r="325" spans="2:84" s="329" customFormat="1">
      <c r="B325" s="1902"/>
      <c r="C325" s="1902"/>
      <c r="D325" s="1902"/>
      <c r="E325" s="1902"/>
      <c r="F325" s="1902"/>
      <c r="G325" s="1902"/>
      <c r="H325" s="1902"/>
      <c r="I325" s="1902"/>
      <c r="J325" s="1902"/>
      <c r="K325" s="1902"/>
      <c r="L325" s="1940"/>
      <c r="M325" s="1940"/>
      <c r="N325" s="1940"/>
      <c r="O325" s="1940"/>
      <c r="P325" s="339"/>
      <c r="Q325" s="1902"/>
      <c r="R325" s="1902"/>
      <c r="S325" s="1902"/>
      <c r="T325" s="1902"/>
      <c r="U325" s="1902"/>
      <c r="V325" s="1902"/>
      <c r="W325" s="1902"/>
      <c r="X325" s="1902"/>
      <c r="Y325" s="1902"/>
      <c r="Z325" s="1902"/>
      <c r="AA325" s="1902"/>
      <c r="AB325" s="1902"/>
      <c r="AC325" s="1902"/>
      <c r="AD325" s="1902"/>
      <c r="AE325" s="1902"/>
      <c r="AF325" s="1902"/>
      <c r="AG325" s="1902"/>
      <c r="AH325" s="1902"/>
      <c r="AI325" s="1902"/>
      <c r="AJ325" s="1902"/>
      <c r="AK325" s="1902"/>
      <c r="AL325" s="1902"/>
      <c r="AM325" s="1902"/>
      <c r="AN325" s="1902"/>
      <c r="AO325" s="1902"/>
      <c r="AP325" s="1902"/>
      <c r="AQ325" s="1902"/>
      <c r="AR325" s="1902"/>
      <c r="AS325" s="1902"/>
      <c r="AT325" s="1902"/>
      <c r="AU325" s="1902"/>
      <c r="AV325" s="1902"/>
      <c r="AW325" s="1902"/>
      <c r="AX325" s="1902"/>
      <c r="AY325" s="1902"/>
      <c r="AZ325" s="1902"/>
      <c r="BA325" s="1902"/>
      <c r="BB325" s="1902"/>
      <c r="BC325" s="1902"/>
      <c r="BD325" s="1902"/>
      <c r="BE325" s="1902"/>
      <c r="BF325" s="1902"/>
      <c r="BG325" s="1902"/>
      <c r="BH325" s="1902"/>
      <c r="BI325" s="1902"/>
      <c r="BJ325" s="1902"/>
      <c r="BK325" s="1902"/>
      <c r="BL325" s="1902"/>
      <c r="BM325" s="1902"/>
      <c r="BN325" s="1902"/>
      <c r="BO325" s="1902"/>
      <c r="BP325" s="1902"/>
      <c r="BQ325" s="1902"/>
      <c r="BR325" s="1902"/>
      <c r="BS325" s="1902"/>
      <c r="BT325" s="1902"/>
      <c r="BU325" s="1902"/>
      <c r="BV325" s="1902"/>
      <c r="BW325" s="1902"/>
      <c r="BX325" s="1902"/>
      <c r="BY325" s="1902"/>
      <c r="BZ325" s="1902"/>
      <c r="CA325" s="1902"/>
      <c r="CB325" s="1902"/>
      <c r="CC325" s="1902"/>
      <c r="CD325" s="1902"/>
      <c r="CE325" s="1902"/>
      <c r="CF325" s="1902"/>
    </row>
    <row r="326" spans="2:84" s="329" customFormat="1">
      <c r="B326" s="1902"/>
      <c r="C326" s="1902"/>
      <c r="D326" s="1902"/>
      <c r="E326" s="1902"/>
      <c r="F326" s="1902"/>
      <c r="G326" s="1902"/>
      <c r="H326" s="1902"/>
      <c r="I326" s="1902"/>
      <c r="J326" s="1902"/>
      <c r="K326" s="1902"/>
      <c r="L326" s="1940"/>
      <c r="M326" s="1940"/>
      <c r="N326" s="1940"/>
      <c r="O326" s="1940"/>
      <c r="P326" s="339"/>
      <c r="Q326" s="1902"/>
      <c r="R326" s="1902"/>
      <c r="S326" s="1902"/>
      <c r="T326" s="1902"/>
      <c r="U326" s="1902"/>
      <c r="V326" s="1902"/>
      <c r="W326" s="1902"/>
      <c r="X326" s="1902"/>
      <c r="Y326" s="1902"/>
      <c r="Z326" s="1902"/>
      <c r="AA326" s="1902"/>
      <c r="AB326" s="1902"/>
      <c r="AC326" s="1902"/>
      <c r="AD326" s="1902"/>
      <c r="AE326" s="1902"/>
      <c r="AF326" s="1902"/>
      <c r="AG326" s="1902"/>
      <c r="AH326" s="1902"/>
      <c r="AI326" s="1902"/>
      <c r="AJ326" s="1902"/>
      <c r="AK326" s="1902"/>
      <c r="AL326" s="1902"/>
      <c r="AM326" s="1902"/>
      <c r="AN326" s="1902"/>
      <c r="AO326" s="1902"/>
      <c r="AP326" s="1902"/>
      <c r="AQ326" s="1902"/>
      <c r="AR326" s="1902"/>
      <c r="AS326" s="1902"/>
      <c r="AT326" s="1902"/>
      <c r="AU326" s="1902"/>
      <c r="AV326" s="1902"/>
      <c r="AW326" s="1902"/>
      <c r="AX326" s="1902"/>
      <c r="AY326" s="1902"/>
      <c r="AZ326" s="1902"/>
      <c r="BA326" s="1902"/>
      <c r="BB326" s="1902"/>
      <c r="BC326" s="1902"/>
      <c r="BD326" s="1902"/>
      <c r="BE326" s="1902"/>
      <c r="BF326" s="1902"/>
      <c r="BG326" s="1902"/>
      <c r="BH326" s="1902"/>
      <c r="BI326" s="1902"/>
      <c r="BJ326" s="1902"/>
      <c r="BK326" s="1902"/>
      <c r="BL326" s="1902"/>
      <c r="BM326" s="1902"/>
      <c r="BN326" s="1902"/>
      <c r="BO326" s="1902"/>
      <c r="BP326" s="1902"/>
      <c r="BQ326" s="1902"/>
      <c r="BR326" s="1902"/>
      <c r="BS326" s="1902"/>
      <c r="BT326" s="1902"/>
      <c r="BU326" s="1902"/>
      <c r="BV326" s="1902"/>
      <c r="BW326" s="1902"/>
      <c r="BX326" s="1902"/>
      <c r="BY326" s="1902"/>
      <c r="BZ326" s="1902"/>
      <c r="CA326" s="1902"/>
      <c r="CB326" s="1902"/>
      <c r="CC326" s="1902"/>
      <c r="CD326" s="1902"/>
      <c r="CE326" s="1902"/>
      <c r="CF326" s="1902"/>
    </row>
    <row r="327" spans="2:84" s="329" customFormat="1">
      <c r="B327" s="1902"/>
      <c r="C327" s="1902"/>
      <c r="D327" s="1902"/>
      <c r="E327" s="1902"/>
      <c r="F327" s="1902"/>
      <c r="G327" s="1902"/>
      <c r="H327" s="1902"/>
      <c r="I327" s="1902"/>
      <c r="J327" s="1902"/>
      <c r="K327" s="1902"/>
      <c r="L327" s="1940"/>
      <c r="M327" s="1940"/>
      <c r="N327" s="1940"/>
      <c r="O327" s="1940"/>
      <c r="P327" s="339"/>
      <c r="Q327" s="1902"/>
      <c r="R327" s="1902"/>
      <c r="S327" s="1902"/>
      <c r="T327" s="1902"/>
      <c r="U327" s="1902"/>
      <c r="V327" s="1902"/>
      <c r="W327" s="1902"/>
      <c r="X327" s="1902"/>
      <c r="Y327" s="1902"/>
      <c r="Z327" s="1902"/>
      <c r="AA327" s="1902"/>
      <c r="AB327" s="1902"/>
      <c r="AC327" s="1902"/>
      <c r="AD327" s="1902"/>
      <c r="AE327" s="1902"/>
      <c r="AF327" s="1902"/>
      <c r="AG327" s="1902"/>
      <c r="AH327" s="1902"/>
      <c r="AI327" s="1902"/>
      <c r="AJ327" s="1902"/>
      <c r="AK327" s="1902"/>
      <c r="AL327" s="1902"/>
      <c r="AM327" s="1902"/>
      <c r="AN327" s="1902"/>
      <c r="AO327" s="1902"/>
      <c r="AP327" s="1902"/>
      <c r="AQ327" s="1902"/>
      <c r="AR327" s="1902"/>
      <c r="AS327" s="1902"/>
      <c r="AT327" s="1902"/>
      <c r="AU327" s="1902"/>
      <c r="AV327" s="1902"/>
      <c r="AW327" s="1902"/>
      <c r="AX327" s="1902"/>
      <c r="AY327" s="1902"/>
      <c r="AZ327" s="1902"/>
      <c r="BA327" s="1902"/>
      <c r="BB327" s="1902"/>
      <c r="BC327" s="1902"/>
      <c r="BD327" s="1902"/>
      <c r="BE327" s="1902"/>
      <c r="BF327" s="1902"/>
      <c r="BG327" s="1902"/>
      <c r="BH327" s="1902"/>
      <c r="BI327" s="1902"/>
      <c r="BJ327" s="1902"/>
      <c r="BK327" s="1902"/>
      <c r="BL327" s="1902"/>
      <c r="BM327" s="1902"/>
      <c r="BN327" s="1902"/>
      <c r="BO327" s="1902"/>
      <c r="BP327" s="1902"/>
      <c r="BQ327" s="1902"/>
      <c r="BR327" s="1902"/>
      <c r="BS327" s="1902"/>
      <c r="BT327" s="1902"/>
      <c r="BU327" s="1902"/>
      <c r="BV327" s="1902"/>
      <c r="BW327" s="1902"/>
      <c r="BX327" s="1902"/>
      <c r="BY327" s="1902"/>
      <c r="BZ327" s="1902"/>
      <c r="CA327" s="1902"/>
      <c r="CB327" s="1902"/>
      <c r="CC327" s="1902"/>
      <c r="CD327" s="1902"/>
      <c r="CE327" s="1902"/>
      <c r="CF327" s="1902"/>
    </row>
    <row r="328" spans="2:84" s="329" customFormat="1">
      <c r="B328" s="1902"/>
      <c r="C328" s="1902"/>
      <c r="D328" s="1902"/>
      <c r="E328" s="1902"/>
      <c r="F328" s="1902"/>
      <c r="G328" s="1902"/>
      <c r="H328" s="1902"/>
      <c r="I328" s="1902"/>
      <c r="J328" s="1902"/>
      <c r="K328" s="1902"/>
      <c r="L328" s="1940"/>
      <c r="M328" s="1940"/>
      <c r="N328" s="1940"/>
      <c r="O328" s="1940"/>
      <c r="P328" s="339"/>
      <c r="Q328" s="1902"/>
      <c r="R328" s="1902"/>
      <c r="S328" s="1902"/>
      <c r="T328" s="1902"/>
      <c r="U328" s="1902"/>
      <c r="V328" s="1902"/>
      <c r="W328" s="1902"/>
      <c r="X328" s="1902"/>
      <c r="Y328" s="1902"/>
      <c r="Z328" s="1902"/>
      <c r="AA328" s="1902"/>
      <c r="AB328" s="1902"/>
      <c r="AC328" s="1902"/>
      <c r="AD328" s="1902"/>
      <c r="AE328" s="1902"/>
      <c r="AF328" s="1902"/>
      <c r="AG328" s="1902"/>
      <c r="AH328" s="1902"/>
      <c r="AI328" s="1902"/>
      <c r="AJ328" s="1902"/>
      <c r="AK328" s="1902"/>
      <c r="AL328" s="1902"/>
      <c r="AM328" s="1902"/>
      <c r="AN328" s="1902"/>
      <c r="AO328" s="1902"/>
      <c r="AP328" s="1902"/>
      <c r="AQ328" s="1902"/>
      <c r="AR328" s="1902"/>
      <c r="AS328" s="1902"/>
      <c r="AT328" s="1902"/>
      <c r="AU328" s="1902"/>
      <c r="AV328" s="1902"/>
      <c r="AW328" s="1902"/>
      <c r="AX328" s="1902"/>
      <c r="AY328" s="1902"/>
      <c r="AZ328" s="1902"/>
      <c r="BA328" s="1902"/>
      <c r="BB328" s="1902"/>
      <c r="BC328" s="1902"/>
      <c r="BD328" s="1902"/>
      <c r="BE328" s="1902"/>
      <c r="BF328" s="1902"/>
      <c r="BG328" s="1902"/>
      <c r="BH328" s="1902"/>
      <c r="BI328" s="1902"/>
      <c r="BJ328" s="1902"/>
      <c r="BK328" s="1902"/>
      <c r="BL328" s="1902"/>
      <c r="BM328" s="1902"/>
      <c r="BN328" s="1902"/>
      <c r="BO328" s="1902"/>
      <c r="BP328" s="1902"/>
      <c r="BQ328" s="1902"/>
      <c r="BR328" s="1902"/>
      <c r="BS328" s="1902"/>
      <c r="BT328" s="1902"/>
      <c r="BU328" s="1902"/>
      <c r="BV328" s="1902"/>
      <c r="BW328" s="1902"/>
      <c r="BX328" s="1902"/>
      <c r="BY328" s="1902"/>
      <c r="BZ328" s="1902"/>
      <c r="CA328" s="1902"/>
      <c r="CB328" s="1902"/>
      <c r="CC328" s="1902"/>
      <c r="CD328" s="1902"/>
      <c r="CE328" s="1902"/>
      <c r="CF328" s="1902"/>
    </row>
    <row r="329" spans="2:84" s="329" customFormat="1">
      <c r="B329" s="1902"/>
      <c r="C329" s="1902"/>
      <c r="D329" s="1902"/>
      <c r="E329" s="1902"/>
      <c r="F329" s="1902"/>
      <c r="G329" s="1902"/>
      <c r="H329" s="1902"/>
      <c r="I329" s="1902"/>
      <c r="J329" s="1902"/>
      <c r="K329" s="1902"/>
      <c r="L329" s="1940"/>
      <c r="M329" s="1940"/>
      <c r="N329" s="1940"/>
      <c r="O329" s="1940"/>
      <c r="P329" s="339"/>
      <c r="Q329" s="1902"/>
      <c r="R329" s="1902"/>
      <c r="S329" s="1902"/>
      <c r="T329" s="1902"/>
      <c r="U329" s="1902"/>
      <c r="V329" s="1902"/>
      <c r="W329" s="1902"/>
      <c r="X329" s="1902"/>
      <c r="Y329" s="1902"/>
      <c r="Z329" s="1902"/>
      <c r="AA329" s="1902"/>
      <c r="AB329" s="1902"/>
      <c r="AC329" s="1902"/>
      <c r="AD329" s="1902"/>
      <c r="AE329" s="1902"/>
      <c r="AF329" s="1902"/>
      <c r="AG329" s="1902"/>
      <c r="AH329" s="1902"/>
      <c r="AI329" s="1902"/>
      <c r="AJ329" s="1902"/>
      <c r="AK329" s="1902"/>
      <c r="AL329" s="1902"/>
      <c r="AM329" s="1902"/>
      <c r="AN329" s="1902"/>
      <c r="AO329" s="1902"/>
      <c r="AP329" s="1902"/>
      <c r="AQ329" s="1902"/>
      <c r="AR329" s="1902"/>
      <c r="AS329" s="1902"/>
      <c r="AT329" s="1902"/>
      <c r="AU329" s="1902"/>
      <c r="AV329" s="1902"/>
      <c r="AW329" s="1902"/>
      <c r="AX329" s="1902"/>
      <c r="AY329" s="1902"/>
      <c r="AZ329" s="1902"/>
      <c r="BA329" s="1902"/>
      <c r="BB329" s="1902"/>
      <c r="BC329" s="1902"/>
      <c r="BD329" s="1902"/>
      <c r="BE329" s="1902"/>
      <c r="BF329" s="1902"/>
      <c r="BG329" s="1902"/>
      <c r="BH329" s="1902"/>
      <c r="BI329" s="1902"/>
      <c r="BJ329" s="1902"/>
      <c r="BK329" s="1902"/>
      <c r="BL329" s="1902"/>
      <c r="BM329" s="1902"/>
      <c r="BN329" s="1902"/>
      <c r="BO329" s="1902"/>
      <c r="BP329" s="1902"/>
      <c r="BQ329" s="1902"/>
      <c r="BR329" s="1902"/>
      <c r="BS329" s="1902"/>
      <c r="BT329" s="1902"/>
      <c r="BU329" s="1902"/>
      <c r="BV329" s="1902"/>
      <c r="BW329" s="1902"/>
      <c r="BX329" s="1902"/>
      <c r="BY329" s="1902"/>
      <c r="BZ329" s="1902"/>
      <c r="CA329" s="1902"/>
      <c r="CB329" s="1902"/>
      <c r="CC329" s="1902"/>
      <c r="CD329" s="1902"/>
      <c r="CE329" s="1902"/>
      <c r="CF329" s="1902"/>
    </row>
    <row r="330" spans="2:84" s="329" customFormat="1">
      <c r="B330" s="1902"/>
      <c r="C330" s="1902"/>
      <c r="D330" s="1902"/>
      <c r="E330" s="1902"/>
      <c r="F330" s="1902"/>
      <c r="G330" s="1902"/>
      <c r="H330" s="1902"/>
      <c r="I330" s="1902"/>
      <c r="J330" s="1902"/>
      <c r="K330" s="1902"/>
      <c r="L330" s="1940"/>
      <c r="M330" s="1940"/>
      <c r="N330" s="1940"/>
      <c r="O330" s="1940"/>
      <c r="P330" s="339"/>
      <c r="Q330" s="1902"/>
      <c r="R330" s="1902"/>
      <c r="S330" s="1902"/>
      <c r="T330" s="1902"/>
      <c r="U330" s="1902"/>
      <c r="V330" s="1902"/>
      <c r="W330" s="1902"/>
      <c r="X330" s="1902"/>
      <c r="Y330" s="1902"/>
      <c r="Z330" s="1902"/>
      <c r="AA330" s="1902"/>
      <c r="AB330" s="1902"/>
      <c r="AC330" s="1902"/>
      <c r="AD330" s="1902"/>
      <c r="AE330" s="1902"/>
      <c r="AF330" s="1902"/>
      <c r="AG330" s="1902"/>
      <c r="AH330" s="1902"/>
      <c r="AI330" s="1902"/>
      <c r="AJ330" s="1902"/>
      <c r="AK330" s="1902"/>
      <c r="AL330" s="1902"/>
      <c r="AM330" s="1902"/>
      <c r="AN330" s="1902"/>
      <c r="AO330" s="1902"/>
      <c r="AP330" s="1902"/>
      <c r="AQ330" s="1902"/>
      <c r="AR330" s="1902"/>
      <c r="AS330" s="1902"/>
      <c r="AT330" s="1902"/>
      <c r="AU330" s="1902"/>
      <c r="AV330" s="1902"/>
      <c r="AW330" s="1902"/>
      <c r="AX330" s="1902"/>
      <c r="AY330" s="1902"/>
      <c r="AZ330" s="1902"/>
      <c r="BA330" s="1902"/>
      <c r="BB330" s="1902"/>
      <c r="BC330" s="1902"/>
      <c r="BD330" s="1902"/>
      <c r="BE330" s="1902"/>
      <c r="BF330" s="1902"/>
      <c r="BG330" s="1902"/>
      <c r="BH330" s="1902"/>
      <c r="BI330" s="1902"/>
      <c r="BJ330" s="1902"/>
      <c r="BK330" s="1902"/>
      <c r="BL330" s="1902"/>
      <c r="BM330" s="1902"/>
      <c r="BN330" s="1902"/>
      <c r="BO330" s="1902"/>
      <c r="BP330" s="1902"/>
      <c r="BQ330" s="1902"/>
      <c r="BR330" s="1902"/>
      <c r="BS330" s="1902"/>
      <c r="BT330" s="1902"/>
      <c r="BU330" s="1902"/>
      <c r="BV330" s="1902"/>
      <c r="BW330" s="1902"/>
      <c r="BX330" s="1902"/>
      <c r="BY330" s="1902"/>
      <c r="BZ330" s="1902"/>
      <c r="CA330" s="1902"/>
      <c r="CB330" s="1902"/>
      <c r="CC330" s="1902"/>
      <c r="CD330" s="1902"/>
      <c r="CE330" s="1902"/>
      <c r="CF330" s="1902"/>
    </row>
    <row r="331" spans="2:84" s="329" customFormat="1">
      <c r="B331" s="1902"/>
      <c r="C331" s="1902"/>
      <c r="D331" s="1902"/>
      <c r="E331" s="1902"/>
      <c r="F331" s="1902"/>
      <c r="G331" s="1902"/>
      <c r="H331" s="1902"/>
      <c r="I331" s="1902"/>
      <c r="J331" s="1902"/>
      <c r="K331" s="1902"/>
      <c r="L331" s="1940"/>
      <c r="M331" s="1940"/>
      <c r="N331" s="1940"/>
      <c r="O331" s="1940"/>
      <c r="P331" s="339"/>
      <c r="Q331" s="1902"/>
      <c r="R331" s="1902"/>
      <c r="S331" s="1902"/>
      <c r="T331" s="1902"/>
      <c r="U331" s="1902"/>
      <c r="V331" s="1902"/>
      <c r="W331" s="1902"/>
      <c r="X331" s="1902"/>
      <c r="Y331" s="1902"/>
      <c r="Z331" s="1902"/>
      <c r="AA331" s="1902"/>
      <c r="AB331" s="1902"/>
      <c r="AC331" s="1902"/>
      <c r="AD331" s="1902"/>
      <c r="AE331" s="1902"/>
      <c r="AF331" s="1902"/>
      <c r="AG331" s="1902"/>
      <c r="AH331" s="1902"/>
      <c r="AI331" s="1902"/>
      <c r="AJ331" s="1902"/>
      <c r="AK331" s="1902"/>
      <c r="AL331" s="1902"/>
      <c r="AM331" s="1902"/>
      <c r="AN331" s="1902"/>
      <c r="AO331" s="1902"/>
      <c r="AP331" s="1902"/>
      <c r="AQ331" s="1902"/>
      <c r="AR331" s="1902"/>
      <c r="AS331" s="1902"/>
      <c r="AT331" s="1902"/>
      <c r="AU331" s="1902"/>
      <c r="AV331" s="1902"/>
      <c r="AW331" s="1902"/>
      <c r="AX331" s="1902"/>
      <c r="AY331" s="1902"/>
      <c r="AZ331" s="1902"/>
      <c r="BA331" s="1902"/>
      <c r="BB331" s="1902"/>
      <c r="BC331" s="1902"/>
      <c r="BD331" s="1902"/>
      <c r="BE331" s="1902"/>
      <c r="BF331" s="1902"/>
      <c r="BG331" s="1902"/>
      <c r="BH331" s="1902"/>
      <c r="BI331" s="1902"/>
      <c r="BJ331" s="1902"/>
      <c r="BK331" s="1902"/>
      <c r="BL331" s="1902"/>
      <c r="BM331" s="1902"/>
      <c r="BN331" s="1902"/>
      <c r="BO331" s="1902"/>
      <c r="BP331" s="1902"/>
      <c r="BQ331" s="1902"/>
      <c r="BR331" s="1902"/>
      <c r="BS331" s="1902"/>
      <c r="BT331" s="1902"/>
      <c r="BU331" s="1902"/>
      <c r="BV331" s="1902"/>
      <c r="BW331" s="1902"/>
      <c r="BX331" s="1902"/>
      <c r="BY331" s="1902"/>
      <c r="BZ331" s="1902"/>
      <c r="CA331" s="1902"/>
      <c r="CB331" s="1902"/>
      <c r="CC331" s="1902"/>
      <c r="CD331" s="1902"/>
      <c r="CE331" s="1902"/>
      <c r="CF331" s="1902"/>
    </row>
    <row r="332" spans="2:84" s="329" customFormat="1">
      <c r="B332" s="1902"/>
      <c r="C332" s="1902"/>
      <c r="D332" s="1902"/>
      <c r="E332" s="1902"/>
      <c r="F332" s="1902"/>
      <c r="G332" s="1902"/>
      <c r="H332" s="1902"/>
      <c r="I332" s="1902"/>
      <c r="J332" s="1902"/>
      <c r="K332" s="1902"/>
      <c r="L332" s="1940"/>
      <c r="M332" s="1940"/>
      <c r="N332" s="1940"/>
      <c r="O332" s="1940"/>
      <c r="P332" s="339"/>
      <c r="Q332" s="1902"/>
      <c r="R332" s="1902"/>
      <c r="S332" s="1902"/>
      <c r="T332" s="1902"/>
      <c r="U332" s="1902"/>
      <c r="V332" s="1902"/>
      <c r="W332" s="1902"/>
      <c r="X332" s="1902"/>
      <c r="Y332" s="1902"/>
      <c r="Z332" s="1902"/>
      <c r="AA332" s="1902"/>
      <c r="AB332" s="1902"/>
      <c r="AC332" s="1902"/>
      <c r="AD332" s="1902"/>
      <c r="AE332" s="1902"/>
      <c r="AF332" s="1902"/>
      <c r="AG332" s="1902"/>
      <c r="AH332" s="1902"/>
      <c r="AI332" s="1902"/>
      <c r="AJ332" s="1902"/>
      <c r="AK332" s="1902"/>
      <c r="AL332" s="1902"/>
      <c r="AM332" s="1902"/>
      <c r="AN332" s="1902"/>
      <c r="AO332" s="1902"/>
      <c r="AP332" s="1902"/>
      <c r="AQ332" s="1902"/>
      <c r="AR332" s="1902"/>
      <c r="AS332" s="1902"/>
      <c r="AT332" s="1902"/>
      <c r="AU332" s="1902"/>
      <c r="AV332" s="1902"/>
      <c r="AW332" s="1902"/>
      <c r="AX332" s="1902"/>
      <c r="AY332" s="1902"/>
      <c r="AZ332" s="1902"/>
      <c r="BA332" s="1902"/>
      <c r="BB332" s="1902"/>
      <c r="BC332" s="1902"/>
      <c r="BD332" s="1902"/>
      <c r="BE332" s="1902"/>
      <c r="BF332" s="1902"/>
      <c r="BG332" s="1902"/>
      <c r="BH332" s="1902"/>
      <c r="BI332" s="1902"/>
      <c r="BJ332" s="1902"/>
      <c r="BK332" s="1902"/>
      <c r="BL332" s="1902"/>
      <c r="BM332" s="1902"/>
      <c r="BN332" s="1902"/>
      <c r="BO332" s="1902"/>
      <c r="BP332" s="1902"/>
      <c r="BQ332" s="1902"/>
      <c r="BR332" s="1902"/>
      <c r="BS332" s="1902"/>
      <c r="BT332" s="1902"/>
      <c r="BU332" s="1902"/>
      <c r="BV332" s="1902"/>
      <c r="BW332" s="1902"/>
      <c r="BX332" s="1902"/>
      <c r="BY332" s="1902"/>
      <c r="BZ332" s="1902"/>
      <c r="CA332" s="1902"/>
      <c r="CB332" s="1902"/>
      <c r="CC332" s="1902"/>
      <c r="CD332" s="1902"/>
      <c r="CE332" s="1902"/>
      <c r="CF332" s="1902"/>
    </row>
    <row r="333" spans="2:84" s="329" customFormat="1">
      <c r="B333" s="1902"/>
      <c r="C333" s="1902"/>
      <c r="D333" s="1902"/>
      <c r="E333" s="1902"/>
      <c r="F333" s="1902"/>
      <c r="G333" s="1902"/>
      <c r="H333" s="1902"/>
      <c r="I333" s="1902"/>
      <c r="J333" s="1902"/>
      <c r="K333" s="1902"/>
      <c r="L333" s="1940"/>
      <c r="M333" s="1940"/>
      <c r="N333" s="1940"/>
      <c r="O333" s="1940"/>
      <c r="P333" s="339"/>
      <c r="Q333" s="1902"/>
      <c r="R333" s="1902"/>
      <c r="S333" s="1902"/>
      <c r="T333" s="1902"/>
      <c r="U333" s="1902"/>
      <c r="V333" s="1902"/>
      <c r="W333" s="1902"/>
      <c r="X333" s="1902"/>
      <c r="Y333" s="1902"/>
      <c r="Z333" s="1902"/>
      <c r="AA333" s="1902"/>
      <c r="AB333" s="1902"/>
      <c r="AC333" s="1902"/>
      <c r="AD333" s="1902"/>
      <c r="AE333" s="1902"/>
      <c r="AF333" s="1902"/>
      <c r="AG333" s="1902"/>
      <c r="AH333" s="1902"/>
      <c r="AI333" s="1902"/>
      <c r="AJ333" s="1902"/>
      <c r="AK333" s="1902"/>
      <c r="AL333" s="1902"/>
      <c r="AM333" s="1902"/>
      <c r="AN333" s="1902"/>
      <c r="AO333" s="1902"/>
      <c r="AP333" s="1902"/>
      <c r="AQ333" s="1902"/>
      <c r="AR333" s="1902"/>
      <c r="AS333" s="1902"/>
      <c r="AT333" s="1902"/>
      <c r="AU333" s="1902"/>
      <c r="AV333" s="1902"/>
      <c r="AW333" s="1902"/>
      <c r="AX333" s="1902"/>
      <c r="AY333" s="1902"/>
      <c r="AZ333" s="1902"/>
      <c r="BA333" s="1902"/>
      <c r="BB333" s="1902"/>
      <c r="BC333" s="1902"/>
      <c r="BD333" s="1902"/>
      <c r="BE333" s="1902"/>
      <c r="BF333" s="1902"/>
      <c r="BG333" s="1902"/>
      <c r="BH333" s="1902"/>
      <c r="BI333" s="1902"/>
      <c r="BJ333" s="1902"/>
      <c r="BK333" s="1902"/>
      <c r="BL333" s="1902"/>
      <c r="BM333" s="1902"/>
      <c r="BN333" s="1902"/>
      <c r="BO333" s="1902"/>
      <c r="BP333" s="1902"/>
      <c r="BQ333" s="1902"/>
      <c r="BR333" s="1902"/>
      <c r="BS333" s="1902"/>
      <c r="BT333" s="1902"/>
      <c r="BU333" s="1902"/>
      <c r="BV333" s="1902"/>
      <c r="BW333" s="1902"/>
      <c r="BX333" s="1902"/>
      <c r="BY333" s="1902"/>
      <c r="BZ333" s="1902"/>
      <c r="CA333" s="1902"/>
      <c r="CB333" s="1902"/>
      <c r="CC333" s="1902"/>
      <c r="CD333" s="1902"/>
      <c r="CE333" s="1902"/>
      <c r="CF333" s="1902"/>
    </row>
    <row r="334" spans="2:84" s="329" customFormat="1">
      <c r="B334" s="1902"/>
      <c r="C334" s="1902"/>
      <c r="D334" s="1902"/>
      <c r="E334" s="1902"/>
      <c r="F334" s="1902"/>
      <c r="G334" s="1902"/>
      <c r="H334" s="1902"/>
      <c r="I334" s="1902"/>
      <c r="J334" s="1902"/>
      <c r="K334" s="1902"/>
      <c r="L334" s="1940"/>
      <c r="M334" s="1940"/>
      <c r="N334" s="1940"/>
      <c r="O334" s="1940"/>
      <c r="P334" s="339"/>
      <c r="Q334" s="1902"/>
      <c r="R334" s="1902"/>
      <c r="S334" s="1902"/>
      <c r="T334" s="1902"/>
      <c r="U334" s="1902"/>
      <c r="V334" s="1902"/>
      <c r="W334" s="1902"/>
      <c r="X334" s="1902"/>
      <c r="Y334" s="1902"/>
      <c r="Z334" s="1902"/>
      <c r="AA334" s="1902"/>
      <c r="AB334" s="1902"/>
      <c r="AC334" s="1902"/>
      <c r="AD334" s="1902"/>
      <c r="AE334" s="1902"/>
      <c r="AF334" s="1902"/>
      <c r="AG334" s="1902"/>
      <c r="AH334" s="1902"/>
      <c r="AI334" s="1902"/>
      <c r="AJ334" s="1902"/>
      <c r="AK334" s="1902"/>
      <c r="AL334" s="1902"/>
      <c r="AM334" s="1902"/>
      <c r="AN334" s="1902"/>
      <c r="AO334" s="1902"/>
      <c r="AP334" s="1902"/>
      <c r="AQ334" s="1902"/>
      <c r="AR334" s="1902"/>
      <c r="AS334" s="1902"/>
      <c r="AT334" s="1902"/>
      <c r="AU334" s="1902"/>
      <c r="AV334" s="1902"/>
      <c r="AW334" s="1902"/>
      <c r="AX334" s="1902"/>
      <c r="AY334" s="1902"/>
      <c r="AZ334" s="1902"/>
      <c r="BA334" s="1902"/>
      <c r="BB334" s="1902"/>
      <c r="BC334" s="1902"/>
      <c r="BD334" s="1902"/>
      <c r="BE334" s="1902"/>
      <c r="BF334" s="1902"/>
      <c r="BG334" s="1902"/>
      <c r="BH334" s="1902"/>
      <c r="BI334" s="1902"/>
      <c r="BJ334" s="1902"/>
      <c r="BK334" s="1902"/>
      <c r="BL334" s="1902"/>
      <c r="BM334" s="1902"/>
      <c r="BN334" s="1902"/>
      <c r="BO334" s="1902"/>
      <c r="BP334" s="1902"/>
      <c r="BQ334" s="1902"/>
      <c r="BR334" s="1902"/>
      <c r="BS334" s="1902"/>
      <c r="BT334" s="1902"/>
      <c r="BU334" s="1902"/>
      <c r="BV334" s="1902"/>
      <c r="BW334" s="1902"/>
      <c r="BX334" s="1902"/>
      <c r="BY334" s="1902"/>
      <c r="BZ334" s="1902"/>
      <c r="CA334" s="1902"/>
      <c r="CB334" s="1902"/>
      <c r="CC334" s="1902"/>
      <c r="CD334" s="1902"/>
      <c r="CE334" s="1902"/>
      <c r="CF334" s="1902"/>
    </row>
    <row r="335" spans="2:84" s="329" customFormat="1">
      <c r="B335" s="1902"/>
      <c r="C335" s="1902"/>
      <c r="D335" s="1902"/>
      <c r="E335" s="1902"/>
      <c r="F335" s="1902"/>
      <c r="G335" s="1902"/>
      <c r="H335" s="1902"/>
      <c r="I335" s="1902"/>
      <c r="J335" s="1902"/>
      <c r="K335" s="1902"/>
      <c r="L335" s="1940"/>
      <c r="M335" s="1940"/>
      <c r="N335" s="1940"/>
      <c r="O335" s="1940"/>
      <c r="P335" s="339"/>
      <c r="Q335" s="1902"/>
      <c r="R335" s="1902"/>
      <c r="S335" s="1902"/>
      <c r="T335" s="1902"/>
      <c r="U335" s="1902"/>
      <c r="V335" s="1902"/>
      <c r="W335" s="1902"/>
      <c r="X335" s="1902"/>
      <c r="Y335" s="1902"/>
      <c r="Z335" s="1902"/>
      <c r="AA335" s="1902"/>
      <c r="AB335" s="1902"/>
      <c r="AC335" s="1902"/>
      <c r="AD335" s="1902"/>
      <c r="AE335" s="1902"/>
      <c r="AF335" s="1902"/>
      <c r="AG335" s="1902"/>
      <c r="AH335" s="1902"/>
      <c r="AI335" s="1902"/>
      <c r="AJ335" s="1902"/>
      <c r="AK335" s="1902"/>
      <c r="AL335" s="1902"/>
      <c r="AM335" s="1902"/>
      <c r="AN335" s="1902"/>
      <c r="AO335" s="1902"/>
      <c r="AP335" s="1902"/>
      <c r="AQ335" s="1902"/>
      <c r="AR335" s="1902"/>
      <c r="AS335" s="1902"/>
      <c r="AT335" s="1902"/>
      <c r="AU335" s="1902"/>
      <c r="AV335" s="1902"/>
      <c r="AW335" s="1902"/>
      <c r="AX335" s="1902"/>
      <c r="AY335" s="1902"/>
      <c r="AZ335" s="1902"/>
      <c r="BA335" s="1902"/>
      <c r="BB335" s="1902"/>
      <c r="BC335" s="1902"/>
      <c r="BD335" s="1902"/>
      <c r="BE335" s="1902"/>
      <c r="BF335" s="1902"/>
      <c r="BG335" s="1902"/>
      <c r="BH335" s="1902"/>
      <c r="BI335" s="1902"/>
      <c r="BJ335" s="1902"/>
      <c r="BK335" s="1902"/>
      <c r="BL335" s="1902"/>
      <c r="BM335" s="1902"/>
      <c r="BN335" s="1902"/>
      <c r="BO335" s="1902"/>
      <c r="BP335" s="1902"/>
      <c r="BQ335" s="1902"/>
      <c r="BR335" s="1902"/>
      <c r="BS335" s="1902"/>
      <c r="BT335" s="1902"/>
      <c r="BU335" s="1902"/>
      <c r="BV335" s="1902"/>
      <c r="BW335" s="1902"/>
      <c r="BX335" s="1902"/>
      <c r="BY335" s="1902"/>
      <c r="BZ335" s="1902"/>
      <c r="CA335" s="1902"/>
      <c r="CB335" s="1902"/>
      <c r="CC335" s="1902"/>
      <c r="CD335" s="1902"/>
      <c r="CE335" s="1902"/>
      <c r="CF335" s="1902"/>
    </row>
    <row r="336" spans="2:84" s="329" customFormat="1">
      <c r="B336" s="1902"/>
      <c r="C336" s="1902"/>
      <c r="D336" s="1902"/>
      <c r="E336" s="1902"/>
      <c r="F336" s="1902"/>
      <c r="G336" s="1902"/>
      <c r="H336" s="1902"/>
      <c r="I336" s="1902"/>
      <c r="J336" s="1902"/>
      <c r="K336" s="1902"/>
      <c r="L336" s="1940"/>
      <c r="M336" s="1940"/>
      <c r="N336" s="1940"/>
      <c r="O336" s="1940"/>
      <c r="P336" s="339"/>
      <c r="Q336" s="1902"/>
      <c r="R336" s="1902"/>
      <c r="S336" s="1902"/>
      <c r="T336" s="1902"/>
      <c r="U336" s="1902"/>
      <c r="V336" s="1902"/>
      <c r="W336" s="1902"/>
      <c r="X336" s="1902"/>
      <c r="Y336" s="1902"/>
      <c r="Z336" s="1902"/>
      <c r="AA336" s="1902"/>
      <c r="AB336" s="1902"/>
      <c r="AC336" s="1902"/>
      <c r="AD336" s="1902"/>
      <c r="AE336" s="1902"/>
      <c r="AF336" s="1902"/>
      <c r="AG336" s="1902"/>
      <c r="AH336" s="1902"/>
      <c r="AI336" s="1902"/>
      <c r="AJ336" s="1902"/>
      <c r="AK336" s="1902"/>
      <c r="AL336" s="1902"/>
      <c r="AM336" s="1902"/>
      <c r="AN336" s="1902"/>
      <c r="AO336" s="1902"/>
      <c r="AP336" s="1902"/>
      <c r="AQ336" s="1902"/>
      <c r="AR336" s="1902"/>
      <c r="AS336" s="1902"/>
      <c r="AT336" s="1902"/>
      <c r="AU336" s="1902"/>
      <c r="AV336" s="1902"/>
      <c r="AW336" s="1902"/>
      <c r="AX336" s="1902"/>
      <c r="AY336" s="1902"/>
      <c r="AZ336" s="1902"/>
      <c r="BA336" s="1902"/>
      <c r="BB336" s="1902"/>
      <c r="BC336" s="1902"/>
      <c r="BD336" s="1902"/>
      <c r="BE336" s="1902"/>
      <c r="BF336" s="1902"/>
      <c r="BG336" s="1902"/>
      <c r="BH336" s="1902"/>
      <c r="BI336" s="1902"/>
      <c r="BJ336" s="1902"/>
      <c r="BK336" s="1902"/>
      <c r="BL336" s="1902"/>
      <c r="BM336" s="1902"/>
      <c r="BN336" s="1902"/>
      <c r="BO336" s="1902"/>
      <c r="BP336" s="1902"/>
      <c r="BQ336" s="1902"/>
      <c r="BR336" s="1902"/>
      <c r="BS336" s="1902"/>
      <c r="BT336" s="1902"/>
      <c r="BU336" s="1902"/>
      <c r="BV336" s="1902"/>
      <c r="BW336" s="1902"/>
      <c r="BX336" s="1902"/>
      <c r="BY336" s="1902"/>
      <c r="BZ336" s="1902"/>
      <c r="CA336" s="1902"/>
      <c r="CB336" s="1902"/>
      <c r="CC336" s="1902"/>
      <c r="CD336" s="1902"/>
      <c r="CE336" s="1902"/>
      <c r="CF336" s="1902"/>
    </row>
    <row r="337" spans="2:84" s="329" customFormat="1">
      <c r="B337" s="1902"/>
      <c r="C337" s="1902"/>
      <c r="D337" s="1902"/>
      <c r="E337" s="1902"/>
      <c r="F337" s="1902"/>
      <c r="G337" s="1902"/>
      <c r="H337" s="1902"/>
      <c r="I337" s="1902"/>
      <c r="J337" s="1902"/>
      <c r="K337" s="1902"/>
      <c r="L337" s="1940"/>
      <c r="M337" s="1940"/>
      <c r="N337" s="1940"/>
      <c r="O337" s="1940"/>
      <c r="P337" s="339"/>
      <c r="Q337" s="1902"/>
      <c r="R337" s="1902"/>
      <c r="S337" s="1902"/>
      <c r="T337" s="1902"/>
      <c r="U337" s="1902"/>
      <c r="V337" s="1902"/>
      <c r="W337" s="1902"/>
      <c r="X337" s="1902"/>
      <c r="Y337" s="1902"/>
      <c r="Z337" s="1902"/>
      <c r="AA337" s="1902"/>
      <c r="AB337" s="1902"/>
      <c r="AC337" s="1902"/>
      <c r="AD337" s="1902"/>
      <c r="AE337" s="1902"/>
      <c r="AF337" s="1902"/>
      <c r="AG337" s="1902"/>
      <c r="AH337" s="1902"/>
      <c r="AI337" s="1902"/>
      <c r="AJ337" s="1902"/>
      <c r="AK337" s="1902"/>
      <c r="AL337" s="1902"/>
      <c r="AM337" s="1902"/>
      <c r="AN337" s="1902"/>
      <c r="AO337" s="1902"/>
      <c r="AP337" s="1902"/>
      <c r="AQ337" s="1902"/>
      <c r="AR337" s="1902"/>
      <c r="AS337" s="1902"/>
      <c r="AT337" s="1902"/>
      <c r="AU337" s="1902"/>
      <c r="AV337" s="1902"/>
      <c r="AW337" s="1902"/>
      <c r="AX337" s="1902"/>
      <c r="AY337" s="1902"/>
      <c r="AZ337" s="1902"/>
      <c r="BA337" s="1902"/>
      <c r="BB337" s="1902"/>
      <c r="BC337" s="1902"/>
      <c r="BD337" s="1902"/>
      <c r="BE337" s="1902"/>
      <c r="BF337" s="1902"/>
      <c r="BG337" s="1902"/>
      <c r="BH337" s="1902"/>
      <c r="BI337" s="1902"/>
      <c r="BJ337" s="1902"/>
      <c r="BK337" s="1902"/>
      <c r="BL337" s="1902"/>
      <c r="BM337" s="1902"/>
      <c r="BN337" s="1902"/>
      <c r="BO337" s="1902"/>
      <c r="BP337" s="1902"/>
      <c r="BQ337" s="1902"/>
      <c r="BR337" s="1902"/>
      <c r="BS337" s="1902"/>
      <c r="BT337" s="1902"/>
      <c r="BU337" s="1902"/>
      <c r="BV337" s="1902"/>
      <c r="BW337" s="1902"/>
      <c r="BX337" s="1902"/>
      <c r="BY337" s="1902"/>
      <c r="BZ337" s="1902"/>
      <c r="CA337" s="1902"/>
      <c r="CB337" s="1902"/>
      <c r="CC337" s="1902"/>
      <c r="CD337" s="1902"/>
      <c r="CE337" s="1902"/>
      <c r="CF337" s="1902"/>
    </row>
    <row r="338" spans="2:84" s="329" customFormat="1">
      <c r="B338" s="1902"/>
      <c r="C338" s="1902"/>
      <c r="D338" s="1902"/>
      <c r="E338" s="1902"/>
      <c r="F338" s="1902"/>
      <c r="G338" s="1902"/>
      <c r="H338" s="1902"/>
      <c r="I338" s="1902"/>
      <c r="J338" s="1902"/>
      <c r="K338" s="1902"/>
      <c r="L338" s="1940"/>
      <c r="M338" s="1940"/>
      <c r="N338" s="1940"/>
      <c r="O338" s="1940"/>
      <c r="P338" s="339"/>
      <c r="Q338" s="1902"/>
      <c r="R338" s="1902"/>
      <c r="S338" s="1902"/>
      <c r="T338" s="1902"/>
      <c r="U338" s="1902"/>
      <c r="V338" s="1902"/>
      <c r="W338" s="1902"/>
      <c r="X338" s="1902"/>
      <c r="Y338" s="1902"/>
      <c r="Z338" s="1902"/>
      <c r="AA338" s="1902"/>
      <c r="AB338" s="1902"/>
      <c r="AC338" s="1902"/>
      <c r="AD338" s="1902"/>
      <c r="AE338" s="1902"/>
      <c r="AF338" s="1902"/>
      <c r="AG338" s="1902"/>
      <c r="AH338" s="1902"/>
      <c r="AI338" s="1902"/>
      <c r="AJ338" s="1902"/>
      <c r="AK338" s="1902"/>
      <c r="AL338" s="1902"/>
      <c r="AM338" s="1902"/>
      <c r="AN338" s="1902"/>
      <c r="AO338" s="1902"/>
      <c r="AP338" s="1902"/>
      <c r="AQ338" s="1902"/>
      <c r="AR338" s="1902"/>
      <c r="AS338" s="1902"/>
      <c r="AT338" s="1902"/>
      <c r="AU338" s="1902"/>
      <c r="AV338" s="1902"/>
      <c r="AW338" s="1902"/>
      <c r="AX338" s="1902"/>
      <c r="AY338" s="1902"/>
      <c r="AZ338" s="1902"/>
      <c r="BA338" s="1902"/>
      <c r="BB338" s="1902"/>
      <c r="BC338" s="1902"/>
      <c r="BD338" s="1902"/>
      <c r="BE338" s="1902"/>
      <c r="BF338" s="1902"/>
      <c r="BG338" s="1902"/>
      <c r="BH338" s="1902"/>
      <c r="BI338" s="1902"/>
      <c r="BJ338" s="1902"/>
      <c r="BK338" s="1902"/>
      <c r="BL338" s="1902"/>
      <c r="BM338" s="1902"/>
      <c r="BN338" s="1902"/>
      <c r="BO338" s="1902"/>
      <c r="BP338" s="1902"/>
      <c r="BQ338" s="1902"/>
      <c r="BR338" s="1902"/>
      <c r="BS338" s="1902"/>
      <c r="BT338" s="1902"/>
      <c r="BU338" s="1902"/>
      <c r="BV338" s="1902"/>
      <c r="BW338" s="1902"/>
      <c r="BX338" s="1902"/>
      <c r="BY338" s="1902"/>
      <c r="BZ338" s="1902"/>
      <c r="CA338" s="1902"/>
      <c r="CB338" s="1902"/>
      <c r="CC338" s="1902"/>
      <c r="CD338" s="1902"/>
      <c r="CE338" s="1902"/>
      <c r="CF338" s="1902"/>
    </row>
    <row r="339" spans="2:84" s="329" customFormat="1">
      <c r="B339" s="1902"/>
      <c r="C339" s="1902"/>
      <c r="D339" s="1902"/>
      <c r="E339" s="1902"/>
      <c r="F339" s="1902"/>
      <c r="G339" s="1902"/>
      <c r="H339" s="1902"/>
      <c r="I339" s="1902"/>
      <c r="J339" s="1902"/>
      <c r="K339" s="1902"/>
      <c r="L339" s="1940"/>
      <c r="M339" s="1940"/>
      <c r="N339" s="1940"/>
      <c r="O339" s="1940"/>
      <c r="P339" s="339"/>
      <c r="Q339" s="1902"/>
      <c r="R339" s="1902"/>
      <c r="S339" s="1902"/>
      <c r="T339" s="1902"/>
      <c r="U339" s="1902"/>
      <c r="V339" s="1902"/>
      <c r="W339" s="1902"/>
      <c r="X339" s="1902"/>
      <c r="Y339" s="1902"/>
      <c r="Z339" s="1902"/>
      <c r="AA339" s="1902"/>
      <c r="AB339" s="1902"/>
      <c r="AC339" s="1902"/>
      <c r="AD339" s="1902"/>
      <c r="AE339" s="1902"/>
      <c r="AF339" s="1902"/>
      <c r="AG339" s="1902"/>
      <c r="AH339" s="1902"/>
      <c r="AI339" s="1902"/>
      <c r="AJ339" s="1902"/>
      <c r="AK339" s="1902"/>
      <c r="AL339" s="1902"/>
      <c r="AM339" s="1902"/>
      <c r="AN339" s="1902"/>
      <c r="AO339" s="1902"/>
      <c r="AP339" s="1902"/>
      <c r="AQ339" s="1902"/>
      <c r="AR339" s="1902"/>
      <c r="AS339" s="1902"/>
      <c r="AT339" s="1902"/>
      <c r="AU339" s="1902"/>
      <c r="AV339" s="1902"/>
      <c r="AW339" s="1902"/>
      <c r="AX339" s="1902"/>
      <c r="AY339" s="1902"/>
      <c r="AZ339" s="1902"/>
      <c r="BA339" s="1902"/>
      <c r="BB339" s="1902"/>
      <c r="BC339" s="1902"/>
      <c r="BD339" s="1902"/>
      <c r="BE339" s="1902"/>
      <c r="BF339" s="1902"/>
      <c r="BG339" s="1902"/>
      <c r="BH339" s="1902"/>
      <c r="BI339" s="1902"/>
      <c r="BJ339" s="1902"/>
      <c r="BK339" s="1902"/>
      <c r="BL339" s="1902"/>
      <c r="BM339" s="1902"/>
      <c r="BN339" s="1902"/>
      <c r="BO339" s="1902"/>
      <c r="BP339" s="1902"/>
      <c r="BQ339" s="1902"/>
      <c r="BR339" s="1902"/>
      <c r="BS339" s="1902"/>
      <c r="BT339" s="1902"/>
      <c r="BU339" s="1902"/>
      <c r="BV339" s="1902"/>
      <c r="BW339" s="1902"/>
      <c r="BX339" s="1902"/>
      <c r="BY339" s="1902"/>
      <c r="BZ339" s="1902"/>
      <c r="CA339" s="1902"/>
      <c r="CB339" s="1902"/>
      <c r="CC339" s="1902"/>
      <c r="CD339" s="1902"/>
      <c r="CE339" s="1902"/>
      <c r="CF339" s="1902"/>
    </row>
    <row r="340" spans="2:84" s="329" customFormat="1">
      <c r="B340" s="1902"/>
      <c r="C340" s="1902"/>
      <c r="D340" s="1902"/>
      <c r="E340" s="1902"/>
      <c r="F340" s="1902"/>
      <c r="G340" s="1902"/>
      <c r="H340" s="1902"/>
      <c r="I340" s="1902"/>
      <c r="J340" s="1902"/>
      <c r="K340" s="1902"/>
      <c r="L340" s="1940"/>
      <c r="M340" s="1940"/>
      <c r="N340" s="1940"/>
      <c r="O340" s="1940"/>
      <c r="P340" s="339"/>
      <c r="Q340" s="1902"/>
      <c r="R340" s="1902"/>
      <c r="S340" s="1902"/>
      <c r="T340" s="1902"/>
      <c r="U340" s="1902"/>
      <c r="V340" s="1902"/>
      <c r="W340" s="1902"/>
      <c r="X340" s="1902"/>
      <c r="Y340" s="1902"/>
      <c r="Z340" s="1902"/>
      <c r="AA340" s="1902"/>
      <c r="AB340" s="1902"/>
      <c r="AC340" s="1902"/>
      <c r="AD340" s="1902"/>
      <c r="AE340" s="1902"/>
      <c r="AF340" s="1902"/>
      <c r="AG340" s="1902"/>
      <c r="AH340" s="1902"/>
      <c r="AI340" s="1902"/>
      <c r="AJ340" s="1902"/>
      <c r="AK340" s="1902"/>
      <c r="AL340" s="1902"/>
      <c r="AM340" s="1902"/>
      <c r="AN340" s="1902"/>
      <c r="AO340" s="1902"/>
      <c r="AP340" s="1902"/>
      <c r="AQ340" s="1902"/>
      <c r="AR340" s="1902"/>
      <c r="AS340" s="1902"/>
      <c r="AT340" s="1902"/>
      <c r="AU340" s="1902"/>
      <c r="AV340" s="1902"/>
      <c r="AW340" s="1902"/>
      <c r="AX340" s="1902"/>
      <c r="AY340" s="1902"/>
      <c r="AZ340" s="1902"/>
      <c r="BA340" s="1902"/>
      <c r="BB340" s="1902"/>
      <c r="BC340" s="1902"/>
      <c r="BD340" s="1902"/>
      <c r="BE340" s="1902"/>
      <c r="BF340" s="1902"/>
      <c r="BG340" s="1902"/>
      <c r="BH340" s="1902"/>
      <c r="BI340" s="1902"/>
      <c r="BJ340" s="1902"/>
      <c r="BK340" s="1902"/>
      <c r="BL340" s="1902"/>
      <c r="BM340" s="1902"/>
      <c r="BN340" s="1902"/>
      <c r="BO340" s="1902"/>
      <c r="BP340" s="1902"/>
      <c r="BQ340" s="1902"/>
      <c r="BR340" s="1902"/>
      <c r="BS340" s="1902"/>
      <c r="BT340" s="1902"/>
      <c r="BU340" s="1902"/>
      <c r="BV340" s="1902"/>
      <c r="BW340" s="1902"/>
      <c r="BX340" s="1902"/>
      <c r="BY340" s="1902"/>
      <c r="BZ340" s="1902"/>
      <c r="CA340" s="1902"/>
      <c r="CB340" s="1902"/>
      <c r="CC340" s="1902"/>
      <c r="CD340" s="1902"/>
      <c r="CE340" s="1902"/>
      <c r="CF340" s="1902"/>
    </row>
    <row r="341" spans="2:84" s="329" customFormat="1">
      <c r="B341" s="1902"/>
      <c r="C341" s="1902"/>
      <c r="D341" s="1902"/>
      <c r="E341" s="1902"/>
      <c r="F341" s="1902"/>
      <c r="G341" s="1902"/>
      <c r="H341" s="1902"/>
      <c r="I341" s="1902"/>
      <c r="J341" s="1902"/>
      <c r="K341" s="1902"/>
      <c r="L341" s="1940"/>
      <c r="M341" s="1940"/>
      <c r="N341" s="1940"/>
      <c r="O341" s="1940"/>
      <c r="P341" s="339"/>
      <c r="Q341" s="1902"/>
      <c r="R341" s="1902"/>
      <c r="S341" s="1902"/>
      <c r="T341" s="1902"/>
      <c r="U341" s="1902"/>
      <c r="V341" s="1902"/>
      <c r="W341" s="1902"/>
      <c r="X341" s="1902"/>
      <c r="Y341" s="1902"/>
      <c r="Z341" s="1902"/>
      <c r="AA341" s="1902"/>
      <c r="AB341" s="1902"/>
      <c r="AC341" s="1902"/>
      <c r="AD341" s="1902"/>
      <c r="AE341" s="1902"/>
      <c r="AF341" s="1902"/>
      <c r="AG341" s="1902"/>
      <c r="AH341" s="1902"/>
      <c r="AI341" s="1902"/>
      <c r="AJ341" s="1902"/>
      <c r="AK341" s="1902"/>
      <c r="AL341" s="1902"/>
      <c r="AM341" s="1902"/>
      <c r="AN341" s="1902"/>
      <c r="AO341" s="1902"/>
      <c r="AP341" s="1902"/>
      <c r="AQ341" s="1902"/>
      <c r="AR341" s="1902"/>
      <c r="AS341" s="1902"/>
      <c r="AT341" s="1902"/>
      <c r="AU341" s="1902"/>
      <c r="AV341" s="1902"/>
      <c r="AW341" s="1902"/>
      <c r="AX341" s="1902"/>
      <c r="AY341" s="1902"/>
      <c r="AZ341" s="1902"/>
      <c r="BA341" s="1902"/>
      <c r="BB341" s="1902"/>
      <c r="BC341" s="1902"/>
      <c r="BD341" s="1902"/>
      <c r="BE341" s="1902"/>
      <c r="BF341" s="1902"/>
      <c r="BG341" s="1902"/>
      <c r="BH341" s="1902"/>
      <c r="BI341" s="1902"/>
      <c r="BJ341" s="1902"/>
      <c r="BK341" s="1902"/>
      <c r="BL341" s="1902"/>
      <c r="BM341" s="1902"/>
      <c r="BN341" s="1902"/>
      <c r="BO341" s="1902"/>
      <c r="BP341" s="1902"/>
      <c r="BQ341" s="1902"/>
      <c r="BR341" s="1902"/>
      <c r="BS341" s="1902"/>
      <c r="BT341" s="1902"/>
      <c r="BU341" s="1902"/>
      <c r="BV341" s="1902"/>
      <c r="BW341" s="1902"/>
      <c r="BX341" s="1902"/>
      <c r="BY341" s="1902"/>
      <c r="BZ341" s="1902"/>
      <c r="CA341" s="1902"/>
      <c r="CB341" s="1902"/>
      <c r="CC341" s="1902"/>
      <c r="CD341" s="1902"/>
      <c r="CE341" s="1902"/>
      <c r="CF341" s="1902"/>
    </row>
    <row r="342" spans="2:84" s="329" customFormat="1">
      <c r="B342" s="1902"/>
      <c r="C342" s="1902"/>
      <c r="D342" s="1902"/>
      <c r="E342" s="1902"/>
      <c r="F342" s="1902"/>
      <c r="G342" s="1902"/>
      <c r="H342" s="1902"/>
      <c r="I342" s="1902"/>
      <c r="J342" s="1902"/>
      <c r="K342" s="1902"/>
      <c r="L342" s="1940"/>
      <c r="M342" s="1940"/>
      <c r="N342" s="1940"/>
      <c r="O342" s="1940"/>
      <c r="P342" s="339"/>
      <c r="Q342" s="1902"/>
      <c r="R342" s="1902"/>
      <c r="S342" s="1902"/>
      <c r="T342" s="1902"/>
      <c r="U342" s="1902"/>
      <c r="V342" s="1902"/>
      <c r="W342" s="1902"/>
      <c r="X342" s="1902"/>
      <c r="Y342" s="1902"/>
      <c r="Z342" s="1902"/>
      <c r="AA342" s="1902"/>
      <c r="AB342" s="1902"/>
      <c r="AC342" s="1902"/>
      <c r="AD342" s="1902"/>
      <c r="AE342" s="1902"/>
      <c r="AF342" s="1902"/>
      <c r="AG342" s="1902"/>
      <c r="AH342" s="1902"/>
      <c r="AI342" s="1902"/>
      <c r="AJ342" s="1902"/>
      <c r="AK342" s="1902"/>
      <c r="AL342" s="1902"/>
      <c r="AM342" s="1902"/>
      <c r="AN342" s="1902"/>
      <c r="AO342" s="1902"/>
      <c r="AP342" s="1902"/>
      <c r="AQ342" s="1902"/>
      <c r="AR342" s="1902"/>
      <c r="AS342" s="1902"/>
      <c r="AT342" s="1902"/>
      <c r="AU342" s="1902"/>
      <c r="AV342" s="1902"/>
      <c r="AW342" s="1902"/>
      <c r="AX342" s="1902"/>
      <c r="AY342" s="1902"/>
      <c r="AZ342" s="1902"/>
      <c r="BA342" s="1902"/>
      <c r="BB342" s="1902"/>
      <c r="BC342" s="1902"/>
      <c r="BD342" s="1902"/>
      <c r="BE342" s="1902"/>
      <c r="BF342" s="1902"/>
      <c r="BG342" s="1902"/>
      <c r="BH342" s="1902"/>
      <c r="BI342" s="1902"/>
      <c r="BJ342" s="1902"/>
      <c r="BK342" s="1902"/>
      <c r="BL342" s="1902"/>
      <c r="BM342" s="1902"/>
      <c r="BN342" s="1902"/>
      <c r="BO342" s="1902"/>
      <c r="BP342" s="1902"/>
      <c r="BQ342" s="1902"/>
      <c r="BR342" s="1902"/>
      <c r="BS342" s="1902"/>
      <c r="BT342" s="1902"/>
      <c r="BU342" s="1902"/>
      <c r="BV342" s="1902"/>
      <c r="BW342" s="1902"/>
      <c r="BX342" s="1902"/>
      <c r="BY342" s="1902"/>
      <c r="BZ342" s="1902"/>
      <c r="CA342" s="1902"/>
      <c r="CB342" s="1902"/>
      <c r="CC342" s="1902"/>
      <c r="CD342" s="1902"/>
      <c r="CE342" s="1902"/>
      <c r="CF342" s="1902"/>
    </row>
    <row r="343" spans="2:84" s="329" customFormat="1">
      <c r="B343" s="1902"/>
      <c r="C343" s="1902"/>
      <c r="D343" s="1902"/>
      <c r="E343" s="1902"/>
      <c r="F343" s="1902"/>
      <c r="G343" s="1902"/>
      <c r="H343" s="1902"/>
      <c r="I343" s="1902"/>
      <c r="J343" s="1902"/>
      <c r="K343" s="1902"/>
      <c r="L343" s="1940"/>
      <c r="M343" s="1940"/>
      <c r="N343" s="1940"/>
      <c r="O343" s="1940"/>
      <c r="P343" s="339"/>
      <c r="Q343" s="1902"/>
      <c r="R343" s="1902"/>
      <c r="S343" s="1902"/>
      <c r="T343" s="1902"/>
      <c r="U343" s="1902"/>
      <c r="V343" s="1902"/>
      <c r="W343" s="1902"/>
      <c r="X343" s="1902"/>
      <c r="Y343" s="1902"/>
      <c r="Z343" s="1902"/>
      <c r="AA343" s="1902"/>
      <c r="AB343" s="1902"/>
      <c r="AC343" s="1902"/>
      <c r="AD343" s="1902"/>
      <c r="AE343" s="1902"/>
      <c r="AF343" s="1902"/>
      <c r="AG343" s="1902"/>
      <c r="AH343" s="1902"/>
      <c r="AI343" s="1902"/>
      <c r="AJ343" s="1902"/>
      <c r="AK343" s="1902"/>
      <c r="AL343" s="1902"/>
      <c r="AM343" s="1902"/>
      <c r="AN343" s="1902"/>
      <c r="AO343" s="1902"/>
      <c r="AP343" s="1902"/>
      <c r="AQ343" s="1902"/>
      <c r="AR343" s="1902"/>
      <c r="AS343" s="1902"/>
      <c r="AT343" s="1902"/>
      <c r="AU343" s="1902"/>
      <c r="AV343" s="1902"/>
      <c r="AW343" s="1902"/>
      <c r="AX343" s="1902"/>
      <c r="AY343" s="1902"/>
      <c r="AZ343" s="1902"/>
      <c r="BA343" s="1902"/>
      <c r="BB343" s="1902"/>
      <c r="BC343" s="1902"/>
      <c r="BD343" s="1902"/>
      <c r="BE343" s="1902"/>
      <c r="BF343" s="1902"/>
      <c r="BG343" s="1902"/>
      <c r="BH343" s="1902"/>
      <c r="BI343" s="1902"/>
      <c r="BJ343" s="1902"/>
      <c r="BK343" s="1902"/>
      <c r="BL343" s="1902"/>
      <c r="BM343" s="1902"/>
      <c r="BN343" s="1902"/>
      <c r="BO343" s="1902"/>
      <c r="BP343" s="1902"/>
      <c r="BQ343" s="1902"/>
      <c r="BR343" s="1902"/>
      <c r="BS343" s="1902"/>
      <c r="BT343" s="1902"/>
      <c r="BU343" s="1902"/>
      <c r="BV343" s="1902"/>
      <c r="BW343" s="1902"/>
      <c r="BX343" s="1902"/>
      <c r="BY343" s="1902"/>
      <c r="BZ343" s="1902"/>
      <c r="CA343" s="1902"/>
      <c r="CB343" s="1902"/>
      <c r="CC343" s="1902"/>
      <c r="CD343" s="1902"/>
      <c r="CE343" s="1902"/>
      <c r="CF343" s="1902"/>
    </row>
    <row r="344" spans="2:84" s="329" customFormat="1">
      <c r="B344" s="1902"/>
      <c r="C344" s="1902"/>
      <c r="D344" s="1902"/>
      <c r="E344" s="1902"/>
      <c r="F344" s="1902"/>
      <c r="G344" s="1902"/>
      <c r="H344" s="1902"/>
      <c r="I344" s="1902"/>
      <c r="J344" s="1902"/>
      <c r="K344" s="1902"/>
      <c r="L344" s="1940"/>
      <c r="M344" s="1940"/>
      <c r="N344" s="1940"/>
      <c r="O344" s="1940"/>
      <c r="P344" s="339"/>
      <c r="Q344" s="1902"/>
      <c r="R344" s="1902"/>
      <c r="S344" s="1902"/>
      <c r="T344" s="1902"/>
      <c r="U344" s="1902"/>
      <c r="V344" s="1902"/>
      <c r="W344" s="1902"/>
      <c r="X344" s="1902"/>
      <c r="Y344" s="1902"/>
      <c r="Z344" s="1902"/>
      <c r="AA344" s="1902"/>
      <c r="AB344" s="1902"/>
      <c r="AC344" s="1902"/>
      <c r="AD344" s="1902"/>
      <c r="AE344" s="1902"/>
      <c r="AF344" s="1902"/>
      <c r="AG344" s="1902"/>
      <c r="AH344" s="1902"/>
      <c r="AI344" s="1902"/>
      <c r="AJ344" s="1902"/>
      <c r="AK344" s="1902"/>
      <c r="AL344" s="1902"/>
      <c r="AM344" s="1902"/>
      <c r="AN344" s="1902"/>
      <c r="AO344" s="1902"/>
      <c r="AP344" s="1902"/>
      <c r="AQ344" s="1902"/>
      <c r="AR344" s="1902"/>
      <c r="AS344" s="1902"/>
      <c r="AT344" s="1902"/>
      <c r="AU344" s="1902"/>
      <c r="AV344" s="1902"/>
      <c r="AW344" s="1902"/>
      <c r="AX344" s="1902"/>
      <c r="AY344" s="1902"/>
      <c r="AZ344" s="1902"/>
      <c r="BA344" s="1902"/>
      <c r="BB344" s="1902"/>
      <c r="BC344" s="1902"/>
      <c r="BD344" s="1902"/>
      <c r="BE344" s="1902"/>
      <c r="BF344" s="1902"/>
      <c r="BG344" s="1902"/>
      <c r="BH344" s="1902"/>
      <c r="BI344" s="1902"/>
      <c r="BJ344" s="1902"/>
      <c r="BK344" s="1902"/>
      <c r="BL344" s="1902"/>
      <c r="BM344" s="1902"/>
      <c r="BN344" s="1902"/>
      <c r="BO344" s="1902"/>
      <c r="BP344" s="1902"/>
      <c r="BQ344" s="1902"/>
      <c r="BR344" s="1902"/>
      <c r="BS344" s="1902"/>
      <c r="BT344" s="1902"/>
      <c r="BU344" s="1902"/>
      <c r="BV344" s="1902"/>
      <c r="BW344" s="1902"/>
      <c r="BX344" s="1902"/>
      <c r="BY344" s="1902"/>
      <c r="BZ344" s="1902"/>
      <c r="CA344" s="1902"/>
      <c r="CB344" s="1902"/>
      <c r="CC344" s="1902"/>
      <c r="CD344" s="1902"/>
      <c r="CE344" s="1902"/>
      <c r="CF344" s="1902"/>
    </row>
    <row r="345" spans="2:84" s="329" customFormat="1">
      <c r="B345" s="1902"/>
      <c r="C345" s="1902"/>
      <c r="D345" s="1902"/>
      <c r="E345" s="1902"/>
      <c r="F345" s="1902"/>
      <c r="G345" s="1902"/>
      <c r="H345" s="1902"/>
      <c r="I345" s="1902"/>
      <c r="J345" s="1902"/>
      <c r="K345" s="1902"/>
      <c r="L345" s="1940"/>
      <c r="M345" s="1940"/>
      <c r="N345" s="1940"/>
      <c r="O345" s="1940"/>
      <c r="P345" s="339"/>
      <c r="Q345" s="1902"/>
      <c r="R345" s="1902"/>
      <c r="S345" s="1902"/>
      <c r="T345" s="1902"/>
      <c r="U345" s="1902"/>
      <c r="V345" s="1902"/>
      <c r="W345" s="1902"/>
      <c r="X345" s="1902"/>
      <c r="Y345" s="1902"/>
      <c r="Z345" s="1902"/>
      <c r="AA345" s="1902"/>
      <c r="AB345" s="1902"/>
      <c r="AC345" s="1902"/>
      <c r="AD345" s="1902"/>
      <c r="AE345" s="1902"/>
      <c r="AF345" s="1902"/>
      <c r="AG345" s="1902"/>
      <c r="AH345" s="1902"/>
      <c r="AI345" s="1902"/>
      <c r="AJ345" s="1902"/>
      <c r="AK345" s="1902"/>
      <c r="AL345" s="1902"/>
      <c r="AM345" s="1902"/>
      <c r="AN345" s="1902"/>
      <c r="AO345" s="1902"/>
      <c r="AP345" s="1902"/>
      <c r="AQ345" s="1902"/>
      <c r="AR345" s="1902"/>
      <c r="AS345" s="1902"/>
      <c r="AT345" s="1902"/>
      <c r="AU345" s="1902"/>
      <c r="AV345" s="1902"/>
      <c r="AW345" s="1902"/>
      <c r="AX345" s="1902"/>
      <c r="AY345" s="1902"/>
      <c r="AZ345" s="1902"/>
      <c r="BA345" s="1902"/>
      <c r="BB345" s="1902"/>
      <c r="BC345" s="1902"/>
      <c r="BD345" s="1902"/>
      <c r="BE345" s="1902"/>
      <c r="BF345" s="1902"/>
      <c r="BG345" s="1902"/>
      <c r="BH345" s="1902"/>
      <c r="BI345" s="1902"/>
      <c r="BJ345" s="1902"/>
      <c r="BK345" s="1902"/>
      <c r="BL345" s="1902"/>
      <c r="BM345" s="1902"/>
      <c r="BN345" s="1902"/>
      <c r="BO345" s="1902"/>
      <c r="BP345" s="1902"/>
      <c r="BQ345" s="1902"/>
      <c r="BR345" s="1902"/>
      <c r="BS345" s="1902"/>
      <c r="BT345" s="1902"/>
      <c r="BU345" s="1902"/>
      <c r="BV345" s="1902"/>
      <c r="BW345" s="1902"/>
      <c r="BX345" s="1902"/>
      <c r="BY345" s="1902"/>
      <c r="BZ345" s="1902"/>
      <c r="CA345" s="1902"/>
      <c r="CB345" s="1902"/>
      <c r="CC345" s="1902"/>
      <c r="CD345" s="1902"/>
      <c r="CE345" s="1902"/>
      <c r="CF345" s="1902"/>
    </row>
    <row r="346" spans="2:84" s="329" customFormat="1">
      <c r="B346" s="1902"/>
      <c r="C346" s="1902"/>
      <c r="D346" s="1902"/>
      <c r="E346" s="1902"/>
      <c r="F346" s="1902"/>
      <c r="G346" s="1902"/>
      <c r="H346" s="1902"/>
      <c r="I346" s="1902"/>
      <c r="J346" s="1902"/>
      <c r="K346" s="1902"/>
      <c r="L346" s="1940"/>
      <c r="M346" s="1940"/>
      <c r="N346" s="1940"/>
      <c r="O346" s="1940"/>
      <c r="P346" s="339"/>
      <c r="Q346" s="1902"/>
      <c r="R346" s="1902"/>
      <c r="S346" s="1902"/>
      <c r="T346" s="1902"/>
      <c r="U346" s="1902"/>
      <c r="V346" s="1902"/>
      <c r="W346" s="1902"/>
      <c r="X346" s="1902"/>
      <c r="Y346" s="1902"/>
      <c r="Z346" s="1902"/>
      <c r="AA346" s="1902"/>
      <c r="AB346" s="1902"/>
      <c r="AC346" s="1902"/>
      <c r="AD346" s="1902"/>
      <c r="AE346" s="1902"/>
      <c r="AF346" s="1902"/>
      <c r="AG346" s="1902"/>
      <c r="AH346" s="1902"/>
      <c r="AI346" s="1902"/>
      <c r="AJ346" s="1902"/>
      <c r="AK346" s="1902"/>
      <c r="AL346" s="1902"/>
      <c r="AM346" s="1902"/>
      <c r="AN346" s="1902"/>
      <c r="AO346" s="1902"/>
      <c r="AP346" s="1902"/>
      <c r="AQ346" s="1902"/>
      <c r="AR346" s="1902"/>
      <c r="AS346" s="1902"/>
      <c r="AT346" s="1902"/>
      <c r="AU346" s="1902"/>
      <c r="AV346" s="1902"/>
      <c r="AW346" s="1902"/>
      <c r="AX346" s="1902"/>
      <c r="AY346" s="1902"/>
      <c r="AZ346" s="1902"/>
      <c r="BA346" s="1902"/>
      <c r="BB346" s="1902"/>
      <c r="BC346" s="1902"/>
      <c r="BD346" s="1902"/>
      <c r="BE346" s="1902"/>
      <c r="BF346" s="1902"/>
      <c r="BG346" s="1902"/>
      <c r="BH346" s="1902"/>
      <c r="BI346" s="1902"/>
      <c r="BJ346" s="1902"/>
      <c r="BK346" s="1902"/>
      <c r="BL346" s="1902"/>
      <c r="BM346" s="1902"/>
      <c r="BN346" s="1902"/>
      <c r="BO346" s="1902"/>
      <c r="BP346" s="1902"/>
      <c r="BQ346" s="1902"/>
      <c r="BR346" s="1902"/>
      <c r="BS346" s="1902"/>
      <c r="BT346" s="1902"/>
      <c r="BU346" s="1902"/>
      <c r="BV346" s="1902"/>
      <c r="BW346" s="1902"/>
      <c r="BX346" s="1902"/>
      <c r="BY346" s="1902"/>
      <c r="BZ346" s="1902"/>
      <c r="CA346" s="1902"/>
      <c r="CB346" s="1902"/>
      <c r="CC346" s="1902"/>
      <c r="CD346" s="1902"/>
      <c r="CE346" s="1902"/>
      <c r="CF346" s="1902"/>
    </row>
    <row r="347" spans="2:84" s="329" customFormat="1">
      <c r="B347" s="1902"/>
      <c r="C347" s="1902"/>
      <c r="D347" s="1902"/>
      <c r="E347" s="1902"/>
      <c r="F347" s="1902"/>
      <c r="G347" s="1902"/>
      <c r="H347" s="1902"/>
      <c r="I347" s="1902"/>
      <c r="J347" s="1902"/>
      <c r="K347" s="1902"/>
      <c r="L347" s="1940"/>
      <c r="M347" s="1940"/>
      <c r="N347" s="1940"/>
      <c r="O347" s="1940"/>
      <c r="P347" s="339"/>
      <c r="Q347" s="1902"/>
      <c r="R347" s="1902"/>
      <c r="S347" s="1902"/>
      <c r="T347" s="1902"/>
      <c r="U347" s="1902"/>
      <c r="V347" s="1902"/>
      <c r="W347" s="1902"/>
      <c r="X347" s="1902"/>
      <c r="Y347" s="1902"/>
      <c r="Z347" s="1902"/>
      <c r="AA347" s="1902"/>
      <c r="AB347" s="1902"/>
      <c r="AC347" s="1902"/>
      <c r="AD347" s="1902"/>
      <c r="AE347" s="1902"/>
      <c r="AF347" s="1902"/>
      <c r="AG347" s="1902"/>
      <c r="AH347" s="1902"/>
      <c r="AI347" s="1902"/>
      <c r="AJ347" s="1902"/>
      <c r="AK347" s="1902"/>
      <c r="AL347" s="1902"/>
      <c r="AM347" s="1902"/>
      <c r="AN347" s="1902"/>
      <c r="AO347" s="1902"/>
      <c r="AP347" s="1902"/>
      <c r="AQ347" s="1902"/>
      <c r="AR347" s="1902"/>
      <c r="AS347" s="1902"/>
      <c r="AT347" s="1902"/>
      <c r="AU347" s="1902"/>
      <c r="AV347" s="1902"/>
      <c r="AW347" s="1902"/>
      <c r="AX347" s="1902"/>
      <c r="AY347" s="1902"/>
      <c r="AZ347" s="1902"/>
      <c r="BA347" s="1902"/>
      <c r="BB347" s="1902"/>
      <c r="BC347" s="1902"/>
      <c r="BD347" s="1902"/>
      <c r="BE347" s="1902"/>
      <c r="BF347" s="1902"/>
      <c r="BG347" s="1902"/>
      <c r="BH347" s="1902"/>
      <c r="BI347" s="1902"/>
      <c r="BJ347" s="1902"/>
      <c r="BK347" s="1902"/>
      <c r="BL347" s="1902"/>
      <c r="BM347" s="1902"/>
      <c r="BN347" s="1902"/>
      <c r="BO347" s="1902"/>
      <c r="BP347" s="1902"/>
      <c r="BQ347" s="1902"/>
      <c r="BR347" s="1902"/>
      <c r="BS347" s="1902"/>
      <c r="BT347" s="1902"/>
      <c r="BU347" s="1902"/>
      <c r="BV347" s="1902"/>
      <c r="BW347" s="1902"/>
      <c r="BX347" s="1902"/>
      <c r="BY347" s="1902"/>
      <c r="BZ347" s="1902"/>
      <c r="CA347" s="1902"/>
      <c r="CB347" s="1902"/>
      <c r="CC347" s="1902"/>
      <c r="CD347" s="1902"/>
      <c r="CE347" s="1902"/>
      <c r="CF347" s="1902"/>
    </row>
    <row r="348" spans="2:84" s="329" customFormat="1">
      <c r="B348" s="1902"/>
      <c r="C348" s="1902"/>
      <c r="D348" s="1902"/>
      <c r="E348" s="1902"/>
      <c r="F348" s="1902"/>
      <c r="G348" s="1902"/>
      <c r="H348" s="1902"/>
      <c r="I348" s="1902"/>
      <c r="J348" s="1902"/>
      <c r="K348" s="1902"/>
      <c r="L348" s="1940"/>
      <c r="M348" s="1940"/>
      <c r="N348" s="1940"/>
      <c r="O348" s="1940"/>
      <c r="P348" s="339"/>
      <c r="Q348" s="1902"/>
      <c r="R348" s="1902"/>
      <c r="S348" s="1902"/>
      <c r="T348" s="1902"/>
      <c r="U348" s="1902"/>
      <c r="V348" s="1902"/>
      <c r="W348" s="1902"/>
      <c r="X348" s="1902"/>
      <c r="Y348" s="1902"/>
      <c r="Z348" s="1902"/>
      <c r="AA348" s="1902"/>
      <c r="AB348" s="1902"/>
      <c r="AC348" s="1902"/>
      <c r="AD348" s="1902"/>
      <c r="AE348" s="1902"/>
      <c r="AF348" s="1902"/>
      <c r="AG348" s="1902"/>
      <c r="AH348" s="1902"/>
      <c r="AI348" s="1902"/>
      <c r="AJ348" s="1902"/>
      <c r="AK348" s="1902"/>
      <c r="AL348" s="1902"/>
      <c r="AM348" s="1902"/>
      <c r="AN348" s="1902"/>
      <c r="AO348" s="1902"/>
      <c r="AP348" s="1902"/>
      <c r="AQ348" s="1902"/>
      <c r="AR348" s="1902"/>
      <c r="AS348" s="1902"/>
      <c r="AT348" s="1902"/>
      <c r="AU348" s="1902"/>
      <c r="AV348" s="1902"/>
      <c r="AW348" s="1902"/>
      <c r="AX348" s="1902"/>
      <c r="AY348" s="1902"/>
      <c r="AZ348" s="1902"/>
      <c r="BA348" s="1902"/>
      <c r="BB348" s="1902"/>
      <c r="BC348" s="1902"/>
      <c r="BD348" s="1902"/>
      <c r="BE348" s="1902"/>
      <c r="BF348" s="1902"/>
      <c r="BG348" s="1902"/>
      <c r="BH348" s="1902"/>
      <c r="BI348" s="1902"/>
      <c r="BJ348" s="1902"/>
      <c r="BK348" s="1902"/>
      <c r="BL348" s="1902"/>
      <c r="BM348" s="1902"/>
      <c r="BN348" s="1902"/>
      <c r="BO348" s="1902"/>
      <c r="BP348" s="1902"/>
      <c r="BQ348" s="1902"/>
      <c r="BR348" s="1902"/>
      <c r="BS348" s="1902"/>
      <c r="BT348" s="1902"/>
      <c r="BU348" s="1902"/>
      <c r="BV348" s="1902"/>
      <c r="BW348" s="1902"/>
      <c r="BX348" s="1902"/>
      <c r="BY348" s="1902"/>
      <c r="BZ348" s="1902"/>
      <c r="CA348" s="1902"/>
      <c r="CB348" s="1902"/>
      <c r="CC348" s="1902"/>
      <c r="CD348" s="1902"/>
      <c r="CE348" s="1902"/>
      <c r="CF348" s="1902"/>
    </row>
    <row r="349" spans="2:84" s="329" customFormat="1">
      <c r="B349" s="1902"/>
      <c r="C349" s="1902"/>
      <c r="D349" s="1902"/>
      <c r="E349" s="1902"/>
      <c r="F349" s="1902"/>
      <c r="G349" s="1902"/>
      <c r="H349" s="1902"/>
      <c r="I349" s="1902"/>
      <c r="J349" s="1902"/>
      <c r="K349" s="1902"/>
      <c r="L349" s="1940"/>
      <c r="M349" s="1940"/>
      <c r="N349" s="1940"/>
      <c r="O349" s="1940"/>
      <c r="P349" s="339"/>
      <c r="Q349" s="1902"/>
      <c r="R349" s="1902"/>
      <c r="S349" s="1902"/>
      <c r="T349" s="1902"/>
      <c r="U349" s="1902"/>
      <c r="V349" s="1902"/>
      <c r="W349" s="1902"/>
      <c r="X349" s="1902"/>
      <c r="Y349" s="1902"/>
      <c r="Z349" s="1902"/>
      <c r="AA349" s="1902"/>
      <c r="AB349" s="1902"/>
      <c r="AC349" s="1902"/>
      <c r="AD349" s="1902"/>
      <c r="AE349" s="1902"/>
      <c r="AF349" s="1902"/>
      <c r="AG349" s="1902"/>
      <c r="AH349" s="1902"/>
      <c r="AI349" s="1902"/>
      <c r="AJ349" s="1902"/>
      <c r="AK349" s="1902"/>
      <c r="AL349" s="1902"/>
      <c r="AM349" s="1902"/>
      <c r="AN349" s="1902"/>
      <c r="AO349" s="1902"/>
      <c r="AP349" s="1902"/>
      <c r="AQ349" s="1902"/>
      <c r="AR349" s="1902"/>
      <c r="AS349" s="1902"/>
      <c r="AT349" s="1902"/>
      <c r="AU349" s="1902"/>
      <c r="AV349" s="1902"/>
      <c r="AW349" s="1902"/>
      <c r="AX349" s="1902"/>
      <c r="AY349" s="1902"/>
      <c r="AZ349" s="1902"/>
      <c r="BA349" s="1902"/>
      <c r="BB349" s="1902"/>
      <c r="BC349" s="1902"/>
      <c r="BD349" s="1902"/>
      <c r="BE349" s="1902"/>
      <c r="BF349" s="1902"/>
      <c r="BG349" s="1902"/>
      <c r="BH349" s="1902"/>
      <c r="BI349" s="1902"/>
      <c r="BJ349" s="1902"/>
      <c r="BK349" s="1902"/>
      <c r="BL349" s="1902"/>
      <c r="BM349" s="1902"/>
      <c r="BN349" s="1902"/>
      <c r="BO349" s="1902"/>
      <c r="BP349" s="1902"/>
      <c r="BQ349" s="1902"/>
      <c r="BR349" s="1902"/>
      <c r="BS349" s="1902"/>
      <c r="BT349" s="1902"/>
      <c r="BU349" s="1902"/>
      <c r="BV349" s="1902"/>
      <c r="BW349" s="1902"/>
      <c r="BX349" s="1902"/>
      <c r="BY349" s="1902"/>
      <c r="BZ349" s="1902"/>
      <c r="CA349" s="1902"/>
      <c r="CB349" s="1902"/>
      <c r="CC349" s="1902"/>
      <c r="CD349" s="1902"/>
      <c r="CE349" s="1902"/>
      <c r="CF349" s="1902"/>
    </row>
    <row r="350" spans="2:84" s="329" customFormat="1">
      <c r="B350" s="1902"/>
      <c r="C350" s="1902"/>
      <c r="D350" s="1902"/>
      <c r="E350" s="1902"/>
      <c r="F350" s="1902"/>
      <c r="G350" s="1902"/>
      <c r="H350" s="1902"/>
      <c r="I350" s="1902"/>
      <c r="J350" s="1902"/>
      <c r="K350" s="1902"/>
      <c r="L350" s="1940"/>
      <c r="M350" s="1940"/>
      <c r="N350" s="1940"/>
      <c r="O350" s="1940"/>
      <c r="P350" s="339"/>
      <c r="Q350" s="1902"/>
      <c r="R350" s="1902"/>
      <c r="S350" s="1902"/>
      <c r="T350" s="1902"/>
      <c r="U350" s="1902"/>
      <c r="V350" s="1902"/>
      <c r="W350" s="1902"/>
      <c r="X350" s="1902"/>
      <c r="Y350" s="1902"/>
      <c r="Z350" s="1902"/>
      <c r="AA350" s="1902"/>
      <c r="AB350" s="1902"/>
      <c r="AC350" s="1902"/>
      <c r="AD350" s="1902"/>
      <c r="AE350" s="1902"/>
      <c r="AF350" s="1902"/>
      <c r="AG350" s="1902"/>
      <c r="AH350" s="1902"/>
      <c r="AI350" s="1902"/>
      <c r="AJ350" s="1902"/>
      <c r="AK350" s="1902"/>
      <c r="AL350" s="1902"/>
      <c r="AM350" s="1902"/>
      <c r="AN350" s="1902"/>
      <c r="AO350" s="1902"/>
      <c r="AP350" s="1902"/>
      <c r="AQ350" s="1902"/>
      <c r="AR350" s="1902"/>
      <c r="AS350" s="1902"/>
      <c r="AT350" s="1902"/>
      <c r="AU350" s="1902"/>
      <c r="AV350" s="1902"/>
      <c r="AW350" s="1902"/>
      <c r="AX350" s="1902"/>
      <c r="AY350" s="1902"/>
      <c r="AZ350" s="1902"/>
      <c r="BA350" s="1902"/>
      <c r="BB350" s="1902"/>
      <c r="BC350" s="1902"/>
      <c r="BD350" s="1902"/>
      <c r="BE350" s="1902"/>
      <c r="BF350" s="1902"/>
      <c r="BG350" s="1902"/>
      <c r="BH350" s="1902"/>
      <c r="BI350" s="1902"/>
      <c r="BJ350" s="1902"/>
      <c r="BK350" s="1902"/>
      <c r="BL350" s="1902"/>
      <c r="BM350" s="1902"/>
      <c r="BN350" s="1902"/>
      <c r="BO350" s="1902"/>
      <c r="BP350" s="1902"/>
      <c r="BQ350" s="1902"/>
      <c r="BR350" s="1902"/>
      <c r="BS350" s="1902"/>
      <c r="BT350" s="1902"/>
      <c r="BU350" s="1902"/>
      <c r="BV350" s="1902"/>
      <c r="BW350" s="1902"/>
      <c r="BX350" s="1902"/>
      <c r="BY350" s="1902"/>
      <c r="BZ350" s="1902"/>
      <c r="CA350" s="1902"/>
      <c r="CB350" s="1902"/>
      <c r="CC350" s="1902"/>
      <c r="CD350" s="1902"/>
      <c r="CE350" s="1902"/>
      <c r="CF350" s="1902"/>
    </row>
    <row r="351" spans="2:84" s="329" customFormat="1">
      <c r="B351" s="1902"/>
      <c r="C351" s="1902"/>
      <c r="D351" s="1902"/>
      <c r="E351" s="1902"/>
      <c r="F351" s="1902"/>
      <c r="G351" s="1902"/>
      <c r="H351" s="1902"/>
      <c r="I351" s="1902"/>
      <c r="J351" s="1902"/>
      <c r="K351" s="1902"/>
      <c r="L351" s="1940"/>
      <c r="M351" s="1940"/>
      <c r="N351" s="1940"/>
      <c r="O351" s="1940"/>
      <c r="P351" s="339"/>
      <c r="Q351" s="1902"/>
      <c r="R351" s="1902"/>
      <c r="S351" s="1902"/>
      <c r="T351" s="1902"/>
      <c r="U351" s="1902"/>
      <c r="V351" s="1902"/>
      <c r="W351" s="1902"/>
      <c r="X351" s="1902"/>
      <c r="Y351" s="1902"/>
      <c r="Z351" s="1902"/>
      <c r="AA351" s="1902"/>
      <c r="AB351" s="1902"/>
      <c r="AC351" s="1902"/>
      <c r="AD351" s="1902"/>
      <c r="AE351" s="1902"/>
      <c r="AF351" s="1902"/>
      <c r="AG351" s="1902"/>
      <c r="AH351" s="1902"/>
      <c r="AI351" s="1902"/>
      <c r="AJ351" s="1902"/>
      <c r="AK351" s="1902"/>
      <c r="AL351" s="1902"/>
      <c r="AM351" s="1902"/>
      <c r="AN351" s="1902"/>
      <c r="AO351" s="1902"/>
      <c r="AP351" s="1902"/>
      <c r="AQ351" s="1902"/>
      <c r="AR351" s="1902"/>
      <c r="AS351" s="1902"/>
      <c r="AT351" s="1902"/>
      <c r="AU351" s="1902"/>
      <c r="AV351" s="1902"/>
      <c r="AW351" s="1902"/>
      <c r="AX351" s="1902"/>
      <c r="AY351" s="1902"/>
      <c r="AZ351" s="1902"/>
      <c r="BA351" s="1902"/>
      <c r="BB351" s="1902"/>
      <c r="BC351" s="1902"/>
      <c r="BD351" s="1902"/>
      <c r="BE351" s="1902"/>
      <c r="BF351" s="1902"/>
      <c r="BG351" s="1902"/>
      <c r="BH351" s="1902"/>
      <c r="BI351" s="1902"/>
      <c r="BJ351" s="1902"/>
      <c r="BK351" s="1902"/>
      <c r="BL351" s="1902"/>
      <c r="BM351" s="1902"/>
      <c r="BN351" s="1902"/>
      <c r="BO351" s="1902"/>
      <c r="BP351" s="1902"/>
      <c r="BQ351" s="1902"/>
      <c r="BR351" s="1902"/>
      <c r="BS351" s="1902"/>
      <c r="BT351" s="1902"/>
      <c r="BU351" s="1902"/>
      <c r="BV351" s="1902"/>
      <c r="BW351" s="1902"/>
      <c r="BX351" s="1902"/>
      <c r="BY351" s="1902"/>
      <c r="BZ351" s="1902"/>
      <c r="CA351" s="1902"/>
      <c r="CB351" s="1902"/>
      <c r="CC351" s="1902"/>
      <c r="CD351" s="1902"/>
      <c r="CE351" s="1902"/>
      <c r="CF351" s="1902"/>
    </row>
    <row r="352" spans="2:84" s="329" customFormat="1">
      <c r="B352" s="1902"/>
      <c r="C352" s="1902"/>
      <c r="D352" s="1902"/>
      <c r="E352" s="1902"/>
      <c r="F352" s="1902"/>
      <c r="G352" s="1902"/>
      <c r="H352" s="1902"/>
      <c r="I352" s="1902"/>
      <c r="J352" s="1902"/>
      <c r="K352" s="1902"/>
      <c r="L352" s="1940"/>
      <c r="M352" s="1940"/>
      <c r="N352" s="1940"/>
      <c r="O352" s="1940"/>
      <c r="P352" s="339"/>
      <c r="Q352" s="1902"/>
      <c r="R352" s="1902"/>
      <c r="S352" s="1902"/>
      <c r="T352" s="1902"/>
      <c r="U352" s="1902"/>
      <c r="V352" s="1902"/>
      <c r="W352" s="1902"/>
      <c r="X352" s="1902"/>
      <c r="Y352" s="1902"/>
      <c r="Z352" s="1902"/>
      <c r="AA352" s="1902"/>
      <c r="AB352" s="1902"/>
      <c r="AC352" s="1902"/>
      <c r="AD352" s="1902"/>
      <c r="AE352" s="1902"/>
      <c r="AF352" s="1902"/>
      <c r="AG352" s="1902"/>
      <c r="AH352" s="1902"/>
      <c r="AI352" s="1902"/>
      <c r="AJ352" s="1902"/>
      <c r="AK352" s="1902"/>
      <c r="AL352" s="1902"/>
      <c r="AM352" s="1902"/>
      <c r="AN352" s="1902"/>
      <c r="AO352" s="1902"/>
      <c r="AP352" s="1902"/>
      <c r="AQ352" s="1902"/>
      <c r="AR352" s="1902"/>
      <c r="AS352" s="1902"/>
      <c r="AT352" s="1902"/>
      <c r="AU352" s="1902"/>
      <c r="AV352" s="1902"/>
      <c r="AW352" s="1902"/>
      <c r="AX352" s="1902"/>
      <c r="AY352" s="1902"/>
      <c r="AZ352" s="1902"/>
      <c r="BA352" s="1902"/>
      <c r="BB352" s="1902"/>
      <c r="BC352" s="1902"/>
      <c r="BD352" s="1902"/>
      <c r="BE352" s="1902"/>
      <c r="BF352" s="1902"/>
      <c r="BG352" s="1902"/>
      <c r="BH352" s="1902"/>
      <c r="BI352" s="1902"/>
      <c r="BJ352" s="1902"/>
      <c r="BK352" s="1902"/>
      <c r="BL352" s="1902"/>
      <c r="BM352" s="1902"/>
      <c r="BN352" s="1902"/>
      <c r="BO352" s="1902"/>
      <c r="BP352" s="1902"/>
      <c r="BQ352" s="1902"/>
      <c r="BR352" s="1902"/>
      <c r="BS352" s="1902"/>
      <c r="BT352" s="1902"/>
      <c r="BU352" s="1902"/>
      <c r="BV352" s="1902"/>
      <c r="BW352" s="1902"/>
      <c r="BX352" s="1902"/>
      <c r="BY352" s="1902"/>
      <c r="BZ352" s="1902"/>
      <c r="CA352" s="1902"/>
      <c r="CB352" s="1902"/>
      <c r="CC352" s="1902"/>
      <c r="CD352" s="1902"/>
      <c r="CE352" s="1902"/>
      <c r="CF352" s="1902"/>
    </row>
    <row r="353" spans="2:84" s="329" customFormat="1">
      <c r="B353" s="1902"/>
      <c r="C353" s="1902"/>
      <c r="D353" s="1902"/>
      <c r="E353" s="1902"/>
      <c r="F353" s="1902"/>
      <c r="G353" s="1902"/>
      <c r="H353" s="1902"/>
      <c r="I353" s="1902"/>
      <c r="J353" s="1902"/>
      <c r="K353" s="1902"/>
      <c r="L353" s="1940"/>
      <c r="M353" s="1940"/>
      <c r="N353" s="1940"/>
      <c r="O353" s="1940"/>
      <c r="P353" s="339"/>
      <c r="Q353" s="1902"/>
      <c r="R353" s="1902"/>
      <c r="S353" s="1902"/>
      <c r="T353" s="1902"/>
      <c r="U353" s="1902"/>
      <c r="V353" s="1902"/>
      <c r="W353" s="1902"/>
      <c r="X353" s="1902"/>
      <c r="Y353" s="1902"/>
      <c r="Z353" s="1902"/>
      <c r="AA353" s="1902"/>
      <c r="AB353" s="1902"/>
      <c r="AC353" s="1902"/>
      <c r="AD353" s="1902"/>
      <c r="AE353" s="1902"/>
      <c r="AF353" s="1902"/>
      <c r="AG353" s="1902"/>
      <c r="AH353" s="1902"/>
      <c r="AI353" s="1902"/>
      <c r="AJ353" s="1902"/>
      <c r="AK353" s="1902"/>
      <c r="AL353" s="1902"/>
      <c r="AM353" s="1902"/>
      <c r="AN353" s="1902"/>
      <c r="AO353" s="1902"/>
      <c r="AP353" s="1902"/>
      <c r="AQ353" s="1902"/>
      <c r="AR353" s="1902"/>
      <c r="AS353" s="1902"/>
      <c r="AT353" s="1902"/>
      <c r="AU353" s="1902"/>
      <c r="AV353" s="1902"/>
      <c r="AW353" s="1902"/>
      <c r="AX353" s="1902"/>
      <c r="AY353" s="1902"/>
      <c r="AZ353" s="1902"/>
      <c r="BA353" s="1902"/>
      <c r="BB353" s="1902"/>
      <c r="BC353" s="1902"/>
      <c r="BD353" s="1902"/>
      <c r="BE353" s="1902"/>
      <c r="BF353" s="1902"/>
      <c r="BG353" s="1902"/>
      <c r="BH353" s="1902"/>
      <c r="BI353" s="1902"/>
      <c r="BJ353" s="1902"/>
      <c r="BK353" s="1902"/>
      <c r="BL353" s="1902"/>
      <c r="BM353" s="1902"/>
      <c r="BN353" s="1902"/>
      <c r="BO353" s="1902"/>
      <c r="BP353" s="1902"/>
      <c r="BQ353" s="1902"/>
      <c r="BR353" s="1902"/>
      <c r="BS353" s="1902"/>
      <c r="BT353" s="1902"/>
      <c r="BU353" s="1902"/>
      <c r="BV353" s="1902"/>
      <c r="BW353" s="1902"/>
      <c r="BX353" s="1902"/>
      <c r="BY353" s="1902"/>
      <c r="BZ353" s="1902"/>
      <c r="CA353" s="1902"/>
      <c r="CB353" s="1902"/>
      <c r="CC353" s="1902"/>
      <c r="CD353" s="1902"/>
      <c r="CE353" s="1902"/>
      <c r="CF353" s="1902"/>
    </row>
    <row r="354" spans="2:84" s="329" customFormat="1">
      <c r="B354" s="1902"/>
      <c r="C354" s="1902"/>
      <c r="D354" s="1902"/>
      <c r="E354" s="1902"/>
      <c r="F354" s="1902"/>
      <c r="G354" s="1902"/>
      <c r="H354" s="1902"/>
      <c r="I354" s="1902"/>
      <c r="J354" s="1902"/>
      <c r="K354" s="1902"/>
      <c r="L354" s="1940"/>
      <c r="M354" s="1940"/>
      <c r="N354" s="1940"/>
      <c r="O354" s="1940"/>
      <c r="P354" s="339"/>
      <c r="Q354" s="1902"/>
      <c r="R354" s="1902"/>
      <c r="S354" s="1902"/>
      <c r="T354" s="1902"/>
      <c r="U354" s="1902"/>
      <c r="V354" s="1902"/>
      <c r="W354" s="1902"/>
      <c r="X354" s="1902"/>
      <c r="Y354" s="1902"/>
      <c r="Z354" s="1902"/>
      <c r="AA354" s="1902"/>
      <c r="AB354" s="1902"/>
      <c r="AC354" s="1902"/>
      <c r="AD354" s="1902"/>
      <c r="AE354" s="1902"/>
      <c r="AF354" s="1902"/>
      <c r="AG354" s="1902"/>
      <c r="AH354" s="1902"/>
      <c r="AI354" s="1902"/>
      <c r="AJ354" s="1902"/>
      <c r="AK354" s="1902"/>
      <c r="AL354" s="1902"/>
      <c r="AM354" s="1902"/>
      <c r="AN354" s="1902"/>
      <c r="AO354" s="1902"/>
      <c r="AP354" s="1902"/>
      <c r="AQ354" s="1902"/>
      <c r="AR354" s="1902"/>
      <c r="AS354" s="1902"/>
      <c r="AT354" s="1902"/>
      <c r="AU354" s="1902"/>
      <c r="AV354" s="1902"/>
      <c r="AW354" s="1902"/>
      <c r="AX354" s="1902"/>
      <c r="AY354" s="1902"/>
      <c r="AZ354" s="1902"/>
      <c r="BA354" s="1902"/>
      <c r="BB354" s="1902"/>
      <c r="BC354" s="1902"/>
      <c r="BD354" s="1902"/>
      <c r="BE354" s="1902"/>
      <c r="BF354" s="1902"/>
      <c r="BG354" s="1902"/>
      <c r="BH354" s="1902"/>
      <c r="BI354" s="1902"/>
      <c r="BJ354" s="1902"/>
      <c r="BK354" s="1902"/>
      <c r="BL354" s="1902"/>
      <c r="BM354" s="1902"/>
      <c r="BN354" s="1902"/>
      <c r="BO354" s="1902"/>
      <c r="BP354" s="1902"/>
      <c r="BQ354" s="1902"/>
      <c r="BR354" s="1902"/>
      <c r="BS354" s="1902"/>
      <c r="BT354" s="1902"/>
      <c r="BU354" s="1902"/>
      <c r="BV354" s="1902"/>
      <c r="BW354" s="1902"/>
      <c r="BX354" s="1902"/>
      <c r="BY354" s="1902"/>
      <c r="BZ354" s="1902"/>
      <c r="CA354" s="1902"/>
      <c r="CB354" s="1902"/>
      <c r="CC354" s="1902"/>
      <c r="CD354" s="1902"/>
      <c r="CE354" s="1902"/>
      <c r="CF354" s="1902"/>
    </row>
    <row r="355" spans="2:84" s="329" customFormat="1">
      <c r="B355" s="1902"/>
      <c r="C355" s="1902"/>
      <c r="D355" s="1902"/>
      <c r="E355" s="1902"/>
      <c r="F355" s="1902"/>
      <c r="G355" s="1902"/>
      <c r="H355" s="1902"/>
      <c r="I355" s="1902"/>
      <c r="J355" s="1902"/>
      <c r="K355" s="1902"/>
      <c r="L355" s="1940"/>
      <c r="M355" s="1940"/>
      <c r="N355" s="1940"/>
      <c r="O355" s="1940"/>
      <c r="P355" s="339"/>
      <c r="Q355" s="1902"/>
      <c r="R355" s="1902"/>
      <c r="S355" s="1902"/>
      <c r="T355" s="1902"/>
      <c r="U355" s="1902"/>
      <c r="V355" s="1902"/>
      <c r="W355" s="1902"/>
      <c r="X355" s="1902"/>
      <c r="Y355" s="1902"/>
      <c r="Z355" s="1902"/>
      <c r="AA355" s="1902"/>
      <c r="AB355" s="1902"/>
      <c r="AC355" s="1902"/>
      <c r="AD355" s="1902"/>
      <c r="AE355" s="1902"/>
      <c r="AF355" s="1902"/>
      <c r="AG355" s="1902"/>
      <c r="AH355" s="1902"/>
      <c r="AI355" s="1902"/>
      <c r="AJ355" s="1902"/>
      <c r="AK355" s="1902"/>
      <c r="AL355" s="1902"/>
      <c r="AM355" s="1902"/>
      <c r="AN355" s="1902"/>
      <c r="AO355" s="1902"/>
      <c r="AP355" s="1902"/>
      <c r="AQ355" s="1902"/>
      <c r="AR355" s="1902"/>
      <c r="AS355" s="1902"/>
      <c r="AT355" s="1902"/>
      <c r="AU355" s="1902"/>
      <c r="AV355" s="1902"/>
      <c r="AW355" s="1902"/>
      <c r="AX355" s="1902"/>
      <c r="AY355" s="1902"/>
      <c r="AZ355" s="1902"/>
      <c r="BA355" s="1902"/>
      <c r="BB355" s="1902"/>
      <c r="BC355" s="1902"/>
      <c r="BD355" s="1902"/>
      <c r="BE355" s="1902"/>
      <c r="BF355" s="1902"/>
      <c r="BG355" s="1902"/>
      <c r="BH355" s="1902"/>
      <c r="BI355" s="1902"/>
      <c r="BJ355" s="1902"/>
      <c r="BK355" s="1902"/>
      <c r="BL355" s="1902"/>
      <c r="BM355" s="1902"/>
      <c r="BN355" s="1902"/>
      <c r="BO355" s="1902"/>
      <c r="BP355" s="1902"/>
      <c r="BQ355" s="1902"/>
      <c r="BR355" s="1902"/>
      <c r="BS355" s="1902"/>
      <c r="BT355" s="1902"/>
      <c r="BU355" s="1902"/>
      <c r="BV355" s="1902"/>
      <c r="BW355" s="1902"/>
      <c r="BX355" s="1902"/>
      <c r="BY355" s="1902"/>
      <c r="BZ355" s="1902"/>
      <c r="CA355" s="1902"/>
      <c r="CB355" s="1902"/>
      <c r="CC355" s="1902"/>
      <c r="CD355" s="1902"/>
      <c r="CE355" s="1902"/>
      <c r="CF355" s="1902"/>
    </row>
    <row r="356" spans="2:84" s="329" customFormat="1">
      <c r="B356" s="1902"/>
      <c r="C356" s="1902"/>
      <c r="D356" s="1902"/>
      <c r="E356" s="1902"/>
      <c r="F356" s="1902"/>
      <c r="G356" s="1902"/>
      <c r="H356" s="1902"/>
      <c r="I356" s="1902"/>
      <c r="J356" s="1902"/>
      <c r="K356" s="1902"/>
      <c r="L356" s="1940"/>
      <c r="M356" s="1940"/>
      <c r="N356" s="1940"/>
      <c r="O356" s="1940"/>
      <c r="P356" s="339"/>
      <c r="Q356" s="1902"/>
      <c r="R356" s="1902"/>
      <c r="S356" s="1902"/>
      <c r="T356" s="1902"/>
      <c r="U356" s="1902"/>
      <c r="V356" s="1902"/>
      <c r="W356" s="1902"/>
      <c r="X356" s="1902"/>
      <c r="Y356" s="1902"/>
      <c r="Z356" s="1902"/>
      <c r="AA356" s="1902"/>
      <c r="AB356" s="1902"/>
      <c r="AC356" s="1902"/>
      <c r="AD356" s="1902"/>
      <c r="AE356" s="1902"/>
      <c r="AF356" s="1902"/>
      <c r="AG356" s="1902"/>
      <c r="AH356" s="1902"/>
      <c r="AI356" s="1902"/>
      <c r="AJ356" s="1902"/>
      <c r="AK356" s="1902"/>
      <c r="AL356" s="1902"/>
      <c r="AM356" s="1902"/>
      <c r="AN356" s="1902"/>
      <c r="AO356" s="1902"/>
      <c r="AP356" s="1902"/>
      <c r="AQ356" s="1902"/>
      <c r="AR356" s="1902"/>
      <c r="AS356" s="1902"/>
      <c r="AT356" s="1902"/>
      <c r="AU356" s="1902"/>
      <c r="AV356" s="1902"/>
      <c r="AW356" s="1902"/>
      <c r="AX356" s="1902"/>
      <c r="AY356" s="1902"/>
      <c r="AZ356" s="1902"/>
      <c r="BA356" s="1902"/>
      <c r="BB356" s="1902"/>
      <c r="BC356" s="1902"/>
      <c r="BD356" s="1902"/>
      <c r="BE356" s="1902"/>
      <c r="BF356" s="1902"/>
      <c r="BG356" s="1902"/>
      <c r="BH356" s="1902"/>
      <c r="BI356" s="1902"/>
      <c r="BJ356" s="1902"/>
      <c r="BK356" s="1902"/>
      <c r="BL356" s="1902"/>
      <c r="BM356" s="1902"/>
      <c r="BN356" s="1902"/>
      <c r="BO356" s="1902"/>
      <c r="BP356" s="1902"/>
      <c r="BQ356" s="1902"/>
      <c r="BR356" s="1902"/>
      <c r="BS356" s="1902"/>
      <c r="BT356" s="1902"/>
      <c r="BU356" s="1902"/>
      <c r="BV356" s="1902"/>
      <c r="BW356" s="1902"/>
      <c r="BX356" s="1902"/>
      <c r="BY356" s="1902"/>
      <c r="BZ356" s="1902"/>
      <c r="CA356" s="1902"/>
      <c r="CB356" s="1902"/>
      <c r="CC356" s="1902"/>
      <c r="CD356" s="1902"/>
      <c r="CE356" s="1902"/>
      <c r="CF356" s="1902"/>
    </row>
    <row r="357" spans="2:84" s="329" customFormat="1">
      <c r="B357" s="1902"/>
      <c r="C357" s="1902"/>
      <c r="D357" s="1902"/>
      <c r="E357" s="1902"/>
      <c r="F357" s="1902"/>
      <c r="G357" s="1902"/>
      <c r="H357" s="1902"/>
      <c r="I357" s="1902"/>
      <c r="J357" s="1902"/>
      <c r="K357" s="1902"/>
      <c r="L357" s="1940"/>
      <c r="M357" s="1940"/>
      <c r="N357" s="1940"/>
      <c r="O357" s="1940"/>
      <c r="P357" s="339"/>
      <c r="Q357" s="1902"/>
      <c r="R357" s="1902"/>
      <c r="S357" s="1902"/>
      <c r="T357" s="1902"/>
      <c r="U357" s="1902"/>
      <c r="V357" s="1902"/>
      <c r="W357" s="1902"/>
      <c r="X357" s="1902"/>
      <c r="Y357" s="1902"/>
      <c r="Z357" s="1902"/>
      <c r="AA357" s="1902"/>
      <c r="AB357" s="1902"/>
      <c r="AC357" s="1902"/>
      <c r="AD357" s="1902"/>
      <c r="AE357" s="1902"/>
      <c r="AF357" s="1902"/>
      <c r="AG357" s="1902"/>
      <c r="AH357" s="1902"/>
      <c r="AI357" s="1902"/>
      <c r="AJ357" s="1902"/>
      <c r="AK357" s="1902"/>
      <c r="AL357" s="1902"/>
      <c r="AM357" s="1902"/>
      <c r="AN357" s="1902"/>
      <c r="AO357" s="1902"/>
      <c r="AP357" s="1902"/>
      <c r="AQ357" s="1902"/>
      <c r="AR357" s="1902"/>
      <c r="AS357" s="1902"/>
      <c r="AT357" s="1902"/>
      <c r="AU357" s="1902"/>
      <c r="AV357" s="1902"/>
      <c r="AW357" s="1902"/>
      <c r="AX357" s="1902"/>
      <c r="AY357" s="1902"/>
      <c r="AZ357" s="1902"/>
      <c r="BA357" s="1902"/>
      <c r="BB357" s="1902"/>
      <c r="BC357" s="1902"/>
      <c r="BD357" s="1902"/>
      <c r="BE357" s="1902"/>
      <c r="BF357" s="1902"/>
      <c r="BG357" s="1902"/>
      <c r="BH357" s="1902"/>
      <c r="BI357" s="1902"/>
      <c r="BJ357" s="1902"/>
      <c r="BK357" s="1902"/>
      <c r="BL357" s="1902"/>
      <c r="BM357" s="1902"/>
      <c r="BN357" s="1902"/>
      <c r="BO357" s="1902"/>
      <c r="BP357" s="1902"/>
      <c r="BQ357" s="1902"/>
      <c r="BR357" s="1902"/>
      <c r="BS357" s="1902"/>
      <c r="BT357" s="1902"/>
      <c r="BU357" s="1902"/>
      <c r="BV357" s="1902"/>
      <c r="BW357" s="1902"/>
      <c r="BX357" s="1902"/>
      <c r="BY357" s="1902"/>
      <c r="BZ357" s="1902"/>
      <c r="CA357" s="1902"/>
      <c r="CB357" s="1902"/>
      <c r="CC357" s="1902"/>
      <c r="CD357" s="1902"/>
      <c r="CE357" s="1902"/>
      <c r="CF357" s="1902"/>
    </row>
    <row r="358" spans="2:84" s="329" customFormat="1">
      <c r="B358" s="1902"/>
      <c r="C358" s="1902"/>
      <c r="D358" s="1902"/>
      <c r="E358" s="1902"/>
      <c r="F358" s="1902"/>
      <c r="G358" s="1902"/>
      <c r="H358" s="1902"/>
      <c r="I358" s="1902"/>
      <c r="J358" s="1902"/>
      <c r="K358" s="1902"/>
      <c r="L358" s="1940"/>
      <c r="M358" s="1940"/>
      <c r="N358" s="1940"/>
      <c r="O358" s="1940"/>
      <c r="P358" s="339"/>
      <c r="Q358" s="1902"/>
      <c r="R358" s="1902"/>
      <c r="S358" s="1902"/>
      <c r="T358" s="1902"/>
      <c r="U358" s="1902"/>
      <c r="V358" s="1902"/>
      <c r="W358" s="1902"/>
      <c r="X358" s="1902"/>
      <c r="Y358" s="1902"/>
      <c r="Z358" s="1902"/>
      <c r="AA358" s="1902"/>
      <c r="AB358" s="1902"/>
      <c r="AC358" s="1902"/>
      <c r="AD358" s="1902"/>
      <c r="AE358" s="1902"/>
      <c r="AF358" s="1902"/>
      <c r="AG358" s="1902"/>
      <c r="AH358" s="1902"/>
      <c r="AI358" s="1902"/>
      <c r="AJ358" s="1902"/>
      <c r="AK358" s="1902"/>
      <c r="AL358" s="1902"/>
      <c r="AM358" s="1902"/>
      <c r="AN358" s="1902"/>
      <c r="AO358" s="1902"/>
      <c r="AP358" s="1902"/>
      <c r="AQ358" s="1902"/>
      <c r="AR358" s="1902"/>
      <c r="AS358" s="1902"/>
      <c r="AT358" s="1902"/>
      <c r="AU358" s="1902"/>
      <c r="AV358" s="1902"/>
      <c r="AW358" s="1902"/>
      <c r="AX358" s="1902"/>
      <c r="AY358" s="1902"/>
      <c r="AZ358" s="1902"/>
      <c r="BA358" s="1902"/>
      <c r="BB358" s="1902"/>
      <c r="BC358" s="1902"/>
      <c r="BD358" s="1902"/>
      <c r="BE358" s="1902"/>
      <c r="BF358" s="1902"/>
      <c r="BG358" s="1902"/>
      <c r="BH358" s="1902"/>
      <c r="BI358" s="1902"/>
      <c r="BJ358" s="1902"/>
      <c r="BK358" s="1902"/>
      <c r="BL358" s="1902"/>
      <c r="BM358" s="1902"/>
      <c r="BN358" s="1902"/>
      <c r="BO358" s="1902"/>
      <c r="BP358" s="1902"/>
      <c r="BQ358" s="1902"/>
      <c r="BR358" s="1902"/>
      <c r="BS358" s="1902"/>
      <c r="BT358" s="1902"/>
      <c r="BU358" s="1902"/>
      <c r="BV358" s="1902"/>
      <c r="BW358" s="1902"/>
      <c r="BX358" s="1902"/>
      <c r="BY358" s="1902"/>
      <c r="BZ358" s="1902"/>
      <c r="CA358" s="1902"/>
      <c r="CB358" s="1902"/>
      <c r="CC358" s="1902"/>
      <c r="CD358" s="1902"/>
      <c r="CE358" s="1902"/>
      <c r="CF358" s="1902"/>
    </row>
    <row r="359" spans="2:84" s="329" customFormat="1">
      <c r="B359" s="1902"/>
      <c r="C359" s="1902"/>
      <c r="D359" s="1902"/>
      <c r="E359" s="1902"/>
      <c r="F359" s="1902"/>
      <c r="G359" s="1902"/>
      <c r="H359" s="1902"/>
      <c r="I359" s="1902"/>
      <c r="J359" s="1902"/>
      <c r="K359" s="1902"/>
      <c r="L359" s="1940"/>
      <c r="M359" s="1940"/>
      <c r="N359" s="1940"/>
      <c r="O359" s="1940"/>
      <c r="P359" s="339"/>
      <c r="Q359" s="1902"/>
      <c r="R359" s="1902"/>
      <c r="S359" s="1902"/>
      <c r="T359" s="1902"/>
      <c r="U359" s="1902"/>
      <c r="V359" s="1902"/>
      <c r="W359" s="1902"/>
      <c r="X359" s="1902"/>
      <c r="Y359" s="1902"/>
      <c r="Z359" s="1902"/>
      <c r="AA359" s="1902"/>
      <c r="AB359" s="1902"/>
      <c r="AC359" s="1902"/>
      <c r="AD359" s="1902"/>
      <c r="AE359" s="1902"/>
      <c r="AF359" s="1902"/>
      <c r="AG359" s="1902"/>
      <c r="AH359" s="1902"/>
      <c r="AI359" s="1902"/>
      <c r="AJ359" s="1902"/>
      <c r="AK359" s="1902"/>
      <c r="AL359" s="1902"/>
      <c r="AM359" s="1902"/>
      <c r="AN359" s="1902"/>
      <c r="AO359" s="1902"/>
      <c r="AP359" s="1902"/>
      <c r="AQ359" s="1902"/>
      <c r="AR359" s="1902"/>
      <c r="AS359" s="1902"/>
      <c r="AT359" s="1902"/>
      <c r="AU359" s="1902"/>
      <c r="AV359" s="1902"/>
      <c r="AW359" s="1902"/>
      <c r="AX359" s="1902"/>
      <c r="AY359" s="1902"/>
      <c r="AZ359" s="1902"/>
      <c r="BA359" s="1902"/>
      <c r="BB359" s="1902"/>
      <c r="BC359" s="1902"/>
      <c r="BD359" s="1902"/>
      <c r="BE359" s="1902"/>
      <c r="BF359" s="1902"/>
      <c r="BG359" s="1902"/>
      <c r="BH359" s="1902"/>
      <c r="BI359" s="1902"/>
      <c r="BJ359" s="1902"/>
      <c r="BK359" s="1902"/>
      <c r="BL359" s="1902"/>
      <c r="BM359" s="1902"/>
      <c r="BN359" s="1902"/>
      <c r="BO359" s="1902"/>
      <c r="BP359" s="1902"/>
      <c r="BQ359" s="1902"/>
      <c r="BR359" s="1902"/>
      <c r="BS359" s="1902"/>
      <c r="BT359" s="1902"/>
      <c r="BU359" s="1902"/>
      <c r="BV359" s="1902"/>
      <c r="BW359" s="1902"/>
      <c r="BX359" s="1902"/>
      <c r="BY359" s="1902"/>
      <c r="BZ359" s="1902"/>
      <c r="CA359" s="1902"/>
      <c r="CB359" s="1902"/>
      <c r="CC359" s="1902"/>
      <c r="CD359" s="1902"/>
      <c r="CE359" s="1902"/>
      <c r="CF359" s="1902"/>
    </row>
    <row r="360" spans="2:84" s="329" customFormat="1">
      <c r="B360" s="1902"/>
      <c r="C360" s="1902"/>
      <c r="D360" s="1902"/>
      <c r="E360" s="1902"/>
      <c r="F360" s="1902"/>
      <c r="G360" s="1902"/>
      <c r="H360" s="1902"/>
      <c r="I360" s="1902"/>
      <c r="J360" s="1902"/>
      <c r="K360" s="1902"/>
      <c r="L360" s="1940"/>
      <c r="M360" s="1940"/>
      <c r="N360" s="1940"/>
      <c r="O360" s="1940"/>
      <c r="P360" s="339"/>
      <c r="Q360" s="1902"/>
      <c r="R360" s="1902"/>
      <c r="S360" s="1902"/>
      <c r="T360" s="1902"/>
      <c r="U360" s="1902"/>
      <c r="V360" s="1902"/>
      <c r="W360" s="1902"/>
      <c r="X360" s="1902"/>
      <c r="Y360" s="1902"/>
      <c r="Z360" s="1902"/>
      <c r="AA360" s="1902"/>
      <c r="AB360" s="1902"/>
      <c r="AC360" s="1902"/>
      <c r="AD360" s="1902"/>
      <c r="AE360" s="1902"/>
      <c r="AF360" s="1902"/>
      <c r="AG360" s="1902"/>
      <c r="AH360" s="1902"/>
      <c r="AI360" s="1902"/>
      <c r="AJ360" s="1902"/>
      <c r="AK360" s="1902"/>
      <c r="AL360" s="1902"/>
      <c r="AM360" s="1902"/>
      <c r="AN360" s="1902"/>
      <c r="AO360" s="1902"/>
      <c r="AP360" s="1902"/>
      <c r="AQ360" s="1902"/>
      <c r="AR360" s="1902"/>
      <c r="AS360" s="1902"/>
      <c r="AT360" s="1902"/>
      <c r="AU360" s="1902"/>
      <c r="AV360" s="1902"/>
      <c r="AW360" s="1902"/>
      <c r="AX360" s="1902"/>
      <c r="AY360" s="1902"/>
      <c r="AZ360" s="1902"/>
      <c r="BA360" s="1902"/>
      <c r="BB360" s="1902"/>
      <c r="BC360" s="1902"/>
      <c r="BD360" s="1902"/>
      <c r="BE360" s="1902"/>
      <c r="BF360" s="1902"/>
      <c r="BG360" s="1902"/>
      <c r="BH360" s="1902"/>
      <c r="BI360" s="1902"/>
      <c r="BJ360" s="1902"/>
      <c r="BK360" s="1902"/>
      <c r="BL360" s="1902"/>
      <c r="BM360" s="1902"/>
      <c r="BN360" s="1902"/>
      <c r="BO360" s="1902"/>
      <c r="BP360" s="1902"/>
      <c r="BQ360" s="1902"/>
      <c r="BR360" s="1902"/>
      <c r="BS360" s="1902"/>
      <c r="BT360" s="1902"/>
      <c r="BU360" s="1902"/>
      <c r="BV360" s="1902"/>
      <c r="BW360" s="1902"/>
      <c r="BX360" s="1902"/>
      <c r="BY360" s="1902"/>
      <c r="BZ360" s="1902"/>
      <c r="CA360" s="1902"/>
      <c r="CB360" s="1902"/>
      <c r="CC360" s="1902"/>
      <c r="CD360" s="1902"/>
      <c r="CE360" s="1902"/>
      <c r="CF360" s="1902"/>
    </row>
    <row r="361" spans="2:84" s="329" customFormat="1">
      <c r="B361" s="1902"/>
      <c r="C361" s="1902"/>
      <c r="D361" s="1902"/>
      <c r="E361" s="1902"/>
      <c r="F361" s="1902"/>
      <c r="G361" s="1902"/>
      <c r="H361" s="1902"/>
      <c r="I361" s="1902"/>
      <c r="J361" s="1902"/>
      <c r="K361" s="1902"/>
      <c r="L361" s="1940"/>
      <c r="M361" s="1940"/>
      <c r="N361" s="1940"/>
      <c r="O361" s="1940"/>
      <c r="P361" s="339"/>
      <c r="Q361" s="1902"/>
      <c r="R361" s="1902"/>
      <c r="S361" s="1902"/>
      <c r="T361" s="1902"/>
      <c r="U361" s="1902"/>
      <c r="V361" s="1902"/>
      <c r="W361" s="1902"/>
      <c r="X361" s="1902"/>
      <c r="Y361" s="1902"/>
      <c r="Z361" s="1902"/>
      <c r="AA361" s="1902"/>
      <c r="AB361" s="1902"/>
      <c r="AC361" s="1902"/>
      <c r="AD361" s="1902"/>
      <c r="AE361" s="1902"/>
      <c r="AF361" s="1902"/>
      <c r="AG361" s="1902"/>
      <c r="AH361" s="1902"/>
      <c r="AI361" s="1902"/>
      <c r="AJ361" s="1902"/>
      <c r="AK361" s="1902"/>
      <c r="AL361" s="1902"/>
      <c r="AM361" s="1902"/>
      <c r="AN361" s="1902"/>
      <c r="AO361" s="1902"/>
      <c r="AP361" s="1902"/>
      <c r="AQ361" s="1902"/>
      <c r="AR361" s="1902"/>
      <c r="AS361" s="1902"/>
      <c r="AT361" s="1902"/>
      <c r="AU361" s="1902"/>
      <c r="AV361" s="1902"/>
      <c r="AW361" s="1902"/>
      <c r="AX361" s="1902"/>
      <c r="AY361" s="1902"/>
      <c r="AZ361" s="1902"/>
      <c r="BA361" s="1902"/>
      <c r="BB361" s="1902"/>
      <c r="BC361" s="1902"/>
      <c r="BD361" s="1902"/>
      <c r="BE361" s="1902"/>
      <c r="BF361" s="1902"/>
      <c r="BG361" s="1902"/>
      <c r="BH361" s="1902"/>
      <c r="BI361" s="1902"/>
      <c r="BJ361" s="1902"/>
      <c r="BK361" s="1902"/>
      <c r="BL361" s="1902"/>
      <c r="BM361" s="1902"/>
      <c r="BN361" s="1902"/>
      <c r="BO361" s="1902"/>
      <c r="BP361" s="1902"/>
      <c r="BQ361" s="1902"/>
      <c r="BR361" s="1902"/>
      <c r="BS361" s="1902"/>
      <c r="BT361" s="1902"/>
      <c r="BU361" s="1902"/>
      <c r="BV361" s="1902"/>
      <c r="BW361" s="1902"/>
      <c r="BX361" s="1902"/>
      <c r="BY361" s="1902"/>
      <c r="BZ361" s="1902"/>
      <c r="CA361" s="1902"/>
      <c r="CB361" s="1902"/>
      <c r="CC361" s="1902"/>
      <c r="CD361" s="1902"/>
      <c r="CE361" s="1902"/>
      <c r="CF361" s="1902"/>
    </row>
    <row r="362" spans="2:84" s="329" customFormat="1">
      <c r="B362" s="1902"/>
      <c r="C362" s="1902"/>
      <c r="D362" s="1902"/>
      <c r="E362" s="1902"/>
      <c r="F362" s="1902"/>
      <c r="G362" s="1902"/>
      <c r="H362" s="1902"/>
      <c r="I362" s="1902"/>
      <c r="J362" s="1902"/>
      <c r="K362" s="1902"/>
      <c r="L362" s="1940"/>
      <c r="M362" s="1940"/>
      <c r="N362" s="1940"/>
      <c r="O362" s="1940"/>
      <c r="P362" s="339"/>
      <c r="Q362" s="1902"/>
      <c r="R362" s="1902"/>
      <c r="S362" s="1902"/>
      <c r="T362" s="1902"/>
      <c r="U362" s="1902"/>
      <c r="V362" s="1902"/>
      <c r="W362" s="1902"/>
      <c r="X362" s="1902"/>
      <c r="Y362" s="1902"/>
      <c r="Z362" s="1902"/>
      <c r="AA362" s="1902"/>
      <c r="AB362" s="1902"/>
      <c r="AC362" s="1902"/>
      <c r="AD362" s="1902"/>
      <c r="AE362" s="1902"/>
      <c r="AF362" s="1902"/>
      <c r="AG362" s="1902"/>
      <c r="AH362" s="1902"/>
      <c r="AI362" s="1902"/>
      <c r="AJ362" s="1902"/>
      <c r="AK362" s="1902"/>
      <c r="AL362" s="1902"/>
      <c r="AM362" s="1902"/>
      <c r="AN362" s="1902"/>
      <c r="AO362" s="1902"/>
      <c r="AP362" s="1902"/>
      <c r="AQ362" s="1902"/>
      <c r="AR362" s="1902"/>
      <c r="AS362" s="1902"/>
      <c r="AT362" s="1902"/>
      <c r="AU362" s="1902"/>
      <c r="AV362" s="1902"/>
      <c r="AW362" s="1902"/>
      <c r="AX362" s="1902"/>
      <c r="AY362" s="1902"/>
      <c r="AZ362" s="1902"/>
      <c r="BA362" s="1902"/>
      <c r="BB362" s="1902"/>
      <c r="BC362" s="1902"/>
      <c r="BD362" s="1902"/>
      <c r="BE362" s="1902"/>
      <c r="BF362" s="1902"/>
      <c r="BG362" s="1902"/>
      <c r="BH362" s="1902"/>
      <c r="BI362" s="1902"/>
      <c r="BJ362" s="1902"/>
      <c r="BK362" s="1902"/>
      <c r="BL362" s="1902"/>
      <c r="BM362" s="1902"/>
      <c r="BN362" s="1902"/>
      <c r="BO362" s="1902"/>
      <c r="BP362" s="1902"/>
      <c r="BQ362" s="1902"/>
      <c r="BR362" s="1902"/>
      <c r="BS362" s="1902"/>
      <c r="BT362" s="1902"/>
      <c r="BU362" s="1902"/>
      <c r="BV362" s="1902"/>
      <c r="BW362" s="1902"/>
      <c r="BX362" s="1902"/>
      <c r="BY362" s="1902"/>
      <c r="BZ362" s="1902"/>
      <c r="CA362" s="1902"/>
      <c r="CB362" s="1902"/>
      <c r="CC362" s="1902"/>
      <c r="CD362" s="1902"/>
      <c r="CE362" s="1902"/>
      <c r="CF362" s="1902"/>
    </row>
    <row r="363" spans="2:84" s="329" customFormat="1">
      <c r="B363" s="1902"/>
      <c r="C363" s="1902"/>
      <c r="D363" s="1902"/>
      <c r="E363" s="1902"/>
      <c r="F363" s="1902"/>
      <c r="G363" s="1902"/>
      <c r="H363" s="1902"/>
      <c r="I363" s="1902"/>
      <c r="J363" s="1902"/>
      <c r="K363" s="1902"/>
      <c r="L363" s="1940"/>
      <c r="M363" s="1940"/>
      <c r="N363" s="1940"/>
      <c r="O363" s="1940"/>
      <c r="P363" s="339"/>
      <c r="Q363" s="1902"/>
      <c r="R363" s="1902"/>
      <c r="S363" s="1902"/>
      <c r="T363" s="1902"/>
      <c r="U363" s="1902"/>
      <c r="V363" s="1902"/>
      <c r="W363" s="1902"/>
      <c r="X363" s="1902"/>
      <c r="Y363" s="1902"/>
      <c r="Z363" s="1902"/>
      <c r="AA363" s="1902"/>
      <c r="AB363" s="1902"/>
      <c r="AC363" s="1902"/>
      <c r="AD363" s="1902"/>
      <c r="AE363" s="1902"/>
      <c r="AF363" s="1902"/>
      <c r="AG363" s="1902"/>
      <c r="AH363" s="1902"/>
      <c r="AI363" s="1902"/>
      <c r="AJ363" s="1902"/>
      <c r="AK363" s="1902"/>
      <c r="AL363" s="1902"/>
      <c r="AM363" s="1902"/>
      <c r="AN363" s="1902"/>
      <c r="AO363" s="1902"/>
      <c r="AP363" s="1902"/>
      <c r="AQ363" s="1902"/>
      <c r="AR363" s="1902"/>
      <c r="AS363" s="1902"/>
      <c r="AT363" s="1902"/>
      <c r="AU363" s="1902"/>
      <c r="AV363" s="1902"/>
      <c r="AW363" s="1902"/>
      <c r="AX363" s="1902"/>
      <c r="AY363" s="1902"/>
      <c r="AZ363" s="1902"/>
      <c r="BA363" s="1902"/>
      <c r="BB363" s="1902"/>
      <c r="BC363" s="1902"/>
      <c r="BD363" s="1902"/>
      <c r="BE363" s="1902"/>
      <c r="BF363" s="1902"/>
      <c r="BG363" s="1902"/>
      <c r="BH363" s="1902"/>
      <c r="BI363" s="1902"/>
      <c r="BJ363" s="1902"/>
      <c r="BK363" s="1902"/>
      <c r="BL363" s="1902"/>
      <c r="BM363" s="1902"/>
      <c r="BN363" s="1902"/>
      <c r="BO363" s="1902"/>
      <c r="BP363" s="1902"/>
      <c r="BQ363" s="1902"/>
      <c r="BR363" s="1902"/>
      <c r="BS363" s="1902"/>
      <c r="BT363" s="1902"/>
      <c r="BU363" s="1902"/>
      <c r="BV363" s="1902"/>
      <c r="BW363" s="1902"/>
      <c r="BX363" s="1902"/>
      <c r="BY363" s="1902"/>
      <c r="BZ363" s="1902"/>
      <c r="CA363" s="1902"/>
      <c r="CB363" s="1902"/>
      <c r="CC363" s="1902"/>
      <c r="CD363" s="1902"/>
      <c r="CE363" s="1902"/>
      <c r="CF363" s="1902"/>
    </row>
    <row r="364" spans="2:84" s="329" customFormat="1">
      <c r="B364" s="1902"/>
      <c r="C364" s="1902"/>
      <c r="D364" s="1902"/>
      <c r="E364" s="1902"/>
      <c r="F364" s="1902"/>
      <c r="G364" s="1902"/>
      <c r="H364" s="1902"/>
      <c r="I364" s="1902"/>
      <c r="J364" s="1902"/>
      <c r="K364" s="1902"/>
      <c r="L364" s="1940"/>
      <c r="M364" s="1940"/>
      <c r="N364" s="1940"/>
      <c r="O364" s="1940"/>
      <c r="P364" s="339"/>
      <c r="Q364" s="1902"/>
      <c r="R364" s="1902"/>
      <c r="S364" s="1902"/>
      <c r="T364" s="1902"/>
      <c r="U364" s="1902"/>
      <c r="V364" s="1902"/>
      <c r="W364" s="1902"/>
      <c r="X364" s="1902"/>
      <c r="Y364" s="1902"/>
      <c r="Z364" s="1902"/>
      <c r="AA364" s="1902"/>
      <c r="AB364" s="1902"/>
      <c r="AC364" s="1902"/>
      <c r="AD364" s="1902"/>
      <c r="AE364" s="1902"/>
      <c r="AF364" s="1902"/>
      <c r="AG364" s="1902"/>
      <c r="AH364" s="1902"/>
      <c r="AI364" s="1902"/>
      <c r="AJ364" s="1902"/>
      <c r="AK364" s="1902"/>
      <c r="AL364" s="1902"/>
      <c r="AM364" s="1902"/>
      <c r="AN364" s="1902"/>
      <c r="AO364" s="1902"/>
      <c r="AP364" s="1902"/>
      <c r="AQ364" s="1902"/>
      <c r="AR364" s="1902"/>
      <c r="AS364" s="1902"/>
      <c r="AT364" s="1902"/>
      <c r="AU364" s="1902"/>
      <c r="AV364" s="1902"/>
      <c r="AW364" s="1902"/>
      <c r="AX364" s="1902"/>
      <c r="AY364" s="1902"/>
      <c r="AZ364" s="1902"/>
      <c r="BA364" s="1902"/>
      <c r="BB364" s="1902"/>
      <c r="BC364" s="1902"/>
      <c r="BD364" s="1902"/>
      <c r="BE364" s="1902"/>
      <c r="BF364" s="1902"/>
      <c r="BG364" s="1902"/>
      <c r="BH364" s="1902"/>
      <c r="BI364" s="1902"/>
      <c r="BJ364" s="1902"/>
      <c r="BK364" s="1902"/>
      <c r="BL364" s="1902"/>
      <c r="BM364" s="1902"/>
      <c r="BN364" s="1902"/>
      <c r="BO364" s="1902"/>
      <c r="BP364" s="1902"/>
      <c r="BQ364" s="1902"/>
      <c r="BR364" s="1902"/>
      <c r="BS364" s="1902"/>
      <c r="BT364" s="1902"/>
      <c r="BU364" s="1902"/>
      <c r="BV364" s="1902"/>
      <c r="BW364" s="1902"/>
      <c r="BX364" s="1902"/>
      <c r="BY364" s="1902"/>
      <c r="BZ364" s="1902"/>
      <c r="CA364" s="1902"/>
      <c r="CB364" s="1902"/>
      <c r="CC364" s="1902"/>
      <c r="CD364" s="1902"/>
      <c r="CE364" s="1902"/>
      <c r="CF364" s="1902"/>
    </row>
    <row r="365" spans="2:84" s="329" customFormat="1">
      <c r="B365" s="1902"/>
      <c r="C365" s="1902"/>
      <c r="D365" s="1902"/>
      <c r="E365" s="1902"/>
      <c r="F365" s="1902"/>
      <c r="G365" s="1902"/>
      <c r="H365" s="1902"/>
      <c r="I365" s="1902"/>
      <c r="J365" s="1902"/>
      <c r="K365" s="1902"/>
      <c r="L365" s="1940"/>
      <c r="M365" s="1940"/>
      <c r="N365" s="1940"/>
      <c r="O365" s="1940"/>
      <c r="P365" s="339"/>
      <c r="Q365" s="1902"/>
      <c r="R365" s="1902"/>
      <c r="S365" s="1902"/>
      <c r="T365" s="1902"/>
      <c r="U365" s="1902"/>
      <c r="V365" s="1902"/>
      <c r="W365" s="1902"/>
      <c r="X365" s="1902"/>
      <c r="Y365" s="1902"/>
      <c r="Z365" s="1902"/>
      <c r="AA365" s="1902"/>
      <c r="AB365" s="1902"/>
      <c r="AC365" s="1902"/>
      <c r="AD365" s="1902"/>
      <c r="AE365" s="1902"/>
      <c r="AF365" s="1902"/>
      <c r="AG365" s="1902"/>
      <c r="AH365" s="1902"/>
      <c r="AI365" s="1902"/>
      <c r="AJ365" s="1902"/>
      <c r="AK365" s="1902"/>
      <c r="AL365" s="1902"/>
      <c r="AM365" s="1902"/>
      <c r="AN365" s="1902"/>
      <c r="AO365" s="1902"/>
      <c r="AP365" s="1902"/>
      <c r="AQ365" s="1902"/>
      <c r="AR365" s="1902"/>
      <c r="AS365" s="1902"/>
      <c r="AT365" s="1902"/>
      <c r="AU365" s="1902"/>
      <c r="AV365" s="1902"/>
      <c r="AW365" s="1902"/>
      <c r="AX365" s="1902"/>
      <c r="AY365" s="1902"/>
      <c r="AZ365" s="1902"/>
      <c r="BA365" s="1902"/>
      <c r="BB365" s="1902"/>
      <c r="BC365" s="1902"/>
      <c r="BD365" s="1902"/>
      <c r="BE365" s="1902"/>
      <c r="BF365" s="1902"/>
      <c r="BG365" s="1902"/>
      <c r="BH365" s="1902"/>
      <c r="BI365" s="1902"/>
      <c r="BJ365" s="1902"/>
      <c r="BK365" s="1902"/>
      <c r="BL365" s="1902"/>
      <c r="BM365" s="1902"/>
      <c r="BN365" s="1902"/>
      <c r="BO365" s="1902"/>
      <c r="BP365" s="1902"/>
      <c r="BQ365" s="1902"/>
      <c r="BR365" s="1902"/>
      <c r="BS365" s="1902"/>
      <c r="BT365" s="1902"/>
      <c r="BU365" s="1902"/>
      <c r="BV365" s="1902"/>
      <c r="BW365" s="1902"/>
      <c r="BX365" s="1902"/>
      <c r="BY365" s="1902"/>
      <c r="BZ365" s="1902"/>
      <c r="CA365" s="1902"/>
      <c r="CB365" s="1902"/>
      <c r="CC365" s="1902"/>
      <c r="CD365" s="1902"/>
      <c r="CE365" s="1902"/>
      <c r="CF365" s="1902"/>
    </row>
    <row r="366" spans="2:84" s="329" customFormat="1">
      <c r="B366" s="1902"/>
      <c r="C366" s="1902"/>
      <c r="D366" s="1902"/>
      <c r="E366" s="1902"/>
      <c r="F366" s="1902"/>
      <c r="G366" s="1902"/>
      <c r="H366" s="1902"/>
      <c r="I366" s="1902"/>
      <c r="J366" s="1902"/>
      <c r="K366" s="1902"/>
      <c r="L366" s="1940"/>
      <c r="M366" s="1940"/>
      <c r="N366" s="1940"/>
      <c r="O366" s="1940"/>
      <c r="P366" s="339"/>
      <c r="Q366" s="1902"/>
      <c r="R366" s="1902"/>
      <c r="S366" s="1902"/>
      <c r="T366" s="1902"/>
      <c r="U366" s="1902"/>
      <c r="V366" s="1902"/>
      <c r="W366" s="1902"/>
      <c r="X366" s="1902"/>
      <c r="Y366" s="1902"/>
      <c r="Z366" s="1902"/>
      <c r="AA366" s="1902"/>
      <c r="AB366" s="1902"/>
      <c r="AC366" s="1902"/>
      <c r="AD366" s="1902"/>
      <c r="AE366" s="1902"/>
      <c r="AF366" s="1902"/>
      <c r="AG366" s="1902"/>
      <c r="AH366" s="1902"/>
      <c r="AI366" s="1902"/>
      <c r="AJ366" s="1902"/>
      <c r="AK366" s="1902"/>
      <c r="AL366" s="1902"/>
      <c r="AM366" s="1902"/>
      <c r="AN366" s="1902"/>
      <c r="AO366" s="1902"/>
      <c r="AP366" s="1902"/>
      <c r="AQ366" s="1902"/>
      <c r="AR366" s="1902"/>
      <c r="AS366" s="1902"/>
      <c r="AT366" s="1902"/>
      <c r="AU366" s="1902"/>
      <c r="AV366" s="1902"/>
      <c r="AW366" s="1902"/>
      <c r="AX366" s="1902"/>
      <c r="AY366" s="1902"/>
      <c r="AZ366" s="1902"/>
      <c r="BA366" s="1902"/>
      <c r="BB366" s="1902"/>
      <c r="BC366" s="1902"/>
      <c r="BD366" s="1902"/>
      <c r="BE366" s="1902"/>
      <c r="BF366" s="1902"/>
      <c r="BG366" s="1902"/>
      <c r="BH366" s="1902"/>
      <c r="BI366" s="1902"/>
      <c r="BJ366" s="1902"/>
      <c r="BK366" s="1902"/>
      <c r="BL366" s="1902"/>
      <c r="BM366" s="1902"/>
      <c r="BN366" s="1902"/>
      <c r="BO366" s="1902"/>
      <c r="BP366" s="1902"/>
      <c r="BQ366" s="1902"/>
      <c r="BR366" s="1902"/>
      <c r="BS366" s="1902"/>
      <c r="BT366" s="1902"/>
      <c r="BU366" s="1902"/>
      <c r="BV366" s="1902"/>
      <c r="BW366" s="1902"/>
      <c r="BX366" s="1902"/>
      <c r="BY366" s="1902"/>
      <c r="BZ366" s="1902"/>
      <c r="CA366" s="1902"/>
      <c r="CB366" s="1902"/>
      <c r="CC366" s="1902"/>
      <c r="CD366" s="1902"/>
      <c r="CE366" s="1902"/>
      <c r="CF366" s="1902"/>
    </row>
    <row r="367" spans="2:84" s="329" customFormat="1">
      <c r="B367" s="1902"/>
      <c r="C367" s="1902"/>
      <c r="D367" s="1902"/>
      <c r="E367" s="1902"/>
      <c r="F367" s="1902"/>
      <c r="G367" s="1902"/>
      <c r="H367" s="1902"/>
      <c r="I367" s="1902"/>
      <c r="J367" s="1902"/>
      <c r="K367" s="1902"/>
      <c r="L367" s="1940"/>
      <c r="M367" s="1940"/>
      <c r="N367" s="1940"/>
      <c r="O367" s="1940"/>
      <c r="P367" s="339"/>
      <c r="Q367" s="1902"/>
      <c r="R367" s="1902"/>
      <c r="S367" s="1902"/>
      <c r="T367" s="1902"/>
      <c r="U367" s="1902"/>
      <c r="V367" s="1902"/>
      <c r="W367" s="1902"/>
      <c r="X367" s="1902"/>
      <c r="Y367" s="1902"/>
      <c r="Z367" s="1902"/>
      <c r="AA367" s="1902"/>
      <c r="AB367" s="1902"/>
      <c r="AC367" s="1902"/>
      <c r="AD367" s="1902"/>
      <c r="AE367" s="1902"/>
      <c r="AF367" s="1902"/>
      <c r="AG367" s="1902"/>
      <c r="AH367" s="1902"/>
      <c r="AI367" s="1902"/>
      <c r="AJ367" s="1902"/>
      <c r="AK367" s="1902"/>
      <c r="AL367" s="1902"/>
      <c r="AM367" s="1902"/>
      <c r="AN367" s="1902"/>
      <c r="AO367" s="1902"/>
      <c r="AP367" s="1902"/>
      <c r="AQ367" s="1902"/>
      <c r="AR367" s="1902"/>
      <c r="AS367" s="1902"/>
      <c r="AT367" s="1902"/>
      <c r="AU367" s="1902"/>
      <c r="AV367" s="1902"/>
      <c r="AW367" s="1902"/>
      <c r="AX367" s="1902"/>
      <c r="AY367" s="1902"/>
      <c r="AZ367" s="1902"/>
      <c r="BA367" s="1902"/>
      <c r="BB367" s="1902"/>
      <c r="BC367" s="1902"/>
      <c r="BD367" s="1902"/>
      <c r="BE367" s="1902"/>
      <c r="BF367" s="1902"/>
      <c r="BG367" s="1902"/>
      <c r="BH367" s="1902"/>
      <c r="BI367" s="1902"/>
      <c r="BJ367" s="1902"/>
      <c r="BK367" s="1902"/>
      <c r="BL367" s="1902"/>
      <c r="BM367" s="1902"/>
      <c r="BN367" s="1902"/>
      <c r="BO367" s="1902"/>
      <c r="BP367" s="1902"/>
      <c r="BQ367" s="1902"/>
      <c r="BR367" s="1902"/>
      <c r="BS367" s="1902"/>
      <c r="BT367" s="1902"/>
      <c r="BU367" s="1902"/>
      <c r="BV367" s="1902"/>
      <c r="BW367" s="1902"/>
      <c r="BX367" s="1902"/>
      <c r="BY367" s="1902"/>
      <c r="BZ367" s="1902"/>
      <c r="CA367" s="1902"/>
      <c r="CB367" s="1902"/>
      <c r="CC367" s="1902"/>
      <c r="CD367" s="1902"/>
      <c r="CE367" s="1902"/>
      <c r="CF367" s="1902"/>
    </row>
    <row r="368" spans="2:84" s="329" customFormat="1">
      <c r="B368" s="1902"/>
      <c r="C368" s="1902"/>
      <c r="D368" s="1902"/>
      <c r="E368" s="1902"/>
      <c r="F368" s="1902"/>
      <c r="G368" s="1902"/>
      <c r="H368" s="1902"/>
      <c r="I368" s="1902"/>
      <c r="J368" s="1902"/>
      <c r="K368" s="1902"/>
      <c r="L368" s="1940"/>
      <c r="M368" s="1940"/>
      <c r="N368" s="1940"/>
      <c r="O368" s="1940"/>
      <c r="P368" s="339"/>
      <c r="Q368" s="1902"/>
      <c r="R368" s="1902"/>
      <c r="S368" s="1902"/>
      <c r="T368" s="1902"/>
      <c r="U368" s="1902"/>
      <c r="V368" s="1902"/>
      <c r="W368" s="1902"/>
      <c r="X368" s="1902"/>
      <c r="Y368" s="1902"/>
      <c r="Z368" s="1902"/>
      <c r="AA368" s="1902"/>
      <c r="AB368" s="1902"/>
      <c r="AC368" s="1902"/>
      <c r="AD368" s="1902"/>
      <c r="AE368" s="1902"/>
      <c r="AF368" s="1902"/>
      <c r="AG368" s="1902"/>
      <c r="AH368" s="1902"/>
      <c r="AI368" s="1902"/>
      <c r="AJ368" s="1902"/>
      <c r="AK368" s="1902"/>
      <c r="AL368" s="1902"/>
      <c r="AM368" s="1902"/>
      <c r="AN368" s="1902"/>
      <c r="AO368" s="1902"/>
      <c r="AP368" s="1902"/>
      <c r="AQ368" s="1902"/>
      <c r="AR368" s="1902"/>
      <c r="AS368" s="1902"/>
      <c r="AT368" s="1902"/>
      <c r="AU368" s="1902"/>
      <c r="AV368" s="1902"/>
      <c r="AW368" s="1902"/>
      <c r="AX368" s="1902"/>
      <c r="AY368" s="1902"/>
      <c r="AZ368" s="1902"/>
      <c r="BA368" s="1902"/>
      <c r="BB368" s="1902"/>
      <c r="BC368" s="1902"/>
      <c r="BD368" s="1902"/>
      <c r="BE368" s="1902"/>
      <c r="BF368" s="1902"/>
      <c r="BG368" s="1902"/>
      <c r="BH368" s="1902"/>
      <c r="BI368" s="1902"/>
      <c r="BJ368" s="1902"/>
      <c r="BK368" s="1902"/>
      <c r="BL368" s="1902"/>
      <c r="BM368" s="1902"/>
      <c r="BN368" s="1902"/>
      <c r="BO368" s="1902"/>
      <c r="BP368" s="1902"/>
      <c r="BQ368" s="1902"/>
      <c r="BR368" s="1902"/>
      <c r="BS368" s="1902"/>
      <c r="BT368" s="1902"/>
      <c r="BU368" s="1902"/>
      <c r="BV368" s="1902"/>
      <c r="BW368" s="1902"/>
      <c r="BX368" s="1902"/>
      <c r="BY368" s="1902"/>
      <c r="BZ368" s="1902"/>
      <c r="CA368" s="1902"/>
      <c r="CB368" s="1902"/>
      <c r="CC368" s="1902"/>
      <c r="CD368" s="1902"/>
      <c r="CE368" s="1902"/>
      <c r="CF368" s="1902"/>
    </row>
    <row r="369" spans="2:84" s="329" customFormat="1">
      <c r="B369" s="1902"/>
      <c r="C369" s="1902"/>
      <c r="D369" s="1902"/>
      <c r="E369" s="1902"/>
      <c r="F369" s="1902"/>
      <c r="G369" s="1902"/>
      <c r="H369" s="1902"/>
      <c r="I369" s="1902"/>
      <c r="J369" s="1902"/>
      <c r="K369" s="1902"/>
      <c r="L369" s="1940"/>
      <c r="M369" s="1940"/>
      <c r="N369" s="1940"/>
      <c r="O369" s="1940"/>
      <c r="P369" s="339"/>
      <c r="Q369" s="1902"/>
      <c r="R369" s="1902"/>
      <c r="S369" s="1902"/>
      <c r="T369" s="1902"/>
      <c r="U369" s="1902"/>
      <c r="V369" s="1902"/>
      <c r="W369" s="1902"/>
      <c r="X369" s="1902"/>
      <c r="Y369" s="1902"/>
      <c r="Z369" s="1902"/>
      <c r="AA369" s="1902"/>
      <c r="AB369" s="1902"/>
      <c r="AC369" s="1902"/>
      <c r="AD369" s="1902"/>
      <c r="AE369" s="1902"/>
      <c r="AF369" s="1902"/>
      <c r="AG369" s="1902"/>
      <c r="AH369" s="1902"/>
      <c r="AI369" s="1902"/>
      <c r="AJ369" s="1902"/>
      <c r="AK369" s="1902"/>
      <c r="AL369" s="1902"/>
      <c r="AM369" s="1902"/>
      <c r="AN369" s="1902"/>
      <c r="AO369" s="1902"/>
      <c r="AP369" s="1902"/>
      <c r="AQ369" s="1902"/>
      <c r="AR369" s="1902"/>
      <c r="AS369" s="1902"/>
      <c r="AT369" s="1902"/>
      <c r="AU369" s="1902"/>
      <c r="AV369" s="1902"/>
      <c r="AW369" s="1902"/>
      <c r="AX369" s="1902"/>
      <c r="AY369" s="1902"/>
      <c r="AZ369" s="1902"/>
      <c r="BA369" s="1902"/>
      <c r="BB369" s="1902"/>
      <c r="BC369" s="1902"/>
      <c r="BD369" s="1902"/>
      <c r="BE369" s="1902"/>
      <c r="BF369" s="1902"/>
      <c r="BG369" s="1902"/>
      <c r="BH369" s="1902"/>
      <c r="BI369" s="1902"/>
      <c r="BJ369" s="1902"/>
      <c r="BK369" s="1902"/>
      <c r="BL369" s="1902"/>
      <c r="BM369" s="1902"/>
      <c r="BN369" s="1902"/>
      <c r="BO369" s="1902"/>
      <c r="BP369" s="1902"/>
      <c r="BQ369" s="1902"/>
      <c r="BR369" s="1902"/>
      <c r="BS369" s="1902"/>
      <c r="BT369" s="1902"/>
      <c r="BU369" s="1902"/>
      <c r="BV369" s="1902"/>
      <c r="BW369" s="1902"/>
      <c r="BX369" s="1902"/>
      <c r="BY369" s="1902"/>
      <c r="BZ369" s="1902"/>
      <c r="CA369" s="1902"/>
      <c r="CB369" s="1902"/>
      <c r="CC369" s="1902"/>
      <c r="CD369" s="1902"/>
      <c r="CE369" s="1902"/>
      <c r="CF369" s="1902"/>
    </row>
    <row r="370" spans="2:84" s="329" customFormat="1">
      <c r="B370" s="1902"/>
      <c r="C370" s="1902"/>
      <c r="D370" s="1902"/>
      <c r="E370" s="1902"/>
      <c r="F370" s="1902"/>
      <c r="G370" s="1902"/>
      <c r="H370" s="1902"/>
      <c r="I370" s="1902"/>
      <c r="J370" s="1902"/>
      <c r="K370" s="1902"/>
      <c r="L370" s="1940"/>
      <c r="M370" s="1940"/>
      <c r="N370" s="1940"/>
      <c r="O370" s="1940"/>
      <c r="P370" s="339"/>
      <c r="Q370" s="1902"/>
      <c r="R370" s="1902"/>
      <c r="S370" s="1902"/>
      <c r="T370" s="1902"/>
      <c r="U370" s="1902"/>
      <c r="V370" s="1902"/>
      <c r="W370" s="1902"/>
      <c r="X370" s="1902"/>
      <c r="Y370" s="1902"/>
      <c r="Z370" s="1902"/>
      <c r="AA370" s="1902"/>
      <c r="AB370" s="1902"/>
      <c r="AC370" s="1902"/>
      <c r="AD370" s="1902"/>
      <c r="AE370" s="1902"/>
      <c r="AF370" s="1902"/>
      <c r="AG370" s="1902"/>
      <c r="AH370" s="1902"/>
      <c r="AI370" s="1902"/>
      <c r="AJ370" s="1902"/>
      <c r="AK370" s="1902"/>
      <c r="AL370" s="1902"/>
      <c r="AM370" s="1902"/>
      <c r="AN370" s="1902"/>
      <c r="AO370" s="1902"/>
      <c r="AP370" s="1902"/>
      <c r="AQ370" s="1902"/>
      <c r="AR370" s="1902"/>
      <c r="AS370" s="1902"/>
      <c r="AT370" s="1902"/>
      <c r="AU370" s="1902"/>
      <c r="AV370" s="1902"/>
      <c r="AW370" s="1902"/>
      <c r="AX370" s="1902"/>
      <c r="AY370" s="1902"/>
      <c r="AZ370" s="1902"/>
      <c r="BA370" s="1902"/>
      <c r="BB370" s="1902"/>
      <c r="BC370" s="1902"/>
      <c r="BD370" s="1902"/>
      <c r="BE370" s="1902"/>
      <c r="BF370" s="1902"/>
      <c r="BG370" s="1902"/>
      <c r="BH370" s="1902"/>
      <c r="BI370" s="1902"/>
      <c r="BJ370" s="1902"/>
      <c r="BK370" s="1902"/>
      <c r="BL370" s="1902"/>
      <c r="BM370" s="1902"/>
      <c r="BN370" s="1902"/>
      <c r="BO370" s="1902"/>
      <c r="BP370" s="1902"/>
      <c r="BQ370" s="1902"/>
      <c r="BR370" s="1902"/>
      <c r="BS370" s="1902"/>
      <c r="BT370" s="1902"/>
      <c r="BU370" s="1902"/>
      <c r="BV370" s="1902"/>
      <c r="BW370" s="1902"/>
      <c r="BX370" s="1902"/>
      <c r="BY370" s="1902"/>
      <c r="BZ370" s="1902"/>
      <c r="CA370" s="1902"/>
      <c r="CB370" s="1902"/>
      <c r="CC370" s="1902"/>
      <c r="CD370" s="1902"/>
      <c r="CE370" s="1902"/>
      <c r="CF370" s="1902"/>
    </row>
    <row r="371" spans="2:84" s="329" customFormat="1">
      <c r="B371" s="1902"/>
      <c r="C371" s="1902"/>
      <c r="D371" s="1902"/>
      <c r="E371" s="1902"/>
      <c r="F371" s="1902"/>
      <c r="G371" s="1902"/>
      <c r="H371" s="1902"/>
      <c r="I371" s="1902"/>
      <c r="J371" s="1902"/>
      <c r="K371" s="1902"/>
      <c r="L371" s="1940"/>
      <c r="M371" s="1940"/>
      <c r="N371" s="1940"/>
      <c r="O371" s="1940"/>
      <c r="P371" s="339"/>
      <c r="Q371" s="1902"/>
      <c r="R371" s="1902"/>
      <c r="S371" s="1902"/>
      <c r="T371" s="1902"/>
      <c r="U371" s="1902"/>
      <c r="V371" s="1902"/>
      <c r="W371" s="1902"/>
      <c r="X371" s="1902"/>
      <c r="Y371" s="1902"/>
      <c r="Z371" s="1902"/>
      <c r="AA371" s="1902"/>
      <c r="AB371" s="1902"/>
      <c r="AC371" s="1902"/>
      <c r="AD371" s="1902"/>
      <c r="AE371" s="1902"/>
      <c r="AF371" s="1902"/>
      <c r="AG371" s="1902"/>
      <c r="AH371" s="1902"/>
      <c r="AI371" s="1902"/>
      <c r="AJ371" s="1902"/>
      <c r="AK371" s="1902"/>
      <c r="AL371" s="1902"/>
      <c r="AM371" s="1902"/>
      <c r="AN371" s="1902"/>
      <c r="AO371" s="1902"/>
      <c r="AP371" s="1902"/>
      <c r="AQ371" s="1902"/>
      <c r="AR371" s="1902"/>
      <c r="AS371" s="1902"/>
      <c r="AT371" s="1902"/>
      <c r="AU371" s="1902"/>
      <c r="AV371" s="1902"/>
      <c r="AW371" s="1902"/>
      <c r="AX371" s="1902"/>
      <c r="AY371" s="1902"/>
      <c r="AZ371" s="1902"/>
      <c r="BA371" s="1902"/>
      <c r="BB371" s="1902"/>
      <c r="BC371" s="1902"/>
      <c r="BD371" s="1902"/>
      <c r="BE371" s="1902"/>
      <c r="BF371" s="1902"/>
      <c r="BG371" s="1902"/>
      <c r="BH371" s="1902"/>
      <c r="BI371" s="1902"/>
      <c r="BJ371" s="1902"/>
      <c r="BK371" s="1902"/>
      <c r="BL371" s="1902"/>
      <c r="BM371" s="1902"/>
      <c r="BN371" s="1902"/>
      <c r="BO371" s="1902"/>
      <c r="BP371" s="1902"/>
      <c r="BQ371" s="1902"/>
      <c r="BR371" s="1902"/>
      <c r="BS371" s="1902"/>
      <c r="BT371" s="1902"/>
      <c r="BU371" s="1902"/>
      <c r="BV371" s="1902"/>
      <c r="BW371" s="1902"/>
      <c r="BX371" s="1902"/>
      <c r="BY371" s="1902"/>
      <c r="BZ371" s="1902"/>
      <c r="CA371" s="1902"/>
      <c r="CB371" s="1902"/>
      <c r="CC371" s="1902"/>
      <c r="CD371" s="1902"/>
      <c r="CE371" s="1902"/>
      <c r="CF371" s="1902"/>
    </row>
    <row r="372" spans="2:84" s="329" customFormat="1">
      <c r="B372" s="1902"/>
      <c r="C372" s="1902"/>
      <c r="D372" s="1902"/>
      <c r="E372" s="1902"/>
      <c r="F372" s="1902"/>
      <c r="G372" s="1902"/>
      <c r="H372" s="1902"/>
      <c r="I372" s="1902"/>
      <c r="J372" s="1902"/>
      <c r="K372" s="1902"/>
      <c r="L372" s="1940"/>
      <c r="M372" s="1940"/>
      <c r="N372" s="1940"/>
      <c r="O372" s="1940"/>
      <c r="P372" s="339"/>
      <c r="Q372" s="1902"/>
      <c r="R372" s="1902"/>
      <c r="S372" s="1902"/>
      <c r="T372" s="1902"/>
      <c r="U372" s="1902"/>
      <c r="V372" s="1902"/>
      <c r="W372" s="1902"/>
      <c r="X372" s="1902"/>
      <c r="Y372" s="1902"/>
      <c r="Z372" s="1902"/>
      <c r="AA372" s="1902"/>
      <c r="AB372" s="1902"/>
      <c r="AC372" s="1902"/>
      <c r="AD372" s="1902"/>
      <c r="AE372" s="1902"/>
      <c r="AF372" s="1902"/>
      <c r="AG372" s="1902"/>
      <c r="AH372" s="1902"/>
      <c r="AI372" s="1902"/>
      <c r="AJ372" s="1902"/>
      <c r="AK372" s="1902"/>
      <c r="AL372" s="1902"/>
      <c r="AM372" s="1902"/>
      <c r="AN372" s="1902"/>
      <c r="AO372" s="1902"/>
      <c r="AP372" s="1902"/>
      <c r="AQ372" s="1902"/>
      <c r="AR372" s="1902"/>
      <c r="AS372" s="1902"/>
      <c r="AT372" s="1902"/>
      <c r="AU372" s="1902"/>
      <c r="AV372" s="1902"/>
      <c r="AW372" s="1902"/>
      <c r="AX372" s="1902"/>
      <c r="AY372" s="1902"/>
      <c r="AZ372" s="1902"/>
      <c r="BA372" s="1902"/>
      <c r="BB372" s="1902"/>
      <c r="BC372" s="1902"/>
      <c r="BD372" s="1902"/>
      <c r="BE372" s="1902"/>
      <c r="BF372" s="1902"/>
      <c r="BG372" s="1902"/>
      <c r="BH372" s="1902"/>
      <c r="BI372" s="1902"/>
      <c r="BJ372" s="1902"/>
      <c r="BK372" s="1902"/>
      <c r="BL372" s="1902"/>
      <c r="BM372" s="1902"/>
      <c r="BN372" s="1902"/>
      <c r="BO372" s="1902"/>
      <c r="BP372" s="1902"/>
      <c r="BQ372" s="1902"/>
      <c r="BR372" s="1902"/>
      <c r="BS372" s="1902"/>
      <c r="BT372" s="1902"/>
      <c r="BU372" s="1902"/>
      <c r="BV372" s="1902"/>
      <c r="BW372" s="1902"/>
      <c r="BX372" s="1902"/>
      <c r="BY372" s="1902"/>
      <c r="BZ372" s="1902"/>
      <c r="CA372" s="1902"/>
      <c r="CB372" s="1902"/>
      <c r="CC372" s="1902"/>
      <c r="CD372" s="1902"/>
      <c r="CE372" s="1902"/>
      <c r="CF372" s="1902"/>
    </row>
    <row r="373" spans="2:84" s="329" customFormat="1">
      <c r="B373" s="1902"/>
      <c r="C373" s="1902"/>
      <c r="D373" s="1902"/>
      <c r="E373" s="1902"/>
      <c r="F373" s="1902"/>
      <c r="G373" s="1902"/>
      <c r="H373" s="1902"/>
      <c r="I373" s="1902"/>
      <c r="J373" s="1902"/>
      <c r="K373" s="1902"/>
      <c r="L373" s="1940"/>
      <c r="M373" s="1940"/>
      <c r="N373" s="1940"/>
      <c r="O373" s="1940"/>
      <c r="P373" s="339"/>
      <c r="Q373" s="1902"/>
      <c r="R373" s="1902"/>
      <c r="S373" s="1902"/>
      <c r="T373" s="1902"/>
      <c r="U373" s="1902"/>
      <c r="V373" s="1902"/>
      <c r="W373" s="1902"/>
      <c r="X373" s="1902"/>
      <c r="Y373" s="1902"/>
      <c r="Z373" s="1902"/>
      <c r="AA373" s="1902"/>
      <c r="AB373" s="1902"/>
      <c r="AC373" s="1902"/>
      <c r="AD373" s="1902"/>
      <c r="AE373" s="1902"/>
      <c r="AF373" s="1902"/>
      <c r="AG373" s="1902"/>
      <c r="AH373" s="1902"/>
      <c r="AI373" s="1902"/>
      <c r="AJ373" s="1902"/>
      <c r="AK373" s="1902"/>
      <c r="AL373" s="1902"/>
      <c r="AM373" s="1902"/>
      <c r="AN373" s="1902"/>
      <c r="AO373" s="1902"/>
      <c r="AP373" s="1902"/>
      <c r="AQ373" s="1902"/>
      <c r="AR373" s="1902"/>
      <c r="AS373" s="1902"/>
      <c r="AT373" s="1902"/>
      <c r="AU373" s="1902"/>
      <c r="AV373" s="1902"/>
      <c r="AW373" s="1902"/>
      <c r="AX373" s="1902"/>
      <c r="AY373" s="1902"/>
      <c r="AZ373" s="1902"/>
      <c r="BA373" s="1902"/>
      <c r="BB373" s="1902"/>
      <c r="BC373" s="1902"/>
      <c r="BD373" s="1902"/>
      <c r="BE373" s="1902"/>
      <c r="BF373" s="1902"/>
      <c r="BG373" s="1902"/>
      <c r="BH373" s="1902"/>
      <c r="BI373" s="1902"/>
      <c r="BJ373" s="1902"/>
      <c r="BK373" s="1902"/>
      <c r="BL373" s="1902"/>
      <c r="BM373" s="1902"/>
      <c r="BN373" s="1902"/>
      <c r="BO373" s="1902"/>
      <c r="BP373" s="1902"/>
      <c r="BQ373" s="1902"/>
      <c r="BR373" s="1902"/>
      <c r="BS373" s="1902"/>
      <c r="BT373" s="1902"/>
      <c r="BU373" s="1902"/>
      <c r="BV373" s="1902"/>
      <c r="BW373" s="1902"/>
      <c r="BX373" s="1902"/>
      <c r="BY373" s="1902"/>
      <c r="BZ373" s="1902"/>
      <c r="CA373" s="1902"/>
      <c r="CB373" s="1902"/>
      <c r="CC373" s="1902"/>
      <c r="CD373" s="1902"/>
      <c r="CE373" s="1902"/>
      <c r="CF373" s="1902"/>
    </row>
    <row r="374" spans="2:84" s="329" customFormat="1">
      <c r="B374" s="1902"/>
      <c r="C374" s="1902"/>
      <c r="D374" s="1902"/>
      <c r="E374" s="1902"/>
      <c r="F374" s="1902"/>
      <c r="G374" s="1902"/>
      <c r="H374" s="1902"/>
      <c r="I374" s="1902"/>
      <c r="J374" s="1902"/>
      <c r="K374" s="1902"/>
      <c r="L374" s="1940"/>
      <c r="M374" s="1940"/>
      <c r="N374" s="1940"/>
      <c r="O374" s="1940"/>
      <c r="P374" s="339"/>
      <c r="Q374" s="1902"/>
      <c r="R374" s="1902"/>
      <c r="S374" s="1902"/>
      <c r="T374" s="1902"/>
      <c r="U374" s="1902"/>
      <c r="V374" s="1902"/>
      <c r="W374" s="1902"/>
      <c r="X374" s="1902"/>
      <c r="Y374" s="1902"/>
      <c r="Z374" s="1902"/>
      <c r="AA374" s="1902"/>
      <c r="AB374" s="1902"/>
      <c r="AC374" s="1902"/>
      <c r="AD374" s="1902"/>
      <c r="AE374" s="1902"/>
      <c r="AF374" s="1902"/>
      <c r="AG374" s="1902"/>
      <c r="AH374" s="1902"/>
      <c r="AI374" s="1902"/>
      <c r="AJ374" s="1902"/>
      <c r="AK374" s="1902"/>
      <c r="AL374" s="1902"/>
      <c r="AM374" s="1902"/>
      <c r="AN374" s="1902"/>
      <c r="AO374" s="1902"/>
      <c r="AP374" s="1902"/>
      <c r="AQ374" s="1902"/>
      <c r="AR374" s="1902"/>
      <c r="AS374" s="1902"/>
      <c r="AT374" s="1902"/>
      <c r="AU374" s="1902"/>
      <c r="AV374" s="1902"/>
      <c r="AW374" s="1902"/>
      <c r="AX374" s="1902"/>
      <c r="AY374" s="1902"/>
      <c r="AZ374" s="1902"/>
      <c r="BA374" s="1902"/>
      <c r="BB374" s="1902"/>
      <c r="BC374" s="1902"/>
      <c r="BD374" s="1902"/>
      <c r="BE374" s="1902"/>
      <c r="BF374" s="1902"/>
      <c r="BG374" s="1902"/>
      <c r="BH374" s="1902"/>
      <c r="BI374" s="1902"/>
      <c r="BJ374" s="1902"/>
      <c r="BK374" s="1902"/>
      <c r="BL374" s="1902"/>
      <c r="BM374" s="1902"/>
      <c r="BN374" s="1902"/>
      <c r="BO374" s="1902"/>
      <c r="BP374" s="1902"/>
      <c r="BQ374" s="1902"/>
      <c r="BR374" s="1902"/>
      <c r="BS374" s="1902"/>
      <c r="BT374" s="1902"/>
      <c r="BU374" s="1902"/>
      <c r="BV374" s="1902"/>
      <c r="BW374" s="1902"/>
      <c r="BX374" s="1902"/>
      <c r="BY374" s="1902"/>
      <c r="BZ374" s="1902"/>
      <c r="CA374" s="1902"/>
      <c r="CB374" s="1902"/>
      <c r="CC374" s="1902"/>
      <c r="CD374" s="1902"/>
      <c r="CE374" s="1902"/>
      <c r="CF374" s="1902"/>
    </row>
    <row r="375" spans="2:84" s="329" customFormat="1">
      <c r="B375" s="1902"/>
      <c r="C375" s="1902"/>
      <c r="D375" s="1902"/>
      <c r="E375" s="1902"/>
      <c r="F375" s="1902"/>
      <c r="G375" s="1902"/>
      <c r="H375" s="1902"/>
      <c r="I375" s="1902"/>
      <c r="J375" s="1902"/>
      <c r="K375" s="1902"/>
      <c r="L375" s="1940"/>
      <c r="M375" s="1940"/>
      <c r="N375" s="1940"/>
      <c r="O375" s="1940"/>
      <c r="P375" s="339"/>
      <c r="Q375" s="1902"/>
      <c r="R375" s="1902"/>
      <c r="S375" s="1902"/>
      <c r="T375" s="1902"/>
      <c r="U375" s="1902"/>
      <c r="V375" s="1902"/>
      <c r="W375" s="1902"/>
      <c r="X375" s="1902"/>
      <c r="Y375" s="1902"/>
      <c r="Z375" s="1902"/>
      <c r="AA375" s="1902"/>
      <c r="AB375" s="1902"/>
      <c r="AC375" s="1902"/>
      <c r="AD375" s="1902"/>
      <c r="AE375" s="1902"/>
      <c r="AF375" s="1902"/>
      <c r="AG375" s="1902"/>
      <c r="AH375" s="1902"/>
      <c r="AI375" s="1902"/>
      <c r="AJ375" s="1902"/>
      <c r="AK375" s="1902"/>
      <c r="AL375" s="1902"/>
      <c r="AM375" s="1902"/>
      <c r="AN375" s="1902"/>
      <c r="AO375" s="1902"/>
      <c r="AP375" s="1902"/>
      <c r="AQ375" s="1902"/>
      <c r="AR375" s="1902"/>
      <c r="AS375" s="1902"/>
      <c r="AT375" s="1902"/>
      <c r="AU375" s="1902"/>
      <c r="AV375" s="1902"/>
      <c r="AW375" s="1902"/>
      <c r="AX375" s="1902"/>
      <c r="AY375" s="1902"/>
      <c r="AZ375" s="1902"/>
      <c r="BA375" s="1902"/>
      <c r="BB375" s="1902"/>
      <c r="BC375" s="1902"/>
      <c r="BD375" s="1902"/>
      <c r="BE375" s="1902"/>
      <c r="BF375" s="1902"/>
      <c r="BG375" s="1902"/>
      <c r="BH375" s="1902"/>
      <c r="BI375" s="1902"/>
      <c r="BJ375" s="1902"/>
      <c r="BK375" s="1902"/>
      <c r="BL375" s="1902"/>
      <c r="BM375" s="1902"/>
      <c r="BN375" s="1902"/>
      <c r="BO375" s="1902"/>
      <c r="BP375" s="1902"/>
      <c r="BQ375" s="1902"/>
      <c r="BR375" s="1902"/>
      <c r="BS375" s="1902"/>
      <c r="BT375" s="1902"/>
      <c r="BU375" s="1902"/>
      <c r="BV375" s="1902"/>
      <c r="BW375" s="1902"/>
      <c r="BX375" s="1902"/>
      <c r="BY375" s="1902"/>
      <c r="BZ375" s="1902"/>
      <c r="CA375" s="1902"/>
      <c r="CB375" s="1902"/>
      <c r="CC375" s="1902"/>
      <c r="CD375" s="1902"/>
      <c r="CE375" s="1902"/>
      <c r="CF375" s="1902"/>
    </row>
    <row r="376" spans="2:84" s="329" customFormat="1">
      <c r="B376" s="1902"/>
      <c r="C376" s="1902"/>
      <c r="D376" s="1902"/>
      <c r="E376" s="1902"/>
      <c r="F376" s="1902"/>
      <c r="G376" s="1902"/>
      <c r="H376" s="1902"/>
      <c r="I376" s="1902"/>
      <c r="J376" s="1902"/>
      <c r="K376" s="1902"/>
      <c r="L376" s="1940"/>
      <c r="M376" s="1940"/>
      <c r="N376" s="1940"/>
      <c r="O376" s="1940"/>
      <c r="P376" s="339"/>
      <c r="Q376" s="1902"/>
      <c r="R376" s="1902"/>
      <c r="S376" s="1902"/>
      <c r="T376" s="1902"/>
      <c r="U376" s="1902"/>
      <c r="V376" s="1902"/>
      <c r="W376" s="1902"/>
      <c r="X376" s="1902"/>
      <c r="Y376" s="1902"/>
      <c r="Z376" s="1902"/>
      <c r="AA376" s="1902"/>
      <c r="AB376" s="1902"/>
      <c r="AC376" s="1902"/>
      <c r="AD376" s="1902"/>
      <c r="AE376" s="1902"/>
      <c r="AF376" s="1902"/>
      <c r="AG376" s="1902"/>
      <c r="AH376" s="1902"/>
      <c r="AI376" s="1902"/>
      <c r="AJ376" s="1902"/>
      <c r="AK376" s="1902"/>
      <c r="AL376" s="1902"/>
      <c r="AM376" s="1902"/>
      <c r="AN376" s="1902"/>
      <c r="AO376" s="1902"/>
      <c r="AP376" s="1902"/>
      <c r="AQ376" s="1902"/>
      <c r="AR376" s="1902"/>
      <c r="AS376" s="1902"/>
      <c r="AT376" s="1902"/>
      <c r="AU376" s="1902"/>
      <c r="AV376" s="1902"/>
      <c r="AW376" s="1902"/>
      <c r="AX376" s="1902"/>
      <c r="AY376" s="1902"/>
      <c r="AZ376" s="1902"/>
      <c r="BA376" s="1902"/>
      <c r="BB376" s="1902"/>
      <c r="BC376" s="1902"/>
      <c r="BD376" s="1902"/>
      <c r="BE376" s="1902"/>
      <c r="BF376" s="1902"/>
      <c r="BG376" s="1902"/>
      <c r="BH376" s="1902"/>
      <c r="BI376" s="1902"/>
      <c r="BJ376" s="1902"/>
      <c r="BK376" s="1902"/>
      <c r="BL376" s="1902"/>
      <c r="BM376" s="1902"/>
      <c r="BN376" s="1902"/>
      <c r="BO376" s="1902"/>
      <c r="BP376" s="1902"/>
      <c r="BQ376" s="1902"/>
      <c r="BR376" s="1902"/>
      <c r="BS376" s="1902"/>
      <c r="BT376" s="1902"/>
      <c r="BU376" s="1902"/>
      <c r="BV376" s="1902"/>
      <c r="BW376" s="1902"/>
      <c r="BX376" s="1902"/>
      <c r="BY376" s="1902"/>
      <c r="BZ376" s="1902"/>
      <c r="CA376" s="1902"/>
      <c r="CB376" s="1902"/>
      <c r="CC376" s="1902"/>
      <c r="CD376" s="1902"/>
      <c r="CE376" s="1902"/>
      <c r="CF376" s="1902"/>
    </row>
    <row r="377" spans="2:84" s="329" customFormat="1">
      <c r="B377" s="1902"/>
      <c r="C377" s="1902"/>
      <c r="D377" s="1902"/>
      <c r="E377" s="1902"/>
      <c r="F377" s="1902"/>
      <c r="G377" s="1902"/>
      <c r="H377" s="1902"/>
      <c r="I377" s="1902"/>
      <c r="J377" s="1902"/>
      <c r="K377" s="1902"/>
      <c r="L377" s="1940"/>
      <c r="M377" s="1940"/>
      <c r="N377" s="1940"/>
      <c r="O377" s="1940"/>
      <c r="P377" s="339"/>
      <c r="Q377" s="1902"/>
      <c r="R377" s="1902"/>
      <c r="S377" s="1902"/>
      <c r="T377" s="1902"/>
      <c r="U377" s="1902"/>
      <c r="V377" s="1902"/>
      <c r="W377" s="1902"/>
      <c r="X377" s="1902"/>
      <c r="Y377" s="1902"/>
      <c r="Z377" s="1902"/>
      <c r="AA377" s="1902"/>
      <c r="AB377" s="1902"/>
      <c r="AC377" s="1902"/>
      <c r="AD377" s="1902"/>
      <c r="AE377" s="1902"/>
      <c r="AF377" s="1902"/>
      <c r="AG377" s="1902"/>
      <c r="AH377" s="1902"/>
      <c r="AI377" s="1902"/>
      <c r="AJ377" s="1902"/>
      <c r="AK377" s="1902"/>
      <c r="AL377" s="1902"/>
      <c r="AM377" s="1902"/>
      <c r="AN377" s="1902"/>
      <c r="AO377" s="1902"/>
      <c r="AP377" s="1902"/>
      <c r="AQ377" s="1902"/>
      <c r="AR377" s="1902"/>
      <c r="AS377" s="1902"/>
      <c r="AT377" s="1902"/>
      <c r="AU377" s="1902"/>
      <c r="AV377" s="1902"/>
      <c r="AW377" s="1902"/>
      <c r="AX377" s="1902"/>
      <c r="AY377" s="1902"/>
      <c r="AZ377" s="1902"/>
      <c r="BA377" s="1902"/>
      <c r="BB377" s="1902"/>
      <c r="BC377" s="1902"/>
      <c r="BD377" s="1902"/>
      <c r="BE377" s="1902"/>
      <c r="BF377" s="1902"/>
      <c r="BG377" s="1902"/>
      <c r="BH377" s="1902"/>
      <c r="BI377" s="1902"/>
      <c r="BJ377" s="1902"/>
      <c r="BK377" s="1902"/>
      <c r="BL377" s="1902"/>
      <c r="BM377" s="1902"/>
      <c r="BN377" s="1902"/>
      <c r="BO377" s="1902"/>
      <c r="BP377" s="1902"/>
      <c r="BQ377" s="1902"/>
      <c r="BR377" s="1902"/>
      <c r="BS377" s="1902"/>
      <c r="BT377" s="1902"/>
      <c r="BU377" s="1902"/>
      <c r="BV377" s="1902"/>
      <c r="BW377" s="1902"/>
      <c r="BX377" s="1902"/>
      <c r="BY377" s="1902"/>
      <c r="BZ377" s="1902"/>
      <c r="CA377" s="1902"/>
      <c r="CB377" s="1902"/>
      <c r="CC377" s="1902"/>
      <c r="CD377" s="1902"/>
      <c r="CE377" s="1902"/>
      <c r="CF377" s="1902"/>
    </row>
    <row r="378" spans="2:84" s="329" customFormat="1">
      <c r="B378" s="1902"/>
      <c r="C378" s="1902"/>
      <c r="D378" s="1902"/>
      <c r="E378" s="1902"/>
      <c r="F378" s="1902"/>
      <c r="G378" s="1902"/>
      <c r="H378" s="1902"/>
      <c r="I378" s="1902"/>
      <c r="J378" s="1902"/>
      <c r="K378" s="1902"/>
      <c r="L378" s="1940"/>
      <c r="M378" s="1940"/>
      <c r="N378" s="1940"/>
      <c r="O378" s="1940"/>
      <c r="P378" s="339"/>
      <c r="Q378" s="1902"/>
      <c r="R378" s="1902"/>
      <c r="S378" s="1902"/>
      <c r="T378" s="1902"/>
      <c r="U378" s="1902"/>
      <c r="V378" s="1902"/>
      <c r="W378" s="1902"/>
      <c r="X378" s="1902"/>
      <c r="Y378" s="1902"/>
      <c r="Z378" s="1902"/>
      <c r="AA378" s="1902"/>
      <c r="AB378" s="1902"/>
      <c r="AC378" s="1902"/>
      <c r="AD378" s="1902"/>
      <c r="AE378" s="1902"/>
      <c r="AF378" s="1902"/>
      <c r="AG378" s="1902"/>
      <c r="AH378" s="1902"/>
      <c r="AI378" s="1902"/>
      <c r="AJ378" s="1902"/>
      <c r="AK378" s="1902"/>
      <c r="AL378" s="1902"/>
      <c r="AM378" s="1902"/>
      <c r="AN378" s="1902"/>
      <c r="AO378" s="1902"/>
      <c r="AP378" s="1902"/>
      <c r="AQ378" s="1902"/>
      <c r="AR378" s="1902"/>
      <c r="AS378" s="1902"/>
      <c r="AT378" s="1902"/>
      <c r="AU378" s="1902"/>
      <c r="AV378" s="1902"/>
      <c r="AW378" s="1902"/>
      <c r="AX378" s="1902"/>
      <c r="AY378" s="1902"/>
      <c r="AZ378" s="1902"/>
      <c r="BA378" s="1902"/>
      <c r="BB378" s="1902"/>
      <c r="BC378" s="1902"/>
      <c r="BD378" s="1902"/>
      <c r="BE378" s="1902"/>
      <c r="BF378" s="1902"/>
      <c r="BG378" s="1902"/>
      <c r="BH378" s="1902"/>
      <c r="BI378" s="1902"/>
      <c r="BJ378" s="1902"/>
      <c r="BK378" s="1902"/>
      <c r="BL378" s="1902"/>
      <c r="BM378" s="1902"/>
      <c r="BN378" s="1902"/>
      <c r="BO378" s="1902"/>
      <c r="BP378" s="1902"/>
      <c r="BQ378" s="1902"/>
      <c r="BR378" s="1902"/>
      <c r="BS378" s="1902"/>
      <c r="BT378" s="1902"/>
      <c r="BU378" s="1902"/>
      <c r="BV378" s="1902"/>
      <c r="BW378" s="1902"/>
      <c r="BX378" s="1902"/>
      <c r="BY378" s="1902"/>
      <c r="BZ378" s="1902"/>
      <c r="CA378" s="1902"/>
      <c r="CB378" s="1902"/>
      <c r="CC378" s="1902"/>
      <c r="CD378" s="1902"/>
      <c r="CE378" s="1902"/>
      <c r="CF378" s="1902"/>
    </row>
    <row r="379" spans="2:84" s="329" customFormat="1">
      <c r="B379" s="1902"/>
      <c r="C379" s="1902"/>
      <c r="D379" s="1902"/>
      <c r="E379" s="1902"/>
      <c r="F379" s="1902"/>
      <c r="G379" s="1902"/>
      <c r="H379" s="1902"/>
      <c r="I379" s="1902"/>
      <c r="J379" s="1902"/>
      <c r="K379" s="1902"/>
      <c r="L379" s="1940"/>
      <c r="M379" s="1940"/>
      <c r="N379" s="1940"/>
      <c r="O379" s="1940"/>
      <c r="P379" s="339"/>
      <c r="Q379" s="1902"/>
      <c r="R379" s="1902"/>
      <c r="S379" s="1902"/>
      <c r="T379" s="1902"/>
      <c r="U379" s="1902"/>
      <c r="V379" s="1902"/>
      <c r="W379" s="1902"/>
      <c r="X379" s="1902"/>
      <c r="Y379" s="1902"/>
      <c r="Z379" s="1902"/>
      <c r="AA379" s="1902"/>
      <c r="AB379" s="1902"/>
      <c r="AC379" s="1902"/>
      <c r="AD379" s="1902"/>
      <c r="AE379" s="1902"/>
      <c r="AF379" s="1902"/>
      <c r="AG379" s="1902"/>
      <c r="AH379" s="1902"/>
      <c r="AI379" s="1902"/>
      <c r="AJ379" s="1902"/>
      <c r="AK379" s="1902"/>
      <c r="AL379" s="1902"/>
      <c r="AM379" s="1902"/>
      <c r="AN379" s="1902"/>
      <c r="AO379" s="1902"/>
      <c r="AP379" s="1902"/>
      <c r="AQ379" s="1902"/>
      <c r="AR379" s="1902"/>
      <c r="AS379" s="1902"/>
      <c r="AT379" s="1902"/>
      <c r="AU379" s="1902"/>
      <c r="AV379" s="1902"/>
      <c r="AW379" s="1902"/>
      <c r="AX379" s="1902"/>
      <c r="AY379" s="1902"/>
      <c r="AZ379" s="1902"/>
      <c r="BA379" s="1902"/>
      <c r="BB379" s="1902"/>
      <c r="BC379" s="1902"/>
      <c r="BD379" s="1902"/>
      <c r="BE379" s="1902"/>
      <c r="BF379" s="1902"/>
      <c r="BG379" s="1902"/>
      <c r="BH379" s="1902"/>
      <c r="BI379" s="1902"/>
      <c r="BJ379" s="1902"/>
      <c r="BK379" s="1902"/>
      <c r="BL379" s="1902"/>
      <c r="BM379" s="1902"/>
      <c r="BN379" s="1902"/>
      <c r="BO379" s="1902"/>
      <c r="BP379" s="1902"/>
      <c r="BQ379" s="1902"/>
      <c r="BR379" s="1902"/>
      <c r="BS379" s="1902"/>
      <c r="BT379" s="1902"/>
      <c r="BU379" s="1902"/>
      <c r="BV379" s="1902"/>
      <c r="BW379" s="1902"/>
      <c r="BX379" s="1902"/>
      <c r="BY379" s="1902"/>
      <c r="BZ379" s="1902"/>
      <c r="CA379" s="1902"/>
      <c r="CB379" s="1902"/>
      <c r="CC379" s="1902"/>
      <c r="CD379" s="1902"/>
      <c r="CE379" s="1902"/>
      <c r="CF379" s="1902"/>
    </row>
    <row r="380" spans="2:84" s="329" customFormat="1">
      <c r="B380" s="1902"/>
      <c r="C380" s="1902"/>
      <c r="D380" s="1902"/>
      <c r="E380" s="1902"/>
      <c r="F380" s="1902"/>
      <c r="G380" s="1902"/>
      <c r="H380" s="1902"/>
      <c r="I380" s="1902"/>
      <c r="J380" s="1902"/>
      <c r="K380" s="1902"/>
      <c r="L380" s="1940"/>
      <c r="M380" s="1940"/>
      <c r="N380" s="1940"/>
      <c r="O380" s="1940"/>
      <c r="P380" s="339"/>
      <c r="Q380" s="1902"/>
      <c r="R380" s="1902"/>
      <c r="S380" s="1902"/>
      <c r="T380" s="1902"/>
      <c r="U380" s="1902"/>
      <c r="V380" s="1902"/>
      <c r="W380" s="1902"/>
      <c r="X380" s="1902"/>
      <c r="Y380" s="1902"/>
      <c r="Z380" s="1902"/>
      <c r="AA380" s="1902"/>
      <c r="AB380" s="1902"/>
      <c r="AC380" s="1902"/>
      <c r="AD380" s="1902"/>
      <c r="AE380" s="1902"/>
      <c r="AF380" s="1902"/>
      <c r="AG380" s="1902"/>
      <c r="AH380" s="1902"/>
      <c r="AI380" s="1902"/>
      <c r="AJ380" s="1902"/>
      <c r="AK380" s="1902"/>
      <c r="AL380" s="1902"/>
      <c r="AM380" s="1902"/>
      <c r="AN380" s="1902"/>
      <c r="AO380" s="1902"/>
      <c r="AP380" s="1902"/>
      <c r="AQ380" s="1902"/>
      <c r="AR380" s="1902"/>
      <c r="AS380" s="1902"/>
      <c r="AT380" s="1902"/>
      <c r="AU380" s="1902"/>
      <c r="AV380" s="1902"/>
      <c r="AW380" s="1902"/>
      <c r="AX380" s="1902"/>
      <c r="AY380" s="1902"/>
      <c r="AZ380" s="1902"/>
      <c r="BA380" s="1902"/>
      <c r="BB380" s="1902"/>
      <c r="BC380" s="1902"/>
      <c r="BD380" s="1902"/>
      <c r="BE380" s="1902"/>
      <c r="BF380" s="1902"/>
      <c r="BG380" s="1902"/>
      <c r="BH380" s="1902"/>
      <c r="BI380" s="1902"/>
      <c r="BJ380" s="1902"/>
      <c r="BK380" s="1902"/>
      <c r="BL380" s="1902"/>
      <c r="BM380" s="1902"/>
      <c r="BN380" s="1902"/>
      <c r="BO380" s="1902"/>
      <c r="BP380" s="1902"/>
      <c r="BQ380" s="1902"/>
      <c r="BR380" s="1902"/>
      <c r="BS380" s="1902"/>
      <c r="BT380" s="1902"/>
      <c r="BU380" s="1902"/>
      <c r="BV380" s="1902"/>
      <c r="BW380" s="1902"/>
      <c r="BX380" s="1902"/>
      <c r="BY380" s="1902"/>
      <c r="BZ380" s="1902"/>
      <c r="CA380" s="1902"/>
      <c r="CB380" s="1902"/>
      <c r="CC380" s="1902"/>
      <c r="CD380" s="1902"/>
      <c r="CE380" s="1902"/>
      <c r="CF380" s="1902"/>
    </row>
    <row r="381" spans="2:84" s="329" customFormat="1">
      <c r="B381" s="1902"/>
      <c r="C381" s="1902"/>
      <c r="D381" s="1902"/>
      <c r="E381" s="1902"/>
      <c r="F381" s="1902"/>
      <c r="G381" s="1902"/>
      <c r="H381" s="1902"/>
      <c r="I381" s="1902"/>
      <c r="J381" s="1902"/>
      <c r="K381" s="1902"/>
      <c r="L381" s="1940"/>
      <c r="M381" s="1940"/>
      <c r="N381" s="1940"/>
      <c r="O381" s="1940"/>
      <c r="P381" s="339"/>
      <c r="Q381" s="1902"/>
      <c r="R381" s="1902"/>
      <c r="S381" s="1902"/>
      <c r="T381" s="1902"/>
      <c r="U381" s="1902"/>
      <c r="V381" s="1902"/>
      <c r="W381" s="1902"/>
      <c r="X381" s="1902"/>
      <c r="Y381" s="1902"/>
      <c r="Z381" s="1902"/>
      <c r="AA381" s="1902"/>
      <c r="AB381" s="1902"/>
      <c r="AC381" s="1902"/>
      <c r="AD381" s="1902"/>
      <c r="AE381" s="1902"/>
      <c r="AF381" s="1902"/>
      <c r="AG381" s="1902"/>
      <c r="AH381" s="1902"/>
      <c r="AI381" s="1902"/>
      <c r="AJ381" s="1902"/>
      <c r="AK381" s="1902"/>
      <c r="AL381" s="1902"/>
      <c r="AM381" s="1902"/>
      <c r="AN381" s="1902"/>
      <c r="AO381" s="1902"/>
      <c r="AP381" s="1902"/>
      <c r="AQ381" s="1902"/>
      <c r="AR381" s="1902"/>
      <c r="AS381" s="1902"/>
      <c r="AT381" s="1902"/>
      <c r="AU381" s="1902"/>
      <c r="AV381" s="1902"/>
      <c r="AW381" s="1902"/>
      <c r="AX381" s="1902"/>
      <c r="AY381" s="1902"/>
      <c r="AZ381" s="1902"/>
      <c r="BA381" s="1902"/>
      <c r="BB381" s="1902"/>
      <c r="BC381" s="1902"/>
      <c r="BD381" s="1902"/>
      <c r="BE381" s="1902"/>
      <c r="BF381" s="1902"/>
      <c r="BG381" s="1902"/>
      <c r="BH381" s="1902"/>
      <c r="BI381" s="1902"/>
      <c r="BJ381" s="1902"/>
      <c r="BK381" s="1902"/>
      <c r="BL381" s="1902"/>
      <c r="BM381" s="1902"/>
      <c r="BN381" s="1902"/>
      <c r="BO381" s="1902"/>
      <c r="BP381" s="1902"/>
      <c r="BQ381" s="1902"/>
      <c r="BR381" s="1902"/>
      <c r="BS381" s="1902"/>
      <c r="BT381" s="1902"/>
      <c r="BU381" s="1902"/>
      <c r="BV381" s="1902"/>
      <c r="BW381" s="1902"/>
      <c r="BX381" s="1902"/>
      <c r="BY381" s="1902"/>
      <c r="BZ381" s="1902"/>
      <c r="CA381" s="1902"/>
      <c r="CB381" s="1902"/>
      <c r="CC381" s="1902"/>
      <c r="CD381" s="1902"/>
      <c r="CE381" s="1902"/>
      <c r="CF381" s="1902"/>
    </row>
    <row r="382" spans="2:84" s="329" customFormat="1">
      <c r="B382" s="1902"/>
      <c r="C382" s="1902"/>
      <c r="D382" s="1902"/>
      <c r="E382" s="1902"/>
      <c r="F382" s="1902"/>
      <c r="G382" s="1902"/>
      <c r="H382" s="1902"/>
      <c r="I382" s="1902"/>
      <c r="J382" s="1902"/>
      <c r="K382" s="1902"/>
      <c r="L382" s="1940"/>
      <c r="M382" s="1940"/>
      <c r="N382" s="1940"/>
      <c r="O382" s="1940"/>
      <c r="P382" s="339"/>
      <c r="Q382" s="1902"/>
      <c r="R382" s="1902"/>
      <c r="S382" s="1902"/>
      <c r="T382" s="1902"/>
      <c r="U382" s="1902"/>
      <c r="V382" s="1902"/>
      <c r="W382" s="1902"/>
      <c r="X382" s="1902"/>
      <c r="Y382" s="1902"/>
      <c r="Z382" s="1902"/>
      <c r="AA382" s="1902"/>
      <c r="AB382" s="1902"/>
      <c r="AC382" s="1902"/>
      <c r="AD382" s="1902"/>
      <c r="AE382" s="1902"/>
      <c r="AF382" s="1902"/>
      <c r="AG382" s="1902"/>
      <c r="AH382" s="1902"/>
      <c r="AI382" s="1902"/>
      <c r="AJ382" s="1902"/>
      <c r="AK382" s="1902"/>
      <c r="AL382" s="1902"/>
      <c r="AM382" s="1902"/>
      <c r="AN382" s="1902"/>
      <c r="AO382" s="1902"/>
      <c r="AP382" s="1902"/>
      <c r="AQ382" s="1902"/>
      <c r="AR382" s="1902"/>
      <c r="AS382" s="1902"/>
      <c r="AT382" s="1902"/>
      <c r="AU382" s="1902"/>
      <c r="AV382" s="1902"/>
      <c r="AW382" s="1902"/>
      <c r="AX382" s="1902"/>
      <c r="AY382" s="1902"/>
      <c r="AZ382" s="1902"/>
      <c r="BA382" s="1902"/>
      <c r="BB382" s="1902"/>
      <c r="BC382" s="1902"/>
      <c r="BD382" s="1902"/>
      <c r="BE382" s="1902"/>
      <c r="BF382" s="1902"/>
      <c r="BG382" s="1902"/>
      <c r="BH382" s="1902"/>
      <c r="BI382" s="1902"/>
      <c r="BJ382" s="1902"/>
      <c r="BK382" s="1902"/>
      <c r="BL382" s="1902"/>
      <c r="BM382" s="1902"/>
      <c r="BN382" s="1902"/>
      <c r="BO382" s="1902"/>
      <c r="BP382" s="1902"/>
      <c r="BQ382" s="1902"/>
      <c r="BR382" s="1902"/>
      <c r="BS382" s="1902"/>
      <c r="BT382" s="1902"/>
      <c r="BU382" s="1902"/>
      <c r="BV382" s="1902"/>
      <c r="BW382" s="1902"/>
      <c r="BX382" s="1902"/>
      <c r="BY382" s="1902"/>
      <c r="BZ382" s="1902"/>
      <c r="CA382" s="1902"/>
      <c r="CB382" s="1902"/>
      <c r="CC382" s="1902"/>
      <c r="CD382" s="1902"/>
      <c r="CE382" s="1902"/>
      <c r="CF382" s="1902"/>
    </row>
    <row r="383" spans="2:84" s="329" customFormat="1">
      <c r="B383" s="1902"/>
      <c r="C383" s="1902"/>
      <c r="D383" s="1902"/>
      <c r="E383" s="1902"/>
      <c r="F383" s="1902"/>
      <c r="G383" s="1902"/>
      <c r="H383" s="1902"/>
      <c r="I383" s="1902"/>
      <c r="J383" s="1902"/>
      <c r="K383" s="1902"/>
      <c r="L383" s="1940"/>
      <c r="M383" s="1940"/>
      <c r="N383" s="1940"/>
      <c r="O383" s="1940"/>
      <c r="P383" s="339"/>
      <c r="Q383" s="1902"/>
      <c r="R383" s="1902"/>
      <c r="S383" s="1902"/>
      <c r="T383" s="1902"/>
      <c r="U383" s="1902"/>
      <c r="V383" s="1902"/>
      <c r="W383" s="1902"/>
      <c r="X383" s="1902"/>
      <c r="Y383" s="1902"/>
      <c r="Z383" s="1902"/>
      <c r="AA383" s="1902"/>
      <c r="AB383" s="1902"/>
      <c r="AC383" s="1902"/>
      <c r="AD383" s="1902"/>
      <c r="AE383" s="1902"/>
      <c r="AF383" s="1902"/>
      <c r="AG383" s="1902"/>
      <c r="AH383" s="1902"/>
      <c r="AI383" s="1902"/>
      <c r="AJ383" s="1902"/>
      <c r="AK383" s="1902"/>
      <c r="AL383" s="1902"/>
      <c r="AM383" s="1902"/>
      <c r="AN383" s="1902"/>
      <c r="AO383" s="1902"/>
      <c r="AP383" s="1902"/>
      <c r="AQ383" s="1902"/>
      <c r="AR383" s="1902"/>
      <c r="AS383" s="1902"/>
      <c r="AT383" s="1902"/>
      <c r="AU383" s="1902"/>
      <c r="AV383" s="1902"/>
      <c r="AW383" s="1902"/>
      <c r="AX383" s="1902"/>
      <c r="AY383" s="1902"/>
      <c r="AZ383" s="1902"/>
      <c r="BA383" s="1902"/>
      <c r="BB383" s="1902"/>
      <c r="BC383" s="1902"/>
      <c r="BD383" s="1902"/>
      <c r="BE383" s="1902"/>
      <c r="BF383" s="1902"/>
      <c r="BG383" s="1902"/>
      <c r="BH383" s="1902"/>
      <c r="BI383" s="1902"/>
      <c r="BJ383" s="1902"/>
      <c r="BK383" s="1902"/>
      <c r="BL383" s="1902"/>
      <c r="BM383" s="1902"/>
      <c r="BN383" s="1902"/>
      <c r="BO383" s="1902"/>
      <c r="BP383" s="1902"/>
      <c r="BQ383" s="1902"/>
      <c r="BR383" s="1902"/>
      <c r="BS383" s="1902"/>
      <c r="BT383" s="1902"/>
      <c r="BU383" s="1902"/>
      <c r="BV383" s="1902"/>
      <c r="BW383" s="1902"/>
      <c r="BX383" s="1902"/>
      <c r="BY383" s="1902"/>
      <c r="BZ383" s="1902"/>
      <c r="CA383" s="1902"/>
      <c r="CB383" s="1902"/>
      <c r="CC383" s="1902"/>
      <c r="CD383" s="1902"/>
      <c r="CE383" s="1902"/>
      <c r="CF383" s="1902"/>
    </row>
    <row r="384" spans="2:84" s="329" customFormat="1">
      <c r="B384" s="1902"/>
      <c r="C384" s="1902"/>
      <c r="D384" s="1902"/>
      <c r="E384" s="1902"/>
      <c r="F384" s="1902"/>
      <c r="G384" s="1902"/>
      <c r="H384" s="1902"/>
      <c r="I384" s="1902"/>
      <c r="J384" s="1902"/>
      <c r="K384" s="1902"/>
      <c r="L384" s="1940"/>
      <c r="M384" s="1940"/>
      <c r="N384" s="1940"/>
      <c r="O384" s="1940"/>
      <c r="P384" s="339"/>
      <c r="Q384" s="1902"/>
      <c r="R384" s="1902"/>
      <c r="S384" s="1902"/>
      <c r="T384" s="1902"/>
      <c r="U384" s="1902"/>
      <c r="V384" s="1902"/>
      <c r="W384" s="1902"/>
      <c r="X384" s="1902"/>
      <c r="Y384" s="1902"/>
      <c r="Z384" s="1902"/>
      <c r="AA384" s="1902"/>
      <c r="AB384" s="1902"/>
      <c r="AC384" s="1902"/>
      <c r="AD384" s="1902"/>
      <c r="AE384" s="1902"/>
      <c r="AF384" s="1902"/>
      <c r="AG384" s="1902"/>
      <c r="AH384" s="1902"/>
      <c r="AI384" s="1902"/>
      <c r="AJ384" s="1902"/>
      <c r="AK384" s="1902"/>
      <c r="AL384" s="1902"/>
      <c r="AM384" s="1902"/>
      <c r="AN384" s="1902"/>
      <c r="AO384" s="1902"/>
      <c r="AP384" s="1902"/>
      <c r="AQ384" s="1902"/>
      <c r="AR384" s="1902"/>
      <c r="AS384" s="1902"/>
      <c r="AT384" s="1902"/>
      <c r="AU384" s="1902"/>
      <c r="AV384" s="1902"/>
      <c r="AW384" s="1902"/>
      <c r="AX384" s="1902"/>
      <c r="AY384" s="1902"/>
      <c r="AZ384" s="1902"/>
      <c r="BA384" s="1902"/>
      <c r="BB384" s="1902"/>
      <c r="BC384" s="1902"/>
      <c r="BD384" s="1902"/>
      <c r="BE384" s="1902"/>
      <c r="BF384" s="1902"/>
      <c r="BG384" s="1902"/>
      <c r="BH384" s="1902"/>
      <c r="BI384" s="1902"/>
      <c r="BJ384" s="1902"/>
      <c r="BK384" s="1902"/>
      <c r="BL384" s="1902"/>
      <c r="BM384" s="1902"/>
      <c r="BN384" s="1902"/>
      <c r="BO384" s="1902"/>
      <c r="BP384" s="1902"/>
      <c r="BQ384" s="1902"/>
      <c r="BR384" s="1902"/>
      <c r="BS384" s="1902"/>
      <c r="BT384" s="1902"/>
      <c r="BU384" s="1902"/>
      <c r="BV384" s="1902"/>
      <c r="BW384" s="1902"/>
      <c r="BX384" s="1902"/>
      <c r="BY384" s="1902"/>
      <c r="BZ384" s="1902"/>
      <c r="CA384" s="1902"/>
      <c r="CB384" s="1902"/>
      <c r="CC384" s="1902"/>
      <c r="CD384" s="1902"/>
      <c r="CE384" s="1902"/>
      <c r="CF384" s="1902"/>
    </row>
    <row r="385" spans="2:84" s="329" customFormat="1">
      <c r="B385" s="1902"/>
      <c r="C385" s="1902"/>
      <c r="D385" s="1902"/>
      <c r="E385" s="1902"/>
      <c r="F385" s="1902"/>
      <c r="G385" s="1902"/>
      <c r="H385" s="1902"/>
      <c r="I385" s="1902"/>
      <c r="J385" s="1902"/>
      <c r="K385" s="1902"/>
      <c r="L385" s="1940"/>
      <c r="M385" s="1940"/>
      <c r="N385" s="1940"/>
      <c r="O385" s="1940"/>
      <c r="P385" s="339"/>
      <c r="Q385" s="1902"/>
      <c r="R385" s="1902"/>
      <c r="S385" s="1902"/>
      <c r="T385" s="1902"/>
      <c r="U385" s="1902"/>
      <c r="V385" s="1902"/>
      <c r="W385" s="1902"/>
      <c r="X385" s="1902"/>
      <c r="Y385" s="1902"/>
      <c r="Z385" s="1902"/>
      <c r="AA385" s="1902"/>
      <c r="AB385" s="1902"/>
      <c r="AC385" s="1902"/>
      <c r="AD385" s="1902"/>
      <c r="AE385" s="1902"/>
      <c r="AF385" s="1902"/>
      <c r="AG385" s="1902"/>
      <c r="AH385" s="1902"/>
      <c r="AI385" s="1902"/>
      <c r="AJ385" s="1902"/>
      <c r="AK385" s="1902"/>
      <c r="AL385" s="1902"/>
      <c r="AM385" s="1902"/>
      <c r="AN385" s="1902"/>
      <c r="AO385" s="1902"/>
      <c r="AP385" s="1902"/>
      <c r="AQ385" s="1902"/>
      <c r="AR385" s="1902"/>
      <c r="AS385" s="1902"/>
      <c r="AT385" s="1902"/>
      <c r="AU385" s="1902"/>
      <c r="AV385" s="1902"/>
      <c r="AW385" s="1902"/>
      <c r="AX385" s="1902"/>
      <c r="AY385" s="1902"/>
      <c r="AZ385" s="1902"/>
      <c r="BA385" s="1902"/>
      <c r="BB385" s="1902"/>
      <c r="BC385" s="1902"/>
      <c r="BD385" s="1902"/>
      <c r="BE385" s="1902"/>
      <c r="BF385" s="1902"/>
      <c r="BG385" s="1902"/>
      <c r="BH385" s="1902"/>
      <c r="BI385" s="1902"/>
      <c r="BJ385" s="1902"/>
      <c r="BK385" s="1902"/>
      <c r="BL385" s="1902"/>
      <c r="BM385" s="1902"/>
      <c r="BN385" s="1902"/>
      <c r="BO385" s="1902"/>
      <c r="BP385" s="1902"/>
      <c r="BQ385" s="1902"/>
      <c r="BR385" s="1902"/>
      <c r="BS385" s="1902"/>
      <c r="BT385" s="1902"/>
      <c r="BU385" s="1902"/>
      <c r="BV385" s="1902"/>
      <c r="BW385" s="1902"/>
      <c r="BX385" s="1902"/>
      <c r="BY385" s="1902"/>
      <c r="BZ385" s="1902"/>
      <c r="CA385" s="1902"/>
      <c r="CB385" s="1902"/>
      <c r="CC385" s="1902"/>
      <c r="CD385" s="1902"/>
      <c r="CE385" s="1902"/>
      <c r="CF385" s="1902"/>
    </row>
    <row r="386" spans="2:84" s="329" customFormat="1">
      <c r="B386" s="1902"/>
      <c r="C386" s="1902"/>
      <c r="D386" s="1902"/>
      <c r="E386" s="1902"/>
      <c r="F386" s="1902"/>
      <c r="G386" s="1902"/>
      <c r="H386" s="1902"/>
      <c r="I386" s="1902"/>
      <c r="J386" s="1902"/>
      <c r="K386" s="1902"/>
      <c r="L386" s="1940"/>
      <c r="M386" s="1940"/>
      <c r="N386" s="1940"/>
      <c r="O386" s="1940"/>
      <c r="P386" s="339"/>
      <c r="Q386" s="1902"/>
      <c r="R386" s="1902"/>
      <c r="S386" s="1902"/>
      <c r="T386" s="1902"/>
      <c r="U386" s="1902"/>
      <c r="V386" s="1902"/>
      <c r="W386" s="1902"/>
      <c r="X386" s="1902"/>
      <c r="Y386" s="1902"/>
      <c r="Z386" s="1902"/>
      <c r="AA386" s="1902"/>
      <c r="AB386" s="1902"/>
      <c r="AC386" s="1902"/>
      <c r="AD386" s="1902"/>
      <c r="AE386" s="1902"/>
      <c r="AF386" s="1902"/>
      <c r="AG386" s="1902"/>
      <c r="AH386" s="1902"/>
      <c r="AI386" s="1902"/>
      <c r="AJ386" s="1902"/>
      <c r="AK386" s="1902"/>
      <c r="AL386" s="1902"/>
      <c r="AM386" s="1902"/>
      <c r="AN386" s="1902"/>
      <c r="AO386" s="1902"/>
      <c r="AP386" s="1902"/>
      <c r="AQ386" s="1902"/>
      <c r="AR386" s="1902"/>
      <c r="AS386" s="1902"/>
      <c r="AT386" s="1902"/>
      <c r="AU386" s="1902"/>
      <c r="AV386" s="1902"/>
      <c r="AW386" s="1902"/>
      <c r="AX386" s="1902"/>
      <c r="AY386" s="1902"/>
      <c r="AZ386" s="1902"/>
      <c r="BA386" s="1902"/>
      <c r="BB386" s="1902"/>
      <c r="BC386" s="1902"/>
      <c r="BD386" s="1902"/>
      <c r="BE386" s="1902"/>
      <c r="BF386" s="1902"/>
      <c r="BG386" s="1902"/>
      <c r="BH386" s="1902"/>
      <c r="BI386" s="1902"/>
      <c r="BJ386" s="1902"/>
      <c r="BK386" s="1902"/>
      <c r="BL386" s="1902"/>
      <c r="BM386" s="1902"/>
      <c r="BN386" s="1902"/>
      <c r="BO386" s="1902"/>
      <c r="BP386" s="1902"/>
      <c r="BQ386" s="1902"/>
      <c r="BR386" s="1902"/>
      <c r="BS386" s="1902"/>
      <c r="BT386" s="1902"/>
      <c r="BU386" s="1902"/>
      <c r="BV386" s="1902"/>
      <c r="BW386" s="1902"/>
      <c r="BX386" s="1902"/>
      <c r="BY386" s="1902"/>
      <c r="BZ386" s="1902"/>
      <c r="CA386" s="1902"/>
      <c r="CB386" s="1902"/>
      <c r="CC386" s="1902"/>
      <c r="CD386" s="1902"/>
      <c r="CE386" s="1902"/>
      <c r="CF386" s="1902"/>
    </row>
    <row r="387" spans="2:84" s="329" customFormat="1">
      <c r="B387" s="1902"/>
      <c r="C387" s="1902"/>
      <c r="D387" s="1902"/>
      <c r="E387" s="1902"/>
      <c r="F387" s="1902"/>
      <c r="G387" s="1902"/>
      <c r="H387" s="1902"/>
      <c r="I387" s="1902"/>
      <c r="J387" s="1902"/>
      <c r="K387" s="1902"/>
      <c r="L387" s="1940"/>
      <c r="M387" s="1940"/>
      <c r="N387" s="1940"/>
      <c r="O387" s="1940"/>
      <c r="P387" s="339"/>
      <c r="Q387" s="1902"/>
      <c r="R387" s="1902"/>
      <c r="S387" s="1902"/>
      <c r="T387" s="1902"/>
      <c r="U387" s="1902"/>
      <c r="V387" s="1902"/>
      <c r="W387" s="1902"/>
      <c r="X387" s="1902"/>
      <c r="Y387" s="1902"/>
      <c r="Z387" s="1902"/>
      <c r="AA387" s="1902"/>
      <c r="AB387" s="1902"/>
      <c r="AC387" s="1902"/>
      <c r="AD387" s="1902"/>
      <c r="AE387" s="1902"/>
      <c r="AF387" s="1902"/>
      <c r="AG387" s="1902"/>
      <c r="AH387" s="1902"/>
      <c r="AI387" s="1902"/>
      <c r="AJ387" s="1902"/>
      <c r="AK387" s="1902"/>
      <c r="AL387" s="1902"/>
      <c r="AM387" s="1902"/>
      <c r="AN387" s="1902"/>
      <c r="AO387" s="1902"/>
      <c r="AP387" s="1902"/>
      <c r="AQ387" s="1902"/>
      <c r="AR387" s="1902"/>
      <c r="AS387" s="1902"/>
      <c r="AT387" s="1902"/>
      <c r="AU387" s="1902"/>
      <c r="AV387" s="1902"/>
      <c r="AW387" s="1902"/>
      <c r="AX387" s="1902"/>
      <c r="AY387" s="1902"/>
      <c r="AZ387" s="1902"/>
      <c r="BA387" s="1902"/>
      <c r="BB387" s="1902"/>
      <c r="BC387" s="1902"/>
      <c r="BD387" s="1902"/>
      <c r="BE387" s="1902"/>
      <c r="BF387" s="1902"/>
      <c r="BG387" s="1902"/>
      <c r="BH387" s="1902"/>
      <c r="BI387" s="1902"/>
      <c r="BJ387" s="1902"/>
      <c r="BK387" s="1902"/>
      <c r="BL387" s="1902"/>
      <c r="BM387" s="1902"/>
      <c r="BN387" s="1902"/>
      <c r="BO387" s="1902"/>
      <c r="BP387" s="1902"/>
      <c r="BQ387" s="1902"/>
      <c r="BR387" s="1902"/>
      <c r="BS387" s="1902"/>
      <c r="BT387" s="1902"/>
      <c r="BU387" s="1902"/>
      <c r="BV387" s="1902"/>
      <c r="BW387" s="1902"/>
      <c r="BX387" s="1902"/>
      <c r="BY387" s="1902"/>
      <c r="BZ387" s="1902"/>
      <c r="CA387" s="1902"/>
      <c r="CB387" s="1902"/>
      <c r="CC387" s="1902"/>
      <c r="CD387" s="1902"/>
      <c r="CE387" s="1902"/>
      <c r="CF387" s="1902"/>
    </row>
    <row r="388" spans="2:84" s="329" customFormat="1">
      <c r="B388" s="1902"/>
      <c r="C388" s="1902"/>
      <c r="D388" s="1902"/>
      <c r="E388" s="1902"/>
      <c r="F388" s="1902"/>
      <c r="G388" s="1902"/>
      <c r="H388" s="1902"/>
      <c r="I388" s="1902"/>
      <c r="J388" s="1902"/>
      <c r="K388" s="1902"/>
      <c r="L388" s="1940"/>
      <c r="M388" s="1940"/>
      <c r="N388" s="1940"/>
      <c r="O388" s="1940"/>
      <c r="P388" s="339"/>
      <c r="Q388" s="1902"/>
      <c r="R388" s="1902"/>
      <c r="S388" s="1902"/>
      <c r="T388" s="1902"/>
      <c r="U388" s="1902"/>
      <c r="V388" s="1902"/>
      <c r="W388" s="1902"/>
      <c r="X388" s="1902"/>
      <c r="Y388" s="1902"/>
      <c r="Z388" s="1902"/>
      <c r="AA388" s="1902"/>
      <c r="AB388" s="1902"/>
      <c r="AC388" s="1902"/>
      <c r="AD388" s="1902"/>
      <c r="AE388" s="1902"/>
      <c r="AF388" s="1902"/>
      <c r="AG388" s="1902"/>
      <c r="AH388" s="1902"/>
      <c r="AI388" s="1902"/>
      <c r="AJ388" s="1902"/>
      <c r="AK388" s="1902"/>
      <c r="AL388" s="1902"/>
      <c r="AM388" s="1902"/>
      <c r="AN388" s="1902"/>
      <c r="AO388" s="1902"/>
      <c r="AP388" s="1902"/>
      <c r="AQ388" s="1902"/>
      <c r="AR388" s="1902"/>
      <c r="AS388" s="1902"/>
      <c r="AT388" s="1902"/>
      <c r="AU388" s="1902"/>
      <c r="AV388" s="1902"/>
      <c r="AW388" s="1902"/>
      <c r="AX388" s="1902"/>
      <c r="AY388" s="1902"/>
      <c r="AZ388" s="1902"/>
      <c r="BA388" s="1902"/>
      <c r="BB388" s="1902"/>
      <c r="BC388" s="1902"/>
      <c r="BD388" s="1902"/>
      <c r="BE388" s="1902"/>
      <c r="BF388" s="1902"/>
      <c r="BG388" s="1902"/>
      <c r="BH388" s="1902"/>
      <c r="BI388" s="1902"/>
      <c r="BJ388" s="1902"/>
      <c r="BK388" s="1902"/>
      <c r="BL388" s="1902"/>
      <c r="BM388" s="1902"/>
      <c r="BN388" s="1902"/>
      <c r="BO388" s="1902"/>
      <c r="BP388" s="1902"/>
      <c r="BQ388" s="1902"/>
      <c r="BR388" s="1902"/>
      <c r="BS388" s="1902"/>
      <c r="BT388" s="1902"/>
      <c r="BU388" s="1902"/>
      <c r="BV388" s="1902"/>
      <c r="BW388" s="1902"/>
      <c r="BX388" s="1902"/>
      <c r="BY388" s="1902"/>
      <c r="BZ388" s="1902"/>
      <c r="CA388" s="1902"/>
      <c r="CB388" s="1902"/>
      <c r="CC388" s="1902"/>
      <c r="CD388" s="1902"/>
      <c r="CE388" s="1902"/>
      <c r="CF388" s="1902"/>
    </row>
    <row r="389" spans="2:84" s="329" customFormat="1">
      <c r="B389" s="1902"/>
      <c r="C389" s="1902"/>
      <c r="D389" s="1902"/>
      <c r="E389" s="1902"/>
      <c r="F389" s="1902"/>
      <c r="G389" s="1902"/>
      <c r="H389" s="1902"/>
      <c r="I389" s="1902"/>
      <c r="J389" s="1902"/>
      <c r="K389" s="1902"/>
      <c r="L389" s="1940"/>
      <c r="M389" s="1940"/>
      <c r="N389" s="1940"/>
      <c r="O389" s="1940"/>
      <c r="P389" s="339"/>
      <c r="Q389" s="1902"/>
      <c r="R389" s="1902"/>
      <c r="S389" s="1902"/>
      <c r="T389" s="1902"/>
      <c r="U389" s="1902"/>
      <c r="V389" s="1902"/>
      <c r="W389" s="1902"/>
      <c r="X389" s="1902"/>
      <c r="Y389" s="1902"/>
      <c r="Z389" s="1902"/>
      <c r="AA389" s="1902"/>
      <c r="AB389" s="1902"/>
      <c r="AC389" s="1902"/>
      <c r="AD389" s="1902"/>
      <c r="AE389" s="1902"/>
      <c r="AF389" s="1902"/>
      <c r="AG389" s="1902"/>
      <c r="AH389" s="1902"/>
      <c r="AI389" s="1902"/>
      <c r="AJ389" s="1902"/>
      <c r="AK389" s="1902"/>
      <c r="AL389" s="1902"/>
      <c r="AM389" s="1902"/>
      <c r="AN389" s="1902"/>
      <c r="AO389" s="1902"/>
      <c r="AP389" s="1902"/>
      <c r="AQ389" s="1902"/>
      <c r="AR389" s="1902"/>
      <c r="AS389" s="1902"/>
      <c r="AT389" s="1902"/>
      <c r="AU389" s="1902"/>
      <c r="AV389" s="1902"/>
      <c r="AW389" s="1902"/>
      <c r="AX389" s="1902"/>
      <c r="AY389" s="1902"/>
      <c r="AZ389" s="1902"/>
      <c r="BA389" s="1902"/>
      <c r="BB389" s="1902"/>
      <c r="BC389" s="1902"/>
      <c r="BD389" s="1902"/>
      <c r="BE389" s="1902"/>
      <c r="BF389" s="1902"/>
      <c r="BG389" s="1902"/>
      <c r="BH389" s="1902"/>
      <c r="BI389" s="1902"/>
      <c r="BJ389" s="1902"/>
      <c r="BK389" s="1902"/>
      <c r="BL389" s="1902"/>
      <c r="BM389" s="1902"/>
      <c r="BN389" s="1902"/>
      <c r="BO389" s="1902"/>
      <c r="BP389" s="1902"/>
      <c r="BQ389" s="1902"/>
      <c r="BR389" s="1902"/>
      <c r="BS389" s="1902"/>
      <c r="BT389" s="1902"/>
      <c r="BU389" s="1902"/>
      <c r="BV389" s="1902"/>
      <c r="BW389" s="1902"/>
      <c r="BX389" s="1902"/>
      <c r="BY389" s="1902"/>
      <c r="BZ389" s="1902"/>
      <c r="CA389" s="1902"/>
      <c r="CB389" s="1902"/>
      <c r="CC389" s="1902"/>
      <c r="CD389" s="1902"/>
      <c r="CE389" s="1902"/>
      <c r="CF389" s="1902"/>
    </row>
    <row r="390" spans="2:84" s="329" customFormat="1">
      <c r="B390" s="1902"/>
      <c r="C390" s="1902"/>
      <c r="D390" s="1902"/>
      <c r="E390" s="1902"/>
      <c r="F390" s="1902"/>
      <c r="G390" s="1902"/>
      <c r="H390" s="1902"/>
      <c r="I390" s="1902"/>
      <c r="J390" s="1902"/>
      <c r="K390" s="1902"/>
      <c r="L390" s="1940"/>
      <c r="M390" s="1940"/>
      <c r="N390" s="1940"/>
      <c r="O390" s="1940"/>
      <c r="P390" s="339"/>
      <c r="Q390" s="1902"/>
      <c r="R390" s="1902"/>
      <c r="S390" s="1902"/>
      <c r="T390" s="1902"/>
      <c r="U390" s="1902"/>
      <c r="V390" s="1902"/>
      <c r="W390" s="1902"/>
      <c r="X390" s="1902"/>
      <c r="Y390" s="1902"/>
      <c r="Z390" s="1902"/>
      <c r="AA390" s="1902"/>
      <c r="AB390" s="1902"/>
      <c r="AC390" s="1902"/>
      <c r="AD390" s="1902"/>
      <c r="AE390" s="1902"/>
      <c r="AF390" s="1902"/>
      <c r="AG390" s="1902"/>
      <c r="AH390" s="1902"/>
      <c r="AI390" s="1902"/>
      <c r="AJ390" s="1902"/>
      <c r="AK390" s="1902"/>
      <c r="AL390" s="1902"/>
      <c r="AM390" s="1902"/>
      <c r="AN390" s="1902"/>
      <c r="AO390" s="1902"/>
      <c r="AP390" s="1902"/>
      <c r="AQ390" s="1902"/>
      <c r="AR390" s="1902"/>
      <c r="AS390" s="1902"/>
      <c r="AT390" s="1902"/>
      <c r="AU390" s="1902"/>
      <c r="AV390" s="1902"/>
      <c r="AW390" s="1902"/>
      <c r="AX390" s="1902"/>
      <c r="AY390" s="1902"/>
      <c r="AZ390" s="1902"/>
      <c r="BA390" s="1902"/>
      <c r="BB390" s="1902"/>
      <c r="BC390" s="1902"/>
      <c r="BD390" s="1902"/>
      <c r="BE390" s="1902"/>
      <c r="BF390" s="1902"/>
      <c r="BG390" s="1902"/>
      <c r="BH390" s="1902"/>
      <c r="BI390" s="1902"/>
      <c r="BJ390" s="1902"/>
      <c r="BK390" s="1902"/>
      <c r="BL390" s="1902"/>
      <c r="BM390" s="1902"/>
      <c r="BN390" s="1902"/>
      <c r="BO390" s="1902"/>
      <c r="BP390" s="1902"/>
      <c r="BQ390" s="1902"/>
      <c r="BR390" s="1902"/>
      <c r="BS390" s="1902"/>
      <c r="BT390" s="1902"/>
      <c r="BU390" s="1902"/>
      <c r="BV390" s="1902"/>
      <c r="BW390" s="1902"/>
      <c r="BX390" s="1902"/>
      <c r="BY390" s="1902"/>
      <c r="BZ390" s="1902"/>
      <c r="CA390" s="1902"/>
      <c r="CB390" s="1902"/>
      <c r="CC390" s="1902"/>
      <c r="CD390" s="1902"/>
      <c r="CE390" s="1902"/>
      <c r="CF390" s="1902"/>
    </row>
    <row r="391" spans="2:84" s="329" customFormat="1">
      <c r="B391" s="1902"/>
      <c r="C391" s="1902"/>
      <c r="D391" s="1902"/>
      <c r="E391" s="1902"/>
      <c r="F391" s="1902"/>
      <c r="G391" s="1902"/>
      <c r="H391" s="1902"/>
      <c r="I391" s="1902"/>
      <c r="J391" s="1902"/>
      <c r="K391" s="1902"/>
      <c r="L391" s="1940"/>
      <c r="M391" s="1940"/>
      <c r="N391" s="1940"/>
      <c r="O391" s="1940"/>
      <c r="P391" s="339"/>
      <c r="Q391" s="1902"/>
      <c r="R391" s="1902"/>
      <c r="S391" s="1902"/>
      <c r="T391" s="1902"/>
      <c r="U391" s="1902"/>
      <c r="V391" s="1902"/>
      <c r="W391" s="1902"/>
      <c r="X391" s="1902"/>
      <c r="Y391" s="1902"/>
      <c r="Z391" s="1902"/>
      <c r="AA391" s="1902"/>
      <c r="AB391" s="1902"/>
      <c r="AC391" s="1902"/>
      <c r="AD391" s="1902"/>
      <c r="AE391" s="1902"/>
      <c r="AF391" s="1902"/>
      <c r="AG391" s="1902"/>
      <c r="AH391" s="1902"/>
      <c r="AI391" s="1902"/>
      <c r="AJ391" s="1902"/>
      <c r="AK391" s="1902"/>
      <c r="AL391" s="1902"/>
      <c r="AM391" s="1902"/>
      <c r="AN391" s="1902"/>
      <c r="AO391" s="1902"/>
      <c r="AP391" s="1902"/>
      <c r="AQ391" s="1902"/>
      <c r="AR391" s="1902"/>
      <c r="AS391" s="1902"/>
      <c r="AT391" s="1902"/>
      <c r="AU391" s="1902"/>
      <c r="AV391" s="1902"/>
      <c r="AW391" s="1902"/>
      <c r="AX391" s="1902"/>
      <c r="AY391" s="1902"/>
      <c r="AZ391" s="1902"/>
      <c r="BA391" s="1902"/>
      <c r="BB391" s="1902"/>
      <c r="BC391" s="1902"/>
      <c r="BD391" s="1902"/>
      <c r="BE391" s="1902"/>
      <c r="BF391" s="1902"/>
      <c r="BG391" s="1902"/>
      <c r="BH391" s="1902"/>
      <c r="BI391" s="1902"/>
      <c r="BJ391" s="1902"/>
      <c r="BK391" s="1902"/>
      <c r="BL391" s="1902"/>
      <c r="BM391" s="1902"/>
      <c r="BN391" s="1902"/>
      <c r="BO391" s="1902"/>
      <c r="BP391" s="1902"/>
      <c r="BQ391" s="1902"/>
      <c r="BR391" s="1902"/>
      <c r="BS391" s="1902"/>
      <c r="BT391" s="1902"/>
      <c r="BU391" s="1902"/>
      <c r="BV391" s="1902"/>
      <c r="BW391" s="1902"/>
      <c r="BX391" s="1902"/>
      <c r="BY391" s="1902"/>
      <c r="BZ391" s="1902"/>
      <c r="CA391" s="1902"/>
      <c r="CB391" s="1902"/>
      <c r="CC391" s="1902"/>
      <c r="CD391" s="1902"/>
      <c r="CE391" s="1902"/>
      <c r="CF391" s="1902"/>
    </row>
    <row r="392" spans="2:84" s="329" customFormat="1">
      <c r="B392" s="1902"/>
      <c r="C392" s="1902"/>
      <c r="D392" s="1902"/>
      <c r="E392" s="1902"/>
      <c r="F392" s="1902"/>
      <c r="G392" s="1902"/>
      <c r="H392" s="1902"/>
      <c r="I392" s="1902"/>
      <c r="J392" s="1902"/>
      <c r="K392" s="1902"/>
      <c r="L392" s="1940"/>
      <c r="M392" s="1940"/>
      <c r="N392" s="1940"/>
      <c r="O392" s="1940"/>
      <c r="P392" s="339"/>
      <c r="Q392" s="1902"/>
      <c r="R392" s="1902"/>
      <c r="S392" s="1902"/>
      <c r="T392" s="1902"/>
      <c r="U392" s="1902"/>
      <c r="V392" s="1902"/>
      <c r="W392" s="1902"/>
      <c r="X392" s="1902"/>
      <c r="Y392" s="1902"/>
      <c r="Z392" s="1902"/>
      <c r="AA392" s="1902"/>
      <c r="AB392" s="1902"/>
      <c r="AC392" s="1902"/>
      <c r="AD392" s="1902"/>
      <c r="AE392" s="1902"/>
      <c r="AF392" s="1902"/>
      <c r="AG392" s="1902"/>
      <c r="AH392" s="1902"/>
      <c r="AI392" s="1902"/>
      <c r="AJ392" s="1902"/>
      <c r="AK392" s="1902"/>
      <c r="AL392" s="1902"/>
      <c r="AM392" s="1902"/>
      <c r="AN392" s="1902"/>
      <c r="AO392" s="1902"/>
      <c r="AP392" s="1902"/>
      <c r="AQ392" s="1902"/>
      <c r="AR392" s="1902"/>
      <c r="AS392" s="1902"/>
      <c r="AT392" s="1902"/>
      <c r="AU392" s="1902"/>
      <c r="AV392" s="1902"/>
      <c r="AW392" s="1902"/>
      <c r="AX392" s="1902"/>
      <c r="AY392" s="1902"/>
      <c r="AZ392" s="1902"/>
      <c r="BA392" s="1902"/>
      <c r="BB392" s="1902"/>
      <c r="BC392" s="1902"/>
      <c r="BD392" s="1902"/>
      <c r="BE392" s="1902"/>
      <c r="BF392" s="1902"/>
      <c r="BG392" s="1902"/>
      <c r="BH392" s="1902"/>
      <c r="BI392" s="1902"/>
      <c r="BJ392" s="1902"/>
      <c r="BK392" s="1902"/>
      <c r="BL392" s="1902"/>
      <c r="BM392" s="1902"/>
      <c r="BN392" s="1902"/>
      <c r="BO392" s="1902"/>
      <c r="BP392" s="1902"/>
      <c r="BQ392" s="1902"/>
      <c r="BR392" s="1902"/>
      <c r="BS392" s="1902"/>
      <c r="BT392" s="1902"/>
      <c r="BU392" s="1902"/>
      <c r="BV392" s="1902"/>
      <c r="BW392" s="1902"/>
      <c r="BX392" s="1902"/>
      <c r="BY392" s="1902"/>
      <c r="BZ392" s="1902"/>
      <c r="CA392" s="1902"/>
      <c r="CB392" s="1902"/>
      <c r="CC392" s="1902"/>
      <c r="CD392" s="1902"/>
      <c r="CE392" s="1902"/>
      <c r="CF392" s="1902"/>
    </row>
    <row r="393" spans="2:84" s="329" customFormat="1">
      <c r="B393" s="1902"/>
      <c r="C393" s="1902"/>
      <c r="D393" s="1902"/>
      <c r="E393" s="1902"/>
      <c r="F393" s="1902"/>
      <c r="G393" s="1902"/>
      <c r="H393" s="1902"/>
      <c r="I393" s="1902"/>
      <c r="J393" s="1902"/>
      <c r="K393" s="1902"/>
      <c r="L393" s="1940"/>
      <c r="M393" s="1940"/>
      <c r="N393" s="1940"/>
      <c r="O393" s="1940"/>
      <c r="P393" s="339"/>
      <c r="Q393" s="1902"/>
      <c r="R393" s="1902"/>
      <c r="S393" s="1902"/>
      <c r="T393" s="1902"/>
      <c r="U393" s="1902"/>
      <c r="V393" s="1902"/>
      <c r="W393" s="1902"/>
      <c r="X393" s="1902"/>
      <c r="Y393" s="1902"/>
      <c r="Z393" s="1902"/>
      <c r="AA393" s="1902"/>
      <c r="AB393" s="1902"/>
      <c r="AC393" s="1902"/>
      <c r="AD393" s="1902"/>
      <c r="AE393" s="1902"/>
      <c r="AF393" s="1902"/>
      <c r="AG393" s="1902"/>
      <c r="AH393" s="1902"/>
      <c r="AI393" s="1902"/>
      <c r="AJ393" s="1902"/>
      <c r="AK393" s="1902"/>
      <c r="AL393" s="1902"/>
      <c r="AM393" s="1902"/>
      <c r="AN393" s="1902"/>
      <c r="AO393" s="1902"/>
      <c r="AP393" s="1902"/>
      <c r="AQ393" s="1902"/>
      <c r="AR393" s="1902"/>
      <c r="AS393" s="1902"/>
      <c r="AT393" s="1902"/>
      <c r="AU393" s="1902"/>
      <c r="AV393" s="1902"/>
      <c r="AW393" s="1902"/>
      <c r="AX393" s="1902"/>
      <c r="AY393" s="1902"/>
      <c r="AZ393" s="1902"/>
      <c r="BA393" s="1902"/>
      <c r="BB393" s="1902"/>
      <c r="BC393" s="1902"/>
      <c r="BD393" s="1902"/>
      <c r="BE393" s="1902"/>
      <c r="BF393" s="1902"/>
      <c r="BG393" s="1902"/>
      <c r="BH393" s="1902"/>
      <c r="BI393" s="1902"/>
      <c r="BJ393" s="1902"/>
      <c r="BK393" s="1902"/>
      <c r="BL393" s="1902"/>
      <c r="BM393" s="1902"/>
      <c r="BN393" s="1902"/>
      <c r="BO393" s="1902"/>
      <c r="BP393" s="1902"/>
      <c r="BQ393" s="1902"/>
      <c r="BR393" s="1902"/>
      <c r="BS393" s="1902"/>
      <c r="BT393" s="1902"/>
      <c r="BU393" s="1902"/>
      <c r="BV393" s="1902"/>
      <c r="BW393" s="1902"/>
      <c r="BX393" s="1902"/>
      <c r="BY393" s="1902"/>
      <c r="BZ393" s="1902"/>
      <c r="CA393" s="1902"/>
      <c r="CB393" s="1902"/>
      <c r="CC393" s="1902"/>
      <c r="CD393" s="1902"/>
      <c r="CE393" s="1902"/>
      <c r="CF393" s="1902"/>
    </row>
    <row r="394" spans="2:84" s="329" customFormat="1">
      <c r="B394" s="1902"/>
      <c r="C394" s="1902"/>
      <c r="D394" s="1902"/>
      <c r="E394" s="1902"/>
      <c r="F394" s="1902"/>
      <c r="G394" s="1902"/>
      <c r="H394" s="1902"/>
      <c r="I394" s="1902"/>
      <c r="J394" s="1902"/>
      <c r="K394" s="1902"/>
      <c r="L394" s="1940"/>
      <c r="M394" s="1940"/>
      <c r="N394" s="1940"/>
      <c r="O394" s="1940"/>
      <c r="P394" s="339"/>
      <c r="Q394" s="1902"/>
      <c r="R394" s="1902"/>
      <c r="S394" s="1902"/>
      <c r="T394" s="1902"/>
      <c r="U394" s="1902"/>
      <c r="V394" s="1902"/>
      <c r="W394" s="1902"/>
      <c r="X394" s="1902"/>
      <c r="Y394" s="1902"/>
      <c r="Z394" s="1902"/>
      <c r="AA394" s="1902"/>
      <c r="AB394" s="1902"/>
      <c r="AC394" s="1902"/>
      <c r="AD394" s="1902"/>
      <c r="AE394" s="1902"/>
      <c r="AF394" s="1902"/>
      <c r="AG394" s="1902"/>
      <c r="AH394" s="1902"/>
      <c r="AI394" s="1902"/>
      <c r="AJ394" s="1902"/>
      <c r="AK394" s="1902"/>
      <c r="AL394" s="1902"/>
      <c r="AM394" s="1902"/>
      <c r="AN394" s="1902"/>
      <c r="AO394" s="1902"/>
      <c r="AP394" s="1902"/>
      <c r="AQ394" s="1902"/>
      <c r="AR394" s="1902"/>
      <c r="AS394" s="1902"/>
      <c r="AT394" s="1902"/>
      <c r="AU394" s="1902"/>
      <c r="AV394" s="1902"/>
      <c r="AW394" s="1902"/>
      <c r="AX394" s="1902"/>
      <c r="AY394" s="1902"/>
      <c r="AZ394" s="1902"/>
      <c r="BA394" s="1902"/>
      <c r="BB394" s="1902"/>
      <c r="BC394" s="1902"/>
      <c r="BD394" s="1902"/>
      <c r="BE394" s="1902"/>
      <c r="BF394" s="1902"/>
      <c r="BG394" s="1902"/>
      <c r="BH394" s="1902"/>
      <c r="BI394" s="1902"/>
      <c r="BJ394" s="1902"/>
      <c r="BK394" s="1902"/>
      <c r="BL394" s="1902"/>
      <c r="BM394" s="1902"/>
      <c r="BN394" s="1902"/>
      <c r="BO394" s="1902"/>
      <c r="BP394" s="1902"/>
      <c r="BQ394" s="1902"/>
      <c r="BR394" s="1902"/>
      <c r="BS394" s="1902"/>
      <c r="BT394" s="1902"/>
      <c r="BU394" s="1902"/>
      <c r="BV394" s="1902"/>
      <c r="BW394" s="1902"/>
      <c r="BX394" s="1902"/>
      <c r="BY394" s="1902"/>
      <c r="BZ394" s="1902"/>
      <c r="CA394" s="1902"/>
      <c r="CB394" s="1902"/>
      <c r="CC394" s="1902"/>
      <c r="CD394" s="1902"/>
      <c r="CE394" s="1902"/>
      <c r="CF394" s="1902"/>
    </row>
    <row r="395" spans="2:84" s="329" customFormat="1">
      <c r="B395" s="1902"/>
      <c r="C395" s="1902"/>
      <c r="D395" s="1902"/>
      <c r="E395" s="1902"/>
      <c r="F395" s="1902"/>
      <c r="G395" s="1902"/>
      <c r="H395" s="1902"/>
      <c r="I395" s="1902"/>
      <c r="J395" s="1902"/>
      <c r="K395" s="1902"/>
      <c r="L395" s="1940"/>
      <c r="M395" s="1940"/>
      <c r="N395" s="1940"/>
      <c r="O395" s="1940"/>
      <c r="P395" s="339"/>
      <c r="Q395" s="1902"/>
      <c r="R395" s="1902"/>
      <c r="S395" s="1902"/>
      <c r="T395" s="1902"/>
      <c r="U395" s="1902"/>
      <c r="V395" s="1902"/>
      <c r="W395" s="1902"/>
      <c r="X395" s="1902"/>
      <c r="Y395" s="1902"/>
      <c r="Z395" s="1902"/>
      <c r="AA395" s="1902"/>
      <c r="AB395" s="1902"/>
      <c r="AC395" s="1902"/>
      <c r="AD395" s="1902"/>
      <c r="AE395" s="1902"/>
      <c r="AF395" s="1902"/>
      <c r="AG395" s="1902"/>
      <c r="AH395" s="1902"/>
      <c r="AI395" s="1902"/>
      <c r="AJ395" s="1902"/>
      <c r="AK395" s="1902"/>
      <c r="AL395" s="1902"/>
      <c r="AM395" s="1902"/>
      <c r="AN395" s="1902"/>
      <c r="AO395" s="1902"/>
      <c r="AP395" s="1902"/>
      <c r="AQ395" s="1902"/>
      <c r="AR395" s="1902"/>
      <c r="AS395" s="1902"/>
      <c r="AT395" s="1902"/>
      <c r="AU395" s="1902"/>
      <c r="AV395" s="1902"/>
      <c r="AW395" s="1902"/>
      <c r="AX395" s="1902"/>
      <c r="AY395" s="1902"/>
      <c r="AZ395" s="1902"/>
      <c r="BA395" s="1902"/>
      <c r="BB395" s="1902"/>
      <c r="BC395" s="1902"/>
      <c r="BD395" s="1902"/>
      <c r="BE395" s="1902"/>
      <c r="BF395" s="1902"/>
      <c r="BG395" s="1902"/>
      <c r="BH395" s="1902"/>
      <c r="BI395" s="1902"/>
      <c r="BJ395" s="1902"/>
      <c r="BK395" s="1902"/>
      <c r="BL395" s="1902"/>
      <c r="BM395" s="1902"/>
      <c r="BN395" s="1902"/>
      <c r="BO395" s="1902"/>
      <c r="BP395" s="1902"/>
      <c r="BQ395" s="1902"/>
      <c r="BR395" s="1902"/>
      <c r="BS395" s="1902"/>
      <c r="BT395" s="1902"/>
      <c r="BU395" s="1902"/>
      <c r="BV395" s="1902"/>
      <c r="BW395" s="1902"/>
      <c r="BX395" s="1902"/>
      <c r="BY395" s="1902"/>
      <c r="BZ395" s="1902"/>
      <c r="CA395" s="1902"/>
      <c r="CB395" s="1902"/>
      <c r="CC395" s="1902"/>
      <c r="CD395" s="1902"/>
      <c r="CE395" s="1902"/>
      <c r="CF395" s="1902"/>
    </row>
    <row r="396" spans="2:84" s="329" customFormat="1">
      <c r="B396" s="1902"/>
      <c r="C396" s="1902"/>
      <c r="D396" s="1902"/>
      <c r="E396" s="1902"/>
      <c r="F396" s="1902"/>
      <c r="G396" s="1902"/>
      <c r="H396" s="1902"/>
      <c r="I396" s="1902"/>
      <c r="J396" s="1902"/>
      <c r="K396" s="1902"/>
      <c r="L396" s="1940"/>
      <c r="M396" s="1940"/>
      <c r="N396" s="1940"/>
      <c r="O396" s="1940"/>
      <c r="P396" s="339"/>
      <c r="Q396" s="1902"/>
      <c r="R396" s="1902"/>
      <c r="S396" s="1902"/>
      <c r="T396" s="1902"/>
      <c r="U396" s="1902"/>
      <c r="V396" s="1902"/>
      <c r="W396" s="1902"/>
      <c r="X396" s="1902"/>
      <c r="Y396" s="1902"/>
      <c r="Z396" s="1902"/>
      <c r="AA396" s="1902"/>
      <c r="AB396" s="1902"/>
      <c r="AC396" s="1902"/>
      <c r="AD396" s="1902"/>
      <c r="AE396" s="1902"/>
      <c r="AF396" s="1902"/>
      <c r="AG396" s="1902"/>
      <c r="AH396" s="1902"/>
      <c r="AI396" s="1902"/>
      <c r="AJ396" s="1902"/>
      <c r="AK396" s="1902"/>
      <c r="AL396" s="1902"/>
      <c r="AM396" s="1902"/>
      <c r="AN396" s="1902"/>
      <c r="AO396" s="1902"/>
      <c r="AP396" s="1902"/>
      <c r="AQ396" s="1902"/>
      <c r="AR396" s="1902"/>
      <c r="AS396" s="1902"/>
      <c r="AT396" s="1902"/>
      <c r="AU396" s="1902"/>
      <c r="AV396" s="1902"/>
      <c r="AW396" s="1902"/>
      <c r="AX396" s="1902"/>
      <c r="AY396" s="1902"/>
      <c r="AZ396" s="1902"/>
      <c r="BA396" s="1902"/>
      <c r="BB396" s="1902"/>
      <c r="BC396" s="1902"/>
      <c r="BD396" s="1902"/>
      <c r="BE396" s="1902"/>
      <c r="BF396" s="1902"/>
      <c r="BG396" s="1902"/>
      <c r="BH396" s="1902"/>
      <c r="BI396" s="1902"/>
      <c r="BJ396" s="1902"/>
      <c r="BK396" s="1902"/>
      <c r="BL396" s="1902"/>
      <c r="BM396" s="1902"/>
      <c r="BN396" s="1902"/>
      <c r="BO396" s="1902"/>
      <c r="BP396" s="1902"/>
      <c r="BQ396" s="1902"/>
      <c r="BR396" s="1902"/>
      <c r="BS396" s="1902"/>
      <c r="BT396" s="1902"/>
      <c r="BU396" s="1902"/>
      <c r="BV396" s="1902"/>
      <c r="BW396" s="1902"/>
      <c r="BX396" s="1902"/>
      <c r="BY396" s="1902"/>
      <c r="BZ396" s="1902"/>
      <c r="CA396" s="1902"/>
      <c r="CB396" s="1902"/>
      <c r="CC396" s="1902"/>
      <c r="CD396" s="1902"/>
      <c r="CE396" s="1902"/>
      <c r="CF396" s="1902"/>
    </row>
    <row r="397" spans="2:84" s="329" customFormat="1">
      <c r="B397" s="1902"/>
      <c r="C397" s="1902"/>
      <c r="D397" s="1902"/>
      <c r="E397" s="1902"/>
      <c r="F397" s="1902"/>
      <c r="G397" s="1902"/>
      <c r="H397" s="1902"/>
      <c r="I397" s="1902"/>
      <c r="J397" s="1902"/>
      <c r="K397" s="1902"/>
      <c r="L397" s="1940"/>
      <c r="M397" s="1940"/>
      <c r="N397" s="1940"/>
      <c r="O397" s="1940"/>
      <c r="P397" s="339"/>
      <c r="Q397" s="1902"/>
      <c r="R397" s="1902"/>
      <c r="S397" s="1902"/>
      <c r="T397" s="1902"/>
      <c r="U397" s="1902"/>
      <c r="V397" s="1902"/>
      <c r="W397" s="1902"/>
      <c r="X397" s="1902"/>
      <c r="Y397" s="1902"/>
      <c r="Z397" s="1902"/>
      <c r="AA397" s="1902"/>
      <c r="AB397" s="1902"/>
      <c r="AC397" s="1902"/>
      <c r="AD397" s="1902"/>
      <c r="AE397" s="1902"/>
      <c r="AF397" s="1902"/>
      <c r="AG397" s="1902"/>
      <c r="AH397" s="1902"/>
      <c r="AI397" s="1902"/>
      <c r="AJ397" s="1902"/>
      <c r="AK397" s="1902"/>
      <c r="AL397" s="1902"/>
      <c r="AM397" s="1902"/>
      <c r="AN397" s="1902"/>
      <c r="AO397" s="1902"/>
      <c r="AP397" s="1902"/>
      <c r="AQ397" s="1902"/>
      <c r="AR397" s="1902"/>
      <c r="AS397" s="1902"/>
      <c r="AT397" s="1902"/>
      <c r="AU397" s="1902"/>
      <c r="AV397" s="1902"/>
      <c r="AW397" s="1902"/>
      <c r="AX397" s="1902"/>
      <c r="AY397" s="1902"/>
      <c r="AZ397" s="1902"/>
      <c r="BA397" s="1902"/>
      <c r="BB397" s="1902"/>
      <c r="BC397" s="1902"/>
      <c r="BD397" s="1902"/>
      <c r="BE397" s="1902"/>
      <c r="BF397" s="1902"/>
      <c r="BG397" s="1902"/>
      <c r="BH397" s="1902"/>
      <c r="BI397" s="1902"/>
      <c r="BJ397" s="1902"/>
      <c r="BK397" s="1902"/>
      <c r="BL397" s="1902"/>
      <c r="BM397" s="1902"/>
      <c r="BN397" s="1902"/>
      <c r="BO397" s="1902"/>
      <c r="BP397" s="1902"/>
      <c r="BQ397" s="1902"/>
      <c r="BR397" s="1902"/>
      <c r="BS397" s="1902"/>
      <c r="BT397" s="1902"/>
      <c r="BU397" s="1902"/>
      <c r="BV397" s="1902"/>
      <c r="BW397" s="1902"/>
      <c r="BX397" s="1902"/>
      <c r="BY397" s="1902"/>
      <c r="BZ397" s="1902"/>
      <c r="CA397" s="1902"/>
      <c r="CB397" s="1902"/>
      <c r="CC397" s="1902"/>
      <c r="CD397" s="1902"/>
      <c r="CE397" s="1902"/>
      <c r="CF397" s="1902"/>
    </row>
    <row r="398" spans="2:84" s="329" customFormat="1">
      <c r="B398" s="1902"/>
      <c r="C398" s="1902"/>
      <c r="D398" s="1902"/>
      <c r="E398" s="1902"/>
      <c r="F398" s="1902"/>
      <c r="G398" s="1902"/>
      <c r="H398" s="1902"/>
      <c r="I398" s="1902"/>
      <c r="J398" s="1902"/>
      <c r="K398" s="1902"/>
      <c r="L398" s="1940"/>
      <c r="M398" s="1940"/>
      <c r="N398" s="1940"/>
      <c r="O398" s="1940"/>
      <c r="P398" s="339"/>
      <c r="Q398" s="1902"/>
      <c r="R398" s="1902"/>
      <c r="S398" s="1902"/>
      <c r="T398" s="1902"/>
      <c r="U398" s="1902"/>
      <c r="V398" s="1902"/>
      <c r="W398" s="1902"/>
      <c r="X398" s="1902"/>
      <c r="Y398" s="1902"/>
      <c r="Z398" s="1902"/>
      <c r="AA398" s="1902"/>
      <c r="AB398" s="1902"/>
      <c r="AC398" s="1902"/>
      <c r="AD398" s="1902"/>
      <c r="AE398" s="1902"/>
      <c r="AF398" s="1902"/>
      <c r="AG398" s="1902"/>
      <c r="AH398" s="1902"/>
      <c r="AI398" s="1902"/>
      <c r="AJ398" s="1902"/>
      <c r="AK398" s="1902"/>
      <c r="AL398" s="1902"/>
      <c r="AM398" s="1902"/>
      <c r="AN398" s="1902"/>
      <c r="AO398" s="1902"/>
      <c r="AP398" s="1902"/>
      <c r="AQ398" s="1902"/>
      <c r="AR398" s="1902"/>
      <c r="AS398" s="1902"/>
      <c r="AT398" s="1902"/>
      <c r="AU398" s="1902"/>
      <c r="AV398" s="1902"/>
      <c r="AW398" s="1902"/>
      <c r="AX398" s="1902"/>
      <c r="AY398" s="1902"/>
      <c r="AZ398" s="1902"/>
      <c r="BA398" s="1902"/>
      <c r="BB398" s="1902"/>
      <c r="BC398" s="1902"/>
      <c r="BD398" s="1902"/>
      <c r="BE398" s="1902"/>
      <c r="BF398" s="1902"/>
      <c r="BG398" s="1902"/>
      <c r="BH398" s="1902"/>
      <c r="BI398" s="1902"/>
      <c r="BJ398" s="1902"/>
      <c r="BK398" s="1902"/>
      <c r="BL398" s="1902"/>
      <c r="BM398" s="1902"/>
      <c r="BN398" s="1902"/>
      <c r="BO398" s="1902"/>
      <c r="BP398" s="1902"/>
      <c r="BQ398" s="1902"/>
      <c r="BR398" s="1902"/>
      <c r="BS398" s="1902"/>
      <c r="BT398" s="1902"/>
      <c r="BU398" s="1902"/>
      <c r="BV398" s="1902"/>
      <c r="BW398" s="1902"/>
      <c r="BX398" s="1902"/>
      <c r="BY398" s="1902"/>
      <c r="BZ398" s="1902"/>
      <c r="CA398" s="1902"/>
      <c r="CB398" s="1902"/>
      <c r="CC398" s="1902"/>
      <c r="CD398" s="1902"/>
      <c r="CE398" s="1902"/>
      <c r="CF398" s="1902"/>
    </row>
    <row r="399" spans="2:84" s="329" customFormat="1">
      <c r="B399" s="1902"/>
      <c r="C399" s="1902"/>
      <c r="D399" s="1902"/>
      <c r="E399" s="1902"/>
      <c r="F399" s="1902"/>
      <c r="G399" s="1902"/>
      <c r="H399" s="1902"/>
      <c r="I399" s="1902"/>
      <c r="J399" s="1902"/>
      <c r="K399" s="1902"/>
      <c r="L399" s="1940"/>
      <c r="M399" s="1940"/>
      <c r="N399" s="1940"/>
      <c r="O399" s="1940"/>
      <c r="P399" s="339"/>
      <c r="Q399" s="1902"/>
      <c r="R399" s="1902"/>
      <c r="S399" s="1902"/>
      <c r="T399" s="1902"/>
      <c r="U399" s="1902"/>
      <c r="V399" s="1902"/>
      <c r="W399" s="1902"/>
      <c r="X399" s="1902"/>
      <c r="Y399" s="1902"/>
      <c r="Z399" s="1902"/>
      <c r="AA399" s="1902"/>
      <c r="AB399" s="1902"/>
      <c r="AC399" s="1902"/>
      <c r="AD399" s="1902"/>
      <c r="AE399" s="1902"/>
      <c r="AF399" s="1902"/>
      <c r="AG399" s="1902"/>
      <c r="AH399" s="1902"/>
      <c r="AI399" s="1902"/>
      <c r="AJ399" s="1902"/>
      <c r="AK399" s="1902"/>
      <c r="AL399" s="1902"/>
      <c r="AM399" s="1902"/>
      <c r="AN399" s="1902"/>
      <c r="AO399" s="1902"/>
      <c r="AP399" s="1902"/>
      <c r="AQ399" s="1902"/>
      <c r="AR399" s="1902"/>
      <c r="AS399" s="1902"/>
      <c r="AT399" s="1902"/>
      <c r="AU399" s="1902"/>
      <c r="AV399" s="1902"/>
      <c r="AW399" s="1902"/>
      <c r="AX399" s="1902"/>
      <c r="AY399" s="1902"/>
      <c r="AZ399" s="1902"/>
      <c r="BA399" s="1902"/>
      <c r="BB399" s="1902"/>
      <c r="BC399" s="1902"/>
      <c r="BD399" s="1902"/>
      <c r="BE399" s="1902"/>
      <c r="BF399" s="1902"/>
      <c r="BG399" s="1902"/>
      <c r="BH399" s="1902"/>
      <c r="BI399" s="1902"/>
      <c r="BJ399" s="1902"/>
      <c r="BK399" s="1902"/>
      <c r="BL399" s="1902"/>
      <c r="BM399" s="1902"/>
      <c r="BN399" s="1902"/>
      <c r="BO399" s="1902"/>
      <c r="BP399" s="1902"/>
      <c r="BQ399" s="1902"/>
      <c r="BR399" s="1902"/>
      <c r="BS399" s="1902"/>
      <c r="BT399" s="1902"/>
      <c r="BU399" s="1902"/>
      <c r="BV399" s="1902"/>
      <c r="BW399" s="1902"/>
      <c r="BX399" s="1902"/>
      <c r="BY399" s="1902"/>
      <c r="BZ399" s="1902"/>
      <c r="CA399" s="1902"/>
      <c r="CB399" s="1902"/>
      <c r="CC399" s="1902"/>
      <c r="CD399" s="1902"/>
      <c r="CE399" s="1902"/>
      <c r="CF399" s="1902"/>
    </row>
    <row r="400" spans="2:84" s="329" customFormat="1">
      <c r="B400" s="1902"/>
      <c r="C400" s="1902"/>
      <c r="D400" s="1902"/>
      <c r="E400" s="1902"/>
      <c r="F400" s="1902"/>
      <c r="G400" s="1902"/>
      <c r="H400" s="1902"/>
      <c r="I400" s="1902"/>
      <c r="J400" s="1902"/>
      <c r="K400" s="1902"/>
      <c r="L400" s="1940"/>
      <c r="M400" s="1940"/>
      <c r="N400" s="1940"/>
      <c r="O400" s="1940"/>
      <c r="P400" s="339"/>
      <c r="Q400" s="1902"/>
      <c r="R400" s="1902"/>
      <c r="S400" s="1902"/>
      <c r="T400" s="1902"/>
      <c r="U400" s="1902"/>
      <c r="V400" s="1902"/>
      <c r="W400" s="1902"/>
      <c r="X400" s="1902"/>
      <c r="Y400" s="1902"/>
      <c r="Z400" s="1902"/>
      <c r="AA400" s="1902"/>
      <c r="AB400" s="1902"/>
      <c r="AC400" s="1902"/>
      <c r="AD400" s="1902"/>
      <c r="AE400" s="1902"/>
      <c r="AF400" s="1902"/>
      <c r="AG400" s="1902"/>
      <c r="AH400" s="1902"/>
      <c r="AI400" s="1902"/>
      <c r="AJ400" s="1902"/>
      <c r="AK400" s="1902"/>
      <c r="AL400" s="1902"/>
      <c r="AM400" s="1902"/>
      <c r="AN400" s="1902"/>
      <c r="AO400" s="1902"/>
      <c r="AP400" s="1902"/>
      <c r="AQ400" s="1902"/>
      <c r="AR400" s="1902"/>
      <c r="AS400" s="1902"/>
      <c r="AT400" s="1902"/>
      <c r="AU400" s="1902"/>
      <c r="AV400" s="1902"/>
      <c r="AW400" s="1902"/>
      <c r="AX400" s="1902"/>
      <c r="AY400" s="1902"/>
      <c r="AZ400" s="1902"/>
      <c r="BA400" s="1902"/>
      <c r="BB400" s="1902"/>
      <c r="BC400" s="1902"/>
      <c r="BD400" s="1902"/>
      <c r="BE400" s="1902"/>
      <c r="BF400" s="1902"/>
      <c r="BG400" s="1902"/>
      <c r="BH400" s="1902"/>
      <c r="BI400" s="1902"/>
      <c r="BJ400" s="1902"/>
      <c r="BK400" s="1902"/>
      <c r="BL400" s="1902"/>
      <c r="BM400" s="1902"/>
      <c r="BN400" s="1902"/>
      <c r="BO400" s="1902"/>
      <c r="BP400" s="1902"/>
      <c r="BQ400" s="1902"/>
      <c r="BR400" s="1902"/>
      <c r="BS400" s="1902"/>
      <c r="BT400" s="1902"/>
      <c r="BU400" s="1902"/>
      <c r="BV400" s="1902"/>
      <c r="BW400" s="1902"/>
      <c r="BX400" s="1902"/>
      <c r="BY400" s="1902"/>
      <c r="BZ400" s="1902"/>
      <c r="CA400" s="1902"/>
      <c r="CB400" s="1902"/>
      <c r="CC400" s="1902"/>
      <c r="CD400" s="1902"/>
      <c r="CE400" s="1902"/>
      <c r="CF400" s="1902"/>
    </row>
    <row r="401" spans="2:84" s="329" customFormat="1">
      <c r="B401" s="1902"/>
      <c r="C401" s="1902"/>
      <c r="D401" s="1902"/>
      <c r="E401" s="1902"/>
      <c r="F401" s="1902"/>
      <c r="G401" s="1902"/>
      <c r="H401" s="1902"/>
      <c r="I401" s="1902"/>
      <c r="J401" s="1902"/>
      <c r="K401" s="1902"/>
      <c r="L401" s="1940"/>
      <c r="M401" s="1940"/>
      <c r="N401" s="1940"/>
      <c r="O401" s="1940"/>
      <c r="P401" s="339"/>
      <c r="Q401" s="1902"/>
      <c r="R401" s="1902"/>
      <c r="S401" s="1902"/>
      <c r="T401" s="1902"/>
      <c r="U401" s="1902"/>
      <c r="V401" s="1902"/>
      <c r="W401" s="1902"/>
      <c r="X401" s="1902"/>
      <c r="Y401" s="1902"/>
      <c r="Z401" s="1902"/>
      <c r="AA401" s="1902"/>
      <c r="AB401" s="1902"/>
      <c r="AC401" s="1902"/>
      <c r="AD401" s="1902"/>
      <c r="AE401" s="1902"/>
      <c r="AF401" s="1902"/>
      <c r="AG401" s="1902"/>
      <c r="AH401" s="1902"/>
      <c r="AI401" s="1902"/>
      <c r="AJ401" s="1902"/>
      <c r="AK401" s="1902"/>
      <c r="AL401" s="1902"/>
      <c r="AM401" s="1902"/>
      <c r="AN401" s="1902"/>
      <c r="AO401" s="1902"/>
      <c r="AP401" s="1902"/>
      <c r="AQ401" s="1902"/>
      <c r="AR401" s="1902"/>
      <c r="AS401" s="1902"/>
      <c r="AT401" s="1902"/>
      <c r="AU401" s="1902"/>
      <c r="AV401" s="1902"/>
      <c r="AW401" s="1902"/>
      <c r="AX401" s="1902"/>
      <c r="AY401" s="1902"/>
      <c r="AZ401" s="1902"/>
      <c r="BA401" s="1902"/>
      <c r="BB401" s="1902"/>
      <c r="BC401" s="1902"/>
      <c r="BD401" s="1902"/>
      <c r="BE401" s="1902"/>
      <c r="BF401" s="1902"/>
      <c r="BG401" s="1902"/>
      <c r="BH401" s="1902"/>
      <c r="BI401" s="1902"/>
      <c r="BJ401" s="1902"/>
      <c r="BK401" s="1902"/>
      <c r="BL401" s="1902"/>
      <c r="BM401" s="1902"/>
      <c r="BN401" s="1902"/>
      <c r="BO401" s="1902"/>
      <c r="BP401" s="1902"/>
      <c r="BQ401" s="1902"/>
      <c r="BR401" s="1902"/>
      <c r="BS401" s="1902"/>
      <c r="BT401" s="1902"/>
      <c r="BU401" s="1902"/>
      <c r="BV401" s="1902"/>
      <c r="BW401" s="1902"/>
      <c r="BX401" s="1902"/>
      <c r="BY401" s="1902"/>
      <c r="BZ401" s="1902"/>
      <c r="CA401" s="1902"/>
      <c r="CB401" s="1902"/>
      <c r="CC401" s="1902"/>
      <c r="CD401" s="1902"/>
      <c r="CE401" s="1902"/>
      <c r="CF401" s="1902"/>
    </row>
    <row r="402" spans="2:84" s="329" customFormat="1">
      <c r="B402" s="1902"/>
      <c r="C402" s="1902"/>
      <c r="D402" s="1902"/>
      <c r="E402" s="1902"/>
      <c r="F402" s="1902"/>
      <c r="G402" s="1902"/>
      <c r="H402" s="1902"/>
      <c r="I402" s="1902"/>
      <c r="J402" s="1902"/>
      <c r="K402" s="1902"/>
      <c r="L402" s="1940"/>
      <c r="M402" s="1940"/>
      <c r="N402" s="1940"/>
      <c r="O402" s="1940"/>
      <c r="P402" s="339"/>
      <c r="Q402" s="1902"/>
      <c r="R402" s="1902"/>
      <c r="S402" s="1902"/>
      <c r="T402" s="1902"/>
      <c r="U402" s="1902"/>
      <c r="V402" s="1902"/>
      <c r="W402" s="1902"/>
      <c r="X402" s="1902"/>
      <c r="Y402" s="1902"/>
      <c r="Z402" s="1902"/>
      <c r="AA402" s="1902"/>
      <c r="AB402" s="1902"/>
      <c r="AC402" s="1902"/>
      <c r="AD402" s="1902"/>
      <c r="AE402" s="1902"/>
      <c r="AF402" s="1902"/>
      <c r="AG402" s="1902"/>
      <c r="AH402" s="1902"/>
      <c r="AI402" s="1902"/>
      <c r="AJ402" s="1902"/>
      <c r="AK402" s="1902"/>
      <c r="AL402" s="1902"/>
      <c r="AM402" s="1902"/>
      <c r="AN402" s="1902"/>
      <c r="AO402" s="1902"/>
      <c r="AP402" s="1902"/>
      <c r="AQ402" s="1902"/>
      <c r="AR402" s="1902"/>
      <c r="AS402" s="1902"/>
      <c r="AT402" s="1902"/>
      <c r="AU402" s="1902"/>
      <c r="AV402" s="1902"/>
      <c r="AW402" s="1902"/>
      <c r="AX402" s="1902"/>
      <c r="AY402" s="1902"/>
      <c r="AZ402" s="1902"/>
      <c r="BA402" s="1902"/>
      <c r="BB402" s="1902"/>
      <c r="BC402" s="1902"/>
      <c r="BD402" s="1902"/>
      <c r="BE402" s="1902"/>
      <c r="BF402" s="1902"/>
      <c r="BG402" s="1902"/>
      <c r="BH402" s="1902"/>
      <c r="BI402" s="1902"/>
      <c r="BJ402" s="1902"/>
      <c r="BK402" s="1902"/>
      <c r="BL402" s="1902"/>
      <c r="BM402" s="1902"/>
      <c r="BN402" s="1902"/>
      <c r="BO402" s="1902"/>
      <c r="BP402" s="1902"/>
      <c r="BQ402" s="1902"/>
      <c r="BR402" s="1902"/>
      <c r="BS402" s="1902"/>
      <c r="BT402" s="1902"/>
      <c r="BU402" s="1902"/>
      <c r="BV402" s="1902"/>
      <c r="BW402" s="1902"/>
      <c r="BX402" s="1902"/>
      <c r="BY402" s="1902"/>
      <c r="BZ402" s="1902"/>
      <c r="CA402" s="1902"/>
      <c r="CB402" s="1902"/>
      <c r="CC402" s="1902"/>
      <c r="CD402" s="1902"/>
      <c r="CE402" s="1902"/>
      <c r="CF402" s="1902"/>
    </row>
    <row r="403" spans="2:84" s="329" customFormat="1">
      <c r="B403" s="1902"/>
      <c r="C403" s="1902"/>
      <c r="D403" s="1902"/>
      <c r="E403" s="1902"/>
      <c r="F403" s="1902"/>
      <c r="G403" s="1902"/>
      <c r="H403" s="1902"/>
      <c r="I403" s="1902"/>
      <c r="J403" s="1902"/>
      <c r="K403" s="1902"/>
      <c r="L403" s="1940"/>
      <c r="M403" s="1940"/>
      <c r="N403" s="1940"/>
      <c r="O403" s="1940"/>
      <c r="P403" s="339"/>
      <c r="Q403" s="1902"/>
      <c r="R403" s="1902"/>
      <c r="S403" s="1902"/>
      <c r="T403" s="1902"/>
      <c r="U403" s="1902"/>
      <c r="V403" s="1902"/>
      <c r="W403" s="1902"/>
      <c r="X403" s="1902"/>
      <c r="Y403" s="1902"/>
      <c r="Z403" s="1902"/>
      <c r="AA403" s="1902"/>
      <c r="AB403" s="1902"/>
      <c r="AC403" s="1902"/>
      <c r="AD403" s="1902"/>
      <c r="AE403" s="1902"/>
      <c r="AF403" s="1902"/>
      <c r="AG403" s="1902"/>
      <c r="AH403" s="1902"/>
      <c r="AI403" s="1902"/>
      <c r="AJ403" s="1902"/>
      <c r="AK403" s="1902"/>
      <c r="AL403" s="1902"/>
      <c r="AM403" s="1902"/>
      <c r="AN403" s="1902"/>
      <c r="AO403" s="1902"/>
      <c r="AP403" s="1902"/>
      <c r="AQ403" s="1902"/>
      <c r="AR403" s="1902"/>
      <c r="AS403" s="1902"/>
      <c r="AT403" s="1902"/>
      <c r="AU403" s="1902"/>
      <c r="AV403" s="1902"/>
      <c r="AW403" s="1902"/>
      <c r="AX403" s="1902"/>
      <c r="AY403" s="1902"/>
      <c r="AZ403" s="1902"/>
      <c r="BA403" s="1902"/>
      <c r="BB403" s="1902"/>
      <c r="BC403" s="1902"/>
      <c r="BD403" s="1902"/>
      <c r="BE403" s="1902"/>
      <c r="BF403" s="1902"/>
      <c r="BG403" s="1902"/>
      <c r="BH403" s="1902"/>
      <c r="BI403" s="1902"/>
      <c r="BJ403" s="1902"/>
      <c r="BK403" s="1902"/>
      <c r="BL403" s="1902"/>
      <c r="BM403" s="1902"/>
      <c r="BN403" s="1902"/>
      <c r="BO403" s="1902"/>
      <c r="BP403" s="1902"/>
      <c r="BQ403" s="1902"/>
      <c r="BR403" s="1902"/>
      <c r="BS403" s="1902"/>
      <c r="BT403" s="1902"/>
      <c r="BU403" s="1902"/>
      <c r="BV403" s="1902"/>
      <c r="BW403" s="1902"/>
      <c r="BX403" s="1902"/>
      <c r="BY403" s="1902"/>
      <c r="BZ403" s="1902"/>
      <c r="CA403" s="1902"/>
      <c r="CB403" s="1902"/>
      <c r="CC403" s="1902"/>
      <c r="CD403" s="1902"/>
      <c r="CE403" s="1902"/>
      <c r="CF403" s="1902"/>
    </row>
    <row r="404" spans="2:84" s="329" customFormat="1">
      <c r="B404" s="1902"/>
      <c r="C404" s="1902"/>
      <c r="D404" s="1902"/>
      <c r="E404" s="1902"/>
      <c r="F404" s="1902"/>
      <c r="G404" s="1902"/>
      <c r="H404" s="1902"/>
      <c r="I404" s="1902"/>
      <c r="J404" s="1902"/>
      <c r="K404" s="1902"/>
      <c r="L404" s="1940"/>
      <c r="M404" s="1940"/>
      <c r="N404" s="1940"/>
      <c r="O404" s="1940"/>
      <c r="P404" s="339"/>
      <c r="Q404" s="1902"/>
      <c r="R404" s="1902"/>
      <c r="S404" s="1902"/>
      <c r="T404" s="1902"/>
      <c r="U404" s="1902"/>
      <c r="V404" s="1902"/>
      <c r="W404" s="1902"/>
      <c r="X404" s="1902"/>
      <c r="Y404" s="1902"/>
      <c r="Z404" s="1902"/>
      <c r="AA404" s="1902"/>
      <c r="AB404" s="1902"/>
      <c r="AC404" s="1902"/>
      <c r="AD404" s="1902"/>
      <c r="AE404" s="1902"/>
      <c r="AF404" s="1902"/>
      <c r="AG404" s="1902"/>
      <c r="AH404" s="1902"/>
      <c r="AI404" s="1902"/>
      <c r="AJ404" s="1902"/>
      <c r="AK404" s="1902"/>
      <c r="AL404" s="1902"/>
      <c r="AM404" s="1902"/>
      <c r="AN404" s="1902"/>
      <c r="AO404" s="1902"/>
      <c r="AP404" s="1902"/>
      <c r="AQ404" s="1902"/>
      <c r="AR404" s="1902"/>
      <c r="AS404" s="1902"/>
      <c r="AT404" s="1902"/>
      <c r="AU404" s="1902"/>
      <c r="AV404" s="1902"/>
      <c r="AW404" s="1902"/>
      <c r="AX404" s="1902"/>
      <c r="AY404" s="1902"/>
      <c r="AZ404" s="1902"/>
      <c r="BA404" s="1902"/>
      <c r="BB404" s="1902"/>
      <c r="BC404" s="1902"/>
      <c r="BD404" s="1902"/>
      <c r="BE404" s="1902"/>
      <c r="BF404" s="1902"/>
      <c r="BG404" s="1902"/>
      <c r="BH404" s="1902"/>
      <c r="BI404" s="1902"/>
      <c r="BJ404" s="1902"/>
      <c r="BK404" s="1902"/>
      <c r="BL404" s="1902"/>
      <c r="BM404" s="1902"/>
      <c r="BN404" s="1902"/>
      <c r="BO404" s="1902"/>
      <c r="BP404" s="1902"/>
      <c r="BQ404" s="1902"/>
      <c r="BR404" s="1902"/>
      <c r="BS404" s="1902"/>
      <c r="BT404" s="1902"/>
      <c r="BU404" s="1902"/>
      <c r="BV404" s="1902"/>
      <c r="BW404" s="1902"/>
      <c r="BX404" s="1902"/>
      <c r="BY404" s="1902"/>
      <c r="BZ404" s="1902"/>
      <c r="CA404" s="1902"/>
      <c r="CB404" s="1902"/>
      <c r="CC404" s="1902"/>
      <c r="CD404" s="1902"/>
      <c r="CE404" s="1902"/>
      <c r="CF404" s="1902"/>
    </row>
    <row r="405" spans="2:84" s="329" customFormat="1">
      <c r="B405" s="1902"/>
      <c r="C405" s="1902"/>
      <c r="D405" s="1902"/>
      <c r="E405" s="1902"/>
      <c r="F405" s="1902"/>
      <c r="G405" s="1902"/>
      <c r="H405" s="1902"/>
      <c r="I405" s="1902"/>
      <c r="J405" s="1902"/>
      <c r="K405" s="1902"/>
      <c r="L405" s="1940"/>
      <c r="M405" s="1940"/>
      <c r="N405" s="1940"/>
      <c r="O405" s="1940"/>
      <c r="P405" s="339"/>
      <c r="Q405" s="1902"/>
      <c r="R405" s="1902"/>
      <c r="S405" s="1902"/>
      <c r="T405" s="1902"/>
      <c r="U405" s="1902"/>
      <c r="V405" s="1902"/>
      <c r="W405" s="1902"/>
      <c r="X405" s="1902"/>
      <c r="Y405" s="1902"/>
      <c r="Z405" s="1902"/>
      <c r="AA405" s="1902"/>
      <c r="AB405" s="1902"/>
      <c r="AC405" s="1902"/>
      <c r="AD405" s="1902"/>
      <c r="AE405" s="1902"/>
      <c r="AF405" s="1902"/>
      <c r="AG405" s="1902"/>
      <c r="AH405" s="1902"/>
      <c r="AI405" s="1902"/>
      <c r="AJ405" s="1902"/>
      <c r="AK405" s="1902"/>
      <c r="AL405" s="1902"/>
      <c r="AM405" s="1902"/>
      <c r="AN405" s="1902"/>
      <c r="AO405" s="1902"/>
      <c r="AP405" s="1902"/>
      <c r="AQ405" s="1902"/>
      <c r="AR405" s="1902"/>
      <c r="AS405" s="1902"/>
      <c r="AT405" s="1902"/>
      <c r="AU405" s="1902"/>
      <c r="AV405" s="1902"/>
      <c r="AW405" s="1902"/>
      <c r="AX405" s="1902"/>
      <c r="AY405" s="1902"/>
      <c r="AZ405" s="1902"/>
      <c r="BA405" s="1902"/>
      <c r="BB405" s="1902"/>
      <c r="BC405" s="1902"/>
      <c r="BD405" s="1902"/>
      <c r="BE405" s="1902"/>
      <c r="BF405" s="1902"/>
      <c r="BG405" s="1902"/>
      <c r="BH405" s="1902"/>
      <c r="BI405" s="1902"/>
      <c r="BJ405" s="1902"/>
      <c r="BK405" s="1902"/>
      <c r="BL405" s="1902"/>
      <c r="BM405" s="1902"/>
      <c r="BN405" s="1902"/>
      <c r="BO405" s="1902"/>
      <c r="BP405" s="1902"/>
      <c r="BQ405" s="1902"/>
      <c r="BR405" s="1902"/>
      <c r="BS405" s="1902"/>
      <c r="BT405" s="1902"/>
      <c r="BU405" s="1902"/>
      <c r="BV405" s="1902"/>
      <c r="BW405" s="1902"/>
      <c r="BX405" s="1902"/>
      <c r="BY405" s="1902"/>
      <c r="BZ405" s="1902"/>
      <c r="CA405" s="1902"/>
      <c r="CB405" s="1902"/>
      <c r="CC405" s="1902"/>
      <c r="CD405" s="1902"/>
      <c r="CE405" s="1902"/>
      <c r="CF405" s="1902"/>
    </row>
    <row r="406" spans="2:84" s="329" customFormat="1">
      <c r="B406" s="1902"/>
      <c r="C406" s="1902"/>
      <c r="D406" s="1902"/>
      <c r="E406" s="1902"/>
      <c r="F406" s="1902"/>
      <c r="G406" s="1902"/>
      <c r="H406" s="1902"/>
      <c r="I406" s="1902"/>
      <c r="J406" s="1902"/>
      <c r="K406" s="1902"/>
      <c r="L406" s="1940"/>
      <c r="M406" s="1940"/>
      <c r="N406" s="1940"/>
      <c r="O406" s="1940"/>
      <c r="P406" s="339"/>
      <c r="Q406" s="1902"/>
      <c r="R406" s="1902"/>
      <c r="S406" s="1902"/>
      <c r="T406" s="1902"/>
      <c r="U406" s="1902"/>
      <c r="V406" s="1902"/>
      <c r="W406" s="1902"/>
      <c r="X406" s="1902"/>
      <c r="Y406" s="1902"/>
      <c r="Z406" s="1902"/>
      <c r="AA406" s="1902"/>
      <c r="AB406" s="1902"/>
      <c r="AC406" s="1902"/>
      <c r="AD406" s="1902"/>
      <c r="AE406" s="1902"/>
      <c r="AF406" s="1902"/>
      <c r="AG406" s="1902"/>
      <c r="AH406" s="1902"/>
      <c r="AI406" s="1902"/>
      <c r="AJ406" s="1902"/>
      <c r="AK406" s="1902"/>
      <c r="AL406" s="1902"/>
      <c r="AM406" s="1902"/>
      <c r="AN406" s="1902"/>
      <c r="AO406" s="1902"/>
      <c r="AP406" s="1902"/>
      <c r="AQ406" s="1902"/>
      <c r="AR406" s="1902"/>
      <c r="AS406" s="1902"/>
      <c r="AT406" s="1902"/>
      <c r="AU406" s="1902"/>
      <c r="AV406" s="1902"/>
      <c r="AW406" s="1902"/>
      <c r="AX406" s="1902"/>
      <c r="AY406" s="1902"/>
      <c r="AZ406" s="1902"/>
      <c r="BA406" s="1902"/>
      <c r="BB406" s="1902"/>
      <c r="BC406" s="1902"/>
      <c r="BD406" s="1902"/>
      <c r="BE406" s="1902"/>
      <c r="BF406" s="1902"/>
      <c r="BG406" s="1902"/>
      <c r="BH406" s="1902"/>
      <c r="BI406" s="1902"/>
      <c r="BJ406" s="1902"/>
      <c r="BK406" s="1902"/>
      <c r="BL406" s="1902"/>
      <c r="BM406" s="1902"/>
      <c r="BN406" s="1902"/>
      <c r="BO406" s="1902"/>
      <c r="BP406" s="1902"/>
      <c r="BQ406" s="1902"/>
      <c r="BR406" s="1902"/>
      <c r="BS406" s="1902"/>
      <c r="BT406" s="1902"/>
      <c r="BU406" s="1902"/>
      <c r="BV406" s="1902"/>
      <c r="BW406" s="1902"/>
      <c r="BX406" s="1902"/>
      <c r="BY406" s="1902"/>
      <c r="BZ406" s="1902"/>
      <c r="CA406" s="1902"/>
      <c r="CB406" s="1902"/>
      <c r="CC406" s="1902"/>
      <c r="CD406" s="1902"/>
      <c r="CE406" s="1902"/>
      <c r="CF406" s="1902"/>
    </row>
    <row r="407" spans="2:84" s="329" customFormat="1">
      <c r="B407" s="1902"/>
      <c r="C407" s="1902"/>
      <c r="D407" s="1902"/>
      <c r="E407" s="1902"/>
      <c r="F407" s="1902"/>
      <c r="G407" s="1902"/>
      <c r="H407" s="1902"/>
      <c r="I407" s="1902"/>
      <c r="J407" s="1902"/>
      <c r="K407" s="1902"/>
      <c r="L407" s="1940"/>
      <c r="M407" s="1940"/>
      <c r="N407" s="1940"/>
      <c r="O407" s="1940"/>
      <c r="P407" s="339"/>
      <c r="Q407" s="1902"/>
      <c r="R407" s="1902"/>
      <c r="S407" s="1902"/>
      <c r="T407" s="1902"/>
      <c r="U407" s="1902"/>
      <c r="V407" s="1902"/>
      <c r="W407" s="1902"/>
      <c r="X407" s="1902"/>
      <c r="Y407" s="1902"/>
      <c r="Z407" s="1902"/>
      <c r="AA407" s="1902"/>
      <c r="AB407" s="1902"/>
      <c r="AC407" s="1902"/>
      <c r="AD407" s="1902"/>
      <c r="AE407" s="1902"/>
      <c r="AF407" s="1902"/>
      <c r="AG407" s="1902"/>
      <c r="AH407" s="1902"/>
      <c r="AI407" s="1902"/>
      <c r="AJ407" s="1902"/>
      <c r="AK407" s="1902"/>
      <c r="AL407" s="1902"/>
      <c r="AM407" s="1902"/>
      <c r="AN407" s="1902"/>
      <c r="AO407" s="1902"/>
      <c r="AP407" s="1902"/>
      <c r="AQ407" s="1902"/>
      <c r="AR407" s="1902"/>
      <c r="AS407" s="1902"/>
      <c r="AT407" s="1902"/>
      <c r="AU407" s="1902"/>
      <c r="AV407" s="1902"/>
      <c r="AW407" s="1902"/>
      <c r="AX407" s="1902"/>
      <c r="AY407" s="1902"/>
      <c r="AZ407" s="1902"/>
      <c r="BA407" s="1902"/>
      <c r="BB407" s="1902"/>
      <c r="BC407" s="1902"/>
      <c r="BD407" s="1902"/>
      <c r="BE407" s="1902"/>
      <c r="BF407" s="1902"/>
      <c r="BG407" s="1902"/>
      <c r="BH407" s="1902"/>
      <c r="BI407" s="1902"/>
      <c r="BJ407" s="1902"/>
      <c r="BK407" s="1902"/>
      <c r="BL407" s="1902"/>
      <c r="BM407" s="1902"/>
      <c r="BN407" s="1902"/>
      <c r="BO407" s="1902"/>
      <c r="BP407" s="1902"/>
      <c r="BQ407" s="1902"/>
      <c r="BR407" s="1902"/>
      <c r="BS407" s="1902"/>
      <c r="BT407" s="1902"/>
      <c r="BU407" s="1902"/>
      <c r="BV407" s="1902"/>
      <c r="BW407" s="1902"/>
      <c r="BX407" s="1902"/>
      <c r="BY407" s="1902"/>
      <c r="BZ407" s="1902"/>
      <c r="CA407" s="1902"/>
      <c r="CB407" s="1902"/>
      <c r="CC407" s="1902"/>
      <c r="CD407" s="1902"/>
      <c r="CE407" s="1902"/>
      <c r="CF407" s="1902"/>
    </row>
    <row r="408" spans="2:84" s="329" customFormat="1">
      <c r="B408" s="1902"/>
      <c r="C408" s="1902"/>
      <c r="D408" s="1902"/>
      <c r="E408" s="1902"/>
      <c r="F408" s="1902"/>
      <c r="G408" s="1902"/>
      <c r="H408" s="1902"/>
      <c r="I408" s="1902"/>
      <c r="J408" s="1902"/>
      <c r="K408" s="1902"/>
      <c r="L408" s="1940"/>
      <c r="M408" s="1940"/>
      <c r="N408" s="1940"/>
      <c r="O408" s="1940"/>
      <c r="P408" s="339"/>
      <c r="Q408" s="1902"/>
      <c r="R408" s="1902"/>
      <c r="S408" s="1902"/>
      <c r="T408" s="1902"/>
      <c r="U408" s="1902"/>
      <c r="V408" s="1902"/>
      <c r="W408" s="1902"/>
      <c r="X408" s="1902"/>
      <c r="Y408" s="1902"/>
      <c r="Z408" s="1902"/>
      <c r="AA408" s="1902"/>
      <c r="AB408" s="1902"/>
      <c r="AC408" s="1902"/>
      <c r="AD408" s="1902"/>
      <c r="AE408" s="1902"/>
      <c r="AF408" s="1902"/>
      <c r="AG408" s="1902"/>
      <c r="AH408" s="1902"/>
      <c r="AI408" s="1902"/>
      <c r="AJ408" s="1902"/>
      <c r="AK408" s="1902"/>
      <c r="AL408" s="1902"/>
      <c r="AM408" s="1902"/>
      <c r="AN408" s="1902"/>
      <c r="AO408" s="1902"/>
      <c r="AP408" s="1902"/>
      <c r="AQ408" s="1902"/>
      <c r="AR408" s="1902"/>
      <c r="AS408" s="1902"/>
      <c r="AT408" s="1902"/>
      <c r="AU408" s="1902"/>
      <c r="AV408" s="1902"/>
      <c r="AW408" s="1902"/>
      <c r="AX408" s="1902"/>
      <c r="AY408" s="1902"/>
      <c r="AZ408" s="1902"/>
      <c r="BA408" s="1902"/>
      <c r="BB408" s="1902"/>
      <c r="BC408" s="1902"/>
      <c r="BD408" s="1902"/>
      <c r="BE408" s="1902"/>
      <c r="BF408" s="1902"/>
      <c r="BG408" s="1902"/>
      <c r="BH408" s="1902"/>
      <c r="BI408" s="1902"/>
      <c r="BJ408" s="1902"/>
      <c r="BK408" s="1902"/>
      <c r="BL408" s="1902"/>
      <c r="BM408" s="1902"/>
      <c r="BN408" s="1902"/>
      <c r="BO408" s="1902"/>
      <c r="BP408" s="1902"/>
      <c r="BQ408" s="1902"/>
      <c r="BR408" s="1902"/>
      <c r="BS408" s="1902"/>
      <c r="BT408" s="1902"/>
      <c r="BU408" s="1902"/>
      <c r="BV408" s="1902"/>
      <c r="BW408" s="1902"/>
      <c r="BX408" s="1902"/>
      <c r="BY408" s="1902"/>
      <c r="BZ408" s="1902"/>
      <c r="CA408" s="1902"/>
      <c r="CB408" s="1902"/>
      <c r="CC408" s="1902"/>
      <c r="CD408" s="1902"/>
      <c r="CE408" s="1902"/>
      <c r="CF408" s="1902"/>
    </row>
    <row r="409" spans="2:84" s="329" customFormat="1">
      <c r="B409" s="1902"/>
      <c r="C409" s="1902"/>
      <c r="D409" s="1902"/>
      <c r="E409" s="1902"/>
      <c r="F409" s="1902"/>
      <c r="G409" s="1902"/>
      <c r="H409" s="1902"/>
      <c r="I409" s="1902"/>
      <c r="J409" s="1902"/>
      <c r="K409" s="1902"/>
      <c r="L409" s="1940"/>
      <c r="M409" s="1940"/>
      <c r="N409" s="1940"/>
      <c r="O409" s="1940"/>
      <c r="P409" s="339"/>
      <c r="Q409" s="1902"/>
      <c r="R409" s="1902"/>
      <c r="S409" s="1902"/>
      <c r="T409" s="1902"/>
      <c r="U409" s="1902"/>
      <c r="V409" s="1902"/>
      <c r="W409" s="1902"/>
      <c r="X409" s="1902"/>
      <c r="Y409" s="1902"/>
      <c r="Z409" s="1902"/>
      <c r="AA409" s="1902"/>
      <c r="AB409" s="1902"/>
      <c r="AC409" s="1902"/>
      <c r="AD409" s="1902"/>
      <c r="AE409" s="1902"/>
      <c r="AF409" s="1902"/>
      <c r="AG409" s="1902"/>
      <c r="AH409" s="1902"/>
      <c r="AI409" s="1902"/>
      <c r="AJ409" s="1902"/>
      <c r="AK409" s="1902"/>
      <c r="AL409" s="1902"/>
      <c r="AM409" s="1902"/>
      <c r="AN409" s="1902"/>
      <c r="AO409" s="1902"/>
      <c r="AP409" s="1902"/>
      <c r="AQ409" s="1902"/>
      <c r="AR409" s="1902"/>
      <c r="AS409" s="1902"/>
      <c r="AT409" s="1902"/>
      <c r="AU409" s="1902"/>
      <c r="AV409" s="1902"/>
      <c r="AW409" s="1902"/>
      <c r="AX409" s="1902"/>
      <c r="AY409" s="1902"/>
      <c r="AZ409" s="1902"/>
      <c r="BA409" s="1902"/>
      <c r="BB409" s="1902"/>
      <c r="BC409" s="1902"/>
      <c r="BD409" s="1902"/>
      <c r="BE409" s="1902"/>
      <c r="BF409" s="1902"/>
      <c r="BG409" s="1902"/>
      <c r="BH409" s="1902"/>
      <c r="BI409" s="1902"/>
      <c r="BJ409" s="1902"/>
      <c r="BK409" s="1902"/>
      <c r="BL409" s="1902"/>
      <c r="BM409" s="1902"/>
      <c r="BN409" s="1902"/>
      <c r="BO409" s="1902"/>
      <c r="BP409" s="1902"/>
      <c r="BQ409" s="1902"/>
      <c r="BR409" s="1902"/>
      <c r="BS409" s="1902"/>
      <c r="BT409" s="1902"/>
      <c r="BU409" s="1902"/>
      <c r="BV409" s="1902"/>
      <c r="BW409" s="1902"/>
      <c r="BX409" s="1902"/>
      <c r="BY409" s="1902"/>
      <c r="BZ409" s="1902"/>
      <c r="CA409" s="1902"/>
      <c r="CB409" s="1902"/>
      <c r="CC409" s="1902"/>
      <c r="CD409" s="1902"/>
      <c r="CE409" s="1902"/>
      <c r="CF409" s="1902"/>
    </row>
    <row r="410" spans="2:84" s="329" customFormat="1">
      <c r="B410" s="1902"/>
      <c r="C410" s="1902"/>
      <c r="D410" s="1902"/>
      <c r="E410" s="1902"/>
      <c r="F410" s="1902"/>
      <c r="G410" s="1902"/>
      <c r="H410" s="1902"/>
      <c r="I410" s="1902"/>
      <c r="J410" s="1902"/>
      <c r="K410" s="1902"/>
      <c r="L410" s="1940"/>
      <c r="M410" s="1940"/>
      <c r="N410" s="1940"/>
      <c r="O410" s="1940"/>
      <c r="P410" s="339"/>
      <c r="Q410" s="1902"/>
      <c r="R410" s="1902"/>
      <c r="S410" s="1902"/>
      <c r="T410" s="1902"/>
      <c r="U410" s="1902"/>
      <c r="V410" s="1902"/>
      <c r="W410" s="1902"/>
      <c r="X410" s="1902"/>
      <c r="Y410" s="1902"/>
      <c r="Z410" s="1902"/>
      <c r="AA410" s="1902"/>
      <c r="AB410" s="1902"/>
      <c r="AC410" s="1902"/>
      <c r="AD410" s="1902"/>
      <c r="AE410" s="1902"/>
      <c r="AF410" s="1902"/>
      <c r="AG410" s="1902"/>
      <c r="AH410" s="1902"/>
      <c r="AI410" s="1902"/>
      <c r="AJ410" s="1902"/>
      <c r="AK410" s="1902"/>
      <c r="AL410" s="1902"/>
      <c r="AM410" s="1902"/>
      <c r="AN410" s="1902"/>
      <c r="AO410" s="1902"/>
      <c r="AP410" s="1902"/>
      <c r="AQ410" s="1902"/>
      <c r="AR410" s="1902"/>
      <c r="AS410" s="1902"/>
      <c r="AT410" s="1902"/>
      <c r="AU410" s="1902"/>
      <c r="AV410" s="1902"/>
      <c r="AW410" s="1902"/>
      <c r="AX410" s="1902"/>
      <c r="AY410" s="1902"/>
      <c r="AZ410" s="1902"/>
      <c r="BA410" s="1902"/>
      <c r="BB410" s="1902"/>
      <c r="BC410" s="1902"/>
      <c r="BD410" s="1902"/>
      <c r="BE410" s="1902"/>
      <c r="BF410" s="1902"/>
      <c r="BG410" s="1902"/>
      <c r="BH410" s="1902"/>
      <c r="BI410" s="1902"/>
      <c r="BJ410" s="1902"/>
      <c r="BK410" s="1902"/>
      <c r="BL410" s="1902"/>
      <c r="BM410" s="1902"/>
      <c r="BN410" s="1902"/>
      <c r="BO410" s="1902"/>
      <c r="BP410" s="1902"/>
      <c r="BQ410" s="1902"/>
      <c r="BR410" s="1902"/>
      <c r="BS410" s="1902"/>
      <c r="BT410" s="1902"/>
      <c r="BU410" s="1902"/>
      <c r="BV410" s="1902"/>
      <c r="BW410" s="1902"/>
      <c r="BX410" s="1902"/>
      <c r="BY410" s="1902"/>
      <c r="BZ410" s="1902"/>
      <c r="CA410" s="1902"/>
      <c r="CB410" s="1902"/>
      <c r="CC410" s="1902"/>
      <c r="CD410" s="1902"/>
      <c r="CE410" s="1902"/>
      <c r="CF410" s="1902"/>
    </row>
    <row r="411" spans="2:84" s="329" customFormat="1">
      <c r="B411" s="1902"/>
      <c r="C411" s="1902"/>
      <c r="D411" s="1902"/>
      <c r="E411" s="1902"/>
      <c r="F411" s="1902"/>
      <c r="G411" s="1902"/>
      <c r="H411" s="1902"/>
      <c r="I411" s="1902"/>
      <c r="J411" s="1902"/>
      <c r="K411" s="1902"/>
      <c r="L411" s="1940"/>
      <c r="M411" s="1940"/>
      <c r="N411" s="1940"/>
      <c r="O411" s="1940"/>
      <c r="P411" s="339"/>
      <c r="Q411" s="1902"/>
      <c r="R411" s="1902"/>
      <c r="S411" s="1902"/>
      <c r="T411" s="1902"/>
      <c r="U411" s="1902"/>
      <c r="V411" s="1902"/>
      <c r="W411" s="1902"/>
      <c r="X411" s="1902"/>
      <c r="Y411" s="1902"/>
      <c r="Z411" s="1902"/>
      <c r="AA411" s="1902"/>
      <c r="AB411" s="1902"/>
      <c r="AC411" s="1902"/>
      <c r="AD411" s="1902"/>
      <c r="AE411" s="1902"/>
      <c r="AF411" s="1902"/>
      <c r="AG411" s="1902"/>
      <c r="AH411" s="1902"/>
      <c r="AI411" s="1902"/>
      <c r="AJ411" s="1902"/>
      <c r="AK411" s="1902"/>
      <c r="AL411" s="1902"/>
      <c r="AM411" s="1902"/>
      <c r="AN411" s="1902"/>
      <c r="AO411" s="1902"/>
      <c r="AP411" s="1902"/>
      <c r="AQ411" s="1902"/>
      <c r="AR411" s="1902"/>
      <c r="AS411" s="1902"/>
      <c r="AT411" s="1902"/>
      <c r="AU411" s="1902"/>
      <c r="AV411" s="1902"/>
      <c r="AW411" s="1902"/>
      <c r="AX411" s="1902"/>
      <c r="AY411" s="1902"/>
      <c r="AZ411" s="1902"/>
      <c r="BA411" s="1902"/>
      <c r="BB411" s="1902"/>
      <c r="BC411" s="1902"/>
      <c r="BD411" s="1902"/>
      <c r="BE411" s="1902"/>
      <c r="BF411" s="1902"/>
      <c r="BG411" s="1902"/>
      <c r="BH411" s="1902"/>
      <c r="BI411" s="1902"/>
      <c r="BJ411" s="1902"/>
      <c r="BK411" s="1902"/>
      <c r="BL411" s="1902"/>
      <c r="BM411" s="1902"/>
      <c r="BN411" s="1902"/>
      <c r="BO411" s="1902"/>
      <c r="BP411" s="1902"/>
      <c r="BQ411" s="1902"/>
      <c r="BR411" s="1902"/>
      <c r="BS411" s="1902"/>
      <c r="BT411" s="1902"/>
      <c r="BU411" s="1902"/>
      <c r="BV411" s="1902"/>
      <c r="BW411" s="1902"/>
      <c r="BX411" s="1902"/>
      <c r="BY411" s="1902"/>
      <c r="BZ411" s="1902"/>
      <c r="CA411" s="1902"/>
      <c r="CB411" s="1902"/>
      <c r="CC411" s="1902"/>
      <c r="CD411" s="1902"/>
      <c r="CE411" s="1902"/>
      <c r="CF411" s="1902"/>
    </row>
    <row r="412" spans="2:84" s="329" customFormat="1">
      <c r="B412" s="1902"/>
      <c r="C412" s="1902"/>
      <c r="D412" s="1902"/>
      <c r="E412" s="1902"/>
      <c r="F412" s="1902"/>
      <c r="G412" s="1902"/>
      <c r="H412" s="1902"/>
      <c r="I412" s="1902"/>
      <c r="J412" s="1902"/>
      <c r="K412" s="1902"/>
      <c r="L412" s="1940"/>
      <c r="M412" s="1940"/>
      <c r="N412" s="1940"/>
      <c r="O412" s="1940"/>
      <c r="P412" s="339"/>
      <c r="Q412" s="1902"/>
      <c r="R412" s="1902"/>
      <c r="S412" s="1902"/>
      <c r="T412" s="1902"/>
      <c r="U412" s="1902"/>
      <c r="V412" s="1902"/>
      <c r="W412" s="1902"/>
      <c r="X412" s="1902"/>
      <c r="Y412" s="1902"/>
      <c r="Z412" s="1902"/>
      <c r="AA412" s="1902"/>
      <c r="AB412" s="1902"/>
      <c r="AC412" s="1902"/>
      <c r="AD412" s="1902"/>
      <c r="AE412" s="1902"/>
      <c r="AF412" s="1902"/>
      <c r="AG412" s="1902"/>
      <c r="AH412" s="1902"/>
      <c r="AI412" s="1902"/>
      <c r="AJ412" s="1902"/>
      <c r="AK412" s="1902"/>
      <c r="AL412" s="1902"/>
      <c r="AM412" s="1902"/>
      <c r="AN412" s="1902"/>
      <c r="AO412" s="1902"/>
      <c r="AP412" s="1902"/>
      <c r="AQ412" s="1902"/>
      <c r="AR412" s="1902"/>
      <c r="AS412" s="1902"/>
      <c r="AT412" s="1902"/>
      <c r="AU412" s="1902"/>
      <c r="AV412" s="1902"/>
      <c r="AW412" s="1902"/>
      <c r="AX412" s="1902"/>
      <c r="AY412" s="1902"/>
      <c r="AZ412" s="1902"/>
      <c r="BA412" s="1902"/>
      <c r="BB412" s="1902"/>
      <c r="BC412" s="1902"/>
      <c r="BD412" s="1902"/>
      <c r="BE412" s="1902"/>
      <c r="BF412" s="1902"/>
      <c r="BG412" s="1902"/>
      <c r="BH412" s="1902"/>
      <c r="BI412" s="1902"/>
      <c r="BJ412" s="1902"/>
      <c r="BK412" s="1902"/>
      <c r="BL412" s="1902"/>
      <c r="BM412" s="1902"/>
      <c r="BN412" s="1902"/>
      <c r="BO412" s="1902"/>
      <c r="BP412" s="1902"/>
      <c r="BQ412" s="1902"/>
      <c r="BR412" s="1902"/>
      <c r="BS412" s="1902"/>
      <c r="BT412" s="1902"/>
      <c r="BU412" s="1902"/>
      <c r="BV412" s="1902"/>
      <c r="BW412" s="1902"/>
      <c r="BX412" s="1902"/>
      <c r="BY412" s="1902"/>
      <c r="BZ412" s="1902"/>
      <c r="CA412" s="1902"/>
      <c r="CB412" s="1902"/>
      <c r="CC412" s="1902"/>
      <c r="CD412" s="1902"/>
      <c r="CE412" s="1902"/>
      <c r="CF412" s="1902"/>
    </row>
    <row r="413" spans="2:84" s="329" customFormat="1">
      <c r="B413" s="1902"/>
      <c r="C413" s="1902"/>
      <c r="D413" s="1902"/>
      <c r="E413" s="1902"/>
      <c r="F413" s="1902"/>
      <c r="G413" s="1902"/>
      <c r="H413" s="1902"/>
      <c r="I413" s="1902"/>
      <c r="J413" s="1902"/>
      <c r="K413" s="1902"/>
      <c r="L413" s="1940"/>
      <c r="M413" s="1940"/>
      <c r="N413" s="1940"/>
      <c r="O413" s="1940"/>
      <c r="P413" s="339"/>
      <c r="Q413" s="1902"/>
      <c r="R413" s="1902"/>
      <c r="S413" s="1902"/>
      <c r="T413" s="1902"/>
      <c r="U413" s="1902"/>
      <c r="V413" s="1902"/>
      <c r="W413" s="1902"/>
      <c r="X413" s="1902"/>
      <c r="Y413" s="1902"/>
      <c r="Z413" s="1902"/>
      <c r="AA413" s="1902"/>
      <c r="AB413" s="1902"/>
      <c r="AC413" s="1902"/>
      <c r="AD413" s="1902"/>
      <c r="AE413" s="1902"/>
      <c r="AF413" s="1902"/>
      <c r="AG413" s="1902"/>
      <c r="AH413" s="1902"/>
      <c r="AI413" s="1902"/>
      <c r="AJ413" s="1902"/>
      <c r="AK413" s="1902"/>
      <c r="AL413" s="1902"/>
      <c r="AM413" s="1902"/>
      <c r="AN413" s="1902"/>
      <c r="AO413" s="1902"/>
      <c r="AP413" s="1902"/>
      <c r="AQ413" s="1902"/>
      <c r="AR413" s="1902"/>
      <c r="AS413" s="1902"/>
      <c r="AT413" s="1902"/>
      <c r="AU413" s="1902"/>
      <c r="AV413" s="1902"/>
      <c r="AW413" s="1902"/>
      <c r="AX413" s="1902"/>
      <c r="AY413" s="1902"/>
      <c r="AZ413" s="1902"/>
      <c r="BA413" s="1902"/>
      <c r="BB413" s="1902"/>
      <c r="BC413" s="1902"/>
      <c r="BD413" s="1902"/>
      <c r="BE413" s="1902"/>
      <c r="BF413" s="1902"/>
      <c r="BG413" s="1902"/>
      <c r="BH413" s="1902"/>
      <c r="BI413" s="1902"/>
      <c r="BJ413" s="1902"/>
      <c r="BK413" s="1902"/>
      <c r="BL413" s="1902"/>
      <c r="BM413" s="1902"/>
      <c r="BN413" s="1902"/>
      <c r="BO413" s="1902"/>
      <c r="BP413" s="1902"/>
      <c r="BQ413" s="1902"/>
      <c r="BR413" s="1902"/>
      <c r="BS413" s="1902"/>
      <c r="BT413" s="1902"/>
      <c r="BU413" s="1902"/>
      <c r="BV413" s="1902"/>
      <c r="BW413" s="1902"/>
      <c r="BX413" s="1902"/>
      <c r="BY413" s="1902"/>
      <c r="BZ413" s="1902"/>
      <c r="CA413" s="1902"/>
      <c r="CB413" s="1902"/>
      <c r="CC413" s="1902"/>
      <c r="CD413" s="1902"/>
      <c r="CE413" s="1902"/>
      <c r="CF413" s="1902"/>
    </row>
    <row r="414" spans="2:84" s="329" customFormat="1">
      <c r="B414" s="1902"/>
      <c r="C414" s="1902"/>
      <c r="D414" s="1902"/>
      <c r="E414" s="1902"/>
      <c r="F414" s="1902"/>
      <c r="G414" s="1902"/>
      <c r="H414" s="1902"/>
      <c r="I414" s="1902"/>
      <c r="J414" s="1902"/>
      <c r="K414" s="1902"/>
      <c r="L414" s="1940"/>
      <c r="M414" s="1940"/>
      <c r="N414" s="1940"/>
      <c r="O414" s="1940"/>
      <c r="P414" s="339"/>
      <c r="Q414" s="1902"/>
      <c r="R414" s="1902"/>
      <c r="S414" s="1902"/>
      <c r="T414" s="1902"/>
      <c r="U414" s="1902"/>
      <c r="V414" s="1902"/>
      <c r="W414" s="1902"/>
      <c r="X414" s="1902"/>
      <c r="Y414" s="1902"/>
      <c r="Z414" s="1902"/>
      <c r="AA414" s="1902"/>
      <c r="AB414" s="1902"/>
      <c r="AC414" s="1902"/>
      <c r="AD414" s="1902"/>
      <c r="AE414" s="1902"/>
      <c r="AF414" s="1902"/>
      <c r="AG414" s="1902"/>
      <c r="AH414" s="1902"/>
      <c r="AI414" s="1902"/>
      <c r="AJ414" s="1902"/>
      <c r="AK414" s="1902"/>
      <c r="AL414" s="1902"/>
      <c r="AM414" s="1902"/>
      <c r="AN414" s="1902"/>
      <c r="AO414" s="1902"/>
      <c r="AP414" s="1902"/>
      <c r="AQ414" s="1902"/>
      <c r="AR414" s="1902"/>
      <c r="AS414" s="1902"/>
      <c r="AT414" s="1902"/>
      <c r="AU414" s="1902"/>
      <c r="AV414" s="1902"/>
      <c r="AW414" s="1902"/>
      <c r="AX414" s="1902"/>
      <c r="AY414" s="1902"/>
      <c r="AZ414" s="1902"/>
      <c r="BA414" s="1902"/>
      <c r="BB414" s="1902"/>
      <c r="BC414" s="1902"/>
      <c r="BD414" s="1902"/>
      <c r="BE414" s="1902"/>
      <c r="BF414" s="1902"/>
      <c r="BG414" s="1902"/>
      <c r="BH414" s="1902"/>
      <c r="BI414" s="1902"/>
      <c r="BJ414" s="1902"/>
      <c r="BK414" s="1902"/>
      <c r="BL414" s="1902"/>
      <c r="BM414" s="1902"/>
      <c r="BN414" s="1902"/>
      <c r="BO414" s="1902"/>
      <c r="BP414" s="1902"/>
      <c r="BQ414" s="1902"/>
      <c r="BR414" s="1902"/>
      <c r="BS414" s="1902"/>
      <c r="BT414" s="1902"/>
      <c r="BU414" s="1902"/>
      <c r="BV414" s="1902"/>
      <c r="BW414" s="1902"/>
      <c r="BX414" s="1902"/>
      <c r="BY414" s="1902"/>
      <c r="BZ414" s="1902"/>
      <c r="CA414" s="1902"/>
      <c r="CB414" s="1902"/>
      <c r="CC414" s="1902"/>
      <c r="CD414" s="1902"/>
      <c r="CE414" s="1902"/>
      <c r="CF414" s="1902"/>
    </row>
    <row r="415" spans="2:84" s="329" customFormat="1">
      <c r="B415" s="1902"/>
      <c r="C415" s="1902"/>
      <c r="D415" s="1902"/>
      <c r="E415" s="1902"/>
      <c r="F415" s="1902"/>
      <c r="G415" s="1902"/>
      <c r="H415" s="1902"/>
      <c r="I415" s="1902"/>
      <c r="J415" s="1902"/>
      <c r="K415" s="1902"/>
      <c r="L415" s="1940"/>
      <c r="M415" s="1940"/>
      <c r="N415" s="1940"/>
      <c r="O415" s="1940"/>
      <c r="P415" s="339"/>
      <c r="Q415" s="1902"/>
      <c r="R415" s="1902"/>
      <c r="S415" s="1902"/>
      <c r="T415" s="1902"/>
      <c r="U415" s="1902"/>
      <c r="V415" s="1902"/>
      <c r="W415" s="1902"/>
      <c r="X415" s="1902"/>
      <c r="Y415" s="1902"/>
      <c r="Z415" s="1902"/>
      <c r="AA415" s="1902"/>
      <c r="AB415" s="1902"/>
      <c r="AC415" s="1902"/>
      <c r="AD415" s="1902"/>
      <c r="AE415" s="1902"/>
      <c r="AF415" s="1902"/>
      <c r="AG415" s="1902"/>
      <c r="AH415" s="1902"/>
      <c r="AI415" s="1902"/>
      <c r="AJ415" s="1902"/>
      <c r="AK415" s="1902"/>
      <c r="AL415" s="1902"/>
      <c r="AM415" s="1902"/>
      <c r="AN415" s="1902"/>
      <c r="AO415" s="1902"/>
      <c r="AP415" s="1902"/>
      <c r="AQ415" s="1902"/>
      <c r="AR415" s="1902"/>
      <c r="AS415" s="1902"/>
      <c r="AT415" s="1902"/>
      <c r="AU415" s="1902"/>
      <c r="AV415" s="1902"/>
      <c r="AW415" s="1902"/>
      <c r="AX415" s="1902"/>
      <c r="AY415" s="1902"/>
      <c r="AZ415" s="1902"/>
      <c r="BA415" s="1902"/>
      <c r="BB415" s="1902"/>
      <c r="BC415" s="1902"/>
      <c r="BD415" s="1902"/>
      <c r="BE415" s="1902"/>
      <c r="BF415" s="1902"/>
      <c r="BG415" s="1902"/>
      <c r="BH415" s="1902"/>
      <c r="BI415" s="1902"/>
      <c r="BJ415" s="1902"/>
      <c r="BK415" s="1902"/>
      <c r="BL415" s="1902"/>
      <c r="BM415" s="1902"/>
      <c r="BN415" s="1902"/>
      <c r="BO415" s="1902"/>
      <c r="BP415" s="1902"/>
      <c r="BQ415" s="1902"/>
      <c r="BR415" s="1902"/>
      <c r="BS415" s="1902"/>
      <c r="BT415" s="1902"/>
      <c r="BU415" s="1902"/>
      <c r="BV415" s="1902"/>
      <c r="BW415" s="1902"/>
      <c r="BX415" s="1902"/>
      <c r="BY415" s="1902"/>
      <c r="BZ415" s="1902"/>
      <c r="CA415" s="1902"/>
      <c r="CB415" s="1902"/>
      <c r="CC415" s="1902"/>
      <c r="CD415" s="1902"/>
      <c r="CE415" s="1902"/>
      <c r="CF415" s="1902"/>
    </row>
    <row r="416" spans="2:84" s="329" customFormat="1">
      <c r="B416" s="1902"/>
      <c r="C416" s="1902"/>
      <c r="D416" s="1902"/>
      <c r="E416" s="1902"/>
      <c r="F416" s="1902"/>
      <c r="G416" s="1902"/>
      <c r="H416" s="1902"/>
      <c r="I416" s="1902"/>
      <c r="J416" s="1902"/>
      <c r="K416" s="1902"/>
      <c r="L416" s="1940"/>
      <c r="M416" s="1940"/>
      <c r="N416" s="1940"/>
      <c r="O416" s="1940"/>
      <c r="P416" s="339"/>
      <c r="Q416" s="1902"/>
      <c r="R416" s="1902"/>
      <c r="S416" s="1902"/>
      <c r="T416" s="1902"/>
      <c r="U416" s="1902"/>
      <c r="V416" s="1902"/>
      <c r="W416" s="1902"/>
      <c r="X416" s="1902"/>
      <c r="Y416" s="1902"/>
      <c r="Z416" s="1902"/>
      <c r="AA416" s="1902"/>
      <c r="AB416" s="1902"/>
      <c r="AC416" s="1902"/>
      <c r="AD416" s="1902"/>
      <c r="AE416" s="1902"/>
      <c r="AF416" s="1902"/>
      <c r="AG416" s="1902"/>
      <c r="AH416" s="1902"/>
      <c r="AI416" s="1902"/>
      <c r="AJ416" s="1902"/>
      <c r="AK416" s="1902"/>
      <c r="AL416" s="1902"/>
      <c r="AM416" s="1902"/>
      <c r="AN416" s="1902"/>
      <c r="AO416" s="1902"/>
      <c r="AP416" s="1902"/>
      <c r="AQ416" s="1902"/>
      <c r="AR416" s="1902"/>
      <c r="AS416" s="1902"/>
      <c r="AT416" s="1902"/>
      <c r="AU416" s="1902"/>
      <c r="AV416" s="1902"/>
      <c r="AW416" s="1902"/>
      <c r="AX416" s="1902"/>
      <c r="AY416" s="1902"/>
      <c r="AZ416" s="1902"/>
      <c r="BA416" s="1902"/>
      <c r="BB416" s="1902"/>
      <c r="BC416" s="1902"/>
      <c r="BD416" s="1902"/>
      <c r="BE416" s="1902"/>
      <c r="BF416" s="1902"/>
      <c r="BG416" s="1902"/>
      <c r="BH416" s="1902"/>
      <c r="BI416" s="1902"/>
      <c r="BJ416" s="1902"/>
      <c r="BK416" s="1902"/>
      <c r="BL416" s="1902"/>
      <c r="BM416" s="1902"/>
      <c r="BN416" s="1902"/>
      <c r="BO416" s="1902"/>
      <c r="BP416" s="1902"/>
      <c r="BQ416" s="1902"/>
      <c r="BR416" s="1902"/>
      <c r="BS416" s="1902"/>
      <c r="BT416" s="1902"/>
      <c r="BU416" s="1902"/>
      <c r="BV416" s="1902"/>
      <c r="BW416" s="1902"/>
      <c r="BX416" s="1902"/>
      <c r="BY416" s="1902"/>
      <c r="BZ416" s="1902"/>
      <c r="CA416" s="1902"/>
      <c r="CB416" s="1902"/>
      <c r="CC416" s="1902"/>
      <c r="CD416" s="1902"/>
      <c r="CE416" s="1902"/>
      <c r="CF416" s="1902"/>
    </row>
    <row r="417" spans="2:84" s="329" customFormat="1">
      <c r="B417" s="1902"/>
      <c r="C417" s="1902"/>
      <c r="D417" s="1902"/>
      <c r="E417" s="1902"/>
      <c r="F417" s="1902"/>
      <c r="G417" s="1902"/>
      <c r="H417" s="1902"/>
      <c r="I417" s="1902"/>
      <c r="J417" s="1902"/>
      <c r="K417" s="1902"/>
      <c r="L417" s="1940"/>
      <c r="M417" s="1940"/>
      <c r="N417" s="1940"/>
      <c r="O417" s="1940"/>
      <c r="P417" s="339"/>
      <c r="Q417" s="1902"/>
      <c r="R417" s="1902"/>
      <c r="S417" s="1902"/>
      <c r="T417" s="1902"/>
      <c r="U417" s="1902"/>
      <c r="V417" s="1902"/>
      <c r="W417" s="1902"/>
      <c r="X417" s="1902"/>
      <c r="Y417" s="1902"/>
      <c r="Z417" s="1902"/>
      <c r="AA417" s="1902"/>
      <c r="AB417" s="1902"/>
      <c r="AC417" s="1902"/>
      <c r="AD417" s="1902"/>
      <c r="AE417" s="1902"/>
      <c r="AF417" s="1902"/>
      <c r="AG417" s="1902"/>
      <c r="AH417" s="1902"/>
      <c r="AI417" s="1902"/>
      <c r="AJ417" s="1902"/>
      <c r="AK417" s="1902"/>
      <c r="AL417" s="1902"/>
      <c r="AM417" s="1902"/>
      <c r="AN417" s="1902"/>
      <c r="AO417" s="1902"/>
      <c r="AP417" s="1902"/>
      <c r="AQ417" s="1902"/>
      <c r="AR417" s="1902"/>
      <c r="AS417" s="1902"/>
      <c r="AT417" s="1902"/>
      <c r="AU417" s="1902"/>
      <c r="AV417" s="1902"/>
      <c r="AW417" s="1902"/>
      <c r="AX417" s="1902"/>
      <c r="AY417" s="1902"/>
      <c r="AZ417" s="1902"/>
      <c r="BA417" s="1902"/>
      <c r="BB417" s="1902"/>
      <c r="BC417" s="1902"/>
      <c r="BD417" s="1902"/>
      <c r="BE417" s="1902"/>
      <c r="BF417" s="1902"/>
      <c r="BG417" s="1902"/>
      <c r="BH417" s="1902"/>
      <c r="BI417" s="1902"/>
      <c r="BJ417" s="1902"/>
      <c r="BK417" s="1902"/>
      <c r="BL417" s="1902"/>
      <c r="BM417" s="1902"/>
      <c r="BN417" s="1902"/>
      <c r="BO417" s="1902"/>
      <c r="BP417" s="1902"/>
      <c r="BQ417" s="1902"/>
      <c r="BR417" s="1902"/>
      <c r="BS417" s="1902"/>
      <c r="BT417" s="1902"/>
      <c r="BU417" s="1902"/>
      <c r="BV417" s="1902"/>
      <c r="BW417" s="1902"/>
      <c r="BX417" s="1902"/>
      <c r="BY417" s="1902"/>
      <c r="BZ417" s="1902"/>
      <c r="CA417" s="1902"/>
      <c r="CB417" s="1902"/>
      <c r="CC417" s="1902"/>
      <c r="CD417" s="1902"/>
      <c r="CE417" s="1902"/>
      <c r="CF417" s="1902"/>
    </row>
    <row r="418" spans="2:84" s="329" customFormat="1">
      <c r="B418" s="1902"/>
      <c r="C418" s="1902"/>
      <c r="D418" s="1902"/>
      <c r="E418" s="1902"/>
      <c r="F418" s="1902"/>
      <c r="G418" s="1902"/>
      <c r="H418" s="1902"/>
      <c r="I418" s="1902"/>
      <c r="J418" s="1902"/>
      <c r="K418" s="1902"/>
      <c r="L418" s="1940"/>
      <c r="M418" s="1940"/>
      <c r="N418" s="1940"/>
      <c r="O418" s="1940"/>
      <c r="P418" s="339"/>
      <c r="Q418" s="1902"/>
      <c r="R418" s="1902"/>
      <c r="S418" s="1902"/>
      <c r="T418" s="1902"/>
      <c r="U418" s="1902"/>
      <c r="V418" s="1902"/>
      <c r="W418" s="1902"/>
      <c r="X418" s="1902"/>
      <c r="Y418" s="1902"/>
      <c r="Z418" s="1902"/>
      <c r="AA418" s="1902"/>
      <c r="AB418" s="1902"/>
      <c r="AC418" s="1902"/>
      <c r="AD418" s="1902"/>
      <c r="AE418" s="1902"/>
      <c r="AF418" s="1902"/>
      <c r="AG418" s="1902"/>
      <c r="AH418" s="1902"/>
      <c r="AI418" s="1902"/>
      <c r="AJ418" s="1902"/>
      <c r="AK418" s="1902"/>
      <c r="AL418" s="1902"/>
      <c r="AM418" s="1902"/>
      <c r="AN418" s="1902"/>
      <c r="AO418" s="1902"/>
      <c r="AP418" s="1902"/>
      <c r="AQ418" s="1902"/>
      <c r="AR418" s="1902"/>
      <c r="AS418" s="1902"/>
      <c r="AT418" s="1902"/>
      <c r="AU418" s="1902"/>
      <c r="AV418" s="1902"/>
      <c r="AW418" s="1902"/>
      <c r="AX418" s="1902"/>
      <c r="AY418" s="1902"/>
      <c r="AZ418" s="1902"/>
      <c r="BA418" s="1902"/>
      <c r="BB418" s="1902"/>
      <c r="BC418" s="1902"/>
      <c r="BD418" s="1902"/>
      <c r="BE418" s="1902"/>
      <c r="BF418" s="1902"/>
      <c r="BG418" s="1902"/>
      <c r="BH418" s="1902"/>
      <c r="BI418" s="1902"/>
      <c r="BJ418" s="1902"/>
      <c r="BK418" s="1902"/>
      <c r="BL418" s="1902"/>
      <c r="BM418" s="1902"/>
      <c r="BN418" s="1902"/>
      <c r="BO418" s="1902"/>
      <c r="BP418" s="1902"/>
      <c r="BQ418" s="1902"/>
      <c r="BR418" s="1902"/>
      <c r="BS418" s="1902"/>
      <c r="BT418" s="1902"/>
      <c r="BU418" s="1902"/>
      <c r="BV418" s="1902"/>
      <c r="BW418" s="1902"/>
      <c r="BX418" s="1902"/>
      <c r="BY418" s="1902"/>
      <c r="BZ418" s="1902"/>
      <c r="CA418" s="1902"/>
      <c r="CB418" s="1902"/>
      <c r="CC418" s="1902"/>
      <c r="CD418" s="1902"/>
      <c r="CE418" s="1902"/>
      <c r="CF418" s="1902"/>
    </row>
    <row r="419" spans="2:84" s="329" customFormat="1">
      <c r="B419" s="1902"/>
      <c r="C419" s="1902"/>
      <c r="D419" s="1902"/>
      <c r="E419" s="1902"/>
      <c r="F419" s="1902"/>
      <c r="G419" s="1902"/>
      <c r="H419" s="1902"/>
      <c r="I419" s="1902"/>
      <c r="J419" s="1902"/>
      <c r="K419" s="1902"/>
      <c r="L419" s="1940"/>
      <c r="M419" s="1940"/>
      <c r="N419" s="1940"/>
      <c r="O419" s="1940"/>
      <c r="P419" s="339"/>
      <c r="Q419" s="1902"/>
      <c r="R419" s="1902"/>
      <c r="S419" s="1902"/>
      <c r="T419" s="1902"/>
      <c r="U419" s="1902"/>
      <c r="V419" s="1902"/>
      <c r="W419" s="1902"/>
      <c r="X419" s="1902"/>
      <c r="Y419" s="1902"/>
      <c r="Z419" s="1902"/>
      <c r="AA419" s="1902"/>
      <c r="AB419" s="1902"/>
      <c r="AC419" s="1902"/>
      <c r="AD419" s="1902"/>
      <c r="AE419" s="1902"/>
      <c r="AF419" s="1902"/>
      <c r="AG419" s="1902"/>
      <c r="AH419" s="1902"/>
      <c r="AI419" s="1902"/>
      <c r="AJ419" s="1902"/>
      <c r="AK419" s="1902"/>
      <c r="AL419" s="1902"/>
      <c r="AM419" s="1902"/>
      <c r="AN419" s="1902"/>
      <c r="AO419" s="1902"/>
      <c r="AP419" s="1902"/>
      <c r="AQ419" s="1902"/>
      <c r="AR419" s="1902"/>
      <c r="AS419" s="1902"/>
      <c r="AT419" s="1902"/>
      <c r="AU419" s="1902"/>
      <c r="AV419" s="1902"/>
      <c r="AW419" s="1902"/>
      <c r="AX419" s="1902"/>
      <c r="AY419" s="1902"/>
      <c r="AZ419" s="1902"/>
      <c r="BA419" s="1902"/>
      <c r="BB419" s="1902"/>
      <c r="BC419" s="1902"/>
      <c r="BD419" s="1902"/>
      <c r="BE419" s="1902"/>
      <c r="BF419" s="1902"/>
      <c r="BG419" s="1902"/>
      <c r="BH419" s="1902"/>
      <c r="BI419" s="1902"/>
      <c r="BJ419" s="1902"/>
      <c r="BK419" s="1902"/>
      <c r="BL419" s="1902"/>
      <c r="BM419" s="1902"/>
      <c r="BN419" s="1902"/>
      <c r="BO419" s="1902"/>
      <c r="BP419" s="1902"/>
      <c r="BQ419" s="1902"/>
      <c r="BR419" s="1902"/>
      <c r="BS419" s="1902"/>
      <c r="BT419" s="1902"/>
      <c r="BU419" s="1902"/>
      <c r="BV419" s="1902"/>
      <c r="BW419" s="1902"/>
      <c r="BX419" s="1902"/>
      <c r="BY419" s="1902"/>
      <c r="BZ419" s="1902"/>
      <c r="CA419" s="1902"/>
      <c r="CB419" s="1902"/>
      <c r="CC419" s="1902"/>
      <c r="CD419" s="1902"/>
      <c r="CE419" s="1902"/>
      <c r="CF419" s="1902"/>
    </row>
    <row r="420" spans="2:84" s="329" customFormat="1">
      <c r="B420" s="1902"/>
      <c r="C420" s="1902"/>
      <c r="D420" s="1902"/>
      <c r="E420" s="1902"/>
      <c r="F420" s="1902"/>
      <c r="G420" s="1902"/>
      <c r="H420" s="1902"/>
      <c r="I420" s="1902"/>
      <c r="J420" s="1902"/>
      <c r="K420" s="1902"/>
      <c r="L420" s="1940"/>
      <c r="M420" s="1940"/>
      <c r="N420" s="1940"/>
      <c r="O420" s="1940"/>
      <c r="P420" s="339"/>
      <c r="Q420" s="1902"/>
      <c r="R420" s="1902"/>
      <c r="S420" s="1902"/>
      <c r="T420" s="1902"/>
      <c r="U420" s="1902"/>
      <c r="V420" s="1902"/>
      <c r="W420" s="1902"/>
      <c r="X420" s="1902"/>
      <c r="Y420" s="1902"/>
      <c r="Z420" s="1902"/>
      <c r="AA420" s="1902"/>
      <c r="AB420" s="1902"/>
      <c r="AC420" s="1902"/>
      <c r="AD420" s="1902"/>
      <c r="AE420" s="1902"/>
      <c r="AF420" s="1902"/>
      <c r="AG420" s="1902"/>
      <c r="AH420" s="1902"/>
      <c r="AI420" s="1902"/>
      <c r="AJ420" s="1902"/>
      <c r="AK420" s="1902"/>
      <c r="AL420" s="1902"/>
      <c r="AM420" s="1902"/>
      <c r="AN420" s="1902"/>
      <c r="AO420" s="1902"/>
      <c r="AP420" s="1902"/>
      <c r="AQ420" s="1902"/>
      <c r="AR420" s="1902"/>
      <c r="AS420" s="1902"/>
      <c r="AT420" s="1902"/>
      <c r="AU420" s="1902"/>
      <c r="AV420" s="1902"/>
      <c r="AW420" s="1902"/>
      <c r="AX420" s="1902"/>
      <c r="AY420" s="1902"/>
      <c r="AZ420" s="1902"/>
      <c r="BA420" s="1902"/>
      <c r="BB420" s="1902"/>
      <c r="BC420" s="1902"/>
      <c r="BD420" s="1902"/>
      <c r="BE420" s="1902"/>
      <c r="BF420" s="1902"/>
      <c r="BG420" s="1902"/>
      <c r="BH420" s="1902"/>
      <c r="BI420" s="1902"/>
      <c r="BJ420" s="1902"/>
      <c r="BK420" s="1902"/>
      <c r="BL420" s="1902"/>
      <c r="BM420" s="1902"/>
      <c r="BN420" s="1902"/>
      <c r="BO420" s="1902"/>
      <c r="BP420" s="1902"/>
      <c r="BQ420" s="1902"/>
      <c r="BR420" s="1902"/>
      <c r="BS420" s="1902"/>
      <c r="BT420" s="1902"/>
      <c r="BU420" s="1902"/>
      <c r="BV420" s="1902"/>
      <c r="BW420" s="1902"/>
      <c r="BX420" s="1902"/>
      <c r="BY420" s="1902"/>
      <c r="BZ420" s="1902"/>
      <c r="CA420" s="1902"/>
      <c r="CB420" s="1902"/>
      <c r="CC420" s="1902"/>
      <c r="CD420" s="1902"/>
      <c r="CE420" s="1902"/>
      <c r="CF420" s="1902"/>
    </row>
    <row r="421" spans="2:84" s="329" customFormat="1">
      <c r="B421" s="1902"/>
      <c r="C421" s="1902"/>
      <c r="D421" s="1902"/>
      <c r="E421" s="1902"/>
      <c r="F421" s="1902"/>
      <c r="G421" s="1902"/>
      <c r="H421" s="1902"/>
      <c r="I421" s="1902"/>
      <c r="J421" s="1902"/>
      <c r="K421" s="1902"/>
      <c r="L421" s="1940"/>
      <c r="M421" s="1940"/>
      <c r="N421" s="1940"/>
      <c r="O421" s="1940"/>
      <c r="P421" s="339"/>
      <c r="Q421" s="1902"/>
      <c r="R421" s="1902"/>
      <c r="S421" s="1902"/>
      <c r="T421" s="1902"/>
      <c r="U421" s="1902"/>
      <c r="V421" s="1902"/>
      <c r="W421" s="1902"/>
      <c r="X421" s="1902"/>
      <c r="Y421" s="1902"/>
      <c r="Z421" s="1902"/>
      <c r="AA421" s="1902"/>
      <c r="AB421" s="1902"/>
      <c r="AC421" s="1902"/>
      <c r="AD421" s="1902"/>
      <c r="AE421" s="1902"/>
      <c r="AF421" s="1902"/>
      <c r="AG421" s="1902"/>
      <c r="AH421" s="1902"/>
      <c r="AI421" s="1902"/>
      <c r="AJ421" s="1902"/>
      <c r="AK421" s="1902"/>
      <c r="AL421" s="1902"/>
      <c r="AM421" s="1902"/>
      <c r="AN421" s="1902"/>
      <c r="AO421" s="1902"/>
      <c r="AP421" s="1902"/>
      <c r="AQ421" s="1902"/>
      <c r="AR421" s="1902"/>
      <c r="AS421" s="1902"/>
      <c r="AT421" s="1902"/>
      <c r="AU421" s="1902"/>
      <c r="AV421" s="1902"/>
      <c r="AW421" s="1902"/>
      <c r="AX421" s="1902"/>
      <c r="AY421" s="1902"/>
      <c r="AZ421" s="1902"/>
      <c r="BA421" s="1902"/>
      <c r="BB421" s="1902"/>
      <c r="BC421" s="1902"/>
      <c r="BD421" s="1902"/>
      <c r="BE421" s="1902"/>
      <c r="BF421" s="1902"/>
      <c r="BG421" s="1902"/>
      <c r="BH421" s="1902"/>
      <c r="BI421" s="1902"/>
      <c r="BJ421" s="1902"/>
      <c r="BK421" s="1902"/>
      <c r="BL421" s="1902"/>
      <c r="BM421" s="1902"/>
      <c r="BN421" s="1902"/>
      <c r="BO421" s="1902"/>
      <c r="BP421" s="1902"/>
      <c r="BQ421" s="1902"/>
      <c r="BR421" s="1902"/>
      <c r="BS421" s="1902"/>
      <c r="BT421" s="1902"/>
      <c r="BU421" s="1902"/>
      <c r="BV421" s="1902"/>
      <c r="BW421" s="1902"/>
      <c r="BX421" s="1902"/>
      <c r="BY421" s="1902"/>
      <c r="BZ421" s="1902"/>
      <c r="CA421" s="1902"/>
      <c r="CB421" s="1902"/>
      <c r="CC421" s="1902"/>
      <c r="CD421" s="1902"/>
      <c r="CE421" s="1902"/>
      <c r="CF421" s="1902"/>
    </row>
    <row r="422" spans="2:84" s="329" customFormat="1">
      <c r="B422" s="1902"/>
      <c r="C422" s="1902"/>
      <c r="D422" s="1902"/>
      <c r="E422" s="1902"/>
      <c r="F422" s="1902"/>
      <c r="G422" s="1902"/>
      <c r="H422" s="1902"/>
      <c r="I422" s="1902"/>
      <c r="J422" s="1902"/>
      <c r="K422" s="1902"/>
      <c r="L422" s="1940"/>
      <c r="M422" s="1940"/>
      <c r="N422" s="1940"/>
      <c r="O422" s="1940"/>
      <c r="P422" s="339"/>
      <c r="Q422" s="1902"/>
      <c r="R422" s="1902"/>
      <c r="S422" s="1902"/>
      <c r="T422" s="1902"/>
      <c r="U422" s="1902"/>
      <c r="V422" s="1902"/>
      <c r="W422" s="1902"/>
      <c r="X422" s="1902"/>
      <c r="Y422" s="1902"/>
      <c r="Z422" s="1902"/>
      <c r="AA422" s="1902"/>
      <c r="AB422" s="1902"/>
      <c r="AC422" s="1902"/>
      <c r="AD422" s="1902"/>
      <c r="AE422" s="1902"/>
      <c r="AF422" s="1902"/>
      <c r="AG422" s="1902"/>
      <c r="AH422" s="1902"/>
      <c r="AI422" s="1902"/>
      <c r="AJ422" s="1902"/>
      <c r="AK422" s="1902"/>
      <c r="AL422" s="1902"/>
      <c r="AM422" s="1902"/>
      <c r="AN422" s="1902"/>
      <c r="AO422" s="1902"/>
      <c r="AP422" s="1902"/>
      <c r="AQ422" s="1902"/>
      <c r="AR422" s="1902"/>
      <c r="AS422" s="1902"/>
      <c r="AT422" s="1902"/>
      <c r="AU422" s="1902"/>
      <c r="AV422" s="1902"/>
      <c r="AW422" s="1902"/>
      <c r="AX422" s="1902"/>
      <c r="AY422" s="1902"/>
      <c r="AZ422" s="1902"/>
      <c r="BA422" s="1902"/>
      <c r="BB422" s="1902"/>
      <c r="BC422" s="1902"/>
      <c r="BD422" s="1902"/>
      <c r="BE422" s="1902"/>
      <c r="BF422" s="1902"/>
      <c r="BG422" s="1902"/>
      <c r="BH422" s="1902"/>
      <c r="BI422" s="1902"/>
      <c r="BJ422" s="1902"/>
      <c r="BK422" s="1902"/>
      <c r="BL422" s="1902"/>
      <c r="BM422" s="1902"/>
      <c r="BN422" s="1902"/>
      <c r="BO422" s="1902"/>
      <c r="BP422" s="1902"/>
      <c r="BQ422" s="1902"/>
      <c r="BR422" s="1902"/>
      <c r="BS422" s="1902"/>
      <c r="BT422" s="1902"/>
      <c r="BU422" s="1902"/>
      <c r="BV422" s="1902"/>
      <c r="BW422" s="1902"/>
      <c r="BX422" s="1902"/>
      <c r="BY422" s="1902"/>
      <c r="BZ422" s="1902"/>
      <c r="CA422" s="1902"/>
      <c r="CB422" s="1902"/>
      <c r="CC422" s="1902"/>
      <c r="CD422" s="1902"/>
      <c r="CE422" s="1902"/>
      <c r="CF422" s="1902"/>
    </row>
    <row r="423" spans="2:84" s="329" customFormat="1">
      <c r="B423" s="1902"/>
      <c r="C423" s="1902"/>
      <c r="D423" s="1902"/>
      <c r="E423" s="1902"/>
      <c r="F423" s="1902"/>
      <c r="G423" s="1902"/>
      <c r="H423" s="1902"/>
      <c r="I423" s="1902"/>
      <c r="J423" s="1902"/>
      <c r="K423" s="1902"/>
      <c r="L423" s="1940"/>
      <c r="M423" s="1940"/>
      <c r="N423" s="1940"/>
      <c r="O423" s="1940"/>
      <c r="P423" s="339"/>
      <c r="Q423" s="1902"/>
      <c r="R423" s="1902"/>
      <c r="S423" s="1902"/>
      <c r="T423" s="1902"/>
      <c r="U423" s="1902"/>
      <c r="V423" s="1902"/>
      <c r="W423" s="1902"/>
      <c r="X423" s="1902"/>
      <c r="Y423" s="1902"/>
      <c r="Z423" s="1902"/>
      <c r="AA423" s="1902"/>
      <c r="AB423" s="1902"/>
      <c r="AC423" s="1902"/>
      <c r="AD423" s="1902"/>
      <c r="AE423" s="1902"/>
      <c r="AF423" s="1902"/>
      <c r="AG423" s="1902"/>
      <c r="AH423" s="1902"/>
      <c r="AI423" s="1902"/>
      <c r="AJ423" s="1902"/>
      <c r="AK423" s="1902"/>
      <c r="AL423" s="1902"/>
      <c r="AM423" s="1902"/>
      <c r="AN423" s="1902"/>
      <c r="AO423" s="1902"/>
      <c r="AP423" s="1902"/>
      <c r="AQ423" s="1902"/>
      <c r="AR423" s="1902"/>
      <c r="AS423" s="1902"/>
      <c r="AT423" s="1902"/>
      <c r="AU423" s="1902"/>
      <c r="AV423" s="1902"/>
      <c r="AW423" s="1902"/>
      <c r="AX423" s="1902"/>
      <c r="AY423" s="1902"/>
      <c r="AZ423" s="1902"/>
      <c r="BA423" s="1902"/>
      <c r="BB423" s="1902"/>
      <c r="BC423" s="1902"/>
      <c r="BD423" s="1902"/>
      <c r="BE423" s="1902"/>
      <c r="BF423" s="1902"/>
      <c r="BG423" s="1902"/>
      <c r="BH423" s="1902"/>
      <c r="BI423" s="1902"/>
      <c r="BJ423" s="1902"/>
      <c r="BK423" s="1902"/>
      <c r="BL423" s="1902"/>
      <c r="BM423" s="1902"/>
      <c r="BN423" s="1902"/>
      <c r="BO423" s="1902"/>
      <c r="BP423" s="1902"/>
      <c r="BQ423" s="1902"/>
      <c r="BR423" s="1902"/>
      <c r="BS423" s="1902"/>
      <c r="BT423" s="1902"/>
      <c r="BU423" s="1902"/>
      <c r="BV423" s="1902"/>
      <c r="BW423" s="1902"/>
      <c r="BX423" s="1902"/>
      <c r="BY423" s="1902"/>
      <c r="BZ423" s="1902"/>
      <c r="CA423" s="1902"/>
      <c r="CB423" s="1902"/>
      <c r="CC423" s="1902"/>
      <c r="CD423" s="1902"/>
      <c r="CE423" s="1902"/>
      <c r="CF423" s="1902"/>
    </row>
    <row r="424" spans="2:84" s="329" customFormat="1">
      <c r="B424" s="1902"/>
      <c r="C424" s="1902"/>
      <c r="D424" s="1902"/>
      <c r="E424" s="1902"/>
      <c r="F424" s="1902"/>
      <c r="G424" s="1902"/>
      <c r="H424" s="1902"/>
      <c r="I424" s="1902"/>
      <c r="J424" s="1902"/>
      <c r="K424" s="1902"/>
      <c r="L424" s="1940"/>
      <c r="M424" s="1940"/>
      <c r="N424" s="1940"/>
      <c r="O424" s="1940"/>
      <c r="P424" s="339"/>
      <c r="Q424" s="1902"/>
      <c r="R424" s="1902"/>
      <c r="S424" s="1902"/>
      <c r="T424" s="1902"/>
      <c r="U424" s="1902"/>
      <c r="V424" s="1902"/>
      <c r="W424" s="1902"/>
      <c r="X424" s="1902"/>
      <c r="Y424" s="1902"/>
      <c r="Z424" s="1902"/>
      <c r="AA424" s="1902"/>
      <c r="AB424" s="1902"/>
      <c r="AC424" s="1902"/>
      <c r="AD424" s="1902"/>
      <c r="AE424" s="1902"/>
      <c r="AF424" s="1902"/>
      <c r="AG424" s="1902"/>
      <c r="AH424" s="1902"/>
      <c r="AI424" s="1902"/>
      <c r="AJ424" s="1902"/>
      <c r="AK424" s="1902"/>
      <c r="AL424" s="1902"/>
      <c r="AM424" s="1902"/>
      <c r="AN424" s="1902"/>
      <c r="AO424" s="1902"/>
      <c r="AP424" s="1902"/>
      <c r="AQ424" s="1902"/>
      <c r="AR424" s="1902"/>
      <c r="AS424" s="1902"/>
      <c r="AT424" s="1902"/>
      <c r="AU424" s="1902"/>
      <c r="AV424" s="1902"/>
      <c r="AW424" s="1902"/>
      <c r="AX424" s="1902"/>
      <c r="AY424" s="1902"/>
      <c r="AZ424" s="1902"/>
      <c r="BA424" s="1902"/>
      <c r="BB424" s="1902"/>
      <c r="BC424" s="1902"/>
      <c r="BD424" s="1902"/>
      <c r="BE424" s="1902"/>
      <c r="BF424" s="1902"/>
      <c r="BG424" s="1902"/>
      <c r="BH424" s="1902"/>
      <c r="BI424" s="1902"/>
      <c r="BJ424" s="1902"/>
      <c r="BK424" s="1902"/>
      <c r="BL424" s="1902"/>
      <c r="BM424" s="1902"/>
      <c r="BN424" s="1902"/>
      <c r="BO424" s="1902"/>
      <c r="BP424" s="1902"/>
      <c r="BQ424" s="1902"/>
      <c r="BR424" s="1902"/>
      <c r="BS424" s="1902"/>
      <c r="BT424" s="1902"/>
      <c r="BU424" s="1902"/>
      <c r="BV424" s="1902"/>
      <c r="BW424" s="1902"/>
      <c r="BX424" s="1902"/>
      <c r="BY424" s="1902"/>
      <c r="BZ424" s="1902"/>
      <c r="CA424" s="1902"/>
      <c r="CB424" s="1902"/>
      <c r="CC424" s="1902"/>
      <c r="CD424" s="1902"/>
      <c r="CE424" s="1902"/>
      <c r="CF424" s="1902"/>
    </row>
    <row r="425" spans="2:84" s="329" customFormat="1">
      <c r="B425" s="1902"/>
      <c r="C425" s="1902"/>
      <c r="D425" s="1902"/>
      <c r="E425" s="1902"/>
      <c r="F425" s="1902"/>
      <c r="G425" s="1902"/>
      <c r="H425" s="1902"/>
      <c r="I425" s="1902"/>
      <c r="J425" s="1902"/>
      <c r="K425" s="1902"/>
      <c r="L425" s="1940"/>
      <c r="M425" s="1940"/>
      <c r="N425" s="1940"/>
      <c r="O425" s="1940"/>
      <c r="P425" s="339"/>
      <c r="Q425" s="1902"/>
      <c r="R425" s="1902"/>
      <c r="S425" s="1902"/>
      <c r="T425" s="1902"/>
      <c r="U425" s="1902"/>
      <c r="V425" s="1902"/>
      <c r="W425" s="1902"/>
      <c r="X425" s="1902"/>
      <c r="Y425" s="1902"/>
      <c r="Z425" s="1902"/>
      <c r="AA425" s="1902"/>
      <c r="AB425" s="1902"/>
      <c r="AC425" s="1902"/>
      <c r="AD425" s="1902"/>
      <c r="AE425" s="1902"/>
      <c r="AF425" s="1902"/>
      <c r="AG425" s="1902"/>
      <c r="AH425" s="1902"/>
      <c r="AI425" s="1902"/>
      <c r="AJ425" s="1902"/>
      <c r="AK425" s="1902"/>
      <c r="AL425" s="1902"/>
      <c r="AM425" s="1902"/>
      <c r="AN425" s="1902"/>
      <c r="AO425" s="1902"/>
      <c r="AP425" s="1902"/>
      <c r="AQ425" s="1902"/>
      <c r="AR425" s="1902"/>
      <c r="AS425" s="1902"/>
      <c r="AT425" s="1902"/>
      <c r="AU425" s="1902"/>
      <c r="AV425" s="1902"/>
      <c r="AW425" s="1902"/>
      <c r="AX425" s="1902"/>
      <c r="AY425" s="1902"/>
      <c r="AZ425" s="1902"/>
      <c r="BA425" s="1902"/>
      <c r="BB425" s="1902"/>
      <c r="BC425" s="1902"/>
      <c r="BD425" s="1902"/>
      <c r="BE425" s="1902"/>
      <c r="BF425" s="1902"/>
      <c r="BG425" s="1902"/>
      <c r="BH425" s="1902"/>
      <c r="BI425" s="1902"/>
      <c r="BJ425" s="1902"/>
      <c r="BK425" s="1902"/>
      <c r="BL425" s="1902"/>
      <c r="BM425" s="1902"/>
      <c r="BN425" s="1902"/>
      <c r="BO425" s="1902"/>
      <c r="BP425" s="1902"/>
      <c r="BQ425" s="1902"/>
      <c r="BR425" s="1902"/>
      <c r="BS425" s="1902"/>
      <c r="BT425" s="1902"/>
      <c r="BU425" s="1902"/>
      <c r="BV425" s="1902"/>
      <c r="BW425" s="1902"/>
      <c r="BX425" s="1902"/>
      <c r="BY425" s="1902"/>
      <c r="BZ425" s="1902"/>
      <c r="CA425" s="1902"/>
      <c r="CB425" s="1902"/>
      <c r="CC425" s="1902"/>
      <c r="CD425" s="1902"/>
      <c r="CE425" s="1902"/>
      <c r="CF425" s="1902"/>
    </row>
    <row r="426" spans="2:84" s="329" customFormat="1">
      <c r="B426" s="1902"/>
      <c r="C426" s="1902"/>
      <c r="D426" s="1902"/>
      <c r="E426" s="1902"/>
      <c r="F426" s="1902"/>
      <c r="G426" s="1902"/>
      <c r="H426" s="1902"/>
      <c r="I426" s="1902"/>
      <c r="J426" s="1902"/>
      <c r="K426" s="1902"/>
      <c r="L426" s="1940"/>
      <c r="M426" s="1940"/>
      <c r="N426" s="1940"/>
      <c r="O426" s="1940"/>
      <c r="P426" s="339"/>
      <c r="Q426" s="1902"/>
      <c r="R426" s="1902"/>
      <c r="S426" s="1902"/>
      <c r="T426" s="1902"/>
      <c r="U426" s="1902"/>
      <c r="V426" s="1902"/>
      <c r="W426" s="1902"/>
      <c r="X426" s="1902"/>
      <c r="Y426" s="1902"/>
      <c r="Z426" s="1902"/>
      <c r="AA426" s="1902"/>
      <c r="AB426" s="1902"/>
      <c r="AC426" s="1902"/>
      <c r="AD426" s="1902"/>
      <c r="AE426" s="1902"/>
      <c r="AF426" s="1902"/>
      <c r="AG426" s="1902"/>
      <c r="AH426" s="1902"/>
      <c r="AI426" s="1902"/>
      <c r="AJ426" s="1902"/>
      <c r="AK426" s="1902"/>
      <c r="AL426" s="1902"/>
      <c r="AM426" s="1902"/>
      <c r="AN426" s="1902"/>
      <c r="AO426" s="1902"/>
      <c r="AP426" s="1902"/>
      <c r="AQ426" s="1902"/>
      <c r="AR426" s="1902"/>
      <c r="AS426" s="1902"/>
      <c r="AT426" s="1902"/>
      <c r="AU426" s="1902"/>
      <c r="AV426" s="1902"/>
      <c r="AW426" s="1902"/>
      <c r="AX426" s="1902"/>
      <c r="AY426" s="1902"/>
      <c r="AZ426" s="1902"/>
      <c r="BA426" s="1902"/>
      <c r="BB426" s="1902"/>
      <c r="BC426" s="1902"/>
      <c r="BD426" s="1902"/>
      <c r="BE426" s="1902"/>
      <c r="BF426" s="1902"/>
      <c r="BG426" s="1902"/>
      <c r="BH426" s="1902"/>
      <c r="BI426" s="1902"/>
      <c r="BJ426" s="1902"/>
      <c r="BK426" s="1902"/>
      <c r="BL426" s="1902"/>
      <c r="BM426" s="1902"/>
      <c r="BN426" s="1902"/>
      <c r="BO426" s="1902"/>
      <c r="BP426" s="1902"/>
      <c r="BQ426" s="1902"/>
      <c r="BR426" s="1902"/>
      <c r="BS426" s="1902"/>
      <c r="BT426" s="1902"/>
      <c r="BU426" s="1902"/>
      <c r="BV426" s="1902"/>
      <c r="BW426" s="1902"/>
      <c r="BX426" s="1902"/>
      <c r="BY426" s="1902"/>
      <c r="BZ426" s="1902"/>
      <c r="CA426" s="1902"/>
      <c r="CB426" s="1902"/>
      <c r="CC426" s="1902"/>
      <c r="CD426" s="1902"/>
      <c r="CE426" s="1902"/>
      <c r="CF426" s="1902"/>
    </row>
    <row r="427" spans="2:84" s="329" customFormat="1">
      <c r="B427" s="1902"/>
      <c r="C427" s="1902"/>
      <c r="D427" s="1902"/>
      <c r="E427" s="1902"/>
      <c r="F427" s="1902"/>
      <c r="G427" s="1902"/>
      <c r="H427" s="1902"/>
      <c r="I427" s="1902"/>
      <c r="J427" s="1902"/>
      <c r="K427" s="1902"/>
      <c r="L427" s="1940"/>
      <c r="M427" s="1940"/>
      <c r="N427" s="1940"/>
      <c r="O427" s="1940"/>
      <c r="P427" s="339"/>
      <c r="Q427" s="1902"/>
      <c r="R427" s="1902"/>
      <c r="S427" s="1902"/>
      <c r="T427" s="1902"/>
      <c r="U427" s="1902"/>
      <c r="V427" s="1902"/>
      <c r="W427" s="1902"/>
      <c r="X427" s="1902"/>
      <c r="Y427" s="1902"/>
      <c r="Z427" s="1902"/>
      <c r="AA427" s="1902"/>
      <c r="AB427" s="1902"/>
      <c r="AC427" s="1902"/>
      <c r="AD427" s="1902"/>
      <c r="AE427" s="1902"/>
      <c r="AF427" s="1902"/>
      <c r="AG427" s="1902"/>
      <c r="AH427" s="1902"/>
      <c r="AI427" s="1902"/>
      <c r="AJ427" s="1902"/>
      <c r="AK427" s="1902"/>
      <c r="AL427" s="1902"/>
      <c r="AM427" s="1902"/>
      <c r="AN427" s="1902"/>
      <c r="AO427" s="1902"/>
      <c r="AP427" s="1902"/>
      <c r="AQ427" s="1902"/>
      <c r="AR427" s="1902"/>
      <c r="AS427" s="1902"/>
      <c r="AT427" s="1902"/>
      <c r="AU427" s="1902"/>
      <c r="AV427" s="1902"/>
      <c r="AW427" s="1902"/>
      <c r="AX427" s="1902"/>
      <c r="AY427" s="1902"/>
      <c r="AZ427" s="1902"/>
      <c r="BA427" s="1902"/>
      <c r="BB427" s="1902"/>
      <c r="BC427" s="1902"/>
      <c r="BD427" s="1902"/>
      <c r="BE427" s="1902"/>
      <c r="BF427" s="1902"/>
      <c r="BG427" s="1902"/>
      <c r="BH427" s="1902"/>
      <c r="BI427" s="1902"/>
      <c r="BJ427" s="1902"/>
      <c r="BK427" s="1902"/>
      <c r="BL427" s="1902"/>
      <c r="BM427" s="1902"/>
      <c r="BN427" s="1902"/>
      <c r="BO427" s="1902"/>
      <c r="BP427" s="1902"/>
      <c r="BQ427" s="1902"/>
      <c r="BR427" s="1902"/>
      <c r="BS427" s="1902"/>
      <c r="BT427" s="1902"/>
      <c r="BU427" s="1902"/>
      <c r="BV427" s="1902"/>
      <c r="BW427" s="1902"/>
      <c r="BX427" s="1902"/>
      <c r="BY427" s="1902"/>
      <c r="BZ427" s="1902"/>
      <c r="CA427" s="1902"/>
      <c r="CB427" s="1902"/>
      <c r="CC427" s="1902"/>
      <c r="CD427" s="1902"/>
      <c r="CE427" s="1902"/>
      <c r="CF427" s="1902"/>
    </row>
    <row r="428" spans="2:84" s="329" customFormat="1">
      <c r="B428" s="1902"/>
      <c r="C428" s="1902"/>
      <c r="D428" s="1902"/>
      <c r="E428" s="1902"/>
      <c r="F428" s="1902"/>
      <c r="G428" s="1902"/>
      <c r="H428" s="1902"/>
      <c r="I428" s="1902"/>
      <c r="J428" s="1902"/>
      <c r="K428" s="1902"/>
      <c r="L428" s="1940"/>
      <c r="M428" s="1940"/>
      <c r="N428" s="1940"/>
      <c r="O428" s="1940"/>
      <c r="P428" s="339"/>
      <c r="Q428" s="1902"/>
      <c r="R428" s="1902"/>
      <c r="S428" s="1902"/>
      <c r="T428" s="1902"/>
      <c r="U428" s="1902"/>
      <c r="V428" s="1902"/>
      <c r="W428" s="1902"/>
      <c r="X428" s="1902"/>
      <c r="Y428" s="1902"/>
      <c r="Z428" s="1902"/>
      <c r="AA428" s="1902"/>
      <c r="AB428" s="1902"/>
      <c r="AC428" s="1902"/>
      <c r="AD428" s="1902"/>
      <c r="AE428" s="1902"/>
      <c r="AF428" s="1902"/>
      <c r="AG428" s="1902"/>
      <c r="AH428" s="1902"/>
      <c r="AI428" s="1902"/>
      <c r="AJ428" s="1902"/>
      <c r="AK428" s="1902"/>
      <c r="AL428" s="1902"/>
      <c r="AM428" s="1902"/>
      <c r="AN428" s="1902"/>
      <c r="AO428" s="1902"/>
      <c r="AP428" s="1902"/>
      <c r="AQ428" s="1902"/>
      <c r="AR428" s="1902"/>
      <c r="AS428" s="1902"/>
      <c r="AT428" s="1902"/>
      <c r="AU428" s="1902"/>
      <c r="AV428" s="1902"/>
      <c r="AW428" s="1902"/>
      <c r="AX428" s="1902"/>
      <c r="AY428" s="1902"/>
      <c r="AZ428" s="1902"/>
      <c r="BA428" s="1902"/>
      <c r="BB428" s="1902"/>
      <c r="BC428" s="1902"/>
      <c r="BD428" s="1902"/>
      <c r="BE428" s="1902"/>
      <c r="BF428" s="1902"/>
      <c r="BG428" s="1902"/>
      <c r="BH428" s="1902"/>
      <c r="BI428" s="1902"/>
      <c r="BJ428" s="1902"/>
      <c r="BK428" s="1902"/>
      <c r="BL428" s="1902"/>
      <c r="BM428" s="1902"/>
      <c r="BN428" s="1902"/>
      <c r="BO428" s="1902"/>
      <c r="BP428" s="1902"/>
      <c r="BQ428" s="1902"/>
      <c r="BR428" s="1902"/>
      <c r="BS428" s="1902"/>
      <c r="BT428" s="1902"/>
      <c r="BU428" s="1902"/>
      <c r="BV428" s="1902"/>
      <c r="BW428" s="1902"/>
      <c r="BX428" s="1902"/>
      <c r="BY428" s="1902"/>
      <c r="BZ428" s="1902"/>
      <c r="CA428" s="1902"/>
      <c r="CB428" s="1902"/>
      <c r="CC428" s="1902"/>
      <c r="CD428" s="1902"/>
      <c r="CE428" s="1902"/>
      <c r="CF428" s="1902"/>
    </row>
    <row r="429" spans="2:84" s="329" customFormat="1">
      <c r="B429" s="1902"/>
      <c r="C429" s="1902"/>
      <c r="D429" s="1902"/>
      <c r="E429" s="1902"/>
      <c r="F429" s="1902"/>
      <c r="G429" s="1902"/>
      <c r="H429" s="1902"/>
      <c r="I429" s="1902"/>
      <c r="J429" s="1902"/>
      <c r="K429" s="1902"/>
      <c r="L429" s="1940"/>
      <c r="M429" s="1940"/>
      <c r="N429" s="1940"/>
      <c r="O429" s="1940"/>
      <c r="P429" s="339"/>
      <c r="Q429" s="1902"/>
      <c r="R429" s="1902"/>
      <c r="S429" s="1902"/>
      <c r="T429" s="1902"/>
      <c r="U429" s="1902"/>
      <c r="V429" s="1902"/>
      <c r="W429" s="1902"/>
      <c r="X429" s="1902"/>
      <c r="Y429" s="1902"/>
      <c r="Z429" s="1902"/>
      <c r="AA429" s="1902"/>
      <c r="AB429" s="1902"/>
      <c r="AC429" s="1902"/>
      <c r="AD429" s="1902"/>
      <c r="AE429" s="1902"/>
      <c r="AF429" s="1902"/>
      <c r="AG429" s="1902"/>
      <c r="AH429" s="1902"/>
      <c r="AI429" s="1902"/>
      <c r="AJ429" s="1902"/>
      <c r="AK429" s="1902"/>
      <c r="AL429" s="1902"/>
      <c r="AM429" s="1902"/>
      <c r="AN429" s="1902"/>
      <c r="AO429" s="1902"/>
      <c r="AP429" s="1902"/>
      <c r="AQ429" s="1902"/>
      <c r="AR429" s="1902"/>
      <c r="AS429" s="1902"/>
      <c r="AT429" s="1902"/>
      <c r="AU429" s="1902"/>
      <c r="AV429" s="1902"/>
      <c r="AW429" s="1902"/>
      <c r="AX429" s="1902"/>
      <c r="AY429" s="1902"/>
      <c r="AZ429" s="1902"/>
      <c r="BA429" s="1902"/>
      <c r="BB429" s="1902"/>
      <c r="BC429" s="1902"/>
      <c r="BD429" s="1902"/>
      <c r="BE429" s="1902"/>
      <c r="BF429" s="1902"/>
      <c r="BG429" s="1902"/>
      <c r="BH429" s="1902"/>
      <c r="BI429" s="1902"/>
      <c r="BJ429" s="1902"/>
      <c r="BK429" s="1902"/>
      <c r="BL429" s="1902"/>
      <c r="BM429" s="1902"/>
      <c r="BN429" s="1902"/>
      <c r="BO429" s="1902"/>
      <c r="BP429" s="1902"/>
      <c r="BQ429" s="1902"/>
      <c r="BR429" s="1902"/>
      <c r="BS429" s="1902"/>
      <c r="BT429" s="1902"/>
      <c r="BU429" s="1902"/>
      <c r="BV429" s="1902"/>
      <c r="BW429" s="1902"/>
      <c r="BX429" s="1902"/>
      <c r="BY429" s="1902"/>
      <c r="BZ429" s="1902"/>
      <c r="CA429" s="1902"/>
      <c r="CB429" s="1902"/>
      <c r="CC429" s="1902"/>
      <c r="CD429" s="1902"/>
      <c r="CE429" s="1902"/>
      <c r="CF429" s="1902"/>
    </row>
    <row r="430" spans="2:84" s="329" customFormat="1">
      <c r="B430" s="1902"/>
      <c r="C430" s="1902"/>
      <c r="D430" s="1902"/>
      <c r="E430" s="1902"/>
      <c r="F430" s="1902"/>
      <c r="G430" s="1902"/>
      <c r="H430" s="1902"/>
      <c r="I430" s="1902"/>
      <c r="J430" s="1902"/>
      <c r="K430" s="1902"/>
      <c r="L430" s="1940"/>
      <c r="M430" s="1940"/>
      <c r="N430" s="1940"/>
      <c r="O430" s="1940"/>
      <c r="P430" s="339"/>
      <c r="Q430" s="1902"/>
      <c r="R430" s="1902"/>
      <c r="S430" s="1902"/>
      <c r="T430" s="1902"/>
      <c r="U430" s="1902"/>
      <c r="V430" s="1902"/>
      <c r="W430" s="1902"/>
      <c r="X430" s="1902"/>
      <c r="Y430" s="1902"/>
      <c r="Z430" s="1902"/>
      <c r="AA430" s="1902"/>
      <c r="AB430" s="1902"/>
      <c r="AC430" s="1902"/>
      <c r="AD430" s="1902"/>
      <c r="AE430" s="1902"/>
      <c r="AF430" s="1902"/>
      <c r="AG430" s="1902"/>
      <c r="AH430" s="1902"/>
      <c r="AI430" s="1902"/>
      <c r="AJ430" s="1902"/>
      <c r="AK430" s="1902"/>
      <c r="AL430" s="1902"/>
      <c r="AM430" s="1902"/>
      <c r="AN430" s="1902"/>
      <c r="AO430" s="1902"/>
      <c r="AP430" s="1902"/>
      <c r="AQ430" s="1902"/>
      <c r="AR430" s="1902"/>
      <c r="AS430" s="1902"/>
      <c r="AT430" s="1902"/>
      <c r="AU430" s="1902"/>
      <c r="AV430" s="1902"/>
      <c r="AW430" s="1902"/>
      <c r="AX430" s="1902"/>
      <c r="AY430" s="1902"/>
      <c r="AZ430" s="1902"/>
      <c r="BA430" s="1902"/>
      <c r="BB430" s="1902"/>
      <c r="BC430" s="1902"/>
      <c r="BD430" s="1902"/>
      <c r="BE430" s="1902"/>
      <c r="BF430" s="1902"/>
      <c r="BG430" s="1902"/>
      <c r="BH430" s="1902"/>
      <c r="BI430" s="1902"/>
      <c r="BJ430" s="1902"/>
      <c r="BK430" s="1902"/>
      <c r="BL430" s="1902"/>
      <c r="BM430" s="1902"/>
      <c r="BN430" s="1902"/>
      <c r="BO430" s="1902"/>
      <c r="BP430" s="1902"/>
      <c r="BQ430" s="1902"/>
      <c r="BR430" s="1902"/>
      <c r="BS430" s="1902"/>
      <c r="BT430" s="1902"/>
      <c r="BU430" s="1902"/>
      <c r="BV430" s="1902"/>
      <c r="BW430" s="1902"/>
      <c r="BX430" s="1902"/>
      <c r="BY430" s="1902"/>
      <c r="BZ430" s="1902"/>
      <c r="CA430" s="1902"/>
      <c r="CB430" s="1902"/>
      <c r="CC430" s="1902"/>
      <c r="CD430" s="1902"/>
      <c r="CE430" s="1902"/>
      <c r="CF430" s="1902"/>
    </row>
    <row r="431" spans="2:84" s="329" customFormat="1">
      <c r="B431" s="1902"/>
      <c r="C431" s="1902"/>
      <c r="D431" s="1902"/>
      <c r="E431" s="1902"/>
      <c r="F431" s="1902"/>
      <c r="G431" s="1902"/>
      <c r="H431" s="1902"/>
      <c r="I431" s="1902"/>
      <c r="J431" s="1902"/>
      <c r="K431" s="1902"/>
      <c r="L431" s="1940"/>
      <c r="M431" s="1940"/>
      <c r="N431" s="1940"/>
      <c r="O431" s="1940"/>
      <c r="P431" s="339"/>
      <c r="Q431" s="1902"/>
      <c r="R431" s="1902"/>
      <c r="S431" s="1902"/>
      <c r="T431" s="1902"/>
      <c r="U431" s="1902"/>
      <c r="V431" s="1902"/>
      <c r="W431" s="1902"/>
      <c r="X431" s="1902"/>
      <c r="Y431" s="1902"/>
      <c r="Z431" s="1902"/>
      <c r="AA431" s="1902"/>
      <c r="AB431" s="1902"/>
      <c r="AC431" s="1902"/>
      <c r="AD431" s="1902"/>
      <c r="AE431" s="1902"/>
      <c r="AF431" s="1902"/>
      <c r="AG431" s="1902"/>
      <c r="AH431" s="1902"/>
      <c r="AI431" s="1902"/>
      <c r="AJ431" s="1902"/>
      <c r="AK431" s="1902"/>
      <c r="AL431" s="1902"/>
      <c r="AM431" s="1902"/>
      <c r="AN431" s="1902"/>
      <c r="AO431" s="1902"/>
      <c r="AP431" s="1902"/>
      <c r="AQ431" s="1902"/>
      <c r="AR431" s="1902"/>
      <c r="AS431" s="1902"/>
      <c r="AT431" s="1902"/>
      <c r="AU431" s="1902"/>
      <c r="AV431" s="1902"/>
      <c r="AW431" s="1902"/>
      <c r="AX431" s="1902"/>
      <c r="AY431" s="1902"/>
      <c r="AZ431" s="1902"/>
      <c r="BA431" s="1902"/>
      <c r="BB431" s="1902"/>
      <c r="BC431" s="1902"/>
      <c r="BD431" s="1902"/>
      <c r="BE431" s="1902"/>
      <c r="BF431" s="1902"/>
      <c r="BG431" s="1902"/>
      <c r="BH431" s="1902"/>
      <c r="BI431" s="1902"/>
      <c r="BJ431" s="1902"/>
      <c r="BK431" s="1902"/>
      <c r="BL431" s="1902"/>
      <c r="BM431" s="1902"/>
      <c r="BN431" s="1902"/>
      <c r="BO431" s="1902"/>
      <c r="BP431" s="1902"/>
      <c r="BQ431" s="1902"/>
      <c r="BR431" s="1902"/>
      <c r="BS431" s="1902"/>
      <c r="BT431" s="1902"/>
      <c r="BU431" s="1902"/>
      <c r="BV431" s="1902"/>
      <c r="BW431" s="1902"/>
      <c r="BX431" s="1902"/>
      <c r="BY431" s="1902"/>
      <c r="BZ431" s="1902"/>
      <c r="CA431" s="1902"/>
      <c r="CB431" s="1902"/>
      <c r="CC431" s="1902"/>
      <c r="CD431" s="1902"/>
      <c r="CE431" s="1902"/>
      <c r="CF431" s="1902"/>
    </row>
    <row r="432" spans="2:84" s="329" customFormat="1">
      <c r="B432" s="1902"/>
      <c r="C432" s="1902"/>
      <c r="D432" s="1902"/>
      <c r="E432" s="1902"/>
      <c r="F432" s="1902"/>
      <c r="G432" s="1902"/>
      <c r="H432" s="1902"/>
      <c r="I432" s="1902"/>
      <c r="J432" s="1902"/>
      <c r="K432" s="1902"/>
      <c r="L432" s="1940"/>
      <c r="M432" s="1940"/>
      <c r="N432" s="1940"/>
      <c r="O432" s="1940"/>
      <c r="P432" s="339"/>
      <c r="Q432" s="1902"/>
      <c r="R432" s="1902"/>
      <c r="S432" s="1902"/>
      <c r="T432" s="1902"/>
      <c r="U432" s="1902"/>
      <c r="V432" s="1902"/>
      <c r="W432" s="1902"/>
      <c r="X432" s="1902"/>
      <c r="Y432" s="1902"/>
      <c r="Z432" s="1902"/>
      <c r="AA432" s="1902"/>
      <c r="AB432" s="1902"/>
      <c r="AC432" s="1902"/>
      <c r="AD432" s="1902"/>
      <c r="AE432" s="1902"/>
      <c r="AF432" s="1902"/>
      <c r="AG432" s="1902"/>
      <c r="AH432" s="1902"/>
      <c r="AI432" s="1902"/>
      <c r="AJ432" s="1902"/>
      <c r="AK432" s="1902"/>
      <c r="AL432" s="1902"/>
      <c r="AM432" s="1902"/>
      <c r="AN432" s="1902"/>
      <c r="AO432" s="1902"/>
      <c r="AP432" s="1902"/>
      <c r="AQ432" s="1902"/>
      <c r="AR432" s="1902"/>
      <c r="AS432" s="1902"/>
      <c r="AT432" s="1902"/>
      <c r="AU432" s="1902"/>
      <c r="AV432" s="1902"/>
      <c r="AW432" s="1902"/>
      <c r="AX432" s="1902"/>
      <c r="AY432" s="1902"/>
      <c r="AZ432" s="1902"/>
      <c r="BA432" s="1902"/>
      <c r="BB432" s="1902"/>
      <c r="BC432" s="1902"/>
      <c r="BD432" s="1902"/>
      <c r="BE432" s="1902"/>
      <c r="BF432" s="1902"/>
      <c r="BG432" s="1902"/>
      <c r="BH432" s="1902"/>
      <c r="BI432" s="1902"/>
      <c r="BJ432" s="1902"/>
      <c r="BK432" s="1902"/>
      <c r="BL432" s="1902"/>
      <c r="BM432" s="1902"/>
      <c r="BN432" s="1902"/>
      <c r="BO432" s="1902"/>
      <c r="BP432" s="1902"/>
      <c r="BQ432" s="1902"/>
      <c r="BR432" s="1902"/>
      <c r="BS432" s="1902"/>
      <c r="BT432" s="1902"/>
      <c r="BU432" s="1902"/>
      <c r="BV432" s="1902"/>
      <c r="BW432" s="1902"/>
      <c r="BX432" s="1902"/>
      <c r="BY432" s="1902"/>
      <c r="BZ432" s="1902"/>
      <c r="CA432" s="1902"/>
      <c r="CB432" s="1902"/>
      <c r="CC432" s="1902"/>
      <c r="CD432" s="1902"/>
      <c r="CE432" s="1902"/>
      <c r="CF432" s="1902"/>
    </row>
    <row r="433" spans="2:84" s="329" customFormat="1">
      <c r="B433" s="1902"/>
      <c r="C433" s="1902"/>
      <c r="D433" s="1902"/>
      <c r="E433" s="1902"/>
      <c r="F433" s="1902"/>
      <c r="G433" s="1902"/>
      <c r="H433" s="1902"/>
      <c r="I433" s="1902"/>
      <c r="J433" s="1902"/>
      <c r="K433" s="1902"/>
      <c r="L433" s="1940"/>
      <c r="M433" s="1940"/>
      <c r="N433" s="1940"/>
      <c r="O433" s="1940"/>
      <c r="P433" s="339"/>
      <c r="Q433" s="1902"/>
      <c r="R433" s="1902"/>
      <c r="S433" s="1902"/>
      <c r="T433" s="1902"/>
      <c r="U433" s="1902"/>
      <c r="V433" s="1902"/>
      <c r="W433" s="1902"/>
      <c r="X433" s="1902"/>
      <c r="Y433" s="1902"/>
      <c r="Z433" s="1902"/>
      <c r="AA433" s="1902"/>
      <c r="AB433" s="1902"/>
      <c r="AC433" s="1902"/>
      <c r="AD433" s="1902"/>
      <c r="AE433" s="1902"/>
      <c r="AF433" s="1902"/>
      <c r="AG433" s="1902"/>
      <c r="AH433" s="1902"/>
      <c r="AI433" s="1902"/>
      <c r="AJ433" s="1902"/>
      <c r="AK433" s="1902"/>
      <c r="AL433" s="1902"/>
      <c r="AM433" s="1902"/>
      <c r="AN433" s="1902"/>
      <c r="AO433" s="1902"/>
      <c r="AP433" s="1902"/>
      <c r="AQ433" s="1902"/>
      <c r="AR433" s="1902"/>
      <c r="AS433" s="1902"/>
      <c r="AT433" s="1902"/>
      <c r="AU433" s="1902"/>
      <c r="AV433" s="1902"/>
      <c r="AW433" s="1902"/>
      <c r="AX433" s="1902"/>
      <c r="AY433" s="1902"/>
      <c r="AZ433" s="1902"/>
      <c r="BA433" s="1902"/>
      <c r="BB433" s="1902"/>
      <c r="BC433" s="1902"/>
      <c r="BD433" s="1902"/>
      <c r="BE433" s="1902"/>
      <c r="BF433" s="1902"/>
      <c r="BG433" s="1902"/>
      <c r="BH433" s="1902"/>
      <c r="BI433" s="1902"/>
      <c r="BJ433" s="1902"/>
      <c r="BK433" s="1902"/>
      <c r="BL433" s="1902"/>
      <c r="BM433" s="1902"/>
      <c r="BN433" s="1902"/>
      <c r="BO433" s="1902"/>
      <c r="BP433" s="1902"/>
      <c r="BQ433" s="1902"/>
      <c r="BR433" s="1902"/>
      <c r="BS433" s="1902"/>
      <c r="BT433" s="1902"/>
      <c r="BU433" s="1902"/>
      <c r="BV433" s="1902"/>
      <c r="BW433" s="1902"/>
      <c r="BX433" s="1902"/>
      <c r="BY433" s="1902"/>
      <c r="BZ433" s="1902"/>
      <c r="CA433" s="1902"/>
      <c r="CB433" s="1902"/>
      <c r="CC433" s="1902"/>
      <c r="CD433" s="1902"/>
      <c r="CE433" s="1902"/>
      <c r="CF433" s="1902"/>
    </row>
    <row r="434" spans="2:84" s="329" customFormat="1">
      <c r="B434" s="1902"/>
      <c r="C434" s="1902"/>
      <c r="D434" s="1902"/>
      <c r="E434" s="1902"/>
      <c r="F434" s="1902"/>
      <c r="G434" s="1902"/>
      <c r="H434" s="1902"/>
      <c r="I434" s="1902"/>
      <c r="J434" s="1902"/>
      <c r="K434" s="1902"/>
      <c r="L434" s="1940"/>
      <c r="M434" s="1940"/>
      <c r="N434" s="1940"/>
      <c r="O434" s="1940"/>
      <c r="P434" s="339"/>
      <c r="Q434" s="1902"/>
      <c r="R434" s="1902"/>
      <c r="S434" s="1902"/>
      <c r="T434" s="1902"/>
      <c r="U434" s="1902"/>
      <c r="V434" s="1902"/>
      <c r="W434" s="1902"/>
      <c r="X434" s="1902"/>
      <c r="Y434" s="1902"/>
      <c r="Z434" s="1902"/>
      <c r="AA434" s="1902"/>
      <c r="AB434" s="1902"/>
      <c r="AC434" s="1902"/>
      <c r="AD434" s="1902"/>
      <c r="AE434" s="1902"/>
      <c r="AF434" s="1902"/>
      <c r="AG434" s="1902"/>
      <c r="AH434" s="1902"/>
      <c r="AI434" s="1902"/>
      <c r="AJ434" s="1902"/>
      <c r="AK434" s="1902"/>
      <c r="AL434" s="1902"/>
      <c r="AM434" s="1902"/>
      <c r="AN434" s="1902"/>
      <c r="AO434" s="1902"/>
      <c r="AP434" s="1902"/>
      <c r="AQ434" s="1902"/>
      <c r="AR434" s="1902"/>
      <c r="AS434" s="1902"/>
      <c r="AT434" s="1902"/>
      <c r="AU434" s="1902"/>
      <c r="AV434" s="1902"/>
      <c r="AW434" s="1902"/>
      <c r="AX434" s="1902"/>
      <c r="AY434" s="1902"/>
      <c r="AZ434" s="1902"/>
      <c r="BA434" s="1902"/>
      <c r="BB434" s="1902"/>
      <c r="BC434" s="1902"/>
      <c r="BD434" s="1902"/>
      <c r="BE434" s="1902"/>
      <c r="BF434" s="1902"/>
      <c r="BG434" s="1902"/>
      <c r="BH434" s="1902"/>
      <c r="BI434" s="1902"/>
      <c r="BJ434" s="1902"/>
      <c r="BK434" s="1902"/>
      <c r="BL434" s="1902"/>
      <c r="BM434" s="1902"/>
      <c r="BN434" s="1902"/>
      <c r="BO434" s="1902"/>
      <c r="BP434" s="1902"/>
      <c r="BQ434" s="1902"/>
      <c r="BR434" s="1902"/>
      <c r="BS434" s="1902"/>
      <c r="BT434" s="1902"/>
      <c r="BU434" s="1902"/>
      <c r="BV434" s="1902"/>
      <c r="BW434" s="1902"/>
      <c r="BX434" s="1902"/>
      <c r="BY434" s="1902"/>
      <c r="BZ434" s="1902"/>
      <c r="CA434" s="1902"/>
      <c r="CB434" s="1902"/>
      <c r="CC434" s="1902"/>
      <c r="CD434" s="1902"/>
      <c r="CE434" s="1902"/>
      <c r="CF434" s="1902"/>
    </row>
    <row r="435" spans="2:84" s="329" customFormat="1">
      <c r="B435" s="1902"/>
      <c r="C435" s="1902"/>
      <c r="D435" s="1902"/>
      <c r="E435" s="1902"/>
      <c r="F435" s="1902"/>
      <c r="G435" s="1902"/>
      <c r="H435" s="1902"/>
      <c r="I435" s="1902"/>
      <c r="J435" s="1902"/>
      <c r="K435" s="1902"/>
      <c r="L435" s="1940"/>
      <c r="M435" s="1940"/>
      <c r="N435" s="1940"/>
      <c r="O435" s="1940"/>
      <c r="P435" s="339"/>
      <c r="Q435" s="1902"/>
      <c r="R435" s="1902"/>
      <c r="S435" s="1902"/>
      <c r="T435" s="1902"/>
      <c r="U435" s="1902"/>
      <c r="V435" s="1902"/>
      <c r="W435" s="1902"/>
      <c r="X435" s="1902"/>
      <c r="Y435" s="1902"/>
      <c r="Z435" s="1902"/>
      <c r="AA435" s="1902"/>
      <c r="AB435" s="1902"/>
      <c r="AC435" s="1902"/>
      <c r="AD435" s="1902"/>
      <c r="AE435" s="1902"/>
      <c r="AF435" s="1902"/>
      <c r="AG435" s="1902"/>
      <c r="AH435" s="1902"/>
      <c r="AI435" s="1902"/>
      <c r="AJ435" s="1902"/>
      <c r="AK435" s="1902"/>
      <c r="AL435" s="1902"/>
      <c r="AM435" s="1902"/>
      <c r="AN435" s="1902"/>
      <c r="AO435" s="1902"/>
      <c r="AP435" s="1902"/>
      <c r="AQ435" s="1902"/>
      <c r="AR435" s="1902"/>
      <c r="AS435" s="1902"/>
      <c r="AT435" s="1902"/>
      <c r="AU435" s="1902"/>
      <c r="AV435" s="1902"/>
      <c r="AW435" s="1902"/>
      <c r="AX435" s="1902"/>
      <c r="AY435" s="1902"/>
      <c r="AZ435" s="1902"/>
      <c r="BA435" s="1902"/>
      <c r="BB435" s="1902"/>
      <c r="BC435" s="1902"/>
      <c r="BD435" s="1902"/>
      <c r="BE435" s="1902"/>
      <c r="BF435" s="1902"/>
      <c r="BG435" s="1902"/>
      <c r="BH435" s="1902"/>
      <c r="BI435" s="1902"/>
      <c r="BJ435" s="1902"/>
      <c r="BK435" s="1902"/>
      <c r="BL435" s="1902"/>
      <c r="BM435" s="1902"/>
      <c r="BN435" s="1902"/>
      <c r="BO435" s="1902"/>
      <c r="BP435" s="1902"/>
      <c r="BQ435" s="1902"/>
      <c r="BR435" s="1902"/>
      <c r="BS435" s="1902"/>
      <c r="BT435" s="1902"/>
      <c r="BU435" s="1902"/>
      <c r="BV435" s="1902"/>
      <c r="BW435" s="1902"/>
      <c r="BX435" s="1902"/>
      <c r="BY435" s="1902"/>
      <c r="BZ435" s="1902"/>
      <c r="CA435" s="1902"/>
      <c r="CB435" s="1902"/>
      <c r="CC435" s="1902"/>
      <c r="CD435" s="1902"/>
      <c r="CE435" s="1902"/>
      <c r="CF435" s="1902"/>
    </row>
    <row r="436" spans="2:84" s="329" customFormat="1">
      <c r="B436" s="1902"/>
      <c r="C436" s="1902"/>
      <c r="D436" s="1902"/>
      <c r="E436" s="1902"/>
      <c r="F436" s="1902"/>
      <c r="G436" s="1902"/>
      <c r="H436" s="1902"/>
      <c r="I436" s="1902"/>
      <c r="J436" s="1902"/>
      <c r="K436" s="1902"/>
      <c r="L436" s="1940"/>
      <c r="M436" s="1940"/>
      <c r="N436" s="1940"/>
      <c r="O436" s="1940"/>
      <c r="P436" s="339"/>
      <c r="Q436" s="1902"/>
      <c r="R436" s="1902"/>
      <c r="S436" s="1902"/>
      <c r="T436" s="1902"/>
      <c r="U436" s="1902"/>
      <c r="V436" s="1902"/>
      <c r="W436" s="1902"/>
      <c r="X436" s="1902"/>
      <c r="Y436" s="1902"/>
      <c r="Z436" s="1902"/>
      <c r="AA436" s="1902"/>
      <c r="AB436" s="1902"/>
      <c r="AC436" s="1902"/>
      <c r="AD436" s="1902"/>
      <c r="AE436" s="1902"/>
      <c r="AF436" s="1902"/>
      <c r="AG436" s="1902"/>
      <c r="AH436" s="1902"/>
      <c r="AI436" s="1902"/>
      <c r="AJ436" s="1902"/>
      <c r="AK436" s="1902"/>
      <c r="AL436" s="1902"/>
      <c r="AM436" s="1902"/>
      <c r="AN436" s="1902"/>
      <c r="AO436" s="1902"/>
      <c r="AP436" s="1902"/>
      <c r="AQ436" s="1902"/>
      <c r="AR436" s="1902"/>
      <c r="AS436" s="1902"/>
      <c r="AT436" s="1902"/>
      <c r="AU436" s="1902"/>
      <c r="AV436" s="1902"/>
      <c r="AW436" s="1902"/>
      <c r="AX436" s="1902"/>
      <c r="AY436" s="1902"/>
      <c r="AZ436" s="1902"/>
      <c r="BA436" s="1902"/>
      <c r="BB436" s="1902"/>
      <c r="BC436" s="1902"/>
      <c r="BD436" s="1902"/>
      <c r="BE436" s="1902"/>
      <c r="BF436" s="1902"/>
      <c r="BG436" s="1902"/>
      <c r="BH436" s="1902"/>
      <c r="BI436" s="1902"/>
      <c r="BJ436" s="1902"/>
      <c r="BK436" s="1902"/>
      <c r="BL436" s="1902"/>
      <c r="BM436" s="1902"/>
      <c r="BN436" s="1902"/>
      <c r="BO436" s="1902"/>
      <c r="BP436" s="1902"/>
      <c r="BQ436" s="1902"/>
      <c r="BR436" s="1902"/>
      <c r="BS436" s="1902"/>
      <c r="BT436" s="1902"/>
      <c r="BU436" s="1902"/>
      <c r="BV436" s="1902"/>
      <c r="BW436" s="1902"/>
      <c r="BX436" s="1902"/>
      <c r="BY436" s="1902"/>
      <c r="BZ436" s="1902"/>
      <c r="CA436" s="1902"/>
      <c r="CB436" s="1902"/>
      <c r="CC436" s="1902"/>
      <c r="CD436" s="1902"/>
      <c r="CE436" s="1902"/>
      <c r="CF436" s="1902"/>
    </row>
    <row r="437" spans="2:84" s="329" customFormat="1">
      <c r="B437" s="1902"/>
      <c r="C437" s="1902"/>
      <c r="D437" s="1902"/>
      <c r="E437" s="1902"/>
      <c r="F437" s="1902"/>
      <c r="G437" s="1902"/>
      <c r="H437" s="1902"/>
      <c r="I437" s="1902"/>
      <c r="J437" s="1902"/>
      <c r="K437" s="1902"/>
      <c r="L437" s="1940"/>
      <c r="M437" s="1940"/>
      <c r="N437" s="1940"/>
      <c r="O437" s="1940"/>
      <c r="P437" s="339"/>
      <c r="Q437" s="1902"/>
      <c r="R437" s="1902"/>
      <c r="S437" s="1902"/>
      <c r="T437" s="1902"/>
      <c r="U437" s="1902"/>
      <c r="V437" s="1902"/>
      <c r="W437" s="1902"/>
      <c r="X437" s="1902"/>
      <c r="Y437" s="1902"/>
      <c r="Z437" s="1902"/>
      <c r="AA437" s="1902"/>
      <c r="AB437" s="1902"/>
      <c r="AC437" s="1902"/>
      <c r="AD437" s="1902"/>
      <c r="AE437" s="1902"/>
      <c r="AF437" s="1902"/>
      <c r="AG437" s="1902"/>
      <c r="AH437" s="1902"/>
      <c r="AI437" s="1902"/>
      <c r="AJ437" s="1902"/>
      <c r="AK437" s="1902"/>
      <c r="AL437" s="1902"/>
      <c r="AM437" s="1902"/>
      <c r="AN437" s="1902"/>
      <c r="AO437" s="1902"/>
      <c r="AP437" s="1902"/>
      <c r="AQ437" s="1902"/>
      <c r="AR437" s="1902"/>
      <c r="AS437" s="1902"/>
      <c r="AT437" s="1902"/>
      <c r="AU437" s="1902"/>
      <c r="AV437" s="1902"/>
      <c r="AW437" s="1902"/>
      <c r="AX437" s="1902"/>
      <c r="AY437" s="1902"/>
      <c r="AZ437" s="1902"/>
      <c r="BA437" s="1902"/>
      <c r="BB437" s="1902"/>
      <c r="BC437" s="1902"/>
      <c r="BD437" s="1902"/>
      <c r="BE437" s="1902"/>
      <c r="BF437" s="1902"/>
      <c r="BG437" s="1902"/>
      <c r="BH437" s="1902"/>
      <c r="BI437" s="1902"/>
      <c r="BJ437" s="1902"/>
      <c r="BK437" s="1902"/>
      <c r="BL437" s="1902"/>
      <c r="BM437" s="1902"/>
      <c r="BN437" s="1902"/>
      <c r="BO437" s="1902"/>
      <c r="BP437" s="1902"/>
      <c r="BQ437" s="1902"/>
      <c r="BR437" s="1902"/>
      <c r="BS437" s="1902"/>
      <c r="BT437" s="1902"/>
      <c r="BU437" s="1902"/>
      <c r="BV437" s="1902"/>
      <c r="BW437" s="1902"/>
      <c r="BX437" s="1902"/>
      <c r="BY437" s="1902"/>
      <c r="BZ437" s="1902"/>
      <c r="CA437" s="1902"/>
      <c r="CB437" s="1902"/>
      <c r="CC437" s="1902"/>
      <c r="CD437" s="1902"/>
      <c r="CE437" s="1902"/>
      <c r="CF437" s="1902"/>
    </row>
    <row r="438" spans="2:84" s="329" customFormat="1">
      <c r="B438" s="1902"/>
      <c r="C438" s="1902"/>
      <c r="D438" s="1902"/>
      <c r="E438" s="1902"/>
      <c r="F438" s="1902"/>
      <c r="G438" s="1902"/>
      <c r="H438" s="1902"/>
      <c r="I438" s="1902"/>
      <c r="J438" s="1902"/>
      <c r="K438" s="1902"/>
      <c r="L438" s="1940"/>
      <c r="M438" s="1940"/>
      <c r="N438" s="1940"/>
      <c r="O438" s="1940"/>
      <c r="P438" s="339"/>
      <c r="Q438" s="1902"/>
      <c r="R438" s="1902"/>
      <c r="S438" s="1902"/>
      <c r="T438" s="1902"/>
      <c r="U438" s="1902"/>
      <c r="V438" s="1902"/>
      <c r="W438" s="1902"/>
      <c r="X438" s="1902"/>
      <c r="Y438" s="1902"/>
      <c r="Z438" s="1902"/>
      <c r="AA438" s="1902"/>
      <c r="AB438" s="1902"/>
      <c r="AC438" s="1902"/>
      <c r="AD438" s="1902"/>
      <c r="AE438" s="1902"/>
      <c r="AF438" s="1902"/>
      <c r="AG438" s="1902"/>
      <c r="AH438" s="1902"/>
      <c r="AI438" s="1902"/>
      <c r="AJ438" s="1902"/>
      <c r="AK438" s="1902"/>
      <c r="AL438" s="1902"/>
      <c r="AM438" s="1902"/>
      <c r="AN438" s="1902"/>
      <c r="AO438" s="1902"/>
      <c r="AP438" s="1902"/>
      <c r="AQ438" s="1902"/>
      <c r="AR438" s="1902"/>
      <c r="AS438" s="1902"/>
      <c r="AT438" s="1902"/>
      <c r="AU438" s="1902"/>
      <c r="AV438" s="1902"/>
      <c r="AW438" s="1902"/>
      <c r="AX438" s="1902"/>
      <c r="AY438" s="1902"/>
      <c r="AZ438" s="1902"/>
      <c r="BA438" s="1902"/>
      <c r="BB438" s="1902"/>
      <c r="BC438" s="1902"/>
      <c r="BD438" s="1902"/>
      <c r="BE438" s="1902"/>
      <c r="BF438" s="1902"/>
      <c r="BG438" s="1902"/>
      <c r="BH438" s="1902"/>
      <c r="BI438" s="1902"/>
      <c r="BJ438" s="1902"/>
      <c r="BK438" s="1902"/>
      <c r="BL438" s="1902"/>
      <c r="BM438" s="1902"/>
      <c r="BN438" s="1902"/>
      <c r="BO438" s="1902"/>
      <c r="BP438" s="1902"/>
      <c r="BQ438" s="1902"/>
      <c r="BR438" s="1902"/>
      <c r="BS438" s="1902"/>
      <c r="BT438" s="1902"/>
      <c r="BU438" s="1902"/>
      <c r="BV438" s="1902"/>
      <c r="BW438" s="1902"/>
      <c r="BX438" s="1902"/>
      <c r="BY438" s="1902"/>
      <c r="BZ438" s="1902"/>
      <c r="CA438" s="1902"/>
      <c r="CB438" s="1902"/>
      <c r="CC438" s="1902"/>
      <c r="CD438" s="1902"/>
      <c r="CE438" s="1902"/>
      <c r="CF438" s="1902"/>
    </row>
    <row r="439" spans="2:84" s="329" customFormat="1">
      <c r="B439" s="1902"/>
      <c r="C439" s="1902"/>
      <c r="D439" s="1902"/>
      <c r="E439" s="1902"/>
      <c r="F439" s="1902"/>
      <c r="G439" s="1902"/>
      <c r="H439" s="1902"/>
      <c r="I439" s="1902"/>
      <c r="J439" s="1902"/>
      <c r="K439" s="1902"/>
      <c r="L439" s="1940"/>
      <c r="M439" s="1940"/>
      <c r="N439" s="1940"/>
      <c r="O439" s="1940"/>
      <c r="P439" s="339"/>
      <c r="Q439" s="1902"/>
      <c r="R439" s="1902"/>
      <c r="S439" s="1902"/>
      <c r="T439" s="1902"/>
      <c r="U439" s="1902"/>
      <c r="V439" s="1902"/>
      <c r="W439" s="1902"/>
      <c r="X439" s="1902"/>
      <c r="Y439" s="1902"/>
      <c r="Z439" s="1902"/>
      <c r="AA439" s="1902"/>
      <c r="AB439" s="1902"/>
      <c r="AC439" s="1902"/>
      <c r="AD439" s="1902"/>
      <c r="AE439" s="1902"/>
      <c r="AF439" s="1902"/>
      <c r="AG439" s="1902"/>
      <c r="AH439" s="1902"/>
      <c r="AI439" s="1902"/>
      <c r="AJ439" s="1902"/>
      <c r="AK439" s="1902"/>
      <c r="AL439" s="1902"/>
      <c r="AM439" s="1902"/>
      <c r="AN439" s="1902"/>
      <c r="AO439" s="1902"/>
      <c r="AP439" s="1902"/>
      <c r="AQ439" s="1902"/>
      <c r="AR439" s="1902"/>
      <c r="AS439" s="1902"/>
      <c r="AT439" s="1902"/>
      <c r="AU439" s="1902"/>
      <c r="AV439" s="1902"/>
      <c r="AW439" s="1902"/>
      <c r="AX439" s="1902"/>
      <c r="AY439" s="1902"/>
      <c r="AZ439" s="1902"/>
      <c r="BA439" s="1902"/>
      <c r="BB439" s="1902"/>
      <c r="BC439" s="1902"/>
      <c r="BD439" s="1902"/>
      <c r="BE439" s="1902"/>
      <c r="BF439" s="1902"/>
      <c r="BG439" s="1902"/>
      <c r="BH439" s="1902"/>
      <c r="BI439" s="1902"/>
      <c r="BJ439" s="1902"/>
      <c r="BK439" s="1902"/>
      <c r="BL439" s="1902"/>
      <c r="BM439" s="1902"/>
      <c r="BN439" s="1902"/>
      <c r="BO439" s="1902"/>
      <c r="BP439" s="1902"/>
      <c r="BQ439" s="1902"/>
      <c r="BR439" s="1902"/>
      <c r="BS439" s="1902"/>
      <c r="BT439" s="1902"/>
      <c r="BU439" s="1902"/>
      <c r="BV439" s="1902"/>
      <c r="BW439" s="1902"/>
      <c r="BX439" s="1902"/>
      <c r="BY439" s="1902"/>
      <c r="BZ439" s="1902"/>
      <c r="CA439" s="1902"/>
      <c r="CB439" s="1902"/>
      <c r="CC439" s="1902"/>
      <c r="CD439" s="1902"/>
      <c r="CE439" s="1902"/>
      <c r="CF439" s="1902"/>
    </row>
    <row r="440" spans="2:84" s="329" customFormat="1">
      <c r="B440" s="1902"/>
      <c r="C440" s="1902"/>
      <c r="D440" s="1902"/>
      <c r="E440" s="1902"/>
      <c r="F440" s="1902"/>
      <c r="G440" s="1902"/>
      <c r="H440" s="1902"/>
      <c r="I440" s="1902"/>
      <c r="J440" s="1902"/>
      <c r="K440" s="1902"/>
      <c r="L440" s="1940"/>
      <c r="M440" s="1940"/>
      <c r="N440" s="1940"/>
      <c r="O440" s="1940"/>
      <c r="P440" s="339"/>
      <c r="Q440" s="1902"/>
      <c r="R440" s="1902"/>
      <c r="S440" s="1902"/>
      <c r="T440" s="1902"/>
      <c r="U440" s="1902"/>
      <c r="V440" s="1902"/>
      <c r="W440" s="1902"/>
      <c r="X440" s="1902"/>
      <c r="Y440" s="1902"/>
      <c r="Z440" s="1902"/>
      <c r="AA440" s="1902"/>
      <c r="AB440" s="1902"/>
      <c r="AC440" s="1902"/>
      <c r="AD440" s="1902"/>
      <c r="AE440" s="1902"/>
      <c r="AF440" s="1902"/>
      <c r="AG440" s="1902"/>
      <c r="AH440" s="1902"/>
      <c r="AI440" s="1902"/>
      <c r="AJ440" s="1902"/>
      <c r="AK440" s="1902"/>
      <c r="AL440" s="1902"/>
      <c r="AM440" s="1902"/>
      <c r="AN440" s="1902"/>
      <c r="AO440" s="1902"/>
      <c r="AP440" s="1902"/>
      <c r="AQ440" s="1902"/>
      <c r="AR440" s="1902"/>
      <c r="AS440" s="1902"/>
      <c r="AT440" s="1902"/>
      <c r="AU440" s="1902"/>
      <c r="AV440" s="1902"/>
      <c r="AW440" s="1902"/>
      <c r="AX440" s="1902"/>
      <c r="AY440" s="1902"/>
      <c r="AZ440" s="1902"/>
      <c r="BA440" s="1902"/>
      <c r="BB440" s="1902"/>
      <c r="BC440" s="1902"/>
      <c r="BD440" s="1902"/>
      <c r="BE440" s="1902"/>
      <c r="BF440" s="1902"/>
      <c r="BG440" s="1902"/>
      <c r="BH440" s="1902"/>
      <c r="BI440" s="1902"/>
      <c r="BJ440" s="1902"/>
      <c r="BK440" s="1902"/>
      <c r="BL440" s="1902"/>
      <c r="BM440" s="1902"/>
      <c r="BN440" s="1902"/>
      <c r="BO440" s="1902"/>
      <c r="BP440" s="1902"/>
      <c r="BQ440" s="1902"/>
      <c r="BR440" s="1902"/>
      <c r="BS440" s="1902"/>
      <c r="BT440" s="1902"/>
      <c r="BU440" s="1902"/>
      <c r="BV440" s="1902"/>
      <c r="BW440" s="1902"/>
      <c r="BX440" s="1902"/>
      <c r="BY440" s="1902"/>
      <c r="BZ440" s="1902"/>
      <c r="CA440" s="1902"/>
      <c r="CB440" s="1902"/>
      <c r="CC440" s="1902"/>
      <c r="CD440" s="1902"/>
      <c r="CE440" s="1902"/>
      <c r="CF440" s="1902"/>
    </row>
    <row r="441" spans="2:84" s="329" customFormat="1">
      <c r="B441" s="1902"/>
      <c r="C441" s="1902"/>
      <c r="D441" s="1902"/>
      <c r="E441" s="1902"/>
      <c r="F441" s="1902"/>
      <c r="G441" s="1902"/>
      <c r="H441" s="1902"/>
      <c r="I441" s="1902"/>
      <c r="J441" s="1902"/>
      <c r="K441" s="1902"/>
      <c r="L441" s="1940"/>
      <c r="M441" s="1940"/>
      <c r="N441" s="1940"/>
      <c r="O441" s="1940"/>
      <c r="P441" s="339"/>
      <c r="Q441" s="1902"/>
      <c r="R441" s="1902"/>
      <c r="S441" s="1902"/>
      <c r="T441" s="1902"/>
      <c r="U441" s="1902"/>
      <c r="V441" s="1902"/>
      <c r="W441" s="1902"/>
      <c r="X441" s="1902"/>
      <c r="Y441" s="1902"/>
      <c r="Z441" s="1902"/>
      <c r="AA441" s="1902"/>
      <c r="AB441" s="1902"/>
      <c r="AC441" s="1902"/>
      <c r="AD441" s="1902"/>
      <c r="AE441" s="1902"/>
      <c r="AF441" s="1902"/>
      <c r="AG441" s="1902"/>
      <c r="AH441" s="1902"/>
      <c r="AI441" s="1902"/>
      <c r="AJ441" s="1902"/>
      <c r="AK441" s="1902"/>
      <c r="AL441" s="1902"/>
      <c r="AM441" s="1902"/>
      <c r="AN441" s="1902"/>
      <c r="AO441" s="1902"/>
      <c r="AP441" s="1902"/>
      <c r="AQ441" s="1902"/>
      <c r="AR441" s="1902"/>
      <c r="AS441" s="1902"/>
      <c r="AT441" s="1902"/>
      <c r="AU441" s="1902"/>
      <c r="AV441" s="1902"/>
      <c r="AW441" s="1902"/>
      <c r="AX441" s="1902"/>
      <c r="AY441" s="1902"/>
      <c r="AZ441" s="1902"/>
      <c r="BA441" s="1902"/>
      <c r="BB441" s="1902"/>
      <c r="BC441" s="1902"/>
      <c r="BD441" s="1902"/>
      <c r="BE441" s="1902"/>
      <c r="BF441" s="1902"/>
      <c r="BG441" s="1902"/>
      <c r="BH441" s="1902"/>
      <c r="BI441" s="1902"/>
      <c r="BJ441" s="1902"/>
      <c r="BK441" s="1902"/>
      <c r="BL441" s="1902"/>
      <c r="BM441" s="1902"/>
      <c r="BN441" s="1902"/>
      <c r="BO441" s="1902"/>
      <c r="BP441" s="1902"/>
      <c r="BQ441" s="1902"/>
      <c r="BR441" s="1902"/>
      <c r="BS441" s="1902"/>
      <c r="BT441" s="1902"/>
      <c r="BU441" s="1902"/>
      <c r="BV441" s="1902"/>
      <c r="BW441" s="1902"/>
      <c r="BX441" s="1902"/>
      <c r="BY441" s="1902"/>
      <c r="BZ441" s="1902"/>
      <c r="CA441" s="1902"/>
      <c r="CB441" s="1902"/>
      <c r="CC441" s="1902"/>
      <c r="CD441" s="1902"/>
      <c r="CE441" s="1902"/>
      <c r="CF441" s="1902"/>
    </row>
    <row r="442" spans="2:84" s="329" customFormat="1">
      <c r="B442" s="1902"/>
      <c r="C442" s="1902"/>
      <c r="D442" s="1902"/>
      <c r="E442" s="1902"/>
      <c r="F442" s="1902"/>
      <c r="G442" s="1902"/>
      <c r="H442" s="1902"/>
      <c r="I442" s="1902"/>
      <c r="J442" s="1902"/>
      <c r="K442" s="1902"/>
      <c r="L442" s="1940"/>
      <c r="M442" s="1940"/>
      <c r="N442" s="1940"/>
      <c r="O442" s="1940"/>
      <c r="P442" s="339"/>
      <c r="Q442" s="1902"/>
      <c r="R442" s="1902"/>
      <c r="S442" s="1902"/>
      <c r="T442" s="1902"/>
      <c r="U442" s="1902"/>
      <c r="V442" s="1902"/>
      <c r="W442" s="1902"/>
      <c r="X442" s="1902"/>
      <c r="Y442" s="1902"/>
      <c r="Z442" s="1902"/>
      <c r="AA442" s="1902"/>
      <c r="AB442" s="1902"/>
      <c r="AC442" s="1902"/>
      <c r="AD442" s="1902"/>
      <c r="AE442" s="1902"/>
      <c r="AF442" s="1902"/>
      <c r="AG442" s="1902"/>
      <c r="AH442" s="1902"/>
      <c r="AI442" s="1902"/>
      <c r="AJ442" s="1902"/>
      <c r="AK442" s="1902"/>
      <c r="AL442" s="1902"/>
      <c r="AM442" s="1902"/>
      <c r="AN442" s="1902"/>
      <c r="AO442" s="1902"/>
      <c r="AP442" s="1902"/>
      <c r="AQ442" s="1902"/>
      <c r="AR442" s="1902"/>
      <c r="AS442" s="1902"/>
      <c r="AT442" s="1902"/>
      <c r="AU442" s="1902"/>
      <c r="AV442" s="1902"/>
      <c r="AW442" s="1902"/>
      <c r="AX442" s="1902"/>
      <c r="AY442" s="1902"/>
      <c r="AZ442" s="1902"/>
      <c r="BA442" s="1902"/>
      <c r="BB442" s="1902"/>
      <c r="BC442" s="1902"/>
      <c r="BD442" s="1902"/>
      <c r="BE442" s="1902"/>
      <c r="BF442" s="1902"/>
      <c r="BG442" s="1902"/>
      <c r="BH442" s="1902"/>
      <c r="BI442" s="1902"/>
      <c r="BJ442" s="1902"/>
      <c r="BK442" s="1902"/>
      <c r="BL442" s="1902"/>
      <c r="BM442" s="1902"/>
      <c r="BN442" s="1902"/>
      <c r="BO442" s="1902"/>
      <c r="BP442" s="1902"/>
      <c r="BQ442" s="1902"/>
      <c r="BR442" s="1902"/>
      <c r="BS442" s="1902"/>
      <c r="BT442" s="1902"/>
      <c r="BU442" s="1902"/>
      <c r="BV442" s="1902"/>
      <c r="BW442" s="1902"/>
      <c r="BX442" s="1902"/>
      <c r="BY442" s="1902"/>
      <c r="BZ442" s="1902"/>
      <c r="CA442" s="1902"/>
      <c r="CB442" s="1902"/>
      <c r="CC442" s="1902"/>
      <c r="CD442" s="1902"/>
      <c r="CE442" s="1902"/>
      <c r="CF442" s="1902"/>
    </row>
    <row r="443" spans="2:84" s="329" customFormat="1">
      <c r="B443" s="1902"/>
      <c r="C443" s="1902"/>
      <c r="D443" s="1902"/>
      <c r="E443" s="1902"/>
      <c r="F443" s="1902"/>
      <c r="G443" s="1902"/>
      <c r="H443" s="1902"/>
      <c r="I443" s="1902"/>
      <c r="J443" s="1902"/>
      <c r="K443" s="1902"/>
      <c r="L443" s="1940"/>
      <c r="M443" s="1940"/>
      <c r="N443" s="1940"/>
      <c r="O443" s="1940"/>
      <c r="P443" s="339"/>
      <c r="Q443" s="1902"/>
      <c r="R443" s="1902"/>
      <c r="S443" s="1902"/>
      <c r="T443" s="1902"/>
      <c r="U443" s="1902"/>
      <c r="V443" s="1902"/>
      <c r="W443" s="1902"/>
      <c r="X443" s="1902"/>
      <c r="Y443" s="1902"/>
      <c r="Z443" s="1902"/>
      <c r="AA443" s="1902"/>
      <c r="AB443" s="1902"/>
      <c r="AC443" s="1902"/>
      <c r="AD443" s="1902"/>
      <c r="AE443" s="1902"/>
      <c r="AF443" s="1902"/>
      <c r="AG443" s="1902"/>
      <c r="AH443" s="1902"/>
      <c r="AI443" s="1902"/>
      <c r="AJ443" s="1902"/>
      <c r="AK443" s="1902"/>
      <c r="AL443" s="1902"/>
      <c r="AM443" s="1902"/>
      <c r="AN443" s="1902"/>
      <c r="AO443" s="1902"/>
      <c r="AP443" s="1902"/>
      <c r="AQ443" s="1902"/>
      <c r="AR443" s="1902"/>
      <c r="AS443" s="1902"/>
      <c r="AT443" s="1902"/>
      <c r="AU443" s="1902"/>
      <c r="AV443" s="1902"/>
      <c r="AW443" s="1902"/>
      <c r="AX443" s="1902"/>
      <c r="AY443" s="1902"/>
      <c r="AZ443" s="1902"/>
      <c r="BA443" s="1902"/>
      <c r="BB443" s="1902"/>
      <c r="BC443" s="1902"/>
      <c r="BD443" s="1902"/>
      <c r="BE443" s="1902"/>
      <c r="BF443" s="1902"/>
      <c r="BG443" s="1902"/>
      <c r="BH443" s="1902"/>
      <c r="BI443" s="1902"/>
      <c r="BJ443" s="1902"/>
      <c r="BK443" s="1902"/>
      <c r="BL443" s="1902"/>
      <c r="BM443" s="1902"/>
      <c r="BN443" s="1902"/>
      <c r="BO443" s="1902"/>
      <c r="BP443" s="1902"/>
      <c r="BQ443" s="1902"/>
      <c r="BR443" s="1902"/>
      <c r="BS443" s="1902"/>
      <c r="BT443" s="1902"/>
      <c r="BU443" s="1902"/>
      <c r="BV443" s="1902"/>
      <c r="BW443" s="1902"/>
      <c r="BX443" s="1902"/>
      <c r="BY443" s="1902"/>
      <c r="BZ443" s="1902"/>
      <c r="CA443" s="1902"/>
      <c r="CB443" s="1902"/>
      <c r="CC443" s="1902"/>
      <c r="CD443" s="1902"/>
      <c r="CE443" s="1902"/>
      <c r="CF443" s="1902"/>
    </row>
    <row r="444" spans="2:84" s="329" customFormat="1">
      <c r="B444" s="1902"/>
      <c r="C444" s="1902"/>
      <c r="D444" s="1902"/>
      <c r="E444" s="1902"/>
      <c r="F444" s="1902"/>
      <c r="G444" s="1902"/>
      <c r="H444" s="1902"/>
      <c r="I444" s="1902"/>
      <c r="J444" s="1902"/>
      <c r="K444" s="1902"/>
      <c r="L444" s="1940"/>
      <c r="M444" s="1940"/>
      <c r="N444" s="1940"/>
      <c r="O444" s="1940"/>
      <c r="P444" s="339"/>
      <c r="Q444" s="1902"/>
      <c r="R444" s="1902"/>
      <c r="S444" s="1902"/>
      <c r="T444" s="1902"/>
      <c r="U444" s="1902"/>
      <c r="V444" s="1902"/>
      <c r="W444" s="1902"/>
      <c r="X444" s="1902"/>
      <c r="Y444" s="1902"/>
      <c r="Z444" s="1902"/>
      <c r="AA444" s="1902"/>
      <c r="AB444" s="1902"/>
      <c r="AC444" s="1902"/>
      <c r="AD444" s="1902"/>
      <c r="AE444" s="1902"/>
      <c r="AF444" s="1902"/>
      <c r="AG444" s="1902"/>
      <c r="AH444" s="1902"/>
      <c r="AI444" s="1902"/>
      <c r="AJ444" s="1902"/>
      <c r="AK444" s="1902"/>
      <c r="AL444" s="1902"/>
      <c r="AM444" s="1902"/>
      <c r="AN444" s="1902"/>
      <c r="AO444" s="1902"/>
      <c r="AP444" s="1902"/>
      <c r="AQ444" s="1902"/>
      <c r="AR444" s="1902"/>
      <c r="AS444" s="1902"/>
      <c r="AT444" s="1902"/>
      <c r="AU444" s="1902"/>
      <c r="AV444" s="1902"/>
      <c r="AW444" s="1902"/>
      <c r="AX444" s="1902"/>
      <c r="AY444" s="1902"/>
      <c r="AZ444" s="1902"/>
      <c r="BA444" s="1902"/>
      <c r="BB444" s="1902"/>
      <c r="BC444" s="1902"/>
      <c r="BD444" s="1902"/>
      <c r="BE444" s="1902"/>
      <c r="BF444" s="1902"/>
      <c r="BG444" s="1902"/>
      <c r="BH444" s="1902"/>
      <c r="BI444" s="1902"/>
      <c r="BJ444" s="1902"/>
      <c r="BK444" s="1902"/>
      <c r="BL444" s="1902"/>
      <c r="BM444" s="1902"/>
      <c r="BN444" s="1902"/>
      <c r="BO444" s="1902"/>
      <c r="BP444" s="1902"/>
      <c r="BQ444" s="1902"/>
      <c r="BR444" s="1902"/>
      <c r="BS444" s="1902"/>
      <c r="BT444" s="1902"/>
      <c r="BU444" s="1902"/>
      <c r="BV444" s="1902"/>
      <c r="BW444" s="1902"/>
      <c r="BX444" s="1902"/>
      <c r="BY444" s="1902"/>
      <c r="BZ444" s="1902"/>
      <c r="CA444" s="1902"/>
      <c r="CB444" s="1902"/>
      <c r="CC444" s="1902"/>
      <c r="CD444" s="1902"/>
      <c r="CE444" s="1902"/>
      <c r="CF444" s="1902"/>
    </row>
    <row r="445" spans="2:84" s="329" customFormat="1">
      <c r="B445" s="1902"/>
      <c r="C445" s="1902"/>
      <c r="D445" s="1902"/>
      <c r="E445" s="1902"/>
      <c r="F445" s="1902"/>
      <c r="G445" s="1902"/>
      <c r="H445" s="1902"/>
      <c r="I445" s="1902"/>
      <c r="J445" s="1902"/>
      <c r="K445" s="1902"/>
      <c r="L445" s="1940"/>
      <c r="M445" s="1940"/>
      <c r="N445" s="1940"/>
      <c r="O445" s="1940"/>
      <c r="P445" s="339"/>
      <c r="Q445" s="1902"/>
      <c r="R445" s="1902"/>
      <c r="S445" s="1902"/>
      <c r="T445" s="1902"/>
      <c r="U445" s="1902"/>
      <c r="V445" s="1902"/>
      <c r="W445" s="1902"/>
      <c r="X445" s="1902"/>
      <c r="Y445" s="1902"/>
      <c r="Z445" s="1902"/>
      <c r="AA445" s="1902"/>
      <c r="AB445" s="1902"/>
      <c r="AC445" s="1902"/>
      <c r="AD445" s="1902"/>
      <c r="AE445" s="1902"/>
      <c r="AF445" s="1902"/>
      <c r="AG445" s="1902"/>
      <c r="AH445" s="1902"/>
      <c r="AI445" s="1902"/>
      <c r="AJ445" s="1902"/>
      <c r="AK445" s="1902"/>
      <c r="AL445" s="1902"/>
      <c r="AM445" s="1902"/>
      <c r="AN445" s="1902"/>
      <c r="AO445" s="1902"/>
      <c r="AP445" s="1902"/>
      <c r="AQ445" s="1902"/>
      <c r="AR445" s="1902"/>
      <c r="AS445" s="1902"/>
      <c r="AT445" s="1902"/>
      <c r="AU445" s="1902"/>
      <c r="AV445" s="1902"/>
      <c r="AW445" s="1902"/>
      <c r="AX445" s="1902"/>
      <c r="AY445" s="1902"/>
      <c r="AZ445" s="1902"/>
      <c r="BA445" s="1902"/>
      <c r="BB445" s="1902"/>
      <c r="BC445" s="1902"/>
      <c r="BD445" s="1902"/>
      <c r="BE445" s="1902"/>
      <c r="BF445" s="1902"/>
      <c r="BG445" s="1902"/>
      <c r="BH445" s="1902"/>
      <c r="BI445" s="1902"/>
      <c r="BJ445" s="1902"/>
      <c r="BK445" s="1902"/>
      <c r="BL445" s="1902"/>
      <c r="BM445" s="1902"/>
      <c r="BN445" s="1902"/>
      <c r="BO445" s="1902"/>
      <c r="BP445" s="1902"/>
      <c r="BQ445" s="1902"/>
      <c r="BR445" s="1902"/>
      <c r="BS445" s="1902"/>
      <c r="BT445" s="1902"/>
      <c r="BU445" s="1902"/>
      <c r="BV445" s="1902"/>
      <c r="BW445" s="1902"/>
      <c r="BX445" s="1902"/>
      <c r="BY445" s="1902"/>
      <c r="BZ445" s="1902"/>
      <c r="CA445" s="1902"/>
      <c r="CB445" s="1902"/>
      <c r="CC445" s="1902"/>
      <c r="CD445" s="1902"/>
      <c r="CE445" s="1902"/>
      <c r="CF445" s="1902"/>
    </row>
    <row r="446" spans="2:84" s="329" customFormat="1">
      <c r="B446" s="1902"/>
      <c r="C446" s="1902"/>
      <c r="D446" s="1902"/>
      <c r="E446" s="1902"/>
      <c r="F446" s="1902"/>
      <c r="G446" s="1902"/>
      <c r="H446" s="1902"/>
      <c r="I446" s="1902"/>
      <c r="J446" s="1902"/>
      <c r="K446" s="1902"/>
      <c r="L446" s="1940"/>
      <c r="M446" s="1940"/>
      <c r="N446" s="1940"/>
      <c r="O446" s="1940"/>
      <c r="P446" s="339"/>
      <c r="Q446" s="1902"/>
      <c r="R446" s="1902"/>
      <c r="S446" s="1902"/>
      <c r="T446" s="1902"/>
      <c r="U446" s="1902"/>
      <c r="V446" s="1902"/>
      <c r="W446" s="1902"/>
      <c r="X446" s="1902"/>
      <c r="Y446" s="1902"/>
      <c r="Z446" s="1902"/>
      <c r="AA446" s="1902"/>
      <c r="AB446" s="1902"/>
      <c r="AC446" s="1902"/>
      <c r="AD446" s="1902"/>
      <c r="AE446" s="1902"/>
      <c r="AF446" s="1902"/>
      <c r="AG446" s="1902"/>
      <c r="AH446" s="1902"/>
      <c r="AI446" s="1902"/>
      <c r="AJ446" s="1902"/>
      <c r="AK446" s="1902"/>
      <c r="AL446" s="1902"/>
      <c r="AM446" s="1902"/>
      <c r="AN446" s="1902"/>
      <c r="AO446" s="1902"/>
      <c r="AP446" s="1902"/>
      <c r="AQ446" s="1902"/>
      <c r="AR446" s="1902"/>
      <c r="AS446" s="1902"/>
      <c r="AT446" s="1902"/>
      <c r="AU446" s="1902"/>
      <c r="AV446" s="1902"/>
      <c r="AW446" s="1902"/>
      <c r="AX446" s="1902"/>
      <c r="AY446" s="1902"/>
      <c r="AZ446" s="1902"/>
      <c r="BA446" s="1902"/>
      <c r="BB446" s="1902"/>
      <c r="BC446" s="1902"/>
      <c r="BD446" s="1902"/>
      <c r="BE446" s="1902"/>
      <c r="BF446" s="1902"/>
      <c r="BG446" s="1902"/>
      <c r="BH446" s="1902"/>
      <c r="BI446" s="1902"/>
      <c r="BJ446" s="1902"/>
      <c r="BK446" s="1902"/>
      <c r="BL446" s="1902"/>
      <c r="BM446" s="1902"/>
      <c r="BN446" s="1902"/>
      <c r="BO446" s="1902"/>
      <c r="BP446" s="1902"/>
      <c r="BQ446" s="1902"/>
      <c r="BR446" s="1902"/>
      <c r="BS446" s="1902"/>
      <c r="BT446" s="1902"/>
      <c r="BU446" s="1902"/>
      <c r="BV446" s="1902"/>
      <c r="BW446" s="1902"/>
      <c r="BX446" s="1902"/>
      <c r="BY446" s="1902"/>
      <c r="BZ446" s="1902"/>
      <c r="CA446" s="1902"/>
      <c r="CB446" s="1902"/>
      <c r="CC446" s="1902"/>
      <c r="CD446" s="1902"/>
      <c r="CE446" s="1902"/>
      <c r="CF446" s="1902"/>
    </row>
    <row r="447" spans="2:84" s="329" customFormat="1">
      <c r="B447" s="1902"/>
      <c r="C447" s="1902"/>
      <c r="D447" s="1902"/>
      <c r="E447" s="1902"/>
      <c r="F447" s="1902"/>
      <c r="G447" s="1902"/>
      <c r="H447" s="1902"/>
      <c r="I447" s="1902"/>
      <c r="J447" s="1902"/>
      <c r="K447" s="1902"/>
      <c r="L447" s="1940"/>
      <c r="M447" s="1940"/>
      <c r="N447" s="1940"/>
      <c r="O447" s="1940"/>
      <c r="P447" s="339"/>
      <c r="Q447" s="1902"/>
      <c r="R447" s="1902"/>
      <c r="S447" s="1902"/>
      <c r="T447" s="1902"/>
      <c r="U447" s="1902"/>
      <c r="V447" s="1902"/>
      <c r="W447" s="1902"/>
      <c r="X447" s="1902"/>
      <c r="Y447" s="1902"/>
      <c r="Z447" s="1902"/>
      <c r="AA447" s="1902"/>
      <c r="AB447" s="1902"/>
      <c r="AC447" s="1902"/>
      <c r="AD447" s="1902"/>
      <c r="AE447" s="1902"/>
      <c r="AF447" s="1902"/>
      <c r="AG447" s="1902"/>
      <c r="AH447" s="1902"/>
      <c r="AI447" s="1902"/>
      <c r="AJ447" s="1902"/>
      <c r="AK447" s="1902"/>
      <c r="AL447" s="1902"/>
      <c r="AM447" s="1902"/>
      <c r="AN447" s="1902"/>
      <c r="AO447" s="1902"/>
      <c r="AP447" s="1902"/>
      <c r="AQ447" s="1902"/>
      <c r="AR447" s="1902"/>
      <c r="AS447" s="1902"/>
      <c r="AT447" s="1902"/>
      <c r="AU447" s="1902"/>
      <c r="AV447" s="1902"/>
      <c r="AW447" s="1902"/>
      <c r="AX447" s="1902"/>
      <c r="AY447" s="1902"/>
      <c r="AZ447" s="1902"/>
      <c r="BA447" s="1902"/>
      <c r="BB447" s="1902"/>
      <c r="BC447" s="1902"/>
      <c r="BD447" s="1902"/>
      <c r="BE447" s="1902"/>
      <c r="BF447" s="1902"/>
      <c r="BG447" s="1902"/>
      <c r="BH447" s="1902"/>
      <c r="BI447" s="1902"/>
      <c r="BJ447" s="1902"/>
      <c r="BK447" s="1902"/>
      <c r="BL447" s="1902"/>
      <c r="BM447" s="1902"/>
      <c r="BN447" s="1902"/>
      <c r="BO447" s="1902"/>
      <c r="BP447" s="1902"/>
      <c r="BQ447" s="1902"/>
      <c r="BR447" s="1902"/>
      <c r="BS447" s="1902"/>
      <c r="BT447" s="1902"/>
      <c r="BU447" s="1902"/>
      <c r="BV447" s="1902"/>
      <c r="BW447" s="1902"/>
      <c r="BX447" s="1902"/>
      <c r="BY447" s="1902"/>
      <c r="BZ447" s="1902"/>
      <c r="CA447" s="1902"/>
      <c r="CB447" s="1902"/>
      <c r="CC447" s="1902"/>
      <c r="CD447" s="1902"/>
      <c r="CE447" s="1902"/>
      <c r="CF447" s="1902"/>
    </row>
    <row r="448" spans="2:84" s="329" customFormat="1">
      <c r="B448" s="1902"/>
      <c r="C448" s="1902"/>
      <c r="D448" s="1902"/>
      <c r="E448" s="1902"/>
      <c r="F448" s="1902"/>
      <c r="G448" s="1902"/>
      <c r="H448" s="1902"/>
      <c r="I448" s="1902"/>
      <c r="J448" s="1902"/>
      <c r="K448" s="1902"/>
      <c r="L448" s="1940"/>
      <c r="M448" s="1940"/>
      <c r="N448" s="1940"/>
      <c r="O448" s="1940"/>
      <c r="P448" s="339"/>
      <c r="Q448" s="1902"/>
      <c r="R448" s="1902"/>
      <c r="S448" s="1902"/>
      <c r="T448" s="1902"/>
      <c r="U448" s="1902"/>
      <c r="V448" s="1902"/>
      <c r="W448" s="1902"/>
      <c r="X448" s="1902"/>
      <c r="Y448" s="1902"/>
      <c r="Z448" s="1902"/>
      <c r="AA448" s="1902"/>
      <c r="AB448" s="1902"/>
      <c r="AC448" s="1902"/>
      <c r="AD448" s="1902"/>
      <c r="AE448" s="1902"/>
      <c r="AF448" s="1902"/>
      <c r="AG448" s="1902"/>
      <c r="AH448" s="1902"/>
      <c r="AI448" s="1902"/>
      <c r="AJ448" s="1902"/>
      <c r="AK448" s="1902"/>
      <c r="AL448" s="1902"/>
      <c r="AM448" s="1902"/>
      <c r="AN448" s="1902"/>
      <c r="AO448" s="1902"/>
      <c r="AP448" s="1902"/>
      <c r="AQ448" s="1902"/>
      <c r="AR448" s="1902"/>
      <c r="AS448" s="1902"/>
      <c r="AT448" s="1902"/>
      <c r="AU448" s="1902"/>
      <c r="AV448" s="1902"/>
      <c r="AW448" s="1902"/>
      <c r="AX448" s="1902"/>
      <c r="AY448" s="1902"/>
      <c r="AZ448" s="1902"/>
      <c r="BA448" s="1902"/>
      <c r="BB448" s="1902"/>
      <c r="BC448" s="1902"/>
      <c r="BD448" s="1902"/>
      <c r="BE448" s="1902"/>
      <c r="BF448" s="1902"/>
      <c r="BG448" s="1902"/>
      <c r="BH448" s="1902"/>
      <c r="BI448" s="1902"/>
      <c r="BJ448" s="1902"/>
      <c r="BK448" s="1902"/>
      <c r="BL448" s="1902"/>
      <c r="BM448" s="1902"/>
      <c r="BN448" s="1902"/>
      <c r="BO448" s="1902"/>
      <c r="BP448" s="1902"/>
      <c r="BQ448" s="1902"/>
      <c r="BR448" s="1902"/>
      <c r="BS448" s="1902"/>
      <c r="BT448" s="1902"/>
      <c r="BU448" s="1902"/>
      <c r="BV448" s="1902"/>
      <c r="BW448" s="1902"/>
      <c r="BX448" s="1902"/>
      <c r="BY448" s="1902"/>
      <c r="BZ448" s="1902"/>
      <c r="CA448" s="1902"/>
      <c r="CB448" s="1902"/>
      <c r="CC448" s="1902"/>
      <c r="CD448" s="1902"/>
      <c r="CE448" s="1902"/>
      <c r="CF448" s="1902"/>
    </row>
    <row r="449" spans="2:84" s="329" customFormat="1">
      <c r="B449" s="1902"/>
      <c r="C449" s="1902"/>
      <c r="D449" s="1902"/>
      <c r="E449" s="1902"/>
      <c r="F449" s="1902"/>
      <c r="G449" s="1902"/>
      <c r="H449" s="1902"/>
      <c r="I449" s="1902"/>
      <c r="J449" s="1902"/>
      <c r="K449" s="1902"/>
      <c r="L449" s="1940"/>
      <c r="M449" s="1940"/>
      <c r="N449" s="1940"/>
      <c r="O449" s="1940"/>
      <c r="P449" s="339"/>
      <c r="Q449" s="1902"/>
      <c r="R449" s="1902"/>
      <c r="S449" s="1902"/>
      <c r="T449" s="1902"/>
      <c r="U449" s="1902"/>
      <c r="V449" s="1902"/>
      <c r="W449" s="1902"/>
      <c r="X449" s="1902"/>
      <c r="Y449" s="1902"/>
      <c r="Z449" s="1902"/>
      <c r="AA449" s="1902"/>
      <c r="AB449" s="1902"/>
      <c r="AC449" s="1902"/>
      <c r="AD449" s="1902"/>
      <c r="AE449" s="1902"/>
      <c r="AF449" s="1902"/>
      <c r="AG449" s="1902"/>
      <c r="AH449" s="1902"/>
      <c r="AI449" s="1902"/>
      <c r="AJ449" s="1902"/>
      <c r="AK449" s="1902"/>
      <c r="AL449" s="1902"/>
      <c r="AM449" s="1902"/>
      <c r="AN449" s="1902"/>
      <c r="AO449" s="1902"/>
      <c r="AP449" s="1902"/>
      <c r="AQ449" s="1902"/>
      <c r="AR449" s="1902"/>
      <c r="AS449" s="1902"/>
      <c r="AT449" s="1902"/>
      <c r="AU449" s="1902"/>
      <c r="AV449" s="1902"/>
      <c r="AW449" s="1902"/>
      <c r="AX449" s="1902"/>
      <c r="AY449" s="1902"/>
      <c r="AZ449" s="1902"/>
      <c r="BA449" s="1902"/>
      <c r="BB449" s="1902"/>
      <c r="BC449" s="1902"/>
      <c r="BD449" s="1902"/>
      <c r="BE449" s="1902"/>
      <c r="BF449" s="1902"/>
      <c r="BG449" s="1902"/>
      <c r="BH449" s="1902"/>
      <c r="BI449" s="1902"/>
      <c r="BJ449" s="1902"/>
      <c r="BK449" s="1902"/>
      <c r="BL449" s="1902"/>
      <c r="BM449" s="1902"/>
      <c r="BN449" s="1902"/>
      <c r="BO449" s="1902"/>
      <c r="BP449" s="1902"/>
      <c r="BQ449" s="1902"/>
      <c r="BR449" s="1902"/>
      <c r="BS449" s="1902"/>
      <c r="BT449" s="1902"/>
      <c r="BU449" s="1902"/>
      <c r="BV449" s="1902"/>
      <c r="BW449" s="1902"/>
      <c r="BX449" s="1902"/>
      <c r="BY449" s="1902"/>
      <c r="BZ449" s="1902"/>
      <c r="CA449" s="1902"/>
      <c r="CB449" s="1902"/>
      <c r="CC449" s="1902"/>
      <c r="CD449" s="1902"/>
      <c r="CE449" s="1902"/>
      <c r="CF449" s="1902"/>
    </row>
    <row r="450" spans="2:84" s="329" customFormat="1">
      <c r="B450" s="1902"/>
      <c r="C450" s="1902"/>
      <c r="D450" s="1902"/>
      <c r="E450" s="1902"/>
      <c r="F450" s="1902"/>
      <c r="G450" s="1902"/>
      <c r="H450" s="1902"/>
      <c r="I450" s="1902"/>
      <c r="J450" s="1902"/>
      <c r="K450" s="1902"/>
      <c r="L450" s="1940"/>
      <c r="M450" s="1940"/>
      <c r="N450" s="1940"/>
      <c r="O450" s="1940"/>
      <c r="P450" s="339"/>
      <c r="Q450" s="1902"/>
      <c r="R450" s="1902"/>
      <c r="S450" s="1902"/>
      <c r="T450" s="1902"/>
      <c r="U450" s="1902"/>
      <c r="V450" s="1902"/>
      <c r="W450" s="1902"/>
      <c r="X450" s="1902"/>
      <c r="Y450" s="1902"/>
      <c r="Z450" s="1902"/>
      <c r="AA450" s="1902"/>
      <c r="AB450" s="1902"/>
      <c r="AC450" s="1902"/>
      <c r="AD450" s="1902"/>
      <c r="AE450" s="1902"/>
      <c r="AF450" s="1902"/>
      <c r="AG450" s="1902"/>
      <c r="AH450" s="1902"/>
      <c r="AI450" s="1902"/>
      <c r="AJ450" s="1902"/>
      <c r="AK450" s="1902"/>
      <c r="AL450" s="1902"/>
      <c r="AM450" s="1902"/>
      <c r="AN450" s="1902"/>
      <c r="AO450" s="1902"/>
      <c r="AP450" s="1902"/>
      <c r="AQ450" s="1902"/>
      <c r="AR450" s="1902"/>
      <c r="AS450" s="1902"/>
      <c r="AT450" s="1902"/>
      <c r="AU450" s="1902"/>
      <c r="AV450" s="1902"/>
      <c r="AW450" s="1902"/>
      <c r="AX450" s="1902"/>
      <c r="AY450" s="1902"/>
      <c r="AZ450" s="1902"/>
      <c r="BA450" s="1902"/>
      <c r="BB450" s="1902"/>
      <c r="BC450" s="1902"/>
      <c r="BD450" s="1902"/>
      <c r="BE450" s="1902"/>
      <c r="BF450" s="1902"/>
      <c r="BG450" s="1902"/>
      <c r="BH450" s="1902"/>
      <c r="BI450" s="1902"/>
      <c r="BJ450" s="1902"/>
      <c r="BK450" s="1902"/>
      <c r="BL450" s="1902"/>
      <c r="BM450" s="1902"/>
      <c r="BN450" s="1902"/>
      <c r="BO450" s="1902"/>
      <c r="BP450" s="1902"/>
      <c r="BQ450" s="1902"/>
      <c r="BR450" s="1902"/>
      <c r="BS450" s="1902"/>
      <c r="BT450" s="1902"/>
      <c r="BU450" s="1902"/>
      <c r="BV450" s="1902"/>
      <c r="BW450" s="1902"/>
      <c r="BX450" s="1902"/>
      <c r="BY450" s="1902"/>
      <c r="BZ450" s="1902"/>
      <c r="CA450" s="1902"/>
      <c r="CB450" s="1902"/>
      <c r="CC450" s="1902"/>
      <c r="CD450" s="1902"/>
      <c r="CE450" s="1902"/>
      <c r="CF450" s="1902"/>
    </row>
    <row r="451" spans="2:84" s="329" customFormat="1">
      <c r="B451" s="1902"/>
      <c r="C451" s="1902"/>
      <c r="D451" s="1902"/>
      <c r="E451" s="1902"/>
      <c r="F451" s="1902"/>
      <c r="G451" s="1902"/>
      <c r="H451" s="1902"/>
      <c r="I451" s="1902"/>
      <c r="J451" s="1902"/>
      <c r="K451" s="1902"/>
      <c r="L451" s="1940"/>
      <c r="M451" s="1940"/>
      <c r="N451" s="1940"/>
      <c r="O451" s="1940"/>
      <c r="P451" s="339"/>
      <c r="Q451" s="1902"/>
      <c r="R451" s="1902"/>
      <c r="S451" s="1902"/>
      <c r="T451" s="1902"/>
      <c r="U451" s="1902"/>
      <c r="V451" s="1902"/>
      <c r="W451" s="1902"/>
      <c r="X451" s="1902"/>
      <c r="Y451" s="1902"/>
      <c r="Z451" s="1902"/>
      <c r="AA451" s="1902"/>
      <c r="AB451" s="1902"/>
      <c r="AC451" s="1902"/>
      <c r="AD451" s="1902"/>
      <c r="AE451" s="1902"/>
      <c r="AF451" s="1902"/>
      <c r="AG451" s="1902"/>
      <c r="AH451" s="1902"/>
      <c r="AI451" s="1902"/>
      <c r="AJ451" s="1902"/>
      <c r="AK451" s="1902"/>
      <c r="AL451" s="1902"/>
      <c r="AM451" s="1902"/>
      <c r="AN451" s="1902"/>
      <c r="AO451" s="1902"/>
      <c r="AP451" s="1902"/>
      <c r="AQ451" s="1902"/>
      <c r="AR451" s="1902"/>
      <c r="AS451" s="1902"/>
      <c r="AT451" s="1902"/>
      <c r="AU451" s="1902"/>
      <c r="AV451" s="1902"/>
      <c r="AW451" s="1902"/>
      <c r="AX451" s="1902"/>
      <c r="AY451" s="1902"/>
      <c r="AZ451" s="1902"/>
      <c r="BA451" s="1902"/>
      <c r="BB451" s="1902"/>
      <c r="BC451" s="1902"/>
      <c r="BD451" s="1902"/>
      <c r="BE451" s="1902"/>
      <c r="BF451" s="1902"/>
      <c r="BG451" s="1902"/>
      <c r="BH451" s="1902"/>
      <c r="BI451" s="1902"/>
      <c r="BJ451" s="1902"/>
      <c r="BK451" s="1902"/>
      <c r="BL451" s="1902"/>
      <c r="BM451" s="1902"/>
      <c r="BN451" s="1902"/>
      <c r="BO451" s="1902"/>
      <c r="BP451" s="1902"/>
      <c r="BQ451" s="1902"/>
      <c r="BR451" s="1902"/>
      <c r="BS451" s="1902"/>
      <c r="BT451" s="1902"/>
      <c r="BU451" s="1902"/>
      <c r="BV451" s="1902"/>
      <c r="BW451" s="1902"/>
      <c r="BX451" s="1902"/>
      <c r="BY451" s="1902"/>
      <c r="BZ451" s="1902"/>
      <c r="CA451" s="1902"/>
      <c r="CB451" s="1902"/>
      <c r="CC451" s="1902"/>
      <c r="CD451" s="1902"/>
      <c r="CE451" s="1902"/>
      <c r="CF451" s="1902"/>
    </row>
    <row r="452" spans="2:84" s="329" customFormat="1">
      <c r="B452" s="1902"/>
      <c r="C452" s="1902"/>
      <c r="D452" s="1902"/>
      <c r="E452" s="1902"/>
      <c r="F452" s="1902"/>
      <c r="G452" s="1902"/>
      <c r="H452" s="1902"/>
      <c r="I452" s="1902"/>
      <c r="J452" s="1902"/>
      <c r="K452" s="1902"/>
      <c r="L452" s="1940"/>
      <c r="M452" s="1940"/>
      <c r="N452" s="1940"/>
      <c r="O452" s="1940"/>
      <c r="P452" s="339"/>
      <c r="Q452" s="1902"/>
      <c r="R452" s="1902"/>
      <c r="S452" s="1902"/>
      <c r="T452" s="1902"/>
      <c r="U452" s="1902"/>
      <c r="V452" s="1902"/>
      <c r="W452" s="1902"/>
      <c r="X452" s="1902"/>
      <c r="Y452" s="1902"/>
      <c r="Z452" s="1902"/>
      <c r="AA452" s="1902"/>
      <c r="AB452" s="1902"/>
      <c r="AC452" s="1902"/>
      <c r="AD452" s="1902"/>
      <c r="AE452" s="1902"/>
      <c r="AF452" s="1902"/>
      <c r="AG452" s="1902"/>
      <c r="AH452" s="1902"/>
      <c r="AI452" s="1902"/>
      <c r="AJ452" s="1902"/>
      <c r="AK452" s="1902"/>
      <c r="AL452" s="1902"/>
      <c r="AM452" s="1902"/>
      <c r="AN452" s="1902"/>
      <c r="AO452" s="1902"/>
      <c r="AP452" s="1902"/>
      <c r="AQ452" s="1902"/>
      <c r="AR452" s="1902"/>
      <c r="AS452" s="1902"/>
      <c r="AT452" s="1902"/>
      <c r="AU452" s="1902"/>
      <c r="AV452" s="1902"/>
      <c r="AW452" s="1902"/>
      <c r="AX452" s="1902"/>
      <c r="AY452" s="1902"/>
      <c r="AZ452" s="1902"/>
      <c r="BA452" s="1902"/>
      <c r="BB452" s="1902"/>
      <c r="BC452" s="1902"/>
      <c r="BD452" s="1902"/>
      <c r="BE452" s="1902"/>
      <c r="BF452" s="1902"/>
      <c r="BG452" s="1902"/>
      <c r="BH452" s="1902"/>
      <c r="BI452" s="1902"/>
      <c r="BJ452" s="1902"/>
      <c r="BK452" s="1902"/>
      <c r="BL452" s="1902"/>
      <c r="BM452" s="1902"/>
      <c r="BN452" s="1902"/>
      <c r="BO452" s="1902"/>
      <c r="BP452" s="1902"/>
      <c r="BQ452" s="1902"/>
      <c r="BR452" s="1902"/>
      <c r="BS452" s="1902"/>
      <c r="BT452" s="1902"/>
      <c r="BU452" s="1902"/>
      <c r="BV452" s="1902"/>
      <c r="BW452" s="1902"/>
      <c r="BX452" s="1902"/>
      <c r="BY452" s="1902"/>
      <c r="BZ452" s="1902"/>
      <c r="CA452" s="1902"/>
      <c r="CB452" s="1902"/>
      <c r="CC452" s="1902"/>
      <c r="CD452" s="1902"/>
      <c r="CE452" s="1902"/>
      <c r="CF452" s="1902"/>
    </row>
    <row r="453" spans="2:84" s="329" customFormat="1">
      <c r="B453" s="1902"/>
      <c r="C453" s="1902"/>
      <c r="D453" s="1902"/>
      <c r="E453" s="1902"/>
      <c r="F453" s="1902"/>
      <c r="G453" s="1902"/>
      <c r="H453" s="1902"/>
      <c r="I453" s="1902"/>
      <c r="J453" s="1902"/>
      <c r="K453" s="1902"/>
      <c r="L453" s="1940"/>
      <c r="M453" s="1940"/>
      <c r="N453" s="1940"/>
      <c r="O453" s="1940"/>
      <c r="P453" s="339"/>
      <c r="Q453" s="1902"/>
      <c r="R453" s="1902"/>
      <c r="S453" s="1902"/>
      <c r="T453" s="1902"/>
      <c r="U453" s="1902"/>
      <c r="V453" s="1902"/>
      <c r="W453" s="1902"/>
      <c r="X453" s="1902"/>
      <c r="Y453" s="1902"/>
      <c r="Z453" s="1902"/>
      <c r="AA453" s="1902"/>
      <c r="AB453" s="1902"/>
      <c r="AC453" s="1902"/>
      <c r="AD453" s="1902"/>
      <c r="AE453" s="1902"/>
      <c r="AF453" s="1902"/>
      <c r="AG453" s="1902"/>
      <c r="AH453" s="1902"/>
      <c r="AI453" s="1902"/>
      <c r="AJ453" s="1902"/>
      <c r="AK453" s="1902"/>
      <c r="AL453" s="1902"/>
      <c r="AM453" s="1902"/>
      <c r="AN453" s="1902"/>
      <c r="AO453" s="1902"/>
      <c r="AP453" s="1902"/>
      <c r="AQ453" s="1902"/>
      <c r="AR453" s="1902"/>
      <c r="AS453" s="1902"/>
      <c r="AT453" s="1902"/>
      <c r="AU453" s="1902"/>
      <c r="AV453" s="1902"/>
      <c r="AW453" s="1902"/>
      <c r="AX453" s="1902"/>
      <c r="AY453" s="1902"/>
      <c r="AZ453" s="1902"/>
      <c r="BA453" s="1902"/>
      <c r="BB453" s="1902"/>
      <c r="BC453" s="1902"/>
      <c r="BD453" s="1902"/>
      <c r="BE453" s="1902"/>
      <c r="BF453" s="1902"/>
      <c r="BG453" s="1902"/>
      <c r="BH453" s="1902"/>
      <c r="BI453" s="1902"/>
      <c r="BJ453" s="1902"/>
      <c r="BK453" s="1902"/>
      <c r="BL453" s="1902"/>
      <c r="BM453" s="1902"/>
      <c r="BN453" s="1902"/>
      <c r="BO453" s="1902"/>
      <c r="BP453" s="1902"/>
      <c r="BQ453" s="1902"/>
      <c r="BR453" s="1902"/>
      <c r="BS453" s="1902"/>
      <c r="BT453" s="1902"/>
      <c r="BU453" s="1902"/>
      <c r="BV453" s="1902"/>
      <c r="BW453" s="1902"/>
      <c r="BX453" s="1902"/>
      <c r="BY453" s="1902"/>
      <c r="BZ453" s="1902"/>
      <c r="CA453" s="1902"/>
      <c r="CB453" s="1902"/>
      <c r="CC453" s="1902"/>
      <c r="CD453" s="1902"/>
      <c r="CE453" s="1902"/>
      <c r="CF453" s="1902"/>
    </row>
    <row r="454" spans="2:84" s="329" customFormat="1">
      <c r="B454" s="1902"/>
      <c r="C454" s="1902"/>
      <c r="D454" s="1902"/>
      <c r="E454" s="1902"/>
      <c r="F454" s="1902"/>
      <c r="G454" s="1902"/>
      <c r="H454" s="1902"/>
      <c r="I454" s="1902"/>
      <c r="J454" s="1902"/>
      <c r="K454" s="1902"/>
      <c r="L454" s="1940"/>
      <c r="M454" s="1940"/>
      <c r="N454" s="1940"/>
      <c r="O454" s="1940"/>
      <c r="P454" s="339"/>
      <c r="Q454" s="1902"/>
      <c r="R454" s="1902"/>
      <c r="S454" s="1902"/>
      <c r="T454" s="1902"/>
      <c r="U454" s="1902"/>
      <c r="V454" s="1902"/>
      <c r="W454" s="1902"/>
      <c r="X454" s="1902"/>
      <c r="Y454" s="1902"/>
      <c r="Z454" s="1902"/>
      <c r="AA454" s="1902"/>
      <c r="AB454" s="1902"/>
      <c r="AC454" s="1902"/>
      <c r="AD454" s="1902"/>
      <c r="AE454" s="1902"/>
      <c r="AF454" s="1902"/>
      <c r="AG454" s="1902"/>
      <c r="AH454" s="1902"/>
      <c r="AI454" s="1902"/>
      <c r="AJ454" s="1902"/>
      <c r="AK454" s="1902"/>
      <c r="AL454" s="1902"/>
      <c r="AM454" s="1902"/>
      <c r="AN454" s="1902"/>
      <c r="AO454" s="1902"/>
      <c r="AP454" s="1902"/>
      <c r="AQ454" s="1902"/>
      <c r="AR454" s="1902"/>
      <c r="AS454" s="1902"/>
      <c r="AT454" s="1902"/>
      <c r="AU454" s="1902"/>
      <c r="AV454" s="1902"/>
      <c r="AW454" s="1902"/>
      <c r="AX454" s="1902"/>
      <c r="AY454" s="1902"/>
      <c r="AZ454" s="1902"/>
      <c r="BA454" s="1902"/>
      <c r="BB454" s="1902"/>
      <c r="BC454" s="1902"/>
      <c r="BD454" s="1902"/>
      <c r="BE454" s="1902"/>
      <c r="BF454" s="1902"/>
      <c r="BG454" s="1902"/>
      <c r="BH454" s="1902"/>
      <c r="BI454" s="1902"/>
      <c r="BJ454" s="1902"/>
      <c r="BK454" s="1902"/>
      <c r="BL454" s="1902"/>
      <c r="BM454" s="1902"/>
      <c r="BN454" s="1902"/>
      <c r="BO454" s="1902"/>
      <c r="BP454" s="1902"/>
      <c r="BQ454" s="1902"/>
      <c r="BR454" s="1902"/>
      <c r="BS454" s="1902"/>
      <c r="BT454" s="1902"/>
      <c r="BU454" s="1902"/>
      <c r="BV454" s="1902"/>
      <c r="BW454" s="1902"/>
      <c r="BX454" s="1902"/>
      <c r="BY454" s="1902"/>
      <c r="BZ454" s="1902"/>
      <c r="CA454" s="1902"/>
      <c r="CB454" s="1902"/>
      <c r="CC454" s="1902"/>
      <c r="CD454" s="1902"/>
      <c r="CE454" s="1902"/>
      <c r="CF454" s="1902"/>
    </row>
    <row r="455" spans="2:84" s="329" customFormat="1">
      <c r="B455" s="1902"/>
      <c r="C455" s="1902"/>
      <c r="D455" s="1902"/>
      <c r="E455" s="1902"/>
      <c r="F455" s="1902"/>
      <c r="G455" s="1902"/>
      <c r="H455" s="1902"/>
      <c r="I455" s="1902"/>
      <c r="J455" s="1902"/>
      <c r="K455" s="1902"/>
      <c r="L455" s="1940"/>
      <c r="M455" s="1940"/>
      <c r="N455" s="1940"/>
      <c r="O455" s="1940"/>
      <c r="P455" s="339"/>
      <c r="Q455" s="1902"/>
      <c r="R455" s="1902"/>
      <c r="S455" s="1902"/>
      <c r="T455" s="1902"/>
      <c r="U455" s="1902"/>
      <c r="V455" s="1902"/>
      <c r="W455" s="1902"/>
      <c r="X455" s="1902"/>
      <c r="Y455" s="1902"/>
      <c r="Z455" s="1902"/>
      <c r="AA455" s="1902"/>
      <c r="AB455" s="1902"/>
      <c r="AC455" s="1902"/>
      <c r="AD455" s="1902"/>
      <c r="AE455" s="1902"/>
      <c r="AF455" s="1902"/>
      <c r="AG455" s="1902"/>
      <c r="AH455" s="1902"/>
      <c r="AI455" s="1902"/>
      <c r="AJ455" s="1902"/>
      <c r="AK455" s="1902"/>
      <c r="AL455" s="1902"/>
      <c r="AM455" s="1902"/>
      <c r="AN455" s="1902"/>
      <c r="AO455" s="1902"/>
      <c r="AP455" s="1902"/>
      <c r="AQ455" s="1902"/>
      <c r="AR455" s="1902"/>
      <c r="AS455" s="1902"/>
      <c r="AT455" s="1902"/>
      <c r="AU455" s="1902"/>
      <c r="AV455" s="1902"/>
      <c r="AW455" s="1902"/>
      <c r="AX455" s="1902"/>
      <c r="AY455" s="1902"/>
      <c r="AZ455" s="1902"/>
      <c r="BA455" s="1902"/>
      <c r="BB455" s="1902"/>
      <c r="BC455" s="1902"/>
      <c r="BD455" s="1902"/>
      <c r="BE455" s="1902"/>
      <c r="BF455" s="1902"/>
      <c r="BG455" s="1902"/>
      <c r="BH455" s="1902"/>
      <c r="BI455" s="1902"/>
      <c r="BJ455" s="1902"/>
      <c r="BK455" s="1902"/>
      <c r="BL455" s="1902"/>
      <c r="BM455" s="1902"/>
      <c r="BN455" s="1902"/>
      <c r="BO455" s="1902"/>
      <c r="BP455" s="1902"/>
      <c r="BQ455" s="1902"/>
      <c r="BR455" s="1902"/>
      <c r="BS455" s="1902"/>
      <c r="BT455" s="1902"/>
      <c r="BU455" s="1902"/>
      <c r="BV455" s="1902"/>
      <c r="BW455" s="1902"/>
      <c r="BX455" s="1902"/>
      <c r="BY455" s="1902"/>
      <c r="BZ455" s="1902"/>
      <c r="CA455" s="1902"/>
      <c r="CB455" s="1902"/>
      <c r="CC455" s="1902"/>
      <c r="CD455" s="1902"/>
      <c r="CE455" s="1902"/>
      <c r="CF455" s="1902"/>
    </row>
    <row r="456" spans="2:84" s="329" customFormat="1">
      <c r="B456" s="1902"/>
      <c r="C456" s="1902"/>
      <c r="D456" s="1902"/>
      <c r="E456" s="1902"/>
      <c r="F456" s="1902"/>
      <c r="G456" s="1902"/>
      <c r="H456" s="1902"/>
      <c r="I456" s="1902"/>
      <c r="J456" s="1902"/>
      <c r="K456" s="1902"/>
      <c r="L456" s="1940"/>
      <c r="M456" s="1940"/>
      <c r="N456" s="1940"/>
      <c r="O456" s="1940"/>
      <c r="P456" s="339"/>
      <c r="Q456" s="1902"/>
      <c r="R456" s="1902"/>
      <c r="S456" s="1902"/>
      <c r="T456" s="1902"/>
      <c r="U456" s="1902"/>
      <c r="V456" s="1902"/>
      <c r="W456" s="1902"/>
      <c r="X456" s="1902"/>
      <c r="Y456" s="1902"/>
      <c r="Z456" s="1902"/>
      <c r="AA456" s="1902"/>
      <c r="AB456" s="1902"/>
      <c r="AC456" s="1902"/>
      <c r="AD456" s="1902"/>
      <c r="AE456" s="1902"/>
      <c r="AF456" s="1902"/>
      <c r="AG456" s="1902"/>
      <c r="AH456" s="1902"/>
      <c r="AI456" s="1902"/>
      <c r="AJ456" s="1902"/>
      <c r="AK456" s="1902"/>
      <c r="AL456" s="1902"/>
      <c r="AM456" s="1902"/>
      <c r="AN456" s="1902"/>
      <c r="AO456" s="1902"/>
      <c r="AP456" s="1902"/>
      <c r="AQ456" s="1902"/>
      <c r="AR456" s="1902"/>
      <c r="AS456" s="1902"/>
      <c r="AT456" s="1902"/>
      <c r="AU456" s="1902"/>
      <c r="AV456" s="1902"/>
      <c r="AW456" s="1902"/>
      <c r="AX456" s="1902"/>
      <c r="AY456" s="1902"/>
      <c r="AZ456" s="1902"/>
      <c r="BA456" s="1902"/>
      <c r="BB456" s="1902"/>
      <c r="BC456" s="1902"/>
      <c r="BD456" s="1902"/>
      <c r="BE456" s="1902"/>
      <c r="BF456" s="1902"/>
      <c r="BG456" s="1902"/>
      <c r="BH456" s="1902"/>
      <c r="BI456" s="1902"/>
      <c r="BJ456" s="1902"/>
      <c r="BK456" s="1902"/>
      <c r="BL456" s="1902"/>
      <c r="BM456" s="1902"/>
      <c r="BN456" s="1902"/>
      <c r="BO456" s="1902"/>
      <c r="BP456" s="1902"/>
      <c r="BQ456" s="1902"/>
      <c r="BR456" s="1902"/>
      <c r="BS456" s="1902"/>
      <c r="BT456" s="1902"/>
      <c r="BU456" s="1902"/>
      <c r="BV456" s="1902"/>
      <c r="BW456" s="1902"/>
      <c r="BX456" s="1902"/>
      <c r="BY456" s="1902"/>
      <c r="BZ456" s="1902"/>
      <c r="CA456" s="1902"/>
      <c r="CB456" s="1902"/>
      <c r="CC456" s="1902"/>
      <c r="CD456" s="1902"/>
      <c r="CE456" s="1902"/>
      <c r="CF456" s="1902"/>
    </row>
    <row r="457" spans="2:84" s="329" customFormat="1">
      <c r="B457" s="1902"/>
      <c r="C457" s="1902"/>
      <c r="D457" s="1902"/>
      <c r="E457" s="1902"/>
      <c r="F457" s="1902"/>
      <c r="G457" s="1902"/>
      <c r="H457" s="1902"/>
      <c r="I457" s="1902"/>
      <c r="J457" s="1902"/>
      <c r="K457" s="1902"/>
      <c r="L457" s="1940"/>
      <c r="M457" s="1940"/>
      <c r="N457" s="1940"/>
      <c r="O457" s="1940"/>
      <c r="P457" s="339"/>
      <c r="Q457" s="1902"/>
      <c r="R457" s="1902"/>
      <c r="S457" s="1902"/>
      <c r="T457" s="1902"/>
      <c r="U457" s="1902"/>
      <c r="V457" s="1902"/>
      <c r="W457" s="1902"/>
      <c r="X457" s="1902"/>
      <c r="Y457" s="1902"/>
      <c r="Z457" s="1902"/>
      <c r="AA457" s="1902"/>
      <c r="AB457" s="1902"/>
      <c r="AC457" s="1902"/>
      <c r="AD457" s="1902"/>
      <c r="AE457" s="1902"/>
      <c r="AF457" s="1902"/>
      <c r="AG457" s="1902"/>
      <c r="AH457" s="1902"/>
      <c r="AI457" s="1902"/>
      <c r="AJ457" s="1902"/>
      <c r="AK457" s="1902"/>
      <c r="AL457" s="1902"/>
      <c r="AM457" s="1902"/>
      <c r="AN457" s="1902"/>
      <c r="AO457" s="1902"/>
      <c r="AP457" s="1902"/>
      <c r="AQ457" s="1902"/>
      <c r="AR457" s="1902"/>
      <c r="AS457" s="1902"/>
      <c r="AT457" s="1902"/>
      <c r="AU457" s="1902"/>
      <c r="AV457" s="1902"/>
      <c r="AW457" s="1902"/>
      <c r="AX457" s="1902"/>
      <c r="AY457" s="1902"/>
      <c r="AZ457" s="1902"/>
      <c r="BA457" s="1902"/>
      <c r="BB457" s="1902"/>
      <c r="BC457" s="1902"/>
      <c r="BD457" s="1902"/>
      <c r="BE457" s="1902"/>
      <c r="BF457" s="1902"/>
      <c r="BG457" s="1902"/>
      <c r="BH457" s="1902"/>
      <c r="BI457" s="1902"/>
      <c r="BJ457" s="1902"/>
      <c r="BK457" s="1902"/>
      <c r="BL457" s="1902"/>
      <c r="BM457" s="1902"/>
      <c r="BN457" s="1902"/>
      <c r="BO457" s="1902"/>
      <c r="BP457" s="1902"/>
      <c r="BQ457" s="1902"/>
      <c r="BR457" s="1902"/>
      <c r="BS457" s="1902"/>
      <c r="BT457" s="1902"/>
      <c r="BU457" s="1902"/>
      <c r="BV457" s="1902"/>
      <c r="BW457" s="1902"/>
      <c r="BX457" s="1902"/>
      <c r="BY457" s="1902"/>
      <c r="BZ457" s="1902"/>
      <c r="CA457" s="1902"/>
      <c r="CB457" s="1902"/>
      <c r="CC457" s="1902"/>
      <c r="CD457" s="1902"/>
      <c r="CE457" s="1902"/>
      <c r="CF457" s="1902"/>
    </row>
    <row r="458" spans="2:84" s="329" customFormat="1">
      <c r="B458" s="1902"/>
      <c r="C458" s="1902"/>
      <c r="D458" s="1902"/>
      <c r="E458" s="1902"/>
      <c r="F458" s="1902"/>
      <c r="G458" s="1902"/>
      <c r="H458" s="1902"/>
      <c r="I458" s="1902"/>
      <c r="J458" s="1902"/>
      <c r="K458" s="1902"/>
      <c r="L458" s="1940"/>
      <c r="M458" s="1940"/>
      <c r="N458" s="1940"/>
      <c r="O458" s="1940"/>
      <c r="P458" s="339"/>
      <c r="Q458" s="1902"/>
      <c r="R458" s="1902"/>
      <c r="S458" s="1902"/>
      <c r="T458" s="1902"/>
      <c r="U458" s="1902"/>
      <c r="V458" s="1902"/>
      <c r="W458" s="1902"/>
      <c r="X458" s="1902"/>
      <c r="Y458" s="1902"/>
      <c r="Z458" s="1902"/>
      <c r="AA458" s="1902"/>
      <c r="AB458" s="1902"/>
      <c r="AC458" s="1902"/>
      <c r="AD458" s="1902"/>
      <c r="AE458" s="1902"/>
      <c r="AF458" s="1902"/>
      <c r="AG458" s="1902"/>
      <c r="AH458" s="1902"/>
      <c r="AI458" s="1902"/>
      <c r="AJ458" s="1902"/>
      <c r="AK458" s="1902"/>
      <c r="AL458" s="1902"/>
      <c r="AM458" s="1902"/>
      <c r="AN458" s="1902"/>
      <c r="AO458" s="1902"/>
      <c r="AP458" s="1902"/>
      <c r="AQ458" s="1902"/>
      <c r="AR458" s="1902"/>
      <c r="AS458" s="1902"/>
      <c r="AT458" s="1902"/>
      <c r="AU458" s="1902"/>
      <c r="AV458" s="1902"/>
      <c r="AW458" s="1902"/>
      <c r="AX458" s="1902"/>
      <c r="AY458" s="1902"/>
      <c r="AZ458" s="1902"/>
      <c r="BA458" s="1902"/>
      <c r="BB458" s="1902"/>
      <c r="BC458" s="1902"/>
      <c r="BD458" s="1902"/>
      <c r="BE458" s="1902"/>
      <c r="BF458" s="1902"/>
      <c r="BG458" s="1902"/>
      <c r="BH458" s="1902"/>
      <c r="BI458" s="1902"/>
      <c r="BJ458" s="1902"/>
      <c r="BK458" s="1902"/>
      <c r="BL458" s="1902"/>
      <c r="BM458" s="1902"/>
      <c r="BN458" s="1902"/>
      <c r="BO458" s="1902"/>
      <c r="BP458" s="1902"/>
      <c r="BQ458" s="1902"/>
      <c r="BR458" s="1902"/>
      <c r="BS458" s="1902"/>
      <c r="BT458" s="1902"/>
      <c r="BU458" s="1902"/>
      <c r="BV458" s="1902"/>
      <c r="BW458" s="1902"/>
      <c r="BX458" s="1902"/>
      <c r="BY458" s="1902"/>
      <c r="BZ458" s="1902"/>
      <c r="CA458" s="1902"/>
      <c r="CB458" s="1902"/>
      <c r="CC458" s="1902"/>
      <c r="CD458" s="1902"/>
      <c r="CE458" s="1902"/>
      <c r="CF458" s="1902"/>
    </row>
    <row r="459" spans="2:84" s="329" customFormat="1">
      <c r="B459" s="1902"/>
      <c r="C459" s="1902"/>
      <c r="D459" s="1902"/>
      <c r="E459" s="1902"/>
      <c r="F459" s="1902"/>
      <c r="G459" s="1902"/>
      <c r="H459" s="1902"/>
      <c r="I459" s="1902"/>
      <c r="J459" s="1902"/>
      <c r="K459" s="1902"/>
      <c r="L459" s="1940"/>
      <c r="M459" s="1940"/>
      <c r="N459" s="1940"/>
      <c r="O459" s="1940"/>
      <c r="P459" s="339"/>
      <c r="Q459" s="1902"/>
      <c r="R459" s="1902"/>
      <c r="S459" s="1902"/>
      <c r="T459" s="1902"/>
      <c r="U459" s="1902"/>
      <c r="V459" s="1902"/>
      <c r="W459" s="1902"/>
      <c r="X459" s="1902"/>
      <c r="Y459" s="1902"/>
      <c r="Z459" s="1902"/>
      <c r="AA459" s="1902"/>
      <c r="AB459" s="1902"/>
      <c r="AC459" s="1902"/>
      <c r="AD459" s="1902"/>
      <c r="AE459" s="1902"/>
      <c r="AF459" s="1902"/>
      <c r="AG459" s="1902"/>
      <c r="AH459" s="1902"/>
      <c r="AI459" s="1902"/>
      <c r="AJ459" s="1902"/>
      <c r="AK459" s="1902"/>
      <c r="AL459" s="1902"/>
      <c r="AM459" s="1902"/>
      <c r="AN459" s="1902"/>
      <c r="AO459" s="1902"/>
      <c r="AP459" s="1902"/>
      <c r="AQ459" s="1902"/>
      <c r="AR459" s="1902"/>
      <c r="AS459" s="1902"/>
      <c r="AT459" s="1902"/>
      <c r="AU459" s="1902"/>
      <c r="AV459" s="1902"/>
      <c r="AW459" s="1902"/>
      <c r="AX459" s="1902"/>
      <c r="AY459" s="1902"/>
      <c r="AZ459" s="1902"/>
      <c r="BA459" s="1902"/>
      <c r="BB459" s="1902"/>
      <c r="BC459" s="1902"/>
      <c r="BD459" s="1902"/>
      <c r="BE459" s="1902"/>
      <c r="BF459" s="1902"/>
      <c r="BG459" s="1902"/>
      <c r="BH459" s="1902"/>
      <c r="BI459" s="1902"/>
      <c r="BJ459" s="1902"/>
      <c r="BK459" s="1902"/>
      <c r="BL459" s="1902"/>
      <c r="BM459" s="1902"/>
      <c r="BN459" s="1902"/>
      <c r="BO459" s="1902"/>
      <c r="BP459" s="1902"/>
      <c r="BQ459" s="1902"/>
      <c r="BR459" s="1902"/>
      <c r="BS459" s="1902"/>
      <c r="BT459" s="1902"/>
      <c r="BU459" s="1902"/>
      <c r="BV459" s="1902"/>
      <c r="BW459" s="1902"/>
      <c r="BX459" s="1902"/>
      <c r="BY459" s="1902"/>
      <c r="BZ459" s="1902"/>
      <c r="CA459" s="1902"/>
      <c r="CB459" s="1902"/>
      <c r="CC459" s="1902"/>
      <c r="CD459" s="1902"/>
      <c r="CE459" s="1902"/>
      <c r="CF459" s="1902"/>
    </row>
    <row r="460" spans="2:84" s="329" customFormat="1">
      <c r="B460" s="1902"/>
      <c r="C460" s="1902"/>
      <c r="D460" s="1902"/>
      <c r="E460" s="1902"/>
      <c r="F460" s="1902"/>
      <c r="G460" s="1902"/>
      <c r="H460" s="1902"/>
      <c r="I460" s="1902"/>
      <c r="J460" s="1902"/>
      <c r="K460" s="1902"/>
      <c r="L460" s="1940"/>
      <c r="M460" s="1940"/>
      <c r="N460" s="1940"/>
      <c r="O460" s="1940"/>
      <c r="P460" s="339"/>
      <c r="Q460" s="1902"/>
      <c r="R460" s="1902"/>
      <c r="S460" s="1902"/>
      <c r="T460" s="1902"/>
      <c r="U460" s="1902"/>
      <c r="V460" s="1902"/>
      <c r="W460" s="1902"/>
      <c r="X460" s="1902"/>
      <c r="Y460" s="1902"/>
      <c r="Z460" s="1902"/>
      <c r="AA460" s="1902"/>
      <c r="AB460" s="1902"/>
      <c r="AC460" s="1902"/>
      <c r="AD460" s="1902"/>
      <c r="AE460" s="1902"/>
      <c r="AF460" s="1902"/>
      <c r="AG460" s="1902"/>
      <c r="AH460" s="1902"/>
      <c r="AI460" s="1902"/>
      <c r="AJ460" s="1902"/>
      <c r="AK460" s="1902"/>
      <c r="AL460" s="1902"/>
      <c r="AM460" s="1902"/>
      <c r="AN460" s="1902"/>
      <c r="AO460" s="1902"/>
      <c r="AP460" s="1902"/>
      <c r="AQ460" s="1902"/>
      <c r="AR460" s="1902"/>
      <c r="AS460" s="1902"/>
      <c r="AT460" s="1902"/>
      <c r="AU460" s="1902"/>
      <c r="AV460" s="1902"/>
      <c r="AW460" s="1902"/>
      <c r="AX460" s="1902"/>
      <c r="AY460" s="1902"/>
      <c r="AZ460" s="1902"/>
      <c r="BA460" s="1902"/>
      <c r="BB460" s="1902"/>
      <c r="BC460" s="1902"/>
      <c r="BD460" s="1902"/>
      <c r="BE460" s="1902"/>
      <c r="BF460" s="1902"/>
      <c r="BG460" s="1902"/>
      <c r="BH460" s="1902"/>
      <c r="BI460" s="1902"/>
      <c r="BJ460" s="1902"/>
      <c r="BK460" s="1902"/>
      <c r="BL460" s="1902"/>
      <c r="BM460" s="1902"/>
      <c r="BN460" s="1902"/>
      <c r="BO460" s="1902"/>
      <c r="BP460" s="1902"/>
      <c r="BQ460" s="1902"/>
      <c r="BR460" s="1902"/>
      <c r="BS460" s="1902"/>
      <c r="BT460" s="1902"/>
      <c r="BU460" s="1902"/>
      <c r="BV460" s="1902"/>
      <c r="BW460" s="1902"/>
      <c r="BX460" s="1902"/>
      <c r="BY460" s="1902"/>
      <c r="BZ460" s="1902"/>
      <c r="CA460" s="1902"/>
      <c r="CB460" s="1902"/>
      <c r="CC460" s="1902"/>
      <c r="CD460" s="1902"/>
      <c r="CE460" s="1902"/>
      <c r="CF460" s="1902"/>
    </row>
    <row r="461" spans="2:84" s="329" customFormat="1">
      <c r="B461" s="1902"/>
      <c r="C461" s="1902"/>
      <c r="D461" s="1902"/>
      <c r="E461" s="1902"/>
      <c r="F461" s="1902"/>
      <c r="G461" s="1902"/>
      <c r="H461" s="1902"/>
      <c r="I461" s="1902"/>
      <c r="J461" s="1902"/>
      <c r="K461" s="1902"/>
      <c r="L461" s="1940"/>
      <c r="M461" s="1940"/>
      <c r="N461" s="1940"/>
      <c r="O461" s="1940"/>
      <c r="P461" s="339"/>
      <c r="Q461" s="1902"/>
      <c r="R461" s="1902"/>
      <c r="S461" s="1902"/>
      <c r="T461" s="1902"/>
      <c r="U461" s="1902"/>
      <c r="V461" s="1902"/>
      <c r="W461" s="1902"/>
      <c r="X461" s="1902"/>
      <c r="Y461" s="1902"/>
      <c r="Z461" s="1902"/>
      <c r="AA461" s="1902"/>
      <c r="AB461" s="1902"/>
      <c r="AC461" s="1902"/>
      <c r="AD461" s="1902"/>
      <c r="AE461" s="1902"/>
      <c r="AF461" s="1902"/>
      <c r="AG461" s="1902"/>
      <c r="AH461" s="1902"/>
      <c r="AI461" s="1902"/>
      <c r="AJ461" s="1902"/>
      <c r="AK461" s="1902"/>
      <c r="AL461" s="1902"/>
      <c r="AM461" s="1902"/>
      <c r="AN461" s="1902"/>
      <c r="AO461" s="1902"/>
      <c r="AP461" s="1902"/>
      <c r="AQ461" s="1902"/>
      <c r="AR461" s="1902"/>
      <c r="AS461" s="1902"/>
      <c r="AT461" s="1902"/>
      <c r="AU461" s="1902"/>
      <c r="AV461" s="1902"/>
      <c r="AW461" s="1902"/>
      <c r="AX461" s="1902"/>
      <c r="AY461" s="1902"/>
      <c r="AZ461" s="1902"/>
      <c r="BA461" s="1902"/>
      <c r="BB461" s="1902"/>
      <c r="BC461" s="1902"/>
      <c r="BD461" s="1902"/>
      <c r="BE461" s="1902"/>
      <c r="BF461" s="1902"/>
      <c r="BG461" s="1902"/>
      <c r="BH461" s="1902"/>
      <c r="BI461" s="1902"/>
      <c r="BJ461" s="1902"/>
      <c r="BK461" s="1902"/>
      <c r="BL461" s="1902"/>
      <c r="BM461" s="1902"/>
      <c r="BN461" s="1902"/>
      <c r="BO461" s="1902"/>
      <c r="BP461" s="1902"/>
      <c r="BQ461" s="1902"/>
      <c r="BR461" s="1902"/>
      <c r="BS461" s="1902"/>
      <c r="BT461" s="1902"/>
      <c r="BU461" s="1902"/>
      <c r="BV461" s="1902"/>
      <c r="BW461" s="1902"/>
      <c r="BX461" s="1902"/>
      <c r="BY461" s="1902"/>
      <c r="BZ461" s="1902"/>
      <c r="CA461" s="1902"/>
      <c r="CB461" s="1902"/>
      <c r="CC461" s="1902"/>
      <c r="CD461" s="1902"/>
      <c r="CE461" s="1902"/>
      <c r="CF461" s="1902"/>
    </row>
    <row r="462" spans="2:84" s="329" customFormat="1">
      <c r="B462" s="1902"/>
      <c r="C462" s="1902"/>
      <c r="D462" s="1902"/>
      <c r="E462" s="1902"/>
      <c r="F462" s="1902"/>
      <c r="G462" s="1902"/>
      <c r="H462" s="1902"/>
      <c r="I462" s="1902"/>
      <c r="J462" s="1902"/>
      <c r="K462" s="1902"/>
      <c r="L462" s="1940"/>
      <c r="M462" s="1940"/>
      <c r="N462" s="1940"/>
      <c r="O462" s="1940"/>
      <c r="P462" s="339"/>
      <c r="Q462" s="1902"/>
      <c r="R462" s="1902"/>
      <c r="S462" s="1902"/>
      <c r="T462" s="1902"/>
      <c r="U462" s="1902"/>
      <c r="V462" s="1902"/>
      <c r="W462" s="1902"/>
      <c r="X462" s="1902"/>
      <c r="Y462" s="1902"/>
      <c r="Z462" s="1902"/>
      <c r="AA462" s="1902"/>
      <c r="AB462" s="1902"/>
      <c r="AC462" s="1902"/>
      <c r="AD462" s="1902"/>
      <c r="AE462" s="1902"/>
      <c r="AF462" s="1902"/>
      <c r="AG462" s="1902"/>
      <c r="AH462" s="1902"/>
      <c r="AI462" s="1902"/>
      <c r="AJ462" s="1902"/>
      <c r="AK462" s="1902"/>
      <c r="AL462" s="1902"/>
      <c r="AM462" s="1902"/>
      <c r="AN462" s="1902"/>
      <c r="AO462" s="1902"/>
      <c r="AP462" s="1902"/>
      <c r="AQ462" s="1902"/>
      <c r="AR462" s="1902"/>
      <c r="AS462" s="1902"/>
      <c r="AT462" s="1902"/>
      <c r="AU462" s="1902"/>
      <c r="AV462" s="1902"/>
      <c r="AW462" s="1902"/>
      <c r="AX462" s="1902"/>
      <c r="AY462" s="1902"/>
      <c r="AZ462" s="1902"/>
      <c r="BA462" s="1902"/>
      <c r="BB462" s="1902"/>
      <c r="BC462" s="1902"/>
      <c r="BD462" s="1902"/>
      <c r="BE462" s="1902"/>
      <c r="BF462" s="1902"/>
      <c r="BG462" s="1902"/>
      <c r="BH462" s="1902"/>
      <c r="BI462" s="1902"/>
      <c r="BJ462" s="1902"/>
      <c r="BK462" s="1902"/>
      <c r="BL462" s="1902"/>
      <c r="BM462" s="1902"/>
      <c r="BN462" s="1902"/>
      <c r="BO462" s="1902"/>
      <c r="BP462" s="1902"/>
      <c r="BQ462" s="1902"/>
      <c r="BR462" s="1902"/>
      <c r="BS462" s="1902"/>
      <c r="BT462" s="1902"/>
      <c r="BU462" s="1902"/>
      <c r="BV462" s="1902"/>
      <c r="BW462" s="1902"/>
      <c r="BX462" s="1902"/>
      <c r="BY462" s="1902"/>
      <c r="BZ462" s="1902"/>
      <c r="CA462" s="1902"/>
      <c r="CB462" s="1902"/>
      <c r="CC462" s="1902"/>
      <c r="CD462" s="1902"/>
      <c r="CE462" s="1902"/>
      <c r="CF462" s="1902"/>
    </row>
    <row r="463" spans="2:84" s="329" customFormat="1">
      <c r="B463" s="1902"/>
      <c r="C463" s="1902"/>
      <c r="D463" s="1902"/>
      <c r="E463" s="1902"/>
      <c r="F463" s="1902"/>
      <c r="G463" s="1902"/>
      <c r="H463" s="1902"/>
      <c r="I463" s="1902"/>
      <c r="J463" s="1902"/>
      <c r="K463" s="1902"/>
      <c r="L463" s="1940"/>
      <c r="M463" s="1940"/>
      <c r="N463" s="1940"/>
      <c r="O463" s="1940"/>
      <c r="P463" s="339"/>
      <c r="Q463" s="1902"/>
      <c r="R463" s="1902"/>
      <c r="S463" s="1902"/>
      <c r="T463" s="1902"/>
      <c r="U463" s="1902"/>
      <c r="V463" s="1902"/>
      <c r="W463" s="1902"/>
      <c r="X463" s="1902"/>
      <c r="Y463" s="1902"/>
      <c r="Z463" s="1902"/>
      <c r="AA463" s="1902"/>
      <c r="AB463" s="1902"/>
      <c r="AC463" s="1902"/>
      <c r="AD463" s="1902"/>
      <c r="AE463" s="1902"/>
      <c r="AF463" s="1902"/>
      <c r="AG463" s="1902"/>
      <c r="AH463" s="1902"/>
      <c r="AI463" s="1902"/>
      <c r="AJ463" s="1902"/>
      <c r="AK463" s="1902"/>
      <c r="AL463" s="1902"/>
      <c r="AM463" s="1902"/>
      <c r="AN463" s="1902"/>
      <c r="AO463" s="1902"/>
      <c r="AP463" s="1902"/>
      <c r="AQ463" s="1902"/>
      <c r="AR463" s="1902"/>
      <c r="AS463" s="1902"/>
      <c r="AT463" s="1902"/>
      <c r="AU463" s="1902"/>
      <c r="AV463" s="1902"/>
      <c r="AW463" s="1902"/>
      <c r="AX463" s="1902"/>
      <c r="AY463" s="1902"/>
      <c r="AZ463" s="1902"/>
      <c r="BA463" s="1902"/>
      <c r="BB463" s="1902"/>
      <c r="BC463" s="1902"/>
      <c r="BD463" s="1902"/>
      <c r="BE463" s="1902"/>
      <c r="BF463" s="1902"/>
      <c r="BG463" s="1902"/>
      <c r="BH463" s="1902"/>
      <c r="BI463" s="1902"/>
      <c r="BJ463" s="1902"/>
      <c r="BK463" s="1902"/>
      <c r="BL463" s="1902"/>
      <c r="BM463" s="1902"/>
      <c r="BN463" s="1902"/>
      <c r="BO463" s="1902"/>
      <c r="BP463" s="1902"/>
      <c r="BQ463" s="1902"/>
      <c r="BR463" s="1902"/>
      <c r="BS463" s="1902"/>
      <c r="BT463" s="1902"/>
      <c r="BU463" s="1902"/>
      <c r="BV463" s="1902"/>
      <c r="BW463" s="1902"/>
      <c r="BX463" s="1902"/>
      <c r="BY463" s="1902"/>
      <c r="BZ463" s="1902"/>
      <c r="CA463" s="1902"/>
      <c r="CB463" s="1902"/>
      <c r="CC463" s="1902"/>
      <c r="CD463" s="1902"/>
      <c r="CE463" s="1902"/>
      <c r="CF463" s="1902"/>
    </row>
    <row r="464" spans="2:84" s="329" customFormat="1">
      <c r="B464" s="1902"/>
      <c r="C464" s="1902"/>
      <c r="D464" s="1902"/>
      <c r="E464" s="1902"/>
      <c r="F464" s="1902"/>
      <c r="G464" s="1902"/>
      <c r="H464" s="1902"/>
      <c r="I464" s="1902"/>
      <c r="J464" s="1902"/>
      <c r="K464" s="1902"/>
      <c r="L464" s="1940"/>
      <c r="M464" s="1940"/>
      <c r="N464" s="1940"/>
      <c r="O464" s="1940"/>
      <c r="P464" s="339"/>
      <c r="Q464" s="1902"/>
      <c r="R464" s="1902"/>
      <c r="S464" s="1902"/>
      <c r="T464" s="1902"/>
      <c r="U464" s="1902"/>
      <c r="V464" s="1902"/>
      <c r="W464" s="1902"/>
      <c r="X464" s="1902"/>
      <c r="Y464" s="1902"/>
      <c r="Z464" s="1902"/>
      <c r="AA464" s="1902"/>
      <c r="AB464" s="1902"/>
      <c r="AC464" s="1902"/>
      <c r="AD464" s="1902"/>
      <c r="AE464" s="1902"/>
      <c r="AF464" s="1902"/>
      <c r="AG464" s="1902"/>
      <c r="AH464" s="1902"/>
      <c r="AI464" s="1902"/>
      <c r="AJ464" s="1902"/>
      <c r="AK464" s="1902"/>
      <c r="AL464" s="1902"/>
      <c r="AM464" s="1902"/>
      <c r="AN464" s="1902"/>
      <c r="AO464" s="1902"/>
      <c r="AP464" s="1902"/>
      <c r="AQ464" s="1902"/>
      <c r="AR464" s="1902"/>
      <c r="AS464" s="1902"/>
      <c r="AT464" s="1902"/>
      <c r="AU464" s="1902"/>
      <c r="AV464" s="1902"/>
      <c r="AW464" s="1902"/>
      <c r="AX464" s="1902"/>
      <c r="AY464" s="1902"/>
      <c r="AZ464" s="1902"/>
      <c r="BA464" s="1902"/>
      <c r="BB464" s="1902"/>
      <c r="BC464" s="1902"/>
      <c r="BD464" s="1902"/>
      <c r="BE464" s="1902"/>
      <c r="BF464" s="1902"/>
      <c r="BG464" s="1902"/>
      <c r="BH464" s="1902"/>
      <c r="BI464" s="1902"/>
      <c r="BJ464" s="1902"/>
      <c r="BK464" s="1902"/>
      <c r="BL464" s="1902"/>
      <c r="BM464" s="1902"/>
      <c r="BN464" s="1902"/>
      <c r="BO464" s="1902"/>
      <c r="BP464" s="1902"/>
      <c r="BQ464" s="1902"/>
      <c r="BR464" s="1902"/>
      <c r="BS464" s="1902"/>
      <c r="BT464" s="1902"/>
      <c r="BU464" s="1902"/>
      <c r="BV464" s="1902"/>
      <c r="BW464" s="1902"/>
      <c r="BX464" s="1902"/>
      <c r="BY464" s="1902"/>
      <c r="BZ464" s="1902"/>
      <c r="CA464" s="1902"/>
      <c r="CB464" s="1902"/>
      <c r="CC464" s="1902"/>
      <c r="CD464" s="1902"/>
      <c r="CE464" s="1902"/>
      <c r="CF464" s="1902"/>
    </row>
    <row r="465" spans="2:84" s="329" customFormat="1">
      <c r="B465" s="1902"/>
      <c r="C465" s="1902"/>
      <c r="D465" s="1902"/>
      <c r="E465" s="1902"/>
      <c r="F465" s="1902"/>
      <c r="G465" s="1902"/>
      <c r="H465" s="1902"/>
      <c r="I465" s="1902"/>
      <c r="J465" s="1902"/>
      <c r="K465" s="1902"/>
      <c r="L465" s="1940"/>
      <c r="M465" s="1940"/>
      <c r="N465" s="1940"/>
      <c r="O465" s="1940"/>
      <c r="P465" s="339"/>
      <c r="Q465" s="1902"/>
      <c r="R465" s="1902"/>
      <c r="S465" s="1902"/>
      <c r="T465" s="1902"/>
      <c r="U465" s="1902"/>
      <c r="V465" s="1902"/>
      <c r="W465" s="1902"/>
      <c r="X465" s="1902"/>
      <c r="Y465" s="1902"/>
      <c r="Z465" s="1902"/>
      <c r="AA465" s="1902"/>
      <c r="AB465" s="1902"/>
      <c r="AC465" s="1902"/>
      <c r="AD465" s="1902"/>
      <c r="AE465" s="1902"/>
      <c r="AF465" s="1902"/>
      <c r="AG465" s="1902"/>
      <c r="AH465" s="1902"/>
      <c r="AI465" s="1902"/>
      <c r="AJ465" s="1902"/>
      <c r="AK465" s="1902"/>
      <c r="AL465" s="1902"/>
      <c r="AM465" s="1902"/>
      <c r="AN465" s="1902"/>
      <c r="AO465" s="1902"/>
      <c r="AP465" s="1902"/>
      <c r="AQ465" s="1902"/>
      <c r="AR465" s="1902"/>
      <c r="AS465" s="1902"/>
      <c r="AT465" s="1902"/>
      <c r="AU465" s="1902"/>
      <c r="AV465" s="1902"/>
      <c r="AW465" s="1902"/>
      <c r="AX465" s="1902"/>
      <c r="AY465" s="1902"/>
      <c r="AZ465" s="1902"/>
      <c r="BA465" s="1902"/>
      <c r="BB465" s="1902"/>
      <c r="BC465" s="1902"/>
      <c r="BD465" s="1902"/>
      <c r="BE465" s="1902"/>
      <c r="BF465" s="1902"/>
      <c r="BG465" s="1902"/>
      <c r="BH465" s="1902"/>
      <c r="BI465" s="1902"/>
      <c r="BJ465" s="1902"/>
      <c r="BK465" s="1902"/>
      <c r="BL465" s="1902"/>
      <c r="BM465" s="1902"/>
      <c r="BN465" s="1902"/>
      <c r="BO465" s="1902"/>
      <c r="BP465" s="1902"/>
      <c r="BQ465" s="1902"/>
      <c r="BR465" s="1902"/>
      <c r="BS465" s="1902"/>
      <c r="BT465" s="1902"/>
      <c r="BU465" s="1902"/>
      <c r="BV465" s="1902"/>
      <c r="BW465" s="1902"/>
      <c r="BX465" s="1902"/>
      <c r="BY465" s="1902"/>
      <c r="BZ465" s="1902"/>
      <c r="CA465" s="1902"/>
      <c r="CB465" s="1902"/>
      <c r="CC465" s="1902"/>
      <c r="CD465" s="1902"/>
      <c r="CE465" s="1902"/>
      <c r="CF465" s="1902"/>
    </row>
    <row r="466" spans="2:84" s="329" customFormat="1">
      <c r="B466" s="1902"/>
      <c r="C466" s="1902"/>
      <c r="D466" s="1902"/>
      <c r="E466" s="1902"/>
      <c r="F466" s="1902"/>
      <c r="G466" s="1902"/>
      <c r="H466" s="1902"/>
      <c r="I466" s="1902"/>
      <c r="J466" s="1902"/>
      <c r="K466" s="1902"/>
      <c r="L466" s="1940"/>
      <c r="M466" s="1940"/>
      <c r="N466" s="1940"/>
      <c r="O466" s="1940"/>
      <c r="P466" s="339"/>
      <c r="Q466" s="1902"/>
      <c r="R466" s="1902"/>
      <c r="S466" s="1902"/>
      <c r="T466" s="1902"/>
      <c r="U466" s="1902"/>
      <c r="V466" s="1902"/>
      <c r="W466" s="1902"/>
      <c r="X466" s="1902"/>
      <c r="Y466" s="1902"/>
      <c r="Z466" s="1902"/>
      <c r="AA466" s="1902"/>
      <c r="AB466" s="1902"/>
      <c r="AC466" s="1902"/>
      <c r="AD466" s="1902"/>
      <c r="AE466" s="1902"/>
      <c r="AF466" s="1902"/>
      <c r="AG466" s="1902"/>
      <c r="AH466" s="1902"/>
      <c r="AI466" s="1902"/>
      <c r="AJ466" s="1902"/>
      <c r="AK466" s="1902"/>
      <c r="AL466" s="1902"/>
      <c r="AM466" s="1902"/>
      <c r="AN466" s="1902"/>
      <c r="AO466" s="1902"/>
      <c r="AP466" s="1902"/>
      <c r="AQ466" s="1902"/>
      <c r="AR466" s="1902"/>
      <c r="AS466" s="1902"/>
      <c r="AT466" s="1902"/>
      <c r="AU466" s="1902"/>
      <c r="AV466" s="1902"/>
      <c r="AW466" s="1902"/>
      <c r="AX466" s="1902"/>
      <c r="AY466" s="1902"/>
      <c r="AZ466" s="1902"/>
      <c r="BA466" s="1902"/>
      <c r="BB466" s="1902"/>
      <c r="BC466" s="1902"/>
      <c r="BD466" s="1902"/>
      <c r="BE466" s="1902"/>
      <c r="BF466" s="1902"/>
      <c r="BG466" s="1902"/>
      <c r="BH466" s="1902"/>
      <c r="BI466" s="1902"/>
      <c r="BJ466" s="1902"/>
      <c r="BK466" s="1902"/>
      <c r="BL466" s="1902"/>
      <c r="BM466" s="1902"/>
      <c r="BN466" s="1902"/>
      <c r="BO466" s="1902"/>
      <c r="BP466" s="1902"/>
      <c r="BQ466" s="1902"/>
      <c r="BR466" s="1902"/>
      <c r="BS466" s="1902"/>
      <c r="BT466" s="1902"/>
      <c r="BU466" s="1902"/>
      <c r="BV466" s="1902"/>
      <c r="BW466" s="1902"/>
      <c r="BX466" s="1902"/>
      <c r="BY466" s="1902"/>
      <c r="BZ466" s="1902"/>
      <c r="CA466" s="1902"/>
      <c r="CB466" s="1902"/>
      <c r="CC466" s="1902"/>
      <c r="CD466" s="1902"/>
      <c r="CE466" s="1902"/>
      <c r="CF466" s="1902"/>
    </row>
    <row r="467" spans="2:84" s="329" customFormat="1">
      <c r="B467" s="1902"/>
      <c r="C467" s="1902"/>
      <c r="D467" s="1902"/>
      <c r="E467" s="1902"/>
      <c r="F467" s="1902"/>
      <c r="G467" s="1902"/>
      <c r="H467" s="1902"/>
      <c r="I467" s="1902"/>
      <c r="J467" s="1902"/>
      <c r="K467" s="1902"/>
      <c r="L467" s="1940"/>
      <c r="M467" s="1940"/>
      <c r="N467" s="1940"/>
      <c r="O467" s="1940"/>
      <c r="P467" s="339"/>
      <c r="Q467" s="1902"/>
      <c r="R467" s="1902"/>
      <c r="S467" s="1902"/>
      <c r="T467" s="1902"/>
      <c r="U467" s="1902"/>
      <c r="V467" s="1902"/>
      <c r="W467" s="1902"/>
      <c r="X467" s="1902"/>
      <c r="Y467" s="1902"/>
      <c r="Z467" s="1902"/>
      <c r="AA467" s="1902"/>
      <c r="AB467" s="1902"/>
      <c r="AC467" s="1902"/>
      <c r="AD467" s="1902"/>
      <c r="AE467" s="1902"/>
      <c r="AF467" s="1902"/>
      <c r="AG467" s="1902"/>
      <c r="AH467" s="1902"/>
      <c r="AI467" s="1902"/>
      <c r="AJ467" s="1902"/>
      <c r="AK467" s="1902"/>
      <c r="AL467" s="1902"/>
      <c r="AM467" s="1902"/>
      <c r="AN467" s="1902"/>
      <c r="AO467" s="1902"/>
      <c r="AP467" s="1902"/>
      <c r="AQ467" s="1902"/>
      <c r="AR467" s="1902"/>
      <c r="AS467" s="1902"/>
      <c r="AT467" s="1902"/>
      <c r="AU467" s="1902"/>
      <c r="AV467" s="1902"/>
      <c r="AW467" s="1902"/>
      <c r="AX467" s="1902"/>
      <c r="AY467" s="1902"/>
      <c r="AZ467" s="1902"/>
      <c r="BA467" s="1902"/>
      <c r="BB467" s="1902"/>
      <c r="BC467" s="1902"/>
      <c r="BD467" s="1902"/>
      <c r="BE467" s="1902"/>
      <c r="BF467" s="1902"/>
      <c r="BG467" s="1902"/>
      <c r="BH467" s="1902"/>
      <c r="BI467" s="1902"/>
      <c r="BJ467" s="1902"/>
      <c r="BK467" s="1902"/>
      <c r="BL467" s="1902"/>
      <c r="BM467" s="1902"/>
      <c r="BN467" s="1902"/>
      <c r="BO467" s="1902"/>
      <c r="BP467" s="1902"/>
      <c r="BQ467" s="1902"/>
      <c r="BR467" s="1902"/>
      <c r="BS467" s="1902"/>
      <c r="BT467" s="1902"/>
      <c r="BU467" s="1902"/>
      <c r="BV467" s="1902"/>
      <c r="BW467" s="1902"/>
      <c r="BX467" s="1902"/>
      <c r="BY467" s="1902"/>
      <c r="BZ467" s="1902"/>
      <c r="CA467" s="1902"/>
      <c r="CB467" s="1902"/>
      <c r="CC467" s="1902"/>
      <c r="CD467" s="1902"/>
      <c r="CE467" s="1902"/>
      <c r="CF467" s="1902"/>
    </row>
    <row r="468" spans="2:84" s="329" customFormat="1">
      <c r="B468" s="1902"/>
      <c r="C468" s="1902"/>
      <c r="D468" s="1902"/>
      <c r="E468" s="1902"/>
      <c r="F468" s="1902"/>
      <c r="G468" s="1902"/>
      <c r="H468" s="1902"/>
      <c r="I468" s="1902"/>
      <c r="J468" s="1902"/>
      <c r="K468" s="1902"/>
      <c r="L468" s="1940"/>
      <c r="M468" s="1940"/>
      <c r="N468" s="1940"/>
      <c r="O468" s="1940"/>
      <c r="P468" s="339"/>
      <c r="Q468" s="1902"/>
      <c r="R468" s="1902"/>
      <c r="S468" s="1902"/>
      <c r="T468" s="1902"/>
      <c r="U468" s="1902"/>
      <c r="V468" s="1902"/>
      <c r="W468" s="1902"/>
      <c r="X468" s="1902"/>
      <c r="Y468" s="1902"/>
      <c r="Z468" s="1902"/>
      <c r="AA468" s="1902"/>
      <c r="AB468" s="1902"/>
      <c r="AC468" s="1902"/>
      <c r="AD468" s="1902"/>
      <c r="AE468" s="1902"/>
      <c r="AF468" s="1902"/>
      <c r="AG468" s="1902"/>
      <c r="AH468" s="1902"/>
      <c r="AI468" s="1902"/>
      <c r="AJ468" s="1902"/>
      <c r="AK468" s="1902"/>
      <c r="AL468" s="1902"/>
      <c r="AM468" s="1902"/>
      <c r="AN468" s="1902"/>
      <c r="AO468" s="1902"/>
      <c r="AP468" s="1902"/>
      <c r="AQ468" s="1902"/>
      <c r="AR468" s="1902"/>
      <c r="AS468" s="1902"/>
      <c r="AT468" s="1902"/>
      <c r="AU468" s="1902"/>
      <c r="AV468" s="1902"/>
      <c r="AW468" s="1902"/>
      <c r="AX468" s="1902"/>
      <c r="AY468" s="1902"/>
      <c r="AZ468" s="1902"/>
      <c r="BA468" s="1902"/>
      <c r="BB468" s="1902"/>
      <c r="BC468" s="1902"/>
      <c r="BD468" s="1902"/>
      <c r="BE468" s="1902"/>
      <c r="BF468" s="1902"/>
      <c r="BG468" s="1902"/>
      <c r="BH468" s="1902"/>
      <c r="BI468" s="1902"/>
      <c r="BJ468" s="1902"/>
      <c r="BK468" s="1902"/>
      <c r="BL468" s="1902"/>
      <c r="BM468" s="1902"/>
      <c r="BN468" s="1902"/>
      <c r="BO468" s="1902"/>
      <c r="BP468" s="1902"/>
      <c r="BQ468" s="1902"/>
      <c r="BR468" s="1902"/>
      <c r="BS468" s="1902"/>
      <c r="BT468" s="1902"/>
      <c r="BU468" s="1902"/>
      <c r="BV468" s="1902"/>
      <c r="BW468" s="1902"/>
      <c r="BX468" s="1902"/>
      <c r="BY468" s="1902"/>
      <c r="BZ468" s="1902"/>
      <c r="CA468" s="1902"/>
      <c r="CB468" s="1902"/>
      <c r="CC468" s="1902"/>
      <c r="CD468" s="1902"/>
      <c r="CE468" s="1902"/>
      <c r="CF468" s="1902"/>
    </row>
    <row r="469" spans="2:84" s="329" customFormat="1">
      <c r="B469" s="1902"/>
      <c r="C469" s="1902"/>
      <c r="D469" s="1902"/>
      <c r="E469" s="1902"/>
      <c r="F469" s="1902"/>
      <c r="G469" s="1902"/>
      <c r="H469" s="1902"/>
      <c r="I469" s="1902"/>
      <c r="J469" s="1902"/>
      <c r="K469" s="1902"/>
      <c r="L469" s="1940"/>
      <c r="M469" s="1940"/>
      <c r="N469" s="1940"/>
      <c r="O469" s="1940"/>
      <c r="P469" s="339"/>
      <c r="Q469" s="1902"/>
      <c r="R469" s="1902"/>
      <c r="S469" s="1902"/>
      <c r="T469" s="1902"/>
      <c r="U469" s="1902"/>
      <c r="V469" s="1902"/>
      <c r="W469" s="1902"/>
      <c r="X469" s="1902"/>
      <c r="Y469" s="1902"/>
      <c r="Z469" s="1902"/>
      <c r="AA469" s="1902"/>
      <c r="AB469" s="1902"/>
      <c r="AC469" s="1902"/>
      <c r="AD469" s="1902"/>
      <c r="AE469" s="1902"/>
      <c r="AF469" s="1902"/>
      <c r="AG469" s="1902"/>
      <c r="AH469" s="1902"/>
      <c r="AI469" s="1902"/>
      <c r="AJ469" s="1902"/>
      <c r="AK469" s="1902"/>
      <c r="AL469" s="1902"/>
      <c r="AM469" s="1902"/>
      <c r="AN469" s="1902"/>
      <c r="AO469" s="1902"/>
      <c r="AP469" s="1902"/>
      <c r="AQ469" s="1902"/>
      <c r="AR469" s="1902"/>
      <c r="AS469" s="1902"/>
      <c r="AT469" s="1902"/>
      <c r="AU469" s="1902"/>
      <c r="AV469" s="1902"/>
      <c r="AW469" s="1902"/>
      <c r="AX469" s="1902"/>
      <c r="AY469" s="1902"/>
      <c r="AZ469" s="1902"/>
      <c r="BA469" s="1902"/>
      <c r="BB469" s="1902"/>
      <c r="BC469" s="1902"/>
      <c r="BD469" s="1902"/>
      <c r="BE469" s="1902"/>
      <c r="BF469" s="1902"/>
      <c r="BG469" s="1902"/>
      <c r="BH469" s="1902"/>
      <c r="BI469" s="1902"/>
      <c r="BJ469" s="1902"/>
      <c r="BK469" s="1902"/>
      <c r="BL469" s="1902"/>
      <c r="BM469" s="1902"/>
      <c r="BN469" s="1902"/>
      <c r="BO469" s="1902"/>
      <c r="BP469" s="1902"/>
      <c r="BQ469" s="1902"/>
      <c r="BR469" s="1902"/>
      <c r="BS469" s="1902"/>
      <c r="BT469" s="1902"/>
      <c r="BU469" s="1902"/>
      <c r="BV469" s="1902"/>
      <c r="BW469" s="1902"/>
      <c r="BX469" s="1902"/>
      <c r="BY469" s="1902"/>
      <c r="BZ469" s="1902"/>
      <c r="CA469" s="1902"/>
      <c r="CB469" s="1902"/>
      <c r="CC469" s="1902"/>
      <c r="CD469" s="1902"/>
      <c r="CE469" s="1902"/>
      <c r="CF469" s="1902"/>
    </row>
    <row r="470" spans="2:84" s="329" customFormat="1">
      <c r="B470" s="1902"/>
      <c r="C470" s="1902"/>
      <c r="D470" s="1902"/>
      <c r="E470" s="1902"/>
      <c r="F470" s="1902"/>
      <c r="G470" s="1902"/>
      <c r="H470" s="1902"/>
      <c r="I470" s="1902"/>
      <c r="J470" s="1902"/>
      <c r="K470" s="1902"/>
      <c r="L470" s="1940"/>
      <c r="M470" s="1940"/>
      <c r="N470" s="1940"/>
      <c r="O470" s="1940"/>
      <c r="P470" s="339"/>
      <c r="Q470" s="1902"/>
      <c r="R470" s="1902"/>
      <c r="S470" s="1902"/>
      <c r="T470" s="1902"/>
      <c r="U470" s="1902"/>
      <c r="V470" s="1902"/>
      <c r="W470" s="1902"/>
      <c r="X470" s="1902"/>
      <c r="Y470" s="1902"/>
      <c r="Z470" s="1902"/>
      <c r="AA470" s="1902"/>
      <c r="AB470" s="1902"/>
      <c r="AC470" s="1902"/>
      <c r="AD470" s="1902"/>
      <c r="AE470" s="1902"/>
      <c r="AF470" s="1902"/>
      <c r="AG470" s="1902"/>
      <c r="AH470" s="1902"/>
      <c r="AI470" s="1902"/>
      <c r="AJ470" s="1902"/>
      <c r="AK470" s="1902"/>
      <c r="AL470" s="1902"/>
      <c r="AM470" s="1902"/>
      <c r="AN470" s="1902"/>
      <c r="AO470" s="1902"/>
      <c r="AP470" s="1902"/>
      <c r="AQ470" s="1902"/>
      <c r="AR470" s="1902"/>
      <c r="AS470" s="1902"/>
      <c r="AT470" s="1902"/>
      <c r="AU470" s="1902"/>
      <c r="AV470" s="1902"/>
      <c r="AW470" s="1902"/>
      <c r="AX470" s="1902"/>
      <c r="AY470" s="1902"/>
      <c r="AZ470" s="1902"/>
      <c r="BA470" s="1902"/>
      <c r="BB470" s="1902"/>
      <c r="BC470" s="1902"/>
      <c r="BD470" s="1902"/>
      <c r="BE470" s="1902"/>
      <c r="BF470" s="1902"/>
      <c r="BG470" s="1902"/>
      <c r="BH470" s="1902"/>
      <c r="BI470" s="1902"/>
      <c r="BJ470" s="1902"/>
      <c r="BK470" s="1902"/>
      <c r="BL470" s="1902"/>
      <c r="BM470" s="1902"/>
      <c r="BN470" s="1902"/>
      <c r="BO470" s="1902"/>
      <c r="BP470" s="1902"/>
      <c r="BQ470" s="1902"/>
      <c r="BR470" s="1902"/>
      <c r="BS470" s="1902"/>
      <c r="BT470" s="1902"/>
      <c r="BU470" s="1902"/>
      <c r="BV470" s="1902"/>
      <c r="BW470" s="1902"/>
      <c r="BX470" s="1902"/>
      <c r="BY470" s="1902"/>
      <c r="BZ470" s="1902"/>
      <c r="CA470" s="1902"/>
      <c r="CB470" s="1902"/>
      <c r="CC470" s="1902"/>
      <c r="CD470" s="1902"/>
      <c r="CE470" s="1902"/>
      <c r="CF470" s="1902"/>
    </row>
    <row r="471" spans="2:84" s="329" customFormat="1">
      <c r="B471" s="1902"/>
      <c r="C471" s="1902"/>
      <c r="D471" s="1902"/>
      <c r="E471" s="1902"/>
      <c r="F471" s="1902"/>
      <c r="G471" s="1902"/>
      <c r="H471" s="1902"/>
      <c r="I471" s="1902"/>
      <c r="J471" s="1902"/>
      <c r="K471" s="1902"/>
      <c r="L471" s="1940"/>
      <c r="M471" s="1940"/>
      <c r="N471" s="1940"/>
      <c r="O471" s="1940"/>
      <c r="P471" s="339"/>
      <c r="Q471" s="1902"/>
      <c r="R471" s="1902"/>
      <c r="S471" s="1902"/>
      <c r="T471" s="1902"/>
      <c r="U471" s="1902"/>
      <c r="V471" s="1902"/>
      <c r="W471" s="1902"/>
      <c r="X471" s="1902"/>
      <c r="Y471" s="1902"/>
      <c r="Z471" s="1902"/>
      <c r="AA471" s="1902"/>
      <c r="AB471" s="1902"/>
      <c r="AC471" s="1902"/>
      <c r="AD471" s="1902"/>
      <c r="AE471" s="1902"/>
      <c r="AF471" s="1902"/>
      <c r="AG471" s="1902"/>
      <c r="AH471" s="1902"/>
      <c r="AI471" s="1902"/>
      <c r="AJ471" s="1902"/>
      <c r="AK471" s="1902"/>
      <c r="AL471" s="1902"/>
      <c r="AM471" s="1902"/>
      <c r="AN471" s="1902"/>
      <c r="AO471" s="1902"/>
      <c r="AP471" s="1902"/>
      <c r="AQ471" s="1902"/>
      <c r="AR471" s="1902"/>
      <c r="AS471" s="1902"/>
      <c r="AT471" s="1902"/>
      <c r="AU471" s="1902"/>
      <c r="AV471" s="1902"/>
      <c r="AW471" s="1902"/>
      <c r="AX471" s="1902"/>
      <c r="AY471" s="1902"/>
      <c r="AZ471" s="1902"/>
      <c r="BA471" s="1902"/>
      <c r="BB471" s="1902"/>
      <c r="BC471" s="1902"/>
      <c r="BD471" s="1902"/>
      <c r="BE471" s="1902"/>
      <c r="BF471" s="1902"/>
      <c r="BG471" s="1902"/>
      <c r="BH471" s="1902"/>
      <c r="BI471" s="1902"/>
      <c r="BJ471" s="1902"/>
      <c r="BK471" s="1902"/>
      <c r="BL471" s="1902"/>
      <c r="BM471" s="1902"/>
      <c r="BN471" s="1902"/>
      <c r="BO471" s="1902"/>
      <c r="BP471" s="1902"/>
      <c r="BQ471" s="1902"/>
      <c r="BR471" s="1902"/>
      <c r="BS471" s="1902"/>
      <c r="BT471" s="1902"/>
      <c r="BU471" s="1902"/>
      <c r="BV471" s="1902"/>
      <c r="BW471" s="1902"/>
      <c r="BX471" s="1902"/>
      <c r="BY471" s="1902"/>
      <c r="BZ471" s="1902"/>
      <c r="CA471" s="1902"/>
      <c r="CB471" s="1902"/>
      <c r="CC471" s="1902"/>
      <c r="CD471" s="1902"/>
      <c r="CE471" s="1902"/>
      <c r="CF471" s="1902"/>
    </row>
    <row r="472" spans="2:84" s="329" customFormat="1">
      <c r="B472" s="1902"/>
      <c r="C472" s="1902"/>
      <c r="D472" s="1902"/>
      <c r="E472" s="1902"/>
      <c r="F472" s="1902"/>
      <c r="G472" s="1902"/>
      <c r="H472" s="1902"/>
      <c r="I472" s="1902"/>
      <c r="J472" s="1902"/>
      <c r="K472" s="1902"/>
      <c r="L472" s="1940"/>
      <c r="M472" s="1940"/>
      <c r="N472" s="1940"/>
      <c r="O472" s="1940"/>
      <c r="P472" s="339"/>
      <c r="Q472" s="1902"/>
      <c r="R472" s="1902"/>
      <c r="S472" s="1902"/>
      <c r="T472" s="1902"/>
      <c r="U472" s="1902"/>
      <c r="V472" s="1902"/>
      <c r="W472" s="1902"/>
      <c r="X472" s="1902"/>
      <c r="Y472" s="1902"/>
      <c r="Z472" s="1902"/>
      <c r="AA472" s="1902"/>
      <c r="AB472" s="1902"/>
      <c r="AC472" s="1902"/>
      <c r="AD472" s="1902"/>
      <c r="AE472" s="1902"/>
      <c r="AF472" s="1902"/>
      <c r="AG472" s="1902"/>
      <c r="AH472" s="1902"/>
      <c r="AI472" s="1902"/>
      <c r="AJ472" s="1902"/>
      <c r="AK472" s="1902"/>
      <c r="AL472" s="1902"/>
      <c r="AM472" s="1902"/>
      <c r="AN472" s="1902"/>
      <c r="AO472" s="1902"/>
      <c r="AP472" s="1902"/>
      <c r="AQ472" s="1902"/>
      <c r="AR472" s="1902"/>
      <c r="AS472" s="1902"/>
      <c r="AT472" s="1902"/>
      <c r="AU472" s="1902"/>
      <c r="AV472" s="1902"/>
      <c r="AW472" s="1902"/>
      <c r="AX472" s="1902"/>
      <c r="AY472" s="1902"/>
      <c r="AZ472" s="1902"/>
      <c r="BA472" s="1902"/>
      <c r="BB472" s="1902"/>
      <c r="BC472" s="1902"/>
      <c r="BD472" s="1902"/>
      <c r="BE472" s="1902"/>
      <c r="BF472" s="1902"/>
      <c r="BG472" s="1902"/>
      <c r="BH472" s="1902"/>
      <c r="BI472" s="1902"/>
      <c r="BJ472" s="1902"/>
      <c r="BK472" s="1902"/>
      <c r="BL472" s="1902"/>
      <c r="BM472" s="1902"/>
      <c r="BN472" s="1902"/>
      <c r="BO472" s="1902"/>
      <c r="BP472" s="1902"/>
      <c r="BQ472" s="1902"/>
      <c r="BR472" s="1902"/>
      <c r="BS472" s="1902"/>
      <c r="BT472" s="1902"/>
      <c r="BU472" s="1902"/>
      <c r="BV472" s="1902"/>
      <c r="BW472" s="1902"/>
      <c r="BX472" s="1902"/>
      <c r="BY472" s="1902"/>
      <c r="BZ472" s="1902"/>
      <c r="CA472" s="1902"/>
      <c r="CB472" s="1902"/>
      <c r="CC472" s="1902"/>
      <c r="CD472" s="1902"/>
      <c r="CE472" s="1902"/>
      <c r="CF472" s="1902"/>
    </row>
    <row r="473" spans="2:84" s="329" customFormat="1">
      <c r="B473" s="1902"/>
      <c r="C473" s="1902"/>
      <c r="D473" s="1902"/>
      <c r="E473" s="1902"/>
      <c r="F473" s="1902"/>
      <c r="G473" s="1902"/>
      <c r="H473" s="1902"/>
      <c r="I473" s="1902"/>
      <c r="J473" s="1902"/>
      <c r="K473" s="1902"/>
      <c r="L473" s="1940"/>
      <c r="M473" s="1940"/>
      <c r="N473" s="1940"/>
      <c r="O473" s="1940"/>
      <c r="P473" s="339"/>
      <c r="Q473" s="1902"/>
      <c r="R473" s="1902"/>
      <c r="S473" s="1902"/>
      <c r="T473" s="1902"/>
      <c r="U473" s="1902"/>
      <c r="V473" s="1902"/>
      <c r="W473" s="1902"/>
      <c r="X473" s="1902"/>
      <c r="Y473" s="1902"/>
      <c r="Z473" s="1902"/>
      <c r="AA473" s="1902"/>
      <c r="AB473" s="1902"/>
      <c r="AC473" s="1902"/>
      <c r="AD473" s="1902"/>
      <c r="AE473" s="1902"/>
      <c r="AF473" s="1902"/>
      <c r="AG473" s="1902"/>
      <c r="AH473" s="1902"/>
      <c r="AI473" s="1902"/>
      <c r="AJ473" s="1902"/>
      <c r="AK473" s="1902"/>
      <c r="AL473" s="1902"/>
      <c r="AM473" s="1902"/>
      <c r="AN473" s="1902"/>
      <c r="AO473" s="1902"/>
      <c r="AP473" s="1902"/>
      <c r="AQ473" s="1902"/>
      <c r="AR473" s="1902"/>
      <c r="AS473" s="1902"/>
      <c r="AT473" s="1902"/>
      <c r="AU473" s="1902"/>
      <c r="AV473" s="1902"/>
      <c r="AW473" s="1902"/>
      <c r="AX473" s="1902"/>
      <c r="AY473" s="1902"/>
      <c r="AZ473" s="1902"/>
      <c r="BA473" s="1902"/>
      <c r="BB473" s="1902"/>
      <c r="BC473" s="1902"/>
      <c r="BD473" s="1902"/>
      <c r="BE473" s="1902"/>
      <c r="BF473" s="1902"/>
      <c r="BG473" s="1902"/>
      <c r="BH473" s="1902"/>
      <c r="BI473" s="1902"/>
      <c r="BJ473" s="1902"/>
      <c r="BK473" s="1902"/>
      <c r="BL473" s="1902"/>
      <c r="BM473" s="1902"/>
      <c r="BN473" s="1902"/>
      <c r="BO473" s="1902"/>
      <c r="BP473" s="1902"/>
      <c r="BQ473" s="1902"/>
      <c r="BR473" s="1902"/>
      <c r="BS473" s="1902"/>
      <c r="BT473" s="1902"/>
      <c r="BU473" s="1902"/>
      <c r="BV473" s="1902"/>
      <c r="BW473" s="1902"/>
      <c r="BX473" s="1902"/>
      <c r="BY473" s="1902"/>
      <c r="BZ473" s="1902"/>
      <c r="CA473" s="1902"/>
      <c r="CB473" s="1902"/>
      <c r="CC473" s="1902"/>
      <c r="CD473" s="1902"/>
      <c r="CE473" s="1902"/>
      <c r="CF473" s="1902"/>
    </row>
    <row r="474" spans="2:84" s="329" customFormat="1">
      <c r="B474" s="1902"/>
      <c r="C474" s="1902"/>
      <c r="D474" s="1902"/>
      <c r="E474" s="1902"/>
      <c r="F474" s="1902"/>
      <c r="G474" s="1902"/>
      <c r="H474" s="1902"/>
      <c r="I474" s="1902"/>
      <c r="J474" s="1902"/>
      <c r="K474" s="1902"/>
      <c r="L474" s="1940"/>
      <c r="M474" s="1940"/>
      <c r="N474" s="1940"/>
      <c r="O474" s="1940"/>
      <c r="P474" s="339"/>
      <c r="Q474" s="1902"/>
      <c r="R474" s="1902"/>
      <c r="S474" s="1902"/>
      <c r="T474" s="1902"/>
      <c r="U474" s="1902"/>
      <c r="V474" s="1902"/>
      <c r="W474" s="1902"/>
      <c r="X474" s="1902"/>
      <c r="Y474" s="1902"/>
      <c r="Z474" s="1902"/>
      <c r="AA474" s="1902"/>
      <c r="AB474" s="1902"/>
      <c r="AC474" s="1902"/>
      <c r="AD474" s="1902"/>
      <c r="AE474" s="1902"/>
      <c r="AF474" s="1902"/>
      <c r="AG474" s="1902"/>
      <c r="AH474" s="1902"/>
      <c r="AI474" s="1902"/>
      <c r="AJ474" s="1902"/>
      <c r="AK474" s="1902"/>
      <c r="AL474" s="1902"/>
      <c r="AM474" s="1902"/>
      <c r="AN474" s="1902"/>
      <c r="AO474" s="1902"/>
      <c r="AP474" s="1902"/>
      <c r="AQ474" s="1902"/>
      <c r="AR474" s="1902"/>
      <c r="AS474" s="1902"/>
      <c r="AT474" s="1902"/>
      <c r="AU474" s="1902"/>
      <c r="AV474" s="1902"/>
      <c r="AW474" s="1902"/>
      <c r="AX474" s="1902"/>
      <c r="AY474" s="1902"/>
      <c r="AZ474" s="1902"/>
      <c r="BA474" s="1902"/>
      <c r="BB474" s="1902"/>
      <c r="BC474" s="1902"/>
      <c r="BD474" s="1902"/>
      <c r="BE474" s="1902"/>
      <c r="BF474" s="1902"/>
      <c r="BG474" s="1902"/>
      <c r="BH474" s="1902"/>
      <c r="BI474" s="1902"/>
      <c r="BJ474" s="1902"/>
      <c r="BK474" s="1902"/>
      <c r="BL474" s="1902"/>
      <c r="BM474" s="1902"/>
      <c r="BN474" s="1902"/>
      <c r="BO474" s="1902"/>
      <c r="BP474" s="1902"/>
      <c r="BQ474" s="1902"/>
      <c r="BR474" s="1902"/>
      <c r="BS474" s="1902"/>
      <c r="BT474" s="1902"/>
      <c r="BU474" s="1902"/>
      <c r="BV474" s="1902"/>
      <c r="BW474" s="1902"/>
      <c r="BX474" s="1902"/>
      <c r="BY474" s="1902"/>
      <c r="BZ474" s="1902"/>
      <c r="CA474" s="1902"/>
      <c r="CB474" s="1902"/>
      <c r="CC474" s="1902"/>
      <c r="CD474" s="1902"/>
      <c r="CE474" s="1902"/>
      <c r="CF474" s="1902"/>
    </row>
    <row r="475" spans="2:84" s="329" customFormat="1">
      <c r="B475" s="1902"/>
      <c r="C475" s="1902"/>
      <c r="D475" s="1902"/>
      <c r="E475" s="1902"/>
      <c r="F475" s="1902"/>
      <c r="G475" s="1902"/>
      <c r="H475" s="1902"/>
      <c r="I475" s="1902"/>
      <c r="J475" s="1902"/>
      <c r="K475" s="1902"/>
      <c r="L475" s="1940"/>
      <c r="M475" s="1940"/>
      <c r="N475" s="1940"/>
      <c r="O475" s="1940"/>
      <c r="P475" s="339"/>
      <c r="Q475" s="1902"/>
      <c r="R475" s="1902"/>
      <c r="S475" s="1902"/>
      <c r="T475" s="1902"/>
      <c r="U475" s="1902"/>
      <c r="V475" s="1902"/>
      <c r="W475" s="1902"/>
      <c r="X475" s="1902"/>
      <c r="Y475" s="1902"/>
      <c r="Z475" s="1902"/>
      <c r="AA475" s="1902"/>
      <c r="AB475" s="1902"/>
      <c r="AC475" s="1902"/>
      <c r="AD475" s="1902"/>
      <c r="AE475" s="1902"/>
      <c r="AF475" s="1902"/>
      <c r="AG475" s="1902"/>
      <c r="AH475" s="1902"/>
      <c r="AI475" s="1902"/>
      <c r="AJ475" s="1902"/>
      <c r="AK475" s="1902"/>
      <c r="AL475" s="1902"/>
      <c r="AM475" s="1902"/>
      <c r="AN475" s="1902"/>
      <c r="AO475" s="1902"/>
      <c r="AP475" s="1902"/>
      <c r="AQ475" s="1902"/>
      <c r="AR475" s="1902"/>
      <c r="AS475" s="1902"/>
      <c r="AT475" s="1902"/>
      <c r="AU475" s="1902"/>
      <c r="AV475" s="1902"/>
      <c r="AW475" s="1902"/>
      <c r="AX475" s="1902"/>
      <c r="AY475" s="1902"/>
      <c r="AZ475" s="1902"/>
      <c r="BA475" s="1902"/>
      <c r="BB475" s="1902"/>
      <c r="BC475" s="1902"/>
      <c r="BD475" s="1902"/>
      <c r="BE475" s="1902"/>
      <c r="BF475" s="1902"/>
      <c r="BG475" s="1902"/>
      <c r="BH475" s="1902"/>
      <c r="BI475" s="1902"/>
      <c r="BJ475" s="1902"/>
      <c r="BK475" s="1902"/>
      <c r="BL475" s="1902"/>
      <c r="BM475" s="1902"/>
      <c r="BN475" s="1902"/>
      <c r="BO475" s="1902"/>
      <c r="BP475" s="1902"/>
      <c r="BQ475" s="1902"/>
      <c r="BR475" s="1902"/>
      <c r="BS475" s="1902"/>
      <c r="BT475" s="1902"/>
      <c r="BU475" s="1902"/>
      <c r="BV475" s="1902"/>
      <c r="BW475" s="1902"/>
      <c r="BX475" s="1902"/>
      <c r="BY475" s="1902"/>
      <c r="BZ475" s="1902"/>
      <c r="CA475" s="1902"/>
      <c r="CB475" s="1902"/>
      <c r="CC475" s="1902"/>
      <c r="CD475" s="1902"/>
      <c r="CE475" s="1902"/>
      <c r="CF475" s="1902"/>
    </row>
    <row r="476" spans="2:84" s="329" customFormat="1">
      <c r="B476" s="1902"/>
      <c r="C476" s="1902"/>
      <c r="D476" s="1902"/>
      <c r="E476" s="1902"/>
      <c r="F476" s="1902"/>
      <c r="G476" s="1902"/>
      <c r="H476" s="1902"/>
      <c r="I476" s="1902"/>
      <c r="J476" s="1902"/>
      <c r="K476" s="1902"/>
      <c r="L476" s="1940"/>
      <c r="M476" s="1940"/>
      <c r="N476" s="1940"/>
      <c r="O476" s="1940"/>
      <c r="P476" s="339"/>
      <c r="Q476" s="1902"/>
      <c r="R476" s="1902"/>
      <c r="S476" s="1902"/>
      <c r="T476" s="1902"/>
      <c r="U476" s="1902"/>
      <c r="V476" s="1902"/>
      <c r="W476" s="1902"/>
      <c r="X476" s="1902"/>
      <c r="Y476" s="1902"/>
      <c r="Z476" s="1902"/>
      <c r="AA476" s="1902"/>
      <c r="AB476" s="1902"/>
      <c r="AC476" s="1902"/>
      <c r="AD476" s="1902"/>
      <c r="AE476" s="1902"/>
      <c r="AF476" s="1902"/>
      <c r="AG476" s="1902"/>
      <c r="AH476" s="1902"/>
      <c r="AI476" s="1902"/>
      <c r="AJ476" s="1902"/>
      <c r="AK476" s="1902"/>
      <c r="AL476" s="1902"/>
      <c r="AM476" s="1902"/>
      <c r="AN476" s="1902"/>
      <c r="AO476" s="1902"/>
      <c r="AP476" s="1902"/>
      <c r="AQ476" s="1902"/>
      <c r="AR476" s="1902"/>
      <c r="AS476" s="1902"/>
      <c r="AT476" s="1902"/>
      <c r="AU476" s="1902"/>
      <c r="AV476" s="1902"/>
      <c r="AW476" s="1902"/>
      <c r="AX476" s="1902"/>
      <c r="AY476" s="1902"/>
      <c r="AZ476" s="1902"/>
      <c r="BA476" s="1902"/>
      <c r="BB476" s="1902"/>
      <c r="BC476" s="1902"/>
      <c r="BD476" s="1902"/>
      <c r="BE476" s="1902"/>
      <c r="BF476" s="1902"/>
      <c r="BG476" s="1902"/>
      <c r="BH476" s="1902"/>
      <c r="BI476" s="1902"/>
      <c r="BJ476" s="1902"/>
      <c r="BK476" s="1902"/>
      <c r="BL476" s="1902"/>
      <c r="BM476" s="1902"/>
      <c r="BN476" s="1902"/>
      <c r="BO476" s="1902"/>
      <c r="BP476" s="1902"/>
      <c r="BQ476" s="1902"/>
      <c r="BR476" s="1902"/>
      <c r="BS476" s="1902"/>
      <c r="BT476" s="1902"/>
      <c r="BU476" s="1902"/>
      <c r="BV476" s="1902"/>
      <c r="BW476" s="1902"/>
      <c r="BX476" s="1902"/>
      <c r="BY476" s="1902"/>
      <c r="BZ476" s="1902"/>
      <c r="CA476" s="1902"/>
      <c r="CB476" s="1902"/>
      <c r="CC476" s="1902"/>
      <c r="CD476" s="1902"/>
      <c r="CE476" s="1902"/>
      <c r="CF476" s="1902"/>
    </row>
    <row r="477" spans="2:84" s="329" customFormat="1">
      <c r="B477" s="1902"/>
      <c r="C477" s="1902"/>
      <c r="D477" s="1902"/>
      <c r="E477" s="1902"/>
      <c r="F477" s="1902"/>
      <c r="G477" s="1902"/>
      <c r="H477" s="1902"/>
      <c r="I477" s="1902"/>
      <c r="J477" s="1902"/>
      <c r="K477" s="1902"/>
      <c r="L477" s="1940"/>
      <c r="M477" s="1940"/>
      <c r="N477" s="1940"/>
      <c r="O477" s="1940"/>
      <c r="P477" s="339"/>
      <c r="Q477" s="1902"/>
      <c r="R477" s="1902"/>
      <c r="S477" s="1902"/>
      <c r="T477" s="1902"/>
      <c r="U477" s="1902"/>
      <c r="V477" s="1902"/>
      <c r="W477" s="1902"/>
      <c r="X477" s="1902"/>
      <c r="Y477" s="1902"/>
      <c r="Z477" s="1902"/>
      <c r="AA477" s="1902"/>
      <c r="AB477" s="1902"/>
      <c r="AC477" s="1902"/>
      <c r="AD477" s="1902"/>
      <c r="AE477" s="1902"/>
      <c r="AF477" s="1902"/>
      <c r="AG477" s="1902"/>
      <c r="AH477" s="1902"/>
      <c r="AI477" s="1902"/>
      <c r="AJ477" s="1902"/>
      <c r="AK477" s="1902"/>
      <c r="AL477" s="1902"/>
      <c r="AM477" s="1902"/>
      <c r="AN477" s="1902"/>
      <c r="AO477" s="1902"/>
      <c r="AP477" s="1902"/>
      <c r="AQ477" s="1902"/>
      <c r="AR477" s="1902"/>
      <c r="AS477" s="1902"/>
      <c r="AT477" s="1902"/>
      <c r="AU477" s="1902"/>
      <c r="AV477" s="1902"/>
      <c r="AW477" s="1902"/>
      <c r="AX477" s="1902"/>
      <c r="AY477" s="1902"/>
      <c r="AZ477" s="1902"/>
      <c r="BA477" s="1902"/>
      <c r="BB477" s="1902"/>
      <c r="BC477" s="1902"/>
      <c r="BD477" s="1902"/>
      <c r="BE477" s="1902"/>
      <c r="BF477" s="1902"/>
      <c r="BG477" s="1902"/>
      <c r="BH477" s="1902"/>
      <c r="BI477" s="1902"/>
      <c r="BJ477" s="1902"/>
      <c r="BK477" s="1902"/>
      <c r="BL477" s="1902"/>
      <c r="BM477" s="1902"/>
      <c r="BN477" s="1902"/>
      <c r="BO477" s="1902"/>
      <c r="BP477" s="1902"/>
      <c r="BQ477" s="1902"/>
      <c r="BR477" s="1902"/>
      <c r="BS477" s="1902"/>
      <c r="BT477" s="1902"/>
      <c r="BU477" s="1902"/>
      <c r="BV477" s="1902"/>
      <c r="BW477" s="1902"/>
      <c r="BX477" s="1902"/>
      <c r="BY477" s="1902"/>
      <c r="BZ477" s="1902"/>
      <c r="CA477" s="1902"/>
      <c r="CB477" s="1902"/>
      <c r="CC477" s="1902"/>
      <c r="CD477" s="1902"/>
      <c r="CE477" s="1902"/>
      <c r="CF477" s="1902"/>
    </row>
    <row r="478" spans="2:84" s="329" customFormat="1">
      <c r="B478" s="1902"/>
      <c r="C478" s="1902"/>
      <c r="D478" s="1902"/>
      <c r="E478" s="1902"/>
      <c r="F478" s="1902"/>
      <c r="G478" s="1902"/>
      <c r="H478" s="1902"/>
      <c r="I478" s="1902"/>
      <c r="J478" s="1902"/>
      <c r="K478" s="1902"/>
      <c r="L478" s="1940"/>
      <c r="M478" s="1940"/>
      <c r="N478" s="1940"/>
      <c r="O478" s="1940"/>
      <c r="P478" s="339"/>
      <c r="Q478" s="1902"/>
      <c r="R478" s="1902"/>
      <c r="S478" s="1902"/>
      <c r="T478" s="1902"/>
      <c r="U478" s="1902"/>
      <c r="V478" s="1902"/>
      <c r="W478" s="1902"/>
      <c r="X478" s="1902"/>
      <c r="Y478" s="1902"/>
      <c r="Z478" s="1902"/>
      <c r="AA478" s="1902"/>
      <c r="AB478" s="1902"/>
      <c r="AC478" s="1902"/>
      <c r="AD478" s="1902"/>
      <c r="AE478" s="1902"/>
      <c r="AF478" s="1902"/>
      <c r="AG478" s="1902"/>
      <c r="AH478" s="1902"/>
      <c r="AI478" s="1902"/>
      <c r="AJ478" s="1902"/>
      <c r="AK478" s="1902"/>
      <c r="AL478" s="1902"/>
      <c r="AM478" s="1902"/>
      <c r="AN478" s="1902"/>
      <c r="AO478" s="1902"/>
      <c r="AP478" s="1902"/>
      <c r="AQ478" s="1902"/>
      <c r="AR478" s="1902"/>
      <c r="AS478" s="1902"/>
      <c r="AT478" s="1902"/>
      <c r="AU478" s="1902"/>
      <c r="AV478" s="1902"/>
      <c r="AW478" s="1902"/>
      <c r="AX478" s="1902"/>
      <c r="AY478" s="1902"/>
      <c r="AZ478" s="1902"/>
      <c r="BA478" s="1902"/>
      <c r="BB478" s="1902"/>
      <c r="BC478" s="1902"/>
      <c r="BD478" s="1902"/>
      <c r="BE478" s="1902"/>
      <c r="BF478" s="1902"/>
      <c r="BG478" s="1902"/>
      <c r="BH478" s="1902"/>
      <c r="BI478" s="1902"/>
      <c r="BJ478" s="1902"/>
      <c r="BK478" s="1902"/>
      <c r="BL478" s="1902"/>
      <c r="BM478" s="1902"/>
      <c r="BN478" s="1902"/>
      <c r="BO478" s="1902"/>
      <c r="BP478" s="1902"/>
      <c r="BQ478" s="1902"/>
      <c r="BR478" s="1902"/>
      <c r="BS478" s="1902"/>
      <c r="BT478" s="1902"/>
      <c r="BU478" s="1902"/>
      <c r="BV478" s="1902"/>
      <c r="BW478" s="1902"/>
      <c r="BX478" s="1902"/>
      <c r="BY478" s="1902"/>
      <c r="BZ478" s="1902"/>
      <c r="CA478" s="1902"/>
      <c r="CB478" s="1902"/>
      <c r="CC478" s="1902"/>
      <c r="CD478" s="1902"/>
      <c r="CE478" s="1902"/>
      <c r="CF478" s="1902"/>
    </row>
    <row r="479" spans="2:84" s="329" customFormat="1">
      <c r="B479" s="1902"/>
      <c r="C479" s="1902"/>
      <c r="D479" s="1902"/>
      <c r="E479" s="1902"/>
      <c r="F479" s="1902"/>
      <c r="G479" s="1902"/>
      <c r="H479" s="1902"/>
      <c r="I479" s="1902"/>
      <c r="J479" s="1902"/>
      <c r="K479" s="1902"/>
      <c r="L479" s="1940"/>
      <c r="M479" s="1940"/>
      <c r="N479" s="1940"/>
      <c r="O479" s="1940"/>
      <c r="P479" s="339"/>
      <c r="Q479" s="1902"/>
      <c r="R479" s="1902"/>
      <c r="S479" s="1902"/>
      <c r="T479" s="1902"/>
      <c r="U479" s="1902"/>
      <c r="V479" s="1902"/>
      <c r="W479" s="1902"/>
      <c r="X479" s="1902"/>
      <c r="Y479" s="1902"/>
      <c r="Z479" s="1902"/>
      <c r="AA479" s="1902"/>
      <c r="AB479" s="1902"/>
      <c r="AC479" s="1902"/>
      <c r="AD479" s="1902"/>
      <c r="AE479" s="1902"/>
      <c r="AF479" s="1902"/>
      <c r="AG479" s="1902"/>
      <c r="AH479" s="1902"/>
      <c r="AI479" s="1902"/>
      <c r="AJ479" s="1902"/>
      <c r="AK479" s="1902"/>
      <c r="AL479" s="1902"/>
      <c r="AM479" s="1902"/>
      <c r="AN479" s="1902"/>
      <c r="AO479" s="1902"/>
      <c r="AP479" s="1902"/>
      <c r="AQ479" s="1902"/>
      <c r="AR479" s="1902"/>
      <c r="AS479" s="1902"/>
      <c r="AT479" s="1902"/>
      <c r="AU479" s="1902"/>
      <c r="AV479" s="1902"/>
      <c r="AW479" s="1902"/>
      <c r="AX479" s="1902"/>
      <c r="AY479" s="1902"/>
      <c r="AZ479" s="1902"/>
      <c r="BA479" s="1902"/>
      <c r="BB479" s="1902"/>
      <c r="BC479" s="1902"/>
      <c r="BD479" s="1902"/>
      <c r="BE479" s="1902"/>
      <c r="BF479" s="1902"/>
      <c r="BG479" s="1902"/>
      <c r="BH479" s="1902"/>
      <c r="BI479" s="1902"/>
      <c r="BJ479" s="1902"/>
      <c r="BK479" s="1902"/>
      <c r="BL479" s="1902"/>
      <c r="BM479" s="1902"/>
      <c r="BN479" s="1902"/>
      <c r="BO479" s="1902"/>
      <c r="BP479" s="1902"/>
      <c r="BQ479" s="1902"/>
      <c r="BR479" s="1902"/>
      <c r="BS479" s="1902"/>
      <c r="BT479" s="1902"/>
      <c r="BU479" s="1902"/>
      <c r="BV479" s="1902"/>
      <c r="BW479" s="1902"/>
      <c r="BX479" s="1902"/>
      <c r="BY479" s="1902"/>
      <c r="BZ479" s="1902"/>
      <c r="CA479" s="1902"/>
      <c r="CB479" s="1902"/>
      <c r="CC479" s="1902"/>
      <c r="CD479" s="1902"/>
      <c r="CE479" s="1902"/>
      <c r="CF479" s="1902"/>
    </row>
    <row r="480" spans="2:84" s="329" customFormat="1">
      <c r="B480" s="1902"/>
      <c r="C480" s="1902"/>
      <c r="D480" s="1902"/>
      <c r="E480" s="1902"/>
      <c r="F480" s="1902"/>
      <c r="G480" s="1902"/>
      <c r="H480" s="1902"/>
      <c r="I480" s="1902"/>
      <c r="J480" s="1902"/>
      <c r="K480" s="1902"/>
      <c r="L480" s="1940"/>
      <c r="M480" s="1940"/>
      <c r="N480" s="1940"/>
      <c r="O480" s="1940"/>
      <c r="P480" s="339"/>
      <c r="Q480" s="1902"/>
      <c r="R480" s="1902"/>
      <c r="S480" s="1902"/>
      <c r="T480" s="1902"/>
      <c r="U480" s="1902"/>
      <c r="V480" s="1902"/>
      <c r="W480" s="1902"/>
      <c r="X480" s="1902"/>
      <c r="Y480" s="1902"/>
      <c r="Z480" s="1902"/>
      <c r="AA480" s="1902"/>
      <c r="AB480" s="1902"/>
      <c r="AC480" s="1902"/>
      <c r="AD480" s="1902"/>
      <c r="AE480" s="1902"/>
      <c r="AF480" s="1902"/>
      <c r="AG480" s="1902"/>
      <c r="AH480" s="1902"/>
      <c r="AI480" s="1902"/>
      <c r="AJ480" s="1902"/>
      <c r="AK480" s="1902"/>
      <c r="AL480" s="1902"/>
      <c r="AM480" s="1902"/>
      <c r="AN480" s="1902"/>
      <c r="AO480" s="1902"/>
      <c r="AP480" s="1902"/>
      <c r="AQ480" s="1902"/>
      <c r="AR480" s="1902"/>
      <c r="AS480" s="1902"/>
      <c r="AT480" s="1902"/>
      <c r="AU480" s="1902"/>
      <c r="AV480" s="1902"/>
      <c r="AW480" s="1902"/>
      <c r="AX480" s="1902"/>
      <c r="AY480" s="1902"/>
      <c r="AZ480" s="1902"/>
      <c r="BA480" s="1902"/>
      <c r="BB480" s="1902"/>
      <c r="BC480" s="1902"/>
      <c r="BD480" s="1902"/>
      <c r="BE480" s="1902"/>
      <c r="BF480" s="1902"/>
      <c r="BG480" s="1902"/>
      <c r="BH480" s="1902"/>
      <c r="BI480" s="1902"/>
      <c r="BJ480" s="1902"/>
      <c r="BK480" s="1902"/>
      <c r="BL480" s="1902"/>
      <c r="BM480" s="1902"/>
      <c r="BN480" s="1902"/>
      <c r="BO480" s="1902"/>
      <c r="BP480" s="1902"/>
      <c r="BQ480" s="1902"/>
      <c r="BR480" s="1902"/>
      <c r="BS480" s="1902"/>
      <c r="BT480" s="1902"/>
      <c r="BU480" s="1902"/>
      <c r="BV480" s="1902"/>
      <c r="BW480" s="1902"/>
      <c r="BX480" s="1902"/>
      <c r="BY480" s="1902"/>
      <c r="BZ480" s="1902"/>
      <c r="CA480" s="1902"/>
      <c r="CB480" s="1902"/>
      <c r="CC480" s="1902"/>
      <c r="CD480" s="1902"/>
      <c r="CE480" s="1902"/>
      <c r="CF480" s="1902"/>
    </row>
    <row r="481" spans="2:84" s="329" customFormat="1">
      <c r="B481" s="1902"/>
      <c r="C481" s="1902"/>
      <c r="D481" s="1902"/>
      <c r="E481" s="1902"/>
      <c r="F481" s="1902"/>
      <c r="G481" s="1902"/>
      <c r="H481" s="1902"/>
      <c r="I481" s="1902"/>
      <c r="J481" s="1902"/>
      <c r="K481" s="1902"/>
      <c r="L481" s="1940"/>
      <c r="M481" s="1940"/>
      <c r="N481" s="1940"/>
      <c r="O481" s="1940"/>
      <c r="P481" s="339"/>
      <c r="Q481" s="1902"/>
      <c r="R481" s="1902"/>
      <c r="S481" s="1902"/>
      <c r="T481" s="1902"/>
      <c r="U481" s="1902"/>
      <c r="V481" s="1902"/>
      <c r="W481" s="1902"/>
      <c r="X481" s="1902"/>
      <c r="Y481" s="1902"/>
      <c r="Z481" s="1902"/>
      <c r="AA481" s="1902"/>
      <c r="AB481" s="1902"/>
      <c r="AC481" s="1902"/>
      <c r="AD481" s="1902"/>
      <c r="AE481" s="1902"/>
      <c r="AF481" s="1902"/>
      <c r="AG481" s="1902"/>
      <c r="AH481" s="1902"/>
      <c r="AI481" s="1902"/>
      <c r="AJ481" s="1902"/>
      <c r="AK481" s="1902"/>
      <c r="AL481" s="1902"/>
      <c r="AM481" s="1902"/>
      <c r="AN481" s="1902"/>
      <c r="AO481" s="1902"/>
      <c r="AP481" s="1902"/>
      <c r="AQ481" s="1902"/>
      <c r="AR481" s="1902"/>
      <c r="AS481" s="1902"/>
      <c r="AT481" s="1902"/>
      <c r="AU481" s="1902"/>
      <c r="AV481" s="1902"/>
      <c r="AW481" s="1902"/>
      <c r="AX481" s="1902"/>
      <c r="AY481" s="1902"/>
      <c r="AZ481" s="1902"/>
      <c r="BA481" s="1902"/>
      <c r="BB481" s="1902"/>
      <c r="BC481" s="1902"/>
      <c r="BD481" s="1902"/>
      <c r="BE481" s="1902"/>
      <c r="BF481" s="1902"/>
      <c r="BG481" s="1902"/>
      <c r="BH481" s="1902"/>
      <c r="BI481" s="1902"/>
      <c r="BJ481" s="1902"/>
      <c r="BK481" s="1902"/>
      <c r="BL481" s="1902"/>
      <c r="BM481" s="1902"/>
      <c r="BN481" s="1902"/>
      <c r="BO481" s="1902"/>
      <c r="BP481" s="1902"/>
      <c r="BQ481" s="1902"/>
      <c r="BR481" s="1902"/>
      <c r="BS481" s="1902"/>
      <c r="BT481" s="1902"/>
      <c r="BU481" s="1902"/>
      <c r="BV481" s="1902"/>
      <c r="BW481" s="1902"/>
      <c r="BX481" s="1902"/>
      <c r="BY481" s="1902"/>
      <c r="BZ481" s="1902"/>
      <c r="CA481" s="1902"/>
      <c r="CB481" s="1902"/>
      <c r="CC481" s="1902"/>
      <c r="CD481" s="1902"/>
      <c r="CE481" s="1902"/>
      <c r="CF481" s="1902"/>
    </row>
    <row r="482" spans="2:84" s="329" customFormat="1">
      <c r="B482" s="1902"/>
      <c r="C482" s="1902"/>
      <c r="D482" s="1902"/>
      <c r="E482" s="1902"/>
      <c r="F482" s="1902"/>
      <c r="G482" s="1902"/>
      <c r="H482" s="1902"/>
      <c r="I482" s="1902"/>
      <c r="J482" s="1902"/>
      <c r="K482" s="1902"/>
      <c r="L482" s="1940"/>
      <c r="M482" s="1940"/>
      <c r="N482" s="1940"/>
      <c r="O482" s="1940"/>
      <c r="P482" s="339"/>
      <c r="Q482" s="1902"/>
      <c r="R482" s="1902"/>
      <c r="S482" s="1902"/>
      <c r="T482" s="1902"/>
      <c r="U482" s="1902"/>
      <c r="V482" s="1902"/>
      <c r="W482" s="1902"/>
      <c r="X482" s="1902"/>
      <c r="Y482" s="1902"/>
      <c r="Z482" s="1902"/>
      <c r="AA482" s="1902"/>
      <c r="AB482" s="1902"/>
      <c r="AC482" s="1902"/>
      <c r="AD482" s="1902"/>
      <c r="AE482" s="1902"/>
      <c r="AF482" s="1902"/>
      <c r="AG482" s="1902"/>
      <c r="AH482" s="1902"/>
      <c r="AI482" s="1902"/>
      <c r="AJ482" s="1902"/>
      <c r="AK482" s="1902"/>
      <c r="AL482" s="1902"/>
      <c r="AM482" s="1902"/>
      <c r="AN482" s="1902"/>
      <c r="AO482" s="1902"/>
      <c r="AP482" s="1902"/>
      <c r="AQ482" s="1902"/>
      <c r="AR482" s="1902"/>
      <c r="AS482" s="1902"/>
      <c r="AT482" s="1902"/>
      <c r="AU482" s="1902"/>
      <c r="AV482" s="1902"/>
      <c r="AW482" s="1902"/>
      <c r="AX482" s="1902"/>
      <c r="AY482" s="1902"/>
      <c r="AZ482" s="1902"/>
      <c r="BA482" s="1902"/>
      <c r="BB482" s="1902"/>
      <c r="BC482" s="1902"/>
      <c r="BD482" s="1902"/>
      <c r="BE482" s="1902"/>
      <c r="BF482" s="1902"/>
      <c r="BG482" s="1902"/>
      <c r="BH482" s="1902"/>
      <c r="BI482" s="1902"/>
      <c r="BJ482" s="1902"/>
      <c r="BK482" s="1902"/>
      <c r="BL482" s="1902"/>
      <c r="BM482" s="1902"/>
      <c r="BN482" s="1902"/>
      <c r="BO482" s="1902"/>
      <c r="BP482" s="1902"/>
      <c r="BQ482" s="1902"/>
      <c r="BR482" s="1902"/>
      <c r="BS482" s="1902"/>
      <c r="BT482" s="1902"/>
      <c r="BU482" s="1902"/>
      <c r="BV482" s="1902"/>
      <c r="BW482" s="1902"/>
      <c r="BX482" s="1902"/>
      <c r="BY482" s="1902"/>
      <c r="BZ482" s="1902"/>
      <c r="CA482" s="1902"/>
      <c r="CB482" s="1902"/>
      <c r="CC482" s="1902"/>
      <c r="CD482" s="1902"/>
      <c r="CE482" s="1902"/>
      <c r="CF482" s="1902"/>
    </row>
    <row r="483" spans="2:84" s="329" customFormat="1">
      <c r="B483" s="1902"/>
      <c r="C483" s="1902"/>
      <c r="D483" s="1902"/>
      <c r="E483" s="1902"/>
      <c r="F483" s="1902"/>
      <c r="G483" s="1902"/>
      <c r="H483" s="1902"/>
      <c r="I483" s="1902"/>
      <c r="J483" s="1902"/>
      <c r="K483" s="1902"/>
      <c r="L483" s="1940"/>
      <c r="M483" s="1940"/>
      <c r="N483" s="1940"/>
      <c r="O483" s="1940"/>
      <c r="P483" s="339"/>
      <c r="Q483" s="1902"/>
      <c r="R483" s="1902"/>
      <c r="S483" s="1902"/>
      <c r="T483" s="1902"/>
      <c r="U483" s="1902"/>
      <c r="V483" s="1902"/>
      <c r="W483" s="1902"/>
      <c r="X483" s="1902"/>
      <c r="Y483" s="1902"/>
      <c r="Z483" s="1902"/>
      <c r="AA483" s="1902"/>
      <c r="AB483" s="1902"/>
      <c r="AC483" s="1902"/>
      <c r="AD483" s="1902"/>
      <c r="AE483" s="1902"/>
      <c r="AF483" s="1902"/>
      <c r="AG483" s="1902"/>
      <c r="AH483" s="1902"/>
      <c r="AI483" s="1902"/>
      <c r="AJ483" s="1902"/>
      <c r="AK483" s="1902"/>
      <c r="AL483" s="1902"/>
      <c r="AM483" s="1902"/>
      <c r="AN483" s="1902"/>
      <c r="AO483" s="1902"/>
      <c r="AP483" s="1902"/>
      <c r="AQ483" s="1902"/>
      <c r="AR483" s="1902"/>
      <c r="AS483" s="1902"/>
      <c r="AT483" s="1902"/>
      <c r="AU483" s="1902"/>
      <c r="AV483" s="1902"/>
      <c r="AW483" s="1902"/>
      <c r="AX483" s="1902"/>
      <c r="AY483" s="1902"/>
      <c r="AZ483" s="1902"/>
      <c r="BA483" s="1902"/>
      <c r="BB483" s="1902"/>
      <c r="BC483" s="1902"/>
      <c r="BD483" s="1902"/>
      <c r="BE483" s="1902"/>
      <c r="BF483" s="1902"/>
      <c r="BG483" s="1902"/>
      <c r="BH483" s="1902"/>
      <c r="BI483" s="1902"/>
      <c r="BJ483" s="1902"/>
      <c r="BK483" s="1902"/>
      <c r="BL483" s="1902"/>
      <c r="BM483" s="1902"/>
      <c r="BN483" s="1902"/>
      <c r="BO483" s="1902"/>
      <c r="BP483" s="1902"/>
      <c r="BQ483" s="1902"/>
      <c r="BR483" s="1902"/>
      <c r="BS483" s="1902"/>
      <c r="BT483" s="1902"/>
      <c r="BU483" s="1902"/>
      <c r="BV483" s="1902"/>
      <c r="BW483" s="1902"/>
      <c r="BX483" s="1902"/>
      <c r="BY483" s="1902"/>
      <c r="BZ483" s="1902"/>
      <c r="CA483" s="1902"/>
      <c r="CB483" s="1902"/>
      <c r="CC483" s="1902"/>
      <c r="CD483" s="1902"/>
      <c r="CE483" s="1902"/>
      <c r="CF483" s="1902"/>
    </row>
    <row r="484" spans="2:84" s="329" customFormat="1">
      <c r="B484" s="1902"/>
      <c r="C484" s="1902"/>
      <c r="D484" s="1902"/>
      <c r="E484" s="1902"/>
      <c r="F484" s="1902"/>
      <c r="G484" s="1902"/>
      <c r="H484" s="1902"/>
      <c r="I484" s="1902"/>
      <c r="J484" s="1902"/>
      <c r="K484" s="1902"/>
      <c r="L484" s="1940"/>
      <c r="M484" s="1940"/>
      <c r="N484" s="1940"/>
      <c r="O484" s="1940"/>
      <c r="P484" s="339"/>
      <c r="Q484" s="1902"/>
      <c r="R484" s="1902"/>
      <c r="S484" s="1902"/>
      <c r="T484" s="1902"/>
      <c r="U484" s="1902"/>
      <c r="V484" s="1902"/>
      <c r="W484" s="1902"/>
      <c r="X484" s="1902"/>
      <c r="Y484" s="1902"/>
      <c r="Z484" s="1902"/>
      <c r="AA484" s="1902"/>
      <c r="AB484" s="1902"/>
      <c r="AC484" s="1902"/>
      <c r="AD484" s="1902"/>
      <c r="AE484" s="1902"/>
      <c r="AF484" s="1902"/>
      <c r="AG484" s="1902"/>
      <c r="AH484" s="1902"/>
      <c r="AI484" s="1902"/>
      <c r="AJ484" s="1902"/>
      <c r="AK484" s="1902"/>
      <c r="AL484" s="1902"/>
      <c r="AM484" s="1902"/>
      <c r="AN484" s="1902"/>
      <c r="AO484" s="1902"/>
      <c r="AP484" s="1902"/>
      <c r="AQ484" s="1902"/>
      <c r="AR484" s="1902"/>
      <c r="AS484" s="1902"/>
      <c r="AT484" s="1902"/>
      <c r="AU484" s="1902"/>
      <c r="AV484" s="1902"/>
      <c r="AW484" s="1902"/>
      <c r="AX484" s="1902"/>
      <c r="AY484" s="1902"/>
      <c r="AZ484" s="1902"/>
      <c r="BA484" s="1902"/>
      <c r="BB484" s="1902"/>
      <c r="BC484" s="1902"/>
      <c r="BD484" s="1902"/>
      <c r="BE484" s="1902"/>
      <c r="BF484" s="1902"/>
      <c r="BG484" s="1902"/>
      <c r="BH484" s="1902"/>
      <c r="BI484" s="1902"/>
      <c r="BJ484" s="1902"/>
      <c r="BK484" s="1902"/>
      <c r="BL484" s="1902"/>
      <c r="BM484" s="1902"/>
      <c r="BN484" s="1902"/>
      <c r="BO484" s="1902"/>
      <c r="BP484" s="1902"/>
      <c r="BQ484" s="1902"/>
      <c r="BR484" s="1902"/>
      <c r="BS484" s="1902"/>
      <c r="BT484" s="1902"/>
      <c r="BU484" s="1902"/>
      <c r="BV484" s="1902"/>
      <c r="BW484" s="1902"/>
      <c r="BX484" s="1902"/>
      <c r="BY484" s="1902"/>
      <c r="BZ484" s="1902"/>
      <c r="CA484" s="1902"/>
      <c r="CB484" s="1902"/>
      <c r="CC484" s="1902"/>
      <c r="CD484" s="1902"/>
      <c r="CE484" s="1902"/>
      <c r="CF484" s="1902"/>
    </row>
    <row r="485" spans="2:84" s="329" customFormat="1">
      <c r="B485" s="1902"/>
      <c r="C485" s="1902"/>
      <c r="D485" s="1902"/>
      <c r="E485" s="1902"/>
      <c r="F485" s="1902"/>
      <c r="G485" s="1902"/>
      <c r="H485" s="1902"/>
      <c r="I485" s="1902"/>
      <c r="J485" s="1902"/>
      <c r="K485" s="1902"/>
      <c r="L485" s="1940"/>
      <c r="M485" s="1940"/>
      <c r="N485" s="1940"/>
      <c r="O485" s="1940"/>
      <c r="P485" s="339"/>
      <c r="Q485" s="1902"/>
      <c r="R485" s="1902"/>
      <c r="S485" s="1902"/>
      <c r="T485" s="1902"/>
      <c r="U485" s="1902"/>
      <c r="V485" s="1902"/>
      <c r="W485" s="1902"/>
      <c r="X485" s="1902"/>
      <c r="Y485" s="1902"/>
      <c r="Z485" s="1902"/>
      <c r="AA485" s="1902"/>
      <c r="AB485" s="1902"/>
      <c r="AC485" s="1902"/>
      <c r="AD485" s="1902"/>
      <c r="AE485" s="1902"/>
      <c r="AF485" s="1902"/>
      <c r="AG485" s="1902"/>
      <c r="AH485" s="1902"/>
      <c r="AI485" s="1902"/>
      <c r="AJ485" s="1902"/>
      <c r="AK485" s="1902"/>
      <c r="AL485" s="1902"/>
      <c r="AM485" s="1902"/>
      <c r="AN485" s="1902"/>
      <c r="AO485" s="1902"/>
      <c r="AP485" s="1902"/>
      <c r="AQ485" s="1902"/>
      <c r="AR485" s="1902"/>
      <c r="AS485" s="1902"/>
      <c r="AT485" s="1902"/>
      <c r="AU485" s="1902"/>
      <c r="AV485" s="1902"/>
      <c r="AW485" s="1902"/>
      <c r="AX485" s="1902"/>
      <c r="AY485" s="1902"/>
      <c r="AZ485" s="1902"/>
      <c r="BA485" s="1902"/>
      <c r="BB485" s="1902"/>
      <c r="BC485" s="1902"/>
      <c r="BD485" s="1902"/>
      <c r="BE485" s="1902"/>
      <c r="BF485" s="1902"/>
      <c r="BG485" s="1902"/>
      <c r="BH485" s="1902"/>
      <c r="BI485" s="1902"/>
      <c r="BJ485" s="1902"/>
      <c r="BK485" s="1902"/>
      <c r="BL485" s="1902"/>
      <c r="BM485" s="1902"/>
      <c r="BN485" s="1902"/>
      <c r="BO485" s="1902"/>
      <c r="BP485" s="1902"/>
      <c r="BQ485" s="1902"/>
      <c r="BR485" s="1902"/>
      <c r="BS485" s="1902"/>
      <c r="BT485" s="1902"/>
      <c r="BU485" s="1902"/>
      <c r="BV485" s="1902"/>
      <c r="BW485" s="1902"/>
      <c r="BX485" s="1902"/>
      <c r="BY485" s="1902"/>
      <c r="BZ485" s="1902"/>
      <c r="CA485" s="1902"/>
      <c r="CB485" s="1902"/>
      <c r="CC485" s="1902"/>
      <c r="CD485" s="1902"/>
      <c r="CE485" s="1902"/>
      <c r="CF485" s="1902"/>
    </row>
    <row r="486" spans="2:84" s="329" customFormat="1">
      <c r="B486" s="1902"/>
      <c r="C486" s="1902"/>
      <c r="D486" s="1902"/>
      <c r="E486" s="1902"/>
      <c r="F486" s="1902"/>
      <c r="G486" s="1902"/>
      <c r="H486" s="1902"/>
      <c r="I486" s="1902"/>
      <c r="J486" s="1902"/>
      <c r="K486" s="1902"/>
      <c r="L486" s="1940"/>
      <c r="M486" s="1940"/>
      <c r="N486" s="1940"/>
      <c r="O486" s="1940"/>
      <c r="P486" s="339"/>
      <c r="Q486" s="1902"/>
      <c r="R486" s="1902"/>
      <c r="S486" s="1902"/>
      <c r="T486" s="1902"/>
      <c r="U486" s="1902"/>
      <c r="V486" s="1902"/>
      <c r="W486" s="1902"/>
      <c r="X486" s="1902"/>
      <c r="Y486" s="1902"/>
      <c r="Z486" s="1902"/>
      <c r="AA486" s="1902"/>
      <c r="AB486" s="1902"/>
      <c r="AC486" s="1902"/>
      <c r="AD486" s="1902"/>
      <c r="AE486" s="1902"/>
      <c r="AF486" s="1902"/>
      <c r="AG486" s="1902"/>
      <c r="AH486" s="1902"/>
      <c r="AI486" s="1902"/>
      <c r="AJ486" s="1902"/>
      <c r="AK486" s="1902"/>
      <c r="AL486" s="1902"/>
      <c r="AM486" s="1902"/>
      <c r="AN486" s="1902"/>
      <c r="AO486" s="1902"/>
      <c r="AP486" s="1902"/>
      <c r="AQ486" s="1902"/>
      <c r="AR486" s="1902"/>
      <c r="AS486" s="1902"/>
      <c r="AT486" s="1902"/>
      <c r="AU486" s="1902"/>
      <c r="AV486" s="1902"/>
      <c r="AW486" s="1902"/>
      <c r="AX486" s="1902"/>
      <c r="AY486" s="1902"/>
      <c r="AZ486" s="1902"/>
      <c r="BA486" s="1902"/>
      <c r="BB486" s="1902"/>
      <c r="BC486" s="1902"/>
      <c r="BD486" s="1902"/>
      <c r="BE486" s="1902"/>
      <c r="BF486" s="1902"/>
      <c r="BG486" s="1902"/>
      <c r="BH486" s="1902"/>
      <c r="BI486" s="1902"/>
      <c r="BJ486" s="1902"/>
      <c r="BK486" s="1902"/>
      <c r="BL486" s="1902"/>
      <c r="BM486" s="1902"/>
      <c r="BN486" s="1902"/>
      <c r="BO486" s="1902"/>
      <c r="BP486" s="1902"/>
      <c r="BQ486" s="1902"/>
      <c r="BR486" s="1902"/>
      <c r="BS486" s="1902"/>
      <c r="BT486" s="1902"/>
      <c r="BU486" s="1902"/>
      <c r="BV486" s="1902"/>
      <c r="BW486" s="1902"/>
      <c r="BX486" s="1902"/>
      <c r="BY486" s="1902"/>
      <c r="BZ486" s="1902"/>
      <c r="CA486" s="1902"/>
      <c r="CB486" s="1902"/>
      <c r="CC486" s="1902"/>
      <c r="CD486" s="1902"/>
      <c r="CE486" s="1902"/>
      <c r="CF486" s="1902"/>
    </row>
    <row r="487" spans="2:84" s="329" customFormat="1">
      <c r="B487" s="1902"/>
      <c r="C487" s="1902"/>
      <c r="D487" s="1902"/>
      <c r="E487" s="1902"/>
      <c r="F487" s="1902"/>
      <c r="G487" s="1902"/>
      <c r="H487" s="1902"/>
      <c r="I487" s="1902"/>
      <c r="J487" s="1902"/>
      <c r="K487" s="1902"/>
      <c r="L487" s="1940"/>
      <c r="M487" s="1940"/>
      <c r="N487" s="1940"/>
      <c r="O487" s="1940"/>
      <c r="P487" s="339"/>
      <c r="Q487" s="1902"/>
      <c r="R487" s="1902"/>
      <c r="S487" s="1902"/>
      <c r="T487" s="1902"/>
      <c r="U487" s="1902"/>
      <c r="V487" s="1902"/>
      <c r="W487" s="1902"/>
      <c r="X487" s="1902"/>
      <c r="Y487" s="1902"/>
      <c r="Z487" s="1902"/>
      <c r="AA487" s="1902"/>
      <c r="AB487" s="1902"/>
      <c r="AC487" s="1902"/>
      <c r="AD487" s="1902"/>
      <c r="AE487" s="1902"/>
      <c r="AF487" s="1902"/>
      <c r="AG487" s="1902"/>
      <c r="AH487" s="1902"/>
      <c r="AI487" s="1902"/>
      <c r="AJ487" s="1902"/>
      <c r="AK487" s="1902"/>
      <c r="AL487" s="1902"/>
      <c r="AM487" s="1902"/>
      <c r="AN487" s="1902"/>
      <c r="AO487" s="1902"/>
      <c r="AP487" s="1902"/>
      <c r="AQ487" s="1902"/>
      <c r="AR487" s="1902"/>
      <c r="AS487" s="1902"/>
      <c r="AT487" s="1902"/>
      <c r="AU487" s="1902"/>
      <c r="AV487" s="1902"/>
      <c r="AW487" s="1902"/>
      <c r="AX487" s="1902"/>
      <c r="AY487" s="1902"/>
      <c r="AZ487" s="1902"/>
      <c r="BA487" s="1902"/>
      <c r="BB487" s="1902"/>
      <c r="BC487" s="1902"/>
      <c r="BD487" s="1902"/>
      <c r="BE487" s="1902"/>
      <c r="BF487" s="1902"/>
      <c r="BG487" s="1902"/>
      <c r="BH487" s="1902"/>
      <c r="BI487" s="1902"/>
      <c r="BJ487" s="1902"/>
      <c r="BK487" s="1902"/>
      <c r="BL487" s="1902"/>
      <c r="BM487" s="1902"/>
      <c r="BN487" s="1902"/>
      <c r="BO487" s="1902"/>
      <c r="BP487" s="1902"/>
      <c r="BQ487" s="1902"/>
      <c r="BR487" s="1902"/>
      <c r="BS487" s="1902"/>
      <c r="BT487" s="1902"/>
      <c r="BU487" s="1902"/>
      <c r="BV487" s="1902"/>
      <c r="BW487" s="1902"/>
      <c r="BX487" s="1902"/>
      <c r="BY487" s="1902"/>
      <c r="BZ487" s="1902"/>
      <c r="CA487" s="1902"/>
      <c r="CB487" s="1902"/>
      <c r="CC487" s="1902"/>
      <c r="CD487" s="1902"/>
      <c r="CE487" s="1902"/>
      <c r="CF487" s="1902"/>
    </row>
    <row r="488" spans="2:84" s="329" customFormat="1">
      <c r="B488" s="1902"/>
      <c r="C488" s="1902"/>
      <c r="D488" s="1902"/>
      <c r="E488" s="1902"/>
      <c r="F488" s="1902"/>
      <c r="G488" s="1902"/>
      <c r="H488" s="1902"/>
      <c r="I488" s="1902"/>
      <c r="J488" s="1902"/>
      <c r="K488" s="1902"/>
      <c r="L488" s="1940"/>
      <c r="M488" s="1940"/>
      <c r="N488" s="1940"/>
      <c r="O488" s="1940"/>
      <c r="P488" s="339"/>
      <c r="Q488" s="1902"/>
      <c r="R488" s="1902"/>
      <c r="S488" s="1902"/>
      <c r="T488" s="1902"/>
      <c r="U488" s="1902"/>
      <c r="V488" s="1902"/>
      <c r="W488" s="1902"/>
      <c r="X488" s="1902"/>
      <c r="Y488" s="1902"/>
      <c r="Z488" s="1902"/>
      <c r="AA488" s="1902"/>
      <c r="AB488" s="1902"/>
      <c r="AC488" s="1902"/>
      <c r="AD488" s="1902"/>
      <c r="AE488" s="1902"/>
      <c r="AF488" s="1902"/>
      <c r="AG488" s="1902"/>
      <c r="AH488" s="1902"/>
      <c r="AI488" s="1902"/>
      <c r="AJ488" s="1902"/>
      <c r="AK488" s="1902"/>
      <c r="AL488" s="1902"/>
      <c r="AM488" s="1902"/>
      <c r="AN488" s="1902"/>
      <c r="AO488" s="1902"/>
      <c r="AP488" s="1902"/>
      <c r="AQ488" s="1902"/>
      <c r="AR488" s="1902"/>
      <c r="AS488" s="1902"/>
      <c r="AT488" s="1902"/>
      <c r="AU488" s="1902"/>
      <c r="AV488" s="1902"/>
      <c r="AW488" s="1902"/>
      <c r="AX488" s="1902"/>
      <c r="AY488" s="1902"/>
      <c r="AZ488" s="1902"/>
      <c r="BA488" s="1902"/>
      <c r="BB488" s="1902"/>
      <c r="BC488" s="1902"/>
      <c r="BD488" s="1902"/>
      <c r="BE488" s="1902"/>
      <c r="BF488" s="1902"/>
      <c r="BG488" s="1902"/>
      <c r="BH488" s="1902"/>
      <c r="BI488" s="1902"/>
      <c r="BJ488" s="1902"/>
      <c r="BK488" s="1902"/>
      <c r="BL488" s="1902"/>
      <c r="BM488" s="1902"/>
      <c r="BN488" s="1902"/>
      <c r="BO488" s="1902"/>
      <c r="BP488" s="1902"/>
      <c r="BQ488" s="1902"/>
      <c r="BR488" s="1902"/>
      <c r="BS488" s="1902"/>
      <c r="BT488" s="1902"/>
      <c r="BU488" s="1902"/>
      <c r="BV488" s="1902"/>
      <c r="BW488" s="1902"/>
      <c r="BX488" s="1902"/>
      <c r="BY488" s="1902"/>
      <c r="BZ488" s="1902"/>
      <c r="CA488" s="1902"/>
      <c r="CB488" s="1902"/>
      <c r="CC488" s="1902"/>
      <c r="CD488" s="1902"/>
      <c r="CE488" s="1902"/>
      <c r="CF488" s="1902"/>
    </row>
    <row r="489" spans="2:84" s="329" customFormat="1">
      <c r="B489" s="1902"/>
      <c r="C489" s="1902"/>
      <c r="D489" s="1902"/>
      <c r="E489" s="1902"/>
      <c r="F489" s="1902"/>
      <c r="G489" s="1902"/>
      <c r="H489" s="1902"/>
      <c r="I489" s="1902"/>
      <c r="J489" s="1902"/>
      <c r="K489" s="1902"/>
      <c r="L489" s="1940"/>
      <c r="M489" s="1940"/>
      <c r="N489" s="1940"/>
      <c r="O489" s="1940"/>
      <c r="P489" s="339"/>
      <c r="Q489" s="1902"/>
      <c r="R489" s="1902"/>
      <c r="S489" s="1902"/>
      <c r="T489" s="1902"/>
      <c r="U489" s="1902"/>
      <c r="V489" s="1902"/>
      <c r="W489" s="1902"/>
      <c r="X489" s="1902"/>
      <c r="Y489" s="1902"/>
      <c r="Z489" s="1902"/>
      <c r="AA489" s="1902"/>
      <c r="AB489" s="1902"/>
      <c r="AC489" s="1902"/>
      <c r="AD489" s="1902"/>
      <c r="AE489" s="1902"/>
      <c r="AF489" s="1902"/>
      <c r="AG489" s="1902"/>
      <c r="AH489" s="1902"/>
      <c r="AI489" s="1902"/>
      <c r="AJ489" s="1902"/>
      <c r="AK489" s="1902"/>
      <c r="AL489" s="1902"/>
      <c r="AM489" s="1902"/>
      <c r="AN489" s="1902"/>
      <c r="AO489" s="1902"/>
      <c r="AP489" s="1902"/>
      <c r="AQ489" s="1902"/>
      <c r="AR489" s="1902"/>
      <c r="AS489" s="1902"/>
      <c r="AT489" s="1902"/>
      <c r="AU489" s="1902"/>
      <c r="AV489" s="1902"/>
      <c r="AW489" s="1902"/>
      <c r="AX489" s="1902"/>
      <c r="AY489" s="1902"/>
      <c r="AZ489" s="1902"/>
      <c r="BA489" s="1902"/>
      <c r="BB489" s="1902"/>
      <c r="BC489" s="1902"/>
      <c r="BD489" s="1902"/>
      <c r="BE489" s="1902"/>
      <c r="BF489" s="1902"/>
      <c r="BG489" s="1902"/>
      <c r="BH489" s="1902"/>
      <c r="BI489" s="1902"/>
      <c r="BJ489" s="1902"/>
      <c r="BK489" s="1902"/>
      <c r="BL489" s="1902"/>
      <c r="BM489" s="1902"/>
      <c r="BN489" s="1902"/>
      <c r="BO489" s="1902"/>
      <c r="BP489" s="1902"/>
      <c r="BQ489" s="1902"/>
      <c r="BR489" s="1902"/>
      <c r="BS489" s="1902"/>
      <c r="BT489" s="1902"/>
      <c r="BU489" s="1902"/>
      <c r="BV489" s="1902"/>
      <c r="BW489" s="1902"/>
      <c r="BX489" s="1902"/>
      <c r="BY489" s="1902"/>
      <c r="BZ489" s="1902"/>
      <c r="CA489" s="1902"/>
      <c r="CB489" s="1902"/>
      <c r="CC489" s="1902"/>
      <c r="CD489" s="1902"/>
      <c r="CE489" s="1902"/>
      <c r="CF489" s="1902"/>
    </row>
    <row r="490" spans="2:84" s="329" customFormat="1">
      <c r="B490" s="1902"/>
      <c r="C490" s="1902"/>
      <c r="D490" s="1902"/>
      <c r="E490" s="1902"/>
      <c r="F490" s="1902"/>
      <c r="G490" s="1902"/>
      <c r="H490" s="1902"/>
      <c r="I490" s="1902"/>
      <c r="J490" s="1902"/>
      <c r="K490" s="1902"/>
      <c r="L490" s="1940"/>
      <c r="M490" s="1940"/>
      <c r="N490" s="1940"/>
      <c r="O490" s="1940"/>
      <c r="P490" s="339"/>
      <c r="Q490" s="1902"/>
      <c r="R490" s="1902"/>
      <c r="S490" s="1902"/>
      <c r="T490" s="1902"/>
      <c r="U490" s="1902"/>
      <c r="V490" s="1902"/>
      <c r="W490" s="1902"/>
      <c r="X490" s="1902"/>
      <c r="Y490" s="1902"/>
      <c r="Z490" s="1902"/>
      <c r="AA490" s="1902"/>
      <c r="AB490" s="1902"/>
      <c r="AC490" s="1902"/>
      <c r="AD490" s="1902"/>
      <c r="AE490" s="1902"/>
      <c r="AF490" s="1902"/>
      <c r="AG490" s="1902"/>
      <c r="AH490" s="1902"/>
      <c r="AI490" s="1902"/>
      <c r="AJ490" s="1902"/>
      <c r="AK490" s="1902"/>
      <c r="AL490" s="1902"/>
      <c r="AM490" s="1902"/>
      <c r="AN490" s="1902"/>
      <c r="AO490" s="1902"/>
      <c r="AP490" s="1902"/>
      <c r="AQ490" s="1902"/>
      <c r="AR490" s="1902"/>
      <c r="AS490" s="1902"/>
      <c r="AT490" s="1902"/>
      <c r="AU490" s="1902"/>
      <c r="AV490" s="1902"/>
      <c r="AW490" s="1902"/>
      <c r="AX490" s="1902"/>
      <c r="AY490" s="1902"/>
      <c r="AZ490" s="1902"/>
      <c r="BA490" s="1902"/>
      <c r="BB490" s="1902"/>
      <c r="BC490" s="1902"/>
      <c r="BD490" s="1902"/>
      <c r="BE490" s="1902"/>
      <c r="BF490" s="1902"/>
      <c r="BG490" s="1902"/>
      <c r="BH490" s="1902"/>
      <c r="BI490" s="1902"/>
      <c r="BJ490" s="1902"/>
      <c r="BK490" s="1902"/>
      <c r="BL490" s="1902"/>
      <c r="BM490" s="1902"/>
      <c r="BN490" s="1902"/>
      <c r="BO490" s="1902"/>
      <c r="BP490" s="1902"/>
      <c r="BQ490" s="1902"/>
      <c r="BR490" s="1902"/>
      <c r="BS490" s="1902"/>
      <c r="BT490" s="1902"/>
      <c r="BU490" s="1902"/>
      <c r="BV490" s="1902"/>
      <c r="BW490" s="1902"/>
      <c r="BX490" s="1902"/>
      <c r="BY490" s="1902"/>
      <c r="BZ490" s="1902"/>
      <c r="CA490" s="1902"/>
      <c r="CB490" s="1902"/>
      <c r="CC490" s="1902"/>
      <c r="CD490" s="1902"/>
      <c r="CE490" s="1902"/>
      <c r="CF490" s="1902"/>
    </row>
    <row r="491" spans="2:84" s="329" customFormat="1">
      <c r="B491" s="1902"/>
      <c r="C491" s="1902"/>
      <c r="D491" s="1902"/>
      <c r="E491" s="1902"/>
      <c r="F491" s="1902"/>
      <c r="G491" s="1902"/>
      <c r="H491" s="1902"/>
      <c r="I491" s="1902"/>
      <c r="J491" s="1902"/>
      <c r="K491" s="1902"/>
      <c r="L491" s="1940"/>
      <c r="M491" s="1940"/>
      <c r="N491" s="1940"/>
      <c r="O491" s="1940"/>
      <c r="P491" s="339"/>
      <c r="Q491" s="1902"/>
      <c r="R491" s="1902"/>
      <c r="S491" s="1902"/>
      <c r="T491" s="1902"/>
      <c r="U491" s="1902"/>
      <c r="V491" s="1902"/>
      <c r="W491" s="1902"/>
      <c r="X491" s="1902"/>
      <c r="Y491" s="1902"/>
      <c r="Z491" s="1902"/>
      <c r="AA491" s="1902"/>
      <c r="AB491" s="1902"/>
      <c r="AC491" s="1902"/>
      <c r="AD491" s="1902"/>
      <c r="AE491" s="1902"/>
      <c r="AF491" s="1902"/>
      <c r="AG491" s="1902"/>
      <c r="AH491" s="1902"/>
      <c r="AI491" s="1902"/>
      <c r="AJ491" s="1902"/>
      <c r="AK491" s="1902"/>
      <c r="AL491" s="1902"/>
      <c r="AM491" s="1902"/>
      <c r="AN491" s="1902"/>
      <c r="AO491" s="1902"/>
      <c r="AP491" s="1902"/>
      <c r="AQ491" s="1902"/>
      <c r="AR491" s="1902"/>
      <c r="AS491" s="1902"/>
      <c r="AT491" s="1902"/>
      <c r="AU491" s="1902"/>
      <c r="AV491" s="1902"/>
      <c r="AW491" s="1902"/>
      <c r="AX491" s="1902"/>
      <c r="AY491" s="1902"/>
      <c r="AZ491" s="1902"/>
      <c r="BA491" s="1902"/>
      <c r="BB491" s="1902"/>
      <c r="BC491" s="1902"/>
      <c r="BD491" s="1902"/>
      <c r="BE491" s="1902"/>
      <c r="BF491" s="1902"/>
      <c r="BG491" s="1902"/>
      <c r="BH491" s="1902"/>
      <c r="BI491" s="1902"/>
      <c r="BJ491" s="1902"/>
      <c r="BK491" s="1902"/>
      <c r="BL491" s="1902"/>
      <c r="BM491" s="1902"/>
      <c r="BN491" s="1902"/>
      <c r="BO491" s="1902"/>
      <c r="BP491" s="1902"/>
      <c r="BQ491" s="1902"/>
      <c r="BR491" s="1902"/>
      <c r="BS491" s="1902"/>
      <c r="BT491" s="1902"/>
      <c r="BU491" s="1902"/>
      <c r="BV491" s="1902"/>
      <c r="BW491" s="1902"/>
      <c r="BX491" s="1902"/>
      <c r="BY491" s="1902"/>
      <c r="BZ491" s="1902"/>
      <c r="CA491" s="1902"/>
      <c r="CB491" s="1902"/>
      <c r="CC491" s="1902"/>
      <c r="CD491" s="1902"/>
      <c r="CE491" s="1902"/>
      <c r="CF491" s="1902"/>
    </row>
    <row r="492" spans="2:84" s="329" customFormat="1">
      <c r="B492" s="1902"/>
      <c r="C492" s="1902"/>
      <c r="D492" s="1902"/>
      <c r="E492" s="1902"/>
      <c r="F492" s="1902"/>
      <c r="G492" s="1902"/>
      <c r="H492" s="1902"/>
      <c r="I492" s="1902"/>
      <c r="J492" s="1902"/>
      <c r="K492" s="1902"/>
      <c r="L492" s="1940"/>
      <c r="M492" s="1940"/>
      <c r="N492" s="1940"/>
      <c r="O492" s="1940"/>
      <c r="P492" s="339"/>
      <c r="Q492" s="1902"/>
      <c r="R492" s="1902"/>
      <c r="S492" s="1902"/>
      <c r="T492" s="1902"/>
      <c r="U492" s="1902"/>
      <c r="V492" s="1902"/>
      <c r="W492" s="1902"/>
      <c r="X492" s="1902"/>
      <c r="Y492" s="1902"/>
      <c r="Z492" s="1902"/>
      <c r="AA492" s="1902"/>
      <c r="AB492" s="1902"/>
      <c r="AC492" s="1902"/>
      <c r="AD492" s="1902"/>
      <c r="AE492" s="1902"/>
      <c r="AF492" s="1902"/>
      <c r="AG492" s="1902"/>
      <c r="AH492" s="1902"/>
      <c r="AI492" s="1902"/>
      <c r="AJ492" s="1902"/>
      <c r="AK492" s="1902"/>
      <c r="AL492" s="1902"/>
      <c r="AM492" s="1902"/>
      <c r="AN492" s="1902"/>
      <c r="AO492" s="1902"/>
      <c r="AP492" s="1902"/>
      <c r="AQ492" s="1902"/>
      <c r="AR492" s="1902"/>
      <c r="AS492" s="1902"/>
      <c r="AT492" s="1902"/>
      <c r="AU492" s="1902"/>
      <c r="AV492" s="1902"/>
      <c r="AW492" s="1902"/>
      <c r="AX492" s="1902"/>
      <c r="AY492" s="1902"/>
      <c r="AZ492" s="1902"/>
      <c r="BA492" s="1902"/>
      <c r="BB492" s="1902"/>
      <c r="BC492" s="1902"/>
      <c r="BD492" s="1902"/>
      <c r="BE492" s="1902"/>
      <c r="BF492" s="1902"/>
      <c r="BG492" s="1902"/>
      <c r="BH492" s="1902"/>
      <c r="BI492" s="1902"/>
      <c r="BJ492" s="1902"/>
      <c r="BK492" s="1902"/>
      <c r="BL492" s="1902"/>
      <c r="BM492" s="1902"/>
      <c r="BN492" s="1902"/>
      <c r="BO492" s="1902"/>
      <c r="BP492" s="1902"/>
      <c r="BQ492" s="1902"/>
      <c r="BR492" s="1902"/>
      <c r="BS492" s="1902"/>
      <c r="BT492" s="1902"/>
      <c r="BU492" s="1902"/>
      <c r="BV492" s="1902"/>
      <c r="BW492" s="1902"/>
      <c r="BX492" s="1902"/>
      <c r="BY492" s="1902"/>
      <c r="BZ492" s="1902"/>
      <c r="CA492" s="1902"/>
      <c r="CB492" s="1902"/>
      <c r="CC492" s="1902"/>
      <c r="CD492" s="1902"/>
      <c r="CE492" s="1902"/>
      <c r="CF492" s="1902"/>
    </row>
    <row r="493" spans="2:84" s="329" customFormat="1">
      <c r="B493" s="1902"/>
      <c r="C493" s="1902"/>
      <c r="D493" s="1902"/>
      <c r="E493" s="1902"/>
      <c r="F493" s="1902"/>
      <c r="G493" s="1902"/>
      <c r="H493" s="1902"/>
      <c r="I493" s="1902"/>
      <c r="J493" s="1902"/>
      <c r="K493" s="1902"/>
      <c r="L493" s="1940"/>
      <c r="M493" s="1940"/>
      <c r="N493" s="1940"/>
      <c r="O493" s="1940"/>
      <c r="P493" s="339"/>
      <c r="Q493" s="1902"/>
      <c r="R493" s="1902"/>
      <c r="S493" s="1902"/>
      <c r="T493" s="1902"/>
      <c r="U493" s="1902"/>
      <c r="V493" s="1902"/>
      <c r="W493" s="1902"/>
      <c r="X493" s="1902"/>
      <c r="Y493" s="1902"/>
      <c r="Z493" s="1902"/>
      <c r="AA493" s="1902"/>
      <c r="AB493" s="1902"/>
      <c r="AC493" s="1902"/>
      <c r="AD493" s="1902"/>
      <c r="AE493" s="1902"/>
      <c r="AF493" s="1902"/>
      <c r="AG493" s="1902"/>
      <c r="AH493" s="1902"/>
      <c r="AI493" s="1902"/>
      <c r="AJ493" s="1902"/>
      <c r="AK493" s="1902"/>
      <c r="AL493" s="1902"/>
      <c r="AM493" s="1902"/>
      <c r="AN493" s="1902"/>
      <c r="AO493" s="1902"/>
      <c r="AP493" s="1902"/>
      <c r="AQ493" s="1902"/>
      <c r="AR493" s="1902"/>
      <c r="AS493" s="1902"/>
      <c r="AT493" s="1902"/>
      <c r="AU493" s="1902"/>
      <c r="AV493" s="1902"/>
      <c r="AW493" s="1902"/>
      <c r="AX493" s="1902"/>
      <c r="AY493" s="1902"/>
      <c r="AZ493" s="1902"/>
      <c r="BA493" s="1902"/>
      <c r="BB493" s="1902"/>
      <c r="BC493" s="1902"/>
      <c r="BD493" s="1902"/>
      <c r="BE493" s="1902"/>
      <c r="BF493" s="1902"/>
      <c r="BG493" s="1902"/>
      <c r="BH493" s="1902"/>
      <c r="BI493" s="1902"/>
      <c r="BJ493" s="1902"/>
      <c r="BK493" s="1902"/>
      <c r="BL493" s="1902"/>
      <c r="BM493" s="1902"/>
      <c r="BN493" s="1902"/>
      <c r="BO493" s="1902"/>
      <c r="BP493" s="1902"/>
      <c r="BQ493" s="1902"/>
      <c r="BR493" s="1902"/>
      <c r="BS493" s="1902"/>
      <c r="BT493" s="1902"/>
      <c r="BU493" s="1902"/>
      <c r="BV493" s="1902"/>
      <c r="BW493" s="1902"/>
      <c r="BX493" s="1902"/>
      <c r="BY493" s="1902"/>
      <c r="BZ493" s="1902"/>
      <c r="CA493" s="1902"/>
      <c r="CB493" s="1902"/>
      <c r="CC493" s="1902"/>
      <c r="CD493" s="1902"/>
      <c r="CE493" s="1902"/>
      <c r="CF493" s="1902"/>
    </row>
    <row r="494" spans="2:84" s="329" customFormat="1">
      <c r="B494" s="1902"/>
      <c r="C494" s="1902"/>
      <c r="D494" s="1902"/>
      <c r="E494" s="1902"/>
      <c r="F494" s="1902"/>
      <c r="G494" s="1902"/>
      <c r="H494" s="1902"/>
      <c r="I494" s="1902"/>
      <c r="J494" s="1902"/>
      <c r="K494" s="1902"/>
      <c r="L494" s="1940"/>
      <c r="M494" s="1940"/>
      <c r="N494" s="1940"/>
      <c r="O494" s="1940"/>
      <c r="P494" s="339"/>
      <c r="Q494" s="1902"/>
      <c r="R494" s="1902"/>
      <c r="S494" s="1902"/>
      <c r="T494" s="1902"/>
      <c r="U494" s="1902"/>
      <c r="V494" s="1902"/>
      <c r="W494" s="1902"/>
      <c r="X494" s="1902"/>
      <c r="Y494" s="1902"/>
      <c r="Z494" s="1902"/>
      <c r="AA494" s="1902"/>
      <c r="AB494" s="1902"/>
      <c r="AC494" s="1902"/>
      <c r="AD494" s="1902"/>
      <c r="AE494" s="1902"/>
      <c r="AF494" s="1902"/>
      <c r="AG494" s="1902"/>
      <c r="AH494" s="1902"/>
      <c r="AI494" s="1902"/>
      <c r="AJ494" s="1902"/>
      <c r="AK494" s="1902"/>
      <c r="AL494" s="1902"/>
      <c r="AM494" s="1902"/>
      <c r="AN494" s="1902"/>
      <c r="AO494" s="1902"/>
      <c r="AP494" s="1902"/>
      <c r="AQ494" s="1902"/>
      <c r="AR494" s="1902"/>
      <c r="AS494" s="1902"/>
      <c r="AT494" s="1902"/>
      <c r="AU494" s="1902"/>
      <c r="AV494" s="1902"/>
      <c r="AW494" s="1902"/>
      <c r="AX494" s="1902"/>
      <c r="AY494" s="1902"/>
      <c r="AZ494" s="1902"/>
      <c r="BA494" s="1902"/>
      <c r="BB494" s="1902"/>
      <c r="BC494" s="1902"/>
      <c r="BD494" s="1902"/>
      <c r="BE494" s="1902"/>
      <c r="BF494" s="1902"/>
      <c r="BG494" s="1902"/>
      <c r="BH494" s="1902"/>
      <c r="BI494" s="1902"/>
      <c r="BJ494" s="1902"/>
      <c r="BK494" s="1902"/>
      <c r="BL494" s="1902"/>
      <c r="BM494" s="1902"/>
      <c r="BN494" s="1902"/>
      <c r="BO494" s="1902"/>
      <c r="BP494" s="1902"/>
      <c r="BQ494" s="1902"/>
      <c r="BR494" s="1902"/>
      <c r="BS494" s="1902"/>
      <c r="BT494" s="1902"/>
      <c r="BU494" s="1902"/>
      <c r="BV494" s="1902"/>
      <c r="BW494" s="1902"/>
      <c r="BX494" s="1902"/>
      <c r="BY494" s="1902"/>
      <c r="BZ494" s="1902"/>
      <c r="CA494" s="1902"/>
      <c r="CB494" s="1902"/>
      <c r="CC494" s="1902"/>
      <c r="CD494" s="1902"/>
      <c r="CE494" s="1902"/>
      <c r="CF494" s="1902"/>
    </row>
    <row r="495" spans="2:84" s="329" customFormat="1">
      <c r="B495" s="1902"/>
      <c r="C495" s="1902"/>
      <c r="D495" s="1902"/>
      <c r="E495" s="1902"/>
      <c r="F495" s="1902"/>
      <c r="G495" s="1902"/>
      <c r="H495" s="1902"/>
      <c r="I495" s="1902"/>
      <c r="J495" s="1902"/>
      <c r="K495" s="1902"/>
      <c r="L495" s="1940"/>
      <c r="M495" s="1940"/>
      <c r="N495" s="1940"/>
      <c r="O495" s="1940"/>
      <c r="P495" s="339"/>
      <c r="Q495" s="1902"/>
      <c r="R495" s="1902"/>
      <c r="S495" s="1902"/>
      <c r="T495" s="1902"/>
      <c r="U495" s="1902"/>
      <c r="V495" s="1902"/>
      <c r="W495" s="1902"/>
      <c r="X495" s="1902"/>
      <c r="Y495" s="1902"/>
      <c r="Z495" s="1902"/>
      <c r="AA495" s="1902"/>
      <c r="AB495" s="1902"/>
      <c r="AC495" s="1902"/>
      <c r="AD495" s="1902"/>
      <c r="AE495" s="1902"/>
      <c r="AF495" s="1902"/>
      <c r="AG495" s="1902"/>
      <c r="AH495" s="1902"/>
      <c r="AI495" s="1902"/>
      <c r="AJ495" s="1902"/>
      <c r="AK495" s="1902"/>
      <c r="AL495" s="1902"/>
      <c r="AM495" s="1902"/>
      <c r="AN495" s="1902"/>
      <c r="AO495" s="1902"/>
      <c r="AP495" s="1902"/>
      <c r="AQ495" s="1902"/>
      <c r="AR495" s="1902"/>
      <c r="AS495" s="1902"/>
      <c r="AT495" s="1902"/>
      <c r="AU495" s="1902"/>
      <c r="AV495" s="1902"/>
      <c r="AW495" s="1902"/>
      <c r="AX495" s="1902"/>
      <c r="AY495" s="1902"/>
      <c r="AZ495" s="1902"/>
      <c r="BA495" s="1902"/>
      <c r="BB495" s="1902"/>
      <c r="BC495" s="1902"/>
      <c r="BD495" s="1902"/>
      <c r="BE495" s="1902"/>
      <c r="BF495" s="1902"/>
      <c r="BG495" s="1902"/>
      <c r="BH495" s="1902"/>
      <c r="BI495" s="1902"/>
      <c r="BJ495" s="1902"/>
      <c r="BK495" s="1902"/>
      <c r="BL495" s="1902"/>
      <c r="BM495" s="1902"/>
      <c r="BN495" s="1902"/>
      <c r="BO495" s="1902"/>
      <c r="BP495" s="1902"/>
      <c r="BQ495" s="1902"/>
      <c r="BR495" s="1902"/>
      <c r="BS495" s="1902"/>
      <c r="BT495" s="1902"/>
      <c r="BU495" s="1902"/>
      <c r="BV495" s="1902"/>
      <c r="BW495" s="1902"/>
      <c r="BX495" s="1902"/>
      <c r="BY495" s="1902"/>
      <c r="BZ495" s="1902"/>
      <c r="CA495" s="1902"/>
      <c r="CB495" s="1902"/>
      <c r="CC495" s="1902"/>
      <c r="CD495" s="1902"/>
      <c r="CE495" s="1902"/>
      <c r="CF495" s="1902"/>
    </row>
    <row r="496" spans="2:84" s="329" customFormat="1">
      <c r="B496" s="1902"/>
      <c r="C496" s="1902"/>
      <c r="D496" s="1902"/>
      <c r="E496" s="1902"/>
      <c r="F496" s="1902"/>
      <c r="G496" s="1902"/>
      <c r="H496" s="1902"/>
      <c r="I496" s="1902"/>
      <c r="J496" s="1902"/>
      <c r="K496" s="1902"/>
      <c r="L496" s="1940"/>
      <c r="M496" s="1940"/>
      <c r="N496" s="1940"/>
      <c r="O496" s="1940"/>
      <c r="P496" s="339"/>
      <c r="Q496" s="1902"/>
      <c r="R496" s="1902"/>
      <c r="S496" s="1902"/>
      <c r="T496" s="1902"/>
      <c r="U496" s="1902"/>
      <c r="V496" s="1902"/>
      <c r="W496" s="1902"/>
      <c r="X496" s="1902"/>
      <c r="Y496" s="1902"/>
      <c r="Z496" s="1902"/>
      <c r="AA496" s="1902"/>
      <c r="AB496" s="1902"/>
      <c r="AC496" s="1902"/>
      <c r="AD496" s="1902"/>
      <c r="AE496" s="1902"/>
      <c r="AF496" s="1902"/>
      <c r="AG496" s="1902"/>
      <c r="AH496" s="1902"/>
      <c r="AI496" s="1902"/>
      <c r="AJ496" s="1902"/>
      <c r="AK496" s="1902"/>
      <c r="AL496" s="1902"/>
      <c r="AM496" s="1902"/>
      <c r="AN496" s="1902"/>
      <c r="AO496" s="1902"/>
      <c r="AP496" s="1902"/>
      <c r="AQ496" s="1902"/>
      <c r="AR496" s="1902"/>
      <c r="AS496" s="1902"/>
      <c r="AT496" s="1902"/>
      <c r="AU496" s="1902"/>
      <c r="AV496" s="1902"/>
      <c r="AW496" s="1902"/>
      <c r="AX496" s="1902"/>
      <c r="AY496" s="1902"/>
      <c r="AZ496" s="1902"/>
      <c r="BA496" s="1902"/>
      <c r="BB496" s="1902"/>
      <c r="BC496" s="1902"/>
      <c r="BD496" s="1902"/>
      <c r="BE496" s="1902"/>
      <c r="BF496" s="1902"/>
      <c r="BG496" s="1902"/>
      <c r="BH496" s="1902"/>
      <c r="BI496" s="1902"/>
      <c r="BJ496" s="1902"/>
      <c r="BK496" s="1902"/>
      <c r="BL496" s="1902"/>
      <c r="BM496" s="1902"/>
      <c r="BN496" s="1902"/>
      <c r="BO496" s="1902"/>
      <c r="BP496" s="1902"/>
      <c r="BQ496" s="1902"/>
      <c r="BR496" s="1902"/>
      <c r="BS496" s="1902"/>
      <c r="BT496" s="1902"/>
      <c r="BU496" s="1902"/>
      <c r="BV496" s="1902"/>
      <c r="BW496" s="1902"/>
      <c r="BX496" s="1902"/>
      <c r="BY496" s="1902"/>
      <c r="BZ496" s="1902"/>
      <c r="CA496" s="1902"/>
      <c r="CB496" s="1902"/>
      <c r="CC496" s="1902"/>
      <c r="CD496" s="1902"/>
      <c r="CE496" s="1902"/>
      <c r="CF496" s="1902"/>
    </row>
    <row r="497" spans="2:84" s="329" customFormat="1">
      <c r="B497" s="1902"/>
      <c r="C497" s="1902"/>
      <c r="D497" s="1902"/>
      <c r="E497" s="1902"/>
      <c r="F497" s="1902"/>
      <c r="G497" s="1902"/>
      <c r="H497" s="1902"/>
      <c r="I497" s="1902"/>
      <c r="J497" s="1902"/>
      <c r="K497" s="1902"/>
      <c r="L497" s="1940"/>
      <c r="M497" s="1940"/>
      <c r="N497" s="1940"/>
      <c r="O497" s="1940"/>
      <c r="P497" s="339"/>
      <c r="Q497" s="1902"/>
      <c r="R497" s="1902"/>
      <c r="S497" s="1902"/>
      <c r="T497" s="1902"/>
      <c r="U497" s="1902"/>
      <c r="V497" s="1902"/>
      <c r="W497" s="1902"/>
      <c r="X497" s="1902"/>
      <c r="Y497" s="1902"/>
      <c r="Z497" s="1902"/>
      <c r="AA497" s="1902"/>
      <c r="AB497" s="1902"/>
      <c r="AC497" s="1902"/>
      <c r="AD497" s="1902"/>
      <c r="AE497" s="1902"/>
      <c r="AF497" s="1902"/>
      <c r="AG497" s="1902"/>
      <c r="AH497" s="1902"/>
      <c r="AI497" s="1902"/>
      <c r="AJ497" s="1902"/>
      <c r="AK497" s="1902"/>
      <c r="AL497" s="1902"/>
      <c r="AM497" s="1902"/>
      <c r="AN497" s="1902"/>
      <c r="AO497" s="1902"/>
      <c r="AP497" s="1902"/>
      <c r="AQ497" s="1902"/>
      <c r="AR497" s="1902"/>
      <c r="AS497" s="1902"/>
      <c r="AT497" s="1902"/>
      <c r="AU497" s="1902"/>
      <c r="AV497" s="1902"/>
      <c r="AW497" s="1902"/>
      <c r="AX497" s="1902"/>
      <c r="AY497" s="1902"/>
      <c r="AZ497" s="1902"/>
      <c r="BA497" s="1902"/>
      <c r="BB497" s="1902"/>
      <c r="BC497" s="1902"/>
      <c r="BD497" s="1902"/>
      <c r="BE497" s="1902"/>
      <c r="BF497" s="1902"/>
      <c r="BG497" s="1902"/>
      <c r="BH497" s="1902"/>
      <c r="BI497" s="1902"/>
      <c r="BJ497" s="1902"/>
      <c r="BK497" s="1902"/>
      <c r="BL497" s="1902"/>
      <c r="BM497" s="1902"/>
      <c r="BN497" s="1902"/>
      <c r="BO497" s="1902"/>
      <c r="BP497" s="1902"/>
      <c r="BQ497" s="1902"/>
      <c r="BR497" s="1902"/>
      <c r="BS497" s="1902"/>
      <c r="BT497" s="1902"/>
      <c r="BU497" s="1902"/>
      <c r="BV497" s="1902"/>
      <c r="BW497" s="1902"/>
      <c r="BX497" s="1902"/>
      <c r="BY497" s="1902"/>
      <c r="BZ497" s="1902"/>
      <c r="CA497" s="1902"/>
      <c r="CB497" s="1902"/>
      <c r="CC497" s="1902"/>
      <c r="CD497" s="1902"/>
      <c r="CE497" s="1902"/>
      <c r="CF497" s="1902"/>
    </row>
    <row r="498" spans="2:84" s="329" customFormat="1">
      <c r="B498" s="1902"/>
      <c r="C498" s="1902"/>
      <c r="D498" s="1902"/>
      <c r="E498" s="1902"/>
      <c r="F498" s="1902"/>
      <c r="G498" s="1902"/>
      <c r="H498" s="1902"/>
      <c r="I498" s="1902"/>
      <c r="J498" s="1902"/>
      <c r="K498" s="1902"/>
      <c r="L498" s="1940"/>
      <c r="M498" s="1940"/>
      <c r="N498" s="1940"/>
      <c r="O498" s="1940"/>
      <c r="P498" s="339"/>
      <c r="Q498" s="1902"/>
      <c r="R498" s="1902"/>
      <c r="S498" s="1902"/>
      <c r="T498" s="1902"/>
      <c r="U498" s="1902"/>
      <c r="V498" s="1902"/>
      <c r="W498" s="1902"/>
      <c r="X498" s="1902"/>
      <c r="Y498" s="1902"/>
      <c r="Z498" s="1902"/>
      <c r="AA498" s="1902"/>
      <c r="AB498" s="1902"/>
      <c r="AC498" s="1902"/>
      <c r="AD498" s="1902"/>
      <c r="AE498" s="1902"/>
      <c r="AF498" s="1902"/>
      <c r="AG498" s="1902"/>
      <c r="AH498" s="1902"/>
      <c r="AI498" s="1902"/>
      <c r="AJ498" s="1902"/>
      <c r="AK498" s="1902"/>
      <c r="AL498" s="1902"/>
      <c r="AM498" s="1902"/>
      <c r="AN498" s="1902"/>
      <c r="AO498" s="1902"/>
      <c r="AP498" s="1902"/>
      <c r="AQ498" s="1902"/>
      <c r="AR498" s="1902"/>
      <c r="AS498" s="1902"/>
      <c r="AT498" s="1902"/>
      <c r="AU498" s="1902"/>
      <c r="AV498" s="1902"/>
      <c r="AW498" s="1902"/>
      <c r="AX498" s="1902"/>
      <c r="AY498" s="1902"/>
      <c r="AZ498" s="1902"/>
      <c r="BA498" s="1902"/>
      <c r="BB498" s="1902"/>
      <c r="BC498" s="1902"/>
      <c r="BD498" s="1902"/>
      <c r="BE498" s="1902"/>
      <c r="BF498" s="1902"/>
      <c r="BG498" s="1902"/>
      <c r="BH498" s="1902"/>
      <c r="BI498" s="1902"/>
      <c r="BJ498" s="1902"/>
      <c r="BK498" s="1902"/>
      <c r="BL498" s="1902"/>
      <c r="BM498" s="1902"/>
      <c r="BN498" s="1902"/>
      <c r="BO498" s="1902"/>
      <c r="BP498" s="1902"/>
      <c r="BQ498" s="1902"/>
      <c r="BR498" s="1902"/>
      <c r="BS498" s="1902"/>
      <c r="BT498" s="1902"/>
      <c r="BU498" s="1902"/>
      <c r="BV498" s="1902"/>
      <c r="BW498" s="1902"/>
      <c r="BX498" s="1902"/>
      <c r="BY498" s="1902"/>
      <c r="BZ498" s="1902"/>
      <c r="CA498" s="1902"/>
      <c r="CB498" s="1902"/>
      <c r="CC498" s="1902"/>
      <c r="CD498" s="1902"/>
      <c r="CE498" s="1902"/>
      <c r="CF498" s="1902"/>
    </row>
    <row r="499" spans="2:84" s="329" customFormat="1">
      <c r="B499" s="1902"/>
      <c r="C499" s="1902"/>
      <c r="D499" s="1902"/>
      <c r="E499" s="1902"/>
      <c r="F499" s="1902"/>
      <c r="G499" s="1902"/>
      <c r="H499" s="1902"/>
      <c r="I499" s="1902"/>
      <c r="J499" s="1902"/>
      <c r="K499" s="1902"/>
      <c r="L499" s="1940"/>
      <c r="M499" s="1940"/>
      <c r="N499" s="1940"/>
      <c r="O499" s="1940"/>
      <c r="P499" s="339"/>
      <c r="Q499" s="1902"/>
      <c r="R499" s="1902"/>
      <c r="S499" s="1902"/>
      <c r="T499" s="1902"/>
      <c r="U499" s="1902"/>
      <c r="V499" s="1902"/>
      <c r="W499" s="1902"/>
      <c r="X499" s="1902"/>
      <c r="Y499" s="1902"/>
      <c r="Z499" s="1902"/>
      <c r="AA499" s="1902"/>
      <c r="AB499" s="1902"/>
      <c r="AC499" s="1902"/>
      <c r="AD499" s="1902"/>
      <c r="AE499" s="1902"/>
      <c r="AF499" s="1902"/>
      <c r="AG499" s="1902"/>
      <c r="AH499" s="1902"/>
      <c r="AI499" s="1902"/>
      <c r="AJ499" s="1902"/>
      <c r="AK499" s="1902"/>
      <c r="AL499" s="1902"/>
      <c r="AM499" s="1902"/>
      <c r="AN499" s="1902"/>
      <c r="AO499" s="1902"/>
      <c r="AP499" s="1902"/>
      <c r="AQ499" s="1902"/>
      <c r="AR499" s="1902"/>
      <c r="AS499" s="1902"/>
      <c r="AT499" s="1902"/>
      <c r="AU499" s="1902"/>
      <c r="AV499" s="1902"/>
      <c r="AW499" s="1902"/>
      <c r="AX499" s="1902"/>
      <c r="AY499" s="1902"/>
      <c r="AZ499" s="1902"/>
      <c r="BA499" s="1902"/>
      <c r="BB499" s="1902"/>
      <c r="BC499" s="1902"/>
      <c r="BD499" s="1902"/>
      <c r="BE499" s="1902"/>
      <c r="BF499" s="1902"/>
      <c r="BG499" s="1902"/>
      <c r="BH499" s="1902"/>
      <c r="BI499" s="1902"/>
      <c r="BJ499" s="1902"/>
      <c r="BK499" s="1902"/>
      <c r="BL499" s="1902"/>
      <c r="BM499" s="1902"/>
      <c r="BN499" s="1902"/>
      <c r="BO499" s="1902"/>
      <c r="BP499" s="1902"/>
      <c r="BQ499" s="1902"/>
      <c r="BR499" s="1902"/>
      <c r="BS499" s="1902"/>
      <c r="BT499" s="1902"/>
      <c r="BU499" s="1902"/>
      <c r="BV499" s="1902"/>
      <c r="BW499" s="1902"/>
      <c r="BX499" s="1902"/>
      <c r="BY499" s="1902"/>
      <c r="BZ499" s="1902"/>
      <c r="CA499" s="1902"/>
      <c r="CB499" s="1902"/>
      <c r="CC499" s="1902"/>
      <c r="CD499" s="1902"/>
      <c r="CE499" s="1902"/>
      <c r="CF499" s="1902"/>
    </row>
    <row r="500" spans="2:84" s="329" customFormat="1">
      <c r="B500" s="1902"/>
      <c r="C500" s="1902"/>
      <c r="D500" s="1902"/>
      <c r="E500" s="1902"/>
      <c r="F500" s="1902"/>
      <c r="G500" s="1902"/>
      <c r="H500" s="1902"/>
      <c r="I500" s="1902"/>
      <c r="J500" s="1902"/>
      <c r="K500" s="1902"/>
      <c r="L500" s="1940"/>
      <c r="M500" s="1940"/>
      <c r="N500" s="1940"/>
      <c r="O500" s="1940"/>
      <c r="P500" s="339"/>
      <c r="Q500" s="1902"/>
      <c r="R500" s="1902"/>
      <c r="S500" s="1902"/>
      <c r="T500" s="1902"/>
      <c r="U500" s="1902"/>
      <c r="V500" s="1902"/>
      <c r="W500" s="1902"/>
      <c r="X500" s="1902"/>
      <c r="Y500" s="1902"/>
      <c r="Z500" s="1902"/>
      <c r="AA500" s="1902"/>
      <c r="AB500" s="1902"/>
      <c r="AC500" s="1902"/>
      <c r="AD500" s="1902"/>
      <c r="AE500" s="1902"/>
      <c r="AF500" s="1902"/>
      <c r="AG500" s="1902"/>
      <c r="AH500" s="1902"/>
      <c r="AI500" s="1902"/>
      <c r="AJ500" s="1902"/>
      <c r="AK500" s="1902"/>
      <c r="AL500" s="1902"/>
      <c r="AM500" s="1902"/>
      <c r="AN500" s="1902"/>
      <c r="AO500" s="1902"/>
      <c r="AP500" s="1902"/>
      <c r="AQ500" s="1902"/>
      <c r="AR500" s="1902"/>
      <c r="AS500" s="1902"/>
      <c r="AT500" s="1902"/>
      <c r="AU500" s="1902"/>
      <c r="AV500" s="1902"/>
      <c r="AW500" s="1902"/>
      <c r="AX500" s="1902"/>
      <c r="AY500" s="1902"/>
      <c r="AZ500" s="1902"/>
      <c r="BA500" s="1902"/>
      <c r="BB500" s="1902"/>
      <c r="BC500" s="1902"/>
      <c r="BD500" s="1902"/>
      <c r="BE500" s="1902"/>
      <c r="BF500" s="1902"/>
      <c r="BG500" s="1902"/>
      <c r="BH500" s="1902"/>
      <c r="BI500" s="1902"/>
      <c r="BJ500" s="1902"/>
      <c r="BK500" s="1902"/>
      <c r="BL500" s="1902"/>
      <c r="BM500" s="1902"/>
      <c r="BN500" s="1902"/>
      <c r="BO500" s="1902"/>
      <c r="BP500" s="1902"/>
      <c r="BQ500" s="1902"/>
      <c r="BR500" s="1902"/>
      <c r="BS500" s="1902"/>
      <c r="BT500" s="1902"/>
      <c r="BU500" s="1902"/>
      <c r="BV500" s="1902"/>
      <c r="BW500" s="1902"/>
      <c r="BX500" s="1902"/>
      <c r="BY500" s="1902"/>
      <c r="BZ500" s="1902"/>
      <c r="CA500" s="1902"/>
      <c r="CB500" s="1902"/>
      <c r="CC500" s="1902"/>
      <c r="CD500" s="1902"/>
      <c r="CE500" s="1902"/>
      <c r="CF500" s="1902"/>
    </row>
    <row r="501" spans="2:84" s="329" customFormat="1">
      <c r="B501" s="1902"/>
      <c r="C501" s="1902"/>
      <c r="D501" s="1902"/>
      <c r="E501" s="1902"/>
      <c r="F501" s="1902"/>
      <c r="G501" s="1902"/>
      <c r="H501" s="1902"/>
      <c r="I501" s="1902"/>
      <c r="J501" s="1902"/>
      <c r="K501" s="1902"/>
      <c r="L501" s="1940"/>
      <c r="M501" s="1940"/>
      <c r="N501" s="1940"/>
      <c r="O501" s="1940"/>
      <c r="P501" s="339"/>
      <c r="Q501" s="1902"/>
      <c r="R501" s="1902"/>
      <c r="S501" s="1902"/>
      <c r="T501" s="1902"/>
      <c r="U501" s="1902"/>
      <c r="V501" s="1902"/>
      <c r="W501" s="1902"/>
      <c r="X501" s="1902"/>
      <c r="Y501" s="1902"/>
      <c r="Z501" s="1902"/>
      <c r="AA501" s="1902"/>
      <c r="AB501" s="1902"/>
      <c r="AC501" s="1902"/>
      <c r="AD501" s="1902"/>
      <c r="AE501" s="1902"/>
      <c r="AF501" s="1902"/>
      <c r="AG501" s="1902"/>
      <c r="AH501" s="1902"/>
      <c r="AI501" s="1902"/>
      <c r="AJ501" s="1902"/>
      <c r="AK501" s="1902"/>
      <c r="AL501" s="1902"/>
      <c r="AM501" s="1902"/>
      <c r="AN501" s="1902"/>
      <c r="AO501" s="1902"/>
      <c r="AP501" s="1902"/>
      <c r="AQ501" s="1902"/>
      <c r="AR501" s="1902"/>
      <c r="AS501" s="1902"/>
      <c r="AT501" s="1902"/>
      <c r="AU501" s="1902"/>
      <c r="AV501" s="1902"/>
      <c r="AW501" s="1902"/>
      <c r="AX501" s="1902"/>
      <c r="AY501" s="1902"/>
      <c r="AZ501" s="1902"/>
      <c r="BA501" s="1902"/>
      <c r="BB501" s="1902"/>
      <c r="BC501" s="1902"/>
      <c r="BD501" s="1902"/>
      <c r="BE501" s="1902"/>
      <c r="BF501" s="1902"/>
      <c r="BG501" s="1902"/>
      <c r="BH501" s="1902"/>
      <c r="BI501" s="1902"/>
      <c r="BJ501" s="1902"/>
      <c r="BK501" s="1902"/>
      <c r="BL501" s="1902"/>
      <c r="BM501" s="1902"/>
      <c r="BN501" s="1902"/>
      <c r="BO501" s="1902"/>
      <c r="BP501" s="1902"/>
      <c r="BQ501" s="1902"/>
      <c r="BR501" s="1902"/>
      <c r="BS501" s="1902"/>
      <c r="BT501" s="1902"/>
      <c r="BU501" s="1902"/>
      <c r="BV501" s="1902"/>
      <c r="BW501" s="1902"/>
      <c r="BX501" s="1902"/>
      <c r="BY501" s="1902"/>
      <c r="BZ501" s="1902"/>
      <c r="CA501" s="1902"/>
      <c r="CB501" s="1902"/>
      <c r="CC501" s="1902"/>
      <c r="CD501" s="1902"/>
      <c r="CE501" s="1902"/>
      <c r="CF501" s="1902"/>
    </row>
    <row r="502" spans="2:84" s="329" customFormat="1">
      <c r="B502" s="1902"/>
      <c r="C502" s="1902"/>
      <c r="D502" s="1902"/>
      <c r="E502" s="1902"/>
      <c r="F502" s="1902"/>
      <c r="G502" s="1902"/>
      <c r="H502" s="1902"/>
      <c r="I502" s="1902"/>
      <c r="J502" s="1902"/>
      <c r="K502" s="1902"/>
      <c r="L502" s="1940"/>
      <c r="M502" s="1940"/>
      <c r="N502" s="1940"/>
      <c r="O502" s="1940"/>
      <c r="P502" s="339"/>
      <c r="Q502" s="1902"/>
      <c r="R502" s="1902"/>
      <c r="S502" s="1902"/>
      <c r="T502" s="1902"/>
      <c r="U502" s="1902"/>
      <c r="V502" s="1902"/>
      <c r="W502" s="1902"/>
      <c r="X502" s="1902"/>
      <c r="Y502" s="1902"/>
      <c r="Z502" s="1902"/>
      <c r="AA502" s="1902"/>
      <c r="AB502" s="1902"/>
      <c r="AC502" s="1902"/>
      <c r="AD502" s="1902"/>
      <c r="AE502" s="1902"/>
      <c r="AF502" s="1902"/>
      <c r="AG502" s="1902"/>
      <c r="AH502" s="1902"/>
      <c r="AI502" s="1902"/>
      <c r="AJ502" s="1902"/>
      <c r="AK502" s="1902"/>
      <c r="AL502" s="1902"/>
      <c r="AM502" s="1902"/>
      <c r="AN502" s="1902"/>
      <c r="AO502" s="1902"/>
      <c r="AP502" s="1902"/>
      <c r="AQ502" s="1902"/>
      <c r="AR502" s="1902"/>
      <c r="AS502" s="1902"/>
      <c r="AT502" s="1902"/>
      <c r="AU502" s="1902"/>
      <c r="AV502" s="1902"/>
      <c r="AW502" s="1902"/>
      <c r="AX502" s="1902"/>
      <c r="AY502" s="1902"/>
      <c r="AZ502" s="1902"/>
      <c r="BA502" s="1902"/>
      <c r="BB502" s="1902"/>
      <c r="BC502" s="1902"/>
      <c r="BD502" s="1902"/>
      <c r="BE502" s="1902"/>
      <c r="BF502" s="1902"/>
      <c r="BG502" s="1902"/>
      <c r="BH502" s="1902"/>
      <c r="BI502" s="1902"/>
      <c r="BJ502" s="1902"/>
      <c r="BK502" s="1902"/>
      <c r="BL502" s="1902"/>
      <c r="BM502" s="1902"/>
      <c r="BN502" s="1902"/>
      <c r="BO502" s="1902"/>
      <c r="BP502" s="1902"/>
      <c r="BQ502" s="1902"/>
      <c r="BR502" s="1902"/>
      <c r="BS502" s="1902"/>
      <c r="BT502" s="1902"/>
      <c r="BU502" s="1902"/>
      <c r="BV502" s="1902"/>
      <c r="BW502" s="1902"/>
      <c r="BX502" s="1902"/>
      <c r="BY502" s="1902"/>
      <c r="BZ502" s="1902"/>
      <c r="CA502" s="1902"/>
      <c r="CB502" s="1902"/>
      <c r="CC502" s="1902"/>
      <c r="CD502" s="1902"/>
      <c r="CE502" s="1902"/>
      <c r="CF502" s="1902"/>
    </row>
    <row r="503" spans="2:84" s="329" customFormat="1">
      <c r="B503" s="1902"/>
      <c r="C503" s="1902"/>
      <c r="D503" s="1902"/>
      <c r="E503" s="1902"/>
      <c r="F503" s="1902"/>
      <c r="G503" s="1902"/>
      <c r="H503" s="1902"/>
      <c r="I503" s="1902"/>
      <c r="J503" s="1902"/>
      <c r="K503" s="1902"/>
      <c r="L503" s="1940"/>
      <c r="M503" s="1940"/>
      <c r="N503" s="1940"/>
      <c r="O503" s="1940"/>
      <c r="P503" s="339"/>
      <c r="Q503" s="1902"/>
      <c r="R503" s="1902"/>
      <c r="S503" s="1902"/>
      <c r="T503" s="1902"/>
      <c r="U503" s="1902"/>
      <c r="V503" s="1902"/>
      <c r="W503" s="1902"/>
      <c r="X503" s="1902"/>
      <c r="Y503" s="1902"/>
      <c r="Z503" s="1902"/>
      <c r="AA503" s="1902"/>
      <c r="AB503" s="1902"/>
      <c r="AC503" s="1902"/>
      <c r="AD503" s="1902"/>
      <c r="AE503" s="1902"/>
      <c r="AF503" s="1902"/>
      <c r="AG503" s="1902"/>
      <c r="AH503" s="1902"/>
      <c r="AI503" s="1902"/>
      <c r="AJ503" s="1902"/>
      <c r="AK503" s="1902"/>
      <c r="AL503" s="1902"/>
      <c r="AM503" s="1902"/>
      <c r="AN503" s="1902"/>
      <c r="AO503" s="1902"/>
      <c r="AP503" s="1902"/>
      <c r="AQ503" s="1902"/>
      <c r="AR503" s="1902"/>
      <c r="AS503" s="1902"/>
      <c r="AT503" s="1902"/>
      <c r="AU503" s="1902"/>
      <c r="AV503" s="1902"/>
      <c r="AW503" s="1902"/>
      <c r="AX503" s="1902"/>
      <c r="AY503" s="1902"/>
      <c r="AZ503" s="1902"/>
      <c r="BA503" s="1902"/>
      <c r="BB503" s="1902"/>
      <c r="BC503" s="1902"/>
      <c r="BD503" s="1902"/>
      <c r="BE503" s="1902"/>
      <c r="BF503" s="1902"/>
      <c r="BG503" s="1902"/>
      <c r="BH503" s="1902"/>
      <c r="BI503" s="1902"/>
      <c r="BJ503" s="1902"/>
      <c r="BK503" s="1902"/>
      <c r="BL503" s="1902"/>
      <c r="BM503" s="1902"/>
      <c r="BN503" s="1902"/>
      <c r="BO503" s="1902"/>
      <c r="BP503" s="1902"/>
      <c r="BQ503" s="1902"/>
      <c r="BR503" s="1902"/>
      <c r="BS503" s="1902"/>
      <c r="BT503" s="1902"/>
      <c r="BU503" s="1902"/>
      <c r="BV503" s="1902"/>
      <c r="BW503" s="1902"/>
      <c r="BX503" s="1902"/>
      <c r="BY503" s="1902"/>
      <c r="BZ503" s="1902"/>
      <c r="CA503" s="1902"/>
      <c r="CB503" s="1902"/>
      <c r="CC503" s="1902"/>
      <c r="CD503" s="1902"/>
      <c r="CE503" s="1902"/>
      <c r="CF503" s="1902"/>
    </row>
    <row r="504" spans="2:84" s="329" customFormat="1">
      <c r="B504" s="1902"/>
      <c r="C504" s="1902"/>
      <c r="D504" s="1902"/>
      <c r="E504" s="1902"/>
      <c r="F504" s="1902"/>
      <c r="G504" s="1902"/>
      <c r="H504" s="1902"/>
      <c r="I504" s="1902"/>
      <c r="J504" s="1902"/>
      <c r="K504" s="1902"/>
      <c r="L504" s="1940"/>
      <c r="M504" s="1940"/>
      <c r="N504" s="1940"/>
      <c r="O504" s="1940"/>
      <c r="P504" s="339"/>
      <c r="Q504" s="1902"/>
      <c r="R504" s="1902"/>
      <c r="S504" s="1902"/>
      <c r="T504" s="1902"/>
      <c r="U504" s="1902"/>
      <c r="V504" s="1902"/>
      <c r="W504" s="1902"/>
      <c r="X504" s="1902"/>
      <c r="Y504" s="1902"/>
      <c r="Z504" s="1902"/>
      <c r="AA504" s="1902"/>
      <c r="AB504" s="1902"/>
      <c r="AC504" s="1902"/>
      <c r="AD504" s="1902"/>
      <c r="AE504" s="1902"/>
      <c r="AF504" s="1902"/>
      <c r="AG504" s="1902"/>
      <c r="AH504" s="1902"/>
      <c r="AI504" s="1902"/>
      <c r="AJ504" s="1902"/>
      <c r="AK504" s="1902"/>
      <c r="AL504" s="1902"/>
      <c r="AM504" s="1902"/>
      <c r="AN504" s="1902"/>
      <c r="AO504" s="1902"/>
      <c r="AP504" s="1902"/>
      <c r="AQ504" s="1902"/>
      <c r="AR504" s="1902"/>
      <c r="AS504" s="1902"/>
      <c r="AT504" s="1902"/>
      <c r="AU504" s="1902"/>
      <c r="AV504" s="1902"/>
      <c r="AW504" s="1902"/>
      <c r="AX504" s="1902"/>
      <c r="AY504" s="1902"/>
      <c r="AZ504" s="1902"/>
      <c r="BA504" s="1902"/>
      <c r="BB504" s="1902"/>
      <c r="BC504" s="1902"/>
      <c r="BD504" s="1902"/>
      <c r="BE504" s="1902"/>
      <c r="BF504" s="1902"/>
      <c r="BG504" s="1902"/>
      <c r="BH504" s="1902"/>
      <c r="BI504" s="1902"/>
      <c r="BJ504" s="1902"/>
      <c r="BK504" s="1902"/>
      <c r="BL504" s="1902"/>
      <c r="BM504" s="1902"/>
      <c r="BN504" s="1902"/>
      <c r="BO504" s="1902"/>
      <c r="BP504" s="1902"/>
      <c r="BQ504" s="1902"/>
      <c r="BR504" s="1902"/>
      <c r="BS504" s="1902"/>
      <c r="BT504" s="1902"/>
      <c r="BU504" s="1902"/>
      <c r="BV504" s="1902"/>
      <c r="BW504" s="1902"/>
      <c r="BX504" s="1902"/>
      <c r="BY504" s="1902"/>
      <c r="BZ504" s="1902"/>
      <c r="CA504" s="1902"/>
      <c r="CB504" s="1902"/>
      <c r="CC504" s="1902"/>
      <c r="CD504" s="1902"/>
      <c r="CE504" s="1902"/>
      <c r="CF504" s="1902"/>
    </row>
    <row r="505" spans="2:84" s="329" customFormat="1">
      <c r="B505" s="1902"/>
      <c r="C505" s="1902"/>
      <c r="D505" s="1902"/>
      <c r="E505" s="1902"/>
      <c r="F505" s="1902"/>
      <c r="G505" s="1902"/>
      <c r="H505" s="1902"/>
      <c r="I505" s="1902"/>
      <c r="J505" s="1902"/>
      <c r="K505" s="1902"/>
      <c r="L505" s="1940"/>
      <c r="M505" s="1940"/>
      <c r="N505" s="1940"/>
      <c r="O505" s="1940"/>
      <c r="P505" s="339"/>
      <c r="Q505" s="1902"/>
      <c r="R505" s="1902"/>
      <c r="S505" s="1902"/>
      <c r="T505" s="1902"/>
      <c r="U505" s="1902"/>
      <c r="V505" s="1902"/>
      <c r="W505" s="1902"/>
      <c r="X505" s="1902"/>
      <c r="Y505" s="1902"/>
      <c r="Z505" s="1902"/>
      <c r="AA505" s="1902"/>
      <c r="AB505" s="1902"/>
      <c r="AC505" s="1902"/>
      <c r="AD505" s="1902"/>
      <c r="AE505" s="1902"/>
      <c r="AF505" s="1902"/>
      <c r="AG505" s="1902"/>
      <c r="AH505" s="1902"/>
      <c r="AI505" s="1902"/>
      <c r="AJ505" s="1902"/>
      <c r="AK505" s="1902"/>
      <c r="AL505" s="1902"/>
      <c r="AM505" s="1902"/>
      <c r="AN505" s="1902"/>
      <c r="AO505" s="1902"/>
      <c r="AP505" s="1902"/>
      <c r="AQ505" s="1902"/>
      <c r="AR505" s="1902"/>
      <c r="AS505" s="1902"/>
      <c r="AT505" s="1902"/>
      <c r="AU505" s="1902"/>
      <c r="AV505" s="1902"/>
      <c r="AW505" s="1902"/>
      <c r="AX505" s="1902"/>
      <c r="AY505" s="1902"/>
      <c r="AZ505" s="1902"/>
      <c r="BA505" s="1902"/>
      <c r="BB505" s="1902"/>
      <c r="BC505" s="1902"/>
      <c r="BD505" s="1902"/>
      <c r="BE505" s="1902"/>
      <c r="BF505" s="1902"/>
      <c r="BG505" s="1902"/>
      <c r="BH505" s="1902"/>
      <c r="BI505" s="1902"/>
      <c r="BJ505" s="1902"/>
      <c r="BK505" s="1902"/>
      <c r="BL505" s="1902"/>
      <c r="BM505" s="1902"/>
      <c r="BN505" s="1902"/>
      <c r="BO505" s="1902"/>
      <c r="BP505" s="1902"/>
      <c r="BQ505" s="1902"/>
      <c r="BR505" s="1902"/>
      <c r="BS505" s="1902"/>
      <c r="BT505" s="1902"/>
      <c r="BU505" s="1902"/>
      <c r="BV505" s="1902"/>
      <c r="BW505" s="1902"/>
      <c r="BX505" s="1902"/>
      <c r="BY505" s="1902"/>
      <c r="BZ505" s="1902"/>
      <c r="CA505" s="1902"/>
      <c r="CB505" s="1902"/>
      <c r="CC505" s="1902"/>
      <c r="CD505" s="1902"/>
      <c r="CE505" s="1902"/>
      <c r="CF505" s="1902"/>
    </row>
    <row r="506" spans="2:84" s="329" customFormat="1">
      <c r="B506" s="1902"/>
      <c r="C506" s="1902"/>
      <c r="D506" s="1902"/>
      <c r="E506" s="1902"/>
      <c r="F506" s="1902"/>
      <c r="G506" s="1902"/>
      <c r="H506" s="1902"/>
      <c r="I506" s="1902"/>
      <c r="J506" s="1902"/>
      <c r="K506" s="1902"/>
      <c r="L506" s="1940"/>
      <c r="M506" s="1940"/>
      <c r="N506" s="1940"/>
      <c r="O506" s="1940"/>
      <c r="P506" s="339"/>
      <c r="Q506" s="1902"/>
      <c r="R506" s="1902"/>
      <c r="S506" s="1902"/>
      <c r="T506" s="1902"/>
      <c r="U506" s="1902"/>
      <c r="V506" s="1902"/>
      <c r="W506" s="1902"/>
      <c r="X506" s="1902"/>
      <c r="Y506" s="1902"/>
      <c r="Z506" s="1902"/>
      <c r="AA506" s="1902"/>
      <c r="AB506" s="1902"/>
      <c r="AC506" s="1902"/>
      <c r="AD506" s="1902"/>
      <c r="AE506" s="1902"/>
      <c r="AF506" s="1902"/>
      <c r="AG506" s="1902"/>
      <c r="AH506" s="1902"/>
      <c r="AI506" s="1902"/>
      <c r="AJ506" s="1902"/>
      <c r="AK506" s="1902"/>
      <c r="AL506" s="1902"/>
      <c r="AM506" s="1902"/>
      <c r="AN506" s="1902"/>
      <c r="AO506" s="1902"/>
      <c r="AP506" s="1902"/>
      <c r="AQ506" s="1902"/>
      <c r="AR506" s="1902"/>
      <c r="AS506" s="1902"/>
      <c r="AT506" s="1902"/>
      <c r="AU506" s="1902"/>
      <c r="AV506" s="1902"/>
      <c r="AW506" s="1902"/>
      <c r="AX506" s="1902"/>
      <c r="AY506" s="1902"/>
      <c r="AZ506" s="1902"/>
      <c r="BA506" s="1902"/>
      <c r="BB506" s="1902"/>
      <c r="BC506" s="1902"/>
      <c r="BD506" s="1902"/>
      <c r="BE506" s="1902"/>
      <c r="BF506" s="1902"/>
      <c r="BG506" s="1902"/>
      <c r="BH506" s="1902"/>
      <c r="BI506" s="1902"/>
      <c r="BJ506" s="1902"/>
      <c r="BK506" s="1902"/>
      <c r="BL506" s="1902"/>
      <c r="BM506" s="1902"/>
      <c r="BN506" s="1902"/>
      <c r="BO506" s="1902"/>
      <c r="BP506" s="1902"/>
      <c r="BQ506" s="1902"/>
      <c r="BR506" s="1902"/>
      <c r="BS506" s="1902"/>
      <c r="BT506" s="1902"/>
      <c r="BU506" s="1902"/>
      <c r="BV506" s="1902"/>
      <c r="BW506" s="1902"/>
      <c r="BX506" s="1902"/>
      <c r="BY506" s="1902"/>
      <c r="BZ506" s="1902"/>
      <c r="CA506" s="1902"/>
      <c r="CB506" s="1902"/>
      <c r="CC506" s="1902"/>
      <c r="CD506" s="1902"/>
      <c r="CE506" s="1902"/>
      <c r="CF506" s="1902"/>
    </row>
    <row r="507" spans="2:84" s="329" customFormat="1">
      <c r="B507" s="1902"/>
      <c r="C507" s="1902"/>
      <c r="D507" s="1902"/>
      <c r="E507" s="1902"/>
      <c r="F507" s="1902"/>
      <c r="G507" s="1902"/>
      <c r="H507" s="1902"/>
      <c r="I507" s="1902"/>
      <c r="J507" s="1902"/>
      <c r="K507" s="1902"/>
      <c r="L507" s="1940"/>
      <c r="M507" s="1940"/>
      <c r="N507" s="1940"/>
      <c r="O507" s="1940"/>
      <c r="P507" s="339"/>
      <c r="Q507" s="1902"/>
      <c r="R507" s="1902"/>
      <c r="S507" s="1902"/>
      <c r="T507" s="1902"/>
      <c r="U507" s="1902"/>
      <c r="V507" s="1902"/>
      <c r="W507" s="1902"/>
      <c r="X507" s="1902"/>
      <c r="Y507" s="1902"/>
      <c r="Z507" s="1902"/>
      <c r="AA507" s="1902"/>
      <c r="AB507" s="1902"/>
      <c r="AC507" s="1902"/>
      <c r="AD507" s="1902"/>
      <c r="AE507" s="1902"/>
      <c r="AF507" s="1902"/>
      <c r="AG507" s="1902"/>
      <c r="AH507" s="1902"/>
      <c r="AI507" s="1902"/>
      <c r="AJ507" s="1902"/>
      <c r="AK507" s="1902"/>
      <c r="AL507" s="1902"/>
      <c r="AM507" s="1902"/>
      <c r="AN507" s="1902"/>
      <c r="AO507" s="1902"/>
      <c r="AP507" s="1902"/>
      <c r="AQ507" s="1902"/>
      <c r="AR507" s="1902"/>
      <c r="AS507" s="1902"/>
      <c r="AT507" s="1902"/>
      <c r="AU507" s="1902"/>
      <c r="AV507" s="1902"/>
      <c r="AW507" s="1902"/>
      <c r="AX507" s="1902"/>
      <c r="AY507" s="1902"/>
      <c r="AZ507" s="1902"/>
      <c r="BA507" s="1902"/>
      <c r="BB507" s="1902"/>
      <c r="BC507" s="1902"/>
      <c r="BD507" s="1902"/>
      <c r="BE507" s="1902"/>
      <c r="BF507" s="1902"/>
      <c r="BG507" s="1902"/>
      <c r="BH507" s="1902"/>
      <c r="BI507" s="1902"/>
      <c r="BJ507" s="1902"/>
      <c r="BK507" s="1902"/>
      <c r="BL507" s="1902"/>
      <c r="BM507" s="1902"/>
      <c r="BN507" s="1902"/>
      <c r="BO507" s="1902"/>
      <c r="BP507" s="1902"/>
      <c r="BQ507" s="1902"/>
      <c r="BR507" s="1902"/>
      <c r="BS507" s="1902"/>
      <c r="BT507" s="1902"/>
      <c r="BU507" s="1902"/>
      <c r="BV507" s="1902"/>
      <c r="BW507" s="1902"/>
      <c r="BX507" s="1902"/>
      <c r="BY507" s="1902"/>
      <c r="BZ507" s="1902"/>
      <c r="CA507" s="1902"/>
      <c r="CB507" s="1902"/>
      <c r="CC507" s="1902"/>
      <c r="CD507" s="1902"/>
      <c r="CE507" s="1902"/>
      <c r="CF507" s="1902"/>
    </row>
    <row r="508" spans="2:84" s="329" customFormat="1">
      <c r="B508" s="1902"/>
      <c r="C508" s="1902"/>
      <c r="D508" s="1902"/>
      <c r="E508" s="1902"/>
      <c r="F508" s="1902"/>
      <c r="G508" s="1902"/>
      <c r="H508" s="1902"/>
      <c r="I508" s="1902"/>
      <c r="J508" s="1902"/>
      <c r="K508" s="1902"/>
      <c r="L508" s="1940"/>
      <c r="M508" s="1940"/>
      <c r="N508" s="1940"/>
      <c r="O508" s="1940"/>
      <c r="P508" s="339"/>
      <c r="Q508" s="1902"/>
      <c r="R508" s="1902"/>
      <c r="S508" s="1902"/>
      <c r="T508" s="1902"/>
      <c r="U508" s="1902"/>
      <c r="V508" s="1902"/>
      <c r="W508" s="1902"/>
      <c r="X508" s="1902"/>
      <c r="Y508" s="1902"/>
      <c r="Z508" s="1902"/>
      <c r="AA508" s="1902"/>
      <c r="AB508" s="1902"/>
      <c r="AC508" s="1902"/>
      <c r="AD508" s="1902"/>
      <c r="AE508" s="1902"/>
      <c r="AF508" s="1902"/>
      <c r="AG508" s="1902"/>
      <c r="AH508" s="1902"/>
      <c r="AI508" s="1902"/>
      <c r="AJ508" s="1902"/>
      <c r="AK508" s="1902"/>
      <c r="AL508" s="1902"/>
      <c r="AM508" s="1902"/>
      <c r="AN508" s="1902"/>
      <c r="AO508" s="1902"/>
      <c r="AP508" s="1902"/>
      <c r="AQ508" s="1902"/>
      <c r="AR508" s="1902"/>
      <c r="AS508" s="1902"/>
      <c r="AT508" s="1902"/>
      <c r="AU508" s="1902"/>
      <c r="AV508" s="1902"/>
      <c r="AW508" s="1902"/>
      <c r="AX508" s="1902"/>
      <c r="AY508" s="1902"/>
      <c r="AZ508" s="1902"/>
      <c r="BA508" s="1902"/>
      <c r="BB508" s="1902"/>
      <c r="BC508" s="1902"/>
      <c r="BD508" s="1902"/>
      <c r="BE508" s="1902"/>
      <c r="BF508" s="1902"/>
      <c r="BG508" s="1902"/>
      <c r="BH508" s="1902"/>
      <c r="BI508" s="1902"/>
      <c r="BJ508" s="1902"/>
      <c r="BK508" s="1902"/>
      <c r="BL508" s="1902"/>
      <c r="BM508" s="1902"/>
      <c r="BN508" s="1902"/>
      <c r="BO508" s="1902"/>
      <c r="BP508" s="1902"/>
      <c r="BQ508" s="1902"/>
      <c r="BR508" s="1902"/>
      <c r="BS508" s="1902"/>
      <c r="BT508" s="1902"/>
      <c r="BU508" s="1902"/>
      <c r="BV508" s="1902"/>
      <c r="BW508" s="1902"/>
      <c r="BX508" s="1902"/>
      <c r="BY508" s="1902"/>
      <c r="BZ508" s="1902"/>
      <c r="CA508" s="1902"/>
      <c r="CB508" s="1902"/>
      <c r="CC508" s="1902"/>
      <c r="CD508" s="1902"/>
      <c r="CE508" s="1902"/>
      <c r="CF508" s="1902"/>
    </row>
    <row r="509" spans="2:84" s="329" customFormat="1">
      <c r="B509" s="1902"/>
      <c r="C509" s="1902"/>
      <c r="D509" s="1902"/>
      <c r="E509" s="1902"/>
      <c r="F509" s="1902"/>
      <c r="G509" s="1902"/>
      <c r="H509" s="1902"/>
      <c r="I509" s="1902"/>
      <c r="J509" s="1902"/>
      <c r="K509" s="1902"/>
      <c r="L509" s="1940"/>
      <c r="M509" s="1940"/>
      <c r="N509" s="1940"/>
      <c r="O509" s="1940"/>
      <c r="P509" s="339"/>
      <c r="Q509" s="1902"/>
      <c r="R509" s="1902"/>
      <c r="S509" s="1902"/>
      <c r="T509" s="1902"/>
      <c r="U509" s="1902"/>
      <c r="V509" s="1902"/>
      <c r="W509" s="1902"/>
      <c r="X509" s="1902"/>
      <c r="Y509" s="1902"/>
      <c r="Z509" s="1902"/>
      <c r="AA509" s="1902"/>
      <c r="AB509" s="1902"/>
      <c r="AC509" s="1902"/>
      <c r="AD509" s="1902"/>
      <c r="AE509" s="1902"/>
      <c r="AF509" s="1902"/>
      <c r="AG509" s="1902"/>
      <c r="AH509" s="1902"/>
      <c r="AI509" s="1902"/>
      <c r="AJ509" s="1902"/>
      <c r="AK509" s="1902"/>
      <c r="AL509" s="1902"/>
      <c r="AM509" s="1902"/>
      <c r="AN509" s="1902"/>
      <c r="AO509" s="1902"/>
      <c r="AP509" s="1902"/>
      <c r="AQ509" s="1902"/>
      <c r="AR509" s="1902"/>
      <c r="AS509" s="1902"/>
      <c r="AT509" s="1902"/>
      <c r="AU509" s="1902"/>
      <c r="AV509" s="1902"/>
      <c r="AW509" s="1902"/>
      <c r="AX509" s="1902"/>
      <c r="AY509" s="1902"/>
      <c r="AZ509" s="1902"/>
      <c r="BA509" s="1902"/>
      <c r="BB509" s="1902"/>
      <c r="BC509" s="1902"/>
      <c r="BD509" s="1902"/>
      <c r="BE509" s="1902"/>
      <c r="BF509" s="1902"/>
      <c r="BG509" s="1902"/>
      <c r="BH509" s="1902"/>
      <c r="BI509" s="1902"/>
      <c r="BJ509" s="1902"/>
      <c r="BK509" s="1902"/>
      <c r="BL509" s="1902"/>
      <c r="BM509" s="1902"/>
      <c r="BN509" s="1902"/>
      <c r="BO509" s="1902"/>
      <c r="BP509" s="1902"/>
      <c r="BQ509" s="1902"/>
      <c r="BR509" s="1902"/>
      <c r="BS509" s="1902"/>
      <c r="BT509" s="1902"/>
      <c r="BU509" s="1902"/>
      <c r="BV509" s="1902"/>
      <c r="BW509" s="1902"/>
      <c r="BX509" s="1902"/>
      <c r="BY509" s="1902"/>
      <c r="BZ509" s="1902"/>
      <c r="CA509" s="1902"/>
      <c r="CB509" s="1902"/>
      <c r="CC509" s="1902"/>
      <c r="CD509" s="1902"/>
      <c r="CE509" s="1902"/>
      <c r="CF509" s="1902"/>
    </row>
    <row r="510" spans="2:84" s="329" customFormat="1">
      <c r="B510" s="1902"/>
      <c r="C510" s="1902"/>
      <c r="D510" s="1902"/>
      <c r="E510" s="1902"/>
      <c r="F510" s="1902"/>
      <c r="G510" s="1902"/>
      <c r="H510" s="1902"/>
      <c r="I510" s="1902"/>
      <c r="J510" s="1902"/>
      <c r="K510" s="1902"/>
      <c r="L510" s="1940"/>
      <c r="M510" s="1940"/>
      <c r="N510" s="1940"/>
      <c r="O510" s="1940"/>
      <c r="P510" s="339"/>
      <c r="Q510" s="1902"/>
      <c r="R510" s="1902"/>
      <c r="S510" s="1902"/>
      <c r="T510" s="1902"/>
      <c r="U510" s="1902"/>
      <c r="V510" s="1902"/>
      <c r="W510" s="1902"/>
      <c r="X510" s="1902"/>
      <c r="Y510" s="1902"/>
      <c r="Z510" s="1902"/>
      <c r="AA510" s="1902"/>
      <c r="AB510" s="1902"/>
      <c r="AC510" s="1902"/>
      <c r="AD510" s="1902"/>
      <c r="AE510" s="1902"/>
      <c r="AF510" s="1902"/>
      <c r="AG510" s="1902"/>
      <c r="AH510" s="1902"/>
      <c r="AI510" s="1902"/>
      <c r="AJ510" s="1902"/>
      <c r="AK510" s="1902"/>
      <c r="AL510" s="1902"/>
      <c r="AM510" s="1902"/>
      <c r="AN510" s="1902"/>
      <c r="AO510" s="1902"/>
      <c r="AP510" s="1902"/>
      <c r="AQ510" s="1902"/>
      <c r="AR510" s="1902"/>
      <c r="AS510" s="1902"/>
      <c r="AT510" s="1902"/>
      <c r="AU510" s="1902"/>
      <c r="AV510" s="1902"/>
      <c r="AW510" s="1902"/>
      <c r="AX510" s="1902"/>
      <c r="AY510" s="1902"/>
      <c r="AZ510" s="1902"/>
      <c r="BA510" s="1902"/>
      <c r="BB510" s="1902"/>
      <c r="BC510" s="1902"/>
      <c r="BD510" s="1902"/>
      <c r="BE510" s="1902"/>
      <c r="BF510" s="1902"/>
      <c r="BG510" s="1902"/>
      <c r="BH510" s="1902"/>
      <c r="BI510" s="1902"/>
      <c r="BJ510" s="1902"/>
      <c r="BK510" s="1902"/>
      <c r="BL510" s="1902"/>
      <c r="BM510" s="1902"/>
      <c r="BN510" s="1902"/>
      <c r="BO510" s="1902"/>
      <c r="BP510" s="1902"/>
      <c r="BQ510" s="1902"/>
      <c r="BR510" s="1902"/>
      <c r="BS510" s="1902"/>
      <c r="BT510" s="1902"/>
      <c r="BU510" s="1902"/>
      <c r="BV510" s="1902"/>
      <c r="BW510" s="1902"/>
      <c r="BX510" s="1902"/>
      <c r="BY510" s="1902"/>
      <c r="BZ510" s="1902"/>
      <c r="CA510" s="1902"/>
      <c r="CB510" s="1902"/>
      <c r="CC510" s="1902"/>
      <c r="CD510" s="1902"/>
      <c r="CE510" s="1902"/>
      <c r="CF510" s="1902"/>
    </row>
    <row r="511" spans="2:84" s="329" customFormat="1">
      <c r="B511" s="1902"/>
      <c r="C511" s="1902"/>
      <c r="D511" s="1902"/>
      <c r="E511" s="1902"/>
      <c r="F511" s="1902"/>
      <c r="G511" s="1902"/>
      <c r="H511" s="1902"/>
      <c r="I511" s="1902"/>
      <c r="J511" s="1902"/>
      <c r="K511" s="1902"/>
      <c r="L511" s="1940"/>
      <c r="M511" s="1940"/>
      <c r="N511" s="1940"/>
      <c r="O511" s="1940"/>
      <c r="P511" s="339"/>
      <c r="Q511" s="1902"/>
      <c r="R511" s="1902"/>
      <c r="S511" s="1902"/>
      <c r="T511" s="1902"/>
      <c r="U511" s="1902"/>
      <c r="V511" s="1902"/>
      <c r="W511" s="1902"/>
      <c r="X511" s="1902"/>
      <c r="Y511" s="1902"/>
      <c r="Z511" s="1902"/>
      <c r="AA511" s="1902"/>
      <c r="AB511" s="1902"/>
      <c r="AC511" s="1902"/>
      <c r="AD511" s="1902"/>
      <c r="AE511" s="1902"/>
      <c r="AF511" s="1902"/>
      <c r="AG511" s="1902"/>
      <c r="AH511" s="1902"/>
      <c r="AI511" s="1902"/>
      <c r="AJ511" s="1902"/>
      <c r="AK511" s="1902"/>
      <c r="AL511" s="1902"/>
      <c r="AM511" s="1902"/>
      <c r="AN511" s="1902"/>
      <c r="AO511" s="1902"/>
      <c r="AP511" s="1902"/>
      <c r="AQ511" s="1902"/>
      <c r="AR511" s="1902"/>
      <c r="AS511" s="1902"/>
      <c r="AT511" s="1902"/>
      <c r="AU511" s="1902"/>
      <c r="AV511" s="1902"/>
      <c r="AW511" s="1902"/>
      <c r="AX511" s="1902"/>
      <c r="AY511" s="1902"/>
      <c r="AZ511" s="1902"/>
      <c r="BA511" s="1902"/>
      <c r="BB511" s="1902"/>
      <c r="BC511" s="1902"/>
      <c r="BD511" s="1902"/>
      <c r="BE511" s="1902"/>
      <c r="BF511" s="1902"/>
      <c r="BG511" s="1902"/>
      <c r="BH511" s="1902"/>
      <c r="BI511" s="1902"/>
      <c r="BJ511" s="1902"/>
      <c r="BK511" s="1902"/>
      <c r="BL511" s="1902"/>
      <c r="BM511" s="1902"/>
      <c r="BN511" s="1902"/>
      <c r="BO511" s="1902"/>
      <c r="BP511" s="1902"/>
      <c r="BQ511" s="1902"/>
      <c r="BR511" s="1902"/>
      <c r="BS511" s="1902"/>
      <c r="BT511" s="1902"/>
      <c r="BU511" s="1902"/>
      <c r="BV511" s="1902"/>
      <c r="BW511" s="1902"/>
      <c r="BX511" s="1902"/>
      <c r="BY511" s="1902"/>
      <c r="BZ511" s="1902"/>
      <c r="CA511" s="1902"/>
      <c r="CB511" s="1902"/>
      <c r="CC511" s="1902"/>
      <c r="CD511" s="1902"/>
      <c r="CE511" s="1902"/>
      <c r="CF511" s="1902"/>
    </row>
    <row r="512" spans="2:84" s="329" customFormat="1">
      <c r="B512" s="1902"/>
      <c r="C512" s="1902"/>
      <c r="D512" s="1902"/>
      <c r="E512" s="1902"/>
      <c r="F512" s="1902"/>
      <c r="G512" s="1902"/>
      <c r="H512" s="1902"/>
      <c r="I512" s="1902"/>
      <c r="J512" s="1902"/>
      <c r="K512" s="1902"/>
      <c r="L512" s="1940"/>
      <c r="M512" s="1940"/>
      <c r="N512" s="1940"/>
      <c r="O512" s="1940"/>
      <c r="P512" s="339"/>
      <c r="Q512" s="1902"/>
      <c r="R512" s="1902"/>
      <c r="S512" s="1902"/>
      <c r="T512" s="1902"/>
      <c r="U512" s="1902"/>
      <c r="V512" s="1902"/>
      <c r="W512" s="1902"/>
      <c r="X512" s="1902"/>
      <c r="Y512" s="1902"/>
      <c r="Z512" s="1902"/>
      <c r="AA512" s="1902"/>
      <c r="AB512" s="1902"/>
      <c r="AC512" s="1902"/>
      <c r="AD512" s="1902"/>
      <c r="AE512" s="1902"/>
      <c r="AF512" s="1902"/>
      <c r="AG512" s="1902"/>
      <c r="AH512" s="1902"/>
      <c r="AI512" s="1902"/>
      <c r="AJ512" s="1902"/>
      <c r="AK512" s="1902"/>
      <c r="AL512" s="1902"/>
      <c r="AM512" s="1902"/>
      <c r="AN512" s="1902"/>
      <c r="AO512" s="1902"/>
      <c r="AP512" s="1902"/>
      <c r="AQ512" s="1902"/>
      <c r="AR512" s="1902"/>
      <c r="AS512" s="1902"/>
      <c r="AT512" s="1902"/>
      <c r="AU512" s="1902"/>
      <c r="AV512" s="1902"/>
      <c r="AW512" s="1902"/>
      <c r="AX512" s="1902"/>
      <c r="AY512" s="1902"/>
      <c r="AZ512" s="1902"/>
      <c r="BA512" s="1902"/>
      <c r="BB512" s="1902"/>
      <c r="BC512" s="1902"/>
      <c r="BD512" s="1902"/>
      <c r="BE512" s="1902"/>
      <c r="BF512" s="1902"/>
      <c r="BG512" s="1902"/>
      <c r="BH512" s="1902"/>
      <c r="BI512" s="1902"/>
      <c r="BJ512" s="1902"/>
      <c r="BK512" s="1902"/>
      <c r="BL512" s="1902"/>
      <c r="BM512" s="1902"/>
      <c r="BN512" s="1902"/>
      <c r="BO512" s="1902"/>
      <c r="BP512" s="1902"/>
      <c r="BQ512" s="1902"/>
      <c r="BR512" s="1902"/>
      <c r="BS512" s="1902"/>
      <c r="BT512" s="1902"/>
      <c r="BU512" s="1902"/>
      <c r="BV512" s="1902"/>
      <c r="BW512" s="1902"/>
      <c r="BX512" s="1902"/>
      <c r="BY512" s="1902"/>
      <c r="BZ512" s="1902"/>
      <c r="CA512" s="1902"/>
      <c r="CB512" s="1902"/>
      <c r="CC512" s="1902"/>
      <c r="CD512" s="1902"/>
      <c r="CE512" s="1902"/>
      <c r="CF512" s="1902"/>
    </row>
    <row r="513" spans="2:84" s="329" customFormat="1">
      <c r="B513" s="1902"/>
      <c r="C513" s="1902"/>
      <c r="D513" s="1902"/>
      <c r="E513" s="1902"/>
      <c r="F513" s="1902"/>
      <c r="G513" s="1902"/>
      <c r="H513" s="1902"/>
      <c r="I513" s="1902"/>
      <c r="J513" s="1902"/>
      <c r="K513" s="1902"/>
      <c r="L513" s="1940"/>
      <c r="M513" s="1940"/>
      <c r="N513" s="1940"/>
      <c r="O513" s="1940"/>
      <c r="P513" s="339"/>
      <c r="Q513" s="1902"/>
      <c r="R513" s="1902"/>
      <c r="S513" s="1902"/>
      <c r="T513" s="1902"/>
      <c r="U513" s="1902"/>
      <c r="V513" s="1902"/>
      <c r="W513" s="1902"/>
      <c r="X513" s="1902"/>
      <c r="Y513" s="1902"/>
      <c r="Z513" s="1902"/>
      <c r="AA513" s="1902"/>
      <c r="AB513" s="1902"/>
      <c r="AC513" s="1902"/>
      <c r="AD513" s="1902"/>
      <c r="AE513" s="1902"/>
      <c r="AF513" s="1902"/>
      <c r="AG513" s="1902"/>
      <c r="AH513" s="1902"/>
      <c r="AI513" s="1902"/>
      <c r="AJ513" s="1902"/>
      <c r="AK513" s="1902"/>
      <c r="AL513" s="1902"/>
      <c r="AM513" s="1902"/>
      <c r="AN513" s="1902"/>
      <c r="AO513" s="1902"/>
      <c r="AP513" s="1902"/>
      <c r="AQ513" s="1902"/>
      <c r="AR513" s="1902"/>
      <c r="AS513" s="1902"/>
      <c r="AT513" s="1902"/>
      <c r="AU513" s="1902"/>
      <c r="AV513" s="1902"/>
      <c r="AW513" s="1902"/>
      <c r="AX513" s="1902"/>
      <c r="AY513" s="1902"/>
      <c r="AZ513" s="1902"/>
      <c r="BA513" s="1902"/>
      <c r="BB513" s="1902"/>
      <c r="BC513" s="1902"/>
      <c r="BD513" s="1902"/>
      <c r="BE513" s="1902"/>
      <c r="BF513" s="1902"/>
      <c r="BG513" s="1902"/>
      <c r="BH513" s="1902"/>
      <c r="BI513" s="1902"/>
      <c r="BJ513" s="1902"/>
      <c r="BK513" s="1902"/>
      <c r="BL513" s="1902"/>
      <c r="BM513" s="1902"/>
      <c r="BN513" s="1902"/>
      <c r="BO513" s="1902"/>
      <c r="BP513" s="1902"/>
      <c r="BQ513" s="1902"/>
      <c r="BR513" s="1902"/>
      <c r="BS513" s="1902"/>
      <c r="BT513" s="1902"/>
      <c r="BU513" s="1902"/>
      <c r="BV513" s="1902"/>
      <c r="BW513" s="1902"/>
      <c r="BX513" s="1902"/>
      <c r="BY513" s="1902"/>
      <c r="BZ513" s="1902"/>
      <c r="CA513" s="1902"/>
      <c r="CB513" s="1902"/>
      <c r="CC513" s="1902"/>
      <c r="CD513" s="1902"/>
      <c r="CE513" s="1902"/>
      <c r="CF513" s="1902"/>
    </row>
    <row r="514" spans="2:84" s="329" customFormat="1">
      <c r="B514" s="1902"/>
      <c r="C514" s="1902"/>
      <c r="D514" s="1902"/>
      <c r="E514" s="1902"/>
      <c r="F514" s="1902"/>
      <c r="G514" s="1902"/>
      <c r="H514" s="1902"/>
      <c r="I514" s="1902"/>
      <c r="J514" s="1902"/>
      <c r="K514" s="1902"/>
      <c r="L514" s="1940"/>
      <c r="M514" s="1940"/>
      <c r="N514" s="1940"/>
      <c r="O514" s="1940"/>
      <c r="P514" s="339"/>
      <c r="Q514" s="1902"/>
      <c r="R514" s="1902"/>
      <c r="S514" s="1902"/>
      <c r="T514" s="1902"/>
      <c r="U514" s="1902"/>
      <c r="V514" s="1902"/>
      <c r="W514" s="1902"/>
      <c r="X514" s="1902"/>
      <c r="Y514" s="1902"/>
      <c r="Z514" s="1902"/>
      <c r="AA514" s="1902"/>
      <c r="AB514" s="1902"/>
      <c r="AC514" s="1902"/>
      <c r="AD514" s="1902"/>
      <c r="AE514" s="1902"/>
      <c r="AF514" s="1902"/>
      <c r="AG514" s="1902"/>
      <c r="AH514" s="1902"/>
      <c r="AI514" s="1902"/>
      <c r="AJ514" s="1902"/>
      <c r="AK514" s="1902"/>
      <c r="AL514" s="1902"/>
      <c r="AM514" s="1902"/>
      <c r="AN514" s="1902"/>
      <c r="AO514" s="1902"/>
      <c r="AP514" s="1902"/>
      <c r="AQ514" s="1902"/>
      <c r="AR514" s="1902"/>
      <c r="AS514" s="1902"/>
      <c r="AT514" s="1902"/>
      <c r="AU514" s="1902"/>
      <c r="AV514" s="1902"/>
      <c r="AW514" s="1902"/>
      <c r="AX514" s="1902"/>
      <c r="AY514" s="1902"/>
      <c r="AZ514" s="1902"/>
      <c r="BA514" s="1902"/>
      <c r="BB514" s="1902"/>
      <c r="BC514" s="1902"/>
      <c r="BD514" s="1902"/>
      <c r="BE514" s="1902"/>
      <c r="BF514" s="1902"/>
      <c r="BG514" s="1902"/>
      <c r="BH514" s="1902"/>
      <c r="BI514" s="1902"/>
      <c r="BJ514" s="1902"/>
      <c r="BK514" s="1902"/>
      <c r="BL514" s="1902"/>
      <c r="BM514" s="1902"/>
      <c r="BN514" s="1902"/>
      <c r="BO514" s="1902"/>
      <c r="BP514" s="1902"/>
      <c r="BQ514" s="1902"/>
      <c r="BR514" s="1902"/>
      <c r="BS514" s="1902"/>
      <c r="BT514" s="1902"/>
      <c r="BU514" s="1902"/>
      <c r="BV514" s="1902"/>
      <c r="BW514" s="1902"/>
      <c r="BX514" s="1902"/>
      <c r="BY514" s="1902"/>
      <c r="BZ514" s="1902"/>
      <c r="CA514" s="1902"/>
      <c r="CB514" s="1902"/>
      <c r="CC514" s="1902"/>
      <c r="CD514" s="1902"/>
      <c r="CE514" s="1902"/>
      <c r="CF514" s="1902"/>
    </row>
    <row r="515" spans="2:84" s="329" customFormat="1">
      <c r="B515" s="1902"/>
      <c r="C515" s="1902"/>
      <c r="D515" s="1902"/>
      <c r="E515" s="1902"/>
      <c r="F515" s="1902"/>
      <c r="G515" s="1902"/>
      <c r="H515" s="1902"/>
      <c r="I515" s="1902"/>
      <c r="J515" s="1902"/>
      <c r="K515" s="1902"/>
      <c r="L515" s="1940"/>
      <c r="M515" s="1940"/>
      <c r="N515" s="1940"/>
      <c r="O515" s="1940"/>
      <c r="P515" s="339"/>
      <c r="Q515" s="1902"/>
      <c r="R515" s="1902"/>
      <c r="S515" s="1902"/>
      <c r="T515" s="1902"/>
      <c r="U515" s="1902"/>
      <c r="V515" s="1902"/>
      <c r="W515" s="1902"/>
      <c r="X515" s="1902"/>
      <c r="Y515" s="1902"/>
      <c r="Z515" s="1902"/>
      <c r="AA515" s="1902"/>
      <c r="AB515" s="1902"/>
      <c r="AC515" s="1902"/>
      <c r="AD515" s="1902"/>
      <c r="AE515" s="1902"/>
      <c r="AF515" s="1902"/>
      <c r="AG515" s="1902"/>
      <c r="AH515" s="1902"/>
      <c r="AI515" s="1902"/>
      <c r="AJ515" s="1902"/>
      <c r="AK515" s="1902"/>
      <c r="AL515" s="1902"/>
      <c r="AM515" s="1902"/>
      <c r="AN515" s="1902"/>
      <c r="AO515" s="1902"/>
      <c r="AP515" s="1902"/>
      <c r="AQ515" s="1902"/>
      <c r="AR515" s="1902"/>
      <c r="AS515" s="1902"/>
      <c r="AT515" s="1902"/>
      <c r="AU515" s="1902"/>
      <c r="AV515" s="1902"/>
      <c r="AW515" s="1902"/>
      <c r="AX515" s="1902"/>
      <c r="AY515" s="1902"/>
      <c r="AZ515" s="1902"/>
      <c r="BA515" s="1902"/>
      <c r="BB515" s="1902"/>
      <c r="BC515" s="1902"/>
      <c r="BD515" s="1902"/>
      <c r="BE515" s="1902"/>
      <c r="BF515" s="1902"/>
      <c r="BG515" s="1902"/>
      <c r="BH515" s="1902"/>
      <c r="BI515" s="1902"/>
      <c r="BJ515" s="1902"/>
      <c r="BK515" s="1902"/>
      <c r="BL515" s="1902"/>
      <c r="BM515" s="1902"/>
      <c r="BN515" s="1902"/>
      <c r="BO515" s="1902"/>
      <c r="BP515" s="1902"/>
      <c r="BQ515" s="1902"/>
      <c r="BR515" s="1902"/>
      <c r="BS515" s="1902"/>
      <c r="BT515" s="1902"/>
      <c r="BU515" s="1902"/>
      <c r="BV515" s="1902"/>
      <c r="BW515" s="1902"/>
      <c r="BX515" s="1902"/>
      <c r="BY515" s="1902"/>
      <c r="BZ515" s="1902"/>
      <c r="CA515" s="1902"/>
      <c r="CB515" s="1902"/>
      <c r="CC515" s="1902"/>
      <c r="CD515" s="1902"/>
      <c r="CE515" s="1902"/>
      <c r="CF515" s="1902"/>
    </row>
    <row r="516" spans="2:84" s="329" customFormat="1">
      <c r="B516" s="1902"/>
      <c r="C516" s="1902"/>
      <c r="D516" s="1902"/>
      <c r="E516" s="1902"/>
      <c r="F516" s="1902"/>
      <c r="G516" s="1902"/>
      <c r="H516" s="1902"/>
      <c r="I516" s="1902"/>
      <c r="J516" s="1902"/>
      <c r="K516" s="1902"/>
      <c r="L516" s="1940"/>
      <c r="M516" s="1940"/>
      <c r="N516" s="1940"/>
      <c r="O516" s="1940"/>
      <c r="P516" s="339"/>
      <c r="Q516" s="1902"/>
      <c r="R516" s="1902"/>
      <c r="S516" s="1902"/>
      <c r="T516" s="1902"/>
      <c r="U516" s="1902"/>
      <c r="V516" s="1902"/>
      <c r="W516" s="1902"/>
      <c r="X516" s="1902"/>
      <c r="Y516" s="1902"/>
      <c r="Z516" s="1902"/>
      <c r="AA516" s="1902"/>
      <c r="AB516" s="1902"/>
      <c r="AC516" s="1902"/>
      <c r="AD516" s="1902"/>
      <c r="AE516" s="1902"/>
      <c r="AF516" s="1902"/>
      <c r="AG516" s="1902"/>
      <c r="AH516" s="1902"/>
      <c r="AI516" s="1902"/>
      <c r="AJ516" s="1902"/>
      <c r="AK516" s="1902"/>
      <c r="AL516" s="1902"/>
      <c r="AM516" s="1902"/>
      <c r="AN516" s="1902"/>
      <c r="AO516" s="1902"/>
      <c r="AP516" s="1902"/>
      <c r="AQ516" s="1902"/>
      <c r="AR516" s="1902"/>
      <c r="AS516" s="1902"/>
      <c r="AT516" s="1902"/>
      <c r="AU516" s="1902"/>
      <c r="AV516" s="1902"/>
      <c r="AW516" s="1902"/>
      <c r="AX516" s="1902"/>
      <c r="AY516" s="1902"/>
      <c r="AZ516" s="1902"/>
      <c r="BA516" s="1902"/>
      <c r="BB516" s="1902"/>
      <c r="BC516" s="1902"/>
      <c r="BD516" s="1902"/>
      <c r="BE516" s="1902"/>
      <c r="BF516" s="1902"/>
      <c r="BG516" s="1902"/>
      <c r="BH516" s="1902"/>
      <c r="BI516" s="1902"/>
      <c r="BJ516" s="1902"/>
      <c r="BK516" s="1902"/>
      <c r="BL516" s="1902"/>
      <c r="BM516" s="1902"/>
      <c r="BN516" s="1902"/>
      <c r="BO516" s="1902"/>
      <c r="BP516" s="1902"/>
      <c r="BQ516" s="1902"/>
      <c r="BR516" s="1902"/>
      <c r="BS516" s="1902"/>
      <c r="BT516" s="1902"/>
      <c r="BU516" s="1902"/>
      <c r="BV516" s="1902"/>
      <c r="BW516" s="1902"/>
      <c r="BX516" s="1902"/>
      <c r="BY516" s="1902"/>
      <c r="BZ516" s="1902"/>
      <c r="CA516" s="1902"/>
      <c r="CB516" s="1902"/>
      <c r="CC516" s="1902"/>
      <c r="CD516" s="1902"/>
      <c r="CE516" s="1902"/>
      <c r="CF516" s="1902"/>
    </row>
    <row r="517" spans="2:84" s="329" customFormat="1">
      <c r="B517" s="1902"/>
      <c r="C517" s="1902"/>
      <c r="D517" s="1902"/>
      <c r="E517" s="1902"/>
      <c r="F517" s="1902"/>
      <c r="G517" s="1902"/>
      <c r="H517" s="1902"/>
      <c r="I517" s="1902"/>
      <c r="J517" s="1902"/>
      <c r="K517" s="1902"/>
      <c r="L517" s="1940"/>
      <c r="M517" s="1940"/>
      <c r="N517" s="1940"/>
      <c r="O517" s="1940"/>
      <c r="P517" s="339"/>
      <c r="Q517" s="1902"/>
      <c r="R517" s="1902"/>
      <c r="S517" s="1902"/>
      <c r="T517" s="1902"/>
      <c r="U517" s="1902"/>
      <c r="V517" s="1902"/>
      <c r="W517" s="1902"/>
      <c r="X517" s="1902"/>
      <c r="Y517" s="1902"/>
      <c r="Z517" s="1902"/>
      <c r="AA517" s="1902"/>
      <c r="AB517" s="1902"/>
      <c r="AC517" s="1902"/>
      <c r="AD517" s="1902"/>
      <c r="AE517" s="1902"/>
      <c r="AF517" s="1902"/>
      <c r="AG517" s="1902"/>
      <c r="AH517" s="1902"/>
      <c r="AI517" s="1902"/>
      <c r="AJ517" s="1902"/>
      <c r="AK517" s="1902"/>
      <c r="AL517" s="1902"/>
      <c r="AM517" s="1902"/>
      <c r="AN517" s="1902"/>
      <c r="AO517" s="1902"/>
      <c r="AP517" s="1902"/>
      <c r="AQ517" s="1902"/>
      <c r="AR517" s="1902"/>
      <c r="AS517" s="1902"/>
      <c r="AT517" s="1902"/>
      <c r="AU517" s="1902"/>
      <c r="AV517" s="1902"/>
      <c r="AW517" s="1902"/>
      <c r="AX517" s="1902"/>
      <c r="AY517" s="1902"/>
      <c r="AZ517" s="1902"/>
      <c r="BA517" s="1902"/>
      <c r="BB517" s="1902"/>
      <c r="BC517" s="1902"/>
      <c r="BD517" s="1902"/>
      <c r="BE517" s="1902"/>
      <c r="BF517" s="1902"/>
      <c r="BG517" s="1902"/>
      <c r="BH517" s="1902"/>
      <c r="BI517" s="1902"/>
      <c r="BJ517" s="1902"/>
      <c r="BK517" s="1902"/>
      <c r="BL517" s="1902"/>
      <c r="BM517" s="1902"/>
      <c r="BN517" s="1902"/>
      <c r="BO517" s="1902"/>
      <c r="BP517" s="1902"/>
      <c r="BQ517" s="1902"/>
      <c r="BR517" s="1902"/>
      <c r="BS517" s="1902"/>
      <c r="BT517" s="1902"/>
      <c r="BU517" s="1902"/>
      <c r="BV517" s="1902"/>
      <c r="BW517" s="1902"/>
      <c r="BX517" s="1902"/>
      <c r="BY517" s="1902"/>
      <c r="BZ517" s="1902"/>
      <c r="CA517" s="1902"/>
      <c r="CB517" s="1902"/>
      <c r="CC517" s="1902"/>
      <c r="CD517" s="1902"/>
      <c r="CE517" s="1902"/>
      <c r="CF517" s="1902"/>
    </row>
    <row r="518" spans="2:84" s="329" customFormat="1">
      <c r="B518" s="1902"/>
      <c r="C518" s="1902"/>
      <c r="D518" s="1902"/>
      <c r="E518" s="1902"/>
      <c r="F518" s="1902"/>
      <c r="G518" s="1902"/>
      <c r="H518" s="1902"/>
      <c r="I518" s="1902"/>
      <c r="J518" s="1902"/>
      <c r="K518" s="1902"/>
      <c r="L518" s="1940"/>
      <c r="M518" s="1940"/>
      <c r="N518" s="1940"/>
      <c r="O518" s="1940"/>
      <c r="P518" s="339"/>
      <c r="Q518" s="1902"/>
      <c r="R518" s="1902"/>
      <c r="S518" s="1902"/>
      <c r="T518" s="1902"/>
      <c r="U518" s="1902"/>
      <c r="V518" s="1902"/>
      <c r="W518" s="1902"/>
      <c r="X518" s="1902"/>
      <c r="Y518" s="1902"/>
      <c r="Z518" s="1902"/>
      <c r="AA518" s="1902"/>
      <c r="AB518" s="1902"/>
      <c r="AC518" s="1902"/>
      <c r="AD518" s="1902"/>
      <c r="AE518" s="1902"/>
      <c r="AF518" s="1902"/>
      <c r="AG518" s="1902"/>
      <c r="AH518" s="1902"/>
      <c r="AI518" s="1902"/>
      <c r="AJ518" s="1902"/>
      <c r="AK518" s="1902"/>
      <c r="AL518" s="1902"/>
      <c r="AM518" s="1902"/>
      <c r="AN518" s="1902"/>
      <c r="AO518" s="1902"/>
      <c r="AP518" s="1902"/>
      <c r="AQ518" s="1902"/>
      <c r="AR518" s="1902"/>
      <c r="AS518" s="1902"/>
      <c r="AT518" s="1902"/>
      <c r="AU518" s="1902"/>
      <c r="AV518" s="1902"/>
      <c r="AW518" s="1902"/>
      <c r="AX518" s="1902"/>
      <c r="AY518" s="1902"/>
      <c r="AZ518" s="1902"/>
      <c r="BA518" s="1902"/>
      <c r="BB518" s="1902"/>
      <c r="BC518" s="1902"/>
      <c r="BD518" s="1902"/>
      <c r="BE518" s="1902"/>
      <c r="BF518" s="1902"/>
      <c r="BG518" s="1902"/>
      <c r="BH518" s="1902"/>
      <c r="BI518" s="1902"/>
      <c r="BJ518" s="1902"/>
      <c r="BK518" s="1902"/>
      <c r="BL518" s="1902"/>
      <c r="BM518" s="1902"/>
      <c r="BN518" s="1902"/>
      <c r="BO518" s="1902"/>
      <c r="BP518" s="1902"/>
      <c r="BQ518" s="1902"/>
      <c r="BR518" s="1902"/>
      <c r="BS518" s="1902"/>
      <c r="BT518" s="1902"/>
      <c r="BU518" s="1902"/>
      <c r="BV518" s="1902"/>
      <c r="BW518" s="1902"/>
      <c r="BX518" s="1902"/>
      <c r="BY518" s="1902"/>
      <c r="BZ518" s="1902"/>
      <c r="CA518" s="1902"/>
      <c r="CB518" s="1902"/>
      <c r="CC518" s="1902"/>
      <c r="CD518" s="1902"/>
      <c r="CE518" s="1902"/>
      <c r="CF518" s="1902"/>
    </row>
    <row r="519" spans="2:84" s="329" customFormat="1">
      <c r="B519" s="1902"/>
      <c r="C519" s="1902"/>
      <c r="D519" s="1902"/>
      <c r="E519" s="1902"/>
      <c r="F519" s="1902"/>
      <c r="G519" s="1902"/>
      <c r="H519" s="1902"/>
      <c r="I519" s="1902"/>
      <c r="J519" s="1902"/>
      <c r="K519" s="1902"/>
      <c r="L519" s="1940"/>
      <c r="M519" s="1940"/>
      <c r="N519" s="1940"/>
      <c r="O519" s="1940"/>
      <c r="P519" s="339"/>
      <c r="Q519" s="1902"/>
      <c r="R519" s="1902"/>
      <c r="S519" s="1902"/>
      <c r="T519" s="1902"/>
      <c r="U519" s="1902"/>
      <c r="V519" s="1902"/>
      <c r="W519" s="1902"/>
      <c r="X519" s="1902"/>
      <c r="Y519" s="1902"/>
      <c r="Z519" s="1902"/>
      <c r="AA519" s="1902"/>
      <c r="AB519" s="1902"/>
      <c r="AC519" s="1902"/>
      <c r="AD519" s="1902"/>
      <c r="AE519" s="1902"/>
      <c r="AF519" s="1902"/>
      <c r="AG519" s="1902"/>
      <c r="AH519" s="1902"/>
      <c r="AI519" s="1902"/>
      <c r="AJ519" s="1902"/>
      <c r="AK519" s="1902"/>
      <c r="AL519" s="1902"/>
      <c r="AM519" s="1902"/>
      <c r="AN519" s="1902"/>
      <c r="AO519" s="1902"/>
      <c r="AP519" s="1902"/>
      <c r="AQ519" s="1902"/>
      <c r="AR519" s="1902"/>
      <c r="AS519" s="1902"/>
      <c r="AT519" s="1902"/>
      <c r="AU519" s="1902"/>
      <c r="AV519" s="1902"/>
      <c r="AW519" s="1902"/>
      <c r="AX519" s="1902"/>
      <c r="AY519" s="1902"/>
      <c r="AZ519" s="1902"/>
      <c r="BA519" s="1902"/>
      <c r="BB519" s="1902"/>
      <c r="BC519" s="1902"/>
      <c r="BD519" s="1902"/>
      <c r="BE519" s="1902"/>
      <c r="BF519" s="1902"/>
      <c r="BG519" s="1902"/>
      <c r="BH519" s="1902"/>
      <c r="BI519" s="1902"/>
      <c r="BJ519" s="1902"/>
      <c r="BK519" s="1902"/>
      <c r="BL519" s="1902"/>
      <c r="BM519" s="1902"/>
      <c r="BN519" s="1902"/>
      <c r="BO519" s="1902"/>
      <c r="BP519" s="1902"/>
      <c r="BQ519" s="1902"/>
      <c r="BR519" s="1902"/>
      <c r="BS519" s="1902"/>
      <c r="BT519" s="1902"/>
      <c r="BU519" s="1902"/>
      <c r="BV519" s="1902"/>
      <c r="BW519" s="1902"/>
      <c r="BX519" s="1902"/>
      <c r="BY519" s="1902"/>
      <c r="BZ519" s="1902"/>
      <c r="CA519" s="1902"/>
      <c r="CB519" s="1902"/>
      <c r="CC519" s="1902"/>
      <c r="CD519" s="1902"/>
      <c r="CE519" s="1902"/>
      <c r="CF519" s="1902"/>
    </row>
    <row r="520" spans="2:84" s="329" customFormat="1">
      <c r="B520" s="1902"/>
      <c r="C520" s="1902"/>
      <c r="D520" s="1902"/>
      <c r="E520" s="1902"/>
      <c r="F520" s="1902"/>
      <c r="G520" s="1902"/>
      <c r="H520" s="1902"/>
      <c r="I520" s="1902"/>
      <c r="J520" s="1902"/>
      <c r="K520" s="1902"/>
      <c r="L520" s="1940"/>
      <c r="M520" s="1940"/>
      <c r="N520" s="1940"/>
      <c r="O520" s="1940"/>
      <c r="P520" s="339"/>
      <c r="Q520" s="1902"/>
      <c r="R520" s="1902"/>
      <c r="S520" s="1902"/>
      <c r="T520" s="1902"/>
      <c r="U520" s="1902"/>
      <c r="V520" s="1902"/>
      <c r="W520" s="1902"/>
      <c r="X520" s="1902"/>
      <c r="Y520" s="1902"/>
      <c r="Z520" s="1902"/>
      <c r="AA520" s="1902"/>
      <c r="AB520" s="1902"/>
      <c r="AC520" s="1902"/>
      <c r="AD520" s="1902"/>
      <c r="AE520" s="1902"/>
      <c r="AF520" s="1902"/>
      <c r="AG520" s="1902"/>
      <c r="AH520" s="1902"/>
      <c r="AI520" s="1902"/>
      <c r="AJ520" s="1902"/>
      <c r="AK520" s="1902"/>
      <c r="AL520" s="1902"/>
      <c r="AM520" s="1902"/>
      <c r="AN520" s="1902"/>
      <c r="AO520" s="1902"/>
      <c r="AP520" s="1902"/>
      <c r="AQ520" s="1902"/>
      <c r="AR520" s="1902"/>
      <c r="AS520" s="1902"/>
      <c r="AT520" s="1902"/>
      <c r="AU520" s="1902"/>
      <c r="AV520" s="1902"/>
      <c r="AW520" s="1902"/>
      <c r="AX520" s="1902"/>
      <c r="AY520" s="1902"/>
      <c r="AZ520" s="1902"/>
      <c r="BA520" s="1902"/>
      <c r="BB520" s="1902"/>
      <c r="BC520" s="1902"/>
      <c r="BD520" s="1902"/>
      <c r="BE520" s="1902"/>
      <c r="BF520" s="1902"/>
      <c r="BG520" s="1902"/>
      <c r="BH520" s="1902"/>
      <c r="BI520" s="1902"/>
      <c r="BJ520" s="1902"/>
      <c r="BK520" s="1902"/>
      <c r="BL520" s="1902"/>
      <c r="BM520" s="1902"/>
      <c r="BN520" s="1902"/>
      <c r="BO520" s="1902"/>
      <c r="BP520" s="1902"/>
      <c r="BQ520" s="1902"/>
      <c r="BR520" s="1902"/>
      <c r="BS520" s="1902"/>
      <c r="BT520" s="1902"/>
      <c r="BU520" s="1902"/>
      <c r="BV520" s="1902"/>
      <c r="BW520" s="1902"/>
      <c r="BX520" s="1902"/>
      <c r="BY520" s="1902"/>
      <c r="BZ520" s="1902"/>
      <c r="CA520" s="1902"/>
      <c r="CB520" s="1902"/>
      <c r="CC520" s="1902"/>
      <c r="CD520" s="1902"/>
      <c r="CE520" s="1902"/>
      <c r="CF520" s="1902"/>
    </row>
    <row r="521" spans="2:84" s="329" customFormat="1">
      <c r="B521" s="1902"/>
      <c r="C521" s="1902"/>
      <c r="D521" s="1902"/>
      <c r="E521" s="1902"/>
      <c r="F521" s="1902"/>
      <c r="G521" s="1902"/>
      <c r="H521" s="1902"/>
      <c r="I521" s="1902"/>
      <c r="J521" s="1902"/>
      <c r="K521" s="1902"/>
      <c r="L521" s="1940"/>
      <c r="M521" s="1940"/>
      <c r="N521" s="1940"/>
      <c r="O521" s="1940"/>
      <c r="P521" s="339"/>
      <c r="Q521" s="1902"/>
      <c r="R521" s="1902"/>
      <c r="S521" s="1902"/>
      <c r="T521" s="1902"/>
      <c r="U521" s="1902"/>
      <c r="V521" s="1902"/>
      <c r="W521" s="1902"/>
      <c r="X521" s="1902"/>
      <c r="Y521" s="1902"/>
      <c r="Z521" s="1902"/>
      <c r="AA521" s="1902"/>
      <c r="AB521" s="1902"/>
      <c r="AC521" s="1902"/>
      <c r="AD521" s="1902"/>
      <c r="AE521" s="1902"/>
      <c r="AF521" s="1902"/>
      <c r="AG521" s="1902"/>
      <c r="AH521" s="1902"/>
      <c r="AI521" s="1902"/>
      <c r="AJ521" s="1902"/>
      <c r="AK521" s="1902"/>
      <c r="AL521" s="1902"/>
      <c r="AM521" s="1902"/>
      <c r="AN521" s="1902"/>
      <c r="AO521" s="1902"/>
      <c r="AP521" s="1902"/>
      <c r="AQ521" s="1902"/>
      <c r="AR521" s="1902"/>
      <c r="AS521" s="1902"/>
      <c r="AT521" s="1902"/>
      <c r="AU521" s="1902"/>
      <c r="AV521" s="1902"/>
      <c r="AW521" s="1902"/>
      <c r="AX521" s="1902"/>
      <c r="AY521" s="1902"/>
      <c r="AZ521" s="1902"/>
      <c r="BA521" s="1902"/>
      <c r="BB521" s="1902"/>
      <c r="BC521" s="1902"/>
      <c r="BD521" s="1902"/>
      <c r="BE521" s="1902"/>
      <c r="BF521" s="1902"/>
      <c r="BG521" s="1902"/>
      <c r="BH521" s="1902"/>
      <c r="BI521" s="1902"/>
      <c r="BJ521" s="1902"/>
      <c r="BK521" s="1902"/>
      <c r="BL521" s="1902"/>
      <c r="BM521" s="1902"/>
      <c r="BN521" s="1902"/>
      <c r="BO521" s="1902"/>
      <c r="BP521" s="1902"/>
      <c r="BQ521" s="1902"/>
      <c r="BR521" s="1902"/>
      <c r="BS521" s="1902"/>
      <c r="BT521" s="1902"/>
      <c r="BU521" s="1902"/>
      <c r="BV521" s="1902"/>
      <c r="BW521" s="1902"/>
      <c r="BX521" s="1902"/>
      <c r="BY521" s="1902"/>
      <c r="BZ521" s="1902"/>
      <c r="CA521" s="1902"/>
      <c r="CB521" s="1902"/>
      <c r="CC521" s="1902"/>
      <c r="CD521" s="1902"/>
      <c r="CE521" s="1902"/>
      <c r="CF521" s="1902"/>
    </row>
    <row r="522" spans="2:84" s="329" customFormat="1">
      <c r="B522" s="1902"/>
      <c r="C522" s="1902"/>
      <c r="D522" s="1902"/>
      <c r="E522" s="1902"/>
      <c r="F522" s="1902"/>
      <c r="G522" s="1902"/>
      <c r="H522" s="1902"/>
      <c r="I522" s="1902"/>
      <c r="J522" s="1902"/>
      <c r="K522" s="1902"/>
      <c r="L522" s="1940"/>
      <c r="M522" s="1940"/>
      <c r="N522" s="1940"/>
      <c r="O522" s="1940"/>
      <c r="P522" s="339"/>
      <c r="Q522" s="1902"/>
      <c r="R522" s="1902"/>
      <c r="S522" s="1902"/>
      <c r="T522" s="1902"/>
      <c r="U522" s="1902"/>
      <c r="V522" s="1902"/>
      <c r="W522" s="1902"/>
      <c r="X522" s="1902"/>
      <c r="Y522" s="1902"/>
      <c r="Z522" s="1902"/>
      <c r="AA522" s="1902"/>
      <c r="AB522" s="1902"/>
      <c r="AC522" s="1902"/>
      <c r="AD522" s="1902"/>
      <c r="AE522" s="1902"/>
      <c r="AF522" s="1902"/>
      <c r="AG522" s="1902"/>
      <c r="AH522" s="1902"/>
      <c r="AI522" s="1902"/>
      <c r="AJ522" s="1902"/>
      <c r="AK522" s="1902"/>
      <c r="AL522" s="1902"/>
      <c r="AM522" s="1902"/>
      <c r="AN522" s="1902"/>
      <c r="AO522" s="1902"/>
      <c r="AP522" s="1902"/>
      <c r="AQ522" s="1902"/>
      <c r="AR522" s="1902"/>
      <c r="AS522" s="1902"/>
      <c r="AT522" s="1902"/>
      <c r="AU522" s="1902"/>
      <c r="AV522" s="1902"/>
      <c r="AW522" s="1902"/>
      <c r="AX522" s="1902"/>
      <c r="AY522" s="1902"/>
      <c r="AZ522" s="1902"/>
      <c r="BA522" s="1902"/>
      <c r="BB522" s="1902"/>
      <c r="BC522" s="1902"/>
      <c r="BD522" s="1902"/>
      <c r="BE522" s="1902"/>
      <c r="BF522" s="1902"/>
      <c r="BG522" s="1902"/>
      <c r="BH522" s="1902"/>
      <c r="BI522" s="1902"/>
      <c r="BJ522" s="1902"/>
      <c r="BK522" s="1902"/>
      <c r="BL522" s="1902"/>
      <c r="BM522" s="1902"/>
      <c r="BN522" s="1902"/>
      <c r="BO522" s="1902"/>
      <c r="BP522" s="1902"/>
      <c r="BQ522" s="1902"/>
      <c r="BR522" s="1902"/>
      <c r="BS522" s="1902"/>
      <c r="BT522" s="1902"/>
      <c r="BU522" s="1902"/>
      <c r="BV522" s="1902"/>
      <c r="BW522" s="1902"/>
      <c r="BX522" s="1902"/>
      <c r="BY522" s="1902"/>
      <c r="BZ522" s="1902"/>
      <c r="CA522" s="1902"/>
      <c r="CB522" s="1902"/>
      <c r="CC522" s="1902"/>
      <c r="CD522" s="1902"/>
      <c r="CE522" s="1902"/>
      <c r="CF522" s="1902"/>
    </row>
    <row r="523" spans="2:84" s="329" customFormat="1">
      <c r="B523" s="1902"/>
      <c r="C523" s="1902"/>
      <c r="D523" s="1902"/>
      <c r="E523" s="1902"/>
      <c r="F523" s="1902"/>
      <c r="G523" s="1902"/>
      <c r="H523" s="1902"/>
      <c r="I523" s="1902"/>
      <c r="J523" s="1902"/>
      <c r="K523" s="1902"/>
      <c r="L523" s="1940"/>
      <c r="M523" s="1940"/>
      <c r="N523" s="1940"/>
      <c r="O523" s="1940"/>
      <c r="P523" s="339"/>
      <c r="Q523" s="1902"/>
      <c r="R523" s="1902"/>
      <c r="S523" s="1902"/>
      <c r="T523" s="1902"/>
      <c r="U523" s="1902"/>
      <c r="V523" s="1902"/>
      <c r="W523" s="1902"/>
      <c r="X523" s="1902"/>
      <c r="Y523" s="1902"/>
      <c r="Z523" s="1902"/>
      <c r="AA523" s="1902"/>
      <c r="AB523" s="1902"/>
      <c r="AC523" s="1902"/>
      <c r="AD523" s="1902"/>
      <c r="AE523" s="1902"/>
      <c r="AF523" s="1902"/>
      <c r="AG523" s="1902"/>
      <c r="AH523" s="1902"/>
      <c r="AI523" s="1902"/>
      <c r="AJ523" s="1902"/>
      <c r="AK523" s="1902"/>
      <c r="AL523" s="1902"/>
      <c r="AM523" s="1902"/>
      <c r="AN523" s="1902"/>
      <c r="AO523" s="1902"/>
      <c r="AP523" s="1902"/>
      <c r="AQ523" s="1902"/>
      <c r="AR523" s="1902"/>
      <c r="AS523" s="1902"/>
      <c r="AT523" s="1902"/>
      <c r="AU523" s="1902"/>
      <c r="AV523" s="1902"/>
      <c r="AW523" s="1902"/>
      <c r="AX523" s="1902"/>
      <c r="AY523" s="1902"/>
      <c r="AZ523" s="1902"/>
      <c r="BA523" s="1902"/>
      <c r="BB523" s="1902"/>
      <c r="BC523" s="1902"/>
      <c r="BD523" s="1902"/>
      <c r="BE523" s="1902"/>
      <c r="BF523" s="1902"/>
      <c r="BG523" s="1902"/>
      <c r="BH523" s="1902"/>
      <c r="BI523" s="1902"/>
      <c r="BJ523" s="1902"/>
      <c r="BK523" s="1902"/>
      <c r="BL523" s="1902"/>
      <c r="BM523" s="1902"/>
      <c r="BN523" s="1902"/>
      <c r="BO523" s="1902"/>
      <c r="BP523" s="1902"/>
      <c r="BQ523" s="1902"/>
      <c r="BR523" s="1902"/>
      <c r="BS523" s="1902"/>
      <c r="BT523" s="1902"/>
      <c r="BU523" s="1902"/>
      <c r="BV523" s="1902"/>
      <c r="BW523" s="1902"/>
      <c r="BX523" s="1902"/>
      <c r="BY523" s="1902"/>
      <c r="BZ523" s="1902"/>
      <c r="CA523" s="1902"/>
      <c r="CB523" s="1902"/>
      <c r="CC523" s="1902"/>
      <c r="CD523" s="1902"/>
      <c r="CE523" s="1902"/>
      <c r="CF523" s="1902"/>
    </row>
    <row r="524" spans="2:84" s="329" customFormat="1">
      <c r="B524" s="1902"/>
      <c r="C524" s="1902"/>
      <c r="D524" s="1902"/>
      <c r="E524" s="1902"/>
      <c r="F524" s="1902"/>
      <c r="G524" s="1902"/>
      <c r="H524" s="1902"/>
      <c r="I524" s="1902"/>
      <c r="J524" s="1902"/>
      <c r="K524" s="1902"/>
      <c r="L524" s="1940"/>
      <c r="M524" s="1940"/>
      <c r="N524" s="1940"/>
      <c r="O524" s="1940"/>
      <c r="P524" s="339"/>
      <c r="Q524" s="1902"/>
      <c r="R524" s="1902"/>
      <c r="S524" s="1902"/>
      <c r="T524" s="1902"/>
      <c r="U524" s="1902"/>
      <c r="V524" s="1902"/>
      <c r="W524" s="1902"/>
      <c r="X524" s="1902"/>
      <c r="Y524" s="1902"/>
      <c r="Z524" s="1902"/>
      <c r="AA524" s="1902"/>
      <c r="AB524" s="1902"/>
      <c r="AC524" s="1902"/>
      <c r="AD524" s="1902"/>
      <c r="AE524" s="1902"/>
      <c r="AF524" s="1902"/>
      <c r="AG524" s="1902"/>
      <c r="AH524" s="1902"/>
      <c r="AI524" s="1902"/>
      <c r="AJ524" s="1902"/>
      <c r="AK524" s="1902"/>
      <c r="AL524" s="1902"/>
      <c r="AM524" s="1902"/>
      <c r="AN524" s="1902"/>
      <c r="AO524" s="1902"/>
      <c r="AP524" s="1902"/>
      <c r="AQ524" s="1902"/>
      <c r="AR524" s="1902"/>
      <c r="AS524" s="1902"/>
      <c r="AT524" s="1902"/>
      <c r="AU524" s="1902"/>
      <c r="AV524" s="1902"/>
      <c r="AW524" s="1902"/>
      <c r="AX524" s="1902"/>
      <c r="AY524" s="1902"/>
      <c r="AZ524" s="1902"/>
      <c r="BA524" s="1902"/>
      <c r="BB524" s="1902"/>
      <c r="BC524" s="1902"/>
      <c r="BD524" s="1902"/>
      <c r="BE524" s="1902"/>
      <c r="BF524" s="1902"/>
      <c r="BG524" s="1902"/>
      <c r="BH524" s="1902"/>
      <c r="BI524" s="1902"/>
      <c r="BJ524" s="1902"/>
      <c r="BK524" s="1902"/>
      <c r="BL524" s="1902"/>
      <c r="BM524" s="1902"/>
      <c r="BN524" s="1902"/>
      <c r="BO524" s="1902"/>
      <c r="BP524" s="1902"/>
      <c r="BQ524" s="1902"/>
      <c r="BR524" s="1902"/>
      <c r="BS524" s="1902"/>
      <c r="BT524" s="1902"/>
      <c r="BU524" s="1902"/>
      <c r="BV524" s="1902"/>
      <c r="BW524" s="1902"/>
      <c r="BX524" s="1902"/>
      <c r="BY524" s="1902"/>
      <c r="BZ524" s="1902"/>
      <c r="CA524" s="1902"/>
      <c r="CB524" s="1902"/>
      <c r="CC524" s="1902"/>
      <c r="CD524" s="1902"/>
      <c r="CE524" s="1902"/>
      <c r="CF524" s="1902"/>
    </row>
    <row r="525" spans="2:84" s="329" customFormat="1">
      <c r="B525" s="1902"/>
      <c r="C525" s="1902"/>
      <c r="D525" s="1902"/>
      <c r="E525" s="1902"/>
      <c r="F525" s="1902"/>
      <c r="G525" s="1902"/>
      <c r="H525" s="1902"/>
      <c r="I525" s="1902"/>
      <c r="J525" s="1902"/>
      <c r="K525" s="1902"/>
      <c r="L525" s="1940"/>
      <c r="M525" s="1940"/>
      <c r="N525" s="1940"/>
      <c r="O525" s="1940"/>
      <c r="P525" s="339"/>
      <c r="Q525" s="1902"/>
      <c r="R525" s="1902"/>
      <c r="S525" s="1902"/>
      <c r="T525" s="1902"/>
      <c r="U525" s="1902"/>
      <c r="V525" s="1902"/>
      <c r="W525" s="1902"/>
      <c r="X525" s="1902"/>
      <c r="Y525" s="1902"/>
      <c r="Z525" s="1902"/>
      <c r="AA525" s="1902"/>
      <c r="AB525" s="1902"/>
      <c r="AC525" s="1902"/>
      <c r="AD525" s="1902"/>
      <c r="AE525" s="1902"/>
      <c r="AF525" s="1902"/>
      <c r="AG525" s="1902"/>
      <c r="AH525" s="1902"/>
      <c r="AI525" s="1902"/>
      <c r="AJ525" s="1902"/>
      <c r="AK525" s="1902"/>
      <c r="AL525" s="1902"/>
      <c r="AM525" s="1902"/>
      <c r="AN525" s="1902"/>
      <c r="AO525" s="1902"/>
      <c r="AP525" s="1902"/>
      <c r="AQ525" s="1902"/>
      <c r="AR525" s="1902"/>
      <c r="AS525" s="1902"/>
      <c r="AT525" s="1902"/>
      <c r="AU525" s="1902"/>
      <c r="AV525" s="1902"/>
      <c r="AW525" s="1902"/>
      <c r="AX525" s="1902"/>
      <c r="AY525" s="1902"/>
      <c r="AZ525" s="1902"/>
      <c r="BA525" s="1902"/>
      <c r="BB525" s="1902"/>
      <c r="BC525" s="1902"/>
      <c r="BD525" s="1902"/>
      <c r="BE525" s="1902"/>
      <c r="BF525" s="1902"/>
      <c r="BG525" s="1902"/>
      <c r="BH525" s="1902"/>
      <c r="BI525" s="1902"/>
      <c r="BJ525" s="1902"/>
      <c r="BK525" s="1902"/>
      <c r="BL525" s="1902"/>
      <c r="BM525" s="1902"/>
      <c r="BN525" s="1902"/>
      <c r="BO525" s="1902"/>
      <c r="BP525" s="1902"/>
      <c r="BQ525" s="1902"/>
      <c r="BR525" s="1902"/>
      <c r="BS525" s="1902"/>
      <c r="BT525" s="1902"/>
      <c r="BU525" s="1902"/>
      <c r="BV525" s="1902"/>
      <c r="BW525" s="1902"/>
      <c r="BX525" s="1902"/>
      <c r="BY525" s="1902"/>
      <c r="BZ525" s="1902"/>
      <c r="CA525" s="1902"/>
      <c r="CB525" s="1902"/>
      <c r="CC525" s="1902"/>
      <c r="CD525" s="1902"/>
      <c r="CE525" s="1902"/>
      <c r="CF525" s="1902"/>
    </row>
    <row r="526" spans="2:84" s="329" customFormat="1">
      <c r="B526" s="1902"/>
      <c r="C526" s="1902"/>
      <c r="D526" s="1902"/>
      <c r="E526" s="1902"/>
      <c r="F526" s="1902"/>
      <c r="G526" s="1902"/>
      <c r="H526" s="1902"/>
      <c r="I526" s="1902"/>
      <c r="J526" s="1902"/>
      <c r="K526" s="1902"/>
      <c r="L526" s="1940"/>
      <c r="M526" s="1940"/>
      <c r="N526" s="1940"/>
      <c r="O526" s="1940"/>
      <c r="P526" s="339"/>
      <c r="Q526" s="1902"/>
      <c r="R526" s="1902"/>
      <c r="S526" s="1902"/>
      <c r="T526" s="1902"/>
      <c r="U526" s="1902"/>
      <c r="V526" s="1902"/>
      <c r="W526" s="1902"/>
      <c r="X526" s="1902"/>
      <c r="Y526" s="1902"/>
      <c r="Z526" s="1902"/>
      <c r="AA526" s="1902"/>
      <c r="AB526" s="1902"/>
      <c r="AC526" s="1902"/>
      <c r="AD526" s="1902"/>
      <c r="AE526" s="1902"/>
      <c r="AF526" s="1902"/>
      <c r="AG526" s="1902"/>
      <c r="AH526" s="1902"/>
      <c r="AI526" s="1902"/>
      <c r="AJ526" s="1902"/>
      <c r="AK526" s="1902"/>
      <c r="AL526" s="1902"/>
      <c r="AM526" s="1902"/>
      <c r="AN526" s="1902"/>
      <c r="AO526" s="1902"/>
      <c r="AP526" s="1902"/>
      <c r="AQ526" s="1902"/>
      <c r="AR526" s="1902"/>
      <c r="AS526" s="1902"/>
      <c r="AT526" s="1902"/>
      <c r="AU526" s="1902"/>
      <c r="AV526" s="1902"/>
      <c r="AW526" s="1902"/>
      <c r="AX526" s="1902"/>
      <c r="AY526" s="1902"/>
      <c r="AZ526" s="1902"/>
      <c r="BA526" s="1902"/>
      <c r="BB526" s="1902"/>
      <c r="BC526" s="1902"/>
      <c r="BD526" s="1902"/>
      <c r="BE526" s="1902"/>
      <c r="BF526" s="1902"/>
      <c r="BG526" s="1902"/>
      <c r="BH526" s="1902"/>
      <c r="BI526" s="1902"/>
      <c r="BJ526" s="1902"/>
      <c r="BK526" s="1902"/>
      <c r="BL526" s="1902"/>
      <c r="BM526" s="1902"/>
      <c r="BN526" s="1902"/>
      <c r="BO526" s="1902"/>
      <c r="BP526" s="1902"/>
      <c r="BQ526" s="1902"/>
      <c r="BR526" s="1902"/>
      <c r="BS526" s="1902"/>
      <c r="BT526" s="1902"/>
      <c r="BU526" s="1902"/>
      <c r="BV526" s="1902"/>
      <c r="BW526" s="1902"/>
      <c r="BX526" s="1902"/>
      <c r="BY526" s="1902"/>
      <c r="BZ526" s="1902"/>
      <c r="CA526" s="1902"/>
      <c r="CB526" s="1902"/>
      <c r="CC526" s="1902"/>
      <c r="CD526" s="1902"/>
      <c r="CE526" s="1902"/>
      <c r="CF526" s="1902"/>
    </row>
    <row r="527" spans="2:84" s="329" customFormat="1">
      <c r="B527" s="1902"/>
      <c r="C527" s="1902"/>
      <c r="D527" s="1902"/>
      <c r="E527" s="1902"/>
      <c r="F527" s="1902"/>
      <c r="G527" s="1902"/>
      <c r="H527" s="1902"/>
      <c r="I527" s="1902"/>
      <c r="J527" s="1902"/>
      <c r="K527" s="1902"/>
      <c r="L527" s="1940"/>
      <c r="M527" s="1940"/>
      <c r="N527" s="1940"/>
      <c r="O527" s="1940"/>
      <c r="P527" s="339"/>
      <c r="Q527" s="1902"/>
      <c r="R527" s="1902"/>
      <c r="S527" s="1902"/>
      <c r="T527" s="1902"/>
      <c r="U527" s="1902"/>
      <c r="V527" s="1902"/>
      <c r="W527" s="1902"/>
      <c r="X527" s="1902"/>
      <c r="Y527" s="1902"/>
      <c r="Z527" s="1902"/>
      <c r="AA527" s="1902"/>
      <c r="AB527" s="1902"/>
      <c r="AC527" s="1902"/>
      <c r="AD527" s="1902"/>
      <c r="AE527" s="1902"/>
      <c r="AF527" s="1902"/>
      <c r="AG527" s="1902"/>
      <c r="AH527" s="1902"/>
      <c r="AI527" s="1902"/>
      <c r="AJ527" s="1902"/>
      <c r="AK527" s="1902"/>
      <c r="AL527" s="1902"/>
      <c r="AM527" s="1902"/>
      <c r="AN527" s="1902"/>
      <c r="AO527" s="1902"/>
      <c r="AP527" s="1902"/>
      <c r="AQ527" s="1902"/>
      <c r="AR527" s="1902"/>
      <c r="AS527" s="1902"/>
      <c r="AT527" s="1902"/>
      <c r="AU527" s="1902"/>
      <c r="AV527" s="1902"/>
      <c r="AW527" s="1902"/>
      <c r="AX527" s="1902"/>
      <c r="AY527" s="1902"/>
      <c r="AZ527" s="1902"/>
      <c r="BA527" s="1902"/>
      <c r="BB527" s="1902"/>
      <c r="BC527" s="1902"/>
      <c r="BD527" s="1902"/>
      <c r="BE527" s="1902"/>
      <c r="BF527" s="1902"/>
      <c r="BG527" s="1902"/>
      <c r="BH527" s="1902"/>
      <c r="BI527" s="1902"/>
      <c r="BJ527" s="1902"/>
      <c r="BK527" s="1902"/>
      <c r="BL527" s="1902"/>
      <c r="BM527" s="1902"/>
      <c r="BN527" s="1902"/>
      <c r="BO527" s="1902"/>
      <c r="BP527" s="1902"/>
      <c r="BQ527" s="1902"/>
      <c r="BR527" s="1902"/>
      <c r="BS527" s="1902"/>
      <c r="BT527" s="1902"/>
      <c r="BU527" s="1902"/>
      <c r="BV527" s="1902"/>
      <c r="BW527" s="1902"/>
      <c r="BX527" s="1902"/>
      <c r="BY527" s="1902"/>
      <c r="BZ527" s="1902"/>
      <c r="CA527" s="1902"/>
      <c r="CB527" s="1902"/>
      <c r="CC527" s="1902"/>
      <c r="CD527" s="1902"/>
      <c r="CE527" s="1902"/>
      <c r="CF527" s="1902"/>
    </row>
    <row r="528" spans="2:84" s="329" customFormat="1">
      <c r="B528" s="1902"/>
      <c r="C528" s="1902"/>
      <c r="D528" s="1902"/>
      <c r="E528" s="1902"/>
      <c r="F528" s="1902"/>
      <c r="G528" s="1902"/>
      <c r="H528" s="1902"/>
      <c r="I528" s="1902"/>
      <c r="J528" s="1902"/>
      <c r="K528" s="1902"/>
      <c r="L528" s="1940"/>
      <c r="M528" s="1940"/>
      <c r="N528" s="1940"/>
      <c r="O528" s="1940"/>
      <c r="P528" s="339"/>
      <c r="Q528" s="1902"/>
      <c r="R528" s="1902"/>
      <c r="S528" s="1902"/>
      <c r="T528" s="1902"/>
      <c r="U528" s="1902"/>
      <c r="V528" s="1902"/>
      <c r="W528" s="1902"/>
      <c r="X528" s="1902"/>
      <c r="Y528" s="1902"/>
      <c r="Z528" s="1902"/>
      <c r="AA528" s="1902"/>
      <c r="AB528" s="1902"/>
      <c r="AC528" s="1902"/>
      <c r="AD528" s="1902"/>
      <c r="AE528" s="1902"/>
      <c r="AF528" s="1902"/>
      <c r="AG528" s="1902"/>
      <c r="AH528" s="1902"/>
      <c r="AI528" s="1902"/>
      <c r="AJ528" s="1902"/>
      <c r="AK528" s="1902"/>
      <c r="AL528" s="1902"/>
      <c r="AM528" s="1902"/>
      <c r="AN528" s="1902"/>
      <c r="AO528" s="1902"/>
      <c r="AP528" s="1902"/>
      <c r="AQ528" s="1902"/>
      <c r="AR528" s="1902"/>
      <c r="AS528" s="1902"/>
      <c r="AT528" s="1902"/>
      <c r="AU528" s="1902"/>
      <c r="AV528" s="1902"/>
      <c r="AW528" s="1902"/>
      <c r="AX528" s="1902"/>
      <c r="AY528" s="1902"/>
      <c r="AZ528" s="1902"/>
      <c r="BA528" s="1902"/>
      <c r="BB528" s="1902"/>
      <c r="BC528" s="1902"/>
      <c r="BD528" s="1902"/>
      <c r="BE528" s="1902"/>
      <c r="BF528" s="1902"/>
      <c r="BG528" s="1902"/>
      <c r="BH528" s="1902"/>
      <c r="BI528" s="1902"/>
      <c r="BJ528" s="1902"/>
      <c r="BK528" s="1902"/>
      <c r="BL528" s="1902"/>
      <c r="BM528" s="1902"/>
      <c r="BN528" s="1902"/>
      <c r="BO528" s="1902"/>
      <c r="BP528" s="1902"/>
      <c r="BQ528" s="1902"/>
      <c r="BR528" s="1902"/>
      <c r="BS528" s="1902"/>
      <c r="BT528" s="1902"/>
      <c r="BU528" s="1902"/>
      <c r="BV528" s="1902"/>
      <c r="BW528" s="1902"/>
      <c r="BX528" s="1902"/>
      <c r="BY528" s="1902"/>
      <c r="BZ528" s="1902"/>
      <c r="CA528" s="1902"/>
      <c r="CB528" s="1902"/>
      <c r="CC528" s="1902"/>
      <c r="CD528" s="1902"/>
      <c r="CE528" s="1902"/>
      <c r="CF528" s="1902"/>
    </row>
    <row r="529" spans="2:84" s="329" customFormat="1">
      <c r="B529" s="1902"/>
      <c r="C529" s="1902"/>
      <c r="D529" s="1902"/>
      <c r="E529" s="1902"/>
      <c r="F529" s="1902"/>
      <c r="G529" s="1902"/>
      <c r="H529" s="1902"/>
      <c r="I529" s="1902"/>
      <c r="J529" s="1902"/>
      <c r="K529" s="1902"/>
      <c r="L529" s="1940"/>
      <c r="M529" s="1940"/>
      <c r="N529" s="1940"/>
      <c r="O529" s="1940"/>
      <c r="P529" s="339"/>
      <c r="Q529" s="1902"/>
      <c r="R529" s="1902"/>
      <c r="S529" s="1902"/>
      <c r="T529" s="1902"/>
      <c r="U529" s="1902"/>
      <c r="V529" s="1902"/>
      <c r="W529" s="1902"/>
      <c r="X529" s="1902"/>
      <c r="Y529" s="1902"/>
      <c r="Z529" s="1902"/>
      <c r="AA529" s="1902"/>
      <c r="AB529" s="1902"/>
      <c r="AC529" s="1902"/>
      <c r="AD529" s="1902"/>
      <c r="AE529" s="1902"/>
      <c r="AF529" s="1902"/>
      <c r="AG529" s="1902"/>
      <c r="AH529" s="1902"/>
      <c r="AI529" s="1902"/>
      <c r="AJ529" s="1902"/>
      <c r="AK529" s="1902"/>
      <c r="AL529" s="1902"/>
      <c r="AM529" s="1902"/>
      <c r="AN529" s="1902"/>
      <c r="AO529" s="1902"/>
      <c r="AP529" s="1902"/>
      <c r="AQ529" s="1902"/>
      <c r="AR529" s="1902"/>
      <c r="AS529" s="1902"/>
      <c r="AT529" s="1902"/>
      <c r="AU529" s="1902"/>
      <c r="AV529" s="1902"/>
      <c r="AW529" s="1902"/>
      <c r="AX529" s="1902"/>
      <c r="AY529" s="1902"/>
      <c r="AZ529" s="1902"/>
      <c r="BA529" s="1902"/>
      <c r="BB529" s="1902"/>
      <c r="BC529" s="1902"/>
      <c r="BD529" s="1902"/>
      <c r="BE529" s="1902"/>
      <c r="BF529" s="1902"/>
      <c r="BG529" s="1902"/>
      <c r="BH529" s="1902"/>
      <c r="BI529" s="1902"/>
      <c r="BJ529" s="1902"/>
      <c r="BK529" s="1902"/>
      <c r="BL529" s="1902"/>
      <c r="BM529" s="1902"/>
      <c r="BN529" s="1902"/>
      <c r="BO529" s="1902"/>
      <c r="BP529" s="1902"/>
      <c r="BQ529" s="1902"/>
      <c r="BR529" s="1902"/>
      <c r="BS529" s="1902"/>
      <c r="BT529" s="1902"/>
      <c r="BU529" s="1902"/>
      <c r="BV529" s="1902"/>
      <c r="BW529" s="1902"/>
      <c r="BX529" s="1902"/>
      <c r="BY529" s="1902"/>
      <c r="BZ529" s="1902"/>
      <c r="CA529" s="1902"/>
      <c r="CB529" s="1902"/>
      <c r="CC529" s="1902"/>
      <c r="CD529" s="1902"/>
      <c r="CE529" s="1902"/>
      <c r="CF529" s="1902"/>
    </row>
    <row r="530" spans="2:84" s="329" customFormat="1">
      <c r="B530" s="1902"/>
      <c r="C530" s="1902"/>
      <c r="D530" s="1902"/>
      <c r="E530" s="1902"/>
      <c r="F530" s="1902"/>
      <c r="G530" s="1902"/>
      <c r="H530" s="1902"/>
      <c r="I530" s="1902"/>
      <c r="J530" s="1902"/>
      <c r="K530" s="1902"/>
      <c r="L530" s="1940"/>
      <c r="M530" s="1940"/>
      <c r="N530" s="1940"/>
      <c r="O530" s="1940"/>
      <c r="P530" s="339"/>
      <c r="Q530" s="1902"/>
      <c r="R530" s="1902"/>
      <c r="S530" s="1902"/>
      <c r="T530" s="1902"/>
      <c r="U530" s="1902"/>
      <c r="V530" s="1902"/>
      <c r="W530" s="1902"/>
      <c r="X530" s="1902"/>
      <c r="Y530" s="1902"/>
      <c r="Z530" s="1902"/>
      <c r="AA530" s="1902"/>
      <c r="AB530" s="1902"/>
      <c r="AC530" s="1902"/>
      <c r="AD530" s="1902"/>
      <c r="AE530" s="1902"/>
      <c r="AF530" s="1902"/>
      <c r="AG530" s="1902"/>
      <c r="AH530" s="1902"/>
      <c r="AI530" s="1902"/>
      <c r="AJ530" s="1902"/>
      <c r="AK530" s="1902"/>
      <c r="AL530" s="1902"/>
      <c r="AM530" s="1902"/>
      <c r="AN530" s="1902"/>
      <c r="AO530" s="1902"/>
      <c r="AP530" s="1902"/>
      <c r="AQ530" s="1902"/>
      <c r="AR530" s="1902"/>
      <c r="AS530" s="1902"/>
      <c r="AT530" s="1902"/>
      <c r="AU530" s="1902"/>
      <c r="AV530" s="1902"/>
      <c r="AW530" s="1902"/>
      <c r="AX530" s="1902"/>
      <c r="AY530" s="1902"/>
      <c r="AZ530" s="1902"/>
      <c r="BA530" s="1902"/>
      <c r="BB530" s="1902"/>
      <c r="BC530" s="1902"/>
      <c r="BD530" s="1902"/>
      <c r="BE530" s="1902"/>
      <c r="BF530" s="1902"/>
      <c r="BG530" s="1902"/>
      <c r="BH530" s="1902"/>
      <c r="BI530" s="1902"/>
      <c r="BJ530" s="1902"/>
      <c r="BK530" s="1902"/>
      <c r="BL530" s="1902"/>
      <c r="BM530" s="1902"/>
      <c r="BN530" s="1902"/>
      <c r="BO530" s="1902"/>
      <c r="BP530" s="1902"/>
      <c r="BQ530" s="1902"/>
      <c r="BR530" s="1902"/>
      <c r="BS530" s="1902"/>
      <c r="BT530" s="1902"/>
      <c r="BU530" s="1902"/>
      <c r="BV530" s="1902"/>
      <c r="BW530" s="1902"/>
      <c r="BX530" s="1902"/>
      <c r="BY530" s="1902"/>
      <c r="BZ530" s="1902"/>
      <c r="CA530" s="1902"/>
      <c r="CB530" s="1902"/>
      <c r="CC530" s="1902"/>
      <c r="CD530" s="1902"/>
      <c r="CE530" s="1902"/>
      <c r="CF530" s="1902"/>
    </row>
    <row r="531" spans="2:84" s="329" customFormat="1">
      <c r="B531" s="1902"/>
      <c r="C531" s="1902"/>
      <c r="D531" s="1902"/>
      <c r="E531" s="1902"/>
      <c r="F531" s="1902"/>
      <c r="G531" s="1902"/>
      <c r="H531" s="1902"/>
      <c r="I531" s="1902"/>
      <c r="J531" s="1902"/>
      <c r="K531" s="1902"/>
      <c r="L531" s="1940"/>
      <c r="M531" s="1940"/>
      <c r="N531" s="1940"/>
      <c r="O531" s="1940"/>
      <c r="P531" s="339"/>
      <c r="Q531" s="1902"/>
      <c r="R531" s="1902"/>
      <c r="S531" s="1902"/>
      <c r="T531" s="1902"/>
      <c r="U531" s="1902"/>
      <c r="V531" s="1902"/>
      <c r="W531" s="1902"/>
      <c r="X531" s="1902"/>
      <c r="Y531" s="1902"/>
      <c r="Z531" s="1902"/>
      <c r="AA531" s="1902"/>
      <c r="AB531" s="1902"/>
      <c r="AC531" s="1902"/>
      <c r="AD531" s="1902"/>
      <c r="AE531" s="1902"/>
      <c r="AF531" s="1902"/>
      <c r="AG531" s="1902"/>
      <c r="AH531" s="1902"/>
      <c r="AI531" s="1902"/>
      <c r="AJ531" s="1902"/>
      <c r="AK531" s="1902"/>
      <c r="AL531" s="1902"/>
      <c r="AM531" s="1902"/>
      <c r="AN531" s="1902"/>
      <c r="AO531" s="1902"/>
      <c r="AP531" s="1902"/>
      <c r="AQ531" s="1902"/>
      <c r="AR531" s="1902"/>
      <c r="AS531" s="1902"/>
      <c r="AT531" s="1902"/>
      <c r="AU531" s="1902"/>
      <c r="AV531" s="1902"/>
      <c r="AW531" s="1902"/>
      <c r="AX531" s="1902"/>
      <c r="AY531" s="1902"/>
      <c r="AZ531" s="1902"/>
      <c r="BA531" s="1902"/>
      <c r="BB531" s="1902"/>
      <c r="BC531" s="1902"/>
      <c r="BD531" s="1902"/>
      <c r="BE531" s="1902"/>
      <c r="BF531" s="1902"/>
      <c r="BG531" s="1902"/>
      <c r="BH531" s="1902"/>
      <c r="BI531" s="1902"/>
      <c r="BJ531" s="1902"/>
      <c r="BK531" s="1902"/>
      <c r="BL531" s="1902"/>
      <c r="BM531" s="1902"/>
      <c r="BN531" s="1902"/>
      <c r="BO531" s="1902"/>
      <c r="BP531" s="1902"/>
      <c r="BQ531" s="1902"/>
      <c r="BR531" s="1902"/>
      <c r="BS531" s="1902"/>
      <c r="BT531" s="1902"/>
      <c r="BU531" s="1902"/>
      <c r="BV531" s="1902"/>
      <c r="BW531" s="1902"/>
      <c r="BX531" s="1902"/>
      <c r="BY531" s="1902"/>
      <c r="BZ531" s="1902"/>
      <c r="CA531" s="1902"/>
      <c r="CB531" s="1902"/>
      <c r="CC531" s="1902"/>
      <c r="CD531" s="1902"/>
      <c r="CE531" s="1902"/>
      <c r="CF531" s="1902"/>
    </row>
    <row r="532" spans="2:84" s="329" customFormat="1">
      <c r="B532" s="1902"/>
      <c r="C532" s="1902"/>
      <c r="D532" s="1902"/>
      <c r="E532" s="1902"/>
      <c r="F532" s="1902"/>
      <c r="G532" s="1902"/>
      <c r="H532" s="1902"/>
      <c r="I532" s="1902"/>
      <c r="J532" s="1902"/>
      <c r="K532" s="1902"/>
      <c r="L532" s="1940"/>
      <c r="M532" s="1940"/>
      <c r="N532" s="1940"/>
      <c r="O532" s="1940"/>
      <c r="P532" s="339"/>
      <c r="Q532" s="1902"/>
      <c r="R532" s="1902"/>
      <c r="S532" s="1902"/>
      <c r="T532" s="1902"/>
      <c r="U532" s="1902"/>
      <c r="V532" s="1902"/>
      <c r="W532" s="1902"/>
      <c r="X532" s="1902"/>
      <c r="Y532" s="1902"/>
      <c r="Z532" s="1902"/>
      <c r="AA532" s="1902"/>
      <c r="AB532" s="1902"/>
      <c r="AC532" s="1902"/>
      <c r="AD532" s="1902"/>
      <c r="AE532" s="1902"/>
      <c r="AF532" s="1902"/>
      <c r="AG532" s="1902"/>
      <c r="AH532" s="1902"/>
      <c r="AI532" s="1902"/>
      <c r="AJ532" s="1902"/>
      <c r="AK532" s="1902"/>
      <c r="AL532" s="1902"/>
      <c r="AM532" s="1902"/>
      <c r="AN532" s="1902"/>
      <c r="AO532" s="1902"/>
      <c r="AP532" s="1902"/>
      <c r="AQ532" s="1902"/>
      <c r="AR532" s="1902"/>
      <c r="AS532" s="1902"/>
      <c r="AT532" s="1902"/>
      <c r="AU532" s="1902"/>
      <c r="AV532" s="1902"/>
      <c r="AW532" s="1902"/>
      <c r="AX532" s="1902"/>
      <c r="AY532" s="1902"/>
      <c r="AZ532" s="1902"/>
      <c r="BA532" s="1902"/>
      <c r="BB532" s="1902"/>
      <c r="BC532" s="1902"/>
      <c r="BD532" s="1902"/>
      <c r="BE532" s="1902"/>
      <c r="BF532" s="1902"/>
      <c r="BG532" s="1902"/>
      <c r="BH532" s="1902"/>
      <c r="BI532" s="1902"/>
      <c r="BJ532" s="1902"/>
      <c r="BK532" s="1902"/>
      <c r="BL532" s="1902"/>
      <c r="BM532" s="1902"/>
      <c r="BN532" s="1902"/>
      <c r="BO532" s="1902"/>
      <c r="BP532" s="1902"/>
      <c r="BQ532" s="1902"/>
      <c r="BR532" s="1902"/>
      <c r="BS532" s="1902"/>
      <c r="BT532" s="1902"/>
      <c r="BU532" s="1902"/>
      <c r="BV532" s="1902"/>
      <c r="BW532" s="1902"/>
      <c r="BX532" s="1902"/>
      <c r="BY532" s="1902"/>
      <c r="BZ532" s="1902"/>
      <c r="CA532" s="1902"/>
      <c r="CB532" s="1902"/>
      <c r="CC532" s="1902"/>
      <c r="CD532" s="1902"/>
      <c r="CE532" s="1902"/>
      <c r="CF532" s="1902"/>
    </row>
    <row r="533" spans="2:84" s="329" customFormat="1">
      <c r="B533" s="1902"/>
      <c r="C533" s="1902"/>
      <c r="D533" s="1902"/>
      <c r="E533" s="1902"/>
      <c r="F533" s="1902"/>
      <c r="G533" s="1902"/>
      <c r="H533" s="1902"/>
      <c r="I533" s="1902"/>
      <c r="J533" s="1902"/>
      <c r="K533" s="1902"/>
      <c r="L533" s="1940"/>
      <c r="M533" s="1940"/>
      <c r="N533" s="1940"/>
      <c r="O533" s="1940"/>
      <c r="P533" s="339"/>
      <c r="Q533" s="1902"/>
      <c r="R533" s="1902"/>
      <c r="S533" s="1902"/>
      <c r="T533" s="1902"/>
      <c r="U533" s="1902"/>
      <c r="V533" s="1902"/>
      <c r="W533" s="1902"/>
      <c r="X533" s="1902"/>
      <c r="Y533" s="1902"/>
      <c r="Z533" s="1902"/>
      <c r="AA533" s="1902"/>
      <c r="AB533" s="1902"/>
      <c r="AC533" s="1902"/>
      <c r="AD533" s="1902"/>
      <c r="AE533" s="1902"/>
      <c r="AF533" s="1902"/>
      <c r="AG533" s="1902"/>
      <c r="AH533" s="1902"/>
      <c r="AI533" s="1902"/>
      <c r="AJ533" s="1902"/>
      <c r="AK533" s="1902"/>
      <c r="AL533" s="1902"/>
      <c r="AM533" s="1902"/>
      <c r="AN533" s="1902"/>
      <c r="AO533" s="1902"/>
      <c r="AP533" s="1902"/>
      <c r="AQ533" s="1902"/>
      <c r="AR533" s="1902"/>
      <c r="AS533" s="1902"/>
      <c r="AT533" s="1902"/>
      <c r="AU533" s="1902"/>
      <c r="AV533" s="1902"/>
      <c r="AW533" s="1902"/>
      <c r="AX533" s="1902"/>
      <c r="AY533" s="1902"/>
      <c r="AZ533" s="1902"/>
      <c r="BA533" s="1902"/>
      <c r="BB533" s="1902"/>
      <c r="BC533" s="1902"/>
      <c r="BD533" s="1902"/>
      <c r="BE533" s="1902"/>
      <c r="BF533" s="1902"/>
      <c r="BG533" s="1902"/>
      <c r="BH533" s="1902"/>
      <c r="BI533" s="1902"/>
      <c r="BJ533" s="1902"/>
      <c r="BK533" s="1902"/>
      <c r="BL533" s="1902"/>
      <c r="BM533" s="1902"/>
      <c r="BN533" s="1902"/>
      <c r="BO533" s="1902"/>
      <c r="BP533" s="1902"/>
      <c r="BQ533" s="1902"/>
      <c r="BR533" s="1902"/>
      <c r="BS533" s="1902"/>
      <c r="BT533" s="1902"/>
      <c r="BU533" s="1902"/>
      <c r="BV533" s="1902"/>
      <c r="BW533" s="1902"/>
      <c r="BX533" s="1902"/>
      <c r="BY533" s="1902"/>
      <c r="BZ533" s="1902"/>
      <c r="CA533" s="1902"/>
      <c r="CB533" s="1902"/>
      <c r="CC533" s="1902"/>
      <c r="CD533" s="1902"/>
      <c r="CE533" s="1902"/>
      <c r="CF533" s="1902"/>
    </row>
    <row r="534" spans="2:84" s="329" customFormat="1">
      <c r="B534" s="1902"/>
      <c r="C534" s="1902"/>
      <c r="D534" s="1902"/>
      <c r="E534" s="1902"/>
      <c r="F534" s="1902"/>
      <c r="G534" s="1902"/>
      <c r="H534" s="1902"/>
      <c r="I534" s="1902"/>
      <c r="J534" s="1902"/>
      <c r="K534" s="1902"/>
      <c r="L534" s="1940"/>
      <c r="M534" s="1940"/>
      <c r="N534" s="1940"/>
      <c r="O534" s="1940"/>
      <c r="P534" s="339"/>
      <c r="Q534" s="1902"/>
      <c r="R534" s="1902"/>
      <c r="S534" s="1902"/>
      <c r="T534" s="1902"/>
      <c r="U534" s="1902"/>
      <c r="V534" s="1902"/>
      <c r="W534" s="1902"/>
      <c r="X534" s="1902"/>
      <c r="Y534" s="1902"/>
      <c r="Z534" s="1902"/>
      <c r="AA534" s="1902"/>
      <c r="AB534" s="1902"/>
      <c r="AC534" s="1902"/>
      <c r="AD534" s="1902"/>
      <c r="AE534" s="1902"/>
      <c r="AF534" s="1902"/>
      <c r="AG534" s="1902"/>
      <c r="AH534" s="1902"/>
      <c r="AI534" s="1902"/>
      <c r="AJ534" s="1902"/>
      <c r="AK534" s="1902"/>
      <c r="AL534" s="1902"/>
      <c r="AM534" s="1902"/>
      <c r="AN534" s="1902"/>
      <c r="AO534" s="1902"/>
      <c r="AP534" s="1902"/>
      <c r="AQ534" s="1902"/>
      <c r="AR534" s="1902"/>
      <c r="AS534" s="1902"/>
      <c r="AT534" s="1902"/>
      <c r="AU534" s="1902"/>
      <c r="AV534" s="1902"/>
      <c r="AW534" s="1902"/>
      <c r="AX534" s="1902"/>
      <c r="AY534" s="1902"/>
      <c r="AZ534" s="1902"/>
      <c r="BA534" s="1902"/>
      <c r="BB534" s="1902"/>
      <c r="BC534" s="1902"/>
      <c r="BD534" s="1902"/>
      <c r="BE534" s="1902"/>
      <c r="BF534" s="1902"/>
      <c r="BG534" s="1902"/>
      <c r="BH534" s="1902"/>
      <c r="BI534" s="1902"/>
      <c r="BJ534" s="1902"/>
      <c r="BK534" s="1902"/>
      <c r="BL534" s="1902"/>
      <c r="BM534" s="1902"/>
      <c r="BN534" s="1902"/>
      <c r="BO534" s="1902"/>
      <c r="BP534" s="1902"/>
      <c r="BQ534" s="1902"/>
      <c r="BR534" s="1902"/>
      <c r="BS534" s="1902"/>
      <c r="BT534" s="1902"/>
      <c r="BU534" s="1902"/>
      <c r="BV534" s="1902"/>
      <c r="BW534" s="1902"/>
      <c r="BX534" s="1902"/>
      <c r="BY534" s="1902"/>
      <c r="BZ534" s="1902"/>
      <c r="CA534" s="1902"/>
      <c r="CB534" s="1902"/>
      <c r="CC534" s="1902"/>
      <c r="CD534" s="1902"/>
      <c r="CE534" s="1902"/>
      <c r="CF534" s="1902"/>
    </row>
    <row r="535" spans="2:84" s="329" customFormat="1">
      <c r="B535" s="1902"/>
      <c r="C535" s="1902"/>
      <c r="D535" s="1902"/>
      <c r="E535" s="1902"/>
      <c r="F535" s="1902"/>
      <c r="G535" s="1902"/>
      <c r="H535" s="1902"/>
      <c r="I535" s="1902"/>
      <c r="J535" s="1902"/>
      <c r="K535" s="1902"/>
      <c r="L535" s="1940"/>
      <c r="M535" s="1940"/>
      <c r="N535" s="1940"/>
      <c r="O535" s="1940"/>
      <c r="P535" s="339"/>
      <c r="Q535" s="1902"/>
      <c r="R535" s="1902"/>
      <c r="S535" s="1902"/>
      <c r="T535" s="1902"/>
      <c r="U535" s="1902"/>
      <c r="V535" s="1902"/>
      <c r="W535" s="1902"/>
      <c r="X535" s="1902"/>
      <c r="Y535" s="1902"/>
      <c r="Z535" s="1902"/>
      <c r="AA535" s="1902"/>
      <c r="AB535" s="1902"/>
      <c r="AC535" s="1902"/>
      <c r="AD535" s="1902"/>
      <c r="AE535" s="1902"/>
      <c r="AF535" s="1902"/>
      <c r="AG535" s="1902"/>
      <c r="AH535" s="1902"/>
      <c r="AI535" s="1902"/>
      <c r="AJ535" s="1902"/>
      <c r="AK535" s="1902"/>
      <c r="AL535" s="1902"/>
      <c r="AM535" s="1902"/>
      <c r="AN535" s="1902"/>
      <c r="AO535" s="1902"/>
      <c r="AP535" s="1902"/>
      <c r="AQ535" s="1902"/>
      <c r="AR535" s="1902"/>
      <c r="AS535" s="1902"/>
      <c r="AT535" s="1902"/>
      <c r="AU535" s="1902"/>
      <c r="AV535" s="1902"/>
      <c r="AW535" s="1902"/>
      <c r="AX535" s="1902"/>
      <c r="AY535" s="1902"/>
      <c r="AZ535" s="1902"/>
      <c r="BA535" s="1902"/>
      <c r="BB535" s="1902"/>
      <c r="BC535" s="1902"/>
      <c r="BD535" s="1902"/>
      <c r="BE535" s="1902"/>
      <c r="BF535" s="1902"/>
      <c r="BG535" s="1902"/>
      <c r="BH535" s="1902"/>
      <c r="BI535" s="1902"/>
      <c r="BJ535" s="1902"/>
      <c r="BK535" s="1902"/>
      <c r="BL535" s="1902"/>
      <c r="BM535" s="1902"/>
      <c r="BN535" s="1902"/>
      <c r="BO535" s="1902"/>
      <c r="BP535" s="1902"/>
      <c r="BQ535" s="1902"/>
      <c r="BR535" s="1902"/>
      <c r="BS535" s="1902"/>
      <c r="BT535" s="1902"/>
      <c r="BU535" s="1902"/>
      <c r="BV535" s="1902"/>
      <c r="BW535" s="1902"/>
      <c r="BX535" s="1902"/>
      <c r="BY535" s="1902"/>
      <c r="BZ535" s="1902"/>
      <c r="CA535" s="1902"/>
      <c r="CB535" s="1902"/>
      <c r="CC535" s="1902"/>
      <c r="CD535" s="1902"/>
      <c r="CE535" s="1902"/>
      <c r="CF535" s="1902"/>
    </row>
    <row r="536" spans="2:84" s="329" customFormat="1">
      <c r="B536" s="1902"/>
      <c r="C536" s="1902"/>
      <c r="D536" s="1902"/>
      <c r="E536" s="1902"/>
      <c r="F536" s="1902"/>
      <c r="G536" s="1902"/>
      <c r="H536" s="1902"/>
      <c r="I536" s="1902"/>
      <c r="J536" s="1902"/>
      <c r="K536" s="1902"/>
      <c r="L536" s="1940"/>
      <c r="M536" s="1940"/>
      <c r="N536" s="1940"/>
      <c r="O536" s="1940"/>
      <c r="P536" s="339"/>
      <c r="Q536" s="1902"/>
      <c r="R536" s="1902"/>
      <c r="S536" s="1902"/>
      <c r="T536" s="1902"/>
      <c r="U536" s="1902"/>
      <c r="V536" s="1902"/>
      <c r="W536" s="1902"/>
      <c r="X536" s="1902"/>
      <c r="Y536" s="1902"/>
      <c r="Z536" s="1902"/>
      <c r="AA536" s="1902"/>
      <c r="AB536" s="1902"/>
      <c r="AC536" s="1902"/>
      <c r="AD536" s="1902"/>
      <c r="AE536" s="1902"/>
      <c r="AF536" s="1902"/>
      <c r="AG536" s="1902"/>
      <c r="AH536" s="1902"/>
      <c r="AI536" s="1902"/>
      <c r="AJ536" s="1902"/>
      <c r="AK536" s="1902"/>
      <c r="AL536" s="1902"/>
      <c r="AM536" s="1902"/>
      <c r="AN536" s="1902"/>
      <c r="AO536" s="1902"/>
      <c r="AP536" s="1902"/>
      <c r="AQ536" s="1902"/>
      <c r="AR536" s="1902"/>
      <c r="AS536" s="1902"/>
      <c r="AT536" s="1902"/>
      <c r="AU536" s="1902"/>
      <c r="AV536" s="1902"/>
      <c r="AW536" s="1902"/>
      <c r="AX536" s="1902"/>
      <c r="AY536" s="1902"/>
      <c r="AZ536" s="1902"/>
      <c r="BA536" s="1902"/>
      <c r="BB536" s="1902"/>
      <c r="BC536" s="1902"/>
      <c r="BD536" s="1902"/>
      <c r="BE536" s="1902"/>
      <c r="BF536" s="1902"/>
      <c r="BG536" s="1902"/>
      <c r="BH536" s="1902"/>
      <c r="BI536" s="1902"/>
      <c r="BJ536" s="1902"/>
      <c r="BK536" s="1902"/>
      <c r="BL536" s="1902"/>
      <c r="BM536" s="1902"/>
      <c r="BN536" s="1902"/>
      <c r="BO536" s="1902"/>
      <c r="BP536" s="1902"/>
      <c r="BQ536" s="1902"/>
      <c r="BR536" s="1902"/>
      <c r="BS536" s="1902"/>
      <c r="BT536" s="1902"/>
      <c r="BU536" s="1902"/>
      <c r="BV536" s="1902"/>
      <c r="BW536" s="1902"/>
      <c r="BX536" s="1902"/>
      <c r="BY536" s="1902"/>
      <c r="BZ536" s="1902"/>
      <c r="CA536" s="1902"/>
      <c r="CB536" s="1902"/>
      <c r="CC536" s="1902"/>
      <c r="CD536" s="1902"/>
      <c r="CE536" s="1902"/>
      <c r="CF536" s="1902"/>
    </row>
    <row r="537" spans="2:84" s="329" customFormat="1">
      <c r="B537" s="1902"/>
      <c r="C537" s="1902"/>
      <c r="D537" s="1902"/>
      <c r="E537" s="1902"/>
      <c r="F537" s="1902"/>
      <c r="G537" s="1902"/>
      <c r="H537" s="1902"/>
      <c r="I537" s="1902"/>
      <c r="J537" s="1902"/>
      <c r="K537" s="1902"/>
      <c r="L537" s="1940"/>
      <c r="M537" s="1940"/>
      <c r="N537" s="1940"/>
      <c r="O537" s="1940"/>
      <c r="P537" s="339"/>
      <c r="Q537" s="1902"/>
      <c r="R537" s="1902"/>
      <c r="S537" s="1902"/>
      <c r="T537" s="1902"/>
      <c r="U537" s="1902"/>
      <c r="V537" s="1902"/>
      <c r="W537" s="1902"/>
      <c r="X537" s="1902"/>
      <c r="Y537" s="1902"/>
      <c r="Z537" s="1902"/>
      <c r="AA537" s="1902"/>
      <c r="AB537" s="1902"/>
      <c r="AC537" s="1902"/>
      <c r="AD537" s="1902"/>
      <c r="AE537" s="1902"/>
      <c r="AF537" s="1902"/>
      <c r="AG537" s="1902"/>
      <c r="AH537" s="1902"/>
      <c r="AI537" s="1902"/>
      <c r="AJ537" s="1902"/>
      <c r="AK537" s="1902"/>
      <c r="AL537" s="1902"/>
      <c r="AM537" s="1902"/>
      <c r="AN537" s="1902"/>
      <c r="AO537" s="1902"/>
      <c r="AP537" s="1902"/>
      <c r="AQ537" s="1902"/>
      <c r="AR537" s="1902"/>
      <c r="AS537" s="1902"/>
      <c r="AT537" s="1902"/>
      <c r="AU537" s="1902"/>
      <c r="AV537" s="1902"/>
      <c r="AW537" s="1902"/>
      <c r="AX537" s="1902"/>
      <c r="AY537" s="1902"/>
      <c r="AZ537" s="1902"/>
      <c r="BA537" s="1902"/>
      <c r="BB537" s="1902"/>
      <c r="BC537" s="1902"/>
      <c r="BD537" s="1902"/>
      <c r="BE537" s="1902"/>
      <c r="BF537" s="1902"/>
      <c r="BG537" s="1902"/>
      <c r="BH537" s="1902"/>
      <c r="BI537" s="1902"/>
      <c r="BJ537" s="1902"/>
      <c r="BK537" s="1902"/>
      <c r="BL537" s="1902"/>
      <c r="BM537" s="1902"/>
      <c r="BN537" s="1902"/>
      <c r="BO537" s="1902"/>
      <c r="BP537" s="1902"/>
      <c r="BQ537" s="1902"/>
      <c r="BR537" s="1902"/>
      <c r="BS537" s="1902"/>
      <c r="BT537" s="1902"/>
      <c r="BU537" s="1902"/>
      <c r="BV537" s="1902"/>
      <c r="BW537" s="1902"/>
      <c r="BX537" s="1902"/>
      <c r="BY537" s="1902"/>
      <c r="BZ537" s="1902"/>
      <c r="CA537" s="1902"/>
      <c r="CB537" s="1902"/>
      <c r="CC537" s="1902"/>
      <c r="CD537" s="1902"/>
      <c r="CE537" s="1902"/>
      <c r="CF537" s="1902"/>
    </row>
    <row r="538" spans="2:84" s="329" customFormat="1">
      <c r="B538" s="1902"/>
      <c r="C538" s="1902"/>
      <c r="D538" s="1902"/>
      <c r="E538" s="1902"/>
      <c r="F538" s="1902"/>
      <c r="G538" s="1902"/>
      <c r="H538" s="1902"/>
      <c r="I538" s="1902"/>
      <c r="J538" s="1902"/>
      <c r="K538" s="1902"/>
      <c r="L538" s="1940"/>
      <c r="M538" s="1940"/>
      <c r="N538" s="1940"/>
      <c r="O538" s="1940"/>
      <c r="P538" s="339"/>
      <c r="Q538" s="1902"/>
      <c r="R538" s="1902"/>
      <c r="S538" s="1902"/>
      <c r="T538" s="1902"/>
      <c r="U538" s="1902"/>
      <c r="V538" s="1902"/>
      <c r="W538" s="1902"/>
      <c r="X538" s="1902"/>
      <c r="Y538" s="1902"/>
      <c r="Z538" s="1902"/>
      <c r="AA538" s="1902"/>
      <c r="AB538" s="1902"/>
      <c r="AC538" s="1902"/>
      <c r="AD538" s="1902"/>
      <c r="AE538" s="1902"/>
      <c r="AF538" s="1902"/>
      <c r="AG538" s="1902"/>
      <c r="AH538" s="1902"/>
      <c r="AI538" s="1902"/>
      <c r="AJ538" s="1902"/>
      <c r="AK538" s="1902"/>
      <c r="AL538" s="1902"/>
      <c r="AM538" s="1902"/>
      <c r="AN538" s="1902"/>
      <c r="AO538" s="1902"/>
      <c r="AP538" s="1902"/>
      <c r="AQ538" s="1902"/>
      <c r="AR538" s="1902"/>
      <c r="AS538" s="1902"/>
      <c r="AT538" s="1902"/>
      <c r="AU538" s="1902"/>
      <c r="AV538" s="1902"/>
      <c r="AW538" s="1902"/>
      <c r="AX538" s="1902"/>
      <c r="AY538" s="1902"/>
      <c r="AZ538" s="1902"/>
      <c r="BA538" s="1902"/>
      <c r="BB538" s="1902"/>
      <c r="BC538" s="1902"/>
      <c r="BD538" s="1902"/>
      <c r="BE538" s="1902"/>
      <c r="BF538" s="1902"/>
      <c r="BG538" s="1902"/>
      <c r="BH538" s="1902"/>
      <c r="BI538" s="1902"/>
      <c r="BJ538" s="1902"/>
      <c r="BK538" s="1902"/>
      <c r="BL538" s="1902"/>
      <c r="BM538" s="1902"/>
      <c r="BN538" s="1902"/>
      <c r="BO538" s="1902"/>
      <c r="BP538" s="1902"/>
      <c r="BQ538" s="1902"/>
      <c r="BR538" s="1902"/>
      <c r="BS538" s="1902"/>
      <c r="BT538" s="1902"/>
      <c r="BU538" s="1902"/>
      <c r="BV538" s="1902"/>
      <c r="BW538" s="1902"/>
      <c r="BX538" s="1902"/>
      <c r="BY538" s="1902"/>
      <c r="BZ538" s="1902"/>
      <c r="CA538" s="1902"/>
      <c r="CB538" s="1902"/>
      <c r="CC538" s="1902"/>
      <c r="CD538" s="1902"/>
      <c r="CE538" s="1902"/>
      <c r="CF538" s="1902"/>
    </row>
    <row r="539" spans="2:84" s="329" customFormat="1">
      <c r="B539" s="1902"/>
      <c r="C539" s="1902"/>
      <c r="D539" s="1902"/>
      <c r="E539" s="1902"/>
      <c r="F539" s="1902"/>
      <c r="G539" s="1902"/>
      <c r="H539" s="1902"/>
      <c r="I539" s="1902"/>
      <c r="J539" s="1902"/>
      <c r="K539" s="1902"/>
      <c r="L539" s="1940"/>
      <c r="M539" s="1940"/>
      <c r="N539" s="1940"/>
      <c r="O539" s="1940"/>
      <c r="P539" s="339"/>
      <c r="Q539" s="1902"/>
      <c r="R539" s="1902"/>
      <c r="S539" s="1902"/>
      <c r="T539" s="1902"/>
      <c r="U539" s="1902"/>
      <c r="V539" s="1902"/>
      <c r="W539" s="1902"/>
      <c r="X539" s="1902"/>
      <c r="Y539" s="1902"/>
      <c r="Z539" s="1902"/>
      <c r="AA539" s="1902"/>
      <c r="AB539" s="1902"/>
      <c r="AC539" s="1902"/>
      <c r="AD539" s="1902"/>
      <c r="AE539" s="1902"/>
      <c r="AF539" s="1902"/>
      <c r="AG539" s="1902"/>
      <c r="AH539" s="1902"/>
      <c r="AI539" s="1902"/>
      <c r="AJ539" s="1902"/>
      <c r="AK539" s="1902"/>
      <c r="AL539" s="1902"/>
      <c r="AM539" s="1902"/>
      <c r="AN539" s="1902"/>
      <c r="AO539" s="1902"/>
      <c r="AP539" s="1902"/>
      <c r="AQ539" s="1902"/>
      <c r="AR539" s="1902"/>
      <c r="AS539" s="1902"/>
      <c r="AT539" s="1902"/>
      <c r="AU539" s="1902"/>
      <c r="AV539" s="1902"/>
      <c r="AW539" s="1902"/>
      <c r="AX539" s="1902"/>
      <c r="AY539" s="1902"/>
      <c r="AZ539" s="1902"/>
      <c r="BA539" s="1902"/>
      <c r="BB539" s="1902"/>
      <c r="BC539" s="1902"/>
      <c r="BD539" s="1902"/>
      <c r="BE539" s="1902"/>
      <c r="BF539" s="1902"/>
      <c r="BG539" s="1902"/>
      <c r="BH539" s="1902"/>
      <c r="BI539" s="1902"/>
      <c r="BJ539" s="1902"/>
      <c r="BK539" s="1902"/>
      <c r="BL539" s="1902"/>
      <c r="BM539" s="1902"/>
      <c r="BN539" s="1902"/>
      <c r="BO539" s="1902"/>
      <c r="BP539" s="1902"/>
      <c r="BQ539" s="1902"/>
      <c r="BR539" s="1902"/>
      <c r="BS539" s="1902"/>
      <c r="BT539" s="1902"/>
      <c r="BU539" s="1902"/>
      <c r="BV539" s="1902"/>
      <c r="BW539" s="1902"/>
      <c r="BX539" s="1902"/>
      <c r="BY539" s="1902"/>
      <c r="BZ539" s="1902"/>
      <c r="CA539" s="1902"/>
      <c r="CB539" s="1902"/>
      <c r="CC539" s="1902"/>
      <c r="CD539" s="1902"/>
      <c r="CE539" s="1902"/>
      <c r="CF539" s="1902"/>
    </row>
    <row r="540" spans="2:84" s="329" customFormat="1">
      <c r="B540" s="1902"/>
      <c r="C540" s="1902"/>
      <c r="D540" s="1902"/>
      <c r="E540" s="1902"/>
      <c r="F540" s="1902"/>
      <c r="G540" s="1902"/>
      <c r="H540" s="1902"/>
      <c r="I540" s="1902"/>
      <c r="J540" s="1902"/>
      <c r="K540" s="1902"/>
      <c r="L540" s="1940"/>
      <c r="M540" s="1940"/>
      <c r="N540" s="1940"/>
      <c r="O540" s="1940"/>
      <c r="P540" s="339"/>
      <c r="Q540" s="1902"/>
      <c r="R540" s="1902"/>
      <c r="S540" s="1902"/>
      <c r="T540" s="1902"/>
      <c r="U540" s="1902"/>
      <c r="V540" s="1902"/>
      <c r="W540" s="1902"/>
      <c r="X540" s="1902"/>
      <c r="Y540" s="1902"/>
      <c r="Z540" s="1902"/>
      <c r="AA540" s="1902"/>
      <c r="AB540" s="1902"/>
      <c r="AC540" s="1902"/>
      <c r="AD540" s="1902"/>
      <c r="AE540" s="1902"/>
      <c r="AF540" s="1902"/>
      <c r="AG540" s="1902"/>
      <c r="AH540" s="1902"/>
      <c r="AI540" s="1902"/>
      <c r="AJ540" s="1902"/>
      <c r="AK540" s="1902"/>
      <c r="AL540" s="1902"/>
      <c r="AM540" s="1902"/>
      <c r="AN540" s="1902"/>
      <c r="AO540" s="1902"/>
      <c r="AP540" s="1902"/>
      <c r="AQ540" s="1902"/>
      <c r="AR540" s="1902"/>
      <c r="AS540" s="1902"/>
      <c r="AT540" s="1902"/>
      <c r="AU540" s="1902"/>
      <c r="AV540" s="1902"/>
      <c r="AW540" s="1902"/>
      <c r="AX540" s="1902"/>
      <c r="AY540" s="1902"/>
      <c r="AZ540" s="1902"/>
      <c r="BA540" s="1902"/>
      <c r="BB540" s="1902"/>
      <c r="BC540" s="1902"/>
      <c r="BD540" s="1902"/>
      <c r="BE540" s="1902"/>
      <c r="BF540" s="1902"/>
      <c r="BG540" s="1902"/>
      <c r="BH540" s="1902"/>
      <c r="BI540" s="1902"/>
      <c r="BJ540" s="1902"/>
      <c r="BK540" s="1902"/>
      <c r="BL540" s="1902"/>
      <c r="BM540" s="1902"/>
      <c r="BN540" s="1902"/>
      <c r="BO540" s="1902"/>
      <c r="BP540" s="1902"/>
      <c r="BQ540" s="1902"/>
      <c r="BR540" s="1902"/>
      <c r="BS540" s="1902"/>
      <c r="BT540" s="1902"/>
      <c r="BU540" s="1902"/>
      <c r="BV540" s="1902"/>
      <c r="BW540" s="1902"/>
      <c r="BX540" s="1902"/>
      <c r="BY540" s="1902"/>
      <c r="BZ540" s="1902"/>
      <c r="CA540" s="1902"/>
      <c r="CB540" s="1902"/>
      <c r="CC540" s="1902"/>
      <c r="CD540" s="1902"/>
      <c r="CE540" s="1902"/>
      <c r="CF540" s="1902"/>
    </row>
    <row r="541" spans="2:84" s="329" customFormat="1">
      <c r="B541" s="1902"/>
      <c r="C541" s="1902"/>
      <c r="D541" s="1902"/>
      <c r="E541" s="1902"/>
      <c r="F541" s="1902"/>
      <c r="G541" s="1902"/>
      <c r="H541" s="1902"/>
      <c r="I541" s="1902"/>
      <c r="J541" s="1902"/>
      <c r="K541" s="1902"/>
      <c r="L541" s="1940"/>
      <c r="M541" s="1940"/>
      <c r="N541" s="1940"/>
      <c r="O541" s="1940"/>
      <c r="P541" s="339"/>
      <c r="Q541" s="1902"/>
      <c r="R541" s="1902"/>
      <c r="S541" s="1902"/>
      <c r="T541" s="1902"/>
      <c r="U541" s="1902"/>
      <c r="V541" s="1902"/>
      <c r="W541" s="1902"/>
      <c r="X541" s="1902"/>
      <c r="Y541" s="1902"/>
      <c r="Z541" s="1902"/>
      <c r="AA541" s="1902"/>
      <c r="AB541" s="1902"/>
      <c r="AC541" s="1902"/>
      <c r="AD541" s="1902"/>
      <c r="AE541" s="1902"/>
      <c r="AF541" s="1902"/>
      <c r="AG541" s="1902"/>
      <c r="AH541" s="1902"/>
      <c r="AI541" s="1902"/>
      <c r="AJ541" s="1902"/>
      <c r="AK541" s="1902"/>
      <c r="AL541" s="1902"/>
      <c r="AM541" s="1902"/>
      <c r="AN541" s="1902"/>
      <c r="AO541" s="1902"/>
      <c r="AP541" s="1902"/>
      <c r="AQ541" s="1902"/>
      <c r="AR541" s="1902"/>
      <c r="AS541" s="1902"/>
      <c r="AT541" s="1902"/>
      <c r="AU541" s="1902"/>
      <c r="AV541" s="1902"/>
      <c r="AW541" s="1902"/>
      <c r="AX541" s="1902"/>
      <c r="AY541" s="1902"/>
      <c r="AZ541" s="1902"/>
      <c r="BA541" s="1902"/>
      <c r="BB541" s="1902"/>
      <c r="BC541" s="1902"/>
      <c r="BD541" s="1902"/>
      <c r="BE541" s="1902"/>
      <c r="BF541" s="1902"/>
      <c r="BG541" s="1902"/>
      <c r="BH541" s="1902"/>
      <c r="BI541" s="1902"/>
      <c r="BJ541" s="1902"/>
      <c r="BK541" s="1902"/>
      <c r="BL541" s="1902"/>
      <c r="BM541" s="1902"/>
      <c r="BN541" s="1902"/>
      <c r="BO541" s="1902"/>
      <c r="BP541" s="1902"/>
      <c r="BQ541" s="1902"/>
      <c r="BR541" s="1902"/>
      <c r="BS541" s="1902"/>
      <c r="BT541" s="1902"/>
      <c r="BU541" s="1902"/>
      <c r="BV541" s="1902"/>
      <c r="BW541" s="1902"/>
      <c r="BX541" s="1902"/>
      <c r="BY541" s="1902"/>
      <c r="BZ541" s="1902"/>
      <c r="CA541" s="1902"/>
      <c r="CB541" s="1902"/>
      <c r="CC541" s="1902"/>
      <c r="CD541" s="1902"/>
      <c r="CE541" s="1902"/>
      <c r="CF541" s="1902"/>
    </row>
    <row r="542" spans="2:84" s="329" customFormat="1">
      <c r="B542" s="1902"/>
      <c r="C542" s="1902"/>
      <c r="D542" s="1902"/>
      <c r="E542" s="1902"/>
      <c r="F542" s="1902"/>
      <c r="G542" s="1902"/>
      <c r="H542" s="1902"/>
      <c r="I542" s="1902"/>
      <c r="J542" s="1902"/>
      <c r="K542" s="1902"/>
      <c r="L542" s="1940"/>
      <c r="M542" s="1940"/>
      <c r="N542" s="1940"/>
      <c r="O542" s="1940"/>
      <c r="P542" s="339"/>
      <c r="Q542" s="1902"/>
      <c r="R542" s="1902"/>
      <c r="S542" s="1902"/>
      <c r="T542" s="1902"/>
      <c r="U542" s="1902"/>
      <c r="V542" s="1902"/>
      <c r="W542" s="1902"/>
      <c r="X542" s="1902"/>
      <c r="Y542" s="1902"/>
      <c r="Z542" s="1902"/>
      <c r="AA542" s="1902"/>
      <c r="AB542" s="1902"/>
      <c r="AC542" s="1902"/>
      <c r="AD542" s="1902"/>
      <c r="AE542" s="1902"/>
      <c r="AF542" s="1902"/>
      <c r="AG542" s="1902"/>
      <c r="AH542" s="1902"/>
      <c r="AI542" s="1902"/>
      <c r="AJ542" s="1902"/>
      <c r="AK542" s="1902"/>
      <c r="AL542" s="1902"/>
      <c r="AM542" s="1902"/>
      <c r="AN542" s="1902"/>
      <c r="AO542" s="1902"/>
      <c r="AP542" s="1902"/>
      <c r="AQ542" s="1902"/>
      <c r="AR542" s="1902"/>
      <c r="AS542" s="1902"/>
      <c r="AT542" s="1902"/>
      <c r="AU542" s="1902"/>
      <c r="AV542" s="1902"/>
      <c r="AW542" s="1902"/>
      <c r="AX542" s="1902"/>
      <c r="AY542" s="1902"/>
      <c r="AZ542" s="1902"/>
      <c r="BA542" s="1902"/>
      <c r="BB542" s="1902"/>
      <c r="BC542" s="1902"/>
      <c r="BD542" s="1902"/>
      <c r="BE542" s="1902"/>
      <c r="BF542" s="1902"/>
      <c r="BG542" s="1902"/>
      <c r="BH542" s="1902"/>
      <c r="BI542" s="1902"/>
      <c r="BJ542" s="1902"/>
      <c r="BK542" s="1902"/>
      <c r="BL542" s="1902"/>
      <c r="BM542" s="1902"/>
      <c r="BN542" s="1902"/>
      <c r="BO542" s="1902"/>
      <c r="BP542" s="1902"/>
      <c r="BQ542" s="1902"/>
      <c r="BR542" s="1902"/>
      <c r="BS542" s="1902"/>
      <c r="BT542" s="1902"/>
      <c r="BU542" s="1902"/>
      <c r="BV542" s="1902"/>
      <c r="BW542" s="1902"/>
      <c r="BX542" s="1902"/>
      <c r="BY542" s="1902"/>
      <c r="BZ542" s="1902"/>
      <c r="CA542" s="1902"/>
      <c r="CB542" s="1902"/>
      <c r="CC542" s="1902"/>
      <c r="CD542" s="1902"/>
      <c r="CE542" s="1902"/>
      <c r="CF542" s="1902"/>
    </row>
    <row r="543" spans="2:84" s="329" customFormat="1">
      <c r="B543" s="1902"/>
      <c r="C543" s="1902"/>
      <c r="D543" s="1902"/>
      <c r="E543" s="1902"/>
      <c r="F543" s="1902"/>
      <c r="G543" s="1902"/>
      <c r="H543" s="1902"/>
      <c r="I543" s="1902"/>
      <c r="J543" s="1902"/>
      <c r="K543" s="1902"/>
      <c r="L543" s="1940"/>
      <c r="M543" s="1940"/>
      <c r="N543" s="1940"/>
      <c r="O543" s="1940"/>
      <c r="P543" s="339"/>
      <c r="Q543" s="1902"/>
      <c r="R543" s="1902"/>
      <c r="S543" s="1902"/>
      <c r="T543" s="1902"/>
      <c r="U543" s="1902"/>
      <c r="V543" s="1902"/>
      <c r="W543" s="1902"/>
      <c r="X543" s="1902"/>
      <c r="Y543" s="1902"/>
      <c r="Z543" s="1902"/>
      <c r="AA543" s="1902"/>
      <c r="AB543" s="1902"/>
      <c r="AC543" s="1902"/>
      <c r="AD543" s="1902"/>
      <c r="AE543" s="1902"/>
      <c r="AF543" s="1902"/>
      <c r="AG543" s="1902"/>
      <c r="AH543" s="1902"/>
      <c r="AI543" s="1902"/>
      <c r="AJ543" s="1902"/>
      <c r="AK543" s="1902"/>
      <c r="AL543" s="1902"/>
      <c r="AM543" s="1902"/>
      <c r="AN543" s="1902"/>
      <c r="AO543" s="1902"/>
      <c r="AP543" s="1902"/>
      <c r="AQ543" s="1902"/>
      <c r="AR543" s="1902"/>
      <c r="AS543" s="1902"/>
      <c r="AT543" s="1902"/>
      <c r="AU543" s="1902"/>
      <c r="AV543" s="1902"/>
      <c r="AW543" s="1902"/>
      <c r="AX543" s="1902"/>
      <c r="AY543" s="1902"/>
      <c r="AZ543" s="1902"/>
      <c r="BA543" s="1902"/>
      <c r="BB543" s="1902"/>
      <c r="BC543" s="1902"/>
      <c r="BD543" s="1902"/>
      <c r="BE543" s="1902"/>
      <c r="BF543" s="1902"/>
      <c r="BG543" s="1902"/>
      <c r="BH543" s="1902"/>
      <c r="BI543" s="1902"/>
      <c r="BJ543" s="1902"/>
      <c r="BK543" s="1902"/>
      <c r="BL543" s="1902"/>
      <c r="BM543" s="1902"/>
      <c r="BN543" s="1902"/>
      <c r="BO543" s="1902"/>
      <c r="BP543" s="1902"/>
      <c r="BQ543" s="1902"/>
      <c r="BR543" s="1902"/>
      <c r="BS543" s="1902"/>
      <c r="BT543" s="1902"/>
      <c r="BU543" s="1902"/>
      <c r="BV543" s="1902"/>
      <c r="BW543" s="1902"/>
      <c r="BX543" s="1902"/>
      <c r="BY543" s="1902"/>
      <c r="BZ543" s="1902"/>
      <c r="CA543" s="1902"/>
      <c r="CB543" s="1902"/>
      <c r="CC543" s="1902"/>
      <c r="CD543" s="1902"/>
      <c r="CE543" s="1902"/>
      <c r="CF543" s="1902"/>
    </row>
    <row r="544" spans="2:84" s="329" customFormat="1">
      <c r="B544" s="1902"/>
      <c r="C544" s="1902"/>
      <c r="D544" s="1902"/>
      <c r="E544" s="1902"/>
      <c r="F544" s="1902"/>
      <c r="G544" s="1902"/>
      <c r="H544" s="1902"/>
      <c r="I544" s="1902"/>
      <c r="J544" s="1902"/>
      <c r="K544" s="1902"/>
      <c r="L544" s="1940"/>
      <c r="M544" s="1940"/>
      <c r="N544" s="1940"/>
      <c r="O544" s="1940"/>
      <c r="P544" s="339"/>
      <c r="Q544" s="1902"/>
      <c r="R544" s="1902"/>
      <c r="S544" s="1902"/>
      <c r="T544" s="1902"/>
      <c r="U544" s="1902"/>
      <c r="V544" s="1902"/>
      <c r="W544" s="1902"/>
      <c r="X544" s="1902"/>
      <c r="Y544" s="1902"/>
      <c r="Z544" s="1902"/>
      <c r="AA544" s="1902"/>
      <c r="AB544" s="1902"/>
      <c r="AC544" s="1902"/>
      <c r="AD544" s="1902"/>
      <c r="AE544" s="1902"/>
      <c r="AF544" s="1902"/>
      <c r="AG544" s="1902"/>
      <c r="AH544" s="1902"/>
      <c r="AI544" s="1902"/>
      <c r="AJ544" s="1902"/>
      <c r="AK544" s="1902"/>
      <c r="AL544" s="1902"/>
      <c r="AM544" s="1902"/>
      <c r="AN544" s="1902"/>
      <c r="AO544" s="1902"/>
      <c r="AP544" s="1902"/>
      <c r="AQ544" s="1902"/>
      <c r="AR544" s="1902"/>
      <c r="AS544" s="1902"/>
      <c r="AT544" s="1902"/>
      <c r="AU544" s="1902"/>
      <c r="AV544" s="1902"/>
      <c r="AW544" s="1902"/>
      <c r="AX544" s="1902"/>
      <c r="AY544" s="1902"/>
      <c r="AZ544" s="1902"/>
      <c r="BA544" s="1902"/>
      <c r="BB544" s="1902"/>
      <c r="BC544" s="1902"/>
      <c r="BD544" s="1902"/>
      <c r="BE544" s="1902"/>
      <c r="BF544" s="1902"/>
      <c r="BG544" s="1902"/>
      <c r="BH544" s="1902"/>
      <c r="BI544" s="1902"/>
      <c r="BJ544" s="1902"/>
      <c r="BK544" s="1902"/>
      <c r="BL544" s="1902"/>
      <c r="BM544" s="1902"/>
      <c r="BN544" s="1902"/>
      <c r="BO544" s="1902"/>
      <c r="BP544" s="1902"/>
      <c r="BQ544" s="1902"/>
      <c r="BR544" s="1902"/>
      <c r="BS544" s="1902"/>
      <c r="BT544" s="1902"/>
      <c r="BU544" s="1902"/>
      <c r="BV544" s="1902"/>
      <c r="BW544" s="1902"/>
      <c r="BX544" s="1902"/>
      <c r="BY544" s="1902"/>
      <c r="BZ544" s="1902"/>
      <c r="CA544" s="1902"/>
      <c r="CB544" s="1902"/>
      <c r="CC544" s="1902"/>
      <c r="CD544" s="1902"/>
      <c r="CE544" s="1902"/>
      <c r="CF544" s="1902"/>
    </row>
    <row r="545" spans="2:84" s="329" customFormat="1">
      <c r="B545" s="1902"/>
      <c r="C545" s="1902"/>
      <c r="D545" s="1902"/>
      <c r="E545" s="1902"/>
      <c r="F545" s="1902"/>
      <c r="G545" s="1902"/>
      <c r="H545" s="1902"/>
      <c r="I545" s="1902"/>
      <c r="J545" s="1902"/>
      <c r="K545" s="1902"/>
      <c r="L545" s="1940"/>
      <c r="M545" s="1940"/>
      <c r="N545" s="1940"/>
      <c r="O545" s="1940"/>
      <c r="P545" s="339"/>
      <c r="Q545" s="1902"/>
      <c r="R545" s="1902"/>
      <c r="S545" s="1902"/>
      <c r="T545" s="1902"/>
      <c r="U545" s="1902"/>
      <c r="V545" s="1902"/>
      <c r="W545" s="1902"/>
      <c r="X545" s="1902"/>
      <c r="Y545" s="1902"/>
      <c r="Z545" s="1902"/>
      <c r="AA545" s="1902"/>
      <c r="AB545" s="1902"/>
      <c r="AC545" s="1902"/>
      <c r="AD545" s="1902"/>
      <c r="AE545" s="1902"/>
      <c r="AF545" s="1902"/>
      <c r="AG545" s="1902"/>
      <c r="AH545" s="1902"/>
      <c r="AI545" s="1902"/>
      <c r="AJ545" s="1902"/>
      <c r="AK545" s="1902"/>
      <c r="AL545" s="1902"/>
      <c r="AM545" s="1902"/>
      <c r="AN545" s="1902"/>
      <c r="AO545" s="1902"/>
      <c r="AP545" s="1902"/>
      <c r="AQ545" s="1902"/>
      <c r="AR545" s="1902"/>
      <c r="AS545" s="1902"/>
      <c r="AT545" s="1902"/>
      <c r="AU545" s="1902"/>
      <c r="AV545" s="1902"/>
      <c r="AW545" s="1902"/>
      <c r="AX545" s="1902"/>
      <c r="AY545" s="1902"/>
      <c r="AZ545" s="1902"/>
      <c r="BA545" s="1902"/>
      <c r="BB545" s="1902"/>
      <c r="BC545" s="1902"/>
      <c r="BD545" s="1902"/>
      <c r="BE545" s="1902"/>
      <c r="BF545" s="1902"/>
      <c r="BG545" s="1902"/>
      <c r="BH545" s="1902"/>
      <c r="BI545" s="1902"/>
      <c r="BJ545" s="1902"/>
      <c r="BK545" s="1902"/>
      <c r="BL545" s="1902"/>
      <c r="BM545" s="1902"/>
      <c r="BN545" s="1902"/>
      <c r="BO545" s="1902"/>
      <c r="BP545" s="1902"/>
      <c r="BQ545" s="1902"/>
      <c r="BR545" s="1902"/>
      <c r="BS545" s="1902"/>
      <c r="BT545" s="1902"/>
      <c r="BU545" s="1902"/>
      <c r="BV545" s="1902"/>
      <c r="BW545" s="1902"/>
      <c r="BX545" s="1902"/>
      <c r="BY545" s="1902"/>
      <c r="BZ545" s="1902"/>
      <c r="CA545" s="1902"/>
      <c r="CB545" s="1902"/>
      <c r="CC545" s="1902"/>
      <c r="CD545" s="1902"/>
      <c r="CE545" s="1902"/>
      <c r="CF545" s="1902"/>
    </row>
    <row r="546" spans="2:84" s="329" customFormat="1">
      <c r="B546" s="1902"/>
      <c r="C546" s="1902"/>
      <c r="D546" s="1902"/>
      <c r="E546" s="1902"/>
      <c r="F546" s="1902"/>
      <c r="G546" s="1902"/>
      <c r="H546" s="1902"/>
      <c r="I546" s="1902"/>
      <c r="J546" s="1902"/>
      <c r="K546" s="1902"/>
      <c r="L546" s="1940"/>
      <c r="M546" s="1940"/>
      <c r="N546" s="1940"/>
      <c r="O546" s="1940"/>
      <c r="P546" s="339"/>
      <c r="Q546" s="1902"/>
      <c r="R546" s="1902"/>
      <c r="S546" s="1902"/>
      <c r="T546" s="1902"/>
      <c r="U546" s="1902"/>
      <c r="V546" s="1902"/>
      <c r="W546" s="1902"/>
      <c r="X546" s="1902"/>
      <c r="Y546" s="1902"/>
      <c r="Z546" s="1902"/>
      <c r="AA546" s="1902"/>
      <c r="AB546" s="1902"/>
      <c r="AC546" s="1902"/>
      <c r="AD546" s="1902"/>
      <c r="AE546" s="1902"/>
      <c r="AF546" s="1902"/>
      <c r="AG546" s="1902"/>
      <c r="AH546" s="1902"/>
      <c r="AI546" s="1902"/>
      <c r="AJ546" s="1902"/>
      <c r="AK546" s="1902"/>
      <c r="AL546" s="1902"/>
      <c r="AM546" s="1902"/>
      <c r="AN546" s="1902"/>
      <c r="AO546" s="1902"/>
      <c r="AP546" s="1902"/>
      <c r="AQ546" s="1902"/>
      <c r="AR546" s="1902"/>
      <c r="AS546" s="1902"/>
      <c r="AT546" s="1902"/>
      <c r="AU546" s="1902"/>
      <c r="AV546" s="1902"/>
      <c r="AW546" s="1902"/>
      <c r="AX546" s="1902"/>
      <c r="AY546" s="1902"/>
      <c r="AZ546" s="1902"/>
      <c r="BA546" s="1902"/>
      <c r="BB546" s="1902"/>
      <c r="BC546" s="1902"/>
      <c r="BD546" s="1902"/>
      <c r="BE546" s="1902"/>
      <c r="BF546" s="1902"/>
      <c r="BG546" s="1902"/>
      <c r="BH546" s="1902"/>
      <c r="BI546" s="1902"/>
      <c r="BJ546" s="1902"/>
      <c r="BK546" s="1902"/>
      <c r="BL546" s="1902"/>
      <c r="BM546" s="1902"/>
      <c r="BN546" s="1902"/>
      <c r="BO546" s="1902"/>
      <c r="BP546" s="1902"/>
      <c r="BQ546" s="1902"/>
      <c r="BR546" s="1902"/>
      <c r="BS546" s="1902"/>
      <c r="BT546" s="1902"/>
      <c r="BU546" s="1902"/>
      <c r="BV546" s="1902"/>
      <c r="BW546" s="1902"/>
      <c r="BX546" s="1902"/>
      <c r="BY546" s="1902"/>
      <c r="BZ546" s="1902"/>
      <c r="CA546" s="1902"/>
      <c r="CB546" s="1902"/>
      <c r="CC546" s="1902"/>
      <c r="CD546" s="1902"/>
      <c r="CE546" s="1902"/>
      <c r="CF546" s="1902"/>
    </row>
    <row r="547" spans="2:84" s="329" customFormat="1">
      <c r="B547" s="1902"/>
      <c r="C547" s="1902"/>
      <c r="D547" s="1902"/>
      <c r="E547" s="1902"/>
      <c r="F547" s="1902"/>
      <c r="G547" s="1902"/>
      <c r="H547" s="1902"/>
      <c r="I547" s="1902"/>
      <c r="J547" s="1902"/>
      <c r="K547" s="1902"/>
      <c r="L547" s="1940"/>
      <c r="M547" s="1940"/>
      <c r="N547" s="1940"/>
      <c r="O547" s="1940"/>
      <c r="P547" s="339"/>
      <c r="Q547" s="1902"/>
      <c r="R547" s="1902"/>
      <c r="S547" s="1902"/>
      <c r="T547" s="1902"/>
      <c r="U547" s="1902"/>
      <c r="V547" s="1902"/>
      <c r="W547" s="1902"/>
      <c r="X547" s="1902"/>
      <c r="Y547" s="1902"/>
      <c r="Z547" s="1902"/>
      <c r="AA547" s="1902"/>
      <c r="AB547" s="1902"/>
      <c r="AC547" s="1902"/>
      <c r="AD547" s="1902"/>
      <c r="AE547" s="1902"/>
      <c r="AF547" s="1902"/>
      <c r="AG547" s="1902"/>
      <c r="AH547" s="1902"/>
      <c r="AI547" s="1902"/>
      <c r="AJ547" s="1902"/>
      <c r="AK547" s="1902"/>
      <c r="AL547" s="1902"/>
      <c r="AM547" s="1902"/>
      <c r="AN547" s="1902"/>
      <c r="AO547" s="1902"/>
      <c r="AP547" s="1902"/>
      <c r="AQ547" s="1902"/>
      <c r="AR547" s="1902"/>
      <c r="AS547" s="1902"/>
      <c r="AT547" s="1902"/>
      <c r="AU547" s="1902"/>
      <c r="AV547" s="1902"/>
      <c r="AW547" s="1902"/>
      <c r="AX547" s="1902"/>
      <c r="AY547" s="1902"/>
      <c r="AZ547" s="1902"/>
      <c r="BA547" s="1902"/>
      <c r="BB547" s="1902"/>
      <c r="BC547" s="1902"/>
      <c r="BD547" s="1902"/>
      <c r="BE547" s="1902"/>
      <c r="BF547" s="1902"/>
      <c r="BG547" s="1902"/>
      <c r="BH547" s="1902"/>
      <c r="BI547" s="1902"/>
      <c r="BJ547" s="1902"/>
      <c r="BK547" s="1902"/>
      <c r="BL547" s="1902"/>
      <c r="BM547" s="1902"/>
      <c r="BN547" s="1902"/>
      <c r="BO547" s="1902"/>
      <c r="BP547" s="1902"/>
      <c r="BQ547" s="1902"/>
      <c r="BR547" s="1902"/>
      <c r="BS547" s="1902"/>
      <c r="BT547" s="1902"/>
      <c r="BU547" s="1902"/>
      <c r="BV547" s="1902"/>
      <c r="BW547" s="1902"/>
      <c r="BX547" s="1902"/>
      <c r="BY547" s="1902"/>
      <c r="BZ547" s="1902"/>
      <c r="CA547" s="1902"/>
      <c r="CB547" s="1902"/>
      <c r="CC547" s="1902"/>
      <c r="CD547" s="1902"/>
      <c r="CE547" s="1902"/>
      <c r="CF547" s="1902"/>
    </row>
    <row r="548" spans="2:84" s="329" customFormat="1">
      <c r="B548" s="1902"/>
      <c r="C548" s="1902"/>
      <c r="D548" s="1902"/>
      <c r="E548" s="1902"/>
      <c r="F548" s="1902"/>
      <c r="G548" s="1902"/>
      <c r="H548" s="1902"/>
      <c r="I548" s="1902"/>
      <c r="J548" s="1902"/>
      <c r="K548" s="1902"/>
      <c r="L548" s="1940"/>
      <c r="M548" s="1940"/>
      <c r="N548" s="1940"/>
      <c r="O548" s="1940"/>
      <c r="P548" s="339"/>
      <c r="Q548" s="1902"/>
      <c r="R548" s="1902"/>
      <c r="S548" s="1902"/>
      <c r="T548" s="1902"/>
      <c r="U548" s="1902"/>
      <c r="V548" s="1902"/>
      <c r="W548" s="1902"/>
      <c r="X548" s="1902"/>
      <c r="Y548" s="1902"/>
      <c r="Z548" s="1902"/>
      <c r="AA548" s="1902"/>
      <c r="AB548" s="1902"/>
      <c r="AC548" s="1902"/>
      <c r="AD548" s="1902"/>
      <c r="AE548" s="1902"/>
      <c r="AF548" s="1902"/>
      <c r="AG548" s="1902"/>
      <c r="AH548" s="1902"/>
      <c r="AI548" s="1902"/>
      <c r="AJ548" s="1902"/>
      <c r="AK548" s="1902"/>
      <c r="AL548" s="1902"/>
      <c r="AM548" s="1902"/>
      <c r="AN548" s="1902"/>
      <c r="AO548" s="1902"/>
      <c r="AP548" s="1902"/>
      <c r="AQ548" s="1902"/>
      <c r="AR548" s="1902"/>
      <c r="AS548" s="1902"/>
      <c r="AT548" s="1902"/>
      <c r="AU548" s="1902"/>
      <c r="AV548" s="1902"/>
      <c r="AW548" s="1902"/>
      <c r="AX548" s="1902"/>
      <c r="AY548" s="1902"/>
      <c r="AZ548" s="1902"/>
      <c r="BA548" s="1902"/>
      <c r="BB548" s="1902"/>
      <c r="BC548" s="1902"/>
      <c r="BD548" s="1902"/>
      <c r="BE548" s="1902"/>
      <c r="BF548" s="1902"/>
      <c r="BG548" s="1902"/>
      <c r="BH548" s="1902"/>
      <c r="BI548" s="1902"/>
      <c r="BJ548" s="1902"/>
      <c r="BK548" s="1902"/>
      <c r="BL548" s="1902"/>
      <c r="BM548" s="1902"/>
      <c r="BN548" s="1902"/>
      <c r="BO548" s="1902"/>
      <c r="BP548" s="1902"/>
      <c r="BQ548" s="1902"/>
      <c r="BR548" s="1902"/>
      <c r="BS548" s="1902"/>
      <c r="BT548" s="1902"/>
      <c r="BU548" s="1902"/>
      <c r="BV548" s="1902"/>
      <c r="BW548" s="1902"/>
      <c r="BX548" s="1902"/>
      <c r="BY548" s="1902"/>
      <c r="BZ548" s="1902"/>
      <c r="CA548" s="1902"/>
      <c r="CB548" s="1902"/>
      <c r="CC548" s="1902"/>
      <c r="CD548" s="1902"/>
      <c r="CE548" s="1902"/>
      <c r="CF548" s="1902"/>
    </row>
    <row r="549" spans="2:84" s="329" customFormat="1">
      <c r="B549" s="1902"/>
      <c r="C549" s="1902"/>
      <c r="D549" s="1902"/>
      <c r="E549" s="1902"/>
      <c r="F549" s="1902"/>
      <c r="G549" s="1902"/>
      <c r="H549" s="1902"/>
      <c r="I549" s="1902"/>
      <c r="J549" s="1902"/>
      <c r="K549" s="1902"/>
      <c r="L549" s="1940"/>
      <c r="M549" s="1940"/>
      <c r="N549" s="1940"/>
      <c r="O549" s="1940"/>
      <c r="P549" s="339"/>
      <c r="Q549" s="1902"/>
      <c r="R549" s="1902"/>
      <c r="S549" s="1902"/>
      <c r="T549" s="1902"/>
      <c r="U549" s="1902"/>
      <c r="V549" s="1902"/>
      <c r="W549" s="1902"/>
      <c r="X549" s="1902"/>
      <c r="Y549" s="1902"/>
      <c r="Z549" s="1902"/>
      <c r="AA549" s="1902"/>
      <c r="AB549" s="1902"/>
      <c r="AC549" s="1902"/>
      <c r="AD549" s="1902"/>
      <c r="AE549" s="1902"/>
      <c r="AF549" s="1902"/>
      <c r="AG549" s="1902"/>
      <c r="AH549" s="1902"/>
      <c r="AI549" s="1902"/>
      <c r="AJ549" s="1902"/>
      <c r="AK549" s="1902"/>
      <c r="AL549" s="1902"/>
      <c r="AM549" s="1902"/>
      <c r="AN549" s="1902"/>
      <c r="AO549" s="1902"/>
      <c r="AP549" s="1902"/>
      <c r="AQ549" s="1902"/>
      <c r="AR549" s="1902"/>
      <c r="AS549" s="1902"/>
      <c r="AT549" s="1902"/>
      <c r="AU549" s="1902"/>
      <c r="AV549" s="1902"/>
      <c r="AW549" s="1902"/>
      <c r="AX549" s="1902"/>
      <c r="AY549" s="1902"/>
      <c r="AZ549" s="1902"/>
      <c r="BA549" s="1902"/>
      <c r="BB549" s="1902"/>
      <c r="BC549" s="1902"/>
      <c r="BD549" s="1902"/>
      <c r="BE549" s="1902"/>
      <c r="BF549" s="1902"/>
      <c r="BG549" s="1902"/>
      <c r="BH549" s="1902"/>
      <c r="BI549" s="1902"/>
      <c r="BJ549" s="1902"/>
      <c r="BK549" s="1902"/>
      <c r="BL549" s="1902"/>
      <c r="BM549" s="1902"/>
      <c r="BN549" s="1902"/>
      <c r="BO549" s="1902"/>
      <c r="BP549" s="1902"/>
      <c r="BQ549" s="1902"/>
      <c r="BR549" s="1902"/>
      <c r="BS549" s="1902"/>
      <c r="BT549" s="1902"/>
      <c r="BU549" s="1902"/>
      <c r="BV549" s="1902"/>
      <c r="BW549" s="1902"/>
      <c r="BX549" s="1902"/>
      <c r="BY549" s="1902"/>
      <c r="BZ549" s="1902"/>
      <c r="CA549" s="1902"/>
      <c r="CB549" s="1902"/>
      <c r="CC549" s="1902"/>
      <c r="CD549" s="1902"/>
      <c r="CE549" s="1902"/>
      <c r="CF549" s="1902"/>
    </row>
    <row r="550" spans="2:84" s="329" customFormat="1">
      <c r="B550" s="1902"/>
      <c r="C550" s="1902"/>
      <c r="D550" s="1902"/>
      <c r="E550" s="1902"/>
      <c r="F550" s="1902"/>
      <c r="G550" s="1902"/>
      <c r="H550" s="1902"/>
      <c r="I550" s="1902"/>
      <c r="J550" s="1902"/>
      <c r="K550" s="1902"/>
      <c r="L550" s="1940"/>
      <c r="M550" s="1940"/>
      <c r="N550" s="1940"/>
      <c r="O550" s="1940"/>
      <c r="P550" s="339"/>
      <c r="Q550" s="1902"/>
      <c r="R550" s="1902"/>
      <c r="S550" s="1902"/>
      <c r="T550" s="1902"/>
      <c r="U550" s="1902"/>
      <c r="V550" s="1902"/>
      <c r="W550" s="1902"/>
      <c r="X550" s="1902"/>
      <c r="Y550" s="1902"/>
      <c r="Z550" s="1902"/>
      <c r="AA550" s="1902"/>
      <c r="AB550" s="1902"/>
      <c r="AC550" s="1902"/>
      <c r="AD550" s="1902"/>
      <c r="AE550" s="1902"/>
      <c r="AF550" s="1902"/>
      <c r="AG550" s="1902"/>
      <c r="AH550" s="1902"/>
      <c r="AI550" s="1902"/>
      <c r="AJ550" s="1902"/>
      <c r="AK550" s="1902"/>
      <c r="AL550" s="1902"/>
      <c r="AM550" s="1902"/>
      <c r="AN550" s="1902"/>
      <c r="AO550" s="1902"/>
      <c r="AP550" s="1902"/>
      <c r="AQ550" s="1902"/>
      <c r="AR550" s="1902"/>
      <c r="AS550" s="1902"/>
      <c r="AT550" s="1902"/>
      <c r="AU550" s="1902"/>
      <c r="AV550" s="1902"/>
      <c r="AW550" s="1902"/>
      <c r="AX550" s="1902"/>
      <c r="AY550" s="1902"/>
      <c r="AZ550" s="1902"/>
      <c r="BA550" s="1902"/>
      <c r="BB550" s="1902"/>
      <c r="BC550" s="1902"/>
      <c r="BD550" s="1902"/>
      <c r="BE550" s="1902"/>
      <c r="BF550" s="1902"/>
      <c r="BG550" s="1902"/>
      <c r="BH550" s="1902"/>
      <c r="BI550" s="1902"/>
      <c r="BJ550" s="1902"/>
      <c r="BK550" s="1902"/>
      <c r="BL550" s="1902"/>
      <c r="BM550" s="1902"/>
      <c r="BN550" s="1902"/>
      <c r="BO550" s="1902"/>
      <c r="BP550" s="1902"/>
      <c r="BQ550" s="1902"/>
      <c r="BR550" s="1902"/>
      <c r="BS550" s="1902"/>
      <c r="BT550" s="1902"/>
      <c r="BU550" s="1902"/>
      <c r="BV550" s="1902"/>
      <c r="BW550" s="1902"/>
      <c r="BX550" s="1902"/>
      <c r="BY550" s="1902"/>
      <c r="BZ550" s="1902"/>
      <c r="CA550" s="1902"/>
      <c r="CB550" s="1902"/>
      <c r="CC550" s="1902"/>
      <c r="CD550" s="1902"/>
      <c r="CE550" s="1902"/>
      <c r="CF550" s="1902"/>
    </row>
    <row r="551" spans="2:84" s="329" customFormat="1">
      <c r="B551" s="1902"/>
      <c r="C551" s="1902"/>
      <c r="D551" s="1902"/>
      <c r="E551" s="1902"/>
      <c r="F551" s="1902"/>
      <c r="G551" s="1902"/>
      <c r="H551" s="1902"/>
      <c r="I551" s="1902"/>
      <c r="J551" s="1902"/>
      <c r="K551" s="1902"/>
      <c r="L551" s="1940"/>
      <c r="M551" s="1940"/>
      <c r="N551" s="1940"/>
      <c r="O551" s="1940"/>
      <c r="P551" s="339"/>
      <c r="Q551" s="1902"/>
      <c r="R551" s="1902"/>
      <c r="S551" s="1902"/>
      <c r="T551" s="1902"/>
      <c r="U551" s="1902"/>
      <c r="V551" s="1902"/>
      <c r="W551" s="1902"/>
      <c r="X551" s="1902"/>
      <c r="Y551" s="1902"/>
      <c r="Z551" s="1902"/>
      <c r="AA551" s="1902"/>
      <c r="AB551" s="1902"/>
      <c r="AC551" s="1902"/>
      <c r="AD551" s="1902"/>
      <c r="AE551" s="1902"/>
      <c r="AF551" s="1902"/>
      <c r="AG551" s="1902"/>
      <c r="AH551" s="1902"/>
      <c r="AI551" s="1902"/>
      <c r="AJ551" s="1902"/>
      <c r="AK551" s="1902"/>
      <c r="AL551" s="1902"/>
      <c r="AM551" s="1902"/>
      <c r="AN551" s="1902"/>
      <c r="AO551" s="1902"/>
      <c r="AP551" s="1902"/>
      <c r="AQ551" s="1902"/>
      <c r="AR551" s="1902"/>
      <c r="AS551" s="1902"/>
      <c r="AT551" s="1902"/>
      <c r="AU551" s="1902"/>
      <c r="AV551" s="1902"/>
      <c r="AW551" s="1902"/>
      <c r="AX551" s="1902"/>
      <c r="AY551" s="1902"/>
      <c r="AZ551" s="1902"/>
      <c r="BA551" s="1902"/>
      <c r="BB551" s="1902"/>
      <c r="BC551" s="1902"/>
      <c r="BD551" s="1902"/>
      <c r="BE551" s="1902"/>
      <c r="BF551" s="1902"/>
      <c r="BG551" s="1902"/>
      <c r="BH551" s="1902"/>
      <c r="BI551" s="1902"/>
      <c r="BJ551" s="1902"/>
      <c r="BK551" s="1902"/>
      <c r="BL551" s="1902"/>
      <c r="BM551" s="1902"/>
      <c r="BN551" s="1902"/>
      <c r="BO551" s="1902"/>
      <c r="BP551" s="1902"/>
      <c r="BQ551" s="1902"/>
      <c r="BR551" s="1902"/>
      <c r="BS551" s="1902"/>
      <c r="BT551" s="1902"/>
      <c r="BU551" s="1902"/>
      <c r="BV551" s="1902"/>
      <c r="BW551" s="1902"/>
      <c r="BX551" s="1902"/>
      <c r="BY551" s="1902"/>
      <c r="BZ551" s="1902"/>
      <c r="CA551" s="1902"/>
      <c r="CB551" s="1902"/>
      <c r="CC551" s="1902"/>
      <c r="CD551" s="1902"/>
      <c r="CE551" s="1902"/>
      <c r="CF551" s="1902"/>
    </row>
    <row r="552" spans="2:84" s="329" customFormat="1">
      <c r="B552" s="1902"/>
      <c r="C552" s="1902"/>
      <c r="D552" s="1902"/>
      <c r="E552" s="1902"/>
      <c r="F552" s="1902"/>
      <c r="G552" s="1902"/>
      <c r="H552" s="1902"/>
      <c r="I552" s="1902"/>
      <c r="J552" s="1902"/>
      <c r="K552" s="1902"/>
      <c r="L552" s="1940"/>
      <c r="M552" s="1940"/>
      <c r="N552" s="1940"/>
      <c r="O552" s="1940"/>
      <c r="P552" s="339"/>
      <c r="Q552" s="1902"/>
      <c r="R552" s="1902"/>
      <c r="S552" s="1902"/>
      <c r="T552" s="1902"/>
      <c r="U552" s="1902"/>
      <c r="V552" s="1902"/>
      <c r="W552" s="1902"/>
      <c r="X552" s="1902"/>
      <c r="Y552" s="1902"/>
      <c r="Z552" s="1902"/>
      <c r="AA552" s="1902"/>
      <c r="AB552" s="1902"/>
      <c r="AC552" s="1902"/>
      <c r="AD552" s="1902"/>
      <c r="AE552" s="1902"/>
      <c r="AF552" s="1902"/>
      <c r="AG552" s="1902"/>
      <c r="AH552" s="1902"/>
      <c r="AI552" s="1902"/>
      <c r="AJ552" s="1902"/>
      <c r="AK552" s="1902"/>
      <c r="AL552" s="1902"/>
      <c r="AM552" s="1902"/>
      <c r="AN552" s="1902"/>
      <c r="AO552" s="1902"/>
      <c r="AP552" s="1902"/>
      <c r="AQ552" s="1902"/>
      <c r="AR552" s="1902"/>
      <c r="AS552" s="1902"/>
      <c r="AT552" s="1902"/>
      <c r="AU552" s="1902"/>
      <c r="AV552" s="1902"/>
      <c r="AW552" s="1902"/>
      <c r="AX552" s="1902"/>
      <c r="AY552" s="1902"/>
      <c r="AZ552" s="1902"/>
      <c r="BA552" s="1902"/>
      <c r="BB552" s="1902"/>
      <c r="BC552" s="1902"/>
      <c r="BD552" s="1902"/>
      <c r="BE552" s="1902"/>
      <c r="BF552" s="1902"/>
      <c r="BG552" s="1902"/>
      <c r="BH552" s="1902"/>
      <c r="BI552" s="1902"/>
      <c r="BJ552" s="1902"/>
      <c r="BK552" s="1902"/>
      <c r="BL552" s="1902"/>
      <c r="BM552" s="1902"/>
      <c r="BN552" s="1902"/>
      <c r="BO552" s="1902"/>
      <c r="BP552" s="1902"/>
      <c r="BQ552" s="1902"/>
      <c r="BR552" s="1902"/>
      <c r="BS552" s="1902"/>
      <c r="BT552" s="1902"/>
      <c r="BU552" s="1902"/>
      <c r="BV552" s="1902"/>
      <c r="BW552" s="1902"/>
      <c r="BX552" s="1902"/>
      <c r="BY552" s="1902"/>
      <c r="BZ552" s="1902"/>
      <c r="CA552" s="1902"/>
      <c r="CB552" s="1902"/>
      <c r="CC552" s="1902"/>
      <c r="CD552" s="1902"/>
      <c r="CE552" s="1902"/>
      <c r="CF552" s="1902"/>
    </row>
    <row r="553" spans="2:84" s="329" customFormat="1">
      <c r="B553" s="1902"/>
      <c r="C553" s="1902"/>
      <c r="D553" s="1902"/>
      <c r="E553" s="1902"/>
      <c r="F553" s="1902"/>
      <c r="G553" s="1902"/>
      <c r="H553" s="1902"/>
      <c r="I553" s="1902"/>
      <c r="J553" s="1902"/>
      <c r="K553" s="1902"/>
      <c r="L553" s="1940"/>
      <c r="M553" s="1940"/>
      <c r="N553" s="1940"/>
      <c r="O553" s="1940"/>
      <c r="P553" s="339"/>
      <c r="Q553" s="1902"/>
      <c r="R553" s="1902"/>
      <c r="S553" s="1902"/>
      <c r="T553" s="1902"/>
      <c r="U553" s="1902"/>
      <c r="V553" s="1902"/>
      <c r="W553" s="1902"/>
      <c r="X553" s="1902"/>
      <c r="Y553" s="1902"/>
      <c r="Z553" s="1902"/>
      <c r="AA553" s="1902"/>
      <c r="AB553" s="1902"/>
      <c r="AC553" s="1902"/>
      <c r="AD553" s="1902"/>
      <c r="AE553" s="1902"/>
      <c r="AF553" s="1902"/>
      <c r="AG553" s="1902"/>
      <c r="AH553" s="1902"/>
      <c r="AI553" s="1902"/>
      <c r="AJ553" s="1902"/>
      <c r="AK553" s="1902"/>
      <c r="AL553" s="1902"/>
      <c r="AM553" s="1902"/>
      <c r="AN553" s="1902"/>
      <c r="AO553" s="1902"/>
      <c r="AP553" s="1902"/>
      <c r="AQ553" s="1902"/>
      <c r="AR553" s="1902"/>
      <c r="AS553" s="1902"/>
      <c r="AT553" s="1902"/>
      <c r="AU553" s="1902"/>
      <c r="AV553" s="1902"/>
      <c r="AW553" s="1902"/>
      <c r="AX553" s="1902"/>
      <c r="AY553" s="1902"/>
      <c r="AZ553" s="1902"/>
      <c r="BA553" s="1902"/>
      <c r="BB553" s="1902"/>
      <c r="BC553" s="1902"/>
      <c r="BD553" s="1902"/>
      <c r="BE553" s="1902"/>
      <c r="BF553" s="1902"/>
      <c r="BG553" s="1902"/>
      <c r="BH553" s="1902"/>
      <c r="BI553" s="1902"/>
      <c r="BJ553" s="1902"/>
      <c r="BK553" s="1902"/>
      <c r="BL553" s="1902"/>
      <c r="BM553" s="1902"/>
      <c r="BN553" s="1902"/>
      <c r="BO553" s="1902"/>
      <c r="BP553" s="1902"/>
      <c r="BQ553" s="1902"/>
      <c r="BR553" s="1902"/>
      <c r="BS553" s="1902"/>
      <c r="BT553" s="1902"/>
      <c r="BU553" s="1902"/>
      <c r="BV553" s="1902"/>
      <c r="BW553" s="1902"/>
      <c r="BX553" s="1902"/>
      <c r="BY553" s="1902"/>
      <c r="BZ553" s="1902"/>
      <c r="CA553" s="1902"/>
      <c r="CB553" s="1902"/>
      <c r="CC553" s="1902"/>
      <c r="CD553" s="1902"/>
      <c r="CE553" s="1902"/>
      <c r="CF553" s="1902"/>
    </row>
    <row r="554" spans="2:84" s="329" customFormat="1">
      <c r="B554" s="1902"/>
      <c r="C554" s="1902"/>
      <c r="D554" s="1902"/>
      <c r="E554" s="1902"/>
      <c r="F554" s="1902"/>
      <c r="G554" s="1902"/>
      <c r="H554" s="1902"/>
      <c r="I554" s="1902"/>
      <c r="J554" s="1902"/>
      <c r="K554" s="1902"/>
      <c r="L554" s="1940"/>
      <c r="M554" s="1940"/>
      <c r="N554" s="1940"/>
      <c r="O554" s="1940"/>
      <c r="P554" s="339"/>
      <c r="Q554" s="1902"/>
      <c r="R554" s="1902"/>
      <c r="S554" s="1902"/>
      <c r="T554" s="1902"/>
      <c r="U554" s="1902"/>
      <c r="V554" s="1902"/>
      <c r="W554" s="1902"/>
      <c r="X554" s="1902"/>
      <c r="Y554" s="1902"/>
      <c r="Z554" s="1902"/>
      <c r="AA554" s="1902"/>
      <c r="AB554" s="1902"/>
      <c r="AC554" s="1902"/>
      <c r="AD554" s="1902"/>
      <c r="AE554" s="1902"/>
      <c r="AF554" s="1902"/>
      <c r="AG554" s="1902"/>
      <c r="AH554" s="1902"/>
      <c r="AI554" s="1902"/>
      <c r="AJ554" s="1902"/>
      <c r="AK554" s="1902"/>
      <c r="AL554" s="1902"/>
      <c r="AM554" s="1902"/>
      <c r="AN554" s="1902"/>
      <c r="AO554" s="1902"/>
      <c r="AP554" s="1902"/>
      <c r="AQ554" s="1902"/>
      <c r="AR554" s="1902"/>
      <c r="AS554" s="1902"/>
      <c r="AT554" s="1902"/>
      <c r="AU554" s="1902"/>
      <c r="AV554" s="1902"/>
      <c r="AW554" s="1902"/>
      <c r="AX554" s="1902"/>
      <c r="AY554" s="1902"/>
      <c r="AZ554" s="1902"/>
      <c r="BA554" s="1902"/>
      <c r="BB554" s="1902"/>
      <c r="BC554" s="1902"/>
      <c r="BD554" s="1902"/>
      <c r="BE554" s="1902"/>
      <c r="BF554" s="1902"/>
      <c r="BG554" s="1902"/>
      <c r="BH554" s="1902"/>
      <c r="BI554" s="1902"/>
      <c r="BJ554" s="1902"/>
      <c r="BK554" s="1902"/>
      <c r="BL554" s="1902"/>
      <c r="BM554" s="1902"/>
      <c r="BN554" s="1902"/>
      <c r="BO554" s="1902"/>
      <c r="BP554" s="1902"/>
      <c r="BQ554" s="1902"/>
      <c r="BR554" s="1902"/>
      <c r="BS554" s="1902"/>
      <c r="BT554" s="1902"/>
      <c r="BU554" s="1902"/>
      <c r="BV554" s="1902"/>
      <c r="BW554" s="1902"/>
      <c r="BX554" s="1902"/>
      <c r="BY554" s="1902"/>
      <c r="BZ554" s="1902"/>
      <c r="CA554" s="1902"/>
      <c r="CB554" s="1902"/>
      <c r="CC554" s="1902"/>
      <c r="CD554" s="1902"/>
      <c r="CE554" s="1902"/>
      <c r="CF554" s="1902"/>
    </row>
    <row r="555" spans="2:84" s="329" customFormat="1">
      <c r="B555" s="1902"/>
      <c r="C555" s="1902"/>
      <c r="D555" s="1902"/>
      <c r="E555" s="1902"/>
      <c r="F555" s="1902"/>
      <c r="G555" s="1902"/>
      <c r="H555" s="1902"/>
      <c r="I555" s="1902"/>
      <c r="J555" s="1902"/>
      <c r="K555" s="1902"/>
      <c r="L555" s="1940"/>
      <c r="M555" s="1940"/>
      <c r="N555" s="1940"/>
      <c r="O555" s="1940"/>
      <c r="P555" s="339"/>
      <c r="Q555" s="1902"/>
      <c r="R555" s="1902"/>
      <c r="S555" s="1902"/>
      <c r="T555" s="1902"/>
      <c r="U555" s="1902"/>
      <c r="V555" s="1902"/>
      <c r="W555" s="1902"/>
      <c r="X555" s="1902"/>
      <c r="Y555" s="1902"/>
      <c r="Z555" s="1902"/>
      <c r="AA555" s="1902"/>
      <c r="AB555" s="1902"/>
      <c r="AC555" s="1902"/>
      <c r="AD555" s="1902"/>
      <c r="AE555" s="1902"/>
      <c r="AF555" s="1902"/>
      <c r="AG555" s="1902"/>
      <c r="AH555" s="1902"/>
      <c r="AI555" s="1902"/>
      <c r="AJ555" s="1902"/>
      <c r="AK555" s="1902"/>
      <c r="AL555" s="1902"/>
      <c r="AM555" s="1902"/>
      <c r="AN555" s="1902"/>
      <c r="AO555" s="1902"/>
      <c r="AP555" s="1902"/>
      <c r="AQ555" s="1902"/>
      <c r="AR555" s="1902"/>
      <c r="AS555" s="1902"/>
      <c r="AT555" s="1902"/>
      <c r="AU555" s="1902"/>
      <c r="AV555" s="1902"/>
      <c r="AW555" s="1902"/>
      <c r="AX555" s="1902"/>
      <c r="AY555" s="1902"/>
      <c r="AZ555" s="1902"/>
      <c r="BA555" s="1902"/>
      <c r="BB555" s="1902"/>
      <c r="BC555" s="1902"/>
      <c r="BD555" s="1902"/>
      <c r="BE555" s="1902"/>
      <c r="BF555" s="1902"/>
      <c r="BG555" s="1902"/>
      <c r="BH555" s="1902"/>
      <c r="BI555" s="1902"/>
      <c r="BJ555" s="1902"/>
      <c r="BK555" s="1902"/>
      <c r="BL555" s="1902"/>
      <c r="BM555" s="1902"/>
      <c r="BN555" s="1902"/>
      <c r="BO555" s="1902"/>
      <c r="BP555" s="1902"/>
      <c r="BQ555" s="1902"/>
      <c r="BR555" s="1902"/>
      <c r="BS555" s="1902"/>
      <c r="BT555" s="1902"/>
      <c r="BU555" s="1902"/>
      <c r="BV555" s="1902"/>
      <c r="BW555" s="1902"/>
      <c r="BX555" s="1902"/>
      <c r="BY555" s="1902"/>
      <c r="BZ555" s="1902"/>
      <c r="CA555" s="1902"/>
      <c r="CB555" s="1902"/>
      <c r="CC555" s="1902"/>
      <c r="CD555" s="1902"/>
      <c r="CE555" s="1902"/>
      <c r="CF555" s="1902"/>
    </row>
    <row r="556" spans="2:84" s="329" customFormat="1">
      <c r="B556" s="1902"/>
      <c r="C556" s="1902"/>
      <c r="D556" s="1902"/>
      <c r="E556" s="1902"/>
      <c r="F556" s="1902"/>
      <c r="G556" s="1902"/>
      <c r="H556" s="1902"/>
      <c r="I556" s="1902"/>
      <c r="J556" s="1902"/>
      <c r="K556" s="1902"/>
      <c r="L556" s="1940"/>
      <c r="M556" s="1940"/>
      <c r="N556" s="1940"/>
      <c r="O556" s="1940"/>
      <c r="P556" s="339"/>
      <c r="Q556" s="1902"/>
      <c r="R556" s="1902"/>
      <c r="S556" s="1902"/>
      <c r="T556" s="1902"/>
      <c r="U556" s="1902"/>
      <c r="V556" s="1902"/>
      <c r="W556" s="1902"/>
      <c r="X556" s="1902"/>
      <c r="Y556" s="1902"/>
      <c r="Z556" s="1902"/>
      <c r="AA556" s="1902"/>
      <c r="AB556" s="1902"/>
      <c r="AC556" s="1902"/>
      <c r="AD556" s="1902"/>
      <c r="AE556" s="1902"/>
      <c r="AF556" s="1902"/>
      <c r="AG556" s="1902"/>
      <c r="AH556" s="1902"/>
      <c r="AI556" s="1902"/>
      <c r="AJ556" s="1902"/>
      <c r="AK556" s="1902"/>
      <c r="AL556" s="1902"/>
      <c r="AM556" s="1902"/>
      <c r="AN556" s="1902"/>
      <c r="AO556" s="1902"/>
      <c r="AP556" s="1902"/>
      <c r="AQ556" s="1902"/>
      <c r="AR556" s="1902"/>
      <c r="AS556" s="1902"/>
      <c r="AT556" s="1902"/>
      <c r="AU556" s="1902"/>
      <c r="AV556" s="1902"/>
      <c r="AW556" s="1902"/>
      <c r="AX556" s="1902"/>
      <c r="AY556" s="1902"/>
      <c r="AZ556" s="1902"/>
      <c r="BA556" s="1902"/>
      <c r="BB556" s="1902"/>
      <c r="BC556" s="1902"/>
      <c r="BD556" s="1902"/>
      <c r="BE556" s="1902"/>
      <c r="BF556" s="1902"/>
      <c r="BG556" s="1902"/>
      <c r="BH556" s="1902"/>
      <c r="BI556" s="1902"/>
      <c r="BJ556" s="1902"/>
      <c r="BK556" s="1902"/>
      <c r="BL556" s="1902"/>
      <c r="BM556" s="1902"/>
      <c r="BN556" s="1902"/>
      <c r="BO556" s="1902"/>
      <c r="BP556" s="1902"/>
      <c r="BQ556" s="1902"/>
      <c r="BR556" s="1902"/>
      <c r="BS556" s="1902"/>
      <c r="BT556" s="1902"/>
      <c r="BU556" s="1902"/>
      <c r="BV556" s="1902"/>
      <c r="BW556" s="1902"/>
      <c r="BX556" s="1902"/>
      <c r="BY556" s="1902"/>
      <c r="BZ556" s="1902"/>
      <c r="CA556" s="1902"/>
      <c r="CB556" s="1902"/>
      <c r="CC556" s="1902"/>
      <c r="CD556" s="1902"/>
      <c r="CE556" s="1902"/>
      <c r="CF556" s="1902"/>
    </row>
    <row r="557" spans="2:84" s="329" customFormat="1">
      <c r="B557" s="1902"/>
      <c r="C557" s="1902"/>
      <c r="D557" s="1902"/>
      <c r="E557" s="1902"/>
      <c r="F557" s="1902"/>
      <c r="G557" s="1902"/>
      <c r="H557" s="1902"/>
      <c r="I557" s="1902"/>
      <c r="J557" s="1902"/>
      <c r="K557" s="1902"/>
      <c r="L557" s="1940"/>
      <c r="M557" s="1940"/>
      <c r="N557" s="1940"/>
      <c r="O557" s="1940"/>
      <c r="P557" s="339"/>
      <c r="Q557" s="1902"/>
      <c r="R557" s="1902"/>
      <c r="S557" s="1902"/>
      <c r="T557" s="1902"/>
      <c r="U557" s="1902"/>
      <c r="V557" s="1902"/>
      <c r="W557" s="1902"/>
      <c r="X557" s="1902"/>
      <c r="Y557" s="1902"/>
      <c r="Z557" s="1902"/>
      <c r="AA557" s="1902"/>
      <c r="AB557" s="1902"/>
      <c r="AC557" s="1902"/>
      <c r="AD557" s="1902"/>
      <c r="AE557" s="1902"/>
      <c r="AF557" s="1902"/>
      <c r="AG557" s="1902"/>
      <c r="AH557" s="1902"/>
      <c r="AI557" s="1902"/>
      <c r="AJ557" s="1902"/>
      <c r="AK557" s="1902"/>
      <c r="AL557" s="1902"/>
      <c r="AM557" s="1902"/>
      <c r="AN557" s="1902"/>
      <c r="AO557" s="1902"/>
      <c r="AP557" s="1902"/>
      <c r="AQ557" s="1902"/>
      <c r="AR557" s="1902"/>
      <c r="AS557" s="1902"/>
      <c r="AT557" s="1902"/>
      <c r="AU557" s="1902"/>
      <c r="AV557" s="1902"/>
      <c r="AW557" s="1902"/>
      <c r="AX557" s="1902"/>
      <c r="AY557" s="1902"/>
      <c r="AZ557" s="1902"/>
      <c r="BA557" s="1902"/>
      <c r="BB557" s="1902"/>
      <c r="BC557" s="1902"/>
      <c r="BD557" s="1902"/>
      <c r="BE557" s="1902"/>
      <c r="BF557" s="1902"/>
      <c r="BG557" s="1902"/>
      <c r="BH557" s="1902"/>
      <c r="BI557" s="1902"/>
      <c r="BJ557" s="1902"/>
      <c r="BK557" s="1902"/>
      <c r="BL557" s="1902"/>
      <c r="BM557" s="1902"/>
      <c r="BN557" s="1902"/>
      <c r="BO557" s="1902"/>
      <c r="BP557" s="1902"/>
      <c r="BQ557" s="1902"/>
      <c r="BR557" s="1902"/>
      <c r="BS557" s="1902"/>
      <c r="BT557" s="1902"/>
      <c r="BU557" s="1902"/>
      <c r="BV557" s="1902"/>
      <c r="BW557" s="1902"/>
      <c r="BX557" s="1902"/>
      <c r="BY557" s="1902"/>
      <c r="BZ557" s="1902"/>
      <c r="CA557" s="1902"/>
      <c r="CB557" s="1902"/>
      <c r="CC557" s="1902"/>
      <c r="CD557" s="1902"/>
      <c r="CE557" s="1902"/>
      <c r="CF557" s="1902"/>
    </row>
    <row r="558" spans="2:84" s="329" customFormat="1">
      <c r="B558" s="1902"/>
      <c r="C558" s="1902"/>
      <c r="D558" s="1902"/>
      <c r="E558" s="1902"/>
      <c r="F558" s="1902"/>
      <c r="G558" s="1902"/>
      <c r="H558" s="1902"/>
      <c r="I558" s="1902"/>
      <c r="J558" s="1902"/>
      <c r="K558" s="1902"/>
      <c r="L558" s="1940"/>
      <c r="M558" s="1940"/>
      <c r="N558" s="1940"/>
      <c r="O558" s="1940"/>
      <c r="P558" s="339"/>
      <c r="Q558" s="1902"/>
      <c r="R558" s="1902"/>
      <c r="S558" s="1902"/>
      <c r="T558" s="1902"/>
      <c r="U558" s="1902"/>
      <c r="V558" s="1902"/>
      <c r="W558" s="1902"/>
      <c r="X558" s="1902"/>
      <c r="Y558" s="1902"/>
      <c r="Z558" s="1902"/>
      <c r="AA558" s="1902"/>
      <c r="AB558" s="1902"/>
      <c r="AC558" s="1902"/>
      <c r="AD558" s="1902"/>
      <c r="AE558" s="1902"/>
      <c r="AF558" s="1902"/>
      <c r="AG558" s="1902"/>
      <c r="AH558" s="1902"/>
      <c r="AI558" s="1902"/>
      <c r="AJ558" s="1902"/>
      <c r="AK558" s="1902"/>
      <c r="AL558" s="1902"/>
      <c r="AM558" s="1902"/>
      <c r="AN558" s="1902"/>
      <c r="AO558" s="1902"/>
      <c r="AP558" s="1902"/>
      <c r="AQ558" s="1902"/>
      <c r="AR558" s="1902"/>
      <c r="AS558" s="1902"/>
      <c r="AT558" s="1902"/>
      <c r="AU558" s="1902"/>
      <c r="AV558" s="1902"/>
      <c r="AW558" s="1902"/>
      <c r="AX558" s="1902"/>
      <c r="AY558" s="1902"/>
      <c r="AZ558" s="1902"/>
      <c r="BA558" s="1902"/>
      <c r="BB558" s="1902"/>
      <c r="BC558" s="1902"/>
      <c r="BD558" s="1902"/>
      <c r="BE558" s="1902"/>
      <c r="BF558" s="1902"/>
      <c r="BG558" s="1902"/>
      <c r="BH558" s="1902"/>
      <c r="BI558" s="1902"/>
      <c r="BJ558" s="1902"/>
      <c r="BK558" s="1902"/>
      <c r="BL558" s="1902"/>
      <c r="BM558" s="1902"/>
      <c r="BN558" s="1902"/>
      <c r="BO558" s="1902"/>
      <c r="BP558" s="1902"/>
      <c r="BQ558" s="1902"/>
      <c r="BR558" s="1902"/>
      <c r="BS558" s="1902"/>
      <c r="BT558" s="1902"/>
      <c r="BU558" s="1902"/>
      <c r="BV558" s="1902"/>
      <c r="BW558" s="1902"/>
      <c r="BX558" s="1902"/>
      <c r="BY558" s="1902"/>
      <c r="BZ558" s="1902"/>
      <c r="CA558" s="1902"/>
      <c r="CB558" s="1902"/>
      <c r="CC558" s="1902"/>
      <c r="CD558" s="1902"/>
      <c r="CE558" s="1902"/>
      <c r="CF558" s="1902"/>
    </row>
    <row r="559" spans="2:84" s="329" customFormat="1">
      <c r="B559" s="1902"/>
      <c r="C559" s="1902"/>
      <c r="D559" s="1902"/>
      <c r="E559" s="1902"/>
      <c r="F559" s="1902"/>
      <c r="G559" s="1902"/>
      <c r="H559" s="1902"/>
      <c r="I559" s="1902"/>
      <c r="J559" s="1902"/>
      <c r="K559" s="1902"/>
      <c r="L559" s="1940"/>
      <c r="M559" s="1940"/>
      <c r="N559" s="1940"/>
      <c r="O559" s="1940"/>
      <c r="P559" s="339"/>
      <c r="Q559" s="1902"/>
      <c r="R559" s="1902"/>
      <c r="S559" s="1902"/>
      <c r="T559" s="1902"/>
      <c r="U559" s="1902"/>
      <c r="V559" s="1902"/>
      <c r="W559" s="1902"/>
      <c r="X559" s="1902"/>
      <c r="Y559" s="1902"/>
      <c r="Z559" s="1902"/>
      <c r="AA559" s="1902"/>
      <c r="AB559" s="1902"/>
      <c r="AC559" s="1902"/>
      <c r="AD559" s="1902"/>
      <c r="AE559" s="1902"/>
      <c r="AF559" s="1902"/>
      <c r="AG559" s="1902"/>
      <c r="AH559" s="1902"/>
      <c r="AI559" s="1902"/>
      <c r="AJ559" s="1902"/>
      <c r="AK559" s="1902"/>
      <c r="AL559" s="1902"/>
      <c r="AM559" s="1902"/>
      <c r="AN559" s="1902"/>
      <c r="AO559" s="1902"/>
      <c r="AP559" s="1902"/>
      <c r="AQ559" s="1902"/>
      <c r="AR559" s="1902"/>
      <c r="AS559" s="1902"/>
      <c r="AT559" s="1902"/>
      <c r="AU559" s="1902"/>
      <c r="AV559" s="1902"/>
      <c r="AW559" s="1902"/>
      <c r="AX559" s="1902"/>
      <c r="AY559" s="1902"/>
      <c r="AZ559" s="1902"/>
      <c r="BA559" s="1902"/>
      <c r="BB559" s="1902"/>
      <c r="BC559" s="1902"/>
      <c r="BD559" s="1902"/>
      <c r="BE559" s="1902"/>
      <c r="BF559" s="1902"/>
      <c r="BG559" s="1902"/>
      <c r="BH559" s="1902"/>
      <c r="BI559" s="1902"/>
      <c r="BJ559" s="1902"/>
      <c r="BK559" s="1902"/>
      <c r="BL559" s="1902"/>
      <c r="BM559" s="1902"/>
      <c r="BN559" s="1902"/>
      <c r="BO559" s="1902"/>
      <c r="BP559" s="1902"/>
      <c r="BQ559" s="1902"/>
      <c r="BR559" s="1902"/>
      <c r="BS559" s="1902"/>
      <c r="BT559" s="1902"/>
      <c r="BU559" s="1902"/>
      <c r="BV559" s="1902"/>
      <c r="BW559" s="1902"/>
      <c r="BX559" s="1902"/>
      <c r="BY559" s="1902"/>
      <c r="BZ559" s="1902"/>
      <c r="CA559" s="1902"/>
      <c r="CB559" s="1902"/>
      <c r="CC559" s="1902"/>
      <c r="CD559" s="1902"/>
      <c r="CE559" s="1902"/>
      <c r="CF559" s="1902"/>
    </row>
    <row r="560" spans="2:84" s="329" customFormat="1">
      <c r="B560" s="1902"/>
      <c r="C560" s="1902"/>
      <c r="D560" s="1902"/>
      <c r="E560" s="1902"/>
      <c r="F560" s="1902"/>
      <c r="G560" s="1902"/>
      <c r="H560" s="1902"/>
      <c r="I560" s="1902"/>
      <c r="J560" s="1902"/>
      <c r="K560" s="1902"/>
      <c r="L560" s="1940"/>
      <c r="M560" s="1940"/>
      <c r="N560" s="1940"/>
      <c r="O560" s="1940"/>
      <c r="P560" s="339"/>
      <c r="Q560" s="1902"/>
      <c r="R560" s="1902"/>
      <c r="S560" s="1902"/>
      <c r="T560" s="1902"/>
      <c r="U560" s="1902"/>
      <c r="V560" s="1902"/>
      <c r="W560" s="1902"/>
      <c r="X560" s="1902"/>
      <c r="Y560" s="1902"/>
      <c r="Z560" s="1902"/>
      <c r="AA560" s="1902"/>
      <c r="AB560" s="1902"/>
      <c r="AC560" s="1902"/>
      <c r="AD560" s="1902"/>
      <c r="AE560" s="1902"/>
      <c r="AF560" s="1902"/>
      <c r="AG560" s="1902"/>
      <c r="AH560" s="1902"/>
      <c r="AI560" s="1902"/>
      <c r="AJ560" s="1902"/>
      <c r="AK560" s="1902"/>
      <c r="AL560" s="1902"/>
      <c r="AM560" s="1902"/>
      <c r="AN560" s="1902"/>
      <c r="AO560" s="1902"/>
      <c r="AP560" s="1902"/>
      <c r="AQ560" s="1902"/>
      <c r="AR560" s="1902"/>
      <c r="AS560" s="1902"/>
      <c r="AT560" s="1902"/>
      <c r="AU560" s="1902"/>
      <c r="AV560" s="1902"/>
      <c r="AW560" s="1902"/>
      <c r="AX560" s="1902"/>
      <c r="AY560" s="1902"/>
      <c r="AZ560" s="1902"/>
      <c r="BA560" s="1902"/>
      <c r="BB560" s="1902"/>
      <c r="BC560" s="1902"/>
      <c r="BD560" s="1902"/>
      <c r="BE560" s="1902"/>
      <c r="BF560" s="1902"/>
      <c r="BG560" s="1902"/>
      <c r="BH560" s="1902"/>
      <c r="BI560" s="1902"/>
      <c r="BJ560" s="1902"/>
      <c r="BK560" s="1902"/>
      <c r="BL560" s="1902"/>
      <c r="BM560" s="1902"/>
      <c r="BN560" s="1902"/>
      <c r="BO560" s="1902"/>
      <c r="BP560" s="1902"/>
      <c r="BQ560" s="1902"/>
      <c r="BR560" s="1902"/>
      <c r="BS560" s="1902"/>
      <c r="BT560" s="1902"/>
      <c r="BU560" s="1902"/>
      <c r="BV560" s="1902"/>
      <c r="BW560" s="1902"/>
      <c r="BX560" s="1902"/>
      <c r="BY560" s="1902"/>
      <c r="BZ560" s="1902"/>
      <c r="CA560" s="1902"/>
      <c r="CB560" s="1902"/>
      <c r="CC560" s="1902"/>
      <c r="CD560" s="1902"/>
      <c r="CE560" s="1902"/>
      <c r="CF560" s="1902"/>
    </row>
    <row r="561" spans="2:84" s="329" customFormat="1">
      <c r="B561" s="1902"/>
      <c r="C561" s="1902"/>
      <c r="D561" s="1902"/>
      <c r="E561" s="1902"/>
      <c r="F561" s="1902"/>
      <c r="G561" s="1902"/>
      <c r="H561" s="1902"/>
      <c r="I561" s="1902"/>
      <c r="J561" s="1902"/>
      <c r="K561" s="1902"/>
      <c r="L561" s="1940"/>
      <c r="M561" s="1940"/>
      <c r="N561" s="1940"/>
      <c r="O561" s="1940"/>
      <c r="P561" s="339"/>
      <c r="Q561" s="1902"/>
      <c r="R561" s="1902"/>
      <c r="S561" s="1902"/>
      <c r="T561" s="1902"/>
      <c r="U561" s="1902"/>
      <c r="V561" s="1902"/>
      <c r="W561" s="1902"/>
      <c r="X561" s="1902"/>
      <c r="Y561" s="1902"/>
      <c r="Z561" s="1902"/>
      <c r="AA561" s="1902"/>
      <c r="AB561" s="1902"/>
      <c r="AC561" s="1902"/>
      <c r="AD561" s="1902"/>
      <c r="AE561" s="1902"/>
      <c r="AF561" s="1902"/>
      <c r="AG561" s="1902"/>
      <c r="AH561" s="1902"/>
      <c r="AI561" s="1902"/>
      <c r="AJ561" s="1902"/>
      <c r="AK561" s="1902"/>
      <c r="AL561" s="1902"/>
      <c r="AM561" s="1902"/>
      <c r="AN561" s="1902"/>
      <c r="AO561" s="1902"/>
      <c r="AP561" s="1902"/>
      <c r="AQ561" s="1902"/>
      <c r="AR561" s="1902"/>
      <c r="AS561" s="1902"/>
      <c r="AT561" s="1902"/>
      <c r="AU561" s="1902"/>
      <c r="AV561" s="1902"/>
      <c r="AW561" s="1902"/>
      <c r="AX561" s="1902"/>
      <c r="AY561" s="1902"/>
      <c r="AZ561" s="1902"/>
      <c r="BA561" s="1902"/>
      <c r="BB561" s="1902"/>
      <c r="BC561" s="1902"/>
      <c r="BD561" s="1902"/>
      <c r="BE561" s="1902"/>
      <c r="BF561" s="1902"/>
      <c r="BG561" s="1902"/>
      <c r="BH561" s="1902"/>
      <c r="BI561" s="1902"/>
      <c r="BJ561" s="1902"/>
      <c r="BK561" s="1902"/>
      <c r="BL561" s="1902"/>
      <c r="BM561" s="1902"/>
      <c r="BN561" s="1902"/>
      <c r="BO561" s="1902"/>
      <c r="BP561" s="1902"/>
      <c r="BQ561" s="1902"/>
      <c r="BR561" s="1902"/>
      <c r="BS561" s="1902"/>
      <c r="BT561" s="1902"/>
      <c r="BU561" s="1902"/>
      <c r="BV561" s="1902"/>
      <c r="BW561" s="1902"/>
      <c r="BX561" s="1902"/>
      <c r="BY561" s="1902"/>
      <c r="BZ561" s="1902"/>
      <c r="CA561" s="1902"/>
      <c r="CB561" s="1902"/>
      <c r="CC561" s="1902"/>
      <c r="CD561" s="1902"/>
      <c r="CE561" s="1902"/>
      <c r="CF561" s="1902"/>
    </row>
    <row r="562" spans="2:84" s="329" customFormat="1">
      <c r="B562" s="1902"/>
      <c r="C562" s="1902"/>
      <c r="D562" s="1902"/>
      <c r="E562" s="1902"/>
      <c r="F562" s="1902"/>
      <c r="G562" s="1902"/>
      <c r="H562" s="1902"/>
      <c r="I562" s="1902"/>
      <c r="J562" s="1902"/>
      <c r="K562" s="1902"/>
      <c r="L562" s="1940"/>
      <c r="M562" s="1940"/>
      <c r="N562" s="1940"/>
      <c r="O562" s="1940"/>
      <c r="P562" s="339"/>
      <c r="Q562" s="1902"/>
      <c r="R562" s="1902"/>
      <c r="S562" s="1902"/>
      <c r="T562" s="1902"/>
      <c r="U562" s="1902"/>
      <c r="V562" s="1902"/>
      <c r="W562" s="1902"/>
      <c r="X562" s="1902"/>
      <c r="Y562" s="1902"/>
      <c r="Z562" s="1902"/>
      <c r="AA562" s="1902"/>
      <c r="AB562" s="1902"/>
      <c r="AC562" s="1902"/>
      <c r="AD562" s="1902"/>
      <c r="AE562" s="1902"/>
      <c r="AF562" s="1902"/>
      <c r="AG562" s="1902"/>
      <c r="AH562" s="1902"/>
      <c r="AI562" s="1902"/>
      <c r="AJ562" s="1902"/>
      <c r="AK562" s="1902"/>
      <c r="AL562" s="1902"/>
      <c r="AM562" s="1902"/>
      <c r="AN562" s="1902"/>
      <c r="AO562" s="1902"/>
      <c r="AP562" s="1902"/>
      <c r="AQ562" s="1902"/>
      <c r="AR562" s="1902"/>
      <c r="AS562" s="1902"/>
      <c r="AT562" s="1902"/>
      <c r="AU562" s="1902"/>
      <c r="AV562" s="1902"/>
      <c r="AW562" s="1902"/>
      <c r="AX562" s="1902"/>
      <c r="AY562" s="1902"/>
      <c r="AZ562" s="1902"/>
      <c r="BA562" s="1902"/>
      <c r="BB562" s="1902"/>
      <c r="BC562" s="1902"/>
      <c r="BD562" s="1902"/>
      <c r="BE562" s="1902"/>
      <c r="BF562" s="1902"/>
      <c r="BG562" s="1902"/>
      <c r="BH562" s="1902"/>
      <c r="BI562" s="1902"/>
      <c r="BJ562" s="1902"/>
      <c r="BK562" s="1902"/>
      <c r="BL562" s="1902"/>
      <c r="BM562" s="1902"/>
      <c r="BN562" s="1902"/>
      <c r="BO562" s="1902"/>
      <c r="BP562" s="1902"/>
      <c r="BQ562" s="1902"/>
      <c r="BR562" s="1902"/>
      <c r="BS562" s="1902"/>
      <c r="BT562" s="1902"/>
      <c r="BU562" s="1902"/>
      <c r="BV562" s="1902"/>
      <c r="BW562" s="1902"/>
      <c r="BX562" s="1902"/>
      <c r="BY562" s="1902"/>
      <c r="BZ562" s="1902"/>
      <c r="CA562" s="1902"/>
      <c r="CB562" s="1902"/>
      <c r="CC562" s="1902"/>
      <c r="CD562" s="1902"/>
      <c r="CE562" s="1902"/>
      <c r="CF562" s="1902"/>
    </row>
    <row r="563" spans="2:84" s="329" customFormat="1">
      <c r="B563" s="1902"/>
      <c r="C563" s="1902"/>
      <c r="D563" s="1902"/>
      <c r="E563" s="1902"/>
      <c r="F563" s="1902"/>
      <c r="G563" s="1902"/>
      <c r="H563" s="1902"/>
      <c r="I563" s="1902"/>
      <c r="J563" s="1902"/>
      <c r="K563" s="1902"/>
      <c r="L563" s="1940"/>
      <c r="M563" s="1940"/>
      <c r="N563" s="1940"/>
      <c r="O563" s="1940"/>
      <c r="P563" s="339"/>
      <c r="Q563" s="1902"/>
      <c r="R563" s="1902"/>
      <c r="S563" s="1902"/>
      <c r="T563" s="1902"/>
      <c r="U563" s="1902"/>
      <c r="V563" s="1902"/>
      <c r="W563" s="1902"/>
      <c r="X563" s="1902"/>
      <c r="Y563" s="1902"/>
      <c r="Z563" s="1902"/>
      <c r="AA563" s="1902"/>
      <c r="AB563" s="1902"/>
      <c r="AC563" s="1902"/>
      <c r="AD563" s="1902"/>
      <c r="AE563" s="1902"/>
      <c r="AF563" s="1902"/>
      <c r="AG563" s="1902"/>
      <c r="AH563" s="1902"/>
      <c r="AI563" s="1902"/>
      <c r="AJ563" s="1902"/>
      <c r="AK563" s="1902"/>
      <c r="AL563" s="1902"/>
      <c r="AM563" s="1902"/>
      <c r="AN563" s="1902"/>
      <c r="AO563" s="1902"/>
      <c r="AP563" s="1902"/>
      <c r="AQ563" s="1902"/>
      <c r="AR563" s="1902"/>
      <c r="AS563" s="1902"/>
      <c r="AT563" s="1902"/>
      <c r="AU563" s="1902"/>
      <c r="AV563" s="1902"/>
      <c r="AW563" s="1902"/>
      <c r="AX563" s="1902"/>
      <c r="AY563" s="1902"/>
      <c r="AZ563" s="1902"/>
      <c r="BA563" s="1902"/>
      <c r="BB563" s="1902"/>
      <c r="BC563" s="1902"/>
      <c r="BD563" s="1902"/>
      <c r="BE563" s="1902"/>
      <c r="BF563" s="1902"/>
      <c r="BG563" s="1902"/>
      <c r="BH563" s="1902"/>
      <c r="BI563" s="1902"/>
      <c r="BJ563" s="1902"/>
      <c r="BK563" s="1902"/>
      <c r="BL563" s="1902"/>
      <c r="BM563" s="1902"/>
      <c r="BN563" s="1902"/>
      <c r="BO563" s="1902"/>
      <c r="BP563" s="1902"/>
      <c r="BQ563" s="1902"/>
      <c r="BR563" s="1902"/>
      <c r="BS563" s="1902"/>
      <c r="BT563" s="1902"/>
      <c r="BU563" s="1902"/>
      <c r="BV563" s="1902"/>
      <c r="BW563" s="1902"/>
      <c r="BX563" s="1902"/>
      <c r="BY563" s="1902"/>
      <c r="BZ563" s="1902"/>
      <c r="CA563" s="1902"/>
      <c r="CB563" s="1902"/>
      <c r="CC563" s="1902"/>
      <c r="CD563" s="1902"/>
      <c r="CE563" s="1902"/>
      <c r="CF563" s="1902"/>
    </row>
    <row r="564" spans="2:84" s="329" customFormat="1">
      <c r="B564" s="1902"/>
      <c r="C564" s="1902"/>
      <c r="D564" s="1902"/>
      <c r="E564" s="1902"/>
      <c r="F564" s="1902"/>
      <c r="G564" s="1902"/>
      <c r="H564" s="1902"/>
      <c r="I564" s="1902"/>
      <c r="J564" s="1902"/>
      <c r="K564" s="1902"/>
      <c r="L564" s="1940"/>
      <c r="M564" s="1940"/>
      <c r="N564" s="1940"/>
      <c r="O564" s="1940"/>
      <c r="P564" s="339"/>
      <c r="Q564" s="1902"/>
      <c r="R564" s="1902"/>
      <c r="S564" s="1902"/>
      <c r="T564" s="1902"/>
      <c r="U564" s="1902"/>
      <c r="V564" s="1902"/>
      <c r="W564" s="1902"/>
      <c r="X564" s="1902"/>
      <c r="Y564" s="1902"/>
      <c r="Z564" s="1902"/>
      <c r="AA564" s="1902"/>
      <c r="AB564" s="1902"/>
      <c r="AC564" s="1902"/>
      <c r="AD564" s="1902"/>
      <c r="AE564" s="1902"/>
      <c r="AF564" s="1902"/>
      <c r="AG564" s="1902"/>
      <c r="AH564" s="1902"/>
      <c r="AI564" s="1902"/>
      <c r="AJ564" s="1902"/>
      <c r="AK564" s="1902"/>
      <c r="AL564" s="1902"/>
      <c r="AM564" s="1902"/>
      <c r="AN564" s="1902"/>
      <c r="AO564" s="1902"/>
      <c r="AP564" s="1902"/>
      <c r="AQ564" s="1902"/>
      <c r="AR564" s="1902"/>
      <c r="AS564" s="1902"/>
      <c r="AT564" s="1902"/>
      <c r="AU564" s="1902"/>
      <c r="AV564" s="1902"/>
      <c r="AW564" s="1902"/>
      <c r="AX564" s="1902"/>
      <c r="AY564" s="1902"/>
      <c r="AZ564" s="1902"/>
      <c r="BA564" s="1902"/>
      <c r="BB564" s="1902"/>
      <c r="BC564" s="1902"/>
      <c r="BD564" s="1902"/>
      <c r="BE564" s="1902"/>
      <c r="BF564" s="1902"/>
      <c r="BG564" s="1902"/>
      <c r="BH564" s="1902"/>
      <c r="BI564" s="1902"/>
      <c r="BJ564" s="1902"/>
      <c r="BK564" s="1902"/>
      <c r="BL564" s="1902"/>
      <c r="BM564" s="1902"/>
      <c r="BN564" s="1902"/>
      <c r="BO564" s="1902"/>
      <c r="BP564" s="1902"/>
      <c r="BQ564" s="1902"/>
      <c r="BR564" s="1902"/>
      <c r="BS564" s="1902"/>
      <c r="BT564" s="1902"/>
      <c r="BU564" s="1902"/>
      <c r="BV564" s="1902"/>
      <c r="BW564" s="1902"/>
      <c r="BX564" s="1902"/>
      <c r="BY564" s="1902"/>
      <c r="BZ564" s="1902"/>
      <c r="CA564" s="1902"/>
      <c r="CB564" s="1902"/>
      <c r="CC564" s="1902"/>
      <c r="CD564" s="1902"/>
      <c r="CE564" s="1902"/>
      <c r="CF564" s="1902"/>
    </row>
    <row r="565" spans="2:84" s="329" customFormat="1">
      <c r="B565" s="1902"/>
      <c r="C565" s="1902"/>
      <c r="D565" s="1902"/>
      <c r="E565" s="1902"/>
      <c r="F565" s="1902"/>
      <c r="G565" s="1902"/>
      <c r="H565" s="1902"/>
      <c r="I565" s="1902"/>
      <c r="J565" s="1902"/>
      <c r="K565" s="1902"/>
      <c r="L565" s="1940"/>
      <c r="M565" s="1940"/>
      <c r="N565" s="1940"/>
      <c r="O565" s="1940"/>
      <c r="P565" s="339"/>
      <c r="Q565" s="1902"/>
      <c r="R565" s="1902"/>
      <c r="S565" s="1902"/>
      <c r="T565" s="1902"/>
      <c r="U565" s="1902"/>
      <c r="V565" s="1902"/>
      <c r="W565" s="1902"/>
      <c r="X565" s="1902"/>
      <c r="Y565" s="1902"/>
      <c r="Z565" s="1902"/>
      <c r="AA565" s="1902"/>
      <c r="AB565" s="1902"/>
      <c r="AC565" s="1902"/>
      <c r="AD565" s="1902"/>
      <c r="AE565" s="1902"/>
      <c r="AF565" s="1902"/>
      <c r="AG565" s="1902"/>
      <c r="AH565" s="1902"/>
      <c r="AI565" s="1902"/>
      <c r="AJ565" s="1902"/>
      <c r="AK565" s="1902"/>
      <c r="AL565" s="1902"/>
      <c r="AM565" s="1902"/>
      <c r="AN565" s="1902"/>
      <c r="AO565" s="1902"/>
      <c r="AP565" s="1902"/>
      <c r="AQ565" s="1902"/>
      <c r="AR565" s="1902"/>
      <c r="AS565" s="1902"/>
      <c r="AT565" s="1902"/>
      <c r="AU565" s="1902"/>
      <c r="AV565" s="1902"/>
      <c r="AW565" s="1902"/>
      <c r="AX565" s="1902"/>
      <c r="AY565" s="1902"/>
      <c r="AZ565" s="1902"/>
      <c r="BA565" s="1902"/>
      <c r="BB565" s="1902"/>
      <c r="BC565" s="1902"/>
      <c r="BD565" s="1902"/>
      <c r="BE565" s="1902"/>
      <c r="BF565" s="1902"/>
      <c r="BG565" s="1902"/>
      <c r="BH565" s="1902"/>
      <c r="BI565" s="1902"/>
      <c r="BJ565" s="1902"/>
      <c r="BK565" s="1902"/>
      <c r="BL565" s="1902"/>
      <c r="BM565" s="1902"/>
      <c r="BN565" s="1902"/>
      <c r="BO565" s="1902"/>
      <c r="BP565" s="1902"/>
      <c r="BQ565" s="1902"/>
      <c r="BR565" s="1902"/>
      <c r="BS565" s="1902"/>
      <c r="BT565" s="1902"/>
      <c r="BU565" s="1902"/>
      <c r="BV565" s="1902"/>
      <c r="BW565" s="1902"/>
      <c r="BX565" s="1902"/>
      <c r="BY565" s="1902"/>
      <c r="BZ565" s="1902"/>
      <c r="CA565" s="1902"/>
      <c r="CB565" s="1902"/>
      <c r="CC565" s="1902"/>
      <c r="CD565" s="1902"/>
      <c r="CE565" s="1902"/>
      <c r="CF565" s="1902"/>
    </row>
    <row r="566" spans="2:84" s="329" customFormat="1">
      <c r="B566" s="1902"/>
      <c r="C566" s="1902"/>
      <c r="D566" s="1902"/>
      <c r="E566" s="1902"/>
      <c r="F566" s="1902"/>
      <c r="G566" s="1902"/>
      <c r="H566" s="1902"/>
      <c r="I566" s="1902"/>
      <c r="J566" s="1902"/>
      <c r="K566" s="1902"/>
      <c r="L566" s="1940"/>
      <c r="M566" s="1940"/>
      <c r="N566" s="1940"/>
      <c r="O566" s="1940"/>
      <c r="P566" s="339"/>
      <c r="Q566" s="1902"/>
      <c r="R566" s="1902"/>
      <c r="S566" s="1902"/>
      <c r="T566" s="1902"/>
      <c r="U566" s="1902"/>
      <c r="V566" s="1902"/>
      <c r="W566" s="1902"/>
      <c r="X566" s="1902"/>
      <c r="Y566" s="1902"/>
      <c r="Z566" s="1902"/>
      <c r="AA566" s="1902"/>
      <c r="AB566" s="1902"/>
      <c r="AC566" s="1902"/>
      <c r="AD566" s="1902"/>
      <c r="AE566" s="1902"/>
      <c r="AF566" s="1902"/>
      <c r="AG566" s="1902"/>
      <c r="AH566" s="1902"/>
      <c r="AI566" s="1902"/>
      <c r="AJ566" s="1902"/>
      <c r="AK566" s="1902"/>
      <c r="AL566" s="1902"/>
      <c r="AM566" s="1902"/>
      <c r="AN566" s="1902"/>
      <c r="AO566" s="1902"/>
      <c r="AP566" s="1902"/>
      <c r="AQ566" s="1902"/>
      <c r="AR566" s="1902"/>
      <c r="AS566" s="1902"/>
      <c r="AT566" s="1902"/>
      <c r="AU566" s="1902"/>
      <c r="AV566" s="1902"/>
      <c r="AW566" s="1902"/>
      <c r="AX566" s="1902"/>
      <c r="AY566" s="1902"/>
      <c r="AZ566" s="1902"/>
      <c r="BA566" s="1902"/>
      <c r="BB566" s="1902"/>
      <c r="BC566" s="1902"/>
      <c r="BD566" s="1902"/>
      <c r="BE566" s="1902"/>
      <c r="BF566" s="1902"/>
      <c r="BG566" s="1902"/>
      <c r="BH566" s="1902"/>
      <c r="BI566" s="1902"/>
      <c r="BJ566" s="1902"/>
      <c r="BK566" s="1902"/>
      <c r="BL566" s="1902"/>
      <c r="BM566" s="1902"/>
      <c r="BN566" s="1902"/>
      <c r="BO566" s="1902"/>
      <c r="BP566" s="1902"/>
      <c r="BQ566" s="1902"/>
      <c r="BR566" s="1902"/>
      <c r="BS566" s="1902"/>
      <c r="BT566" s="1902"/>
      <c r="BU566" s="1902"/>
      <c r="BV566" s="1902"/>
      <c r="BW566" s="1902"/>
      <c r="BX566" s="1902"/>
      <c r="BY566" s="1902"/>
      <c r="BZ566" s="1902"/>
      <c r="CA566" s="1902"/>
      <c r="CB566" s="1902"/>
      <c r="CC566" s="1902"/>
      <c r="CD566" s="1902"/>
      <c r="CE566" s="1902"/>
      <c r="CF566" s="1902"/>
    </row>
    <row r="567" spans="2:84" s="329" customFormat="1">
      <c r="B567" s="1902"/>
      <c r="C567" s="1902"/>
      <c r="D567" s="1902"/>
      <c r="E567" s="1902"/>
      <c r="F567" s="1902"/>
      <c r="G567" s="1902"/>
      <c r="H567" s="1902"/>
      <c r="I567" s="1902"/>
      <c r="J567" s="1902"/>
      <c r="K567" s="1902"/>
      <c r="L567" s="1940"/>
      <c r="M567" s="1940"/>
      <c r="N567" s="1940"/>
      <c r="O567" s="1940"/>
      <c r="P567" s="339"/>
      <c r="Q567" s="1902"/>
      <c r="R567" s="1902"/>
      <c r="S567" s="1902"/>
      <c r="T567" s="1902"/>
      <c r="U567" s="1902"/>
      <c r="V567" s="1902"/>
      <c r="W567" s="1902"/>
      <c r="X567" s="1902"/>
      <c r="Y567" s="1902"/>
      <c r="Z567" s="1902"/>
      <c r="AA567" s="1902"/>
      <c r="AB567" s="1902"/>
      <c r="AC567" s="1902"/>
      <c r="AD567" s="1902"/>
      <c r="AE567" s="1902"/>
      <c r="AF567" s="1902"/>
      <c r="AG567" s="1902"/>
      <c r="AH567" s="1902"/>
      <c r="AI567" s="1902"/>
      <c r="AJ567" s="1902"/>
      <c r="AK567" s="1902"/>
      <c r="AL567" s="1902"/>
      <c r="AM567" s="1902"/>
      <c r="AN567" s="1902"/>
      <c r="AO567" s="1902"/>
      <c r="AP567" s="1902"/>
      <c r="AQ567" s="1902"/>
      <c r="AR567" s="1902"/>
      <c r="AS567" s="1902"/>
      <c r="AT567" s="1902"/>
      <c r="AU567" s="1902"/>
      <c r="AV567" s="1902"/>
      <c r="AW567" s="1902"/>
      <c r="AX567" s="1902"/>
      <c r="AY567" s="1902"/>
      <c r="AZ567" s="1902"/>
      <c r="BA567" s="1902"/>
      <c r="BB567" s="1902"/>
      <c r="BC567" s="1902"/>
      <c r="BD567" s="1902"/>
      <c r="BE567" s="1902"/>
      <c r="BF567" s="1902"/>
      <c r="BG567" s="1902"/>
      <c r="BH567" s="1902"/>
      <c r="BI567" s="1902"/>
      <c r="BJ567" s="1902"/>
      <c r="BK567" s="1902"/>
      <c r="BL567" s="1902"/>
      <c r="BM567" s="1902"/>
      <c r="BN567" s="1902"/>
      <c r="BO567" s="1902"/>
      <c r="BP567" s="1902"/>
      <c r="BQ567" s="1902"/>
      <c r="BR567" s="1902"/>
      <c r="BS567" s="1902"/>
      <c r="BT567" s="1902"/>
      <c r="BU567" s="1902"/>
      <c r="BV567" s="1902"/>
      <c r="BW567" s="1902"/>
      <c r="BX567" s="1902"/>
      <c r="BY567" s="1902"/>
      <c r="BZ567" s="1902"/>
      <c r="CA567" s="1902"/>
      <c r="CB567" s="1902"/>
      <c r="CC567" s="1902"/>
      <c r="CD567" s="1902"/>
      <c r="CE567" s="1902"/>
      <c r="CF567" s="1902"/>
    </row>
    <row r="568" spans="2:84" s="329" customFormat="1">
      <c r="B568" s="1902"/>
      <c r="C568" s="1902"/>
      <c r="D568" s="1902"/>
      <c r="E568" s="1902"/>
      <c r="F568" s="1902"/>
      <c r="G568" s="1902"/>
      <c r="H568" s="1902"/>
      <c r="I568" s="1902"/>
      <c r="J568" s="1902"/>
      <c r="K568" s="1902"/>
      <c r="L568" s="1940"/>
      <c r="M568" s="1940"/>
      <c r="N568" s="1940"/>
      <c r="O568" s="1940"/>
      <c r="P568" s="339"/>
      <c r="Q568" s="1902"/>
      <c r="R568" s="1902"/>
      <c r="S568" s="1902"/>
      <c r="T568" s="1902"/>
      <c r="U568" s="1902"/>
      <c r="V568" s="1902"/>
      <c r="W568" s="1902"/>
      <c r="X568" s="1902"/>
      <c r="Y568" s="1902"/>
      <c r="Z568" s="1902"/>
      <c r="AA568" s="1902"/>
      <c r="AB568" s="1902"/>
      <c r="AC568" s="1902"/>
      <c r="AD568" s="1902"/>
      <c r="AE568" s="1902"/>
      <c r="AF568" s="1902"/>
      <c r="AG568" s="1902"/>
      <c r="AH568" s="1902"/>
      <c r="AI568" s="1902"/>
      <c r="AJ568" s="1902"/>
      <c r="AK568" s="1902"/>
      <c r="AL568" s="1902"/>
      <c r="AM568" s="1902"/>
      <c r="AN568" s="1902"/>
      <c r="AO568" s="1902"/>
      <c r="AP568" s="1902"/>
      <c r="AQ568" s="1902"/>
      <c r="AR568" s="1902"/>
      <c r="AS568" s="1902"/>
      <c r="AT568" s="1902"/>
      <c r="AU568" s="1902"/>
      <c r="AV568" s="1902"/>
      <c r="AW568" s="1902"/>
      <c r="AX568" s="1902"/>
      <c r="AY568" s="1902"/>
      <c r="AZ568" s="1902"/>
      <c r="BA568" s="1902"/>
      <c r="BB568" s="1902"/>
      <c r="BC568" s="1902"/>
      <c r="BD568" s="1902"/>
      <c r="BE568" s="1902"/>
      <c r="BF568" s="1902"/>
      <c r="BG568" s="1902"/>
      <c r="BH568" s="1902"/>
      <c r="BI568" s="1902"/>
      <c r="BJ568" s="1902"/>
      <c r="BK568" s="1902"/>
      <c r="BL568" s="1902"/>
      <c r="BM568" s="1902"/>
      <c r="BN568" s="1902"/>
      <c r="BO568" s="1902"/>
      <c r="BP568" s="1902"/>
      <c r="BQ568" s="1902"/>
      <c r="BR568" s="1902"/>
      <c r="BS568" s="1902"/>
      <c r="BT568" s="1902"/>
      <c r="BU568" s="1902"/>
      <c r="BV568" s="1902"/>
      <c r="BW568" s="1902"/>
      <c r="BX568" s="1902"/>
      <c r="BY568" s="1902"/>
      <c r="BZ568" s="1902"/>
      <c r="CA568" s="1902"/>
      <c r="CB568" s="1902"/>
      <c r="CC568" s="1902"/>
      <c r="CD568" s="1902"/>
      <c r="CE568" s="1902"/>
      <c r="CF568" s="1902"/>
    </row>
    <row r="569" spans="2:84" s="329" customFormat="1">
      <c r="B569" s="1902"/>
      <c r="C569" s="1902"/>
      <c r="D569" s="1902"/>
      <c r="E569" s="1902"/>
      <c r="F569" s="1902"/>
      <c r="G569" s="1902"/>
      <c r="H569" s="1902"/>
      <c r="I569" s="1902"/>
      <c r="J569" s="1902"/>
      <c r="K569" s="1902"/>
      <c r="L569" s="1940"/>
      <c r="M569" s="1940"/>
      <c r="N569" s="1940"/>
      <c r="O569" s="1940"/>
      <c r="P569" s="339"/>
      <c r="Q569" s="1902"/>
      <c r="R569" s="1902"/>
      <c r="S569" s="1902"/>
      <c r="T569" s="1902"/>
      <c r="U569" s="1902"/>
      <c r="V569" s="1902"/>
      <c r="W569" s="1902"/>
      <c r="X569" s="1902"/>
      <c r="Y569" s="1902"/>
      <c r="Z569" s="1902"/>
      <c r="AA569" s="1902"/>
      <c r="AB569" s="1902"/>
      <c r="AC569" s="1902"/>
      <c r="AD569" s="1902"/>
      <c r="AE569" s="1902"/>
      <c r="AF569" s="1902"/>
      <c r="AG569" s="1902"/>
      <c r="AH569" s="1902"/>
      <c r="AI569" s="1902"/>
      <c r="AJ569" s="1902"/>
      <c r="AK569" s="1902"/>
      <c r="AL569" s="1902"/>
      <c r="AM569" s="1902"/>
      <c r="AN569" s="1902"/>
      <c r="AO569" s="1902"/>
      <c r="AP569" s="1902"/>
      <c r="AQ569" s="1902"/>
      <c r="AR569" s="1902"/>
      <c r="AS569" s="1902"/>
      <c r="AT569" s="1902"/>
      <c r="AU569" s="1902"/>
      <c r="AV569" s="1902"/>
      <c r="AW569" s="1902"/>
      <c r="AX569" s="1902"/>
      <c r="AY569" s="1902"/>
      <c r="AZ569" s="1902"/>
      <c r="BA569" s="1902"/>
      <c r="BB569" s="1902"/>
      <c r="BC569" s="1902"/>
      <c r="BD569" s="1902"/>
      <c r="BE569" s="1902"/>
      <c r="BF569" s="1902"/>
      <c r="BG569" s="1902"/>
      <c r="BH569" s="1902"/>
      <c r="BI569" s="1902"/>
      <c r="BJ569" s="1902"/>
      <c r="BK569" s="1902"/>
      <c r="BL569" s="1902"/>
      <c r="BM569" s="1902"/>
      <c r="BN569" s="1902"/>
      <c r="BO569" s="1902"/>
      <c r="BP569" s="1902"/>
      <c r="BQ569" s="1902"/>
      <c r="BR569" s="1902"/>
      <c r="BS569" s="1902"/>
      <c r="BT569" s="1902"/>
      <c r="BU569" s="1902"/>
      <c r="BV569" s="1902"/>
      <c r="BW569" s="1902"/>
      <c r="BX569" s="1902"/>
      <c r="BY569" s="1902"/>
      <c r="BZ569" s="1902"/>
      <c r="CA569" s="1902"/>
      <c r="CB569" s="1902"/>
      <c r="CC569" s="1902"/>
      <c r="CD569" s="1902"/>
      <c r="CE569" s="1902"/>
      <c r="CF569" s="1902"/>
    </row>
    <row r="570" spans="2:84" s="329" customFormat="1">
      <c r="B570" s="1902"/>
      <c r="C570" s="1902"/>
      <c r="D570" s="1902"/>
      <c r="E570" s="1902"/>
      <c r="F570" s="1902"/>
      <c r="G570" s="1902"/>
      <c r="H570" s="1902"/>
      <c r="I570" s="1902"/>
      <c r="J570" s="1902"/>
      <c r="K570" s="1902"/>
      <c r="L570" s="1940"/>
      <c r="M570" s="1940"/>
      <c r="N570" s="1940"/>
      <c r="O570" s="1940"/>
      <c r="P570" s="339"/>
      <c r="Q570" s="1902"/>
      <c r="R570" s="1902"/>
      <c r="S570" s="1902"/>
      <c r="T570" s="1902"/>
      <c r="U570" s="1902"/>
      <c r="V570" s="1902"/>
      <c r="W570" s="1902"/>
      <c r="X570" s="1902"/>
      <c r="Y570" s="1902"/>
      <c r="Z570" s="1902"/>
      <c r="AA570" s="1902"/>
      <c r="AB570" s="1902"/>
      <c r="AC570" s="1902"/>
      <c r="AD570" s="1902"/>
      <c r="AE570" s="1902"/>
      <c r="AF570" s="1902"/>
      <c r="AG570" s="1902"/>
      <c r="AH570" s="1902"/>
      <c r="AI570" s="1902"/>
      <c r="AJ570" s="1902"/>
      <c r="AK570" s="1902"/>
      <c r="AL570" s="1902"/>
      <c r="AM570" s="1902"/>
      <c r="AN570" s="1902"/>
      <c r="AO570" s="1902"/>
      <c r="AP570" s="1902"/>
      <c r="AQ570" s="1902"/>
      <c r="AR570" s="1902"/>
      <c r="AS570" s="1902"/>
      <c r="AT570" s="1902"/>
      <c r="AU570" s="1902"/>
      <c r="AV570" s="1902"/>
      <c r="AW570" s="1902"/>
      <c r="AX570" s="1902"/>
      <c r="AY570" s="1902"/>
      <c r="AZ570" s="1902"/>
      <c r="BA570" s="1902"/>
      <c r="BB570" s="1902"/>
      <c r="BC570" s="1902"/>
      <c r="BD570" s="1902"/>
      <c r="BE570" s="1902"/>
      <c r="BF570" s="1902"/>
      <c r="BG570" s="1902"/>
      <c r="BH570" s="1902"/>
      <c r="BI570" s="1902"/>
      <c r="BJ570" s="1902"/>
      <c r="BK570" s="1902"/>
      <c r="BL570" s="1902"/>
      <c r="BM570" s="1902"/>
      <c r="BN570" s="1902"/>
      <c r="BO570" s="1902"/>
      <c r="BP570" s="1902"/>
      <c r="BQ570" s="1902"/>
      <c r="BR570" s="1902"/>
      <c r="BS570" s="1902"/>
      <c r="BT570" s="1902"/>
      <c r="BU570" s="1902"/>
      <c r="BV570" s="1902"/>
      <c r="BW570" s="1902"/>
      <c r="BX570" s="1902"/>
      <c r="BY570" s="1902"/>
      <c r="BZ570" s="1902"/>
      <c r="CA570" s="1902"/>
      <c r="CB570" s="1902"/>
      <c r="CC570" s="1902"/>
      <c r="CD570" s="1902"/>
      <c r="CE570" s="1902"/>
      <c r="CF570" s="1902"/>
    </row>
    <row r="571" spans="2:84" s="329" customFormat="1">
      <c r="B571" s="1902"/>
      <c r="C571" s="1902"/>
      <c r="D571" s="1902"/>
      <c r="E571" s="1902"/>
      <c r="F571" s="1902"/>
      <c r="G571" s="1902"/>
      <c r="H571" s="1902"/>
      <c r="I571" s="1902"/>
      <c r="J571" s="1902"/>
      <c r="K571" s="1902"/>
      <c r="L571" s="1940"/>
      <c r="M571" s="1940"/>
      <c r="N571" s="1940"/>
      <c r="O571" s="1940"/>
      <c r="P571" s="339"/>
      <c r="Q571" s="1902"/>
      <c r="R571" s="1902"/>
      <c r="S571" s="1902"/>
      <c r="T571" s="1902"/>
      <c r="U571" s="1902"/>
      <c r="V571" s="1902"/>
      <c r="W571" s="1902"/>
      <c r="X571" s="1902"/>
      <c r="Y571" s="1902"/>
      <c r="Z571" s="1902"/>
      <c r="AA571" s="1902"/>
      <c r="AB571" s="1902"/>
      <c r="AC571" s="1902"/>
      <c r="AD571" s="1902"/>
      <c r="AE571" s="1902"/>
      <c r="AF571" s="1902"/>
      <c r="AG571" s="1902"/>
      <c r="AH571" s="1902"/>
      <c r="AI571" s="1902"/>
      <c r="AJ571" s="1902"/>
      <c r="AK571" s="1902"/>
      <c r="AL571" s="1902"/>
      <c r="AM571" s="1902"/>
      <c r="AN571" s="1902"/>
      <c r="AO571" s="1902"/>
      <c r="AP571" s="1902"/>
      <c r="AQ571" s="1902"/>
      <c r="AR571" s="1902"/>
      <c r="AS571" s="1902"/>
      <c r="AT571" s="1902"/>
      <c r="AU571" s="1902"/>
      <c r="AV571" s="1902"/>
      <c r="AW571" s="1902"/>
      <c r="AX571" s="1902"/>
      <c r="AY571" s="1902"/>
      <c r="AZ571" s="1902"/>
      <c r="BA571" s="1902"/>
      <c r="BB571" s="1902"/>
      <c r="BC571" s="1902"/>
      <c r="BD571" s="1902"/>
      <c r="BE571" s="1902"/>
      <c r="BF571" s="1902"/>
      <c r="BG571" s="1902"/>
      <c r="BH571" s="1902"/>
      <c r="BI571" s="1902"/>
      <c r="BJ571" s="1902"/>
      <c r="BK571" s="1902"/>
      <c r="BL571" s="1902"/>
      <c r="BM571" s="1902"/>
      <c r="BN571" s="1902"/>
      <c r="BO571" s="1902"/>
      <c r="BP571" s="1902"/>
      <c r="BQ571" s="1902"/>
      <c r="BR571" s="1902"/>
      <c r="BS571" s="1902"/>
      <c r="BT571" s="1902"/>
      <c r="BU571" s="1902"/>
      <c r="BV571" s="1902"/>
      <c r="BW571" s="1902"/>
      <c r="BX571" s="1902"/>
      <c r="BY571" s="1902"/>
      <c r="BZ571" s="1902"/>
      <c r="CA571" s="1902"/>
      <c r="CB571" s="1902"/>
      <c r="CC571" s="1902"/>
      <c r="CD571" s="1902"/>
      <c r="CE571" s="1902"/>
      <c r="CF571" s="1902"/>
    </row>
    <row r="572" spans="2:84" s="329" customFormat="1">
      <c r="B572" s="1902"/>
      <c r="C572" s="1902"/>
      <c r="D572" s="1902"/>
      <c r="E572" s="1902"/>
      <c r="F572" s="1902"/>
      <c r="G572" s="1902"/>
      <c r="H572" s="1902"/>
      <c r="I572" s="1902"/>
      <c r="J572" s="1902"/>
      <c r="K572" s="1902"/>
      <c r="L572" s="1940"/>
      <c r="M572" s="1940"/>
      <c r="N572" s="1940"/>
      <c r="O572" s="1940"/>
      <c r="P572" s="339"/>
      <c r="Q572" s="1902"/>
      <c r="R572" s="1902"/>
      <c r="S572" s="1902"/>
      <c r="T572" s="1902"/>
      <c r="U572" s="1902"/>
      <c r="V572" s="1902"/>
      <c r="W572" s="1902"/>
      <c r="X572" s="1902"/>
      <c r="Y572" s="1902"/>
      <c r="Z572" s="1902"/>
      <c r="AA572" s="1902"/>
      <c r="AB572" s="1902"/>
      <c r="AC572" s="1902"/>
      <c r="AD572" s="1902"/>
      <c r="AE572" s="1902"/>
      <c r="AF572" s="1902"/>
      <c r="AG572" s="1902"/>
      <c r="AH572" s="1902"/>
      <c r="AI572" s="1902"/>
      <c r="AJ572" s="1902"/>
      <c r="AK572" s="1902"/>
      <c r="AL572" s="1902"/>
      <c r="AM572" s="1902"/>
      <c r="AN572" s="1902"/>
      <c r="AO572" s="1902"/>
      <c r="AP572" s="1902"/>
      <c r="AQ572" s="1902"/>
      <c r="AR572" s="1902"/>
      <c r="AS572" s="1902"/>
      <c r="AT572" s="1902"/>
      <c r="AU572" s="1902"/>
      <c r="AV572" s="1902"/>
      <c r="AW572" s="1902"/>
      <c r="AX572" s="1902"/>
      <c r="AY572" s="1902"/>
      <c r="AZ572" s="1902"/>
      <c r="BA572" s="1902"/>
      <c r="BB572" s="1902"/>
      <c r="BC572" s="1902"/>
      <c r="BD572" s="1902"/>
      <c r="BE572" s="1902"/>
      <c r="BF572" s="1902"/>
      <c r="BG572" s="1902"/>
      <c r="BH572" s="1902"/>
      <c r="BI572" s="1902"/>
      <c r="BJ572" s="1902"/>
      <c r="BK572" s="1902"/>
      <c r="BL572" s="1902"/>
      <c r="BM572" s="1902"/>
      <c r="BN572" s="1902"/>
      <c r="BO572" s="1902"/>
      <c r="BP572" s="1902"/>
      <c r="BQ572" s="1902"/>
      <c r="BR572" s="1902"/>
      <c r="BS572" s="1902"/>
      <c r="BT572" s="1902"/>
      <c r="BU572" s="1902"/>
      <c r="BV572" s="1902"/>
      <c r="BW572" s="1902"/>
      <c r="BX572" s="1902"/>
      <c r="BY572" s="1902"/>
      <c r="BZ572" s="1902"/>
      <c r="CA572" s="1902"/>
      <c r="CB572" s="1902"/>
      <c r="CC572" s="1902"/>
      <c r="CD572" s="1902"/>
      <c r="CE572" s="1902"/>
      <c r="CF572" s="1902"/>
    </row>
    <row r="573" spans="2:84" s="329" customFormat="1">
      <c r="B573" s="1902"/>
      <c r="C573" s="1902"/>
      <c r="D573" s="1902"/>
      <c r="E573" s="1902"/>
      <c r="F573" s="1902"/>
      <c r="G573" s="1902"/>
      <c r="H573" s="1902"/>
      <c r="I573" s="1902"/>
      <c r="J573" s="1902"/>
      <c r="K573" s="1902"/>
      <c r="L573" s="1940"/>
      <c r="M573" s="1940"/>
      <c r="N573" s="1940"/>
      <c r="O573" s="1940"/>
      <c r="P573" s="339"/>
      <c r="Q573" s="1902"/>
      <c r="R573" s="1902"/>
      <c r="S573" s="1902"/>
      <c r="T573" s="1902"/>
      <c r="U573" s="1902"/>
      <c r="V573" s="1902"/>
      <c r="W573" s="1902"/>
      <c r="X573" s="1902"/>
      <c r="Y573" s="1902"/>
      <c r="Z573" s="1902"/>
      <c r="AA573" s="1902"/>
      <c r="AB573" s="1902"/>
      <c r="AC573" s="1902"/>
      <c r="AD573" s="1902"/>
      <c r="AE573" s="1902"/>
      <c r="AF573" s="1902"/>
      <c r="AG573" s="1902"/>
      <c r="AH573" s="1902"/>
      <c r="AI573" s="1902"/>
      <c r="AJ573" s="1902"/>
      <c r="AK573" s="1902"/>
      <c r="AL573" s="1902"/>
      <c r="AM573" s="1902"/>
      <c r="AN573" s="1902"/>
      <c r="AO573" s="1902"/>
      <c r="AP573" s="1902"/>
      <c r="AQ573" s="1902"/>
      <c r="AR573" s="1902"/>
      <c r="AS573" s="1902"/>
      <c r="AT573" s="1902"/>
      <c r="AU573" s="1902"/>
      <c r="AV573" s="1902"/>
      <c r="AW573" s="1902"/>
      <c r="AX573" s="1902"/>
      <c r="AY573" s="1902"/>
      <c r="AZ573" s="1902"/>
      <c r="BA573" s="1902"/>
      <c r="BB573" s="1902"/>
      <c r="BC573" s="1902"/>
      <c r="BD573" s="1902"/>
      <c r="BE573" s="1902"/>
      <c r="BF573" s="1902"/>
      <c r="BG573" s="1902"/>
      <c r="BH573" s="1902"/>
      <c r="BI573" s="1902"/>
      <c r="BJ573" s="1902"/>
      <c r="BK573" s="1902"/>
      <c r="BL573" s="1902"/>
      <c r="BM573" s="1902"/>
      <c r="BN573" s="1902"/>
      <c r="BO573" s="1902"/>
      <c r="BP573" s="1902"/>
      <c r="BQ573" s="1902"/>
      <c r="BR573" s="1902"/>
      <c r="BS573" s="1902"/>
      <c r="BT573" s="1902"/>
      <c r="BU573" s="1902"/>
      <c r="BV573" s="1902"/>
      <c r="BW573" s="1902"/>
      <c r="BX573" s="1902"/>
      <c r="BY573" s="1902"/>
      <c r="BZ573" s="1902"/>
      <c r="CA573" s="1902"/>
      <c r="CB573" s="1902"/>
      <c r="CC573" s="1902"/>
      <c r="CD573" s="1902"/>
      <c r="CE573" s="1902"/>
      <c r="CF573" s="1902"/>
    </row>
    <row r="574" spans="2:84" s="329" customFormat="1">
      <c r="B574" s="1902"/>
      <c r="C574" s="1902"/>
      <c r="D574" s="1902"/>
      <c r="E574" s="1902"/>
      <c r="F574" s="1902"/>
      <c r="G574" s="1902"/>
      <c r="H574" s="1902"/>
      <c r="I574" s="1902"/>
      <c r="J574" s="1902"/>
      <c r="K574" s="1902"/>
      <c r="L574" s="1940"/>
      <c r="M574" s="1940"/>
      <c r="N574" s="1940"/>
      <c r="O574" s="1940"/>
      <c r="P574" s="339"/>
      <c r="Q574" s="1902"/>
      <c r="R574" s="1902"/>
      <c r="S574" s="1902"/>
      <c r="T574" s="1902"/>
      <c r="U574" s="1902"/>
      <c r="V574" s="1902"/>
      <c r="W574" s="1902"/>
      <c r="X574" s="1902"/>
      <c r="Y574" s="1902"/>
      <c r="Z574" s="1902"/>
      <c r="AA574" s="1902"/>
      <c r="AB574" s="1902"/>
      <c r="AC574" s="1902"/>
      <c r="AD574" s="1902"/>
      <c r="AE574" s="1902"/>
      <c r="AF574" s="1902"/>
      <c r="AG574" s="1902"/>
      <c r="AH574" s="1902"/>
      <c r="AI574" s="1902"/>
      <c r="AJ574" s="1902"/>
      <c r="AK574" s="1902"/>
      <c r="AL574" s="1902"/>
      <c r="AM574" s="1902"/>
      <c r="AN574" s="1902"/>
      <c r="AO574" s="1902"/>
      <c r="AP574" s="1902"/>
      <c r="AQ574" s="1902"/>
      <c r="AR574" s="1902"/>
      <c r="AS574" s="1902"/>
      <c r="AT574" s="1902"/>
      <c r="AU574" s="1902"/>
      <c r="AV574" s="1902"/>
      <c r="AW574" s="1902"/>
      <c r="AX574" s="1902"/>
      <c r="AY574" s="1902"/>
      <c r="AZ574" s="1902"/>
      <c r="BA574" s="1902"/>
      <c r="BB574" s="1902"/>
      <c r="BC574" s="1902"/>
      <c r="BD574" s="1902"/>
      <c r="BE574" s="1902"/>
      <c r="BF574" s="1902"/>
      <c r="BG574" s="1902"/>
      <c r="BH574" s="1902"/>
      <c r="BI574" s="1902"/>
      <c r="BJ574" s="1902"/>
      <c r="BK574" s="1902"/>
      <c r="BL574" s="1902"/>
      <c r="BM574" s="1902"/>
      <c r="BN574" s="1902"/>
      <c r="BO574" s="1902"/>
      <c r="BP574" s="1902"/>
      <c r="BQ574" s="1902"/>
      <c r="BR574" s="1902"/>
      <c r="BS574" s="1902"/>
      <c r="BT574" s="1902"/>
      <c r="BU574" s="1902"/>
      <c r="BV574" s="1902"/>
      <c r="BW574" s="1902"/>
      <c r="BX574" s="1902"/>
      <c r="BY574" s="1902"/>
      <c r="BZ574" s="1902"/>
      <c r="CA574" s="1902"/>
      <c r="CB574" s="1902"/>
      <c r="CC574" s="1902"/>
      <c r="CD574" s="1902"/>
      <c r="CE574" s="1902"/>
      <c r="CF574" s="1902"/>
    </row>
    <row r="575" spans="2:84" s="329" customFormat="1">
      <c r="B575" s="1902"/>
      <c r="C575" s="1902"/>
      <c r="D575" s="1902"/>
      <c r="E575" s="1902"/>
      <c r="F575" s="1902"/>
      <c r="G575" s="1902"/>
      <c r="H575" s="1902"/>
      <c r="I575" s="1902"/>
      <c r="J575" s="1902"/>
      <c r="K575" s="1902"/>
      <c r="L575" s="1940"/>
      <c r="M575" s="1940"/>
      <c r="N575" s="1940"/>
      <c r="O575" s="1940"/>
      <c r="P575" s="339"/>
      <c r="Q575" s="1902"/>
      <c r="R575" s="1902"/>
      <c r="S575" s="1902"/>
      <c r="T575" s="1902"/>
      <c r="U575" s="1902"/>
      <c r="V575" s="1902"/>
      <c r="W575" s="1902"/>
      <c r="X575" s="1902"/>
      <c r="Y575" s="1902"/>
      <c r="Z575" s="1902"/>
      <c r="AA575" s="1902"/>
      <c r="AB575" s="1902"/>
      <c r="AC575" s="1902"/>
      <c r="AD575" s="1902"/>
      <c r="AE575" s="1902"/>
      <c r="AF575" s="1902"/>
      <c r="AG575" s="1902"/>
      <c r="AH575" s="1902"/>
      <c r="AI575" s="1902"/>
      <c r="AJ575" s="1902"/>
      <c r="AK575" s="1902"/>
      <c r="AL575" s="1902"/>
      <c r="AM575" s="1902"/>
      <c r="AN575" s="1902"/>
      <c r="AO575" s="1902"/>
      <c r="AP575" s="1902"/>
      <c r="AQ575" s="1902"/>
      <c r="AR575" s="1902"/>
      <c r="AS575" s="1902"/>
      <c r="AT575" s="1902"/>
      <c r="AU575" s="1902"/>
      <c r="AV575" s="1902"/>
      <c r="AW575" s="1902"/>
      <c r="AX575" s="1902"/>
      <c r="AY575" s="1902"/>
      <c r="AZ575" s="1902"/>
      <c r="BA575" s="1902"/>
      <c r="BB575" s="1902"/>
      <c r="BC575" s="1902"/>
      <c r="BD575" s="1902"/>
      <c r="BE575" s="1902"/>
      <c r="BF575" s="1902"/>
      <c r="BG575" s="1902"/>
      <c r="BH575" s="1902"/>
      <c r="BI575" s="1902"/>
      <c r="BJ575" s="1902"/>
      <c r="BK575" s="1902"/>
      <c r="BL575" s="1902"/>
      <c r="BM575" s="1902"/>
      <c r="BN575" s="1902"/>
      <c r="BO575" s="1902"/>
      <c r="BP575" s="1902"/>
      <c r="BQ575" s="1902"/>
      <c r="BR575" s="1902"/>
      <c r="BS575" s="1902"/>
      <c r="BT575" s="1902"/>
      <c r="BU575" s="1902"/>
      <c r="BV575" s="1902"/>
      <c r="BW575" s="1902"/>
      <c r="BX575" s="1902"/>
      <c r="BY575" s="1902"/>
      <c r="BZ575" s="1902"/>
      <c r="CA575" s="1902"/>
      <c r="CB575" s="1902"/>
      <c r="CC575" s="1902"/>
      <c r="CD575" s="1902"/>
      <c r="CE575" s="1902"/>
      <c r="CF575" s="1902"/>
    </row>
    <row r="576" spans="2:84" s="329" customFormat="1">
      <c r="B576" s="1902"/>
      <c r="C576" s="1902"/>
      <c r="D576" s="1902"/>
      <c r="E576" s="1902"/>
      <c r="F576" s="1902"/>
      <c r="G576" s="1902"/>
      <c r="H576" s="1902"/>
      <c r="I576" s="1902"/>
      <c r="J576" s="1902"/>
      <c r="K576" s="1902"/>
      <c r="L576" s="1940"/>
      <c r="M576" s="1940"/>
      <c r="N576" s="1940"/>
      <c r="O576" s="1940"/>
      <c r="P576" s="339"/>
      <c r="Q576" s="1902"/>
      <c r="R576" s="1902"/>
      <c r="S576" s="1902"/>
      <c r="T576" s="1902"/>
      <c r="U576" s="1902"/>
      <c r="V576" s="1902"/>
      <c r="W576" s="1902"/>
      <c r="X576" s="1902"/>
      <c r="Y576" s="1902"/>
      <c r="Z576" s="1902"/>
      <c r="AA576" s="1902"/>
      <c r="AB576" s="1902"/>
      <c r="AC576" s="1902"/>
      <c r="AD576" s="1902"/>
      <c r="AE576" s="1902"/>
      <c r="AF576" s="1902"/>
      <c r="AG576" s="1902"/>
      <c r="AH576" s="1902"/>
      <c r="AI576" s="1902"/>
      <c r="AJ576" s="1902"/>
      <c r="AK576" s="1902"/>
      <c r="AL576" s="1902"/>
      <c r="AM576" s="1902"/>
      <c r="AN576" s="1902"/>
      <c r="AO576" s="1902"/>
      <c r="AP576" s="1902"/>
      <c r="AQ576" s="1902"/>
      <c r="AR576" s="1902"/>
      <c r="AS576" s="1902"/>
      <c r="AT576" s="1902"/>
      <c r="AU576" s="1902"/>
      <c r="AV576" s="1902"/>
      <c r="AW576" s="1902"/>
      <c r="AX576" s="1902"/>
      <c r="AY576" s="1902"/>
      <c r="AZ576" s="1902"/>
      <c r="BA576" s="1902"/>
      <c r="BB576" s="1902"/>
      <c r="BC576" s="1902"/>
      <c r="BD576" s="1902"/>
      <c r="BE576" s="1902"/>
      <c r="BF576" s="1902"/>
      <c r="BG576" s="1902"/>
      <c r="BH576" s="1902"/>
      <c r="BI576" s="1902"/>
      <c r="BJ576" s="1902"/>
      <c r="BK576" s="1902"/>
      <c r="BL576" s="1902"/>
      <c r="BM576" s="1902"/>
      <c r="BN576" s="1902"/>
      <c r="BO576" s="1902"/>
      <c r="BP576" s="1902"/>
      <c r="BQ576" s="1902"/>
      <c r="BR576" s="1902"/>
      <c r="BS576" s="1902"/>
      <c r="BT576" s="1902"/>
      <c r="BU576" s="1902"/>
      <c r="BV576" s="1902"/>
      <c r="BW576" s="1902"/>
      <c r="BX576" s="1902"/>
      <c r="BY576" s="1902"/>
      <c r="BZ576" s="1902"/>
      <c r="CA576" s="1902"/>
      <c r="CB576" s="1902"/>
      <c r="CC576" s="1902"/>
      <c r="CD576" s="1902"/>
      <c r="CE576" s="1902"/>
      <c r="CF576" s="1902"/>
    </row>
    <row r="577" spans="2:84" s="329" customFormat="1">
      <c r="B577" s="1902"/>
      <c r="C577" s="1902"/>
      <c r="D577" s="1902"/>
      <c r="E577" s="1902"/>
      <c r="F577" s="1902"/>
      <c r="G577" s="1902"/>
      <c r="H577" s="1902"/>
      <c r="I577" s="1902"/>
      <c r="J577" s="1902"/>
      <c r="K577" s="1902"/>
      <c r="L577" s="1940"/>
      <c r="M577" s="1940"/>
      <c r="N577" s="1940"/>
      <c r="O577" s="1940"/>
      <c r="P577" s="339"/>
      <c r="Q577" s="1902"/>
      <c r="R577" s="1902"/>
      <c r="S577" s="1902"/>
      <c r="T577" s="1902"/>
      <c r="U577" s="1902"/>
      <c r="V577" s="1902"/>
      <c r="W577" s="1902"/>
      <c r="X577" s="1902"/>
      <c r="Y577" s="1902"/>
      <c r="Z577" s="1902"/>
      <c r="AA577" s="1902"/>
      <c r="AB577" s="1902"/>
      <c r="AC577" s="1902"/>
      <c r="AD577" s="1902"/>
      <c r="AE577" s="1902"/>
      <c r="AF577" s="1902"/>
      <c r="AG577" s="1902"/>
      <c r="AH577" s="1902"/>
      <c r="AI577" s="1902"/>
      <c r="AJ577" s="1902"/>
      <c r="AK577" s="1902"/>
      <c r="AL577" s="1902"/>
      <c r="AM577" s="1902"/>
      <c r="AN577" s="1902"/>
      <c r="AO577" s="1902"/>
      <c r="AP577" s="1902"/>
      <c r="AQ577" s="1902"/>
      <c r="AR577" s="1902"/>
      <c r="AS577" s="1902"/>
      <c r="AT577" s="1902"/>
      <c r="AU577" s="1902"/>
      <c r="AV577" s="1902"/>
      <c r="AW577" s="1902"/>
      <c r="AX577" s="1902"/>
      <c r="AY577" s="1902"/>
      <c r="AZ577" s="1902"/>
      <c r="BA577" s="1902"/>
      <c r="BB577" s="1902"/>
      <c r="BC577" s="1902"/>
      <c r="BD577" s="1902"/>
      <c r="BE577" s="1902"/>
      <c r="BF577" s="1902"/>
      <c r="BG577" s="1902"/>
      <c r="BH577" s="1902"/>
      <c r="BI577" s="1902"/>
      <c r="BJ577" s="1902"/>
      <c r="BK577" s="1902"/>
      <c r="BL577" s="1902"/>
      <c r="BM577" s="1902"/>
      <c r="BN577" s="1902"/>
      <c r="BO577" s="1902"/>
      <c r="BP577" s="1902"/>
      <c r="BQ577" s="1902"/>
      <c r="BR577" s="1902"/>
      <c r="BS577" s="1902"/>
      <c r="BT577" s="1902"/>
      <c r="BU577" s="1902"/>
      <c r="BV577" s="1902"/>
      <c r="BW577" s="1902"/>
      <c r="BX577" s="1902"/>
      <c r="BY577" s="1902"/>
      <c r="BZ577" s="1902"/>
      <c r="CA577" s="1902"/>
      <c r="CB577" s="1902"/>
      <c r="CC577" s="1902"/>
      <c r="CD577" s="1902"/>
      <c r="CE577" s="1902"/>
      <c r="CF577" s="1902"/>
    </row>
    <row r="578" spans="2:84" s="329" customFormat="1">
      <c r="B578" s="1902"/>
      <c r="C578" s="1902"/>
      <c r="D578" s="1902"/>
      <c r="E578" s="1902"/>
      <c r="F578" s="1902"/>
      <c r="G578" s="1902"/>
      <c r="H578" s="1902"/>
      <c r="I578" s="1902"/>
      <c r="J578" s="1902"/>
      <c r="K578" s="1902"/>
      <c r="L578" s="1940"/>
      <c r="M578" s="1940"/>
      <c r="N578" s="1940"/>
      <c r="O578" s="1940"/>
      <c r="P578" s="339"/>
      <c r="Q578" s="1902"/>
      <c r="R578" s="1902"/>
      <c r="S578" s="1902"/>
      <c r="T578" s="1902"/>
      <c r="U578" s="1902"/>
      <c r="V578" s="1902"/>
      <c r="W578" s="1902"/>
      <c r="X578" s="1902"/>
      <c r="Y578" s="1902"/>
      <c r="Z578" s="1902"/>
      <c r="AA578" s="1902"/>
      <c r="AB578" s="1902"/>
      <c r="AC578" s="1902"/>
      <c r="AD578" s="1902"/>
      <c r="AE578" s="1902"/>
      <c r="AF578" s="1902"/>
      <c r="AG578" s="1902"/>
      <c r="AH578" s="1902"/>
      <c r="AI578" s="1902"/>
      <c r="AJ578" s="1902"/>
      <c r="AK578" s="1902"/>
      <c r="AL578" s="1902"/>
      <c r="AM578" s="1902"/>
      <c r="AN578" s="1902"/>
      <c r="AO578" s="1902"/>
      <c r="AP578" s="1902"/>
      <c r="AQ578" s="1902"/>
      <c r="AR578" s="1902"/>
      <c r="AS578" s="1902"/>
      <c r="AT578" s="1902"/>
      <c r="AU578" s="1902"/>
      <c r="AV578" s="1902"/>
      <c r="AW578" s="1902"/>
      <c r="AX578" s="1902"/>
      <c r="AY578" s="1902"/>
      <c r="AZ578" s="1902"/>
      <c r="BA578" s="1902"/>
      <c r="BB578" s="1902"/>
      <c r="BC578" s="1902"/>
      <c r="BD578" s="1902"/>
      <c r="BE578" s="1902"/>
      <c r="BF578" s="1902"/>
      <c r="BG578" s="1902"/>
      <c r="BH578" s="1902"/>
      <c r="BI578" s="1902"/>
      <c r="BJ578" s="1902"/>
      <c r="BK578" s="1902"/>
      <c r="BL578" s="1902"/>
      <c r="BM578" s="1902"/>
      <c r="BN578" s="1902"/>
      <c r="BO578" s="1902"/>
      <c r="BP578" s="1902"/>
      <c r="BQ578" s="1902"/>
      <c r="BR578" s="1902"/>
      <c r="BS578" s="1902"/>
      <c r="BT578" s="1902"/>
      <c r="BU578" s="1902"/>
      <c r="BV578" s="1902"/>
      <c r="BW578" s="1902"/>
      <c r="BX578" s="1902"/>
      <c r="BY578" s="1902"/>
      <c r="BZ578" s="1902"/>
      <c r="CA578" s="1902"/>
      <c r="CB578" s="1902"/>
      <c r="CC578" s="1902"/>
      <c r="CD578" s="1902"/>
      <c r="CE578" s="1902"/>
      <c r="CF578" s="1902"/>
    </row>
    <row r="579" spans="2:84" s="329" customFormat="1">
      <c r="B579" s="1902"/>
      <c r="C579" s="1902"/>
      <c r="D579" s="1902"/>
      <c r="E579" s="1902"/>
      <c r="F579" s="1902"/>
      <c r="G579" s="1902"/>
      <c r="H579" s="1902"/>
      <c r="I579" s="1902"/>
      <c r="J579" s="1902"/>
      <c r="K579" s="1902"/>
      <c r="L579" s="1940"/>
      <c r="M579" s="1940"/>
      <c r="N579" s="1940"/>
      <c r="O579" s="1940"/>
      <c r="P579" s="339"/>
      <c r="Q579" s="1902"/>
      <c r="R579" s="1902"/>
      <c r="S579" s="1902"/>
      <c r="T579" s="1902"/>
      <c r="U579" s="1902"/>
      <c r="V579" s="1902"/>
      <c r="W579" s="1902"/>
      <c r="X579" s="1902"/>
      <c r="Y579" s="1902"/>
      <c r="Z579" s="1902"/>
      <c r="AA579" s="1902"/>
      <c r="AB579" s="1902"/>
      <c r="AC579" s="1902"/>
      <c r="AD579" s="1902"/>
      <c r="AE579" s="1902"/>
      <c r="AF579" s="1902"/>
      <c r="AG579" s="1902"/>
      <c r="AH579" s="1902"/>
      <c r="AI579" s="1902"/>
      <c r="AJ579" s="1902"/>
      <c r="AK579" s="1902"/>
      <c r="AL579" s="1902"/>
      <c r="AM579" s="1902"/>
      <c r="AN579" s="1902"/>
      <c r="AO579" s="1902"/>
      <c r="AP579" s="1902"/>
      <c r="AQ579" s="1902"/>
      <c r="AR579" s="1902"/>
      <c r="AS579" s="1902"/>
      <c r="AT579" s="1902"/>
      <c r="AU579" s="1902"/>
      <c r="AV579" s="1902"/>
      <c r="AW579" s="1902"/>
      <c r="AX579" s="1902"/>
      <c r="AY579" s="1902"/>
      <c r="AZ579" s="1902"/>
      <c r="BA579" s="1902"/>
      <c r="BB579" s="1902"/>
      <c r="BC579" s="1902"/>
      <c r="BD579" s="1902"/>
      <c r="BE579" s="1902"/>
      <c r="BF579" s="1902"/>
      <c r="BG579" s="1902"/>
      <c r="BH579" s="1902"/>
      <c r="BI579" s="1902"/>
      <c r="BJ579" s="1902"/>
      <c r="BK579" s="1902"/>
      <c r="BL579" s="1902"/>
      <c r="BM579" s="1902"/>
      <c r="BN579" s="1902"/>
      <c r="BO579" s="1902"/>
      <c r="BP579" s="1902"/>
      <c r="BQ579" s="1902"/>
      <c r="BR579" s="1902"/>
      <c r="BS579" s="1902"/>
      <c r="BT579" s="1902"/>
      <c r="BU579" s="1902"/>
      <c r="BV579" s="1902"/>
      <c r="BW579" s="1902"/>
      <c r="BX579" s="1902"/>
      <c r="BY579" s="1902"/>
      <c r="BZ579" s="1902"/>
      <c r="CA579" s="1902"/>
      <c r="CB579" s="1902"/>
      <c r="CC579" s="1902"/>
      <c r="CD579" s="1902"/>
      <c r="CE579" s="1902"/>
      <c r="CF579" s="1902"/>
    </row>
    <row r="580" spans="2:84" s="329" customFormat="1">
      <c r="B580" s="1902"/>
      <c r="C580" s="1902"/>
      <c r="D580" s="1902"/>
      <c r="E580" s="1902"/>
      <c r="F580" s="1902"/>
      <c r="G580" s="1902"/>
      <c r="H580" s="1902"/>
      <c r="I580" s="1902"/>
      <c r="J580" s="1902"/>
      <c r="K580" s="1902"/>
      <c r="L580" s="1940"/>
      <c r="M580" s="1940"/>
      <c r="N580" s="1940"/>
      <c r="O580" s="1940"/>
      <c r="P580" s="339"/>
      <c r="Q580" s="1902"/>
      <c r="R580" s="1902"/>
      <c r="S580" s="1902"/>
      <c r="T580" s="1902"/>
      <c r="U580" s="1902"/>
      <c r="V580" s="1902"/>
      <c r="W580" s="1902"/>
      <c r="X580" s="1902"/>
      <c r="Y580" s="1902"/>
      <c r="Z580" s="1902"/>
      <c r="AA580" s="1902"/>
      <c r="AB580" s="1902"/>
      <c r="AC580" s="1902"/>
      <c r="AD580" s="1902"/>
      <c r="AE580" s="1902"/>
      <c r="AF580" s="1902"/>
      <c r="AG580" s="1902"/>
      <c r="AH580" s="1902"/>
      <c r="AI580" s="1902"/>
      <c r="AJ580" s="1902"/>
      <c r="AK580" s="1902"/>
      <c r="AL580" s="1902"/>
      <c r="AM580" s="1902"/>
      <c r="AN580" s="1902"/>
      <c r="AO580" s="1902"/>
      <c r="AP580" s="1902"/>
      <c r="AQ580" s="1902"/>
      <c r="AR580" s="1902"/>
      <c r="AS580" s="1902"/>
      <c r="AT580" s="1902"/>
      <c r="AU580" s="1902"/>
      <c r="AV580" s="1902"/>
      <c r="AW580" s="1902"/>
      <c r="AX580" s="1902"/>
      <c r="AY580" s="1902"/>
      <c r="AZ580" s="1902"/>
      <c r="BA580" s="1902"/>
      <c r="BB580" s="1902"/>
      <c r="BC580" s="1902"/>
      <c r="BD580" s="1902"/>
      <c r="BE580" s="1902"/>
      <c r="BF580" s="1902"/>
      <c r="BG580" s="1902"/>
      <c r="BH580" s="1902"/>
      <c r="BI580" s="1902"/>
      <c r="BJ580" s="1902"/>
      <c r="BK580" s="1902"/>
      <c r="BL580" s="1902"/>
      <c r="BM580" s="1902"/>
      <c r="BN580" s="1902"/>
      <c r="BO580" s="1902"/>
      <c r="BP580" s="1902"/>
      <c r="BQ580" s="1902"/>
      <c r="BR580" s="1902"/>
      <c r="BS580" s="1902"/>
      <c r="BT580" s="1902"/>
      <c r="BU580" s="1902"/>
      <c r="BV580" s="1902"/>
      <c r="BW580" s="1902"/>
      <c r="BX580" s="1902"/>
      <c r="BY580" s="1902"/>
      <c r="BZ580" s="1902"/>
      <c r="CA580" s="1902"/>
      <c r="CB580" s="1902"/>
      <c r="CC580" s="1902"/>
      <c r="CD580" s="1902"/>
      <c r="CE580" s="1902"/>
      <c r="CF580" s="1902"/>
    </row>
    <row r="581" spans="2:84" s="329" customFormat="1">
      <c r="B581" s="1902"/>
      <c r="C581" s="1902"/>
      <c r="D581" s="1902"/>
      <c r="E581" s="1902"/>
      <c r="F581" s="1902"/>
      <c r="G581" s="1902"/>
      <c r="H581" s="1902"/>
      <c r="I581" s="1902"/>
      <c r="J581" s="1902"/>
      <c r="K581" s="1902"/>
      <c r="L581" s="1940"/>
      <c r="M581" s="1940"/>
      <c r="N581" s="1940"/>
      <c r="O581" s="1940"/>
      <c r="P581" s="339"/>
      <c r="Q581" s="1902"/>
      <c r="R581" s="1902"/>
      <c r="S581" s="1902"/>
      <c r="T581" s="1902"/>
      <c r="U581" s="1902"/>
      <c r="V581" s="1902"/>
      <c r="W581" s="1902"/>
      <c r="X581" s="1902"/>
      <c r="Y581" s="1902"/>
      <c r="Z581" s="1902"/>
      <c r="AA581" s="1902"/>
      <c r="AB581" s="1902"/>
      <c r="AC581" s="1902"/>
      <c r="AD581" s="1902"/>
      <c r="AE581" s="1902"/>
      <c r="AF581" s="1902"/>
      <c r="AG581" s="1902"/>
      <c r="AH581" s="1902"/>
      <c r="AI581" s="1902"/>
      <c r="AJ581" s="1902"/>
      <c r="AK581" s="1902"/>
      <c r="AL581" s="1902"/>
      <c r="AM581" s="1902"/>
      <c r="AN581" s="1902"/>
      <c r="AO581" s="1902"/>
      <c r="AP581" s="1902"/>
      <c r="AQ581" s="1902"/>
      <c r="AR581" s="1902"/>
      <c r="AS581" s="1902"/>
      <c r="AT581" s="1902"/>
      <c r="AU581" s="1902"/>
      <c r="AV581" s="1902"/>
      <c r="AW581" s="1902"/>
      <c r="AX581" s="1902"/>
      <c r="AY581" s="1902"/>
      <c r="AZ581" s="1902"/>
      <c r="BA581" s="1902"/>
      <c r="BB581" s="1902"/>
      <c r="BC581" s="1902"/>
      <c r="BD581" s="1902"/>
      <c r="BE581" s="1902"/>
      <c r="BF581" s="1902"/>
      <c r="BG581" s="1902"/>
      <c r="BH581" s="1902"/>
      <c r="BI581" s="1902"/>
      <c r="BJ581" s="1902"/>
      <c r="BK581" s="1902"/>
      <c r="BL581" s="1902"/>
      <c r="BM581" s="1902"/>
      <c r="BN581" s="1902"/>
      <c r="BO581" s="1902"/>
      <c r="BP581" s="1902"/>
      <c r="BQ581" s="1902"/>
      <c r="BR581" s="1902"/>
      <c r="BS581" s="1902"/>
      <c r="BT581" s="1902"/>
      <c r="BU581" s="1902"/>
      <c r="BV581" s="1902"/>
      <c r="BW581" s="1902"/>
      <c r="BX581" s="1902"/>
      <c r="BY581" s="1902"/>
      <c r="BZ581" s="1902"/>
      <c r="CA581" s="1902"/>
      <c r="CB581" s="1902"/>
      <c r="CC581" s="1902"/>
      <c r="CD581" s="1902"/>
      <c r="CE581" s="1902"/>
      <c r="CF581" s="1902"/>
    </row>
    <row r="582" spans="2:84" s="329" customFormat="1">
      <c r="B582" s="1902"/>
      <c r="C582" s="1902"/>
      <c r="D582" s="1902"/>
      <c r="E582" s="1902"/>
      <c r="F582" s="1902"/>
      <c r="G582" s="1902"/>
      <c r="H582" s="1902"/>
      <c r="I582" s="1902"/>
      <c r="J582" s="1902"/>
      <c r="K582" s="1902"/>
      <c r="L582" s="1940"/>
      <c r="M582" s="1940"/>
      <c r="N582" s="1940"/>
      <c r="O582" s="1940"/>
      <c r="P582" s="339"/>
      <c r="Q582" s="1902"/>
      <c r="R582" s="1902"/>
      <c r="S582" s="1902"/>
      <c r="T582" s="1902"/>
      <c r="U582" s="1902"/>
      <c r="V582" s="1902"/>
      <c r="W582" s="1902"/>
      <c r="X582" s="1902"/>
      <c r="Y582" s="1902"/>
      <c r="Z582" s="1902"/>
      <c r="AA582" s="1902"/>
      <c r="AB582" s="1902"/>
      <c r="AC582" s="1902"/>
      <c r="AD582" s="1902"/>
      <c r="AE582" s="1902"/>
      <c r="AF582" s="1902"/>
      <c r="AG582" s="1902"/>
      <c r="AH582" s="1902"/>
      <c r="AI582" s="1902"/>
      <c r="AJ582" s="1902"/>
      <c r="AK582" s="1902"/>
      <c r="AL582" s="1902"/>
      <c r="AM582" s="1902"/>
      <c r="AN582" s="1902"/>
      <c r="AO582" s="1902"/>
      <c r="AP582" s="1902"/>
      <c r="AQ582" s="1902"/>
      <c r="AR582" s="1902"/>
      <c r="AS582" s="1902"/>
      <c r="AT582" s="1902"/>
      <c r="AU582" s="1902"/>
      <c r="AV582" s="1902"/>
      <c r="AW582" s="1902"/>
      <c r="AX582" s="1902"/>
      <c r="AY582" s="1902"/>
      <c r="AZ582" s="1902"/>
      <c r="BA582" s="1902"/>
      <c r="BB582" s="1902"/>
      <c r="BC582" s="1902"/>
      <c r="BD582" s="1902"/>
      <c r="BE582" s="1902"/>
      <c r="BF582" s="1902"/>
      <c r="BG582" s="1902"/>
      <c r="BH582" s="1902"/>
      <c r="BI582" s="1902"/>
      <c r="BJ582" s="1902"/>
      <c r="BK582" s="1902"/>
      <c r="BL582" s="1902"/>
      <c r="BM582" s="1902"/>
      <c r="BN582" s="1902"/>
      <c r="BO582" s="1902"/>
      <c r="BP582" s="1902"/>
      <c r="BQ582" s="1902"/>
      <c r="BR582" s="1902"/>
      <c r="BS582" s="1902"/>
      <c r="BT582" s="1902"/>
      <c r="BU582" s="1902"/>
      <c r="BV582" s="1902"/>
      <c r="BW582" s="1902"/>
      <c r="BX582" s="1902"/>
      <c r="BY582" s="1902"/>
      <c r="BZ582" s="1902"/>
      <c r="CA582" s="1902"/>
      <c r="CB582" s="1902"/>
      <c r="CC582" s="1902"/>
      <c r="CD582" s="1902"/>
      <c r="CE582" s="1902"/>
      <c r="CF582" s="1902"/>
    </row>
    <row r="583" spans="2:84" s="329" customFormat="1">
      <c r="B583" s="1902"/>
      <c r="C583" s="1902"/>
      <c r="D583" s="1902"/>
      <c r="E583" s="1902"/>
      <c r="F583" s="1902"/>
      <c r="G583" s="1902"/>
      <c r="H583" s="1902"/>
      <c r="I583" s="1902"/>
      <c r="J583" s="1902"/>
      <c r="K583" s="1902"/>
      <c r="L583" s="1940"/>
      <c r="M583" s="1940"/>
      <c r="N583" s="1940"/>
      <c r="O583" s="1940"/>
      <c r="P583" s="339"/>
      <c r="Q583" s="1902"/>
      <c r="R583" s="1902"/>
      <c r="S583" s="1902"/>
      <c r="T583" s="1902"/>
      <c r="U583" s="1902"/>
      <c r="V583" s="1902"/>
      <c r="W583" s="1902"/>
      <c r="X583" s="1902"/>
      <c r="Y583" s="1902"/>
      <c r="Z583" s="1902"/>
      <c r="AA583" s="1902"/>
      <c r="AB583" s="1902"/>
      <c r="AC583" s="1902"/>
      <c r="AD583" s="1902"/>
      <c r="AE583" s="1902"/>
      <c r="AF583" s="1902"/>
      <c r="AG583" s="1902"/>
      <c r="AH583" s="1902"/>
      <c r="AI583" s="1902"/>
      <c r="AJ583" s="1902"/>
      <c r="AK583" s="1902"/>
      <c r="AL583" s="1902"/>
      <c r="AM583" s="1902"/>
      <c r="AN583" s="1902"/>
      <c r="AO583" s="1902"/>
      <c r="AP583" s="1902"/>
      <c r="AQ583" s="1902"/>
      <c r="AR583" s="1902"/>
      <c r="AS583" s="1902"/>
      <c r="AT583" s="1902"/>
      <c r="AU583" s="1902"/>
      <c r="AV583" s="1902"/>
      <c r="AW583" s="1902"/>
      <c r="AX583" s="1902"/>
      <c r="AY583" s="1902"/>
      <c r="AZ583" s="1902"/>
      <c r="BA583" s="1902"/>
      <c r="BB583" s="1902"/>
      <c r="BC583" s="1902"/>
      <c r="BD583" s="1902"/>
      <c r="BE583" s="1902"/>
      <c r="BF583" s="1902"/>
      <c r="BG583" s="1902"/>
      <c r="BH583" s="1902"/>
      <c r="BI583" s="1902"/>
      <c r="BJ583" s="1902"/>
      <c r="BK583" s="1902"/>
      <c r="BL583" s="1902"/>
      <c r="BM583" s="1902"/>
      <c r="BN583" s="1902"/>
      <c r="BO583" s="1902"/>
      <c r="BP583" s="1902"/>
      <c r="BQ583" s="1902"/>
      <c r="BR583" s="1902"/>
      <c r="BS583" s="1902"/>
      <c r="BT583" s="1902"/>
      <c r="BU583" s="1902"/>
      <c r="BV583" s="1902"/>
      <c r="BW583" s="1902"/>
      <c r="BX583" s="1902"/>
      <c r="BY583" s="1902"/>
      <c r="BZ583" s="1902"/>
      <c r="CA583" s="1902"/>
      <c r="CB583" s="1902"/>
      <c r="CC583" s="1902"/>
      <c r="CD583" s="1902"/>
      <c r="CE583" s="1902"/>
      <c r="CF583" s="1902"/>
    </row>
    <row r="584" spans="2:84" s="329" customFormat="1">
      <c r="B584" s="1902"/>
      <c r="C584" s="1902"/>
      <c r="D584" s="1902"/>
      <c r="E584" s="1902"/>
      <c r="F584" s="1902"/>
      <c r="G584" s="1902"/>
      <c r="H584" s="1902"/>
      <c r="I584" s="1902"/>
      <c r="J584" s="1902"/>
      <c r="K584" s="1902"/>
      <c r="L584" s="1940"/>
      <c r="M584" s="1940"/>
      <c r="N584" s="1940"/>
      <c r="O584" s="1940"/>
      <c r="P584" s="339"/>
      <c r="Q584" s="1902"/>
      <c r="R584" s="1902"/>
      <c r="S584" s="1902"/>
      <c r="T584" s="1902"/>
      <c r="U584" s="1902"/>
      <c r="V584" s="1902"/>
      <c r="W584" s="1902"/>
      <c r="X584" s="1902"/>
      <c r="Y584" s="1902"/>
      <c r="Z584" s="1902"/>
      <c r="AA584" s="1902"/>
      <c r="AB584" s="1902"/>
      <c r="AC584" s="1902"/>
      <c r="AD584" s="1902"/>
      <c r="AE584" s="1902"/>
      <c r="AF584" s="1902"/>
      <c r="AG584" s="1902"/>
      <c r="AH584" s="1902"/>
      <c r="AI584" s="1902"/>
      <c r="AJ584" s="1902"/>
      <c r="AK584" s="1902"/>
      <c r="AL584" s="1902"/>
      <c r="AM584" s="1902"/>
      <c r="AN584" s="1902"/>
      <c r="AO584" s="1902"/>
      <c r="AP584" s="1902"/>
      <c r="AQ584" s="1902"/>
      <c r="AR584" s="1902"/>
      <c r="AS584" s="1902"/>
      <c r="AT584" s="1902"/>
      <c r="AU584" s="1902"/>
      <c r="AV584" s="1902"/>
      <c r="AW584" s="1902"/>
      <c r="AX584" s="1902"/>
      <c r="AY584" s="1902"/>
      <c r="AZ584" s="1902"/>
      <c r="BA584" s="1902"/>
      <c r="BB584" s="1902"/>
      <c r="BC584" s="1902"/>
      <c r="BD584" s="1902"/>
      <c r="BE584" s="1902"/>
      <c r="BF584" s="1902"/>
      <c r="BG584" s="1902"/>
      <c r="BH584" s="1902"/>
      <c r="BI584" s="1902"/>
      <c r="BJ584" s="1902"/>
      <c r="BK584" s="1902"/>
      <c r="BL584" s="1902"/>
      <c r="BM584" s="1902"/>
      <c r="BN584" s="1902"/>
      <c r="BO584" s="1902"/>
      <c r="BP584" s="1902"/>
      <c r="BQ584" s="1902"/>
      <c r="BR584" s="1902"/>
      <c r="BS584" s="1902"/>
      <c r="BT584" s="1902"/>
      <c r="BU584" s="1902"/>
      <c r="BV584" s="1902"/>
      <c r="BW584" s="1902"/>
      <c r="BX584" s="1902"/>
      <c r="BY584" s="1902"/>
      <c r="BZ584" s="1902"/>
      <c r="CA584" s="1902"/>
      <c r="CB584" s="1902"/>
      <c r="CC584" s="1902"/>
      <c r="CD584" s="1902"/>
      <c r="CE584" s="1902"/>
      <c r="CF584" s="1902"/>
    </row>
    <row r="585" spans="2:84" s="329" customFormat="1">
      <c r="B585" s="1902"/>
      <c r="C585" s="1902"/>
      <c r="D585" s="1902"/>
      <c r="E585" s="1902"/>
      <c r="F585" s="1902"/>
      <c r="G585" s="1902"/>
      <c r="H585" s="1902"/>
      <c r="I585" s="1902"/>
      <c r="J585" s="1902"/>
      <c r="K585" s="1902"/>
      <c r="L585" s="1940"/>
      <c r="M585" s="1940"/>
      <c r="N585" s="1940"/>
      <c r="O585" s="1940"/>
      <c r="P585" s="339"/>
      <c r="Q585" s="1902"/>
      <c r="R585" s="1902"/>
      <c r="S585" s="1902"/>
      <c r="T585" s="1902"/>
      <c r="U585" s="1902"/>
      <c r="V585" s="1902"/>
      <c r="W585" s="1902"/>
      <c r="X585" s="1902"/>
      <c r="Y585" s="1902"/>
      <c r="Z585" s="1902"/>
      <c r="AA585" s="1902"/>
      <c r="AB585" s="1902"/>
      <c r="AC585" s="1902"/>
      <c r="AD585" s="1902"/>
      <c r="AE585" s="1902"/>
      <c r="AF585" s="1902"/>
      <c r="AG585" s="1902"/>
      <c r="AH585" s="1902"/>
      <c r="AI585" s="1902"/>
      <c r="AJ585" s="1902"/>
      <c r="AK585" s="1902"/>
      <c r="AL585" s="1902"/>
      <c r="AM585" s="1902"/>
      <c r="AN585" s="1902"/>
      <c r="AO585" s="1902"/>
      <c r="AP585" s="1902"/>
      <c r="AQ585" s="1902"/>
      <c r="AR585" s="1902"/>
      <c r="AS585" s="1902"/>
      <c r="AT585" s="1902"/>
      <c r="AU585" s="1902"/>
      <c r="AV585" s="1902"/>
      <c r="AW585" s="1902"/>
      <c r="AX585" s="1902"/>
      <c r="AY585" s="1902"/>
      <c r="AZ585" s="1902"/>
      <c r="BA585" s="1902"/>
      <c r="BB585" s="1902"/>
      <c r="BC585" s="1902"/>
      <c r="BD585" s="1902"/>
      <c r="BE585" s="1902"/>
      <c r="BF585" s="1902"/>
      <c r="BG585" s="1902"/>
      <c r="BH585" s="1902"/>
      <c r="BI585" s="1902"/>
      <c r="BJ585" s="1902"/>
      <c r="BK585" s="1902"/>
      <c r="BL585" s="1902"/>
      <c r="BM585" s="1902"/>
      <c r="BN585" s="1902"/>
      <c r="BO585" s="1902"/>
      <c r="BP585" s="1902"/>
      <c r="BQ585" s="1902"/>
      <c r="BR585" s="1902"/>
      <c r="BS585" s="1902"/>
      <c r="BT585" s="1902"/>
      <c r="BU585" s="1902"/>
      <c r="BV585" s="1902"/>
      <c r="BW585" s="1902"/>
      <c r="BX585" s="1902"/>
      <c r="BY585" s="1902"/>
      <c r="BZ585" s="1902"/>
      <c r="CA585" s="1902"/>
      <c r="CB585" s="1902"/>
      <c r="CC585" s="1902"/>
      <c r="CD585" s="1902"/>
      <c r="CE585" s="1902"/>
      <c r="CF585" s="1902"/>
    </row>
    <row r="586" spans="2:84" s="329" customFormat="1">
      <c r="B586" s="1902"/>
      <c r="C586" s="1902"/>
      <c r="D586" s="1902"/>
      <c r="E586" s="1902"/>
      <c r="F586" s="1902"/>
      <c r="G586" s="1902"/>
      <c r="H586" s="1902"/>
      <c r="I586" s="1902"/>
      <c r="J586" s="1902"/>
      <c r="K586" s="1902"/>
      <c r="L586" s="1940"/>
      <c r="M586" s="1940"/>
      <c r="N586" s="1940"/>
      <c r="O586" s="1940"/>
      <c r="P586" s="339"/>
      <c r="Q586" s="1902"/>
      <c r="R586" s="1902"/>
      <c r="S586" s="1902"/>
      <c r="T586" s="1902"/>
      <c r="U586" s="1902"/>
      <c r="V586" s="1902"/>
      <c r="W586" s="1902"/>
      <c r="X586" s="1902"/>
      <c r="Y586" s="1902"/>
      <c r="Z586" s="1902"/>
      <c r="AA586" s="1902"/>
      <c r="AB586" s="1902"/>
      <c r="AC586" s="1902"/>
      <c r="AD586" s="1902"/>
      <c r="AE586" s="1902"/>
      <c r="AF586" s="1902"/>
      <c r="AG586" s="1902"/>
      <c r="AH586" s="1902"/>
      <c r="AI586" s="1902"/>
      <c r="AJ586" s="1902"/>
      <c r="AK586" s="1902"/>
      <c r="AL586" s="1902"/>
      <c r="AM586" s="1902"/>
      <c r="AN586" s="1902"/>
      <c r="AO586" s="1902"/>
      <c r="AP586" s="1902"/>
      <c r="AQ586" s="1902"/>
      <c r="AR586" s="1902"/>
      <c r="AS586" s="1902"/>
      <c r="AT586" s="1902"/>
      <c r="AU586" s="1902"/>
      <c r="AV586" s="1902"/>
      <c r="AW586" s="1902"/>
      <c r="AX586" s="1902"/>
      <c r="AY586" s="1902"/>
      <c r="AZ586" s="1902"/>
      <c r="BA586" s="1902"/>
      <c r="BB586" s="1902"/>
      <c r="BC586" s="1902"/>
      <c r="BD586" s="1902"/>
      <c r="BE586" s="1902"/>
      <c r="BF586" s="1902"/>
      <c r="BG586" s="1902"/>
      <c r="BH586" s="1902"/>
      <c r="BI586" s="1902"/>
      <c r="BJ586" s="1902"/>
      <c r="BK586" s="1902"/>
      <c r="BL586" s="1902"/>
      <c r="BM586" s="1902"/>
      <c r="BN586" s="1902"/>
      <c r="BO586" s="1902"/>
      <c r="BP586" s="1902"/>
      <c r="BQ586" s="1902"/>
      <c r="BR586" s="1902"/>
      <c r="BS586" s="1902"/>
      <c r="BT586" s="1902"/>
      <c r="BU586" s="1902"/>
      <c r="BV586" s="1902"/>
      <c r="BW586" s="1902"/>
      <c r="BX586" s="1902"/>
      <c r="BY586" s="1902"/>
      <c r="BZ586" s="1902"/>
      <c r="CA586" s="1902"/>
      <c r="CB586" s="1902"/>
      <c r="CC586" s="1902"/>
      <c r="CD586" s="1902"/>
      <c r="CE586" s="1902"/>
      <c r="CF586" s="1902"/>
    </row>
    <row r="587" spans="2:84" s="329" customFormat="1">
      <c r="B587" s="1902"/>
      <c r="C587" s="1902"/>
      <c r="D587" s="1902"/>
      <c r="E587" s="1902"/>
      <c r="F587" s="1902"/>
      <c r="G587" s="1902"/>
      <c r="H587" s="1902"/>
      <c r="I587" s="1902"/>
      <c r="J587" s="1902"/>
      <c r="K587" s="1902"/>
      <c r="L587" s="1940"/>
      <c r="M587" s="1940"/>
      <c r="N587" s="1940"/>
      <c r="O587" s="1940"/>
      <c r="P587" s="339"/>
      <c r="Q587" s="1902"/>
      <c r="R587" s="1902"/>
      <c r="S587" s="1902"/>
      <c r="T587" s="1902"/>
      <c r="U587" s="1902"/>
      <c r="V587" s="1902"/>
      <c r="W587" s="1902"/>
      <c r="X587" s="1902"/>
      <c r="Y587" s="1902"/>
      <c r="Z587" s="1902"/>
      <c r="AA587" s="1902"/>
      <c r="AB587" s="1902"/>
      <c r="AC587" s="1902"/>
      <c r="AD587" s="1902"/>
      <c r="AE587" s="1902"/>
      <c r="AF587" s="1902"/>
      <c r="AG587" s="1902"/>
      <c r="AH587" s="1902"/>
      <c r="AI587" s="1902"/>
      <c r="AJ587" s="1902"/>
      <c r="AK587" s="1902"/>
      <c r="AL587" s="1902"/>
      <c r="AM587" s="1902"/>
      <c r="AN587" s="1902"/>
      <c r="AO587" s="1902"/>
      <c r="AP587" s="1902"/>
      <c r="AQ587" s="1902"/>
      <c r="AR587" s="1902"/>
      <c r="AS587" s="1902"/>
      <c r="AT587" s="1902"/>
      <c r="AU587" s="1902"/>
      <c r="AV587" s="1902"/>
      <c r="AW587" s="1902"/>
      <c r="AX587" s="1902"/>
      <c r="AY587" s="1902"/>
      <c r="AZ587" s="1902"/>
      <c r="BA587" s="1902"/>
      <c r="BB587" s="1902"/>
      <c r="BC587" s="1902"/>
      <c r="BD587" s="1902"/>
      <c r="BE587" s="1902"/>
      <c r="BF587" s="1902"/>
      <c r="BG587" s="1902"/>
      <c r="BH587" s="1902"/>
      <c r="BI587" s="1902"/>
      <c r="BJ587" s="1902"/>
      <c r="BK587" s="1902"/>
      <c r="BL587" s="1902"/>
      <c r="BM587" s="1902"/>
      <c r="BN587" s="1902"/>
      <c r="BO587" s="1902"/>
      <c r="BP587" s="1902"/>
      <c r="BQ587" s="1902"/>
      <c r="BR587" s="1902"/>
      <c r="BS587" s="1902"/>
      <c r="BT587" s="1902"/>
      <c r="BU587" s="1902"/>
      <c r="BV587" s="1902"/>
      <c r="BW587" s="1902"/>
      <c r="BX587" s="1902"/>
      <c r="BY587" s="1902"/>
      <c r="BZ587" s="1902"/>
      <c r="CA587" s="1902"/>
      <c r="CB587" s="1902"/>
      <c r="CC587" s="1902"/>
      <c r="CD587" s="1902"/>
      <c r="CE587" s="1902"/>
      <c r="CF587" s="1902"/>
    </row>
    <row r="588" spans="2:84" s="329" customFormat="1">
      <c r="B588" s="1902"/>
      <c r="C588" s="1902"/>
      <c r="D588" s="1902"/>
      <c r="E588" s="1902"/>
      <c r="F588" s="1902"/>
      <c r="G588" s="1902"/>
      <c r="H588" s="1902"/>
      <c r="I588" s="1902"/>
      <c r="J588" s="1902"/>
      <c r="K588" s="1902"/>
      <c r="L588" s="1940"/>
      <c r="M588" s="1940"/>
      <c r="N588" s="1940"/>
      <c r="O588" s="1940"/>
      <c r="P588" s="339"/>
      <c r="Q588" s="1902"/>
      <c r="R588" s="1902"/>
      <c r="S588" s="1902"/>
      <c r="T588" s="1902"/>
      <c r="U588" s="1902"/>
      <c r="V588" s="1902"/>
      <c r="W588" s="1902"/>
      <c r="X588" s="1902"/>
      <c r="Y588" s="1902"/>
      <c r="Z588" s="1902"/>
      <c r="AA588" s="1902"/>
      <c r="AB588" s="1902"/>
      <c r="AC588" s="1902"/>
      <c r="AD588" s="1902"/>
      <c r="AE588" s="1902"/>
      <c r="AF588" s="1902"/>
      <c r="AG588" s="1902"/>
      <c r="AH588" s="1902"/>
      <c r="AI588" s="1902"/>
      <c r="AJ588" s="1902"/>
      <c r="AK588" s="1902"/>
      <c r="AL588" s="1902"/>
      <c r="AM588" s="1902"/>
      <c r="AN588" s="1902"/>
      <c r="AO588" s="1902"/>
      <c r="AP588" s="1902"/>
      <c r="AQ588" s="1902"/>
      <c r="AR588" s="1902"/>
      <c r="AS588" s="1902"/>
      <c r="AT588" s="1902"/>
      <c r="AU588" s="1902"/>
      <c r="AV588" s="1902"/>
      <c r="AW588" s="1902"/>
      <c r="AX588" s="1902"/>
      <c r="AY588" s="1902"/>
      <c r="AZ588" s="1902"/>
      <c r="BA588" s="1902"/>
      <c r="BB588" s="1902"/>
      <c r="BC588" s="1902"/>
      <c r="BD588" s="1902"/>
      <c r="BE588" s="1902"/>
      <c r="BF588" s="1902"/>
      <c r="BG588" s="1902"/>
      <c r="BH588" s="1902"/>
      <c r="BI588" s="1902"/>
      <c r="BJ588" s="1902"/>
      <c r="BK588" s="1902"/>
      <c r="BL588" s="1902"/>
      <c r="BM588" s="1902"/>
      <c r="BN588" s="1902"/>
      <c r="BO588" s="1902"/>
      <c r="BP588" s="1902"/>
      <c r="BQ588" s="1902"/>
      <c r="BR588" s="1902"/>
      <c r="BS588" s="1902"/>
      <c r="BT588" s="1902"/>
      <c r="BU588" s="1902"/>
      <c r="BV588" s="1902"/>
      <c r="BW588" s="1902"/>
      <c r="BX588" s="1902"/>
      <c r="BY588" s="1902"/>
      <c r="BZ588" s="1902"/>
      <c r="CA588" s="1902"/>
      <c r="CB588" s="1902"/>
      <c r="CC588" s="1902"/>
      <c r="CD588" s="1902"/>
      <c r="CE588" s="1902"/>
      <c r="CF588" s="1902"/>
    </row>
    <row r="589" spans="2:84" s="329" customFormat="1">
      <c r="B589" s="1902"/>
      <c r="C589" s="1902"/>
      <c r="D589" s="1902"/>
      <c r="E589" s="1902"/>
      <c r="F589" s="1902"/>
      <c r="G589" s="1902"/>
      <c r="H589" s="1902"/>
      <c r="I589" s="1902"/>
      <c r="J589" s="1902"/>
      <c r="K589" s="1902"/>
      <c r="L589" s="1940"/>
      <c r="M589" s="1940"/>
      <c r="N589" s="1940"/>
      <c r="O589" s="1940"/>
      <c r="P589" s="339"/>
      <c r="Q589" s="1902"/>
      <c r="R589" s="1902"/>
      <c r="S589" s="1902"/>
      <c r="T589" s="1902"/>
      <c r="U589" s="1902"/>
      <c r="V589" s="1902"/>
      <c r="W589" s="1902"/>
      <c r="X589" s="1902"/>
      <c r="Y589" s="1902"/>
      <c r="Z589" s="1902"/>
      <c r="AA589" s="1902"/>
      <c r="AB589" s="1902"/>
      <c r="AC589" s="1902"/>
      <c r="AD589" s="1902"/>
      <c r="AE589" s="1902"/>
      <c r="AF589" s="1902"/>
      <c r="AG589" s="1902"/>
      <c r="AH589" s="1902"/>
      <c r="AI589" s="1902"/>
      <c r="AJ589" s="1902"/>
      <c r="AK589" s="1902"/>
      <c r="AL589" s="1902"/>
      <c r="AM589" s="1902"/>
      <c r="AN589" s="1902"/>
      <c r="AO589" s="1902"/>
      <c r="AP589" s="1902"/>
      <c r="AQ589" s="1902"/>
      <c r="AR589" s="1902"/>
      <c r="AS589" s="1902"/>
      <c r="AT589" s="1902"/>
      <c r="AU589" s="1902"/>
      <c r="AV589" s="1902"/>
      <c r="AW589" s="1902"/>
      <c r="AX589" s="1902"/>
      <c r="AY589" s="1902"/>
      <c r="AZ589" s="1902"/>
      <c r="BA589" s="1902"/>
      <c r="BB589" s="1902"/>
      <c r="BC589" s="1902"/>
      <c r="BD589" s="1902"/>
      <c r="BE589" s="1902"/>
      <c r="BF589" s="1902"/>
      <c r="BG589" s="1902"/>
      <c r="BH589" s="1902"/>
      <c r="BI589" s="1902"/>
      <c r="BJ589" s="1902"/>
      <c r="BK589" s="1902"/>
      <c r="BL589" s="1902"/>
      <c r="BM589" s="1902"/>
      <c r="BN589" s="1902"/>
      <c r="BO589" s="1902"/>
      <c r="BP589" s="1902"/>
      <c r="BQ589" s="1902"/>
      <c r="BR589" s="1902"/>
      <c r="BS589" s="1902"/>
      <c r="BT589" s="1902"/>
      <c r="BU589" s="1902"/>
      <c r="BV589" s="1902"/>
      <c r="BW589" s="1902"/>
      <c r="BX589" s="1902"/>
      <c r="BY589" s="1902"/>
      <c r="BZ589" s="1902"/>
      <c r="CA589" s="1902"/>
      <c r="CB589" s="1902"/>
      <c r="CC589" s="1902"/>
      <c r="CD589" s="1902"/>
      <c r="CE589" s="1902"/>
      <c r="CF589" s="1902"/>
    </row>
    <row r="590" spans="2:84" s="329" customFormat="1">
      <c r="B590" s="1902"/>
      <c r="C590" s="1902"/>
      <c r="D590" s="1902"/>
      <c r="E590" s="1902"/>
      <c r="F590" s="1902"/>
      <c r="G590" s="1902"/>
      <c r="H590" s="1902"/>
      <c r="I590" s="1902"/>
      <c r="J590" s="1902"/>
      <c r="K590" s="1902"/>
      <c r="L590" s="1940"/>
      <c r="M590" s="1940"/>
      <c r="N590" s="1940"/>
      <c r="O590" s="1940"/>
      <c r="P590" s="339"/>
      <c r="Q590" s="1902"/>
      <c r="R590" s="1902"/>
      <c r="S590" s="1902"/>
      <c r="T590" s="1902"/>
      <c r="U590" s="1902"/>
      <c r="V590" s="1902"/>
      <c r="W590" s="1902"/>
      <c r="X590" s="1902"/>
      <c r="Y590" s="1902"/>
      <c r="Z590" s="1902"/>
      <c r="AA590" s="1902"/>
      <c r="AB590" s="1902"/>
      <c r="AC590" s="1902"/>
      <c r="AD590" s="1902"/>
      <c r="AE590" s="1902"/>
      <c r="AF590" s="1902"/>
      <c r="AG590" s="1902"/>
      <c r="AH590" s="1902"/>
      <c r="AI590" s="1902"/>
      <c r="AJ590" s="1902"/>
      <c r="AK590" s="1902"/>
      <c r="AL590" s="1902"/>
      <c r="AM590" s="1902"/>
      <c r="AN590" s="1902"/>
      <c r="AO590" s="1902"/>
      <c r="AP590" s="1902"/>
      <c r="AQ590" s="1902"/>
      <c r="AR590" s="1902"/>
      <c r="AS590" s="1902"/>
      <c r="AT590" s="1902"/>
      <c r="AU590" s="1902"/>
      <c r="AV590" s="1902"/>
      <c r="AW590" s="1902"/>
      <c r="AX590" s="1902"/>
      <c r="AY590" s="1902"/>
      <c r="AZ590" s="1902"/>
      <c r="BA590" s="1902"/>
      <c r="BB590" s="1902"/>
      <c r="BC590" s="1902"/>
      <c r="BD590" s="1902"/>
      <c r="BE590" s="1902"/>
      <c r="BF590" s="1902"/>
      <c r="BG590" s="1902"/>
      <c r="BH590" s="1902"/>
      <c r="BI590" s="1902"/>
      <c r="BJ590" s="1902"/>
      <c r="BK590" s="1902"/>
      <c r="BL590" s="1902"/>
      <c r="BM590" s="1902"/>
      <c r="BN590" s="1902"/>
      <c r="BO590" s="1902"/>
      <c r="BP590" s="1902"/>
      <c r="BQ590" s="1902"/>
      <c r="BR590" s="1902"/>
      <c r="BS590" s="1902"/>
      <c r="BT590" s="1902"/>
      <c r="BU590" s="1902"/>
      <c r="BV590" s="1902"/>
      <c r="BW590" s="1902"/>
      <c r="BX590" s="1902"/>
      <c r="BY590" s="1902"/>
      <c r="BZ590" s="1902"/>
      <c r="CA590" s="1902"/>
      <c r="CB590" s="1902"/>
      <c r="CC590" s="1902"/>
      <c r="CD590" s="1902"/>
      <c r="CE590" s="1902"/>
      <c r="CF590" s="1902"/>
    </row>
    <row r="591" spans="2:84" s="329" customFormat="1">
      <c r="B591" s="1902"/>
      <c r="C591" s="1902"/>
      <c r="D591" s="1902"/>
      <c r="E591" s="1902"/>
      <c r="F591" s="1902"/>
      <c r="G591" s="1902"/>
      <c r="H591" s="1902"/>
      <c r="I591" s="1902"/>
      <c r="J591" s="1902"/>
      <c r="K591" s="1902"/>
      <c r="L591" s="1940"/>
      <c r="M591" s="1940"/>
      <c r="N591" s="1940"/>
      <c r="O591" s="1940"/>
      <c r="P591" s="339"/>
      <c r="Q591" s="1902"/>
      <c r="R591" s="1902"/>
      <c r="S591" s="1902"/>
      <c r="T591" s="1902"/>
      <c r="U591" s="1902"/>
      <c r="V591" s="1902"/>
      <c r="W591" s="1902"/>
      <c r="X591" s="1902"/>
      <c r="Y591" s="1902"/>
      <c r="Z591" s="1902"/>
      <c r="AA591" s="1902"/>
      <c r="AB591" s="1902"/>
      <c r="AC591" s="1902"/>
      <c r="AD591" s="1902"/>
      <c r="AE591" s="1902"/>
      <c r="AF591" s="1902"/>
      <c r="AG591" s="1902"/>
      <c r="AH591" s="1902"/>
      <c r="AI591" s="1902"/>
      <c r="AJ591" s="1902"/>
      <c r="AK591" s="1902"/>
      <c r="AL591" s="1902"/>
      <c r="AM591" s="1902"/>
      <c r="AN591" s="1902"/>
      <c r="AO591" s="1902"/>
      <c r="AP591" s="1902"/>
      <c r="AQ591" s="1902"/>
      <c r="AR591" s="1902"/>
      <c r="AS591" s="1902"/>
      <c r="AT591" s="1902"/>
      <c r="AU591" s="1902"/>
      <c r="AV591" s="1902"/>
      <c r="AW591" s="1902"/>
      <c r="AX591" s="1902"/>
      <c r="AY591" s="1902"/>
      <c r="AZ591" s="1902"/>
      <c r="BA591" s="1902"/>
      <c r="BB591" s="1902"/>
      <c r="BC591" s="1902"/>
      <c r="BD591" s="1902"/>
      <c r="BE591" s="1902"/>
      <c r="BF591" s="1902"/>
      <c r="BG591" s="1902"/>
      <c r="BH591" s="1902"/>
      <c r="BI591" s="1902"/>
      <c r="BJ591" s="1902"/>
      <c r="BK591" s="1902"/>
      <c r="BL591" s="1902"/>
      <c r="BM591" s="1902"/>
      <c r="BN591" s="1902"/>
      <c r="BO591" s="1902"/>
      <c r="BP591" s="1902"/>
      <c r="BQ591" s="1902"/>
      <c r="BR591" s="1902"/>
      <c r="BS591" s="1902"/>
      <c r="BT591" s="1902"/>
      <c r="BU591" s="1902"/>
      <c r="BV591" s="1902"/>
      <c r="BW591" s="1902"/>
      <c r="BX591" s="1902"/>
      <c r="BY591" s="1902"/>
      <c r="BZ591" s="1902"/>
      <c r="CA591" s="1902"/>
      <c r="CB591" s="1902"/>
      <c r="CC591" s="1902"/>
      <c r="CD591" s="1902"/>
      <c r="CE591" s="1902"/>
      <c r="CF591" s="1902"/>
    </row>
    <row r="592" spans="2:84" s="329" customFormat="1">
      <c r="B592" s="1902"/>
      <c r="C592" s="1902"/>
      <c r="D592" s="1902"/>
      <c r="E592" s="1902"/>
      <c r="F592" s="1902"/>
      <c r="G592" s="1902"/>
      <c r="H592" s="1902"/>
      <c r="I592" s="1902"/>
      <c r="J592" s="1902"/>
      <c r="K592" s="1902"/>
      <c r="L592" s="1940"/>
      <c r="M592" s="1940"/>
      <c r="N592" s="1940"/>
      <c r="O592" s="1940"/>
      <c r="P592" s="339"/>
      <c r="Q592" s="1902"/>
      <c r="R592" s="1902"/>
      <c r="S592" s="1902"/>
      <c r="T592" s="1902"/>
      <c r="U592" s="1902"/>
      <c r="V592" s="1902"/>
      <c r="W592" s="1902"/>
      <c r="X592" s="1902"/>
      <c r="Y592" s="1902"/>
      <c r="Z592" s="1902"/>
      <c r="AA592" s="1902"/>
      <c r="AB592" s="1902"/>
      <c r="AC592" s="1902"/>
      <c r="AD592" s="1902"/>
      <c r="AE592" s="1902"/>
      <c r="AF592" s="1902"/>
      <c r="AG592" s="1902"/>
      <c r="AH592" s="1902"/>
      <c r="AI592" s="1902"/>
      <c r="AJ592" s="1902"/>
      <c r="AK592" s="1902"/>
      <c r="AL592" s="1902"/>
      <c r="AM592" s="1902"/>
      <c r="AN592" s="1902"/>
      <c r="AO592" s="1902"/>
      <c r="AP592" s="1902"/>
      <c r="AQ592" s="1902"/>
      <c r="AR592" s="1902"/>
      <c r="AS592" s="1902"/>
      <c r="AT592" s="1902"/>
      <c r="AU592" s="1902"/>
      <c r="AV592" s="1902"/>
      <c r="AW592" s="1902"/>
      <c r="AX592" s="1902"/>
      <c r="AY592" s="1902"/>
      <c r="AZ592" s="1902"/>
      <c r="BA592" s="1902"/>
      <c r="BB592" s="1902"/>
      <c r="BC592" s="1902"/>
      <c r="BD592" s="1902"/>
      <c r="BE592" s="1902"/>
      <c r="BF592" s="1902"/>
      <c r="BG592" s="1902"/>
      <c r="BH592" s="1902"/>
      <c r="BI592" s="1902"/>
      <c r="BJ592" s="1902"/>
      <c r="BK592" s="1902"/>
      <c r="BL592" s="1902"/>
      <c r="BM592" s="1902"/>
      <c r="BN592" s="1902"/>
      <c r="BO592" s="1902"/>
      <c r="BP592" s="1902"/>
      <c r="BQ592" s="1902"/>
      <c r="BR592" s="1902"/>
      <c r="BS592" s="1902"/>
      <c r="BT592" s="1902"/>
      <c r="BU592" s="1902"/>
      <c r="BV592" s="1902"/>
      <c r="BW592" s="1902"/>
      <c r="BX592" s="1902"/>
      <c r="BY592" s="1902"/>
      <c r="BZ592" s="1902"/>
      <c r="CA592" s="1902"/>
      <c r="CB592" s="1902"/>
      <c r="CC592" s="1902"/>
      <c r="CD592" s="1902"/>
      <c r="CE592" s="1902"/>
      <c r="CF592" s="1902"/>
    </row>
    <row r="593" spans="2:84" s="329" customFormat="1">
      <c r="B593" s="1902"/>
      <c r="C593" s="1902"/>
      <c r="D593" s="1902"/>
      <c r="E593" s="1902"/>
      <c r="F593" s="1902"/>
      <c r="G593" s="1902"/>
      <c r="H593" s="1902"/>
      <c r="I593" s="1902"/>
      <c r="J593" s="1902"/>
      <c r="K593" s="1902"/>
      <c r="L593" s="1940"/>
      <c r="M593" s="1940"/>
      <c r="N593" s="1940"/>
      <c r="O593" s="1940"/>
      <c r="P593" s="339"/>
      <c r="Q593" s="1902"/>
      <c r="R593" s="1902"/>
      <c r="S593" s="1902"/>
      <c r="T593" s="1902"/>
      <c r="U593" s="1902"/>
      <c r="V593" s="1902"/>
      <c r="W593" s="1902"/>
      <c r="X593" s="1902"/>
      <c r="Y593" s="1902"/>
      <c r="Z593" s="1902"/>
      <c r="AA593" s="1902"/>
      <c r="AB593" s="1902"/>
      <c r="AC593" s="1902"/>
      <c r="AD593" s="1902"/>
      <c r="AE593" s="1902"/>
      <c r="AF593" s="1902"/>
      <c r="AG593" s="1902"/>
      <c r="AH593" s="1902"/>
      <c r="AI593" s="1902"/>
      <c r="AJ593" s="1902"/>
      <c r="AK593" s="1902"/>
      <c r="AL593" s="1902"/>
      <c r="AM593" s="1902"/>
      <c r="AN593" s="1902"/>
      <c r="AO593" s="1902"/>
      <c r="AP593" s="1902"/>
      <c r="AQ593" s="1902"/>
      <c r="AR593" s="1902"/>
      <c r="AS593" s="1902"/>
      <c r="AT593" s="1902"/>
      <c r="AU593" s="1902"/>
      <c r="AV593" s="1902"/>
      <c r="AW593" s="1902"/>
      <c r="AX593" s="1902"/>
      <c r="AY593" s="1902"/>
      <c r="AZ593" s="1902"/>
      <c r="BA593" s="1902"/>
      <c r="BB593" s="1902"/>
      <c r="BC593" s="1902"/>
      <c r="BD593" s="1902"/>
      <c r="BE593" s="1902"/>
      <c r="BF593" s="1902"/>
      <c r="BG593" s="1902"/>
      <c r="BH593" s="1902"/>
      <c r="BI593" s="1902"/>
      <c r="BJ593" s="1902"/>
      <c r="BK593" s="1902"/>
      <c r="BL593" s="1902"/>
      <c r="BM593" s="1902"/>
      <c r="BN593" s="1902"/>
      <c r="BO593" s="1902"/>
      <c r="BP593" s="1902"/>
      <c r="BQ593" s="1902"/>
      <c r="BR593" s="1902"/>
      <c r="BS593" s="1902"/>
      <c r="BT593" s="1902"/>
      <c r="BU593" s="1902"/>
      <c r="BV593" s="1902"/>
      <c r="BW593" s="1902"/>
      <c r="BX593" s="1902"/>
      <c r="BY593" s="1902"/>
      <c r="BZ593" s="1902"/>
      <c r="CA593" s="1902"/>
      <c r="CB593" s="1902"/>
      <c r="CC593" s="1902"/>
      <c r="CD593" s="1902"/>
      <c r="CE593" s="1902"/>
      <c r="CF593" s="1902"/>
    </row>
    <row r="594" spans="2:84" s="329" customFormat="1">
      <c r="B594" s="1902"/>
      <c r="C594" s="1902"/>
      <c r="D594" s="1902"/>
      <c r="E594" s="1902"/>
      <c r="F594" s="1902"/>
      <c r="G594" s="1902"/>
      <c r="H594" s="1902"/>
      <c r="I594" s="1902"/>
      <c r="J594" s="1902"/>
      <c r="K594" s="1902"/>
      <c r="L594" s="1940"/>
      <c r="M594" s="1940"/>
      <c r="N594" s="1940"/>
      <c r="O594" s="1940"/>
      <c r="P594" s="339"/>
      <c r="Q594" s="1902"/>
      <c r="R594" s="1902"/>
      <c r="S594" s="1902"/>
      <c r="T594" s="1902"/>
      <c r="U594" s="1902"/>
      <c r="V594" s="1902"/>
      <c r="W594" s="1902"/>
      <c r="X594" s="1902"/>
      <c r="Y594" s="1902"/>
      <c r="Z594" s="1902"/>
      <c r="AA594" s="1902"/>
      <c r="AB594" s="1902"/>
      <c r="AC594" s="1902"/>
      <c r="AD594" s="1902"/>
      <c r="AE594" s="1902"/>
      <c r="AF594" s="1902"/>
      <c r="AG594" s="1902"/>
      <c r="AH594" s="1902"/>
      <c r="AI594" s="1902"/>
      <c r="AJ594" s="1902"/>
      <c r="AK594" s="1902"/>
      <c r="AL594" s="1902"/>
      <c r="AM594" s="1902"/>
      <c r="AN594" s="1902"/>
      <c r="AO594" s="1902"/>
      <c r="AP594" s="1902"/>
      <c r="AQ594" s="1902"/>
      <c r="AR594" s="1902"/>
      <c r="AS594" s="1902"/>
      <c r="AT594" s="1902"/>
      <c r="AU594" s="1902"/>
      <c r="AV594" s="1902"/>
      <c r="AW594" s="1902"/>
      <c r="AX594" s="1902"/>
      <c r="AY594" s="1902"/>
      <c r="AZ594" s="1902"/>
      <c r="BA594" s="1902"/>
      <c r="BB594" s="1902"/>
      <c r="BC594" s="1902"/>
      <c r="BD594" s="1902"/>
      <c r="BE594" s="1902"/>
      <c r="BF594" s="1902"/>
      <c r="BG594" s="1902"/>
      <c r="BH594" s="1902"/>
      <c r="BI594" s="1902"/>
      <c r="BJ594" s="1902"/>
      <c r="BK594" s="1902"/>
      <c r="BL594" s="1902"/>
      <c r="BM594" s="1902"/>
      <c r="BN594" s="1902"/>
      <c r="BO594" s="1902"/>
      <c r="BP594" s="1902"/>
      <c r="BQ594" s="1902"/>
      <c r="BR594" s="1902"/>
      <c r="BS594" s="1902"/>
      <c r="BT594" s="1902"/>
      <c r="BU594" s="1902"/>
      <c r="BV594" s="1902"/>
      <c r="BW594" s="1902"/>
      <c r="BX594" s="1902"/>
      <c r="BY594" s="1902"/>
      <c r="BZ594" s="1902"/>
      <c r="CA594" s="1902"/>
      <c r="CB594" s="1902"/>
      <c r="CC594" s="1902"/>
      <c r="CD594" s="1902"/>
      <c r="CE594" s="1902"/>
      <c r="CF594" s="1902"/>
    </row>
    <row r="595" spans="2:84" s="329" customFormat="1">
      <c r="B595" s="1902"/>
      <c r="C595" s="1902"/>
      <c r="D595" s="1902"/>
      <c r="E595" s="1902"/>
      <c r="F595" s="1902"/>
      <c r="G595" s="1902"/>
      <c r="H595" s="1902"/>
      <c r="I595" s="1902"/>
      <c r="J595" s="1902"/>
      <c r="K595" s="1902"/>
      <c r="L595" s="1940"/>
      <c r="M595" s="1940"/>
      <c r="N595" s="1940"/>
      <c r="O595" s="1940"/>
      <c r="P595" s="339"/>
      <c r="Q595" s="1902"/>
      <c r="R595" s="1902"/>
      <c r="S595" s="1902"/>
      <c r="T595" s="1902"/>
      <c r="U595" s="1902"/>
      <c r="V595" s="1902"/>
      <c r="W595" s="1902"/>
      <c r="X595" s="1902"/>
      <c r="Y595" s="1902"/>
      <c r="Z595" s="1902"/>
      <c r="AA595" s="1902"/>
      <c r="AB595" s="1902"/>
      <c r="AC595" s="1902"/>
      <c r="AD595" s="1902"/>
      <c r="AE595" s="1902"/>
      <c r="AF595" s="1902"/>
      <c r="AG595" s="1902"/>
      <c r="AH595" s="1902"/>
      <c r="AI595" s="1902"/>
      <c r="AJ595" s="1902"/>
      <c r="AK595" s="1902"/>
      <c r="AL595" s="1902"/>
      <c r="AM595" s="1902"/>
      <c r="AN595" s="1902"/>
      <c r="AO595" s="1902"/>
      <c r="AP595" s="1902"/>
      <c r="AQ595" s="1902"/>
      <c r="AR595" s="1902"/>
      <c r="AS595" s="1902"/>
      <c r="AT595" s="1902"/>
      <c r="AU595" s="1902"/>
      <c r="AV595" s="1902"/>
      <c r="AW595" s="1902"/>
      <c r="AX595" s="1902"/>
      <c r="AY595" s="1902"/>
      <c r="AZ595" s="1902"/>
      <c r="BA595" s="1902"/>
      <c r="BB595" s="1902"/>
      <c r="BC595" s="1902"/>
      <c r="BD595" s="1902"/>
      <c r="BE595" s="1902"/>
      <c r="BF595" s="1902"/>
      <c r="BG595" s="1902"/>
      <c r="BH595" s="1902"/>
      <c r="BI595" s="1902"/>
      <c r="BJ595" s="1902"/>
      <c r="BK595" s="1902"/>
      <c r="BL595" s="1902"/>
      <c r="BM595" s="1902"/>
      <c r="BN595" s="1902"/>
      <c r="BO595" s="1902"/>
      <c r="BP595" s="1902"/>
      <c r="BQ595" s="1902"/>
      <c r="BR595" s="1902"/>
      <c r="BS595" s="1902"/>
      <c r="BT595" s="1902"/>
      <c r="BU595" s="1902"/>
      <c r="BV595" s="1902"/>
      <c r="BW595" s="1902"/>
      <c r="BX595" s="1902"/>
      <c r="BY595" s="1902"/>
      <c r="BZ595" s="1902"/>
      <c r="CA595" s="1902"/>
      <c r="CB595" s="1902"/>
      <c r="CC595" s="1902"/>
      <c r="CD595" s="1902"/>
      <c r="CE595" s="1902"/>
      <c r="CF595" s="1902"/>
    </row>
    <row r="596" spans="2:84" s="329" customFormat="1">
      <c r="B596" s="1902"/>
      <c r="C596" s="1902"/>
      <c r="D596" s="1902"/>
      <c r="E596" s="1902"/>
      <c r="F596" s="1902"/>
      <c r="G596" s="1902"/>
      <c r="H596" s="1902"/>
      <c r="I596" s="1902"/>
      <c r="J596" s="1902"/>
      <c r="K596" s="1902"/>
      <c r="L596" s="1940"/>
      <c r="M596" s="1940"/>
      <c r="N596" s="1940"/>
      <c r="O596" s="1940"/>
      <c r="P596" s="339"/>
      <c r="Q596" s="1902"/>
      <c r="R596" s="1902"/>
      <c r="S596" s="1902"/>
      <c r="T596" s="1902"/>
      <c r="U596" s="1902"/>
      <c r="V596" s="1902"/>
      <c r="W596" s="1902"/>
      <c r="X596" s="1902"/>
      <c r="Y596" s="1902"/>
      <c r="Z596" s="1902"/>
      <c r="AA596" s="1902"/>
      <c r="AB596" s="1902"/>
      <c r="AC596" s="1902"/>
      <c r="AD596" s="1902"/>
      <c r="AE596" s="1902"/>
      <c r="AF596" s="1902"/>
      <c r="AG596" s="1902"/>
      <c r="AH596" s="1902"/>
      <c r="AI596" s="1902"/>
      <c r="AJ596" s="1902"/>
      <c r="AK596" s="1902"/>
      <c r="AL596" s="1902"/>
      <c r="AM596" s="1902"/>
      <c r="AN596" s="1902"/>
      <c r="AO596" s="1902"/>
      <c r="AP596" s="1902"/>
      <c r="AQ596" s="1902"/>
      <c r="AR596" s="1902"/>
      <c r="AS596" s="1902"/>
      <c r="AT596" s="1902"/>
      <c r="AU596" s="1902"/>
      <c r="AV596" s="1902"/>
      <c r="AW596" s="1902"/>
      <c r="AX596" s="1902"/>
      <c r="AY596" s="1902"/>
      <c r="AZ596" s="1902"/>
      <c r="BA596" s="1902"/>
      <c r="BB596" s="1902"/>
      <c r="BC596" s="1902"/>
      <c r="BD596" s="1902"/>
      <c r="BE596" s="1902"/>
      <c r="BF596" s="1902"/>
      <c r="BG596" s="1902"/>
      <c r="BH596" s="1902"/>
      <c r="BI596" s="1902"/>
      <c r="BJ596" s="1902"/>
      <c r="BK596" s="1902"/>
      <c r="BL596" s="1902"/>
      <c r="BM596" s="1902"/>
      <c r="BN596" s="1902"/>
      <c r="BO596" s="1902"/>
      <c r="BP596" s="1902"/>
      <c r="BQ596" s="1902"/>
      <c r="BR596" s="1902"/>
      <c r="BS596" s="1902"/>
      <c r="BT596" s="1902"/>
      <c r="BU596" s="1902"/>
      <c r="BV596" s="1902"/>
      <c r="BW596" s="1902"/>
      <c r="BX596" s="1902"/>
      <c r="BY596" s="1902"/>
      <c r="BZ596" s="1902"/>
      <c r="CA596" s="1902"/>
      <c r="CB596" s="1902"/>
      <c r="CC596" s="1902"/>
      <c r="CD596" s="1902"/>
      <c r="CE596" s="1902"/>
      <c r="CF596" s="1902"/>
    </row>
    <row r="597" spans="2:84" s="329" customFormat="1">
      <c r="B597" s="1902"/>
      <c r="C597" s="1902"/>
      <c r="D597" s="1902"/>
      <c r="E597" s="1902"/>
      <c r="F597" s="1902"/>
      <c r="G597" s="1902"/>
      <c r="H597" s="1902"/>
      <c r="I597" s="1902"/>
      <c r="J597" s="1902"/>
      <c r="K597" s="1902"/>
      <c r="L597" s="1940"/>
      <c r="M597" s="1940"/>
      <c r="N597" s="1940"/>
      <c r="O597" s="1940"/>
      <c r="P597" s="339"/>
      <c r="Q597" s="1902"/>
      <c r="R597" s="1902"/>
      <c r="S597" s="1902"/>
      <c r="T597" s="1902"/>
      <c r="U597" s="1902"/>
      <c r="V597" s="1902"/>
      <c r="W597" s="1902"/>
      <c r="X597" s="1902"/>
      <c r="Y597" s="1902"/>
      <c r="Z597" s="1902"/>
      <c r="AA597" s="1902"/>
      <c r="AB597" s="1902"/>
      <c r="AC597" s="1902"/>
      <c r="AD597" s="1902"/>
      <c r="AE597" s="1902"/>
      <c r="AF597" s="1902"/>
      <c r="AG597" s="1902"/>
      <c r="AH597" s="1902"/>
      <c r="AI597" s="1902"/>
      <c r="AJ597" s="1902"/>
      <c r="AK597" s="1902"/>
      <c r="AL597" s="1902"/>
      <c r="AM597" s="1902"/>
      <c r="AN597" s="1902"/>
      <c r="AO597" s="1902"/>
      <c r="AP597" s="1902"/>
      <c r="AQ597" s="1902"/>
      <c r="AR597" s="1902"/>
      <c r="AS597" s="1902"/>
      <c r="AT597" s="1902"/>
      <c r="AU597" s="1902"/>
      <c r="AV597" s="1902"/>
      <c r="AW597" s="1902"/>
      <c r="AX597" s="1902"/>
      <c r="AY597" s="1902"/>
      <c r="AZ597" s="1902"/>
      <c r="BA597" s="1902"/>
      <c r="BB597" s="1902"/>
      <c r="BC597" s="1902"/>
      <c r="BD597" s="1902"/>
      <c r="BE597" s="1902"/>
      <c r="BF597" s="1902"/>
      <c r="BG597" s="1902"/>
      <c r="BH597" s="1902"/>
      <c r="BI597" s="1902"/>
      <c r="BJ597" s="1902"/>
      <c r="BK597" s="1902"/>
      <c r="BL597" s="1902"/>
      <c r="BM597" s="1902"/>
      <c r="BN597" s="1902"/>
      <c r="BO597" s="1902"/>
      <c r="BP597" s="1902"/>
      <c r="BQ597" s="1902"/>
      <c r="BR597" s="1902"/>
      <c r="BS597" s="1902"/>
      <c r="BT597" s="1902"/>
      <c r="BU597" s="1902"/>
      <c r="BV597" s="1902"/>
      <c r="BW597" s="1902"/>
      <c r="BX597" s="1902"/>
      <c r="BY597" s="1902"/>
      <c r="BZ597" s="1902"/>
      <c r="CA597" s="1902"/>
      <c r="CB597" s="1902"/>
      <c r="CC597" s="1902"/>
      <c r="CD597" s="1902"/>
      <c r="CE597" s="1902"/>
      <c r="CF597" s="1902"/>
    </row>
    <row r="598" spans="2:84" s="329" customFormat="1">
      <c r="B598" s="1902"/>
      <c r="C598" s="1902"/>
      <c r="D598" s="1902"/>
      <c r="E598" s="1902"/>
      <c r="F598" s="1902"/>
      <c r="G598" s="1902"/>
      <c r="H598" s="1902"/>
      <c r="I598" s="1902"/>
      <c r="J598" s="1902"/>
      <c r="K598" s="1902"/>
      <c r="L598" s="1940"/>
      <c r="M598" s="1940"/>
      <c r="N598" s="1940"/>
      <c r="O598" s="1940"/>
      <c r="P598" s="339"/>
      <c r="Q598" s="1902"/>
      <c r="R598" s="1902"/>
      <c r="S598" s="1902"/>
      <c r="T598" s="1902"/>
      <c r="U598" s="1902"/>
      <c r="V598" s="1902"/>
      <c r="W598" s="1902"/>
      <c r="X598" s="1902"/>
      <c r="Y598" s="1902"/>
      <c r="Z598" s="1902"/>
      <c r="AA598" s="1902"/>
      <c r="AB598" s="1902"/>
      <c r="AC598" s="1902"/>
      <c r="AD598" s="1902"/>
      <c r="AE598" s="1902"/>
      <c r="AF598" s="1902"/>
      <c r="AG598" s="1902"/>
      <c r="AH598" s="1902"/>
      <c r="AI598" s="1902"/>
      <c r="AJ598" s="1902"/>
      <c r="AK598" s="1902"/>
      <c r="AL598" s="1902"/>
      <c r="AM598" s="1902"/>
      <c r="AN598" s="1902"/>
      <c r="AO598" s="1902"/>
      <c r="AP598" s="1902"/>
      <c r="AQ598" s="1902"/>
      <c r="AR598" s="1902"/>
      <c r="AS598" s="1902"/>
      <c r="AT598" s="1902"/>
      <c r="AU598" s="1902"/>
      <c r="AV598" s="1902"/>
      <c r="AW598" s="1902"/>
      <c r="AX598" s="1902"/>
      <c r="AY598" s="1902"/>
      <c r="AZ598" s="1902"/>
      <c r="BA598" s="1902"/>
      <c r="BB598" s="1902"/>
      <c r="BC598" s="1902"/>
      <c r="BD598" s="1902"/>
      <c r="BE598" s="1902"/>
      <c r="BF598" s="1902"/>
      <c r="BG598" s="1902"/>
      <c r="BH598" s="1902"/>
      <c r="BI598" s="1902"/>
      <c r="BJ598" s="1902"/>
      <c r="BK598" s="1902"/>
      <c r="BL598" s="1902"/>
      <c r="BM598" s="1902"/>
      <c r="BN598" s="1902"/>
      <c r="BO598" s="1902"/>
      <c r="BP598" s="1902"/>
      <c r="BQ598" s="1902"/>
      <c r="BR598" s="1902"/>
      <c r="BS598" s="1902"/>
      <c r="BT598" s="1902"/>
      <c r="BU598" s="1902"/>
      <c r="BV598" s="1902"/>
      <c r="BW598" s="1902"/>
      <c r="BX598" s="1902"/>
      <c r="BY598" s="1902"/>
      <c r="BZ598" s="1902"/>
      <c r="CA598" s="1902"/>
      <c r="CB598" s="1902"/>
      <c r="CC598" s="1902"/>
      <c r="CD598" s="1902"/>
      <c r="CE598" s="1902"/>
      <c r="CF598" s="1902"/>
    </row>
    <row r="599" spans="2:84" s="329" customFormat="1">
      <c r="B599" s="1902"/>
      <c r="C599" s="1902"/>
      <c r="D599" s="1902"/>
      <c r="E599" s="1902"/>
      <c r="F599" s="1902"/>
      <c r="G599" s="1902"/>
      <c r="H599" s="1902"/>
      <c r="I599" s="1902"/>
      <c r="J599" s="1902"/>
      <c r="K599" s="1902"/>
      <c r="L599" s="1940"/>
      <c r="M599" s="1940"/>
      <c r="N599" s="1940"/>
      <c r="O599" s="1940"/>
      <c r="P599" s="339"/>
      <c r="Q599" s="1902"/>
      <c r="R599" s="1902"/>
      <c r="S599" s="1902"/>
      <c r="T599" s="1902"/>
      <c r="U599" s="1902"/>
      <c r="V599" s="1902"/>
      <c r="W599" s="1902"/>
      <c r="X599" s="1902"/>
      <c r="Y599" s="1902"/>
      <c r="Z599" s="1902"/>
      <c r="AA599" s="1902"/>
      <c r="AB599" s="1902"/>
      <c r="AC599" s="1902"/>
      <c r="AD599" s="1902"/>
      <c r="AE599" s="1902"/>
      <c r="AF599" s="1902"/>
      <c r="AG599" s="1902"/>
      <c r="AH599" s="1902"/>
      <c r="AI599" s="1902"/>
      <c r="AJ599" s="1902"/>
      <c r="AK599" s="1902"/>
      <c r="AL599" s="1902"/>
      <c r="AM599" s="1902"/>
      <c r="AN599" s="1902"/>
      <c r="AO599" s="1902"/>
      <c r="AP599" s="1902"/>
      <c r="AQ599" s="1902"/>
      <c r="AR599" s="1902"/>
      <c r="AS599" s="1902"/>
      <c r="AT599" s="1902"/>
      <c r="AU599" s="1902"/>
      <c r="AV599" s="1902"/>
      <c r="AW599" s="1902"/>
      <c r="AX599" s="1902"/>
      <c r="AY599" s="1902"/>
      <c r="AZ599" s="1902"/>
      <c r="BA599" s="1902"/>
      <c r="BB599" s="1902"/>
      <c r="BC599" s="1902"/>
      <c r="BD599" s="1902"/>
      <c r="BE599" s="1902"/>
      <c r="BF599" s="1902"/>
      <c r="BG599" s="1902"/>
      <c r="BH599" s="1902"/>
      <c r="BI599" s="1902"/>
      <c r="BJ599" s="1902"/>
      <c r="BK599" s="1902"/>
      <c r="BL599" s="1902"/>
      <c r="BM599" s="1902"/>
      <c r="BN599" s="1902"/>
      <c r="BO599" s="1902"/>
      <c r="BP599" s="1902"/>
      <c r="BQ599" s="1902"/>
      <c r="BR599" s="1902"/>
      <c r="BS599" s="1902"/>
      <c r="BT599" s="1902"/>
      <c r="BU599" s="1902"/>
      <c r="BV599" s="1902"/>
      <c r="BW599" s="1902"/>
      <c r="BX599" s="1902"/>
      <c r="BY599" s="1902"/>
      <c r="BZ599" s="1902"/>
      <c r="CA599" s="1902"/>
      <c r="CB599" s="1902"/>
      <c r="CC599" s="1902"/>
      <c r="CD599" s="1902"/>
      <c r="CE599" s="1902"/>
      <c r="CF599" s="1902"/>
    </row>
    <row r="600" spans="2:84" s="329" customFormat="1">
      <c r="B600" s="1902"/>
      <c r="C600" s="1902"/>
      <c r="D600" s="1902"/>
      <c r="E600" s="1902"/>
      <c r="F600" s="1902"/>
      <c r="G600" s="1902"/>
      <c r="H600" s="1902"/>
      <c r="I600" s="1902"/>
      <c r="J600" s="1902"/>
      <c r="K600" s="1902"/>
      <c r="L600" s="1940"/>
      <c r="M600" s="1940"/>
      <c r="N600" s="1940"/>
      <c r="O600" s="1940"/>
      <c r="P600" s="339"/>
      <c r="Q600" s="1902"/>
      <c r="R600" s="1902"/>
      <c r="S600" s="1902"/>
      <c r="T600" s="1902"/>
      <c r="U600" s="1902"/>
      <c r="V600" s="1902"/>
      <c r="W600" s="1902"/>
      <c r="X600" s="1902"/>
      <c r="Y600" s="1902"/>
      <c r="Z600" s="1902"/>
      <c r="AA600" s="1902"/>
      <c r="AB600" s="1902"/>
      <c r="AC600" s="1902"/>
      <c r="AD600" s="1902"/>
      <c r="AE600" s="1902"/>
      <c r="AF600" s="1902"/>
      <c r="AG600" s="1902"/>
      <c r="AH600" s="1902"/>
      <c r="AI600" s="1902"/>
      <c r="AJ600" s="1902"/>
      <c r="AK600" s="1902"/>
      <c r="AL600" s="1902"/>
      <c r="AM600" s="1902"/>
      <c r="AN600" s="1902"/>
      <c r="AO600" s="1902"/>
      <c r="AP600" s="1902"/>
      <c r="AQ600" s="1902"/>
      <c r="AR600" s="1902"/>
      <c r="AS600" s="1902"/>
      <c r="AT600" s="1902"/>
      <c r="AU600" s="1902"/>
      <c r="AV600" s="1902"/>
      <c r="AW600" s="1902"/>
      <c r="AX600" s="1902"/>
      <c r="AY600" s="1902"/>
      <c r="AZ600" s="1902"/>
      <c r="BA600" s="1902"/>
      <c r="BB600" s="1902"/>
      <c r="BC600" s="1902"/>
      <c r="BD600" s="1902"/>
      <c r="BE600" s="1902"/>
      <c r="BF600" s="1902"/>
      <c r="BG600" s="1902"/>
      <c r="BH600" s="1902"/>
      <c r="BI600" s="1902"/>
      <c r="BJ600" s="1902"/>
      <c r="BK600" s="1902"/>
      <c r="BL600" s="1902"/>
      <c r="BM600" s="1902"/>
      <c r="BN600" s="1902"/>
      <c r="BO600" s="1902"/>
      <c r="BP600" s="1902"/>
      <c r="BQ600" s="1902"/>
      <c r="BR600" s="1902"/>
      <c r="BS600" s="1902"/>
      <c r="BT600" s="1902"/>
      <c r="BU600" s="1902"/>
      <c r="BV600" s="1902"/>
      <c r="BW600" s="1902"/>
      <c r="BX600" s="1902"/>
      <c r="BY600" s="1902"/>
      <c r="BZ600" s="1902"/>
      <c r="CA600" s="1902"/>
      <c r="CB600" s="1902"/>
      <c r="CC600" s="1902"/>
      <c r="CD600" s="1902"/>
      <c r="CE600" s="1902"/>
      <c r="CF600" s="1902"/>
    </row>
    <row r="601" spans="2:84" s="329" customFormat="1">
      <c r="B601" s="1902"/>
      <c r="C601" s="1902"/>
      <c r="D601" s="1902"/>
      <c r="E601" s="1902"/>
      <c r="F601" s="1902"/>
      <c r="G601" s="1902"/>
      <c r="H601" s="1902"/>
      <c r="I601" s="1902"/>
      <c r="J601" s="1902"/>
      <c r="K601" s="1902"/>
      <c r="L601" s="1940"/>
      <c r="M601" s="1940"/>
      <c r="N601" s="1940"/>
      <c r="O601" s="1940"/>
      <c r="P601" s="339"/>
      <c r="Q601" s="1902"/>
      <c r="R601" s="1902"/>
      <c r="S601" s="1902"/>
      <c r="T601" s="1902"/>
      <c r="U601" s="1902"/>
      <c r="V601" s="1902"/>
      <c r="W601" s="1902"/>
      <c r="X601" s="1902"/>
      <c r="Y601" s="1902"/>
      <c r="Z601" s="1902"/>
      <c r="AA601" s="1902"/>
      <c r="AB601" s="1902"/>
      <c r="AC601" s="1902"/>
      <c r="AD601" s="1902"/>
      <c r="AE601" s="1902"/>
      <c r="AF601" s="1902"/>
      <c r="AG601" s="1902"/>
      <c r="AH601" s="1902"/>
      <c r="AI601" s="1902"/>
      <c r="AJ601" s="1902"/>
      <c r="AK601" s="1902"/>
      <c r="AL601" s="1902"/>
      <c r="AM601" s="1902"/>
      <c r="AN601" s="1902"/>
      <c r="AO601" s="1902"/>
      <c r="AP601" s="1902"/>
      <c r="AQ601" s="1902"/>
      <c r="AR601" s="1902"/>
      <c r="AS601" s="1902"/>
      <c r="AT601" s="1902"/>
      <c r="AU601" s="1902"/>
      <c r="AV601" s="1902"/>
      <c r="AW601" s="1902"/>
      <c r="AX601" s="1902"/>
      <c r="AY601" s="1902"/>
      <c r="AZ601" s="1902"/>
      <c r="BA601" s="1902"/>
      <c r="BB601" s="1902"/>
      <c r="BC601" s="1902"/>
      <c r="BD601" s="1902"/>
      <c r="BE601" s="1902"/>
      <c r="BF601" s="1902"/>
      <c r="BG601" s="1902"/>
      <c r="BH601" s="1902"/>
      <c r="BI601" s="1902"/>
      <c r="BJ601" s="1902"/>
      <c r="BK601" s="1902"/>
      <c r="BL601" s="1902"/>
      <c r="BM601" s="1902"/>
      <c r="BN601" s="1902"/>
      <c r="BO601" s="1902"/>
      <c r="BP601" s="1902"/>
      <c r="BQ601" s="1902"/>
      <c r="BR601" s="1902"/>
      <c r="BS601" s="1902"/>
      <c r="BT601" s="1902"/>
      <c r="BU601" s="1902"/>
      <c r="BV601" s="1902"/>
      <c r="BW601" s="1902"/>
      <c r="BX601" s="1902"/>
      <c r="BY601" s="1902"/>
      <c r="BZ601" s="1902"/>
      <c r="CA601" s="1902"/>
      <c r="CB601" s="1902"/>
      <c r="CC601" s="1902"/>
      <c r="CD601" s="1902"/>
      <c r="CE601" s="1902"/>
      <c r="CF601" s="1902"/>
    </row>
    <row r="602" spans="2:84" s="329" customFormat="1">
      <c r="B602" s="1902"/>
      <c r="C602" s="1902"/>
      <c r="D602" s="1902"/>
      <c r="E602" s="1902"/>
      <c r="F602" s="1902"/>
      <c r="G602" s="1902"/>
      <c r="H602" s="1902"/>
      <c r="I602" s="1902"/>
      <c r="J602" s="1902"/>
      <c r="K602" s="1902"/>
      <c r="L602" s="1940"/>
      <c r="M602" s="1940"/>
      <c r="N602" s="1940"/>
      <c r="O602" s="1940"/>
      <c r="P602" s="339"/>
      <c r="Q602" s="1902"/>
      <c r="R602" s="1902"/>
      <c r="S602" s="1902"/>
      <c r="T602" s="1902"/>
      <c r="U602" s="1902"/>
      <c r="V602" s="1902"/>
      <c r="W602" s="1902"/>
      <c r="X602" s="1902"/>
      <c r="Y602" s="1902"/>
      <c r="Z602" s="1902"/>
      <c r="AA602" s="1902"/>
      <c r="AB602" s="1902"/>
      <c r="AC602" s="1902"/>
      <c r="AD602" s="1902"/>
      <c r="AE602" s="1902"/>
      <c r="AF602" s="1902"/>
      <c r="AG602" s="1902"/>
      <c r="AH602" s="1902"/>
      <c r="AI602" s="1902"/>
      <c r="AJ602" s="1902"/>
      <c r="AK602" s="1902"/>
      <c r="AL602" s="1902"/>
      <c r="AM602" s="1902"/>
      <c r="AN602" s="1902"/>
      <c r="AO602" s="1902"/>
      <c r="AP602" s="1902"/>
      <c r="AQ602" s="1902"/>
      <c r="AR602" s="1902"/>
      <c r="AS602" s="1902"/>
      <c r="AT602" s="1902"/>
      <c r="AU602" s="1902"/>
      <c r="AV602" s="1902"/>
      <c r="AW602" s="1902"/>
      <c r="AX602" s="1902"/>
      <c r="AY602" s="1902"/>
      <c r="AZ602" s="1902"/>
      <c r="BA602" s="1902"/>
      <c r="BB602" s="1902"/>
      <c r="BC602" s="1902"/>
      <c r="BD602" s="1902"/>
      <c r="BE602" s="1902"/>
      <c r="BF602" s="1902"/>
      <c r="BG602" s="1902"/>
      <c r="BH602" s="1902"/>
      <c r="BI602" s="1902"/>
      <c r="BJ602" s="1902"/>
      <c r="BK602" s="1902"/>
      <c r="BL602" s="1902"/>
      <c r="BM602" s="1902"/>
      <c r="BN602" s="1902"/>
      <c r="BO602" s="1902"/>
      <c r="BP602" s="1902"/>
      <c r="BQ602" s="1902"/>
      <c r="BR602" s="1902"/>
      <c r="BS602" s="1902"/>
      <c r="BT602" s="1902"/>
      <c r="BU602" s="1902"/>
      <c r="BV602" s="1902"/>
      <c r="BW602" s="1902"/>
      <c r="BX602" s="1902"/>
      <c r="BY602" s="1902"/>
      <c r="BZ602" s="1902"/>
      <c r="CA602" s="1902"/>
      <c r="CB602" s="1902"/>
      <c r="CC602" s="1902"/>
      <c r="CD602" s="1902"/>
      <c r="CE602" s="1902"/>
      <c r="CF602" s="1902"/>
    </row>
    <row r="603" spans="2:84" s="329" customFormat="1">
      <c r="B603" s="1902"/>
      <c r="C603" s="1902"/>
      <c r="D603" s="1902"/>
      <c r="E603" s="1902"/>
      <c r="F603" s="1902"/>
      <c r="G603" s="1902"/>
      <c r="H603" s="1902"/>
      <c r="I603" s="1902"/>
      <c r="J603" s="1902"/>
      <c r="K603" s="1902"/>
      <c r="L603" s="1940"/>
      <c r="M603" s="1940"/>
      <c r="N603" s="1940"/>
      <c r="O603" s="1940"/>
      <c r="P603" s="339"/>
      <c r="Q603" s="1902"/>
      <c r="R603" s="1902"/>
      <c r="S603" s="1902"/>
      <c r="T603" s="1902"/>
      <c r="U603" s="1902"/>
      <c r="V603" s="1902"/>
      <c r="W603" s="1902"/>
      <c r="X603" s="1902"/>
      <c r="Y603" s="1902"/>
      <c r="Z603" s="1902"/>
      <c r="AA603" s="1902"/>
      <c r="AB603" s="1902"/>
      <c r="AC603" s="1902"/>
      <c r="AD603" s="1902"/>
      <c r="AE603" s="1902"/>
      <c r="AF603" s="1902"/>
      <c r="AG603" s="1902"/>
      <c r="AH603" s="1902"/>
      <c r="AI603" s="1902"/>
      <c r="AJ603" s="1902"/>
      <c r="AK603" s="1902"/>
      <c r="AL603" s="1902"/>
      <c r="AM603" s="1902"/>
      <c r="AN603" s="1902"/>
      <c r="AO603" s="1902"/>
      <c r="AP603" s="1902"/>
      <c r="AQ603" s="1902"/>
      <c r="AR603" s="1902"/>
      <c r="AS603" s="1902"/>
      <c r="AT603" s="1902"/>
      <c r="AU603" s="1902"/>
      <c r="AV603" s="1902"/>
      <c r="AW603" s="1902"/>
      <c r="AX603" s="1902"/>
      <c r="AY603" s="1902"/>
      <c r="AZ603" s="1902"/>
      <c r="BA603" s="1902"/>
      <c r="BB603" s="1902"/>
      <c r="BC603" s="1902"/>
      <c r="BD603" s="1902"/>
      <c r="BE603" s="1902"/>
      <c r="BF603" s="1902"/>
      <c r="BG603" s="1902"/>
      <c r="BH603" s="1902"/>
      <c r="BI603" s="1902"/>
      <c r="BJ603" s="1902"/>
      <c r="BK603" s="1902"/>
      <c r="BL603" s="1902"/>
      <c r="BM603" s="1902"/>
      <c r="BN603" s="1902"/>
      <c r="BO603" s="1902"/>
      <c r="BP603" s="1902"/>
      <c r="BQ603" s="1902"/>
      <c r="BR603" s="1902"/>
      <c r="BS603" s="1902"/>
      <c r="BT603" s="1902"/>
      <c r="BU603" s="1902"/>
      <c r="BV603" s="1902"/>
      <c r="BW603" s="1902"/>
      <c r="BX603" s="1902"/>
      <c r="BY603" s="1902"/>
      <c r="BZ603" s="1902"/>
      <c r="CA603" s="1902"/>
      <c r="CB603" s="1902"/>
      <c r="CC603" s="1902"/>
      <c r="CD603" s="1902"/>
      <c r="CE603" s="1902"/>
      <c r="CF603" s="1902"/>
    </row>
    <row r="604" spans="2:84" s="329" customFormat="1">
      <c r="B604" s="1902"/>
      <c r="C604" s="1902"/>
      <c r="D604" s="1902"/>
      <c r="E604" s="1902"/>
      <c r="F604" s="1902"/>
      <c r="G604" s="1902"/>
      <c r="H604" s="1902"/>
      <c r="I604" s="1902"/>
      <c r="J604" s="1902"/>
      <c r="K604" s="1902"/>
      <c r="L604" s="1940"/>
      <c r="M604" s="1940"/>
      <c r="N604" s="1940"/>
      <c r="O604" s="1940"/>
      <c r="P604" s="339"/>
      <c r="Q604" s="1902"/>
      <c r="R604" s="1902"/>
      <c r="S604" s="1902"/>
      <c r="T604" s="1902"/>
      <c r="U604" s="1902"/>
      <c r="V604" s="1902"/>
      <c r="W604" s="1902"/>
      <c r="X604" s="1902"/>
      <c r="Y604" s="1902"/>
      <c r="Z604" s="1902"/>
      <c r="AA604" s="1902"/>
      <c r="AB604" s="1902"/>
      <c r="AC604" s="1902"/>
      <c r="AD604" s="1902"/>
      <c r="AE604" s="1902"/>
      <c r="AF604" s="1902"/>
      <c r="AG604" s="1902"/>
      <c r="AH604" s="1902"/>
      <c r="AI604" s="1902"/>
      <c r="AJ604" s="1902"/>
      <c r="AK604" s="1902"/>
      <c r="AL604" s="1902"/>
      <c r="AM604" s="1902"/>
      <c r="AN604" s="1902"/>
      <c r="AO604" s="1902"/>
      <c r="AP604" s="1902"/>
      <c r="AQ604" s="1902"/>
      <c r="AR604" s="1902"/>
      <c r="AS604" s="1902"/>
      <c r="AT604" s="1902"/>
      <c r="AU604" s="1902"/>
      <c r="AV604" s="1902"/>
      <c r="AW604" s="1902"/>
      <c r="AX604" s="1902"/>
      <c r="AY604" s="1902"/>
      <c r="AZ604" s="1902"/>
      <c r="BA604" s="1902"/>
      <c r="BB604" s="1902"/>
      <c r="BC604" s="1902"/>
      <c r="BD604" s="1902"/>
      <c r="BE604" s="1902"/>
      <c r="BF604" s="1902"/>
      <c r="BG604" s="1902"/>
      <c r="BH604" s="1902"/>
      <c r="BI604" s="1902"/>
      <c r="BJ604" s="1902"/>
      <c r="BK604" s="1902"/>
      <c r="BL604" s="1902"/>
      <c r="BM604" s="1902"/>
      <c r="BN604" s="1902"/>
      <c r="BO604" s="1902"/>
      <c r="BP604" s="1902"/>
      <c r="BQ604" s="1902"/>
      <c r="BR604" s="1902"/>
      <c r="BS604" s="1902"/>
      <c r="BT604" s="1902"/>
      <c r="BU604" s="1902"/>
      <c r="BV604" s="1902"/>
      <c r="BW604" s="1902"/>
      <c r="BX604" s="1902"/>
      <c r="BY604" s="1902"/>
      <c r="BZ604" s="1902"/>
      <c r="CA604" s="1902"/>
      <c r="CB604" s="1902"/>
      <c r="CC604" s="1902"/>
      <c r="CD604" s="1902"/>
      <c r="CE604" s="1902"/>
      <c r="CF604" s="1902"/>
    </row>
    <row r="605" spans="2:84" s="329" customFormat="1">
      <c r="B605" s="1902"/>
      <c r="C605" s="1902"/>
      <c r="D605" s="1902"/>
      <c r="E605" s="1902"/>
      <c r="F605" s="1902"/>
      <c r="G605" s="1902"/>
      <c r="H605" s="1902"/>
      <c r="I605" s="1902"/>
      <c r="J605" s="1902"/>
      <c r="K605" s="1902"/>
      <c r="L605" s="1940"/>
      <c r="M605" s="1940"/>
      <c r="N605" s="1940"/>
      <c r="O605" s="1940"/>
      <c r="P605" s="339"/>
      <c r="Q605" s="1902"/>
      <c r="R605" s="1902"/>
      <c r="S605" s="1902"/>
      <c r="T605" s="1902"/>
      <c r="U605" s="1902"/>
      <c r="V605" s="1902"/>
      <c r="W605" s="1902"/>
      <c r="X605" s="1902"/>
      <c r="Y605" s="1902"/>
      <c r="Z605" s="1902"/>
      <c r="AA605" s="1902"/>
      <c r="AB605" s="1902"/>
      <c r="AC605" s="1902"/>
      <c r="AD605" s="1902"/>
      <c r="AE605" s="1902"/>
      <c r="AF605" s="1902"/>
      <c r="AG605" s="1902"/>
      <c r="AH605" s="1902"/>
      <c r="AI605" s="1902"/>
      <c r="AJ605" s="1902"/>
      <c r="AK605" s="1902"/>
      <c r="AL605" s="1902"/>
      <c r="AM605" s="1902"/>
      <c r="AN605" s="1902"/>
      <c r="AO605" s="1902"/>
      <c r="AP605" s="1902"/>
      <c r="AQ605" s="1902"/>
      <c r="AR605" s="1902"/>
      <c r="AS605" s="1902"/>
      <c r="AT605" s="1902"/>
      <c r="AU605" s="1902"/>
      <c r="AV605" s="1902"/>
      <c r="AW605" s="1902"/>
      <c r="AX605" s="1902"/>
      <c r="AY605" s="1902"/>
      <c r="AZ605" s="1902"/>
      <c r="BA605" s="1902"/>
      <c r="BB605" s="1902"/>
      <c r="BC605" s="1902"/>
      <c r="BD605" s="1902"/>
      <c r="BE605" s="1902"/>
      <c r="BF605" s="1902"/>
      <c r="BG605" s="1902"/>
      <c r="BH605" s="1902"/>
      <c r="BI605" s="1902"/>
      <c r="BJ605" s="1902"/>
      <c r="BK605" s="1902"/>
      <c r="BL605" s="1902"/>
      <c r="BM605" s="1902"/>
      <c r="BN605" s="1902"/>
      <c r="BO605" s="1902"/>
      <c r="BP605" s="1902"/>
      <c r="BQ605" s="1902"/>
      <c r="BR605" s="1902"/>
      <c r="BS605" s="1902"/>
      <c r="BT605" s="1902"/>
      <c r="BU605" s="1902"/>
      <c r="BV605" s="1902"/>
      <c r="BW605" s="1902"/>
      <c r="BX605" s="1902"/>
      <c r="BY605" s="1902"/>
      <c r="BZ605" s="1902"/>
      <c r="CA605" s="1902"/>
      <c r="CB605" s="1902"/>
      <c r="CC605" s="1902"/>
      <c r="CD605" s="1902"/>
      <c r="CE605" s="1902"/>
      <c r="CF605" s="1902"/>
    </row>
    <row r="606" spans="2:84" s="329" customFormat="1">
      <c r="B606" s="1902"/>
      <c r="C606" s="1902"/>
      <c r="D606" s="1902"/>
      <c r="E606" s="1902"/>
      <c r="F606" s="1902"/>
      <c r="G606" s="1902"/>
      <c r="H606" s="1902"/>
      <c r="I606" s="1902"/>
      <c r="J606" s="1902"/>
      <c r="K606" s="1902"/>
      <c r="L606" s="1940"/>
      <c r="M606" s="1940"/>
      <c r="N606" s="1940"/>
      <c r="O606" s="1940"/>
      <c r="P606" s="339"/>
      <c r="Q606" s="1902"/>
      <c r="R606" s="1902"/>
      <c r="S606" s="1902"/>
      <c r="T606" s="1902"/>
      <c r="U606" s="1902"/>
      <c r="V606" s="1902"/>
      <c r="W606" s="1902"/>
      <c r="X606" s="1902"/>
      <c r="Y606" s="1902"/>
      <c r="Z606" s="1902"/>
      <c r="AA606" s="1902"/>
      <c r="AB606" s="1902"/>
      <c r="AC606" s="1902"/>
      <c r="AD606" s="1902"/>
      <c r="AE606" s="1902"/>
      <c r="AF606" s="1902"/>
      <c r="AG606" s="1902"/>
      <c r="AH606" s="1902"/>
      <c r="AI606" s="1902"/>
      <c r="AJ606" s="1902"/>
      <c r="AK606" s="1902"/>
      <c r="AL606" s="1902"/>
      <c r="AM606" s="1902"/>
      <c r="AN606" s="1902"/>
      <c r="AO606" s="1902"/>
      <c r="AP606" s="1902"/>
      <c r="AQ606" s="1902"/>
      <c r="AR606" s="1902"/>
      <c r="AS606" s="1902"/>
      <c r="AT606" s="1902"/>
      <c r="AU606" s="1902"/>
      <c r="AV606" s="1902"/>
      <c r="AW606" s="1902"/>
      <c r="AX606" s="1902"/>
      <c r="AY606" s="1902"/>
      <c r="AZ606" s="1902"/>
      <c r="BA606" s="1902"/>
      <c r="BB606" s="1902"/>
      <c r="BC606" s="1902"/>
      <c r="BD606" s="1902"/>
      <c r="BE606" s="1902"/>
      <c r="BF606" s="1902"/>
      <c r="BG606" s="1902"/>
      <c r="BH606" s="1902"/>
      <c r="BI606" s="1902"/>
      <c r="BJ606" s="1902"/>
      <c r="BK606" s="1902"/>
      <c r="BL606" s="1902"/>
      <c r="BM606" s="1902"/>
      <c r="BN606" s="1902"/>
      <c r="BO606" s="1902"/>
      <c r="BP606" s="1902"/>
      <c r="BQ606" s="1902"/>
      <c r="BR606" s="1902"/>
      <c r="BS606" s="1902"/>
      <c r="BT606" s="1902"/>
      <c r="BU606" s="1902"/>
      <c r="BV606" s="1902"/>
      <c r="BW606" s="1902"/>
      <c r="BX606" s="1902"/>
      <c r="BY606" s="1902"/>
      <c r="BZ606" s="1902"/>
      <c r="CA606" s="1902"/>
      <c r="CB606" s="1902"/>
      <c r="CC606" s="1902"/>
      <c r="CD606" s="1902"/>
      <c r="CE606" s="1902"/>
      <c r="CF606" s="1902"/>
    </row>
    <row r="607" spans="2:84" s="329" customFormat="1">
      <c r="B607" s="1902"/>
      <c r="C607" s="1902"/>
      <c r="D607" s="1902"/>
      <c r="E607" s="1902"/>
      <c r="F607" s="1902"/>
      <c r="G607" s="1902"/>
      <c r="H607" s="1902"/>
      <c r="I607" s="1902"/>
      <c r="J607" s="1902"/>
      <c r="K607" s="1902"/>
      <c r="L607" s="1940"/>
      <c r="M607" s="1940"/>
      <c r="N607" s="1940"/>
      <c r="O607" s="1940"/>
      <c r="P607" s="339"/>
      <c r="Q607" s="1902"/>
      <c r="R607" s="1902"/>
      <c r="S607" s="1902"/>
      <c r="T607" s="1902"/>
      <c r="U607" s="1902"/>
      <c r="V607" s="1902"/>
      <c r="W607" s="1902"/>
      <c r="X607" s="1902"/>
      <c r="Y607" s="1902"/>
      <c r="Z607" s="1902"/>
      <c r="AA607" s="1902"/>
      <c r="AB607" s="1902"/>
      <c r="AC607" s="1902"/>
      <c r="AD607" s="1902"/>
      <c r="AE607" s="1902"/>
      <c r="AF607" s="1902"/>
      <c r="AG607" s="1902"/>
      <c r="AH607" s="1902"/>
      <c r="AI607" s="1902"/>
      <c r="AJ607" s="1902"/>
      <c r="AK607" s="1902"/>
      <c r="AL607" s="1902"/>
      <c r="AM607" s="1902"/>
      <c r="AN607" s="1902"/>
      <c r="AO607" s="1902"/>
      <c r="AP607" s="1902"/>
      <c r="AQ607" s="1902"/>
      <c r="AR607" s="1902"/>
      <c r="AS607" s="1902"/>
      <c r="AT607" s="1902"/>
      <c r="AU607" s="1902"/>
      <c r="AV607" s="1902"/>
      <c r="AW607" s="1902"/>
      <c r="AX607" s="1902"/>
      <c r="AY607" s="1902"/>
      <c r="AZ607" s="1902"/>
      <c r="BA607" s="1902"/>
      <c r="BB607" s="1902"/>
      <c r="BC607" s="1902"/>
      <c r="BD607" s="1902"/>
      <c r="BE607" s="1902"/>
      <c r="BF607" s="1902"/>
      <c r="BG607" s="1902"/>
      <c r="BH607" s="1902"/>
      <c r="BI607" s="1902"/>
      <c r="BJ607" s="1902"/>
      <c r="BK607" s="1902"/>
      <c r="BL607" s="1902"/>
      <c r="BM607" s="1902"/>
      <c r="BN607" s="1902"/>
      <c r="BO607" s="1902"/>
      <c r="BP607" s="1902"/>
      <c r="BQ607" s="1902"/>
      <c r="BR607" s="1902"/>
      <c r="BS607" s="1902"/>
      <c r="BT607" s="1902"/>
      <c r="BU607" s="1902"/>
      <c r="BV607" s="1902"/>
      <c r="BW607" s="1902"/>
      <c r="BX607" s="1902"/>
      <c r="BY607" s="1902"/>
      <c r="BZ607" s="1902"/>
      <c r="CA607" s="1902"/>
      <c r="CB607" s="1902"/>
      <c r="CC607" s="1902"/>
      <c r="CD607" s="1902"/>
      <c r="CE607" s="1902"/>
      <c r="CF607" s="1902"/>
    </row>
    <row r="608" spans="2:84" s="329" customFormat="1">
      <c r="B608" s="1902"/>
      <c r="C608" s="1902"/>
      <c r="D608" s="1902"/>
      <c r="E608" s="1902"/>
      <c r="F608" s="1902"/>
      <c r="G608" s="1902"/>
      <c r="H608" s="1902"/>
      <c r="I608" s="1902"/>
      <c r="J608" s="1902"/>
      <c r="K608" s="1902"/>
      <c r="L608" s="1940"/>
      <c r="M608" s="1940"/>
      <c r="N608" s="1940"/>
      <c r="O608" s="1940"/>
      <c r="P608" s="339"/>
      <c r="Q608" s="1902"/>
      <c r="R608" s="1902"/>
      <c r="S608" s="1902"/>
      <c r="T608" s="1902"/>
      <c r="U608" s="1902"/>
      <c r="V608" s="1902"/>
      <c r="W608" s="1902"/>
      <c r="X608" s="1902"/>
      <c r="Y608" s="1902"/>
      <c r="Z608" s="1902"/>
      <c r="AA608" s="1902"/>
      <c r="AB608" s="1902"/>
      <c r="AC608" s="1902"/>
      <c r="AD608" s="1902"/>
      <c r="AE608" s="1902"/>
      <c r="AF608" s="1902"/>
      <c r="AG608" s="1902"/>
      <c r="AH608" s="1902"/>
      <c r="AI608" s="1902"/>
      <c r="AJ608" s="1902"/>
      <c r="AK608" s="1902"/>
      <c r="AL608" s="1902"/>
      <c r="AM608" s="1902"/>
      <c r="AN608" s="1902"/>
      <c r="AO608" s="1902"/>
      <c r="AP608" s="1902"/>
      <c r="AQ608" s="1902"/>
      <c r="AR608" s="1902"/>
      <c r="AS608" s="1902"/>
      <c r="AT608" s="1902"/>
      <c r="AU608" s="1902"/>
      <c r="AV608" s="1902"/>
      <c r="AW608" s="1902"/>
      <c r="AX608" s="1902"/>
      <c r="AY608" s="1902"/>
      <c r="AZ608" s="1902"/>
      <c r="BA608" s="1902"/>
      <c r="BB608" s="1902"/>
      <c r="BC608" s="1902"/>
      <c r="BD608" s="1902"/>
      <c r="BE608" s="1902"/>
      <c r="BF608" s="1902"/>
      <c r="BG608" s="1902"/>
      <c r="BH608" s="1902"/>
      <c r="BI608" s="1902"/>
      <c r="BJ608" s="1902"/>
      <c r="BK608" s="1902"/>
      <c r="BL608" s="1902"/>
      <c r="BM608" s="1902"/>
      <c r="BN608" s="1902"/>
      <c r="BO608" s="1902"/>
      <c r="BP608" s="1902"/>
      <c r="BQ608" s="1902"/>
      <c r="BR608" s="1902"/>
      <c r="BS608" s="1902"/>
      <c r="BT608" s="1902"/>
      <c r="BU608" s="1902"/>
      <c r="BV608" s="1902"/>
      <c r="BW608" s="1902"/>
      <c r="BX608" s="1902"/>
      <c r="BY608" s="1902"/>
      <c r="BZ608" s="1902"/>
      <c r="CA608" s="1902"/>
      <c r="CB608" s="1902"/>
      <c r="CC608" s="1902"/>
      <c r="CD608" s="1902"/>
      <c r="CE608" s="1902"/>
      <c r="CF608" s="1902"/>
    </row>
    <row r="609" spans="2:84" s="329" customFormat="1">
      <c r="B609" s="1902"/>
      <c r="C609" s="1902"/>
      <c r="D609" s="1902"/>
      <c r="E609" s="1902"/>
      <c r="F609" s="1902"/>
      <c r="G609" s="1902"/>
      <c r="H609" s="1902"/>
      <c r="I609" s="1902"/>
      <c r="J609" s="1902"/>
      <c r="K609" s="1902"/>
      <c r="L609" s="1940"/>
      <c r="M609" s="1940"/>
      <c r="N609" s="1940"/>
      <c r="O609" s="1940"/>
      <c r="P609" s="339"/>
      <c r="Q609" s="1902"/>
      <c r="R609" s="1902"/>
      <c r="S609" s="1902"/>
      <c r="T609" s="1902"/>
      <c r="U609" s="1902"/>
      <c r="V609" s="1902"/>
      <c r="W609" s="1902"/>
      <c r="X609" s="1902"/>
      <c r="Y609" s="1902"/>
      <c r="Z609" s="1902"/>
      <c r="AA609" s="1902"/>
      <c r="AB609" s="1902"/>
      <c r="AC609" s="1902"/>
      <c r="AD609" s="1902"/>
      <c r="AE609" s="1902"/>
      <c r="AF609" s="1902"/>
      <c r="AG609" s="1902"/>
      <c r="AH609" s="1902"/>
      <c r="AI609" s="1902"/>
      <c r="AJ609" s="1902"/>
      <c r="AK609" s="1902"/>
      <c r="AL609" s="1902"/>
      <c r="AM609" s="1902"/>
      <c r="AN609" s="1902"/>
      <c r="AO609" s="1902"/>
      <c r="AP609" s="1902"/>
      <c r="AQ609" s="1902"/>
      <c r="AR609" s="1902"/>
      <c r="AS609" s="1902"/>
      <c r="AT609" s="1902"/>
      <c r="AU609" s="1902"/>
      <c r="AV609" s="1902"/>
      <c r="AW609" s="1902"/>
      <c r="AX609" s="1902"/>
      <c r="AY609" s="1902"/>
      <c r="AZ609" s="1902"/>
      <c r="BA609" s="1902"/>
      <c r="BB609" s="1902"/>
      <c r="BC609" s="1902"/>
      <c r="BD609" s="1902"/>
      <c r="BE609" s="1902"/>
      <c r="BF609" s="1902"/>
      <c r="BG609" s="1902"/>
      <c r="BH609" s="1902"/>
      <c r="BI609" s="1902"/>
      <c r="BJ609" s="1902"/>
      <c r="BK609" s="1902"/>
      <c r="BL609" s="1902"/>
      <c r="BM609" s="1902"/>
      <c r="BN609" s="1902"/>
      <c r="BO609" s="1902"/>
      <c r="BP609" s="1902"/>
      <c r="BQ609" s="1902"/>
      <c r="BR609" s="1902"/>
      <c r="BS609" s="1902"/>
      <c r="BT609" s="1902"/>
      <c r="BU609" s="1902"/>
      <c r="BV609" s="1902"/>
      <c r="BW609" s="1902"/>
      <c r="BX609" s="1902"/>
      <c r="BY609" s="1902"/>
      <c r="BZ609" s="1902"/>
      <c r="CA609" s="1902"/>
      <c r="CB609" s="1902"/>
      <c r="CC609" s="1902"/>
      <c r="CD609" s="1902"/>
      <c r="CE609" s="1902"/>
      <c r="CF609" s="1902"/>
    </row>
    <row r="610" spans="2:84" s="329" customFormat="1">
      <c r="B610" s="1902"/>
      <c r="C610" s="1902"/>
      <c r="D610" s="1902"/>
      <c r="E610" s="1902"/>
      <c r="F610" s="1902"/>
      <c r="G610" s="1902"/>
      <c r="H610" s="1902"/>
      <c r="I610" s="1902"/>
      <c r="J610" s="1902"/>
      <c r="K610" s="1902"/>
      <c r="L610" s="1940"/>
      <c r="M610" s="1940"/>
      <c r="N610" s="1940"/>
      <c r="O610" s="1940"/>
      <c r="P610" s="339"/>
      <c r="Q610" s="1902"/>
      <c r="R610" s="1902"/>
      <c r="S610" s="1902"/>
      <c r="T610" s="1902"/>
      <c r="U610" s="1902"/>
      <c r="V610" s="1902"/>
      <c r="W610" s="1902"/>
      <c r="X610" s="1902"/>
      <c r="Y610" s="1902"/>
      <c r="Z610" s="1902"/>
      <c r="AA610" s="1902"/>
      <c r="AB610" s="1902"/>
      <c r="AC610" s="1902"/>
      <c r="AD610" s="1902"/>
      <c r="AE610" s="1902"/>
      <c r="AF610" s="1902"/>
      <c r="AG610" s="1902"/>
      <c r="AH610" s="1902"/>
      <c r="AI610" s="1902"/>
      <c r="AJ610" s="1902"/>
      <c r="AK610" s="1902"/>
      <c r="AL610" s="1902"/>
      <c r="AM610" s="1902"/>
      <c r="AN610" s="1902"/>
      <c r="AO610" s="1902"/>
      <c r="AP610" s="1902"/>
      <c r="AQ610" s="1902"/>
      <c r="AR610" s="1902"/>
      <c r="AS610" s="1902"/>
      <c r="AT610" s="1902"/>
      <c r="AU610" s="1902"/>
      <c r="AV610" s="1902"/>
      <c r="AW610" s="1902"/>
      <c r="AX610" s="1902"/>
      <c r="AY610" s="1902"/>
      <c r="AZ610" s="1902"/>
      <c r="BA610" s="1902"/>
      <c r="BB610" s="1902"/>
      <c r="BC610" s="1902"/>
      <c r="BD610" s="1902"/>
      <c r="BE610" s="1902"/>
      <c r="BF610" s="1902"/>
      <c r="BG610" s="1902"/>
      <c r="BH610" s="1902"/>
      <c r="BI610" s="1902"/>
      <c r="BJ610" s="1902"/>
      <c r="BK610" s="1902"/>
      <c r="BL610" s="1902"/>
      <c r="BM610" s="1902"/>
      <c r="BN610" s="1902"/>
      <c r="BO610" s="1902"/>
      <c r="BP610" s="1902"/>
      <c r="BQ610" s="1902"/>
      <c r="BR610" s="1902"/>
      <c r="BS610" s="1902"/>
      <c r="BT610" s="1902"/>
      <c r="BU610" s="1902"/>
      <c r="BV610" s="1902"/>
      <c r="BW610" s="1902"/>
      <c r="BX610" s="1902"/>
      <c r="BY610" s="1902"/>
      <c r="BZ610" s="1902"/>
      <c r="CA610" s="1902"/>
      <c r="CB610" s="1902"/>
      <c r="CC610" s="1902"/>
      <c r="CD610" s="1902"/>
      <c r="CE610" s="1902"/>
      <c r="CF610" s="1902"/>
    </row>
    <row r="611" spans="2:84" s="329" customFormat="1">
      <c r="B611" s="1902"/>
      <c r="C611" s="1902"/>
      <c r="D611" s="1902"/>
      <c r="E611" s="1902"/>
      <c r="F611" s="1902"/>
      <c r="G611" s="1902"/>
      <c r="H611" s="1902"/>
      <c r="I611" s="1902"/>
      <c r="J611" s="1902"/>
      <c r="K611" s="1902"/>
      <c r="L611" s="1940"/>
      <c r="M611" s="1940"/>
      <c r="N611" s="1940"/>
      <c r="O611" s="1940"/>
      <c r="P611" s="339"/>
      <c r="Q611" s="1902"/>
      <c r="R611" s="1902"/>
      <c r="S611" s="1902"/>
      <c r="T611" s="1902"/>
      <c r="U611" s="1902"/>
      <c r="V611" s="1902"/>
      <c r="W611" s="1902"/>
      <c r="X611" s="1902"/>
      <c r="Y611" s="1902"/>
      <c r="Z611" s="1902"/>
      <c r="AA611" s="1902"/>
      <c r="AB611" s="1902"/>
      <c r="AC611" s="1902"/>
      <c r="AD611" s="1902"/>
      <c r="AE611" s="1902"/>
      <c r="AF611" s="1902"/>
      <c r="AG611" s="1902"/>
      <c r="AH611" s="1902"/>
      <c r="AI611" s="1902"/>
      <c r="AJ611" s="1902"/>
      <c r="AK611" s="1902"/>
      <c r="AL611" s="1902"/>
      <c r="AM611" s="1902"/>
      <c r="AN611" s="1902"/>
      <c r="AO611" s="1902"/>
      <c r="AP611" s="1902"/>
      <c r="AQ611" s="1902"/>
      <c r="AR611" s="1902"/>
      <c r="AS611" s="1902"/>
      <c r="AT611" s="1902"/>
      <c r="AU611" s="1902"/>
      <c r="AV611" s="1902"/>
      <c r="AW611" s="1902"/>
      <c r="AX611" s="1902"/>
      <c r="AY611" s="1902"/>
      <c r="AZ611" s="1902"/>
      <c r="BA611" s="1902"/>
      <c r="BB611" s="1902"/>
      <c r="BC611" s="1902"/>
      <c r="BD611" s="1902"/>
      <c r="BE611" s="1902"/>
      <c r="BF611" s="1902"/>
      <c r="BG611" s="1902"/>
      <c r="BH611" s="1902"/>
      <c r="BI611" s="1902"/>
      <c r="BJ611" s="1902"/>
      <c r="BK611" s="1902"/>
      <c r="BL611" s="1902"/>
      <c r="BM611" s="1902"/>
      <c r="BN611" s="1902"/>
      <c r="BO611" s="1902"/>
      <c r="BP611" s="1902"/>
      <c r="BQ611" s="1902"/>
      <c r="BR611" s="1902"/>
      <c r="BS611" s="1902"/>
      <c r="BT611" s="1902"/>
      <c r="BU611" s="1902"/>
      <c r="BV611" s="1902"/>
      <c r="BW611" s="1902"/>
      <c r="BX611" s="1902"/>
      <c r="BY611" s="1902"/>
      <c r="BZ611" s="1902"/>
      <c r="CA611" s="1902"/>
      <c r="CB611" s="1902"/>
      <c r="CC611" s="1902"/>
      <c r="CD611" s="1902"/>
      <c r="CE611" s="1902"/>
      <c r="CF611" s="1902"/>
    </row>
    <row r="612" spans="2:84" s="329" customFormat="1">
      <c r="B612" s="1902"/>
      <c r="C612" s="1902"/>
      <c r="D612" s="1902"/>
      <c r="E612" s="1902"/>
      <c r="F612" s="1902"/>
      <c r="G612" s="1902"/>
      <c r="H612" s="1902"/>
      <c r="I612" s="1902"/>
      <c r="J612" s="1902"/>
      <c r="K612" s="1902"/>
      <c r="L612" s="1940"/>
      <c r="M612" s="1940"/>
      <c r="N612" s="1940"/>
      <c r="O612" s="1940"/>
      <c r="P612" s="339"/>
      <c r="Q612" s="1902"/>
      <c r="R612" s="1902"/>
      <c r="S612" s="1902"/>
      <c r="T612" s="1902"/>
      <c r="U612" s="1902"/>
      <c r="V612" s="1902"/>
      <c r="W612" s="1902"/>
      <c r="X612" s="1902"/>
      <c r="Y612" s="1902"/>
      <c r="Z612" s="1902"/>
      <c r="AA612" s="1902"/>
      <c r="AB612" s="1902"/>
      <c r="AC612" s="1902"/>
      <c r="AD612" s="1902"/>
      <c r="AE612" s="1902"/>
      <c r="AF612" s="1902"/>
      <c r="AG612" s="1902"/>
      <c r="AH612" s="1902"/>
      <c r="AI612" s="1902"/>
      <c r="AJ612" s="1902"/>
      <c r="AK612" s="1902"/>
      <c r="AL612" s="1902"/>
      <c r="AM612" s="1902"/>
      <c r="AN612" s="1902"/>
      <c r="AO612" s="1902"/>
      <c r="AP612" s="1902"/>
      <c r="AQ612" s="1902"/>
      <c r="AR612" s="1902"/>
      <c r="AS612" s="1902"/>
      <c r="AT612" s="1902"/>
      <c r="AU612" s="1902"/>
      <c r="AV612" s="1902"/>
      <c r="AW612" s="1902"/>
      <c r="AX612" s="1902"/>
      <c r="AY612" s="1902"/>
      <c r="AZ612" s="1902"/>
      <c r="BA612" s="1902"/>
      <c r="BB612" s="1902"/>
      <c r="BC612" s="1902"/>
      <c r="BD612" s="1902"/>
      <c r="BE612" s="1902"/>
      <c r="BF612" s="1902"/>
      <c r="BG612" s="1902"/>
      <c r="BH612" s="1902"/>
      <c r="BI612" s="1902"/>
      <c r="BJ612" s="1902"/>
      <c r="BK612" s="1902"/>
      <c r="BL612" s="1902"/>
      <c r="BM612" s="1902"/>
      <c r="BN612" s="1902"/>
      <c r="BO612" s="1902"/>
      <c r="BP612" s="1902"/>
      <c r="BQ612" s="1902"/>
      <c r="BR612" s="1902"/>
      <c r="BS612" s="1902"/>
      <c r="BT612" s="1902"/>
      <c r="BU612" s="1902"/>
      <c r="BV612" s="1902"/>
      <c r="BW612" s="1902"/>
      <c r="BX612" s="1902"/>
      <c r="BY612" s="1902"/>
      <c r="BZ612" s="1902"/>
      <c r="CA612" s="1902"/>
      <c r="CB612" s="1902"/>
      <c r="CC612" s="1902"/>
      <c r="CD612" s="1902"/>
      <c r="CE612" s="1902"/>
      <c r="CF612" s="1902"/>
    </row>
    <row r="613" spans="2:84" s="329" customFormat="1">
      <c r="B613" s="1902"/>
      <c r="C613" s="1902"/>
      <c r="D613" s="1902"/>
      <c r="E613" s="1902"/>
      <c r="F613" s="1902"/>
      <c r="G613" s="1902"/>
      <c r="H613" s="1902"/>
      <c r="I613" s="1902"/>
      <c r="J613" s="1902"/>
      <c r="K613" s="1902"/>
      <c r="L613" s="1940"/>
      <c r="M613" s="1940"/>
      <c r="N613" s="1940"/>
      <c r="O613" s="1940"/>
      <c r="P613" s="339"/>
      <c r="Q613" s="1902"/>
      <c r="R613" s="1902"/>
      <c r="S613" s="1902"/>
      <c r="T613" s="1902"/>
      <c r="U613" s="1902"/>
      <c r="V613" s="1902"/>
      <c r="W613" s="1902"/>
      <c r="X613" s="1902"/>
      <c r="Y613" s="1902"/>
      <c r="Z613" s="1902"/>
      <c r="AA613" s="1902"/>
      <c r="AB613" s="1902"/>
      <c r="AC613" s="1902"/>
      <c r="AD613" s="1902"/>
      <c r="AE613" s="1902"/>
      <c r="AF613" s="1902"/>
      <c r="AG613" s="1902"/>
      <c r="AH613" s="1902"/>
      <c r="AI613" s="1902"/>
      <c r="AJ613" s="1902"/>
      <c r="AK613" s="1902"/>
      <c r="AL613" s="1902"/>
      <c r="AM613" s="1902"/>
      <c r="AN613" s="1902"/>
      <c r="AO613" s="1902"/>
      <c r="AP613" s="1902"/>
      <c r="AQ613" s="1902"/>
      <c r="AR613" s="1902"/>
      <c r="AS613" s="1902"/>
      <c r="AT613" s="1902"/>
      <c r="AU613" s="1902"/>
      <c r="AV613" s="1902"/>
      <c r="AW613" s="1902"/>
      <c r="AX613" s="1902"/>
      <c r="AY613" s="1902"/>
      <c r="AZ613" s="1902"/>
      <c r="BA613" s="1902"/>
      <c r="BB613" s="1902"/>
      <c r="BC613" s="1902"/>
      <c r="BD613" s="1902"/>
      <c r="BE613" s="1902"/>
      <c r="BF613" s="1902"/>
      <c r="BG613" s="1902"/>
      <c r="BH613" s="1902"/>
      <c r="BI613" s="1902"/>
      <c r="BJ613" s="1902"/>
      <c r="BK613" s="1902"/>
      <c r="BL613" s="1902"/>
      <c r="BM613" s="1902"/>
      <c r="BN613" s="1902"/>
      <c r="BO613" s="1902"/>
      <c r="BP613" s="1902"/>
      <c r="BQ613" s="1902"/>
      <c r="BR613" s="1902"/>
      <c r="BS613" s="1902"/>
      <c r="BT613" s="1902"/>
      <c r="BU613" s="1902"/>
      <c r="BV613" s="1902"/>
      <c r="BW613" s="1902"/>
      <c r="BX613" s="1902"/>
      <c r="BY613" s="1902"/>
      <c r="BZ613" s="1902"/>
      <c r="CA613" s="1902"/>
      <c r="CB613" s="1902"/>
      <c r="CC613" s="1902"/>
      <c r="CD613" s="1902"/>
      <c r="CE613" s="1902"/>
      <c r="CF613" s="1902"/>
    </row>
    <row r="614" spans="2:84" s="329" customFormat="1">
      <c r="B614" s="1902"/>
      <c r="C614" s="1902"/>
      <c r="D614" s="1902"/>
      <c r="E614" s="1902"/>
      <c r="F614" s="1902"/>
      <c r="G614" s="1902"/>
      <c r="H614" s="1902"/>
      <c r="I614" s="1902"/>
      <c r="J614" s="1902"/>
      <c r="K614" s="1902"/>
      <c r="L614" s="1940"/>
      <c r="M614" s="1940"/>
      <c r="N614" s="1940"/>
      <c r="O614" s="1940"/>
      <c r="P614" s="339"/>
      <c r="Q614" s="1902"/>
      <c r="R614" s="1902"/>
      <c r="S614" s="1902"/>
      <c r="T614" s="1902"/>
      <c r="U614" s="1902"/>
      <c r="V614" s="1902"/>
      <c r="W614" s="1902"/>
      <c r="X614" s="1902"/>
      <c r="Y614" s="1902"/>
      <c r="Z614" s="1902"/>
      <c r="AA614" s="1902"/>
      <c r="AB614" s="1902"/>
      <c r="AC614" s="1902"/>
      <c r="AD614" s="1902"/>
      <c r="AE614" s="1902"/>
      <c r="AF614" s="1902"/>
      <c r="AG614" s="1902"/>
      <c r="AH614" s="1902"/>
      <c r="AI614" s="1902"/>
      <c r="AJ614" s="1902"/>
      <c r="AK614" s="1902"/>
      <c r="AL614" s="1902"/>
      <c r="AM614" s="1902"/>
      <c r="AN614" s="1902"/>
      <c r="AO614" s="1902"/>
      <c r="AP614" s="1902"/>
      <c r="AQ614" s="1902"/>
      <c r="AR614" s="1902"/>
      <c r="AS614" s="1902"/>
      <c r="AT614" s="1902"/>
      <c r="AU614" s="1902"/>
      <c r="AV614" s="1902"/>
      <c r="AW614" s="1902"/>
      <c r="AX614" s="1902"/>
      <c r="AY614" s="1902"/>
      <c r="AZ614" s="1902"/>
      <c r="BA614" s="1902"/>
      <c r="BB614" s="1902"/>
      <c r="BC614" s="1902"/>
      <c r="BD614" s="1902"/>
      <c r="BE614" s="1902"/>
      <c r="BF614" s="1902"/>
      <c r="BG614" s="1902"/>
      <c r="BH614" s="1902"/>
      <c r="BI614" s="1902"/>
      <c r="BJ614" s="1902"/>
      <c r="BK614" s="1902"/>
      <c r="BL614" s="1902"/>
      <c r="BM614" s="1902"/>
      <c r="BN614" s="1902"/>
      <c r="BO614" s="1902"/>
      <c r="BP614" s="1902"/>
      <c r="BQ614" s="1902"/>
      <c r="BR614" s="1902"/>
      <c r="BS614" s="1902"/>
      <c r="BT614" s="1902"/>
      <c r="BU614" s="1902"/>
      <c r="BV614" s="1902"/>
      <c r="BW614" s="1902"/>
      <c r="BX614" s="1902"/>
      <c r="BY614" s="1902"/>
      <c r="BZ614" s="1902"/>
      <c r="CA614" s="1902"/>
      <c r="CB614" s="1902"/>
      <c r="CC614" s="1902"/>
      <c r="CD614" s="1902"/>
      <c r="CE614" s="1902"/>
      <c r="CF614" s="1902"/>
    </row>
    <row r="615" spans="2:84" s="329" customFormat="1">
      <c r="B615" s="1902"/>
      <c r="C615" s="1902"/>
      <c r="D615" s="1902"/>
      <c r="E615" s="1902"/>
      <c r="F615" s="1902"/>
      <c r="G615" s="1902"/>
      <c r="H615" s="1902"/>
      <c r="I615" s="1902"/>
      <c r="J615" s="1902"/>
      <c r="K615" s="1902"/>
      <c r="L615" s="1940"/>
      <c r="M615" s="1940"/>
      <c r="N615" s="1940"/>
      <c r="O615" s="1940"/>
      <c r="P615" s="339"/>
      <c r="Q615" s="1902"/>
      <c r="R615" s="1902"/>
      <c r="S615" s="1902"/>
      <c r="T615" s="1902"/>
      <c r="U615" s="1902"/>
      <c r="V615" s="1902"/>
      <c r="W615" s="1902"/>
      <c r="X615" s="1902"/>
      <c r="Y615" s="1902"/>
      <c r="Z615" s="1902"/>
      <c r="AA615" s="1902"/>
      <c r="AB615" s="1902"/>
      <c r="AC615" s="1902"/>
      <c r="AD615" s="1902"/>
      <c r="AE615" s="1902"/>
      <c r="AF615" s="1902"/>
      <c r="AG615" s="1902"/>
      <c r="AH615" s="1902"/>
      <c r="AI615" s="1902"/>
      <c r="AJ615" s="1902"/>
      <c r="AK615" s="1902"/>
      <c r="AL615" s="1902"/>
      <c r="AM615" s="1902"/>
      <c r="AN615" s="1902"/>
      <c r="AO615" s="1902"/>
      <c r="AP615" s="1902"/>
      <c r="AQ615" s="1902"/>
      <c r="AR615" s="1902"/>
      <c r="AS615" s="1902"/>
      <c r="AT615" s="1902"/>
      <c r="AU615" s="1902"/>
      <c r="AV615" s="1902"/>
      <c r="AW615" s="1902"/>
      <c r="AX615" s="1902"/>
      <c r="AY615" s="1902"/>
      <c r="AZ615" s="1902"/>
      <c r="BA615" s="1902"/>
      <c r="BB615" s="1902"/>
      <c r="BC615" s="1902"/>
      <c r="BD615" s="1902"/>
      <c r="BE615" s="1902"/>
      <c r="BF615" s="1902"/>
      <c r="BG615" s="1902"/>
      <c r="BH615" s="1902"/>
      <c r="BI615" s="1902"/>
      <c r="BJ615" s="1902"/>
      <c r="BK615" s="1902"/>
      <c r="BL615" s="1902"/>
      <c r="BM615" s="1902"/>
      <c r="BN615" s="1902"/>
      <c r="BO615" s="1902"/>
      <c r="BP615" s="1902"/>
      <c r="BQ615" s="1902"/>
      <c r="BR615" s="1902"/>
      <c r="BS615" s="1902"/>
      <c r="BT615" s="1902"/>
      <c r="BU615" s="1902"/>
      <c r="BV615" s="1902"/>
      <c r="BW615" s="1902"/>
      <c r="BX615" s="1902"/>
      <c r="BY615" s="1902"/>
      <c r="BZ615" s="1902"/>
      <c r="CA615" s="1902"/>
      <c r="CB615" s="1902"/>
      <c r="CC615" s="1902"/>
      <c r="CD615" s="1902"/>
      <c r="CE615" s="1902"/>
      <c r="CF615" s="1902"/>
    </row>
    <row r="616" spans="2:84" s="329" customFormat="1">
      <c r="B616" s="1902"/>
      <c r="C616" s="1902"/>
      <c r="D616" s="1902"/>
      <c r="E616" s="1902"/>
      <c r="F616" s="1902"/>
      <c r="G616" s="1902"/>
      <c r="H616" s="1902"/>
      <c r="I616" s="1902"/>
      <c r="J616" s="1902"/>
      <c r="K616" s="1902"/>
      <c r="L616" s="1940"/>
      <c r="M616" s="1940"/>
      <c r="N616" s="1940"/>
      <c r="O616" s="1940"/>
      <c r="P616" s="339"/>
      <c r="Q616" s="1902"/>
      <c r="R616" s="1902"/>
      <c r="S616" s="1902"/>
      <c r="T616" s="1902"/>
      <c r="U616" s="1902"/>
      <c r="V616" s="1902"/>
      <c r="W616" s="1902"/>
      <c r="X616" s="1902"/>
      <c r="Y616" s="1902"/>
      <c r="Z616" s="1902"/>
      <c r="AA616" s="1902"/>
      <c r="AB616" s="1902"/>
      <c r="AC616" s="1902"/>
      <c r="AD616" s="1902"/>
      <c r="AE616" s="1902"/>
      <c r="AF616" s="1902"/>
      <c r="AG616" s="1902"/>
      <c r="AH616" s="1902"/>
      <c r="AI616" s="1902"/>
      <c r="AJ616" s="1902"/>
      <c r="AK616" s="1902"/>
      <c r="AL616" s="1902"/>
      <c r="AM616" s="1902"/>
      <c r="AN616" s="1902"/>
      <c r="AO616" s="1902"/>
      <c r="AP616" s="1902"/>
      <c r="AQ616" s="1902"/>
      <c r="AR616" s="1902"/>
      <c r="AS616" s="1902"/>
      <c r="AT616" s="1902"/>
      <c r="AU616" s="1902"/>
      <c r="AV616" s="1902"/>
      <c r="AW616" s="1902"/>
      <c r="AX616" s="1902"/>
      <c r="AY616" s="1902"/>
      <c r="AZ616" s="1902"/>
      <c r="BA616" s="1902"/>
      <c r="BB616" s="1902"/>
      <c r="BC616" s="1902"/>
      <c r="BD616" s="1902"/>
      <c r="BE616" s="1902"/>
      <c r="BF616" s="1902"/>
      <c r="BG616" s="1902"/>
      <c r="BH616" s="1902"/>
      <c r="BI616" s="1902"/>
      <c r="BJ616" s="1902"/>
      <c r="BK616" s="1902"/>
      <c r="BL616" s="1902"/>
      <c r="BM616" s="1902"/>
      <c r="BN616" s="1902"/>
      <c r="BO616" s="1902"/>
      <c r="BP616" s="1902"/>
      <c r="BQ616" s="1902"/>
      <c r="BR616" s="1902"/>
      <c r="BS616" s="1902"/>
      <c r="BT616" s="1902"/>
      <c r="BU616" s="1902"/>
      <c r="BV616" s="1902"/>
      <c r="BW616" s="1902"/>
      <c r="BX616" s="1902"/>
      <c r="BY616" s="1902"/>
      <c r="BZ616" s="1902"/>
      <c r="CA616" s="1902"/>
      <c r="CB616" s="1902"/>
      <c r="CC616" s="1902"/>
      <c r="CD616" s="1902"/>
      <c r="CE616" s="1902"/>
      <c r="CF616" s="1902"/>
    </row>
    <row r="617" spans="2:84" s="329" customFormat="1">
      <c r="B617" s="1902"/>
      <c r="C617" s="1902"/>
      <c r="D617" s="1902"/>
      <c r="E617" s="1902"/>
      <c r="F617" s="1902"/>
      <c r="G617" s="1902"/>
      <c r="H617" s="1902"/>
      <c r="I617" s="1902"/>
      <c r="J617" s="1902"/>
      <c r="K617" s="1902"/>
      <c r="L617" s="1940"/>
      <c r="M617" s="1940"/>
      <c r="N617" s="1940"/>
      <c r="O617" s="1940"/>
      <c r="P617" s="339"/>
      <c r="Q617" s="1902"/>
      <c r="R617" s="1902"/>
      <c r="S617" s="1902"/>
      <c r="T617" s="1902"/>
      <c r="U617" s="1902"/>
      <c r="V617" s="1902"/>
      <c r="W617" s="1902"/>
      <c r="X617" s="1902"/>
      <c r="Y617" s="1902"/>
      <c r="Z617" s="1902"/>
      <c r="AA617" s="1902"/>
      <c r="AB617" s="1902"/>
      <c r="AC617" s="1902"/>
      <c r="AD617" s="1902"/>
      <c r="AE617" s="1902"/>
      <c r="AF617" s="1902"/>
      <c r="AG617" s="1902"/>
      <c r="AH617" s="1902"/>
      <c r="AI617" s="1902"/>
      <c r="AJ617" s="1902"/>
      <c r="AK617" s="1902"/>
      <c r="AL617" s="1902"/>
      <c r="AM617" s="1902"/>
      <c r="AN617" s="1902"/>
      <c r="AO617" s="1902"/>
      <c r="AP617" s="1902"/>
      <c r="AQ617" s="1902"/>
      <c r="AR617" s="1902"/>
      <c r="AS617" s="1902"/>
      <c r="AT617" s="1902"/>
      <c r="AU617" s="1902"/>
      <c r="AV617" s="1902"/>
      <c r="AW617" s="1902"/>
      <c r="AX617" s="1902"/>
      <c r="AY617" s="1902"/>
      <c r="AZ617" s="1902"/>
      <c r="BA617" s="1902"/>
      <c r="BB617" s="1902"/>
      <c r="BC617" s="1902"/>
      <c r="BD617" s="1902"/>
      <c r="BE617" s="1902"/>
      <c r="BF617" s="1902"/>
      <c r="BG617" s="1902"/>
      <c r="BH617" s="1902"/>
      <c r="BI617" s="1902"/>
      <c r="BJ617" s="1902"/>
      <c r="BK617" s="1902"/>
      <c r="BL617" s="1902"/>
      <c r="BM617" s="1902"/>
      <c r="BN617" s="1902"/>
      <c r="BO617" s="1902"/>
      <c r="BP617" s="1902"/>
      <c r="BQ617" s="1902"/>
      <c r="BR617" s="1902"/>
      <c r="BS617" s="1902"/>
      <c r="BT617" s="1902"/>
      <c r="BU617" s="1902"/>
      <c r="BV617" s="1902"/>
      <c r="BW617" s="1902"/>
      <c r="BX617" s="1902"/>
      <c r="BY617" s="1902"/>
      <c r="BZ617" s="1902"/>
      <c r="CA617" s="1902"/>
      <c r="CB617" s="1902"/>
      <c r="CC617" s="1902"/>
      <c r="CD617" s="1902"/>
      <c r="CE617" s="1902"/>
      <c r="CF617" s="1902"/>
    </row>
    <row r="618" spans="2:84" s="329" customFormat="1">
      <c r="B618" s="1902"/>
      <c r="C618" s="1902"/>
      <c r="D618" s="1902"/>
      <c r="E618" s="1902"/>
      <c r="F618" s="1902"/>
      <c r="G618" s="1902"/>
      <c r="H618" s="1902"/>
      <c r="I618" s="1902"/>
      <c r="J618" s="1902"/>
      <c r="K618" s="1902"/>
      <c r="L618" s="1940"/>
      <c r="M618" s="1940"/>
      <c r="N618" s="1940"/>
      <c r="O618" s="1940"/>
      <c r="P618" s="339"/>
      <c r="Q618" s="1902"/>
      <c r="R618" s="1902"/>
      <c r="S618" s="1902"/>
      <c r="T618" s="1902"/>
      <c r="U618" s="1902"/>
      <c r="V618" s="1902"/>
      <c r="W618" s="1902"/>
      <c r="X618" s="1902"/>
      <c r="Y618" s="1902"/>
      <c r="Z618" s="1902"/>
      <c r="AA618" s="1902"/>
      <c r="AB618" s="1902"/>
      <c r="AC618" s="1902"/>
      <c r="AD618" s="1902"/>
      <c r="AE618" s="1902"/>
      <c r="AF618" s="1902"/>
      <c r="AG618" s="1902"/>
      <c r="AH618" s="1902"/>
      <c r="AI618" s="1902"/>
      <c r="AJ618" s="1902"/>
      <c r="AK618" s="1902"/>
      <c r="AL618" s="1902"/>
      <c r="AM618" s="1902"/>
      <c r="AN618" s="1902"/>
      <c r="AO618" s="1902"/>
      <c r="AP618" s="1902"/>
      <c r="AQ618" s="1902"/>
      <c r="AR618" s="1902"/>
      <c r="AS618" s="1902"/>
      <c r="AT618" s="1902"/>
      <c r="AU618" s="1902"/>
      <c r="AV618" s="1902"/>
      <c r="AW618" s="1902"/>
      <c r="AX618" s="1902"/>
      <c r="AY618" s="1902"/>
      <c r="AZ618" s="1902"/>
      <c r="BA618" s="1902"/>
      <c r="BB618" s="1902"/>
      <c r="BC618" s="1902"/>
      <c r="BD618" s="1902"/>
      <c r="BE618" s="1902"/>
      <c r="BF618" s="1902"/>
      <c r="BG618" s="1902"/>
      <c r="BH618" s="1902"/>
      <c r="BI618" s="1902"/>
      <c r="BJ618" s="1902"/>
      <c r="BK618" s="1902"/>
      <c r="BL618" s="1902"/>
      <c r="BM618" s="1902"/>
      <c r="BN618" s="1902"/>
      <c r="BO618" s="1902"/>
      <c r="BP618" s="1902"/>
      <c r="BQ618" s="1902"/>
      <c r="BR618" s="1902"/>
      <c r="BS618" s="1902"/>
      <c r="BT618" s="1902"/>
      <c r="BU618" s="1902"/>
      <c r="BV618" s="1902"/>
      <c r="BW618" s="1902"/>
      <c r="BX618" s="1902"/>
      <c r="BY618" s="1902"/>
      <c r="BZ618" s="1902"/>
      <c r="CA618" s="1902"/>
      <c r="CB618" s="1902"/>
      <c r="CC618" s="1902"/>
      <c r="CD618" s="1902"/>
      <c r="CE618" s="1902"/>
      <c r="CF618" s="1902"/>
    </row>
    <row r="619" spans="2:84" s="329" customFormat="1">
      <c r="B619" s="1902"/>
      <c r="C619" s="1902"/>
      <c r="D619" s="1902"/>
      <c r="E619" s="1902"/>
      <c r="F619" s="1902"/>
      <c r="G619" s="1902"/>
      <c r="H619" s="1902"/>
      <c r="I619" s="1902"/>
      <c r="J619" s="1902"/>
      <c r="K619" s="1902"/>
      <c r="L619" s="1940"/>
      <c r="M619" s="1940"/>
      <c r="N619" s="1940"/>
      <c r="O619" s="1940"/>
      <c r="P619" s="339"/>
      <c r="Q619" s="1902"/>
      <c r="R619" s="1902"/>
      <c r="S619" s="1902"/>
      <c r="T619" s="1902"/>
      <c r="U619" s="1902"/>
      <c r="V619" s="1902"/>
      <c r="W619" s="1902"/>
      <c r="X619" s="1902"/>
      <c r="Y619" s="1902"/>
      <c r="Z619" s="1902"/>
      <c r="AA619" s="1902"/>
      <c r="AB619" s="1902"/>
      <c r="AC619" s="1902"/>
      <c r="AD619" s="1902"/>
      <c r="AE619" s="1902"/>
      <c r="AF619" s="1902"/>
      <c r="AG619" s="1902"/>
      <c r="AH619" s="1902"/>
      <c r="AI619" s="1902"/>
      <c r="AJ619" s="1902"/>
      <c r="AK619" s="1902"/>
      <c r="AL619" s="1902"/>
      <c r="AM619" s="1902"/>
      <c r="AN619" s="1902"/>
      <c r="AO619" s="1902"/>
      <c r="AP619" s="1902"/>
      <c r="AQ619" s="1902"/>
      <c r="AR619" s="1902"/>
      <c r="AS619" s="1902"/>
      <c r="AT619" s="1902"/>
      <c r="AU619" s="1902"/>
      <c r="AV619" s="1902"/>
      <c r="AW619" s="1902"/>
      <c r="AX619" s="1902"/>
      <c r="AY619" s="1902"/>
      <c r="AZ619" s="1902"/>
      <c r="BA619" s="1902"/>
      <c r="BB619" s="1902"/>
      <c r="BC619" s="1902"/>
      <c r="BD619" s="1902"/>
      <c r="BE619" s="1902"/>
      <c r="BF619" s="1902"/>
      <c r="BG619" s="1902"/>
      <c r="BH619" s="1902"/>
      <c r="BI619" s="1902"/>
      <c r="BJ619" s="1902"/>
      <c r="BK619" s="1902"/>
      <c r="BL619" s="1902"/>
      <c r="BM619" s="1902"/>
      <c r="BN619" s="1902"/>
      <c r="BO619" s="1902"/>
      <c r="BP619" s="1902"/>
      <c r="BQ619" s="1902"/>
      <c r="BR619" s="1902"/>
      <c r="BS619" s="1902"/>
      <c r="BT619" s="1902"/>
      <c r="BU619" s="1902"/>
      <c r="BV619" s="1902"/>
      <c r="BW619" s="1902"/>
      <c r="BX619" s="1902"/>
      <c r="BY619" s="1902"/>
      <c r="BZ619" s="1902"/>
      <c r="CA619" s="1902"/>
      <c r="CB619" s="1902"/>
      <c r="CC619" s="1902"/>
      <c r="CD619" s="1902"/>
      <c r="CE619" s="1902"/>
      <c r="CF619" s="1902"/>
    </row>
    <row r="620" spans="2:84" s="329" customFormat="1">
      <c r="B620" s="1902"/>
      <c r="C620" s="1902"/>
      <c r="D620" s="1902"/>
      <c r="E620" s="1902"/>
      <c r="F620" s="1902"/>
      <c r="G620" s="1902"/>
      <c r="H620" s="1902"/>
      <c r="I620" s="1902"/>
      <c r="J620" s="1902"/>
      <c r="K620" s="1902"/>
      <c r="L620" s="1940"/>
      <c r="M620" s="1940"/>
      <c r="N620" s="1940"/>
      <c r="O620" s="1940"/>
      <c r="P620" s="339"/>
      <c r="Q620" s="1902"/>
      <c r="R620" s="1902"/>
      <c r="S620" s="1902"/>
      <c r="T620" s="1902"/>
      <c r="U620" s="1902"/>
      <c r="V620" s="1902"/>
      <c r="W620" s="1902"/>
      <c r="X620" s="1902"/>
      <c r="Y620" s="1902"/>
      <c r="Z620" s="1902"/>
      <c r="AA620" s="1902"/>
      <c r="AB620" s="1902"/>
      <c r="AC620" s="1902"/>
      <c r="AD620" s="1902"/>
      <c r="AE620" s="1902"/>
      <c r="AF620" s="1902"/>
      <c r="AG620" s="1902"/>
      <c r="AH620" s="1902"/>
      <c r="AI620" s="1902"/>
      <c r="AJ620" s="1902"/>
      <c r="AK620" s="1902"/>
      <c r="AL620" s="1902"/>
      <c r="AM620" s="1902"/>
      <c r="AN620" s="1902"/>
      <c r="AO620" s="1902"/>
      <c r="AP620" s="1902"/>
      <c r="AQ620" s="1902"/>
      <c r="AR620" s="1902"/>
      <c r="AS620" s="1902"/>
      <c r="AT620" s="1902"/>
      <c r="AU620" s="1902"/>
      <c r="AV620" s="1902"/>
      <c r="AW620" s="1902"/>
      <c r="AX620" s="1902"/>
      <c r="AY620" s="1902"/>
      <c r="AZ620" s="1902"/>
      <c r="BA620" s="1902"/>
      <c r="BB620" s="1902"/>
      <c r="BC620" s="1902"/>
      <c r="BD620" s="1902"/>
      <c r="BE620" s="1902"/>
      <c r="BF620" s="1902"/>
      <c r="BG620" s="1902"/>
      <c r="BH620" s="1902"/>
      <c r="BI620" s="1902"/>
      <c r="BJ620" s="1902"/>
      <c r="BK620" s="1902"/>
      <c r="BL620" s="1902"/>
      <c r="BM620" s="1902"/>
      <c r="BN620" s="1902"/>
      <c r="BO620" s="1902"/>
      <c r="BP620" s="1902"/>
      <c r="BQ620" s="1902"/>
      <c r="BR620" s="1902"/>
      <c r="BS620" s="1902"/>
      <c r="BT620" s="1902"/>
      <c r="BU620" s="1902"/>
      <c r="BV620" s="1902"/>
      <c r="BW620" s="1902"/>
      <c r="BX620" s="1902"/>
      <c r="BY620" s="1902"/>
      <c r="BZ620" s="1902"/>
      <c r="CA620" s="1902"/>
      <c r="CB620" s="1902"/>
      <c r="CC620" s="1902"/>
      <c r="CD620" s="1902"/>
      <c r="CE620" s="1902"/>
      <c r="CF620" s="1902"/>
    </row>
    <row r="621" spans="2:84" s="329" customFormat="1">
      <c r="B621" s="1902"/>
      <c r="C621" s="1902"/>
      <c r="D621" s="1902"/>
      <c r="E621" s="1902"/>
      <c r="F621" s="1902"/>
      <c r="G621" s="1902"/>
      <c r="H621" s="1902"/>
      <c r="I621" s="1902"/>
      <c r="J621" s="1902"/>
      <c r="K621" s="1902"/>
      <c r="L621" s="1940"/>
      <c r="M621" s="1940"/>
      <c r="N621" s="1940"/>
      <c r="O621" s="1940"/>
      <c r="P621" s="339"/>
      <c r="Q621" s="1902"/>
      <c r="R621" s="1902"/>
      <c r="S621" s="1902"/>
      <c r="T621" s="1902"/>
      <c r="U621" s="1902"/>
      <c r="V621" s="1902"/>
      <c r="W621" s="1902"/>
      <c r="X621" s="1902"/>
      <c r="Y621" s="1902"/>
      <c r="Z621" s="1902"/>
      <c r="AA621" s="1902"/>
      <c r="AB621" s="1902"/>
      <c r="AC621" s="1902"/>
      <c r="AD621" s="1902"/>
      <c r="AE621" s="1902"/>
      <c r="AF621" s="1902"/>
      <c r="AG621" s="1902"/>
      <c r="AH621" s="1902"/>
      <c r="AI621" s="1902"/>
      <c r="AJ621" s="1902"/>
      <c r="AK621" s="1902"/>
      <c r="AL621" s="1902"/>
      <c r="AM621" s="1902"/>
      <c r="AN621" s="1902"/>
      <c r="AO621" s="1902"/>
      <c r="AP621" s="1902"/>
      <c r="AQ621" s="1902"/>
      <c r="AR621" s="1902"/>
      <c r="AS621" s="1902"/>
      <c r="AT621" s="1902"/>
      <c r="AU621" s="1902"/>
      <c r="AV621" s="1902"/>
      <c r="AW621" s="1902"/>
      <c r="AX621" s="1902"/>
      <c r="AY621" s="1902"/>
      <c r="AZ621" s="1902"/>
      <c r="BA621" s="1902"/>
      <c r="BB621" s="1902"/>
      <c r="BC621" s="1902"/>
      <c r="BD621" s="1902"/>
      <c r="BE621" s="1902"/>
      <c r="BF621" s="1902"/>
      <c r="BG621" s="1902"/>
      <c r="BH621" s="1902"/>
      <c r="BI621" s="1902"/>
      <c r="BJ621" s="1902"/>
      <c r="BK621" s="1902"/>
      <c r="BL621" s="1902"/>
      <c r="BM621" s="1902"/>
      <c r="BN621" s="1902"/>
      <c r="BO621" s="1902"/>
      <c r="BP621" s="1902"/>
      <c r="BQ621" s="1902"/>
      <c r="BR621" s="1902"/>
      <c r="BS621" s="1902"/>
      <c r="BT621" s="1902"/>
      <c r="BU621" s="1902"/>
      <c r="BV621" s="1902"/>
      <c r="BW621" s="1902"/>
      <c r="BX621" s="1902"/>
      <c r="BY621" s="1902"/>
      <c r="BZ621" s="1902"/>
      <c r="CA621" s="1902"/>
      <c r="CB621" s="1902"/>
      <c r="CC621" s="1902"/>
      <c r="CD621" s="1902"/>
      <c r="CE621" s="1902"/>
      <c r="CF621" s="1902"/>
    </row>
    <row r="622" spans="2:84" s="329" customFormat="1">
      <c r="B622" s="1902"/>
      <c r="C622" s="1902"/>
      <c r="D622" s="1902"/>
      <c r="E622" s="1902"/>
      <c r="F622" s="1902"/>
      <c r="G622" s="1902"/>
      <c r="H622" s="1902"/>
      <c r="I622" s="1902"/>
      <c r="J622" s="1902"/>
      <c r="K622" s="1902"/>
      <c r="L622" s="1940"/>
      <c r="M622" s="1940"/>
      <c r="N622" s="1940"/>
      <c r="O622" s="1940"/>
      <c r="P622" s="339"/>
      <c r="Q622" s="1902"/>
      <c r="R622" s="1902"/>
      <c r="S622" s="1902"/>
      <c r="T622" s="1902"/>
      <c r="U622" s="1902"/>
      <c r="V622" s="1902"/>
      <c r="W622" s="1902"/>
      <c r="X622" s="1902"/>
      <c r="Y622" s="1902"/>
      <c r="Z622" s="1902"/>
      <c r="AA622" s="1902"/>
      <c r="AB622" s="1902"/>
      <c r="AC622" s="1902"/>
      <c r="AD622" s="1902"/>
      <c r="AE622" s="1902"/>
      <c r="AF622" s="1902"/>
      <c r="AG622" s="1902"/>
      <c r="AH622" s="1902"/>
      <c r="AI622" s="1902"/>
      <c r="AJ622" s="1902"/>
      <c r="AK622" s="1902"/>
      <c r="AL622" s="1902"/>
      <c r="AM622" s="1902"/>
      <c r="AN622" s="1902"/>
      <c r="AO622" s="1902"/>
      <c r="AP622" s="1902"/>
      <c r="AQ622" s="1902"/>
      <c r="AR622" s="1902"/>
      <c r="AS622" s="1902"/>
      <c r="AT622" s="1902"/>
      <c r="AU622" s="1902"/>
      <c r="AV622" s="1902"/>
      <c r="AW622" s="1902"/>
      <c r="AX622" s="1902"/>
      <c r="AY622" s="1902"/>
      <c r="AZ622" s="1902"/>
      <c r="BA622" s="1902"/>
      <c r="BB622" s="1902"/>
      <c r="BC622" s="1902"/>
      <c r="BD622" s="1902"/>
      <c r="BE622" s="1902"/>
      <c r="BF622" s="1902"/>
      <c r="BG622" s="1902"/>
      <c r="BH622" s="1902"/>
      <c r="BI622" s="1902"/>
      <c r="BJ622" s="1902"/>
      <c r="BK622" s="1902"/>
      <c r="BL622" s="1902"/>
      <c r="BM622" s="1902"/>
      <c r="BN622" s="1902"/>
      <c r="BO622" s="1902"/>
      <c r="BP622" s="1902"/>
      <c r="BQ622" s="1902"/>
      <c r="BR622" s="1902"/>
      <c r="BS622" s="1902"/>
      <c r="BT622" s="1902"/>
      <c r="BU622" s="1902"/>
      <c r="BV622" s="1902"/>
      <c r="BW622" s="1902"/>
      <c r="BX622" s="1902"/>
      <c r="BY622" s="1902"/>
      <c r="BZ622" s="1902"/>
      <c r="CA622" s="1902"/>
      <c r="CB622" s="1902"/>
      <c r="CC622" s="1902"/>
      <c r="CD622" s="1902"/>
      <c r="CE622" s="1902"/>
      <c r="CF622" s="1902"/>
    </row>
    <row r="623" spans="2:84" s="329" customFormat="1">
      <c r="B623" s="1902"/>
      <c r="C623" s="1902"/>
      <c r="D623" s="1902"/>
      <c r="E623" s="1902"/>
      <c r="F623" s="1902"/>
      <c r="G623" s="1902"/>
      <c r="H623" s="1902"/>
      <c r="I623" s="1902"/>
      <c r="J623" s="1902"/>
      <c r="K623" s="1902"/>
      <c r="L623" s="1940"/>
      <c r="M623" s="1940"/>
      <c r="N623" s="1940"/>
      <c r="O623" s="1940"/>
      <c r="P623" s="339"/>
      <c r="Q623" s="1902"/>
      <c r="R623" s="1902"/>
      <c r="S623" s="1902"/>
      <c r="T623" s="1902"/>
      <c r="U623" s="1902"/>
      <c r="V623" s="1902"/>
      <c r="W623" s="1902"/>
      <c r="X623" s="1902"/>
      <c r="Y623" s="1902"/>
      <c r="Z623" s="1902"/>
      <c r="AA623" s="1902"/>
      <c r="AB623" s="1902"/>
      <c r="AC623" s="1902"/>
      <c r="AD623" s="1902"/>
      <c r="AE623" s="1902"/>
      <c r="AF623" s="1902"/>
      <c r="AG623" s="1902"/>
      <c r="AH623" s="1902"/>
      <c r="AI623" s="1902"/>
      <c r="AJ623" s="1902"/>
      <c r="AK623" s="1902"/>
      <c r="AL623" s="1902"/>
      <c r="AM623" s="1902"/>
      <c r="AN623" s="1902"/>
      <c r="AO623" s="1902"/>
      <c r="AP623" s="1902"/>
      <c r="AQ623" s="1902"/>
      <c r="AR623" s="1902"/>
      <c r="AS623" s="1902"/>
      <c r="AT623" s="1902"/>
      <c r="AU623" s="1902"/>
      <c r="AV623" s="1902"/>
      <c r="AW623" s="1902"/>
      <c r="AX623" s="1902"/>
      <c r="AY623" s="1902"/>
      <c r="AZ623" s="1902"/>
      <c r="BA623" s="1902"/>
      <c r="BB623" s="1902"/>
      <c r="BC623" s="1902"/>
      <c r="BD623" s="1902"/>
      <c r="BE623" s="1902"/>
      <c r="BF623" s="1902"/>
      <c r="BG623" s="1902"/>
      <c r="BH623" s="1902"/>
      <c r="BI623" s="1902"/>
      <c r="BJ623" s="1902"/>
      <c r="BK623" s="1902"/>
      <c r="BL623" s="1902"/>
      <c r="BM623" s="1902"/>
      <c r="BN623" s="1902"/>
      <c r="BO623" s="1902"/>
      <c r="BP623" s="1902"/>
      <c r="BQ623" s="1902"/>
      <c r="BR623" s="1902"/>
      <c r="BS623" s="1902"/>
      <c r="BT623" s="1902"/>
      <c r="BU623" s="1902"/>
      <c r="BV623" s="1902"/>
      <c r="BW623" s="1902"/>
      <c r="BX623" s="1902"/>
      <c r="BY623" s="1902"/>
      <c r="BZ623" s="1902"/>
      <c r="CA623" s="1902"/>
      <c r="CB623" s="1902"/>
      <c r="CC623" s="1902"/>
      <c r="CD623" s="1902"/>
      <c r="CE623" s="1902"/>
      <c r="CF623" s="1902"/>
    </row>
    <row r="624" spans="2:84" s="329" customFormat="1">
      <c r="B624" s="1902"/>
      <c r="C624" s="1902"/>
      <c r="D624" s="1902"/>
      <c r="E624" s="1902"/>
      <c r="F624" s="1902"/>
      <c r="G624" s="1902"/>
      <c r="H624" s="1902"/>
      <c r="I624" s="1902"/>
      <c r="J624" s="1902"/>
      <c r="K624" s="1902"/>
      <c r="L624" s="1940"/>
      <c r="M624" s="1940"/>
      <c r="N624" s="1940"/>
      <c r="O624" s="1940"/>
      <c r="P624" s="339"/>
      <c r="Q624" s="1902"/>
      <c r="R624" s="1902"/>
      <c r="S624" s="1902"/>
      <c r="T624" s="1902"/>
      <c r="U624" s="1902"/>
      <c r="V624" s="1902"/>
      <c r="W624" s="1902"/>
      <c r="X624" s="1902"/>
      <c r="Y624" s="1902"/>
      <c r="Z624" s="1902"/>
      <c r="AA624" s="1902"/>
      <c r="AB624" s="1902"/>
      <c r="AC624" s="1902"/>
      <c r="AD624" s="1902"/>
      <c r="AE624" s="1902"/>
      <c r="AF624" s="1902"/>
      <c r="AG624" s="1902"/>
      <c r="AH624" s="1902"/>
      <c r="AI624" s="1902"/>
      <c r="AJ624" s="1902"/>
      <c r="AK624" s="1902"/>
      <c r="AL624" s="1902"/>
      <c r="AM624" s="1902"/>
      <c r="AN624" s="1902"/>
      <c r="AO624" s="1902"/>
      <c r="AP624" s="1902"/>
      <c r="AQ624" s="1902"/>
      <c r="AR624" s="1902"/>
      <c r="AS624" s="1902"/>
      <c r="AT624" s="1902"/>
      <c r="AU624" s="1902"/>
      <c r="AV624" s="1902"/>
      <c r="AW624" s="1902"/>
      <c r="AX624" s="1902"/>
      <c r="AY624" s="1902"/>
      <c r="AZ624" s="1902"/>
      <c r="BA624" s="1902"/>
      <c r="BB624" s="1902"/>
      <c r="BC624" s="1902"/>
      <c r="BD624" s="1902"/>
      <c r="BE624" s="1902"/>
      <c r="BF624" s="1902"/>
      <c r="BG624" s="1902"/>
      <c r="BH624" s="1902"/>
      <c r="BI624" s="1902"/>
      <c r="BJ624" s="1902"/>
      <c r="BK624" s="1902"/>
      <c r="BL624" s="1902"/>
      <c r="BM624" s="1902"/>
      <c r="BN624" s="1902"/>
      <c r="BO624" s="1902"/>
      <c r="BP624" s="1902"/>
      <c r="BQ624" s="1902"/>
      <c r="BR624" s="1902"/>
      <c r="BS624" s="1902"/>
      <c r="BT624" s="1902"/>
      <c r="BU624" s="1902"/>
      <c r="BV624" s="1902"/>
      <c r="BW624" s="1902"/>
      <c r="BX624" s="1902"/>
      <c r="BY624" s="1902"/>
      <c r="BZ624" s="1902"/>
      <c r="CA624" s="1902"/>
      <c r="CB624" s="1902"/>
      <c r="CC624" s="1902"/>
      <c r="CD624" s="1902"/>
      <c r="CE624" s="1902"/>
      <c r="CF624" s="1902"/>
    </row>
    <row r="625" spans="2:84" s="329" customFormat="1">
      <c r="B625" s="1902"/>
      <c r="C625" s="1902"/>
      <c r="D625" s="1902"/>
      <c r="E625" s="1902"/>
      <c r="F625" s="1902"/>
      <c r="G625" s="1902"/>
      <c r="H625" s="1902"/>
      <c r="I625" s="1902"/>
      <c r="J625" s="1902"/>
      <c r="K625" s="1902"/>
      <c r="L625" s="1940"/>
      <c r="M625" s="1940"/>
      <c r="N625" s="1940"/>
      <c r="O625" s="1940"/>
      <c r="P625" s="339"/>
      <c r="Q625" s="1902"/>
      <c r="R625" s="1902"/>
      <c r="S625" s="1902"/>
      <c r="T625" s="1902"/>
      <c r="U625" s="1902"/>
      <c r="V625" s="1902"/>
      <c r="W625" s="1902"/>
      <c r="X625" s="1902"/>
      <c r="Y625" s="1902"/>
      <c r="Z625" s="1902"/>
      <c r="AA625" s="1902"/>
      <c r="AB625" s="1902"/>
      <c r="AC625" s="1902"/>
      <c r="AD625" s="1902"/>
      <c r="AE625" s="1902"/>
      <c r="AF625" s="1902"/>
      <c r="AG625" s="1902"/>
      <c r="AH625" s="1902"/>
      <c r="AI625" s="1902"/>
      <c r="AJ625" s="1902"/>
      <c r="AK625" s="1902"/>
      <c r="AL625" s="1902"/>
      <c r="AM625" s="1902"/>
      <c r="AN625" s="1902"/>
      <c r="AO625" s="1902"/>
      <c r="AP625" s="1902"/>
      <c r="AQ625" s="1902"/>
      <c r="AR625" s="1902"/>
      <c r="AS625" s="1902"/>
      <c r="AT625" s="1902"/>
      <c r="AU625" s="1902"/>
      <c r="AV625" s="1902"/>
      <c r="AW625" s="1902"/>
      <c r="AX625" s="1902"/>
      <c r="AY625" s="1902"/>
      <c r="AZ625" s="1902"/>
      <c r="BA625" s="1902"/>
      <c r="BB625" s="1902"/>
      <c r="BC625" s="1902"/>
      <c r="BD625" s="1902"/>
      <c r="BE625" s="1902"/>
      <c r="BF625" s="1902"/>
      <c r="BG625" s="1902"/>
      <c r="BH625" s="1902"/>
      <c r="BI625" s="1902"/>
      <c r="BJ625" s="1902"/>
      <c r="BK625" s="1902"/>
      <c r="BL625" s="1902"/>
      <c r="BM625" s="1902"/>
      <c r="BN625" s="1902"/>
      <c r="BO625" s="1902"/>
      <c r="BP625" s="1902"/>
      <c r="BQ625" s="1902"/>
      <c r="BR625" s="1902"/>
      <c r="BS625" s="1902"/>
      <c r="BT625" s="1902"/>
      <c r="BU625" s="1902"/>
      <c r="BV625" s="1902"/>
      <c r="BW625" s="1902"/>
      <c r="BX625" s="1902"/>
      <c r="BY625" s="1902"/>
      <c r="BZ625" s="1902"/>
      <c r="CA625" s="1902"/>
      <c r="CB625" s="1902"/>
      <c r="CC625" s="1902"/>
      <c r="CD625" s="1902"/>
      <c r="CE625" s="1902"/>
      <c r="CF625" s="1902"/>
    </row>
    <row r="626" spans="2:84" s="329" customFormat="1">
      <c r="B626" s="1902"/>
      <c r="C626" s="1902"/>
      <c r="D626" s="1902"/>
      <c r="E626" s="1902"/>
      <c r="F626" s="1902"/>
      <c r="G626" s="1902"/>
      <c r="H626" s="1902"/>
      <c r="I626" s="1902"/>
      <c r="J626" s="1902"/>
      <c r="K626" s="1902"/>
      <c r="L626" s="1940"/>
      <c r="M626" s="1940"/>
      <c r="N626" s="1940"/>
      <c r="O626" s="1940"/>
      <c r="P626" s="339"/>
      <c r="Q626" s="1902"/>
      <c r="R626" s="1902"/>
      <c r="S626" s="1902"/>
      <c r="T626" s="1902"/>
      <c r="U626" s="1902"/>
      <c r="V626" s="1902"/>
      <c r="W626" s="1902"/>
      <c r="X626" s="1902"/>
      <c r="Y626" s="1902"/>
      <c r="Z626" s="1902"/>
      <c r="AA626" s="1902"/>
      <c r="AB626" s="1902"/>
      <c r="AC626" s="1902"/>
      <c r="AD626" s="1902"/>
      <c r="AE626" s="1902"/>
      <c r="AF626" s="1902"/>
      <c r="AG626" s="1902"/>
      <c r="AH626" s="1902"/>
      <c r="AI626" s="1902"/>
      <c r="AJ626" s="1902"/>
      <c r="AK626" s="1902"/>
      <c r="AL626" s="1902"/>
      <c r="AM626" s="1902"/>
      <c r="AN626" s="1902"/>
      <c r="AO626" s="1902"/>
      <c r="AP626" s="1902"/>
      <c r="AQ626" s="1902"/>
      <c r="AR626" s="1902"/>
      <c r="AS626" s="1902"/>
      <c r="AT626" s="1902"/>
      <c r="AU626" s="1902"/>
      <c r="AV626" s="1902"/>
      <c r="AW626" s="1902"/>
      <c r="AX626" s="1902"/>
      <c r="AY626" s="1902"/>
      <c r="AZ626" s="1902"/>
      <c r="BA626" s="1902"/>
      <c r="BB626" s="1902"/>
      <c r="BC626" s="1902"/>
      <c r="BD626" s="1902"/>
      <c r="BE626" s="1902"/>
      <c r="BF626" s="1902"/>
      <c r="BG626" s="1902"/>
      <c r="BH626" s="1902"/>
      <c r="BI626" s="1902"/>
      <c r="BJ626" s="1902"/>
      <c r="BK626" s="1902"/>
      <c r="BL626" s="1902"/>
      <c r="BM626" s="1902"/>
      <c r="BN626" s="1902"/>
      <c r="BO626" s="1902"/>
      <c r="BP626" s="1902"/>
      <c r="BQ626" s="1902"/>
      <c r="BR626" s="1902"/>
      <c r="BS626" s="1902"/>
      <c r="BT626" s="1902"/>
      <c r="BU626" s="1902"/>
      <c r="BV626" s="1902"/>
      <c r="BW626" s="1902"/>
      <c r="BX626" s="1902"/>
      <c r="BY626" s="1902"/>
      <c r="BZ626" s="1902"/>
      <c r="CA626" s="1902"/>
      <c r="CB626" s="1902"/>
      <c r="CC626" s="1902"/>
      <c r="CD626" s="1902"/>
      <c r="CE626" s="1902"/>
      <c r="CF626" s="1902"/>
    </row>
    <row r="627" spans="2:84" s="329" customFormat="1">
      <c r="B627" s="1902"/>
      <c r="C627" s="1902"/>
      <c r="D627" s="1902"/>
      <c r="E627" s="1902"/>
      <c r="F627" s="1902"/>
      <c r="G627" s="1902"/>
      <c r="H627" s="1902"/>
      <c r="I627" s="1902"/>
      <c r="J627" s="1902"/>
      <c r="K627" s="1902"/>
      <c r="L627" s="1940"/>
      <c r="M627" s="1940"/>
      <c r="N627" s="1940"/>
      <c r="O627" s="1940"/>
      <c r="P627" s="339"/>
      <c r="Q627" s="1902"/>
      <c r="R627" s="1902"/>
      <c r="S627" s="1902"/>
      <c r="T627" s="1902"/>
      <c r="U627" s="1902"/>
      <c r="V627" s="1902"/>
      <c r="W627" s="1902"/>
      <c r="X627" s="1902"/>
      <c r="Y627" s="1902"/>
      <c r="Z627" s="1902"/>
      <c r="AA627" s="1902"/>
      <c r="AB627" s="1902"/>
      <c r="AC627" s="1902"/>
      <c r="AD627" s="1902"/>
      <c r="AE627" s="1902"/>
      <c r="AF627" s="1902"/>
      <c r="AG627" s="1902"/>
      <c r="AH627" s="1902"/>
      <c r="AI627" s="1902"/>
      <c r="AJ627" s="1902"/>
      <c r="AK627" s="1902"/>
      <c r="AL627" s="1902"/>
      <c r="AM627" s="1902"/>
      <c r="AN627" s="1902"/>
      <c r="AO627" s="1902"/>
      <c r="AP627" s="1902"/>
      <c r="AQ627" s="1902"/>
      <c r="AR627" s="1902"/>
      <c r="AS627" s="1902"/>
      <c r="AT627" s="1902"/>
      <c r="AU627" s="1902"/>
      <c r="AV627" s="1902"/>
      <c r="AW627" s="1902"/>
      <c r="AX627" s="1902"/>
      <c r="AY627" s="1902"/>
      <c r="AZ627" s="1902"/>
      <c r="BA627" s="1902"/>
      <c r="BB627" s="1902"/>
      <c r="BC627" s="1902"/>
      <c r="BD627" s="1902"/>
      <c r="BE627" s="1902"/>
      <c r="BF627" s="1902"/>
      <c r="BG627" s="1902"/>
      <c r="BH627" s="1902"/>
      <c r="BI627" s="1902"/>
      <c r="BJ627" s="1902"/>
      <c r="BK627" s="1902"/>
      <c r="BL627" s="1902"/>
      <c r="BM627" s="1902"/>
      <c r="BN627" s="1902"/>
      <c r="BO627" s="1902"/>
      <c r="BP627" s="1902"/>
      <c r="BQ627" s="1902"/>
      <c r="BR627" s="1902"/>
      <c r="BS627" s="1902"/>
      <c r="BT627" s="1902"/>
      <c r="BU627" s="1902"/>
      <c r="BV627" s="1902"/>
      <c r="BW627" s="1902"/>
      <c r="BX627" s="1902"/>
      <c r="BY627" s="1902"/>
      <c r="BZ627" s="1902"/>
      <c r="CA627" s="1902"/>
      <c r="CB627" s="1902"/>
      <c r="CC627" s="1902"/>
      <c r="CD627" s="1902"/>
      <c r="CE627" s="1902"/>
      <c r="CF627" s="1902"/>
    </row>
    <row r="628" spans="2:84" s="329" customFormat="1">
      <c r="B628" s="1902"/>
      <c r="C628" s="1902"/>
      <c r="D628" s="1902"/>
      <c r="E628" s="1902"/>
      <c r="F628" s="1902"/>
      <c r="G628" s="1902"/>
      <c r="H628" s="1902"/>
      <c r="I628" s="1902"/>
      <c r="J628" s="1902"/>
      <c r="K628" s="1902"/>
      <c r="L628" s="1940"/>
      <c r="M628" s="1940"/>
      <c r="N628" s="1940"/>
      <c r="O628" s="1940"/>
      <c r="P628" s="339"/>
      <c r="Q628" s="1902"/>
      <c r="R628" s="1902"/>
      <c r="S628" s="1902"/>
      <c r="T628" s="1902"/>
      <c r="U628" s="1902"/>
      <c r="V628" s="1902"/>
      <c r="W628" s="1902"/>
      <c r="X628" s="1902"/>
      <c r="Y628" s="1902"/>
      <c r="Z628" s="1902"/>
      <c r="AA628" s="1902"/>
      <c r="AB628" s="1902"/>
      <c r="AC628" s="1902"/>
      <c r="AD628" s="1902"/>
      <c r="AE628" s="1902"/>
      <c r="AF628" s="1902"/>
      <c r="AG628" s="1902"/>
      <c r="AH628" s="1902"/>
      <c r="AI628" s="1902"/>
      <c r="AJ628" s="1902"/>
      <c r="AK628" s="1902"/>
      <c r="AL628" s="1902"/>
      <c r="AM628" s="1902"/>
      <c r="AN628" s="1902"/>
      <c r="AO628" s="1902"/>
      <c r="AP628" s="1902"/>
      <c r="AQ628" s="1902"/>
      <c r="AR628" s="1902"/>
      <c r="AS628" s="1902"/>
      <c r="AT628" s="1902"/>
      <c r="AU628" s="1902"/>
      <c r="AV628" s="1902"/>
      <c r="AW628" s="1902"/>
      <c r="AX628" s="1902"/>
      <c r="AY628" s="1902"/>
      <c r="AZ628" s="1902"/>
      <c r="BA628" s="1902"/>
      <c r="BB628" s="1902"/>
      <c r="BC628" s="1902"/>
      <c r="BD628" s="1902"/>
      <c r="BE628" s="1902"/>
      <c r="BF628" s="1902"/>
      <c r="BG628" s="1902"/>
      <c r="BH628" s="1902"/>
      <c r="BI628" s="1902"/>
      <c r="BJ628" s="1902"/>
      <c r="BK628" s="1902"/>
      <c r="BL628" s="1902"/>
      <c r="BM628" s="1902"/>
      <c r="BN628" s="1902"/>
      <c r="BO628" s="1902"/>
      <c r="BP628" s="1902"/>
      <c r="BQ628" s="1902"/>
      <c r="BR628" s="1902"/>
      <c r="BS628" s="1902"/>
      <c r="BT628" s="1902"/>
      <c r="BU628" s="1902"/>
      <c r="BV628" s="1902"/>
      <c r="BW628" s="1902"/>
      <c r="BX628" s="1902"/>
      <c r="BY628" s="1902"/>
      <c r="BZ628" s="1902"/>
      <c r="CA628" s="1902"/>
      <c r="CB628" s="1902"/>
      <c r="CC628" s="1902"/>
      <c r="CD628" s="1902"/>
      <c r="CE628" s="1902"/>
      <c r="CF628" s="1902"/>
    </row>
    <row r="629" spans="2:84" s="329" customFormat="1">
      <c r="B629" s="1902"/>
      <c r="C629" s="1902"/>
      <c r="D629" s="1902"/>
      <c r="E629" s="1902"/>
      <c r="F629" s="1902"/>
      <c r="G629" s="1902"/>
      <c r="H629" s="1902"/>
      <c r="I629" s="1902"/>
      <c r="J629" s="1902"/>
      <c r="K629" s="1902"/>
      <c r="L629" s="1940"/>
      <c r="M629" s="1940"/>
      <c r="N629" s="1940"/>
      <c r="O629" s="1940"/>
      <c r="P629" s="339"/>
      <c r="Q629" s="1902"/>
      <c r="R629" s="1902"/>
      <c r="S629" s="1902"/>
      <c r="T629" s="1902"/>
      <c r="U629" s="1902"/>
      <c r="V629" s="1902"/>
      <c r="W629" s="1902"/>
      <c r="X629" s="1902"/>
      <c r="Y629" s="1902"/>
      <c r="Z629" s="1902"/>
      <c r="AA629" s="1902"/>
      <c r="AB629" s="1902"/>
      <c r="AC629" s="1902"/>
      <c r="AD629" s="1902"/>
      <c r="AE629" s="1902"/>
      <c r="AF629" s="1902"/>
      <c r="AG629" s="1902"/>
      <c r="AH629" s="1902"/>
      <c r="AI629" s="1902"/>
      <c r="AJ629" s="1902"/>
      <c r="AK629" s="1902"/>
      <c r="AL629" s="1902"/>
      <c r="AM629" s="1902"/>
      <c r="AN629" s="1902"/>
      <c r="AO629" s="1902"/>
      <c r="AP629" s="1902"/>
      <c r="AQ629" s="1902"/>
      <c r="AR629" s="1902"/>
      <c r="AS629" s="1902"/>
      <c r="AT629" s="1902"/>
      <c r="AU629" s="1902"/>
      <c r="AV629" s="1902"/>
      <c r="AW629" s="1902"/>
      <c r="AX629" s="1902"/>
      <c r="AY629" s="1902"/>
      <c r="AZ629" s="1902"/>
      <c r="BA629" s="1902"/>
      <c r="BB629" s="1902"/>
      <c r="BC629" s="1902"/>
      <c r="BD629" s="1902"/>
      <c r="BE629" s="1902"/>
      <c r="BF629" s="1902"/>
      <c r="BG629" s="1902"/>
      <c r="BH629" s="1902"/>
      <c r="BI629" s="1902"/>
      <c r="BJ629" s="1902"/>
      <c r="BK629" s="1902"/>
      <c r="BL629" s="1902"/>
      <c r="BM629" s="1902"/>
      <c r="BN629" s="1902"/>
      <c r="BO629" s="1902"/>
      <c r="BP629" s="1902"/>
      <c r="BQ629" s="1902"/>
      <c r="BR629" s="1902"/>
      <c r="BS629" s="1902"/>
      <c r="BT629" s="1902"/>
      <c r="BU629" s="1902"/>
      <c r="BV629" s="1902"/>
      <c r="BW629" s="1902"/>
      <c r="BX629" s="1902"/>
      <c r="BY629" s="1902"/>
      <c r="BZ629" s="1902"/>
      <c r="CA629" s="1902"/>
      <c r="CB629" s="1902"/>
      <c r="CC629" s="1902"/>
      <c r="CD629" s="1902"/>
      <c r="CE629" s="1902"/>
      <c r="CF629" s="1902"/>
    </row>
    <row r="630" spans="2:84" s="329" customFormat="1">
      <c r="B630" s="1902"/>
      <c r="C630" s="1902"/>
      <c r="D630" s="1902"/>
      <c r="E630" s="1902"/>
      <c r="F630" s="1902"/>
      <c r="G630" s="1902"/>
      <c r="H630" s="1902"/>
      <c r="I630" s="1902"/>
      <c r="J630" s="1902"/>
      <c r="K630" s="1902"/>
      <c r="L630" s="1940"/>
      <c r="M630" s="1940"/>
      <c r="N630" s="1940"/>
      <c r="O630" s="1940"/>
      <c r="P630" s="339"/>
      <c r="Q630" s="1902"/>
      <c r="R630" s="1902"/>
      <c r="S630" s="1902"/>
      <c r="T630" s="1902"/>
      <c r="U630" s="1902"/>
      <c r="V630" s="1902"/>
      <c r="W630" s="1902"/>
      <c r="X630" s="1902"/>
      <c r="Y630" s="1902"/>
      <c r="Z630" s="1902"/>
      <c r="AA630" s="1902"/>
      <c r="AB630" s="1902"/>
      <c r="AC630" s="1902"/>
      <c r="AD630" s="1902"/>
      <c r="AE630" s="1902"/>
      <c r="AF630" s="1902"/>
      <c r="AG630" s="1902"/>
      <c r="AH630" s="1902"/>
      <c r="AI630" s="1902"/>
      <c r="AJ630" s="1902"/>
      <c r="AK630" s="1902"/>
      <c r="AL630" s="1902"/>
      <c r="AM630" s="1902"/>
      <c r="AN630" s="1902"/>
      <c r="AO630" s="1902"/>
      <c r="AP630" s="1902"/>
      <c r="AQ630" s="1902"/>
      <c r="AR630" s="1902"/>
      <c r="AS630" s="1902"/>
      <c r="AT630" s="1902"/>
      <c r="AU630" s="1902"/>
      <c r="AV630" s="1902"/>
      <c r="AW630" s="1902"/>
      <c r="AX630" s="1902"/>
      <c r="AY630" s="1902"/>
      <c r="AZ630" s="1902"/>
      <c r="BA630" s="1902"/>
      <c r="BB630" s="1902"/>
      <c r="BC630" s="1902"/>
      <c r="BD630" s="1902"/>
      <c r="BE630" s="1902"/>
      <c r="BF630" s="1902"/>
      <c r="BG630" s="1902"/>
      <c r="BH630" s="1902"/>
      <c r="BI630" s="1902"/>
      <c r="BJ630" s="1902"/>
      <c r="BK630" s="1902"/>
      <c r="BL630" s="1902"/>
      <c r="BM630" s="1902"/>
      <c r="BN630" s="1902"/>
      <c r="BO630" s="1902"/>
      <c r="BP630" s="1902"/>
      <c r="BQ630" s="1902"/>
      <c r="BR630" s="1902"/>
      <c r="BS630" s="1902"/>
      <c r="BT630" s="1902"/>
      <c r="BU630" s="1902"/>
      <c r="BV630" s="1902"/>
      <c r="BW630" s="1902"/>
      <c r="BX630" s="1902"/>
      <c r="BY630" s="1902"/>
      <c r="BZ630" s="1902"/>
      <c r="CA630" s="1902"/>
      <c r="CB630" s="1902"/>
      <c r="CC630" s="1902"/>
      <c r="CD630" s="1902"/>
      <c r="CE630" s="1902"/>
      <c r="CF630" s="1902"/>
    </row>
    <row r="631" spans="2:84" s="329" customFormat="1">
      <c r="B631" s="1902"/>
      <c r="C631" s="1902"/>
      <c r="D631" s="1902"/>
      <c r="E631" s="1902"/>
      <c r="F631" s="1902"/>
      <c r="G631" s="1902"/>
      <c r="H631" s="1902"/>
      <c r="I631" s="1902"/>
      <c r="J631" s="1902"/>
      <c r="K631" s="1902"/>
      <c r="L631" s="1940"/>
      <c r="M631" s="1940"/>
      <c r="N631" s="1940"/>
      <c r="O631" s="1940"/>
      <c r="P631" s="339"/>
      <c r="Q631" s="1902"/>
      <c r="R631" s="1902"/>
      <c r="S631" s="1902"/>
      <c r="T631" s="1902"/>
      <c r="U631" s="1902"/>
      <c r="V631" s="1902"/>
      <c r="W631" s="1902"/>
      <c r="X631" s="1902"/>
      <c r="Y631" s="1902"/>
      <c r="Z631" s="1902"/>
      <c r="AA631" s="1902"/>
      <c r="AB631" s="1902"/>
      <c r="AC631" s="1902"/>
      <c r="AD631" s="1902"/>
      <c r="AE631" s="1902"/>
      <c r="AF631" s="1902"/>
      <c r="AG631" s="1902"/>
      <c r="AH631" s="1902"/>
      <c r="AI631" s="1902"/>
      <c r="AJ631" s="1902"/>
      <c r="AK631" s="1902"/>
      <c r="AL631" s="1902"/>
      <c r="AM631" s="1902"/>
      <c r="AN631" s="1902"/>
      <c r="AO631" s="1902"/>
      <c r="AP631" s="1902"/>
      <c r="AQ631" s="1902"/>
      <c r="AR631" s="1902"/>
      <c r="AS631" s="1902"/>
      <c r="AT631" s="1902"/>
      <c r="AU631" s="1902"/>
      <c r="AV631" s="1902"/>
      <c r="AW631" s="1902"/>
      <c r="AX631" s="1902"/>
      <c r="AY631" s="1902"/>
      <c r="AZ631" s="1902"/>
      <c r="BA631" s="1902"/>
      <c r="BB631" s="1902"/>
      <c r="BC631" s="1902"/>
      <c r="BD631" s="1902"/>
      <c r="BE631" s="1902"/>
      <c r="BF631" s="1902"/>
      <c r="BG631" s="1902"/>
      <c r="BH631" s="1902"/>
      <c r="BI631" s="1902"/>
      <c r="BJ631" s="1902"/>
      <c r="BK631" s="1902"/>
      <c r="BL631" s="1902"/>
      <c r="BM631" s="1902"/>
      <c r="BN631" s="1902"/>
      <c r="BO631" s="1902"/>
      <c r="BP631" s="1902"/>
      <c r="BQ631" s="1902"/>
      <c r="BR631" s="1902"/>
      <c r="BS631" s="1902"/>
      <c r="BT631" s="1902"/>
      <c r="BU631" s="1902"/>
      <c r="BV631" s="1902"/>
      <c r="BW631" s="1902"/>
      <c r="BX631" s="1902"/>
      <c r="BY631" s="1902"/>
      <c r="BZ631" s="1902"/>
      <c r="CA631" s="1902"/>
      <c r="CB631" s="1902"/>
      <c r="CC631" s="1902"/>
      <c r="CD631" s="1902"/>
      <c r="CE631" s="1902"/>
      <c r="CF631" s="1902"/>
    </row>
    <row r="632" spans="2:84" s="329" customFormat="1">
      <c r="B632" s="1902"/>
      <c r="C632" s="1902"/>
      <c r="D632" s="1902"/>
      <c r="E632" s="1902"/>
      <c r="F632" s="1902"/>
      <c r="G632" s="1902"/>
      <c r="H632" s="1902"/>
      <c r="I632" s="1902"/>
      <c r="J632" s="1902"/>
      <c r="K632" s="1902"/>
      <c r="L632" s="1940"/>
      <c r="M632" s="1940"/>
      <c r="N632" s="1940"/>
      <c r="O632" s="1940"/>
      <c r="P632" s="339"/>
      <c r="Q632" s="1902"/>
      <c r="R632" s="1902"/>
      <c r="S632" s="1902"/>
      <c r="T632" s="1902"/>
      <c r="U632" s="1902"/>
      <c r="V632" s="1902"/>
      <c r="W632" s="1902"/>
      <c r="X632" s="1902"/>
      <c r="Y632" s="1902"/>
      <c r="Z632" s="1902"/>
      <c r="AA632" s="1902"/>
      <c r="AB632" s="1902"/>
      <c r="AC632" s="1902"/>
      <c r="AD632" s="1902"/>
      <c r="AE632" s="1902"/>
      <c r="AF632" s="1902"/>
      <c r="AG632" s="1902"/>
      <c r="AH632" s="1902"/>
      <c r="AI632" s="1902"/>
      <c r="AJ632" s="1902"/>
      <c r="AK632" s="1902"/>
      <c r="AL632" s="1902"/>
      <c r="AM632" s="1902"/>
      <c r="AN632" s="1902"/>
      <c r="AO632" s="1902"/>
      <c r="AP632" s="1902"/>
      <c r="AQ632" s="1902"/>
      <c r="AR632" s="1902"/>
      <c r="AS632" s="1902"/>
      <c r="AT632" s="1902"/>
      <c r="AU632" s="1902"/>
      <c r="AV632" s="1902"/>
      <c r="AW632" s="1902"/>
      <c r="AX632" s="1902"/>
      <c r="AY632" s="1902"/>
      <c r="AZ632" s="1902"/>
      <c r="BA632" s="1902"/>
      <c r="BB632" s="1902"/>
      <c r="BC632" s="1902"/>
      <c r="BD632" s="1902"/>
      <c r="BE632" s="1902"/>
      <c r="BF632" s="1902"/>
      <c r="BG632" s="1902"/>
      <c r="BH632" s="1902"/>
      <c r="BI632" s="1902"/>
      <c r="BJ632" s="1902"/>
      <c r="BK632" s="1902"/>
      <c r="BL632" s="1902"/>
      <c r="BM632" s="1902"/>
      <c r="BN632" s="1902"/>
      <c r="BO632" s="1902"/>
      <c r="BP632" s="1902"/>
      <c r="BQ632" s="1902"/>
      <c r="BR632" s="1902"/>
      <c r="BS632" s="1902"/>
      <c r="BT632" s="1902"/>
      <c r="BU632" s="1902"/>
      <c r="BV632" s="1902"/>
      <c r="BW632" s="1902"/>
      <c r="BX632" s="1902"/>
      <c r="BY632" s="1902"/>
      <c r="BZ632" s="1902"/>
      <c r="CA632" s="1902"/>
      <c r="CB632" s="1902"/>
      <c r="CC632" s="1902"/>
      <c r="CD632" s="1902"/>
      <c r="CE632" s="1902"/>
      <c r="CF632" s="1902"/>
    </row>
  </sheetData>
  <sheetProtection algorithmName="SHA-512" hashValue="1yOSY2Aq27GbHQMjYHUsKiamZHyWpU+NsHYepIHoVBB0Iune3nc3BvF7rL2P1V/uEWXZqoeFYkFeFr6N4uQdwg==" saltValue="LWnno+SlE196bXvT+7CesQ==" spinCount="100000" sheet="1" objects="1" scenarios="1"/>
  <mergeCells count="19">
    <mergeCell ref="B3:N3"/>
    <mergeCell ref="N5:N6"/>
    <mergeCell ref="Z3:AF3"/>
    <mergeCell ref="S7:W7"/>
    <mergeCell ref="AA5:AA6"/>
    <mergeCell ref="AB5:AE5"/>
    <mergeCell ref="Z5:Z6"/>
    <mergeCell ref="B1:J1"/>
    <mergeCell ref="Z1:AF1"/>
    <mergeCell ref="B5:B6"/>
    <mergeCell ref="C5:C6"/>
    <mergeCell ref="D5:D6"/>
    <mergeCell ref="E5:E6"/>
    <mergeCell ref="F5:I5"/>
    <mergeCell ref="J5:J6"/>
    <mergeCell ref="L5:L6"/>
    <mergeCell ref="AF5:AF6"/>
    <mergeCell ref="Z2:AF2"/>
    <mergeCell ref="B2:H2"/>
  </mergeCells>
  <conditionalFormatting sqref="Q9:Q35">
    <cfRule type="cellIs" dxfId="81" priority="1" operator="equal">
      <formula>0</formula>
    </cfRule>
  </conditionalFormatting>
  <dataValidations count="2">
    <dataValidation type="custom" allowBlank="1" showErrorMessage="1" errorTitle="Input Error" error="Please input a numeric value." sqref="E35:I35 E30:I31 E23:I25 E18:I20 I13:I15 E9:F10 G9:I11 E12:H15">
      <formula1>ISNUMBER(E3)</formula1>
    </dataValidation>
    <dataValidation type="custom" allowBlank="1" showErrorMessage="1" errorTitle="Input Error" error="Please input a numeric value." sqref="I12 E11:F11">
      <formula1>ISNUMBER(E11)</formula1>
    </dataValidation>
  </dataValidations>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ignoredErrors>
    <ignoredError sqref="J10:J15 J18:J20 J23:J25" formulaRange="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ON60"/>
  <sheetViews>
    <sheetView showGridLines="0" zoomScale="80" zoomScaleNormal="80" zoomScaleSheetLayoutView="100" workbookViewId="0">
      <selection activeCell="A2" sqref="A2"/>
    </sheetView>
  </sheetViews>
  <sheetFormatPr defaultColWidth="9" defaultRowHeight="15.75"/>
  <cols>
    <col min="1" max="1" width="1.625" style="314" customWidth="1"/>
    <col min="2" max="2" width="36.125" style="343" customWidth="1"/>
    <col min="3" max="4" width="5.5" style="314" customWidth="1"/>
    <col min="5" max="13" width="12.5" style="314" customWidth="1"/>
    <col min="14" max="14" width="1.625" style="314" customWidth="1"/>
    <col min="15" max="15" width="12.5" style="329" customWidth="1"/>
    <col min="16" max="16" width="1.625" style="339" customWidth="1"/>
    <col min="17" max="17" width="33.875" style="339" customWidth="1"/>
    <col min="18" max="18" width="1.625" style="339" customWidth="1"/>
    <col min="19" max="19" width="1.625" style="314" customWidth="1"/>
    <col min="20" max="20" width="25" style="314" customWidth="1"/>
    <col min="21" max="21" width="1.625" style="314" customWidth="1"/>
    <col min="22" max="29" width="4.125" style="314" hidden="1" customWidth="1"/>
    <col min="30" max="30" width="1.625" style="314" hidden="1" customWidth="1"/>
    <col min="31" max="31" width="1.625" style="314" customWidth="1"/>
    <col min="32" max="32" width="36.125" style="314" customWidth="1"/>
    <col min="33" max="41" width="12.5" style="314" customWidth="1"/>
    <col min="42" max="42" width="1.625" style="314" customWidth="1"/>
    <col min="43" max="16384" width="9" style="314"/>
  </cols>
  <sheetData>
    <row r="1" spans="1:404" s="337" customFormat="1" ht="29.25" customHeight="1">
      <c r="A1" s="331"/>
      <c r="B1" s="2248" t="s">
        <v>21556</v>
      </c>
      <c r="C1" s="2248"/>
      <c r="D1" s="2248"/>
      <c r="E1" s="2248"/>
      <c r="F1" s="2248"/>
      <c r="G1" s="2248"/>
      <c r="H1" s="2248"/>
      <c r="I1" s="2248"/>
      <c r="J1" s="2248"/>
      <c r="K1" s="2248"/>
      <c r="L1" s="2248"/>
      <c r="M1" s="2248"/>
      <c r="N1" s="2248"/>
      <c r="O1" s="1836"/>
      <c r="P1" s="109"/>
      <c r="Q1" s="109"/>
      <c r="R1" s="109"/>
      <c r="S1" s="336"/>
      <c r="T1" s="331"/>
      <c r="U1" s="305"/>
      <c r="V1" s="331"/>
      <c r="W1" s="331"/>
      <c r="X1" s="331"/>
      <c r="Y1" s="331"/>
      <c r="Z1" s="331"/>
      <c r="AA1" s="331"/>
      <c r="AB1" s="331"/>
      <c r="AC1" s="331"/>
      <c r="AD1" s="305"/>
      <c r="AE1" s="331"/>
      <c r="AF1" s="2248" t="s">
        <v>21556</v>
      </c>
      <c r="AG1" s="2248"/>
      <c r="AH1" s="2248"/>
      <c r="AI1" s="2248"/>
      <c r="AJ1" s="2248"/>
      <c r="AK1" s="2248"/>
      <c r="AL1" s="2248"/>
      <c r="AM1" s="2248"/>
      <c r="AN1" s="2248"/>
      <c r="AO1" s="2248"/>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c r="HV1" s="331"/>
      <c r="HW1" s="331"/>
      <c r="HX1" s="331"/>
      <c r="HY1" s="331"/>
      <c r="HZ1" s="331"/>
      <c r="IA1" s="331"/>
      <c r="IB1" s="331"/>
      <c r="IC1" s="331"/>
      <c r="ID1" s="331"/>
      <c r="IE1" s="331"/>
      <c r="IF1" s="331"/>
      <c r="IG1" s="331"/>
      <c r="IH1" s="331"/>
      <c r="II1" s="331"/>
      <c r="IJ1" s="331"/>
      <c r="IK1" s="331"/>
      <c r="IL1" s="331"/>
      <c r="IM1" s="331"/>
      <c r="IN1" s="331"/>
      <c r="IO1" s="331"/>
      <c r="IP1" s="331"/>
      <c r="IQ1" s="331"/>
      <c r="IR1" s="331"/>
      <c r="IS1" s="331"/>
      <c r="IT1" s="331"/>
      <c r="IU1" s="331"/>
      <c r="IV1" s="331"/>
      <c r="IW1" s="331"/>
      <c r="IX1" s="331"/>
      <c r="IY1" s="331"/>
      <c r="IZ1" s="331"/>
      <c r="JA1" s="331"/>
      <c r="JB1" s="331"/>
      <c r="JC1" s="331"/>
      <c r="JD1" s="331"/>
      <c r="JE1" s="331"/>
      <c r="JF1" s="331"/>
      <c r="JG1" s="331"/>
      <c r="JH1" s="331"/>
      <c r="JI1" s="331"/>
      <c r="JJ1" s="331"/>
      <c r="JK1" s="331"/>
      <c r="JL1" s="331"/>
      <c r="JM1" s="331"/>
      <c r="JN1" s="331"/>
      <c r="JO1" s="331"/>
      <c r="JP1" s="331"/>
      <c r="JQ1" s="331"/>
      <c r="JR1" s="331"/>
      <c r="JS1" s="331"/>
      <c r="JT1" s="331"/>
      <c r="JU1" s="331"/>
      <c r="JV1" s="331"/>
      <c r="JW1" s="331"/>
      <c r="JX1" s="331"/>
      <c r="JY1" s="331"/>
      <c r="JZ1" s="331"/>
      <c r="KA1" s="331"/>
      <c r="KB1" s="331"/>
      <c r="KC1" s="331"/>
      <c r="KD1" s="331"/>
      <c r="KE1" s="331"/>
      <c r="KF1" s="331"/>
      <c r="KG1" s="331"/>
      <c r="KH1" s="331"/>
      <c r="KI1" s="331"/>
      <c r="KJ1" s="331"/>
      <c r="KK1" s="331"/>
      <c r="KL1" s="331"/>
      <c r="KM1" s="331"/>
      <c r="KN1" s="331"/>
      <c r="KO1" s="331"/>
      <c r="KP1" s="331"/>
      <c r="KQ1" s="331"/>
      <c r="KR1" s="331"/>
      <c r="KS1" s="331"/>
      <c r="KT1" s="331"/>
      <c r="KU1" s="331"/>
      <c r="KV1" s="331"/>
      <c r="KW1" s="331"/>
      <c r="KX1" s="331"/>
      <c r="KY1" s="331"/>
      <c r="KZ1" s="331"/>
      <c r="LA1" s="331"/>
      <c r="LB1" s="331"/>
      <c r="LC1" s="331"/>
      <c r="LD1" s="331"/>
      <c r="LE1" s="331"/>
      <c r="LF1" s="331"/>
      <c r="LG1" s="331"/>
      <c r="LH1" s="331"/>
      <c r="LI1" s="331"/>
      <c r="LJ1" s="331"/>
      <c r="LK1" s="331"/>
      <c r="LL1" s="331"/>
      <c r="LM1" s="331"/>
      <c r="LN1" s="331"/>
      <c r="LO1" s="331"/>
      <c r="LP1" s="331"/>
      <c r="LQ1" s="331"/>
      <c r="LR1" s="331"/>
      <c r="LS1" s="331"/>
      <c r="LT1" s="331"/>
      <c r="LU1" s="331"/>
      <c r="LV1" s="331"/>
      <c r="LW1" s="331"/>
      <c r="LX1" s="331"/>
      <c r="LY1" s="331"/>
      <c r="LZ1" s="331"/>
      <c r="MA1" s="331"/>
      <c r="MB1" s="331"/>
      <c r="MC1" s="331"/>
      <c r="MD1" s="331"/>
      <c r="ME1" s="331"/>
      <c r="MF1" s="331"/>
      <c r="MG1" s="331"/>
      <c r="MH1" s="331"/>
      <c r="MI1" s="331"/>
      <c r="MJ1" s="331"/>
      <c r="MK1" s="331"/>
      <c r="ML1" s="331"/>
      <c r="MM1" s="331"/>
      <c r="MN1" s="331"/>
      <c r="MO1" s="331"/>
      <c r="MP1" s="331"/>
      <c r="MQ1" s="331"/>
      <c r="MR1" s="331"/>
      <c r="MS1" s="331"/>
      <c r="MT1" s="331"/>
      <c r="MU1" s="331"/>
      <c r="MV1" s="331"/>
      <c r="MW1" s="331"/>
      <c r="MX1" s="331"/>
      <c r="MY1" s="331"/>
      <c r="MZ1" s="331"/>
      <c r="NA1" s="331"/>
      <c r="NB1" s="331"/>
      <c r="NC1" s="331"/>
      <c r="ND1" s="331"/>
      <c r="NE1" s="331"/>
      <c r="NF1" s="331"/>
      <c r="NG1" s="331"/>
      <c r="NH1" s="331"/>
      <c r="NI1" s="331"/>
      <c r="NJ1" s="331"/>
      <c r="NK1" s="331"/>
      <c r="NL1" s="331"/>
      <c r="NM1" s="331"/>
      <c r="NN1" s="331"/>
      <c r="NO1" s="331"/>
      <c r="NP1" s="331"/>
      <c r="NQ1" s="331"/>
      <c r="NR1" s="331"/>
      <c r="NS1" s="331"/>
      <c r="NT1" s="331"/>
      <c r="NU1" s="331"/>
      <c r="NV1" s="331"/>
      <c r="NW1" s="331"/>
      <c r="NX1" s="331"/>
      <c r="NY1" s="331"/>
      <c r="NZ1" s="331"/>
      <c r="OA1" s="331"/>
      <c r="OB1" s="331"/>
      <c r="OC1" s="331"/>
      <c r="OD1" s="331"/>
      <c r="OE1" s="331"/>
      <c r="OF1" s="331"/>
      <c r="OG1" s="331"/>
      <c r="OH1" s="331"/>
      <c r="OI1" s="331"/>
      <c r="OJ1" s="331"/>
      <c r="OK1" s="331"/>
      <c r="OL1" s="331"/>
      <c r="OM1" s="331"/>
      <c r="ON1" s="331"/>
    </row>
    <row r="2" spans="1:404" s="337" customFormat="1" ht="29.25" customHeight="1">
      <c r="A2" s="331"/>
      <c r="B2" s="2248" t="str">
        <f>Validation!B4</f>
        <v>South Staffordshire / Cambridge Water</v>
      </c>
      <c r="C2" s="2248"/>
      <c r="D2" s="2248"/>
      <c r="E2" s="2248"/>
      <c r="F2" s="2248"/>
      <c r="G2" s="2248"/>
      <c r="H2" s="2248"/>
      <c r="I2" s="2248"/>
      <c r="J2" s="2248"/>
      <c r="K2" s="2248"/>
      <c r="L2" s="2248"/>
      <c r="M2" s="2248"/>
      <c r="N2" s="2248"/>
      <c r="O2" s="338"/>
      <c r="P2" s="109"/>
      <c r="Q2" s="109"/>
      <c r="R2" s="109"/>
      <c r="S2" s="336"/>
      <c r="T2" s="331"/>
      <c r="U2" s="305"/>
      <c r="V2" s="331"/>
      <c r="W2" s="331"/>
      <c r="X2" s="331"/>
      <c r="Y2" s="331"/>
      <c r="Z2" s="331"/>
      <c r="AA2" s="331"/>
      <c r="AB2" s="331"/>
      <c r="AC2" s="331"/>
      <c r="AD2" s="305"/>
      <c r="AE2" s="331"/>
      <c r="AF2" s="2248" t="str">
        <f>Validation!B4</f>
        <v>South Staffordshire / Cambridge Water</v>
      </c>
      <c r="AG2" s="2248"/>
      <c r="AH2" s="2248"/>
      <c r="AI2" s="2248"/>
      <c r="AJ2" s="2248"/>
      <c r="AK2" s="2248"/>
      <c r="AL2" s="2248"/>
      <c r="AM2" s="2248"/>
      <c r="AN2" s="2248"/>
      <c r="AO2" s="2248"/>
      <c r="AP2" s="2248"/>
      <c r="AQ2" s="2248"/>
      <c r="AR2" s="2248"/>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c r="HV2" s="331"/>
      <c r="HW2" s="331"/>
      <c r="HX2" s="331"/>
      <c r="HY2" s="331"/>
      <c r="HZ2" s="331"/>
      <c r="IA2" s="331"/>
      <c r="IB2" s="331"/>
      <c r="IC2" s="331"/>
      <c r="ID2" s="331"/>
      <c r="IE2" s="331"/>
      <c r="IF2" s="331"/>
      <c r="IG2" s="331"/>
      <c r="IH2" s="331"/>
      <c r="II2" s="331"/>
      <c r="IJ2" s="331"/>
      <c r="IK2" s="331"/>
      <c r="IL2" s="331"/>
      <c r="IM2" s="331"/>
      <c r="IN2" s="331"/>
      <c r="IO2" s="331"/>
      <c r="IP2" s="331"/>
      <c r="IQ2" s="331"/>
      <c r="IR2" s="331"/>
      <c r="IS2" s="331"/>
      <c r="IT2" s="331"/>
      <c r="IU2" s="331"/>
      <c r="IV2" s="331"/>
      <c r="IW2" s="331"/>
      <c r="IX2" s="331"/>
      <c r="IY2" s="331"/>
      <c r="IZ2" s="331"/>
      <c r="JA2" s="331"/>
      <c r="JB2" s="331"/>
      <c r="JC2" s="331"/>
      <c r="JD2" s="331"/>
      <c r="JE2" s="331"/>
      <c r="JF2" s="331"/>
      <c r="JG2" s="331"/>
      <c r="JH2" s="331"/>
      <c r="JI2" s="331"/>
      <c r="JJ2" s="331"/>
      <c r="JK2" s="331"/>
      <c r="JL2" s="331"/>
      <c r="JM2" s="331"/>
      <c r="JN2" s="331"/>
      <c r="JO2" s="331"/>
      <c r="JP2" s="331"/>
      <c r="JQ2" s="331"/>
      <c r="JR2" s="331"/>
      <c r="JS2" s="331"/>
      <c r="JT2" s="331"/>
      <c r="JU2" s="331"/>
      <c r="JV2" s="331"/>
      <c r="JW2" s="331"/>
      <c r="JX2" s="331"/>
      <c r="JY2" s="331"/>
      <c r="JZ2" s="331"/>
      <c r="KA2" s="331"/>
      <c r="KB2" s="331"/>
      <c r="KC2" s="331"/>
      <c r="KD2" s="331"/>
      <c r="KE2" s="331"/>
      <c r="KF2" s="331"/>
      <c r="KG2" s="331"/>
      <c r="KH2" s="331"/>
      <c r="KI2" s="331"/>
      <c r="KJ2" s="331"/>
      <c r="KK2" s="331"/>
      <c r="KL2" s="331"/>
      <c r="KM2" s="331"/>
      <c r="KN2" s="331"/>
      <c r="KO2" s="331"/>
      <c r="KP2" s="331"/>
      <c r="KQ2" s="331"/>
      <c r="KR2" s="331"/>
      <c r="KS2" s="331"/>
      <c r="KT2" s="331"/>
      <c r="KU2" s="331"/>
      <c r="KV2" s="331"/>
      <c r="KW2" s="331"/>
      <c r="KX2" s="331"/>
      <c r="KY2" s="331"/>
      <c r="KZ2" s="331"/>
      <c r="LA2" s="331"/>
      <c r="LB2" s="331"/>
      <c r="LC2" s="331"/>
      <c r="LD2" s="331"/>
      <c r="LE2" s="331"/>
      <c r="LF2" s="331"/>
      <c r="LG2" s="331"/>
      <c r="LH2" s="331"/>
      <c r="LI2" s="331"/>
      <c r="LJ2" s="331"/>
      <c r="LK2" s="331"/>
      <c r="LL2" s="331"/>
      <c r="LM2" s="331"/>
      <c r="LN2" s="331"/>
      <c r="LO2" s="331"/>
      <c r="LP2" s="331"/>
      <c r="LQ2" s="331"/>
      <c r="LR2" s="331"/>
      <c r="LS2" s="331"/>
      <c r="LT2" s="331"/>
      <c r="LU2" s="331"/>
      <c r="LV2" s="331"/>
      <c r="LW2" s="331"/>
      <c r="LX2" s="331"/>
      <c r="LY2" s="331"/>
      <c r="LZ2" s="331"/>
      <c r="MA2" s="331"/>
      <c r="MB2" s="331"/>
      <c r="MC2" s="331"/>
      <c r="MD2" s="331"/>
      <c r="ME2" s="331"/>
      <c r="MF2" s="331"/>
      <c r="MG2" s="331"/>
      <c r="MH2" s="331"/>
      <c r="MI2" s="331"/>
      <c r="MJ2" s="331"/>
      <c r="MK2" s="331"/>
      <c r="ML2" s="331"/>
      <c r="MM2" s="331"/>
      <c r="MN2" s="331"/>
      <c r="MO2" s="331"/>
      <c r="MP2" s="331"/>
      <c r="MQ2" s="331"/>
      <c r="MR2" s="331"/>
      <c r="MS2" s="331"/>
      <c r="MT2" s="331"/>
      <c r="MU2" s="331"/>
      <c r="MV2" s="331"/>
      <c r="MW2" s="331"/>
      <c r="MX2" s="331"/>
      <c r="MY2" s="331"/>
      <c r="MZ2" s="331"/>
      <c r="NA2" s="331"/>
      <c r="NB2" s="331"/>
      <c r="NC2" s="331"/>
      <c r="ND2" s="331"/>
      <c r="NE2" s="331"/>
      <c r="NF2" s="331"/>
      <c r="NG2" s="331"/>
      <c r="NH2" s="331"/>
      <c r="NI2" s="331"/>
      <c r="NJ2" s="331"/>
      <c r="NK2" s="331"/>
      <c r="NL2" s="331"/>
      <c r="NM2" s="331"/>
      <c r="NN2" s="331"/>
      <c r="NO2" s="331"/>
      <c r="NP2" s="331"/>
      <c r="NQ2" s="331"/>
      <c r="NR2" s="331"/>
      <c r="NS2" s="331"/>
      <c r="NT2" s="331"/>
      <c r="NU2" s="331"/>
      <c r="NV2" s="331"/>
      <c r="NW2" s="331"/>
      <c r="NX2" s="331"/>
      <c r="NY2" s="331"/>
      <c r="NZ2" s="331"/>
      <c r="OA2" s="331"/>
      <c r="OB2" s="331"/>
      <c r="OC2" s="331"/>
      <c r="OD2" s="331"/>
      <c r="OE2" s="331"/>
      <c r="OF2" s="331"/>
      <c r="OG2" s="331"/>
      <c r="OH2" s="331"/>
      <c r="OI2" s="331"/>
      <c r="OJ2" s="331"/>
      <c r="OK2" s="331"/>
      <c r="OL2" s="331"/>
      <c r="OM2" s="331"/>
      <c r="ON2" s="331"/>
    </row>
    <row r="3" spans="1:404" s="310" customFormat="1" ht="46.5" customHeight="1">
      <c r="A3" s="1902"/>
      <c r="B3" s="2197" t="s">
        <v>736</v>
      </c>
      <c r="C3" s="2197"/>
      <c r="D3" s="2197"/>
      <c r="E3" s="2197"/>
      <c r="F3" s="2197"/>
      <c r="G3" s="2197"/>
      <c r="H3" s="2197"/>
      <c r="I3" s="2197"/>
      <c r="J3" s="2197"/>
      <c r="K3" s="2197"/>
      <c r="L3" s="2197"/>
      <c r="M3" s="2197"/>
      <c r="N3" s="2197"/>
      <c r="O3" s="2197"/>
      <c r="P3" s="2197"/>
      <c r="Q3" s="2197"/>
      <c r="R3" s="109"/>
      <c r="S3" s="291"/>
      <c r="T3" s="430" t="s">
        <v>798</v>
      </c>
      <c r="U3" s="1895"/>
      <c r="V3" s="1902"/>
      <c r="W3" s="1902"/>
      <c r="X3" s="1902"/>
      <c r="Y3" s="1902"/>
      <c r="Z3" s="1902"/>
      <c r="AA3" s="1902"/>
      <c r="AB3" s="1902"/>
      <c r="AC3" s="1902"/>
      <c r="AD3" s="1895"/>
      <c r="AE3" s="1902"/>
      <c r="AF3" s="2249" t="s">
        <v>736</v>
      </c>
      <c r="AG3" s="2249"/>
      <c r="AH3" s="2249"/>
      <c r="AI3" s="2249"/>
      <c r="AJ3" s="2249"/>
      <c r="AK3" s="2249"/>
      <c r="AL3" s="2249"/>
      <c r="AM3" s="2249"/>
      <c r="AN3" s="2249"/>
      <c r="AO3" s="2249"/>
      <c r="AP3" s="1902"/>
      <c r="AQ3" s="1902"/>
      <c r="AR3" s="1902"/>
      <c r="AS3" s="1902"/>
      <c r="AT3" s="1902"/>
      <c r="AU3" s="1902"/>
      <c r="AV3" s="1902"/>
      <c r="AW3" s="1902"/>
      <c r="AX3" s="1902"/>
      <c r="AY3" s="1902"/>
      <c r="AZ3" s="1902"/>
      <c r="BA3" s="1902"/>
      <c r="BB3" s="1902"/>
      <c r="BC3" s="1902"/>
      <c r="BD3" s="1902"/>
      <c r="BE3" s="1902"/>
      <c r="BF3" s="1902"/>
      <c r="BG3" s="1902"/>
      <c r="BH3" s="1902"/>
      <c r="BI3" s="1902"/>
      <c r="BJ3" s="1902"/>
      <c r="BK3" s="1902"/>
      <c r="BL3" s="1902"/>
      <c r="BM3" s="1902"/>
      <c r="BN3" s="1902"/>
      <c r="BO3" s="1902"/>
      <c r="BP3" s="1902"/>
      <c r="BQ3" s="1902"/>
      <c r="BR3" s="1902"/>
      <c r="BS3" s="1902"/>
      <c r="BT3" s="1902"/>
      <c r="BU3" s="1902"/>
      <c r="BV3" s="1902"/>
      <c r="BW3" s="1902"/>
      <c r="BX3" s="1902"/>
      <c r="BY3" s="1902"/>
      <c r="BZ3" s="1902"/>
      <c r="CA3" s="1902"/>
      <c r="CB3" s="1902"/>
      <c r="CC3" s="1902"/>
      <c r="CD3" s="1902"/>
      <c r="CE3" s="1902"/>
      <c r="CF3" s="1902"/>
      <c r="CG3" s="1902"/>
      <c r="CH3" s="1902"/>
      <c r="CI3" s="1902"/>
      <c r="CJ3" s="1902"/>
      <c r="CK3" s="1902"/>
      <c r="CL3" s="1902"/>
      <c r="CM3" s="1902"/>
      <c r="CN3" s="1902"/>
      <c r="CO3" s="1902"/>
      <c r="CP3" s="1902"/>
      <c r="CQ3" s="1902"/>
      <c r="CR3" s="1902"/>
      <c r="CS3" s="1902"/>
      <c r="CT3" s="1902"/>
      <c r="CU3" s="1902"/>
      <c r="CV3" s="1902"/>
      <c r="CW3" s="1902"/>
      <c r="CX3" s="1902"/>
      <c r="CY3" s="1902"/>
      <c r="CZ3" s="1902"/>
      <c r="DA3" s="1902"/>
      <c r="DB3" s="1902"/>
      <c r="DC3" s="1902"/>
      <c r="DD3" s="1902"/>
      <c r="DE3" s="1902"/>
      <c r="DF3" s="1902"/>
      <c r="DG3" s="1902"/>
      <c r="DH3" s="1902"/>
      <c r="DI3" s="1902"/>
      <c r="DJ3" s="1902"/>
      <c r="DK3" s="1902"/>
      <c r="DL3" s="1902"/>
      <c r="DM3" s="1902"/>
      <c r="DN3" s="1902"/>
      <c r="DO3" s="1902"/>
      <c r="DP3" s="1902"/>
      <c r="DQ3" s="1902"/>
      <c r="DR3" s="1902"/>
      <c r="DS3" s="1902"/>
      <c r="DT3" s="1902"/>
      <c r="DU3" s="1902"/>
      <c r="DV3" s="1902"/>
      <c r="DW3" s="1902"/>
      <c r="DX3" s="1902"/>
      <c r="DY3" s="1902"/>
      <c r="DZ3" s="1902"/>
      <c r="EA3" s="1902"/>
      <c r="EB3" s="1902"/>
      <c r="EC3" s="1902"/>
      <c r="ED3" s="1902"/>
      <c r="EE3" s="1902"/>
      <c r="EF3" s="1902"/>
      <c r="EG3" s="1902"/>
      <c r="EH3" s="1902"/>
      <c r="EI3" s="1902"/>
      <c r="EJ3" s="1902"/>
      <c r="EK3" s="1902"/>
      <c r="EL3" s="1902"/>
      <c r="EM3" s="1902"/>
      <c r="EN3" s="1902"/>
      <c r="EO3" s="1902"/>
      <c r="EP3" s="1902"/>
      <c r="EQ3" s="1902"/>
      <c r="ER3" s="1902"/>
      <c r="ES3" s="1902"/>
      <c r="ET3" s="1902"/>
      <c r="EU3" s="1902"/>
      <c r="EV3" s="1902"/>
      <c r="EW3" s="1902"/>
      <c r="EX3" s="1902"/>
      <c r="EY3" s="1902"/>
      <c r="EZ3" s="1902"/>
      <c r="FA3" s="1902"/>
      <c r="FB3" s="1902"/>
      <c r="FC3" s="1902"/>
      <c r="FD3" s="1902"/>
      <c r="FE3" s="1902"/>
      <c r="FF3" s="1902"/>
      <c r="FG3" s="1902"/>
      <c r="FH3" s="1902"/>
      <c r="FI3" s="1902"/>
      <c r="FJ3" s="1902"/>
      <c r="FK3" s="1902"/>
      <c r="FL3" s="1902"/>
      <c r="FM3" s="1902"/>
      <c r="FN3" s="1902"/>
      <c r="FO3" s="1902"/>
      <c r="FP3" s="1902"/>
      <c r="FQ3" s="1902"/>
      <c r="FR3" s="1902"/>
      <c r="FS3" s="1902"/>
      <c r="FT3" s="1902"/>
      <c r="FU3" s="1902"/>
      <c r="FV3" s="1902"/>
      <c r="FW3" s="1902"/>
      <c r="FX3" s="1902"/>
      <c r="FY3" s="1902"/>
      <c r="FZ3" s="1902"/>
      <c r="GA3" s="1902"/>
      <c r="GB3" s="1902"/>
      <c r="GC3" s="1902"/>
      <c r="GD3" s="1902"/>
      <c r="GE3" s="1902"/>
      <c r="GF3" s="1902"/>
      <c r="GG3" s="1902"/>
      <c r="GH3" s="1902"/>
      <c r="GI3" s="1902"/>
      <c r="GJ3" s="1902"/>
      <c r="GK3" s="1902"/>
      <c r="GL3" s="1902"/>
      <c r="GM3" s="1902"/>
      <c r="GN3" s="1902"/>
      <c r="GO3" s="1902"/>
      <c r="GP3" s="1902"/>
      <c r="GQ3" s="1902"/>
      <c r="GR3" s="1902"/>
      <c r="GS3" s="1902"/>
      <c r="GT3" s="1902"/>
      <c r="GU3" s="1902"/>
      <c r="GV3" s="1902"/>
      <c r="GW3" s="1902"/>
      <c r="GX3" s="1902"/>
      <c r="GY3" s="1902"/>
      <c r="GZ3" s="1902"/>
      <c r="HA3" s="1902"/>
      <c r="HB3" s="1902"/>
      <c r="HC3" s="1902"/>
      <c r="HD3" s="1902"/>
      <c r="HE3" s="1902"/>
      <c r="HF3" s="1902"/>
      <c r="HG3" s="1902"/>
      <c r="HH3" s="1902"/>
      <c r="HI3" s="1902"/>
      <c r="HJ3" s="1902"/>
      <c r="HK3" s="1902"/>
      <c r="HL3" s="1902"/>
      <c r="HM3" s="1902"/>
      <c r="HN3" s="1902"/>
      <c r="HO3" s="1902"/>
      <c r="HP3" s="1902"/>
      <c r="HQ3" s="1902"/>
      <c r="HR3" s="1902"/>
      <c r="HS3" s="1902"/>
      <c r="HT3" s="1902"/>
      <c r="HU3" s="1902"/>
      <c r="HV3" s="1902"/>
      <c r="HW3" s="1902"/>
      <c r="HX3" s="1902"/>
      <c r="HY3" s="1902"/>
      <c r="HZ3" s="1902"/>
      <c r="IA3" s="1902"/>
      <c r="IB3" s="1902"/>
      <c r="IC3" s="1902"/>
      <c r="ID3" s="1902"/>
      <c r="IE3" s="1902"/>
      <c r="IF3" s="1902"/>
      <c r="IG3" s="1902"/>
      <c r="IH3" s="1902"/>
      <c r="II3" s="1902"/>
      <c r="IJ3" s="1902"/>
      <c r="IK3" s="1902"/>
      <c r="IL3" s="1902"/>
      <c r="IM3" s="1902"/>
      <c r="IN3" s="1902"/>
      <c r="IO3" s="1902"/>
      <c r="IP3" s="1902"/>
      <c r="IQ3" s="1902"/>
      <c r="IR3" s="1902"/>
      <c r="IS3" s="1902"/>
      <c r="IT3" s="1902"/>
      <c r="IU3" s="1902"/>
      <c r="IV3" s="1902"/>
      <c r="IW3" s="1902"/>
      <c r="IX3" s="1902"/>
      <c r="IY3" s="1902"/>
      <c r="IZ3" s="1902"/>
      <c r="JA3" s="1902"/>
      <c r="JB3" s="1902"/>
      <c r="JC3" s="1902"/>
      <c r="JD3" s="1902"/>
      <c r="JE3" s="1902"/>
      <c r="JF3" s="1902"/>
      <c r="JG3" s="1902"/>
      <c r="JH3" s="1902"/>
      <c r="JI3" s="1902"/>
      <c r="JJ3" s="1902"/>
      <c r="JK3" s="1902"/>
      <c r="JL3" s="1902"/>
      <c r="JM3" s="1902"/>
      <c r="JN3" s="1902"/>
      <c r="JO3" s="1902"/>
      <c r="JP3" s="1902"/>
      <c r="JQ3" s="1902"/>
      <c r="JR3" s="1902"/>
      <c r="JS3" s="1902"/>
      <c r="JT3" s="1902"/>
      <c r="JU3" s="1902"/>
      <c r="JV3" s="1902"/>
      <c r="JW3" s="1902"/>
      <c r="JX3" s="1902"/>
      <c r="JY3" s="1902"/>
      <c r="JZ3" s="1902"/>
      <c r="KA3" s="1902"/>
      <c r="KB3" s="1902"/>
      <c r="KC3" s="1902"/>
      <c r="KD3" s="1902"/>
      <c r="KE3" s="1902"/>
      <c r="KF3" s="1902"/>
      <c r="KG3" s="1902"/>
      <c r="KH3" s="1902"/>
      <c r="KI3" s="1902"/>
      <c r="KJ3" s="1902"/>
      <c r="KK3" s="1902"/>
      <c r="KL3" s="1902"/>
      <c r="KM3" s="1902"/>
      <c r="KN3" s="1902"/>
      <c r="KO3" s="1902"/>
      <c r="KP3" s="1902"/>
      <c r="KQ3" s="1902"/>
      <c r="KR3" s="1902"/>
      <c r="KS3" s="1902"/>
      <c r="KT3" s="1902"/>
      <c r="KU3" s="1902"/>
      <c r="KV3" s="1902"/>
      <c r="KW3" s="1902"/>
      <c r="KX3" s="1902"/>
      <c r="KY3" s="1902"/>
      <c r="KZ3" s="1902"/>
      <c r="LA3" s="1902"/>
      <c r="LB3" s="1902"/>
      <c r="LC3" s="1902"/>
      <c r="LD3" s="1902"/>
      <c r="LE3" s="1902"/>
      <c r="LF3" s="1902"/>
      <c r="LG3" s="1902"/>
      <c r="LH3" s="1902"/>
      <c r="LI3" s="1902"/>
      <c r="LJ3" s="1902"/>
      <c r="LK3" s="1902"/>
      <c r="LL3" s="1902"/>
      <c r="LM3" s="1902"/>
      <c r="LN3" s="1902"/>
      <c r="LO3" s="1902"/>
      <c r="LP3" s="1902"/>
      <c r="LQ3" s="1902"/>
      <c r="LR3" s="1902"/>
      <c r="LS3" s="1902"/>
      <c r="LT3" s="1902"/>
      <c r="LU3" s="1902"/>
      <c r="LV3" s="1902"/>
      <c r="LW3" s="1902"/>
      <c r="LX3" s="1902"/>
      <c r="LY3" s="1902"/>
      <c r="LZ3" s="1902"/>
      <c r="MA3" s="1902"/>
      <c r="MB3" s="1902"/>
      <c r="MC3" s="1902"/>
      <c r="MD3" s="1902"/>
      <c r="ME3" s="1902"/>
      <c r="MF3" s="1902"/>
      <c r="MG3" s="1902"/>
      <c r="MH3" s="1902"/>
      <c r="MI3" s="1902"/>
      <c r="MJ3" s="1902"/>
      <c r="MK3" s="1902"/>
      <c r="ML3" s="1902"/>
      <c r="MM3" s="1902"/>
      <c r="MN3" s="1902"/>
      <c r="MO3" s="1902"/>
      <c r="MP3" s="1902"/>
      <c r="MQ3" s="1902"/>
      <c r="MR3" s="1902"/>
      <c r="MS3" s="1902"/>
      <c r="MT3" s="1902"/>
      <c r="MU3" s="1902"/>
      <c r="MV3" s="1902"/>
      <c r="MW3" s="1902"/>
      <c r="MX3" s="1902"/>
      <c r="MY3" s="1902"/>
      <c r="MZ3" s="1902"/>
      <c r="NA3" s="1902"/>
      <c r="NB3" s="1902"/>
      <c r="NC3" s="1902"/>
      <c r="ND3" s="1902"/>
      <c r="NE3" s="1902"/>
      <c r="NF3" s="1902"/>
      <c r="NG3" s="1902"/>
      <c r="NH3" s="1902"/>
      <c r="NI3" s="1902"/>
      <c r="NJ3" s="1902"/>
      <c r="NK3" s="1902"/>
      <c r="NL3" s="1902"/>
      <c r="NM3" s="1902"/>
      <c r="NN3" s="1902"/>
      <c r="NO3" s="1902"/>
      <c r="NP3" s="1902"/>
      <c r="NQ3" s="1902"/>
      <c r="NR3" s="1902"/>
      <c r="NS3" s="1902"/>
      <c r="NT3" s="1902"/>
      <c r="NU3" s="1902"/>
      <c r="NV3" s="1902"/>
      <c r="NW3" s="1902"/>
      <c r="NX3" s="1902"/>
      <c r="NY3" s="1902"/>
      <c r="NZ3" s="1902"/>
      <c r="OA3" s="1902"/>
      <c r="OB3" s="1902"/>
      <c r="OC3" s="1902"/>
      <c r="OD3" s="1902"/>
      <c r="OE3" s="1902"/>
      <c r="OF3" s="1902"/>
      <c r="OG3" s="1902"/>
      <c r="OH3" s="1902"/>
      <c r="OI3" s="1902"/>
      <c r="OJ3" s="1902"/>
      <c r="OK3" s="1902"/>
      <c r="OL3" s="1902"/>
      <c r="OM3" s="1902"/>
      <c r="ON3" s="1902"/>
    </row>
    <row r="4" spans="1:404" s="310" customFormat="1" ht="15" customHeight="1" thickBot="1">
      <c r="A4" s="1902"/>
      <c r="B4" s="69"/>
      <c r="C4" s="69"/>
      <c r="D4" s="69"/>
      <c r="E4" s="69"/>
      <c r="F4" s="69"/>
      <c r="G4" s="69"/>
      <c r="H4" s="69"/>
      <c r="I4" s="110"/>
      <c r="J4" s="110"/>
      <c r="K4" s="110"/>
      <c r="L4" s="110"/>
      <c r="M4" s="110"/>
      <c r="N4" s="74"/>
      <c r="O4" s="108"/>
      <c r="P4" s="109"/>
      <c r="Q4" s="109"/>
      <c r="R4" s="109"/>
      <c r="S4" s="291"/>
      <c r="T4" s="1902"/>
      <c r="U4" s="1895"/>
      <c r="V4" s="1902"/>
      <c r="W4" s="1902"/>
      <c r="X4" s="1902"/>
      <c r="Y4" s="1902"/>
      <c r="Z4" s="1902"/>
      <c r="AA4" s="1902"/>
      <c r="AB4" s="1902"/>
      <c r="AC4" s="1902"/>
      <c r="AD4" s="1895"/>
      <c r="AE4" s="1902"/>
      <c r="AF4" s="69"/>
      <c r="AG4" s="69"/>
      <c r="AH4" s="69"/>
      <c r="AI4" s="69"/>
      <c r="AJ4" s="69"/>
      <c r="AK4" s="110"/>
      <c r="AL4" s="110"/>
      <c r="AM4" s="110"/>
      <c r="AN4" s="110"/>
      <c r="AO4" s="110"/>
      <c r="AP4" s="1902"/>
      <c r="AQ4" s="1902"/>
      <c r="AR4" s="1902"/>
      <c r="AS4" s="1902"/>
      <c r="AT4" s="1902"/>
      <c r="AU4" s="1902"/>
      <c r="AV4" s="1902"/>
      <c r="AW4" s="1902"/>
      <c r="AX4" s="1902"/>
      <c r="AY4" s="1902"/>
      <c r="AZ4" s="1902"/>
      <c r="BA4" s="1902"/>
      <c r="BB4" s="1902"/>
      <c r="BC4" s="1902"/>
      <c r="BD4" s="1902"/>
      <c r="BE4" s="1902"/>
      <c r="BF4" s="1902"/>
      <c r="BG4" s="1902"/>
      <c r="BH4" s="1902"/>
      <c r="BI4" s="1902"/>
      <c r="BJ4" s="1902"/>
      <c r="BK4" s="1902"/>
      <c r="BL4" s="1902"/>
      <c r="BM4" s="1902"/>
      <c r="BN4" s="1902"/>
      <c r="BO4" s="1902"/>
      <c r="BP4" s="1902"/>
      <c r="BQ4" s="1902"/>
      <c r="BR4" s="1902"/>
      <c r="BS4" s="1902"/>
      <c r="BT4" s="1902"/>
      <c r="BU4" s="1902"/>
      <c r="BV4" s="1902"/>
      <c r="BW4" s="1902"/>
      <c r="BX4" s="1902"/>
      <c r="BY4" s="1902"/>
      <c r="BZ4" s="1902"/>
      <c r="CA4" s="1902"/>
      <c r="CB4" s="1902"/>
      <c r="CC4" s="1902"/>
      <c r="CD4" s="1902"/>
      <c r="CE4" s="1902"/>
      <c r="CF4" s="1902"/>
      <c r="CG4" s="1902"/>
      <c r="CH4" s="1902"/>
      <c r="CI4" s="1902"/>
      <c r="CJ4" s="1902"/>
      <c r="CK4" s="1902"/>
      <c r="CL4" s="1902"/>
      <c r="CM4" s="1902"/>
      <c r="CN4" s="1902"/>
      <c r="CO4" s="1902"/>
      <c r="CP4" s="1902"/>
      <c r="CQ4" s="1902"/>
      <c r="CR4" s="1902"/>
      <c r="CS4" s="1902"/>
      <c r="CT4" s="1902"/>
      <c r="CU4" s="1902"/>
      <c r="CV4" s="1902"/>
      <c r="CW4" s="1902"/>
      <c r="CX4" s="1902"/>
      <c r="CY4" s="1902"/>
      <c r="CZ4" s="1902"/>
      <c r="DA4" s="1902"/>
      <c r="DB4" s="1902"/>
      <c r="DC4" s="1902"/>
      <c r="DD4" s="1902"/>
      <c r="DE4" s="1902"/>
      <c r="DF4" s="1902"/>
      <c r="DG4" s="1902"/>
      <c r="DH4" s="1902"/>
      <c r="DI4" s="1902"/>
      <c r="DJ4" s="1902"/>
      <c r="DK4" s="1902"/>
      <c r="DL4" s="1902"/>
      <c r="DM4" s="1902"/>
      <c r="DN4" s="1902"/>
      <c r="DO4" s="1902"/>
      <c r="DP4" s="1902"/>
      <c r="DQ4" s="1902"/>
      <c r="DR4" s="1902"/>
      <c r="DS4" s="1902"/>
      <c r="DT4" s="1902"/>
      <c r="DU4" s="1902"/>
      <c r="DV4" s="1902"/>
      <c r="DW4" s="1902"/>
      <c r="DX4" s="1902"/>
      <c r="DY4" s="1902"/>
      <c r="DZ4" s="1902"/>
      <c r="EA4" s="1902"/>
      <c r="EB4" s="1902"/>
      <c r="EC4" s="1902"/>
      <c r="ED4" s="1902"/>
      <c r="EE4" s="1902"/>
      <c r="EF4" s="1902"/>
      <c r="EG4" s="1902"/>
      <c r="EH4" s="1902"/>
      <c r="EI4" s="1902"/>
      <c r="EJ4" s="1902"/>
      <c r="EK4" s="1902"/>
      <c r="EL4" s="1902"/>
      <c r="EM4" s="1902"/>
      <c r="EN4" s="1902"/>
      <c r="EO4" s="1902"/>
      <c r="EP4" s="1902"/>
      <c r="EQ4" s="1902"/>
      <c r="ER4" s="1902"/>
      <c r="ES4" s="1902"/>
      <c r="ET4" s="1902"/>
      <c r="EU4" s="1902"/>
      <c r="EV4" s="1902"/>
      <c r="EW4" s="1902"/>
      <c r="EX4" s="1902"/>
      <c r="EY4" s="1902"/>
      <c r="EZ4" s="1902"/>
      <c r="FA4" s="1902"/>
      <c r="FB4" s="1902"/>
      <c r="FC4" s="1902"/>
      <c r="FD4" s="1902"/>
      <c r="FE4" s="1902"/>
      <c r="FF4" s="1902"/>
      <c r="FG4" s="1902"/>
      <c r="FH4" s="1902"/>
      <c r="FI4" s="1902"/>
      <c r="FJ4" s="1902"/>
      <c r="FK4" s="1902"/>
      <c r="FL4" s="1902"/>
      <c r="FM4" s="1902"/>
      <c r="FN4" s="1902"/>
      <c r="FO4" s="1902"/>
      <c r="FP4" s="1902"/>
      <c r="FQ4" s="1902"/>
      <c r="FR4" s="1902"/>
      <c r="FS4" s="1902"/>
      <c r="FT4" s="1902"/>
      <c r="FU4" s="1902"/>
      <c r="FV4" s="1902"/>
      <c r="FW4" s="1902"/>
      <c r="FX4" s="1902"/>
      <c r="FY4" s="1902"/>
      <c r="FZ4" s="1902"/>
      <c r="GA4" s="1902"/>
      <c r="GB4" s="1902"/>
      <c r="GC4" s="1902"/>
      <c r="GD4" s="1902"/>
      <c r="GE4" s="1902"/>
      <c r="GF4" s="1902"/>
      <c r="GG4" s="1902"/>
      <c r="GH4" s="1902"/>
      <c r="GI4" s="1902"/>
      <c r="GJ4" s="1902"/>
      <c r="GK4" s="1902"/>
      <c r="GL4" s="1902"/>
      <c r="GM4" s="1902"/>
      <c r="GN4" s="1902"/>
      <c r="GO4" s="1902"/>
      <c r="GP4" s="1902"/>
      <c r="GQ4" s="1902"/>
      <c r="GR4" s="1902"/>
      <c r="GS4" s="1902"/>
      <c r="GT4" s="1902"/>
      <c r="GU4" s="1902"/>
      <c r="GV4" s="1902"/>
      <c r="GW4" s="1902"/>
      <c r="GX4" s="1902"/>
      <c r="GY4" s="1902"/>
      <c r="GZ4" s="1902"/>
      <c r="HA4" s="1902"/>
      <c r="HB4" s="1902"/>
      <c r="HC4" s="1902"/>
      <c r="HD4" s="1902"/>
      <c r="HE4" s="1902"/>
      <c r="HF4" s="1902"/>
      <c r="HG4" s="1902"/>
      <c r="HH4" s="1902"/>
      <c r="HI4" s="1902"/>
      <c r="HJ4" s="1902"/>
      <c r="HK4" s="1902"/>
      <c r="HL4" s="1902"/>
      <c r="HM4" s="1902"/>
      <c r="HN4" s="1902"/>
      <c r="HO4" s="1902"/>
      <c r="HP4" s="1902"/>
      <c r="HQ4" s="1902"/>
      <c r="HR4" s="1902"/>
      <c r="HS4" s="1902"/>
      <c r="HT4" s="1902"/>
      <c r="HU4" s="1902"/>
      <c r="HV4" s="1902"/>
      <c r="HW4" s="1902"/>
      <c r="HX4" s="1902"/>
      <c r="HY4" s="1902"/>
      <c r="HZ4" s="1902"/>
      <c r="IA4" s="1902"/>
      <c r="IB4" s="1902"/>
      <c r="IC4" s="1902"/>
      <c r="ID4" s="1902"/>
      <c r="IE4" s="1902"/>
      <c r="IF4" s="1902"/>
      <c r="IG4" s="1902"/>
      <c r="IH4" s="1902"/>
      <c r="II4" s="1902"/>
      <c r="IJ4" s="1902"/>
      <c r="IK4" s="1902"/>
      <c r="IL4" s="1902"/>
      <c r="IM4" s="1902"/>
      <c r="IN4" s="1902"/>
      <c r="IO4" s="1902"/>
      <c r="IP4" s="1902"/>
      <c r="IQ4" s="1902"/>
      <c r="IR4" s="1902"/>
      <c r="IS4" s="1902"/>
      <c r="IT4" s="1902"/>
      <c r="IU4" s="1902"/>
      <c r="IV4" s="1902"/>
      <c r="IW4" s="1902"/>
      <c r="IX4" s="1902"/>
      <c r="IY4" s="1902"/>
      <c r="IZ4" s="1902"/>
      <c r="JA4" s="1902"/>
      <c r="JB4" s="1902"/>
      <c r="JC4" s="1902"/>
      <c r="JD4" s="1902"/>
      <c r="JE4" s="1902"/>
      <c r="JF4" s="1902"/>
      <c r="JG4" s="1902"/>
      <c r="JH4" s="1902"/>
      <c r="JI4" s="1902"/>
      <c r="JJ4" s="1902"/>
      <c r="JK4" s="1902"/>
      <c r="JL4" s="1902"/>
      <c r="JM4" s="1902"/>
      <c r="JN4" s="1902"/>
      <c r="JO4" s="1902"/>
      <c r="JP4" s="1902"/>
      <c r="JQ4" s="1902"/>
      <c r="JR4" s="1902"/>
      <c r="JS4" s="1902"/>
      <c r="JT4" s="1902"/>
      <c r="JU4" s="1902"/>
      <c r="JV4" s="1902"/>
      <c r="JW4" s="1902"/>
      <c r="JX4" s="1902"/>
      <c r="JY4" s="1902"/>
      <c r="JZ4" s="1902"/>
      <c r="KA4" s="1902"/>
      <c r="KB4" s="1902"/>
      <c r="KC4" s="1902"/>
      <c r="KD4" s="1902"/>
      <c r="KE4" s="1902"/>
      <c r="KF4" s="1902"/>
      <c r="KG4" s="1902"/>
      <c r="KH4" s="1902"/>
      <c r="KI4" s="1902"/>
      <c r="KJ4" s="1902"/>
      <c r="KK4" s="1902"/>
      <c r="KL4" s="1902"/>
      <c r="KM4" s="1902"/>
      <c r="KN4" s="1902"/>
      <c r="KO4" s="1902"/>
      <c r="KP4" s="1902"/>
      <c r="KQ4" s="1902"/>
      <c r="KR4" s="1902"/>
      <c r="KS4" s="1902"/>
      <c r="KT4" s="1902"/>
      <c r="KU4" s="1902"/>
      <c r="KV4" s="1902"/>
      <c r="KW4" s="1902"/>
      <c r="KX4" s="1902"/>
      <c r="KY4" s="1902"/>
      <c r="KZ4" s="1902"/>
      <c r="LA4" s="1902"/>
      <c r="LB4" s="1902"/>
      <c r="LC4" s="1902"/>
      <c r="LD4" s="1902"/>
      <c r="LE4" s="1902"/>
      <c r="LF4" s="1902"/>
      <c r="LG4" s="1902"/>
      <c r="LH4" s="1902"/>
      <c r="LI4" s="1902"/>
      <c r="LJ4" s="1902"/>
      <c r="LK4" s="1902"/>
      <c r="LL4" s="1902"/>
      <c r="LM4" s="1902"/>
      <c r="LN4" s="1902"/>
      <c r="LO4" s="1902"/>
      <c r="LP4" s="1902"/>
      <c r="LQ4" s="1902"/>
      <c r="LR4" s="1902"/>
      <c r="LS4" s="1902"/>
      <c r="LT4" s="1902"/>
      <c r="LU4" s="1902"/>
      <c r="LV4" s="1902"/>
      <c r="LW4" s="1902"/>
      <c r="LX4" s="1902"/>
      <c r="LY4" s="1902"/>
      <c r="LZ4" s="1902"/>
      <c r="MA4" s="1902"/>
      <c r="MB4" s="1902"/>
      <c r="MC4" s="1902"/>
      <c r="MD4" s="1902"/>
      <c r="ME4" s="1902"/>
      <c r="MF4" s="1902"/>
      <c r="MG4" s="1902"/>
      <c r="MH4" s="1902"/>
      <c r="MI4" s="1902"/>
      <c r="MJ4" s="1902"/>
      <c r="MK4" s="1902"/>
      <c r="ML4" s="1902"/>
      <c r="MM4" s="1902"/>
      <c r="MN4" s="1902"/>
      <c r="MO4" s="1902"/>
      <c r="MP4" s="1902"/>
      <c r="MQ4" s="1902"/>
      <c r="MR4" s="1902"/>
      <c r="MS4" s="1902"/>
      <c r="MT4" s="1902"/>
      <c r="MU4" s="1902"/>
      <c r="MV4" s="1902"/>
      <c r="MW4" s="1902"/>
      <c r="MX4" s="1902"/>
      <c r="MY4" s="1902"/>
      <c r="MZ4" s="1902"/>
      <c r="NA4" s="1902"/>
      <c r="NB4" s="1902"/>
      <c r="NC4" s="1902"/>
      <c r="ND4" s="1902"/>
      <c r="NE4" s="1902"/>
      <c r="NF4" s="1902"/>
      <c r="NG4" s="1902"/>
      <c r="NH4" s="1902"/>
      <c r="NI4" s="1902"/>
      <c r="NJ4" s="1902"/>
      <c r="NK4" s="1902"/>
      <c r="NL4" s="1902"/>
      <c r="NM4" s="1902"/>
      <c r="NN4" s="1902"/>
      <c r="NO4" s="1902"/>
      <c r="NP4" s="1902"/>
      <c r="NQ4" s="1902"/>
      <c r="NR4" s="1902"/>
      <c r="NS4" s="1902"/>
      <c r="NT4" s="1902"/>
      <c r="NU4" s="1902"/>
      <c r="NV4" s="1902"/>
      <c r="NW4" s="1902"/>
      <c r="NX4" s="1902"/>
      <c r="NY4" s="1902"/>
      <c r="NZ4" s="1902"/>
      <c r="OA4" s="1902"/>
      <c r="OB4" s="1902"/>
      <c r="OC4" s="1902"/>
      <c r="OD4" s="1902"/>
      <c r="OE4" s="1902"/>
      <c r="OF4" s="1902"/>
      <c r="OG4" s="1902"/>
      <c r="OH4" s="1902"/>
      <c r="OI4" s="1902"/>
      <c r="OJ4" s="1902"/>
      <c r="OK4" s="1902"/>
      <c r="OL4" s="1902"/>
      <c r="OM4" s="1902"/>
      <c r="ON4" s="1902"/>
    </row>
    <row r="5" spans="1:404" s="310" customFormat="1" ht="18" customHeight="1">
      <c r="A5" s="1902"/>
      <c r="B5" s="2242" t="s">
        <v>800</v>
      </c>
      <c r="C5" s="2236" t="s">
        <v>801</v>
      </c>
      <c r="D5" s="2236" t="s">
        <v>802</v>
      </c>
      <c r="E5" s="2227" t="s">
        <v>21557</v>
      </c>
      <c r="F5" s="2227"/>
      <c r="G5" s="2227"/>
      <c r="H5" s="2227"/>
      <c r="I5" s="2227"/>
      <c r="J5" s="2227"/>
      <c r="K5" s="2227"/>
      <c r="L5" s="2227"/>
      <c r="M5" s="2228"/>
      <c r="N5" s="74"/>
      <c r="O5" s="2245" t="s">
        <v>806</v>
      </c>
      <c r="P5" s="109"/>
      <c r="Q5" s="2209" t="s">
        <v>807</v>
      </c>
      <c r="R5" s="109"/>
      <c r="S5" s="291"/>
      <c r="T5" s="1902"/>
      <c r="U5" s="1895"/>
      <c r="V5" s="1902"/>
      <c r="W5" s="1902"/>
      <c r="X5" s="1902"/>
      <c r="Y5" s="1902"/>
      <c r="Z5" s="1902"/>
      <c r="AA5" s="1902"/>
      <c r="AB5" s="1902"/>
      <c r="AC5" s="1902"/>
      <c r="AD5" s="1895"/>
      <c r="AE5" s="1902"/>
      <c r="AF5" s="2242" t="s">
        <v>800</v>
      </c>
      <c r="AG5" s="2227" t="s">
        <v>21557</v>
      </c>
      <c r="AH5" s="2227"/>
      <c r="AI5" s="2227"/>
      <c r="AJ5" s="2227"/>
      <c r="AK5" s="2227"/>
      <c r="AL5" s="2227"/>
      <c r="AM5" s="2227"/>
      <c r="AN5" s="2227"/>
      <c r="AO5" s="2228"/>
      <c r="AP5" s="1902"/>
      <c r="AQ5" s="1902"/>
      <c r="AR5" s="1902"/>
      <c r="AS5" s="1902"/>
      <c r="AT5" s="1902"/>
      <c r="AU5" s="1902"/>
      <c r="AV5" s="1902"/>
      <c r="AW5" s="1902"/>
      <c r="AX5" s="1902"/>
      <c r="AY5" s="1902"/>
      <c r="AZ5" s="1902"/>
      <c r="BA5" s="1902"/>
      <c r="BB5" s="1902"/>
      <c r="BC5" s="1902"/>
      <c r="BD5" s="1902"/>
      <c r="BE5" s="1902"/>
      <c r="BF5" s="1902"/>
      <c r="BG5" s="1902"/>
      <c r="BH5" s="1902"/>
      <c r="BI5" s="1902"/>
      <c r="BJ5" s="1902"/>
      <c r="BK5" s="1902"/>
      <c r="BL5" s="1902"/>
      <c r="BM5" s="1902"/>
      <c r="BN5" s="1902"/>
      <c r="BO5" s="1902"/>
      <c r="BP5" s="1902"/>
      <c r="BQ5" s="1902"/>
      <c r="BR5" s="1902"/>
      <c r="BS5" s="1902"/>
      <c r="BT5" s="1902"/>
      <c r="BU5" s="1902"/>
      <c r="BV5" s="1902"/>
      <c r="BW5" s="1902"/>
      <c r="BX5" s="1902"/>
      <c r="BY5" s="1902"/>
      <c r="BZ5" s="1902"/>
      <c r="CA5" s="1902"/>
      <c r="CB5" s="1902"/>
      <c r="CC5" s="1902"/>
      <c r="CD5" s="1902"/>
      <c r="CE5" s="1902"/>
      <c r="CF5" s="1902"/>
      <c r="CG5" s="1902"/>
      <c r="CH5" s="1902"/>
      <c r="CI5" s="1902"/>
      <c r="CJ5" s="1902"/>
      <c r="CK5" s="1902"/>
      <c r="CL5" s="1902"/>
      <c r="CM5" s="1902"/>
      <c r="CN5" s="1902"/>
      <c r="CO5" s="1902"/>
      <c r="CP5" s="1902"/>
      <c r="CQ5" s="1902"/>
      <c r="CR5" s="1902"/>
      <c r="CS5" s="1902"/>
      <c r="CT5" s="1902"/>
      <c r="CU5" s="1902"/>
      <c r="CV5" s="1902"/>
      <c r="CW5" s="1902"/>
      <c r="CX5" s="1902"/>
      <c r="CY5" s="1902"/>
      <c r="CZ5" s="1902"/>
      <c r="DA5" s="1902"/>
      <c r="DB5" s="1902"/>
      <c r="DC5" s="1902"/>
      <c r="DD5" s="1902"/>
      <c r="DE5" s="1902"/>
      <c r="DF5" s="1902"/>
      <c r="DG5" s="1902"/>
      <c r="DH5" s="1902"/>
      <c r="DI5" s="1902"/>
      <c r="DJ5" s="1902"/>
      <c r="DK5" s="1902"/>
      <c r="DL5" s="1902"/>
      <c r="DM5" s="1902"/>
      <c r="DN5" s="1902"/>
      <c r="DO5" s="1902"/>
      <c r="DP5" s="1902"/>
      <c r="DQ5" s="1902"/>
      <c r="DR5" s="1902"/>
      <c r="DS5" s="1902"/>
      <c r="DT5" s="1902"/>
      <c r="DU5" s="1902"/>
      <c r="DV5" s="1902"/>
      <c r="DW5" s="1902"/>
      <c r="DX5" s="1902"/>
      <c r="DY5" s="1902"/>
      <c r="DZ5" s="1902"/>
      <c r="EA5" s="1902"/>
      <c r="EB5" s="1902"/>
      <c r="EC5" s="1902"/>
      <c r="ED5" s="1902"/>
      <c r="EE5" s="1902"/>
      <c r="EF5" s="1902"/>
      <c r="EG5" s="1902"/>
      <c r="EH5" s="1902"/>
      <c r="EI5" s="1902"/>
      <c r="EJ5" s="1902"/>
      <c r="EK5" s="1902"/>
      <c r="EL5" s="1902"/>
      <c r="EM5" s="1902"/>
      <c r="EN5" s="1902"/>
      <c r="EO5" s="1902"/>
      <c r="EP5" s="1902"/>
      <c r="EQ5" s="1902"/>
      <c r="ER5" s="1902"/>
      <c r="ES5" s="1902"/>
      <c r="ET5" s="1902"/>
      <c r="EU5" s="1902"/>
      <c r="EV5" s="1902"/>
      <c r="EW5" s="1902"/>
      <c r="EX5" s="1902"/>
      <c r="EY5" s="1902"/>
      <c r="EZ5" s="1902"/>
      <c r="FA5" s="1902"/>
      <c r="FB5" s="1902"/>
      <c r="FC5" s="1902"/>
      <c r="FD5" s="1902"/>
      <c r="FE5" s="1902"/>
      <c r="FF5" s="1902"/>
      <c r="FG5" s="1902"/>
      <c r="FH5" s="1902"/>
      <c r="FI5" s="1902"/>
      <c r="FJ5" s="1902"/>
      <c r="FK5" s="1902"/>
      <c r="FL5" s="1902"/>
      <c r="FM5" s="1902"/>
      <c r="FN5" s="1902"/>
      <c r="FO5" s="1902"/>
      <c r="FP5" s="1902"/>
      <c r="FQ5" s="1902"/>
      <c r="FR5" s="1902"/>
      <c r="FS5" s="1902"/>
      <c r="FT5" s="1902"/>
      <c r="FU5" s="1902"/>
      <c r="FV5" s="1902"/>
      <c r="FW5" s="1902"/>
      <c r="FX5" s="1902"/>
      <c r="FY5" s="1902"/>
      <c r="FZ5" s="1902"/>
      <c r="GA5" s="1902"/>
      <c r="GB5" s="1902"/>
      <c r="GC5" s="1902"/>
      <c r="GD5" s="1902"/>
      <c r="GE5" s="1902"/>
      <c r="GF5" s="1902"/>
      <c r="GG5" s="1902"/>
      <c r="GH5" s="1902"/>
      <c r="GI5" s="1902"/>
      <c r="GJ5" s="1902"/>
      <c r="GK5" s="1902"/>
      <c r="GL5" s="1902"/>
      <c r="GM5" s="1902"/>
      <c r="GN5" s="1902"/>
      <c r="GO5" s="1902"/>
      <c r="GP5" s="1902"/>
      <c r="GQ5" s="1902"/>
      <c r="GR5" s="1902"/>
      <c r="GS5" s="1902"/>
      <c r="GT5" s="1902"/>
      <c r="GU5" s="1902"/>
      <c r="GV5" s="1902"/>
      <c r="GW5" s="1902"/>
      <c r="GX5" s="1902"/>
      <c r="GY5" s="1902"/>
      <c r="GZ5" s="1902"/>
      <c r="HA5" s="1902"/>
      <c r="HB5" s="1902"/>
      <c r="HC5" s="1902"/>
      <c r="HD5" s="1902"/>
      <c r="HE5" s="1902"/>
      <c r="HF5" s="1902"/>
      <c r="HG5" s="1902"/>
      <c r="HH5" s="1902"/>
      <c r="HI5" s="1902"/>
      <c r="HJ5" s="1902"/>
      <c r="HK5" s="1902"/>
      <c r="HL5" s="1902"/>
      <c r="HM5" s="1902"/>
      <c r="HN5" s="1902"/>
      <c r="HO5" s="1902"/>
      <c r="HP5" s="1902"/>
      <c r="HQ5" s="1902"/>
      <c r="HR5" s="1902"/>
      <c r="HS5" s="1902"/>
      <c r="HT5" s="1902"/>
      <c r="HU5" s="1902"/>
      <c r="HV5" s="1902"/>
      <c r="HW5" s="1902"/>
      <c r="HX5" s="1902"/>
      <c r="HY5" s="1902"/>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902"/>
      <c r="KN5" s="1902"/>
      <c r="KO5" s="1902"/>
      <c r="KP5" s="1902"/>
      <c r="KQ5" s="1902"/>
      <c r="KR5" s="1902"/>
      <c r="KS5" s="1902"/>
      <c r="KT5" s="1902"/>
      <c r="KU5" s="1902"/>
      <c r="KV5" s="1902"/>
      <c r="KW5" s="1902"/>
      <c r="KX5" s="1902"/>
      <c r="KY5" s="1902"/>
      <c r="KZ5" s="1902"/>
      <c r="LA5" s="1902"/>
      <c r="LB5" s="1902"/>
      <c r="LC5" s="1902"/>
      <c r="LD5" s="1902"/>
      <c r="LE5" s="1902"/>
      <c r="LF5" s="1902"/>
      <c r="LG5" s="1902"/>
      <c r="LH5" s="1902"/>
      <c r="LI5" s="1902"/>
      <c r="LJ5" s="1902"/>
      <c r="LK5" s="1902"/>
      <c r="LL5" s="1902"/>
      <c r="LM5" s="1902"/>
      <c r="LN5" s="1902"/>
      <c r="LO5" s="1902"/>
      <c r="LP5" s="1902"/>
      <c r="LQ5" s="1902"/>
      <c r="LR5" s="1902"/>
      <c r="LS5" s="1902"/>
      <c r="LT5" s="1902"/>
      <c r="LU5" s="1902"/>
      <c r="LV5" s="1902"/>
      <c r="LW5" s="1902"/>
      <c r="LX5" s="1902"/>
      <c r="LY5" s="1902"/>
      <c r="LZ5" s="1902"/>
      <c r="MA5" s="1902"/>
      <c r="MB5" s="1902"/>
      <c r="MC5" s="1902"/>
      <c r="MD5" s="1902"/>
      <c r="ME5" s="1902"/>
      <c r="MF5" s="1902"/>
      <c r="MG5" s="1902"/>
      <c r="MH5" s="1902"/>
      <c r="MI5" s="1902"/>
      <c r="MJ5" s="1902"/>
      <c r="MK5" s="1902"/>
      <c r="ML5" s="1902"/>
      <c r="MM5" s="1902"/>
      <c r="MN5" s="1902"/>
      <c r="MO5" s="1902"/>
      <c r="MP5" s="1902"/>
      <c r="MQ5" s="1902"/>
      <c r="MR5" s="1902"/>
      <c r="MS5" s="1902"/>
      <c r="MT5" s="1902"/>
      <c r="MU5" s="1902"/>
      <c r="MV5" s="1902"/>
      <c r="MW5" s="1902"/>
      <c r="MX5" s="1902"/>
      <c r="MY5" s="1902"/>
      <c r="MZ5" s="1902"/>
      <c r="NA5" s="1902"/>
      <c r="NB5" s="1902"/>
      <c r="NC5" s="1902"/>
      <c r="ND5" s="1902"/>
      <c r="NE5" s="1902"/>
      <c r="NF5" s="1902"/>
      <c r="NG5" s="1902"/>
      <c r="NH5" s="1902"/>
      <c r="NI5" s="1902"/>
      <c r="NJ5" s="1902"/>
      <c r="NK5" s="1902"/>
      <c r="NL5" s="1902"/>
      <c r="NM5" s="1902"/>
      <c r="NN5" s="1902"/>
      <c r="NO5" s="1902"/>
      <c r="NP5" s="1902"/>
      <c r="NQ5" s="1902"/>
      <c r="NR5" s="1902"/>
      <c r="NS5" s="1902"/>
      <c r="NT5" s="1902"/>
      <c r="NU5" s="1902"/>
      <c r="NV5" s="1902"/>
      <c r="NW5" s="1902"/>
      <c r="NX5" s="1902"/>
      <c r="NY5" s="1902"/>
      <c r="NZ5" s="1902"/>
      <c r="OA5" s="1902"/>
      <c r="OB5" s="1902"/>
      <c r="OC5" s="1902"/>
      <c r="OD5" s="1902"/>
      <c r="OE5" s="1902"/>
      <c r="OF5" s="1902"/>
      <c r="OG5" s="1902"/>
      <c r="OH5" s="1902"/>
      <c r="OI5" s="1902"/>
      <c r="OJ5" s="1902"/>
      <c r="OK5" s="1902"/>
      <c r="OL5" s="1902"/>
      <c r="OM5" s="1902"/>
      <c r="ON5" s="1902"/>
    </row>
    <row r="6" spans="1:404" s="310" customFormat="1" ht="18" customHeight="1">
      <c r="A6" s="1902"/>
      <c r="B6" s="2243"/>
      <c r="C6" s="2237"/>
      <c r="D6" s="2237"/>
      <c r="E6" s="2233" t="s">
        <v>21558</v>
      </c>
      <c r="F6" s="2233"/>
      <c r="G6" s="2233"/>
      <c r="H6" s="2233"/>
      <c r="I6" s="2233"/>
      <c r="J6" s="2229" t="s">
        <v>1740</v>
      </c>
      <c r="K6" s="2229"/>
      <c r="L6" s="2229"/>
      <c r="M6" s="2231" t="s">
        <v>1016</v>
      </c>
      <c r="N6" s="74"/>
      <c r="O6" s="2246"/>
      <c r="P6" s="109"/>
      <c r="Q6" s="2175"/>
      <c r="R6" s="109"/>
      <c r="S6" s="291"/>
      <c r="T6" s="1902"/>
      <c r="U6" s="1895"/>
      <c r="V6" s="1902"/>
      <c r="W6" s="1902"/>
      <c r="X6" s="1902"/>
      <c r="Y6" s="1902"/>
      <c r="Z6" s="1902"/>
      <c r="AA6" s="1902"/>
      <c r="AB6" s="1902"/>
      <c r="AC6" s="1902"/>
      <c r="AD6" s="1895"/>
      <c r="AE6" s="1902"/>
      <c r="AF6" s="2243"/>
      <c r="AG6" s="2233" t="s">
        <v>21558</v>
      </c>
      <c r="AH6" s="2233"/>
      <c r="AI6" s="2233"/>
      <c r="AJ6" s="2233"/>
      <c r="AK6" s="2233"/>
      <c r="AL6" s="2229" t="s">
        <v>1740</v>
      </c>
      <c r="AM6" s="2229"/>
      <c r="AN6" s="2229"/>
      <c r="AO6" s="2231" t="s">
        <v>1016</v>
      </c>
      <c r="AP6" s="1902"/>
      <c r="AQ6" s="1902"/>
      <c r="AR6" s="1902"/>
      <c r="AS6" s="1902"/>
      <c r="AT6" s="1902"/>
      <c r="AU6" s="1902"/>
      <c r="AV6" s="1902"/>
      <c r="AW6" s="1902"/>
      <c r="AX6" s="1902"/>
      <c r="AY6" s="1902"/>
      <c r="AZ6" s="1902"/>
      <c r="BA6" s="1902"/>
      <c r="BB6" s="1902"/>
      <c r="BC6" s="1902"/>
      <c r="BD6" s="1902"/>
      <c r="BE6" s="1902"/>
      <c r="BF6" s="1902"/>
      <c r="BG6" s="1902"/>
      <c r="BH6" s="1902"/>
      <c r="BI6" s="1902"/>
      <c r="BJ6" s="1902"/>
      <c r="BK6" s="1902"/>
      <c r="BL6" s="1902"/>
      <c r="BM6" s="1902"/>
      <c r="BN6" s="1902"/>
      <c r="BO6" s="1902"/>
      <c r="BP6" s="1902"/>
      <c r="BQ6" s="1902"/>
      <c r="BR6" s="1902"/>
      <c r="BS6" s="1902"/>
      <c r="BT6" s="1902"/>
      <c r="BU6" s="1902"/>
      <c r="BV6" s="1902"/>
      <c r="BW6" s="1902"/>
      <c r="BX6" s="1902"/>
      <c r="BY6" s="1902"/>
      <c r="BZ6" s="1902"/>
      <c r="CA6" s="1902"/>
      <c r="CB6" s="1902"/>
      <c r="CC6" s="1902"/>
      <c r="CD6" s="1902"/>
      <c r="CE6" s="1902"/>
      <c r="CF6" s="1902"/>
      <c r="CG6" s="1902"/>
      <c r="CH6" s="1902"/>
      <c r="CI6" s="1902"/>
      <c r="CJ6" s="1902"/>
      <c r="CK6" s="1902"/>
      <c r="CL6" s="1902"/>
      <c r="CM6" s="1902"/>
      <c r="CN6" s="1902"/>
      <c r="CO6" s="1902"/>
      <c r="CP6" s="1902"/>
      <c r="CQ6" s="1902"/>
      <c r="CR6" s="1902"/>
      <c r="CS6" s="1902"/>
      <c r="CT6" s="1902"/>
      <c r="CU6" s="1902"/>
      <c r="CV6" s="1902"/>
      <c r="CW6" s="1902"/>
      <c r="CX6" s="1902"/>
      <c r="CY6" s="1902"/>
      <c r="CZ6" s="1902"/>
      <c r="DA6" s="1902"/>
      <c r="DB6" s="1902"/>
      <c r="DC6" s="1902"/>
      <c r="DD6" s="1902"/>
      <c r="DE6" s="1902"/>
      <c r="DF6" s="1902"/>
      <c r="DG6" s="1902"/>
      <c r="DH6" s="1902"/>
      <c r="DI6" s="1902"/>
      <c r="DJ6" s="1902"/>
      <c r="DK6" s="1902"/>
      <c r="DL6" s="1902"/>
      <c r="DM6" s="1902"/>
      <c r="DN6" s="1902"/>
      <c r="DO6" s="1902"/>
      <c r="DP6" s="1902"/>
      <c r="DQ6" s="1902"/>
      <c r="DR6" s="1902"/>
      <c r="DS6" s="1902"/>
      <c r="DT6" s="1902"/>
      <c r="DU6" s="1902"/>
      <c r="DV6" s="1902"/>
      <c r="DW6" s="1902"/>
      <c r="DX6" s="1902"/>
      <c r="DY6" s="1902"/>
      <c r="DZ6" s="1902"/>
      <c r="EA6" s="1902"/>
      <c r="EB6" s="1902"/>
      <c r="EC6" s="1902"/>
      <c r="ED6" s="1902"/>
      <c r="EE6" s="1902"/>
      <c r="EF6" s="1902"/>
      <c r="EG6" s="1902"/>
      <c r="EH6" s="1902"/>
      <c r="EI6" s="1902"/>
      <c r="EJ6" s="1902"/>
      <c r="EK6" s="1902"/>
      <c r="EL6" s="1902"/>
      <c r="EM6" s="1902"/>
      <c r="EN6" s="1902"/>
      <c r="EO6" s="1902"/>
      <c r="EP6" s="1902"/>
      <c r="EQ6" s="1902"/>
      <c r="ER6" s="1902"/>
      <c r="ES6" s="1902"/>
      <c r="ET6" s="1902"/>
      <c r="EU6" s="1902"/>
      <c r="EV6" s="1902"/>
      <c r="EW6" s="1902"/>
      <c r="EX6" s="1902"/>
      <c r="EY6" s="1902"/>
      <c r="EZ6" s="1902"/>
      <c r="FA6" s="1902"/>
      <c r="FB6" s="1902"/>
      <c r="FC6" s="1902"/>
      <c r="FD6" s="1902"/>
      <c r="FE6" s="1902"/>
      <c r="FF6" s="1902"/>
      <c r="FG6" s="1902"/>
      <c r="FH6" s="1902"/>
      <c r="FI6" s="1902"/>
      <c r="FJ6" s="1902"/>
      <c r="FK6" s="1902"/>
      <c r="FL6" s="1902"/>
      <c r="FM6" s="1902"/>
      <c r="FN6" s="1902"/>
      <c r="FO6" s="1902"/>
      <c r="FP6" s="1902"/>
      <c r="FQ6" s="1902"/>
      <c r="FR6" s="1902"/>
      <c r="FS6" s="1902"/>
      <c r="FT6" s="1902"/>
      <c r="FU6" s="1902"/>
      <c r="FV6" s="1902"/>
      <c r="FW6" s="1902"/>
      <c r="FX6" s="1902"/>
      <c r="FY6" s="1902"/>
      <c r="FZ6" s="1902"/>
      <c r="GA6" s="1902"/>
      <c r="GB6" s="1902"/>
      <c r="GC6" s="1902"/>
      <c r="GD6" s="1902"/>
      <c r="GE6" s="1902"/>
      <c r="GF6" s="1902"/>
      <c r="GG6" s="1902"/>
      <c r="GH6" s="1902"/>
      <c r="GI6" s="1902"/>
      <c r="GJ6" s="1902"/>
      <c r="GK6" s="1902"/>
      <c r="GL6" s="1902"/>
      <c r="GM6" s="1902"/>
      <c r="GN6" s="1902"/>
      <c r="GO6" s="1902"/>
      <c r="GP6" s="1902"/>
      <c r="GQ6" s="1902"/>
      <c r="GR6" s="1902"/>
      <c r="GS6" s="1902"/>
      <c r="GT6" s="1902"/>
      <c r="GU6" s="1902"/>
      <c r="GV6" s="1902"/>
      <c r="GW6" s="1902"/>
      <c r="GX6" s="1902"/>
      <c r="GY6" s="1902"/>
      <c r="GZ6" s="1902"/>
      <c r="HA6" s="1902"/>
      <c r="HB6" s="1902"/>
      <c r="HC6" s="1902"/>
      <c r="HD6" s="1902"/>
      <c r="HE6" s="1902"/>
      <c r="HF6" s="1902"/>
      <c r="HG6" s="1902"/>
      <c r="HH6" s="1902"/>
      <c r="HI6" s="1902"/>
      <c r="HJ6" s="1902"/>
      <c r="HK6" s="1902"/>
      <c r="HL6" s="1902"/>
      <c r="HM6" s="1902"/>
      <c r="HN6" s="1902"/>
      <c r="HO6" s="1902"/>
      <c r="HP6" s="1902"/>
      <c r="HQ6" s="1902"/>
      <c r="HR6" s="1902"/>
      <c r="HS6" s="1902"/>
      <c r="HT6" s="1902"/>
      <c r="HU6" s="1902"/>
      <c r="HV6" s="1902"/>
      <c r="HW6" s="1902"/>
      <c r="HX6" s="1902"/>
      <c r="HY6" s="1902"/>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902"/>
      <c r="KN6" s="1902"/>
      <c r="KO6" s="1902"/>
      <c r="KP6" s="1902"/>
      <c r="KQ6" s="1902"/>
      <c r="KR6" s="1902"/>
      <c r="KS6" s="1902"/>
      <c r="KT6" s="1902"/>
      <c r="KU6" s="1902"/>
      <c r="KV6" s="1902"/>
      <c r="KW6" s="1902"/>
      <c r="KX6" s="1902"/>
      <c r="KY6" s="1902"/>
      <c r="KZ6" s="1902"/>
      <c r="LA6" s="1902"/>
      <c r="LB6" s="1902"/>
      <c r="LC6" s="1902"/>
      <c r="LD6" s="1902"/>
      <c r="LE6" s="1902"/>
      <c r="LF6" s="1902"/>
      <c r="LG6" s="1902"/>
      <c r="LH6" s="1902"/>
      <c r="LI6" s="1902"/>
      <c r="LJ6" s="1902"/>
      <c r="LK6" s="1902"/>
      <c r="LL6" s="1902"/>
      <c r="LM6" s="1902"/>
      <c r="LN6" s="1902"/>
      <c r="LO6" s="1902"/>
      <c r="LP6" s="1902"/>
      <c r="LQ6" s="1902"/>
      <c r="LR6" s="1902"/>
      <c r="LS6" s="1902"/>
      <c r="LT6" s="1902"/>
      <c r="LU6" s="1902"/>
      <c r="LV6" s="1902"/>
      <c r="LW6" s="1902"/>
      <c r="LX6" s="1902"/>
      <c r="LY6" s="1902"/>
      <c r="LZ6" s="1902"/>
      <c r="MA6" s="1902"/>
      <c r="MB6" s="1902"/>
      <c r="MC6" s="1902"/>
      <c r="MD6" s="1902"/>
      <c r="ME6" s="1902"/>
      <c r="MF6" s="1902"/>
      <c r="MG6" s="1902"/>
      <c r="MH6" s="1902"/>
      <c r="MI6" s="1902"/>
      <c r="MJ6" s="1902"/>
      <c r="MK6" s="1902"/>
      <c r="ML6" s="1902"/>
      <c r="MM6" s="1902"/>
      <c r="MN6" s="1902"/>
      <c r="MO6" s="1902"/>
      <c r="MP6" s="1902"/>
      <c r="MQ6" s="1902"/>
      <c r="MR6" s="1902"/>
      <c r="MS6" s="1902"/>
      <c r="MT6" s="1902"/>
      <c r="MU6" s="1902"/>
      <c r="MV6" s="1902"/>
      <c r="MW6" s="1902"/>
      <c r="MX6" s="1902"/>
      <c r="MY6" s="1902"/>
      <c r="MZ6" s="1902"/>
      <c r="NA6" s="1902"/>
      <c r="NB6" s="1902"/>
      <c r="NC6" s="1902"/>
      <c r="ND6" s="1902"/>
      <c r="NE6" s="1902"/>
      <c r="NF6" s="1902"/>
      <c r="NG6" s="1902"/>
      <c r="NH6" s="1902"/>
      <c r="NI6" s="1902"/>
      <c r="NJ6" s="1902"/>
      <c r="NK6" s="1902"/>
      <c r="NL6" s="1902"/>
      <c r="NM6" s="1902"/>
      <c r="NN6" s="1902"/>
      <c r="NO6" s="1902"/>
      <c r="NP6" s="1902"/>
      <c r="NQ6" s="1902"/>
      <c r="NR6" s="1902"/>
      <c r="NS6" s="1902"/>
      <c r="NT6" s="1902"/>
      <c r="NU6" s="1902"/>
      <c r="NV6" s="1902"/>
      <c r="NW6" s="1902"/>
      <c r="NX6" s="1902"/>
      <c r="NY6" s="1902"/>
      <c r="NZ6" s="1902"/>
      <c r="OA6" s="1902"/>
      <c r="OB6" s="1902"/>
      <c r="OC6" s="1902"/>
      <c r="OD6" s="1902"/>
      <c r="OE6" s="1902"/>
      <c r="OF6" s="1902"/>
      <c r="OG6" s="1902"/>
      <c r="OH6" s="1902"/>
      <c r="OI6" s="1902"/>
      <c r="OJ6" s="1902"/>
      <c r="OK6" s="1902"/>
      <c r="OL6" s="1902"/>
      <c r="OM6" s="1902"/>
      <c r="ON6" s="1902"/>
    </row>
    <row r="7" spans="1:404" s="36" customFormat="1" ht="45" customHeight="1" thickBot="1">
      <c r="A7" s="6"/>
      <c r="B7" s="2244"/>
      <c r="C7" s="2211"/>
      <c r="D7" s="2211"/>
      <c r="E7" s="1835" t="s">
        <v>20735</v>
      </c>
      <c r="F7" s="1835" t="s">
        <v>20736</v>
      </c>
      <c r="G7" s="1835" t="s">
        <v>20737</v>
      </c>
      <c r="H7" s="1835" t="s">
        <v>20738</v>
      </c>
      <c r="I7" s="1835" t="s">
        <v>21035</v>
      </c>
      <c r="J7" s="1835" t="s">
        <v>21559</v>
      </c>
      <c r="K7" s="1835" t="s">
        <v>21560</v>
      </c>
      <c r="L7" s="1835" t="s">
        <v>21561</v>
      </c>
      <c r="M7" s="2232"/>
      <c r="N7" s="75"/>
      <c r="O7" s="2247"/>
      <c r="P7" s="111"/>
      <c r="Q7" s="2210"/>
      <c r="R7" s="111"/>
      <c r="S7" s="292"/>
      <c r="T7" s="299"/>
      <c r="U7" s="281"/>
      <c r="V7" s="6"/>
      <c r="W7" s="6"/>
      <c r="X7" s="6"/>
      <c r="Y7" s="6"/>
      <c r="Z7" s="6"/>
      <c r="AA7" s="6"/>
      <c r="AB7" s="6"/>
      <c r="AC7" s="6"/>
      <c r="AD7" s="281"/>
      <c r="AE7" s="6"/>
      <c r="AF7" s="2244"/>
      <c r="AG7" s="1835" t="s">
        <v>20735</v>
      </c>
      <c r="AH7" s="1835" t="s">
        <v>20736</v>
      </c>
      <c r="AI7" s="1835" t="s">
        <v>20737</v>
      </c>
      <c r="AJ7" s="1835" t="s">
        <v>20738</v>
      </c>
      <c r="AK7" s="1835" t="s">
        <v>21035</v>
      </c>
      <c r="AL7" s="1835" t="s">
        <v>21559</v>
      </c>
      <c r="AM7" s="1835" t="s">
        <v>21560</v>
      </c>
      <c r="AN7" s="1835" t="s">
        <v>21561</v>
      </c>
      <c r="AO7" s="2232"/>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row>
    <row r="8" spans="1:404" s="36" customFormat="1" ht="15" customHeight="1" thickBot="1">
      <c r="A8" s="6"/>
      <c r="B8" s="112"/>
      <c r="C8" s="112"/>
      <c r="D8" s="112"/>
      <c r="E8" s="112"/>
      <c r="F8" s="112"/>
      <c r="G8" s="112"/>
      <c r="H8" s="112"/>
      <c r="I8" s="56"/>
      <c r="J8" s="56"/>
      <c r="K8" s="56"/>
      <c r="L8" s="56"/>
      <c r="M8" s="56"/>
      <c r="N8" s="75"/>
      <c r="O8" s="113"/>
      <c r="P8" s="114"/>
      <c r="Q8" s="1741"/>
      <c r="R8" s="114"/>
      <c r="S8" s="292"/>
      <c r="T8" s="6"/>
      <c r="U8" s="281"/>
      <c r="V8" s="2198" t="s">
        <v>799</v>
      </c>
      <c r="W8" s="2212"/>
      <c r="X8" s="2212"/>
      <c r="Y8" s="2212"/>
      <c r="Z8" s="2212"/>
      <c r="AA8" s="2212"/>
      <c r="AB8" s="2212"/>
      <c r="AC8" s="2212"/>
      <c r="AD8" s="281"/>
      <c r="AE8" s="6"/>
      <c r="AF8" s="112"/>
      <c r="AG8" s="112"/>
      <c r="AH8" s="112"/>
      <c r="AI8" s="112"/>
      <c r="AJ8" s="112"/>
      <c r="AK8" s="56"/>
      <c r="AL8" s="56"/>
      <c r="AM8" s="56"/>
      <c r="AN8" s="56"/>
      <c r="AO8" s="5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row>
    <row r="9" spans="1:404" s="36" customFormat="1" ht="21" customHeight="1" thickBot="1">
      <c r="A9" s="6"/>
      <c r="B9" s="390" t="s">
        <v>2052</v>
      </c>
      <c r="C9" s="279"/>
      <c r="D9" s="279"/>
      <c r="E9" s="115"/>
      <c r="F9" s="115"/>
      <c r="G9" s="115"/>
      <c r="H9" s="115"/>
      <c r="I9" s="116"/>
      <c r="J9" s="116"/>
      <c r="K9" s="116"/>
      <c r="L9" s="96"/>
      <c r="M9" s="96"/>
      <c r="N9" s="56"/>
      <c r="O9" s="56"/>
      <c r="P9" s="109"/>
      <c r="Q9" s="1742"/>
      <c r="R9" s="109"/>
      <c r="S9" s="285"/>
      <c r="T9" s="6"/>
      <c r="U9" s="281"/>
      <c r="V9" s="317" t="s">
        <v>808</v>
      </c>
      <c r="W9" s="6"/>
      <c r="X9" s="6"/>
      <c r="Y9" s="6"/>
      <c r="Z9" s="6"/>
      <c r="AA9" s="6"/>
      <c r="AB9" s="6"/>
      <c r="AC9" s="6"/>
      <c r="AD9" s="281"/>
      <c r="AE9" s="6"/>
      <c r="AF9" s="378" t="s">
        <v>2052</v>
      </c>
      <c r="AG9" s="115"/>
      <c r="AH9" s="115"/>
      <c r="AI9" s="115"/>
      <c r="AJ9" s="115"/>
      <c r="AK9" s="116"/>
      <c r="AL9" s="116"/>
      <c r="AM9" s="116"/>
      <c r="AN9" s="96"/>
      <c r="AO9" s="9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row>
    <row r="10" spans="1:404" s="36" customFormat="1" ht="33" customHeight="1">
      <c r="A10" s="6"/>
      <c r="B10" s="394" t="s">
        <v>1839</v>
      </c>
      <c r="C10" s="379" t="s">
        <v>813</v>
      </c>
      <c r="D10" s="379">
        <v>3</v>
      </c>
      <c r="E10" s="924"/>
      <c r="F10" s="924"/>
      <c r="G10" s="924"/>
      <c r="H10" s="924"/>
      <c r="I10" s="924"/>
      <c r="J10" s="924"/>
      <c r="K10" s="924"/>
      <c r="L10" s="924"/>
      <c r="M10" s="503">
        <f>IFERROR(SUM(E10:L10), 0)</f>
        <v>0</v>
      </c>
      <c r="N10" s="117"/>
      <c r="O10" s="883" t="s">
        <v>21562</v>
      </c>
      <c r="P10" s="109"/>
      <c r="Q10" s="1743"/>
      <c r="R10" s="109"/>
      <c r="S10" s="285"/>
      <c r="T10" s="321" t="str">
        <f>IF( SUM( V10:AC10 ) = 0, 0, $V$9 )</f>
        <v>Please complete all cells in row</v>
      </c>
      <c r="U10" s="281"/>
      <c r="V10" s="323">
        <f xml:space="preserve"> IF( ISNUMBER(E10), 0, 1 )</f>
        <v>1</v>
      </c>
      <c r="W10" s="323">
        <f t="shared" ref="W10:W16" si="0" xml:space="preserve"> IF( ISNUMBER(F10), 0, 1 )</f>
        <v>1</v>
      </c>
      <c r="X10" s="323">
        <f t="shared" ref="X10:X16" si="1" xml:space="preserve"> IF( ISNUMBER(G10), 0, 1 )</f>
        <v>1</v>
      </c>
      <c r="Y10" s="323">
        <f t="shared" ref="Y10:Y16" si="2" xml:space="preserve"> IF( ISNUMBER(H10), 0, 1 )</f>
        <v>1</v>
      </c>
      <c r="Z10" s="323">
        <f t="shared" ref="Z10:Z16" si="3" xml:space="preserve"> IF( ISNUMBER(I10), 0, 1 )</f>
        <v>1</v>
      </c>
      <c r="AA10" s="323">
        <f t="shared" ref="AA10:AA16" si="4" xml:space="preserve"> IF( ISNUMBER(J10), 0, 1 )</f>
        <v>1</v>
      </c>
      <c r="AB10" s="323">
        <f t="shared" ref="AB10:AB16" si="5" xml:space="preserve"> IF( ISNUMBER(K10), 0, 1 )</f>
        <v>1</v>
      </c>
      <c r="AC10" s="323">
        <f t="shared" ref="AC10:AC16" si="6" xml:space="preserve"> IF( ISNUMBER(L10), 0, 1 )</f>
        <v>1</v>
      </c>
      <c r="AD10" s="281"/>
      <c r="AE10" s="6"/>
      <c r="AF10" s="394" t="s">
        <v>1839</v>
      </c>
      <c r="AG10" s="1585" t="s">
        <v>21563</v>
      </c>
      <c r="AH10" s="1585" t="s">
        <v>21564</v>
      </c>
      <c r="AI10" s="1585" t="s">
        <v>21565</v>
      </c>
      <c r="AJ10" s="1585" t="s">
        <v>21566</v>
      </c>
      <c r="AK10" s="1585" t="s">
        <v>21567</v>
      </c>
      <c r="AL10" s="1585" t="s">
        <v>21568</v>
      </c>
      <c r="AM10" s="1585" t="s">
        <v>21569</v>
      </c>
      <c r="AN10" s="1585" t="s">
        <v>21570</v>
      </c>
      <c r="AO10" s="1588" t="s">
        <v>21571</v>
      </c>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row>
    <row r="11" spans="1:404" s="36" customFormat="1" ht="33" customHeight="1">
      <c r="A11" s="6"/>
      <c r="B11" s="1805" t="s">
        <v>1847</v>
      </c>
      <c r="C11" s="375" t="s">
        <v>813</v>
      </c>
      <c r="D11" s="375">
        <v>3</v>
      </c>
      <c r="E11" s="926"/>
      <c r="F11" s="926"/>
      <c r="G11" s="926"/>
      <c r="H11" s="926"/>
      <c r="I11" s="926"/>
      <c r="J11" s="926"/>
      <c r="K11" s="926"/>
      <c r="L11" s="926"/>
      <c r="M11" s="504">
        <f t="shared" ref="M11:M16" si="7">IFERROR(SUM(E11:L11), 0)</f>
        <v>0</v>
      </c>
      <c r="N11" s="117"/>
      <c r="O11" s="884" t="s">
        <v>21572</v>
      </c>
      <c r="P11" s="109"/>
      <c r="Q11" s="1744"/>
      <c r="R11" s="109"/>
      <c r="S11" s="285"/>
      <c r="T11" s="321" t="str">
        <f t="shared" ref="T11:T16" si="8">IF( SUM( V11:AC11 ) = 0, 0, $V$9 )</f>
        <v>Please complete all cells in row</v>
      </c>
      <c r="U11" s="281"/>
      <c r="V11" s="323">
        <f t="shared" ref="V11:V16" si="9" xml:space="preserve"> IF( ISNUMBER(E11), 0, 1 )</f>
        <v>1</v>
      </c>
      <c r="W11" s="323">
        <f t="shared" si="0"/>
        <v>1</v>
      </c>
      <c r="X11" s="323">
        <f t="shared" si="1"/>
        <v>1</v>
      </c>
      <c r="Y11" s="323">
        <f t="shared" si="2"/>
        <v>1</v>
      </c>
      <c r="Z11" s="323">
        <f t="shared" si="3"/>
        <v>1</v>
      </c>
      <c r="AA11" s="323">
        <f t="shared" si="4"/>
        <v>1</v>
      </c>
      <c r="AB11" s="323">
        <f t="shared" si="5"/>
        <v>1</v>
      </c>
      <c r="AC11" s="323">
        <f t="shared" si="6"/>
        <v>1</v>
      </c>
      <c r="AD11" s="281"/>
      <c r="AE11" s="6"/>
      <c r="AF11" s="1805" t="s">
        <v>1847</v>
      </c>
      <c r="AG11" s="1586" t="s">
        <v>21573</v>
      </c>
      <c r="AH11" s="1586" t="s">
        <v>21574</v>
      </c>
      <c r="AI11" s="1586" t="s">
        <v>21575</v>
      </c>
      <c r="AJ11" s="1586" t="s">
        <v>21576</v>
      </c>
      <c r="AK11" s="1586" t="s">
        <v>21577</v>
      </c>
      <c r="AL11" s="1586" t="s">
        <v>21578</v>
      </c>
      <c r="AM11" s="1586" t="s">
        <v>21579</v>
      </c>
      <c r="AN11" s="1586" t="s">
        <v>21580</v>
      </c>
      <c r="AO11" s="1589" t="s">
        <v>21581</v>
      </c>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row>
    <row r="12" spans="1:404" s="36" customFormat="1" ht="33" customHeight="1">
      <c r="A12" s="6"/>
      <c r="B12" s="1805" t="s">
        <v>21582</v>
      </c>
      <c r="C12" s="375" t="s">
        <v>813</v>
      </c>
      <c r="D12" s="375">
        <v>3</v>
      </c>
      <c r="E12" s="926"/>
      <c r="F12" s="926"/>
      <c r="G12" s="926"/>
      <c r="H12" s="926"/>
      <c r="I12" s="926"/>
      <c r="J12" s="926"/>
      <c r="K12" s="926"/>
      <c r="L12" s="926"/>
      <c r="M12" s="504">
        <f t="shared" si="7"/>
        <v>0</v>
      </c>
      <c r="N12" s="117"/>
      <c r="O12" s="884" t="s">
        <v>21583</v>
      </c>
      <c r="P12" s="109"/>
      <c r="Q12" s="1744"/>
      <c r="R12" s="109"/>
      <c r="S12" s="285"/>
      <c r="T12" s="321" t="str">
        <f t="shared" si="8"/>
        <v>Please complete all cells in row</v>
      </c>
      <c r="U12" s="281"/>
      <c r="V12" s="323">
        <f t="shared" si="9"/>
        <v>1</v>
      </c>
      <c r="W12" s="323">
        <f t="shared" si="0"/>
        <v>1</v>
      </c>
      <c r="X12" s="323">
        <f t="shared" si="1"/>
        <v>1</v>
      </c>
      <c r="Y12" s="323">
        <f t="shared" si="2"/>
        <v>1</v>
      </c>
      <c r="Z12" s="323">
        <f t="shared" si="3"/>
        <v>1</v>
      </c>
      <c r="AA12" s="323">
        <f t="shared" si="4"/>
        <v>1</v>
      </c>
      <c r="AB12" s="323">
        <f t="shared" si="5"/>
        <v>1</v>
      </c>
      <c r="AC12" s="323">
        <f t="shared" si="6"/>
        <v>1</v>
      </c>
      <c r="AD12" s="281"/>
      <c r="AE12" s="6"/>
      <c r="AF12" s="389" t="s">
        <v>21582</v>
      </c>
      <c r="AG12" s="1586" t="s">
        <v>21584</v>
      </c>
      <c r="AH12" s="1586" t="s">
        <v>21585</v>
      </c>
      <c r="AI12" s="1586" t="s">
        <v>21586</v>
      </c>
      <c r="AJ12" s="1586" t="s">
        <v>21587</v>
      </c>
      <c r="AK12" s="1586" t="s">
        <v>21588</v>
      </c>
      <c r="AL12" s="1586" t="s">
        <v>21589</v>
      </c>
      <c r="AM12" s="1586" t="s">
        <v>21590</v>
      </c>
      <c r="AN12" s="1586" t="s">
        <v>21591</v>
      </c>
      <c r="AO12" s="1589" t="s">
        <v>21592</v>
      </c>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row>
    <row r="13" spans="1:404" s="36" customFormat="1" ht="33" customHeight="1">
      <c r="A13" s="6"/>
      <c r="B13" s="1805" t="s">
        <v>21437</v>
      </c>
      <c r="C13" s="375" t="s">
        <v>813</v>
      </c>
      <c r="D13" s="375">
        <v>3</v>
      </c>
      <c r="E13" s="926"/>
      <c r="F13" s="926"/>
      <c r="G13" s="926"/>
      <c r="H13" s="926"/>
      <c r="I13" s="926"/>
      <c r="J13" s="926"/>
      <c r="K13" s="926"/>
      <c r="L13" s="926"/>
      <c r="M13" s="504">
        <f t="shared" si="7"/>
        <v>0</v>
      </c>
      <c r="N13" s="117"/>
      <c r="O13" s="884" t="s">
        <v>21593</v>
      </c>
      <c r="P13" s="109"/>
      <c r="Q13" s="1744"/>
      <c r="R13" s="109"/>
      <c r="S13" s="285"/>
      <c r="T13" s="321" t="str">
        <f t="shared" si="8"/>
        <v>Please complete all cells in row</v>
      </c>
      <c r="U13" s="281"/>
      <c r="V13" s="323">
        <f t="shared" si="9"/>
        <v>1</v>
      </c>
      <c r="W13" s="323">
        <f t="shared" si="0"/>
        <v>1</v>
      </c>
      <c r="X13" s="323">
        <f t="shared" si="1"/>
        <v>1</v>
      </c>
      <c r="Y13" s="323">
        <f t="shared" si="2"/>
        <v>1</v>
      </c>
      <c r="Z13" s="323">
        <f t="shared" si="3"/>
        <v>1</v>
      </c>
      <c r="AA13" s="323">
        <f t="shared" si="4"/>
        <v>1</v>
      </c>
      <c r="AB13" s="323">
        <f t="shared" si="5"/>
        <v>1</v>
      </c>
      <c r="AC13" s="323">
        <f t="shared" si="6"/>
        <v>1</v>
      </c>
      <c r="AD13" s="281"/>
      <c r="AE13" s="6"/>
      <c r="AF13" s="1805" t="s">
        <v>21437</v>
      </c>
      <c r="AG13" s="1586" t="s">
        <v>21594</v>
      </c>
      <c r="AH13" s="1586" t="s">
        <v>21595</v>
      </c>
      <c r="AI13" s="1586" t="s">
        <v>21596</v>
      </c>
      <c r="AJ13" s="1586" t="s">
        <v>21597</v>
      </c>
      <c r="AK13" s="1586" t="s">
        <v>21598</v>
      </c>
      <c r="AL13" s="1586" t="s">
        <v>21599</v>
      </c>
      <c r="AM13" s="1586" t="s">
        <v>21600</v>
      </c>
      <c r="AN13" s="1586" t="s">
        <v>21601</v>
      </c>
      <c r="AO13" s="1589" t="s">
        <v>21602</v>
      </c>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row>
    <row r="14" spans="1:404" s="36" customFormat="1" ht="33" customHeight="1">
      <c r="A14" s="6"/>
      <c r="B14" s="1805" t="s">
        <v>21445</v>
      </c>
      <c r="C14" s="375" t="s">
        <v>813</v>
      </c>
      <c r="D14" s="375">
        <v>3</v>
      </c>
      <c r="E14" s="926"/>
      <c r="F14" s="926"/>
      <c r="G14" s="926"/>
      <c r="H14" s="926"/>
      <c r="I14" s="926"/>
      <c r="J14" s="926"/>
      <c r="K14" s="926"/>
      <c r="L14" s="926"/>
      <c r="M14" s="504">
        <f t="shared" si="7"/>
        <v>0</v>
      </c>
      <c r="N14" s="117"/>
      <c r="O14" s="884" t="s">
        <v>21603</v>
      </c>
      <c r="P14" s="109"/>
      <c r="Q14" s="1744"/>
      <c r="R14" s="109"/>
      <c r="S14" s="285"/>
      <c r="T14" s="321" t="str">
        <f t="shared" si="8"/>
        <v>Please complete all cells in row</v>
      </c>
      <c r="U14" s="281"/>
      <c r="V14" s="323">
        <f t="shared" si="9"/>
        <v>1</v>
      </c>
      <c r="W14" s="323">
        <f t="shared" si="0"/>
        <v>1</v>
      </c>
      <c r="X14" s="323">
        <f t="shared" si="1"/>
        <v>1</v>
      </c>
      <c r="Y14" s="323">
        <f t="shared" si="2"/>
        <v>1</v>
      </c>
      <c r="Z14" s="323">
        <f t="shared" si="3"/>
        <v>1</v>
      </c>
      <c r="AA14" s="323">
        <f t="shared" si="4"/>
        <v>1</v>
      </c>
      <c r="AB14" s="323">
        <f t="shared" si="5"/>
        <v>1</v>
      </c>
      <c r="AC14" s="323">
        <f t="shared" si="6"/>
        <v>1</v>
      </c>
      <c r="AD14" s="281"/>
      <c r="AE14" s="6"/>
      <c r="AF14" s="1805" t="s">
        <v>21445</v>
      </c>
      <c r="AG14" s="1586" t="s">
        <v>21604</v>
      </c>
      <c r="AH14" s="1586" t="s">
        <v>21605</v>
      </c>
      <c r="AI14" s="1586" t="s">
        <v>21606</v>
      </c>
      <c r="AJ14" s="1586" t="s">
        <v>21607</v>
      </c>
      <c r="AK14" s="1586" t="s">
        <v>21608</v>
      </c>
      <c r="AL14" s="1586" t="s">
        <v>21609</v>
      </c>
      <c r="AM14" s="1586" t="s">
        <v>21610</v>
      </c>
      <c r="AN14" s="1586" t="s">
        <v>21611</v>
      </c>
      <c r="AO14" s="1589" t="s">
        <v>21612</v>
      </c>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row>
    <row r="15" spans="1:404" s="36" customFormat="1" ht="33" customHeight="1">
      <c r="A15" s="6"/>
      <c r="B15" s="1805" t="s">
        <v>1887</v>
      </c>
      <c r="C15" s="375" t="s">
        <v>813</v>
      </c>
      <c r="D15" s="375">
        <v>3</v>
      </c>
      <c r="E15" s="926"/>
      <c r="F15" s="926"/>
      <c r="G15" s="926"/>
      <c r="H15" s="926"/>
      <c r="I15" s="926"/>
      <c r="J15" s="926"/>
      <c r="K15" s="926"/>
      <c r="L15" s="926"/>
      <c r="M15" s="504">
        <f t="shared" si="7"/>
        <v>0</v>
      </c>
      <c r="N15" s="117"/>
      <c r="O15" s="884" t="s">
        <v>21613</v>
      </c>
      <c r="P15" s="109"/>
      <c r="Q15" s="1744"/>
      <c r="R15" s="109"/>
      <c r="S15" s="285"/>
      <c r="T15" s="321" t="str">
        <f t="shared" si="8"/>
        <v>Please complete all cells in row</v>
      </c>
      <c r="U15" s="281"/>
      <c r="V15" s="323">
        <f t="shared" si="9"/>
        <v>1</v>
      </c>
      <c r="W15" s="323">
        <f t="shared" si="0"/>
        <v>1</v>
      </c>
      <c r="X15" s="323">
        <f t="shared" si="1"/>
        <v>1</v>
      </c>
      <c r="Y15" s="323">
        <f t="shared" si="2"/>
        <v>1</v>
      </c>
      <c r="Z15" s="323">
        <f t="shared" si="3"/>
        <v>1</v>
      </c>
      <c r="AA15" s="323">
        <f t="shared" si="4"/>
        <v>1</v>
      </c>
      <c r="AB15" s="323">
        <f t="shared" si="5"/>
        <v>1</v>
      </c>
      <c r="AC15" s="323">
        <f t="shared" si="6"/>
        <v>1</v>
      </c>
      <c r="AD15" s="281"/>
      <c r="AE15" s="6"/>
      <c r="AF15" s="1805" t="s">
        <v>1887</v>
      </c>
      <c r="AG15" s="1586" t="s">
        <v>21614</v>
      </c>
      <c r="AH15" s="1586" t="s">
        <v>21615</v>
      </c>
      <c r="AI15" s="1586" t="s">
        <v>21616</v>
      </c>
      <c r="AJ15" s="1586" t="s">
        <v>21617</v>
      </c>
      <c r="AK15" s="1586" t="s">
        <v>21618</v>
      </c>
      <c r="AL15" s="1586" t="s">
        <v>21619</v>
      </c>
      <c r="AM15" s="1586" t="s">
        <v>21620</v>
      </c>
      <c r="AN15" s="1586" t="s">
        <v>21621</v>
      </c>
      <c r="AO15" s="1589" t="s">
        <v>21622</v>
      </c>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row>
    <row r="16" spans="1:404" s="36" customFormat="1" ht="33" customHeight="1" thickBot="1">
      <c r="A16" s="6"/>
      <c r="B16" s="1809" t="s">
        <v>1895</v>
      </c>
      <c r="C16" s="382" t="s">
        <v>813</v>
      </c>
      <c r="D16" s="382">
        <v>3</v>
      </c>
      <c r="E16" s="954"/>
      <c r="F16" s="954"/>
      <c r="G16" s="954"/>
      <c r="H16" s="954"/>
      <c r="I16" s="954"/>
      <c r="J16" s="954"/>
      <c r="K16" s="954"/>
      <c r="L16" s="954"/>
      <c r="M16" s="392">
        <f t="shared" si="7"/>
        <v>0</v>
      </c>
      <c r="N16" s="117"/>
      <c r="O16" s="885" t="s">
        <v>21623</v>
      </c>
      <c r="P16" s="118"/>
      <c r="Q16" s="1745"/>
      <c r="R16" s="118"/>
      <c r="S16" s="285"/>
      <c r="T16" s="321" t="str">
        <f t="shared" si="8"/>
        <v>Please complete all cells in row</v>
      </c>
      <c r="U16" s="281"/>
      <c r="V16" s="323">
        <f t="shared" si="9"/>
        <v>1</v>
      </c>
      <c r="W16" s="323">
        <f t="shared" si="0"/>
        <v>1</v>
      </c>
      <c r="X16" s="323">
        <f t="shared" si="1"/>
        <v>1</v>
      </c>
      <c r="Y16" s="323">
        <f t="shared" si="2"/>
        <v>1</v>
      </c>
      <c r="Z16" s="323">
        <f t="shared" si="3"/>
        <v>1</v>
      </c>
      <c r="AA16" s="323">
        <f t="shared" si="4"/>
        <v>1</v>
      </c>
      <c r="AB16" s="323">
        <f t="shared" si="5"/>
        <v>1</v>
      </c>
      <c r="AC16" s="323">
        <f t="shared" si="6"/>
        <v>1</v>
      </c>
      <c r="AD16" s="281"/>
      <c r="AE16" s="6"/>
      <c r="AF16" s="1809" t="s">
        <v>1895</v>
      </c>
      <c r="AG16" s="500" t="s">
        <v>21624</v>
      </c>
      <c r="AH16" s="500" t="s">
        <v>21625</v>
      </c>
      <c r="AI16" s="500" t="s">
        <v>21626</v>
      </c>
      <c r="AJ16" s="500" t="s">
        <v>21627</v>
      </c>
      <c r="AK16" s="500" t="s">
        <v>21628</v>
      </c>
      <c r="AL16" s="500" t="s">
        <v>21629</v>
      </c>
      <c r="AM16" s="500" t="s">
        <v>21630</v>
      </c>
      <c r="AN16" s="500" t="s">
        <v>21631</v>
      </c>
      <c r="AO16" s="1587" t="s">
        <v>21632</v>
      </c>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row>
    <row r="17" spans="1:404" s="36" customFormat="1" ht="15" customHeight="1" thickBot="1">
      <c r="A17" s="6"/>
      <c r="B17" s="40"/>
      <c r="C17" s="40"/>
      <c r="D17" s="40"/>
      <c r="E17" s="40"/>
      <c r="F17" s="40"/>
      <c r="G17" s="40"/>
      <c r="H17" s="40"/>
      <c r="I17" s="119"/>
      <c r="J17" s="119"/>
      <c r="K17" s="119"/>
      <c r="L17" s="119"/>
      <c r="M17" s="119"/>
      <c r="N17" s="119"/>
      <c r="O17" s="56"/>
      <c r="P17" s="113"/>
      <c r="Q17" s="1746"/>
      <c r="R17" s="113"/>
      <c r="S17" s="285"/>
      <c r="T17" s="321"/>
      <c r="U17" s="281"/>
      <c r="V17" s="320"/>
      <c r="W17" s="320"/>
      <c r="X17" s="320"/>
      <c r="Y17" s="320"/>
      <c r="Z17" s="320"/>
      <c r="AA17" s="320"/>
      <c r="AB17" s="320"/>
      <c r="AC17" s="320"/>
      <c r="AD17" s="281"/>
      <c r="AE17" s="6"/>
      <c r="AF17" s="40"/>
      <c r="AG17" s="40"/>
      <c r="AH17" s="40"/>
      <c r="AI17" s="40"/>
      <c r="AJ17" s="40"/>
      <c r="AK17" s="119"/>
      <c r="AL17" s="119"/>
      <c r="AM17" s="119"/>
      <c r="AN17" s="119"/>
      <c r="AO17" s="119"/>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row>
    <row r="18" spans="1:404" s="36" customFormat="1" ht="21" customHeight="1" thickBot="1">
      <c r="A18" s="6"/>
      <c r="B18" s="378" t="s">
        <v>21467</v>
      </c>
      <c r="C18" s="279"/>
      <c r="D18" s="279"/>
      <c r="E18" s="115"/>
      <c r="F18" s="115"/>
      <c r="G18" s="115"/>
      <c r="H18" s="115"/>
      <c r="I18" s="116"/>
      <c r="J18" s="116"/>
      <c r="K18" s="116"/>
      <c r="L18" s="96"/>
      <c r="M18" s="96"/>
      <c r="N18" s="56"/>
      <c r="O18" s="56"/>
      <c r="P18" s="75"/>
      <c r="Q18" s="1747"/>
      <c r="R18" s="75"/>
      <c r="S18" s="285"/>
      <c r="T18" s="321"/>
      <c r="U18" s="281"/>
      <c r="V18" s="320"/>
      <c r="W18" s="320"/>
      <c r="X18" s="320"/>
      <c r="Y18" s="320"/>
      <c r="Z18" s="320"/>
      <c r="AA18" s="320"/>
      <c r="AB18" s="320"/>
      <c r="AC18" s="320"/>
      <c r="AD18" s="281"/>
      <c r="AE18" s="6"/>
      <c r="AF18" s="378" t="s">
        <v>21467</v>
      </c>
      <c r="AG18" s="115"/>
      <c r="AH18" s="115"/>
      <c r="AI18" s="115"/>
      <c r="AJ18" s="115"/>
      <c r="AK18" s="116"/>
      <c r="AL18" s="116"/>
      <c r="AM18" s="116"/>
      <c r="AN18" s="96"/>
      <c r="AO18" s="9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row>
    <row r="19" spans="1:404" s="36" customFormat="1" ht="33" customHeight="1">
      <c r="A19" s="6"/>
      <c r="B19" s="394" t="s">
        <v>21633</v>
      </c>
      <c r="C19" s="379" t="s">
        <v>813</v>
      </c>
      <c r="D19" s="379">
        <v>3</v>
      </c>
      <c r="E19" s="924"/>
      <c r="F19" s="924"/>
      <c r="G19" s="924"/>
      <c r="H19" s="924"/>
      <c r="I19" s="924"/>
      <c r="J19" s="924"/>
      <c r="K19" s="924"/>
      <c r="L19" s="924"/>
      <c r="M19" s="503">
        <f>IFERROR(SUM(E19:L19), 0)</f>
        <v>0</v>
      </c>
      <c r="N19" s="117"/>
      <c r="O19" s="883" t="s">
        <v>21634</v>
      </c>
      <c r="P19" s="75"/>
      <c r="Q19" s="1748"/>
      <c r="R19" s="75"/>
      <c r="S19" s="285"/>
      <c r="T19" s="321" t="str">
        <f t="shared" ref="T19:T21" si="10">IF( SUM( V19:AC19 ) = 0, 0, $V$9 )</f>
        <v>Please complete all cells in row</v>
      </c>
      <c r="U19" s="281"/>
      <c r="V19" s="323">
        <f t="shared" ref="V19:V21" si="11" xml:space="preserve"> IF( ISNUMBER(E19), 0, 1 )</f>
        <v>1</v>
      </c>
      <c r="W19" s="323">
        <f t="shared" ref="W19:W21" si="12" xml:space="preserve"> IF( ISNUMBER(F19), 0, 1 )</f>
        <v>1</v>
      </c>
      <c r="X19" s="323">
        <f t="shared" ref="X19:X21" si="13" xml:space="preserve"> IF( ISNUMBER(G19), 0, 1 )</f>
        <v>1</v>
      </c>
      <c r="Y19" s="323">
        <f t="shared" ref="Y19:Y21" si="14" xml:space="preserve"> IF( ISNUMBER(H19), 0, 1 )</f>
        <v>1</v>
      </c>
      <c r="Z19" s="323">
        <f t="shared" ref="Z19:Z21" si="15" xml:space="preserve"> IF( ISNUMBER(I19), 0, 1 )</f>
        <v>1</v>
      </c>
      <c r="AA19" s="323">
        <f t="shared" ref="AA19:AA21" si="16" xml:space="preserve"> IF( ISNUMBER(J19), 0, 1 )</f>
        <v>1</v>
      </c>
      <c r="AB19" s="323">
        <f t="shared" ref="AB19:AB21" si="17" xml:space="preserve"> IF( ISNUMBER(K19), 0, 1 )</f>
        <v>1</v>
      </c>
      <c r="AC19" s="323">
        <f t="shared" ref="AC19:AC21" si="18" xml:space="preserve"> IF( ISNUMBER(L19), 0, 1 )</f>
        <v>1</v>
      </c>
      <c r="AD19" s="281"/>
      <c r="AE19" s="6"/>
      <c r="AF19" s="394" t="s">
        <v>21633</v>
      </c>
      <c r="AG19" s="395" t="s">
        <v>21635</v>
      </c>
      <c r="AH19" s="395" t="s">
        <v>21636</v>
      </c>
      <c r="AI19" s="395" t="s">
        <v>21637</v>
      </c>
      <c r="AJ19" s="395" t="s">
        <v>21638</v>
      </c>
      <c r="AK19" s="395" t="s">
        <v>21639</v>
      </c>
      <c r="AL19" s="395" t="s">
        <v>21640</v>
      </c>
      <c r="AM19" s="395" t="s">
        <v>21641</v>
      </c>
      <c r="AN19" s="395" t="s">
        <v>21642</v>
      </c>
      <c r="AO19" s="396" t="s">
        <v>21643</v>
      </c>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row>
    <row r="20" spans="1:404" s="36" customFormat="1" ht="33" customHeight="1">
      <c r="A20" s="6"/>
      <c r="B20" s="1805" t="s">
        <v>21644</v>
      </c>
      <c r="C20" s="375" t="s">
        <v>813</v>
      </c>
      <c r="D20" s="375">
        <v>3</v>
      </c>
      <c r="E20" s="926"/>
      <c r="F20" s="926"/>
      <c r="G20" s="926"/>
      <c r="H20" s="926"/>
      <c r="I20" s="926"/>
      <c r="J20" s="926"/>
      <c r="K20" s="926"/>
      <c r="L20" s="926"/>
      <c r="M20" s="504">
        <f t="shared" ref="M20:M21" si="19">IFERROR(SUM(E20:L20), 0)</f>
        <v>0</v>
      </c>
      <c r="N20" s="117"/>
      <c r="O20" s="884" t="s">
        <v>21645</v>
      </c>
      <c r="P20" s="75"/>
      <c r="Q20" s="1749"/>
      <c r="R20" s="75"/>
      <c r="S20" s="285"/>
      <c r="T20" s="321" t="str">
        <f t="shared" si="10"/>
        <v>Please complete all cells in row</v>
      </c>
      <c r="U20" s="281"/>
      <c r="V20" s="323">
        <f t="shared" si="11"/>
        <v>1</v>
      </c>
      <c r="W20" s="323">
        <f t="shared" si="12"/>
        <v>1</v>
      </c>
      <c r="X20" s="323">
        <f t="shared" si="13"/>
        <v>1</v>
      </c>
      <c r="Y20" s="323">
        <f t="shared" si="14"/>
        <v>1</v>
      </c>
      <c r="Z20" s="323">
        <f t="shared" si="15"/>
        <v>1</v>
      </c>
      <c r="AA20" s="323">
        <f t="shared" si="16"/>
        <v>1</v>
      </c>
      <c r="AB20" s="323">
        <f t="shared" si="17"/>
        <v>1</v>
      </c>
      <c r="AC20" s="323">
        <f t="shared" si="18"/>
        <v>1</v>
      </c>
      <c r="AD20" s="281"/>
      <c r="AE20" s="6"/>
      <c r="AF20" s="1805" t="s">
        <v>21644</v>
      </c>
      <c r="AG20" s="393" t="s">
        <v>21646</v>
      </c>
      <c r="AH20" s="393" t="s">
        <v>21647</v>
      </c>
      <c r="AI20" s="393" t="s">
        <v>21648</v>
      </c>
      <c r="AJ20" s="393" t="s">
        <v>21649</v>
      </c>
      <c r="AK20" s="393" t="s">
        <v>21650</v>
      </c>
      <c r="AL20" s="393" t="s">
        <v>21651</v>
      </c>
      <c r="AM20" s="393" t="s">
        <v>21652</v>
      </c>
      <c r="AN20" s="393" t="s">
        <v>21653</v>
      </c>
      <c r="AO20" s="397" t="s">
        <v>21654</v>
      </c>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row>
    <row r="21" spans="1:404" s="36" customFormat="1" ht="33" customHeight="1" thickBot="1">
      <c r="A21" s="6"/>
      <c r="B21" s="1809" t="s">
        <v>21655</v>
      </c>
      <c r="C21" s="382" t="s">
        <v>813</v>
      </c>
      <c r="D21" s="382">
        <v>3</v>
      </c>
      <c r="E21" s="954"/>
      <c r="F21" s="954"/>
      <c r="G21" s="954"/>
      <c r="H21" s="954"/>
      <c r="I21" s="954"/>
      <c r="J21" s="954"/>
      <c r="K21" s="954"/>
      <c r="L21" s="954"/>
      <c r="M21" s="392">
        <f t="shared" si="19"/>
        <v>0</v>
      </c>
      <c r="N21" s="117"/>
      <c r="O21" s="885" t="s">
        <v>21656</v>
      </c>
      <c r="P21" s="75"/>
      <c r="Q21" s="1750"/>
      <c r="R21" s="75"/>
      <c r="S21" s="285"/>
      <c r="T21" s="321" t="str">
        <f t="shared" si="10"/>
        <v>Please complete all cells in row</v>
      </c>
      <c r="U21" s="281"/>
      <c r="V21" s="323">
        <f t="shared" si="11"/>
        <v>1</v>
      </c>
      <c r="W21" s="323">
        <f t="shared" si="12"/>
        <v>1</v>
      </c>
      <c r="X21" s="323">
        <f t="shared" si="13"/>
        <v>1</v>
      </c>
      <c r="Y21" s="323">
        <f t="shared" si="14"/>
        <v>1</v>
      </c>
      <c r="Z21" s="323">
        <f t="shared" si="15"/>
        <v>1</v>
      </c>
      <c r="AA21" s="323">
        <f t="shared" si="16"/>
        <v>1</v>
      </c>
      <c r="AB21" s="323">
        <f t="shared" si="17"/>
        <v>1</v>
      </c>
      <c r="AC21" s="323">
        <f t="shared" si="18"/>
        <v>1</v>
      </c>
      <c r="AD21" s="281"/>
      <c r="AE21" s="6"/>
      <c r="AF21" s="1809" t="s">
        <v>21655</v>
      </c>
      <c r="AG21" s="505" t="s">
        <v>21657</v>
      </c>
      <c r="AH21" s="505" t="s">
        <v>21658</v>
      </c>
      <c r="AI21" s="505" t="s">
        <v>21659</v>
      </c>
      <c r="AJ21" s="505" t="s">
        <v>21660</v>
      </c>
      <c r="AK21" s="505" t="s">
        <v>21661</v>
      </c>
      <c r="AL21" s="505" t="s">
        <v>21662</v>
      </c>
      <c r="AM21" s="505" t="s">
        <v>21663</v>
      </c>
      <c r="AN21" s="505" t="s">
        <v>21664</v>
      </c>
      <c r="AO21" s="506" t="s">
        <v>21665</v>
      </c>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row>
    <row r="22" spans="1:404" s="36" customFormat="1" ht="15" customHeight="1" thickBot="1">
      <c r="A22" s="6"/>
      <c r="B22" s="112"/>
      <c r="C22" s="112"/>
      <c r="D22" s="112"/>
      <c r="E22" s="112"/>
      <c r="F22" s="112"/>
      <c r="G22" s="112"/>
      <c r="H22" s="112"/>
      <c r="I22" s="56"/>
      <c r="J22" s="56"/>
      <c r="K22" s="56"/>
      <c r="L22" s="56"/>
      <c r="M22" s="56"/>
      <c r="N22" s="75"/>
      <c r="O22" s="113"/>
      <c r="P22" s="114"/>
      <c r="Q22" s="1741"/>
      <c r="R22" s="114"/>
      <c r="S22" s="292"/>
      <c r="T22" s="321"/>
      <c r="U22" s="281"/>
      <c r="V22" s="320"/>
      <c r="W22" s="320"/>
      <c r="X22" s="320"/>
      <c r="Y22" s="320"/>
      <c r="Z22" s="320"/>
      <c r="AA22" s="320"/>
      <c r="AB22" s="320"/>
      <c r="AC22" s="320"/>
      <c r="AD22" s="281"/>
      <c r="AE22" s="6"/>
      <c r="AF22" s="112"/>
      <c r="AG22" s="112"/>
      <c r="AH22" s="112"/>
      <c r="AI22" s="112"/>
      <c r="AJ22" s="112"/>
      <c r="AK22" s="56"/>
      <c r="AL22" s="56"/>
      <c r="AM22" s="56"/>
      <c r="AN22" s="56"/>
      <c r="AO22" s="5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row>
    <row r="23" spans="1:404" s="36" customFormat="1" ht="21" customHeight="1" thickBot="1">
      <c r="A23" s="6"/>
      <c r="B23" s="378" t="s">
        <v>21666</v>
      </c>
      <c r="C23" s="279"/>
      <c r="D23" s="279"/>
      <c r="E23" s="115"/>
      <c r="F23" s="115"/>
      <c r="G23" s="115"/>
      <c r="H23" s="115"/>
      <c r="I23" s="116"/>
      <c r="J23" s="116"/>
      <c r="K23" s="116"/>
      <c r="L23" s="96"/>
      <c r="M23" s="96"/>
      <c r="N23" s="56"/>
      <c r="O23" s="56"/>
      <c r="P23" s="109"/>
      <c r="Q23" s="1742"/>
      <c r="R23" s="109"/>
      <c r="S23" s="285"/>
      <c r="T23" s="321"/>
      <c r="U23" s="281"/>
      <c r="V23" s="320"/>
      <c r="W23" s="320"/>
      <c r="X23" s="320"/>
      <c r="Y23" s="320"/>
      <c r="Z23" s="320"/>
      <c r="AA23" s="320"/>
      <c r="AB23" s="320"/>
      <c r="AC23" s="320"/>
      <c r="AD23" s="281"/>
      <c r="AE23" s="6"/>
      <c r="AF23" s="378" t="s">
        <v>21666</v>
      </c>
      <c r="AG23" s="115"/>
      <c r="AH23" s="115"/>
      <c r="AI23" s="115"/>
      <c r="AJ23" s="115"/>
      <c r="AK23" s="116"/>
      <c r="AL23" s="116"/>
      <c r="AM23" s="116"/>
      <c r="AN23" s="96"/>
      <c r="AO23" s="9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row>
    <row r="24" spans="1:404" s="36" customFormat="1" ht="33" customHeight="1">
      <c r="A24" s="6"/>
      <c r="B24" s="394" t="s">
        <v>21492</v>
      </c>
      <c r="C24" s="379" t="s">
        <v>813</v>
      </c>
      <c r="D24" s="379">
        <v>3</v>
      </c>
      <c r="E24" s="924"/>
      <c r="F24" s="924"/>
      <c r="G24" s="924"/>
      <c r="H24" s="924"/>
      <c r="I24" s="924"/>
      <c r="J24" s="924"/>
      <c r="K24" s="924"/>
      <c r="L24" s="924"/>
      <c r="M24" s="503">
        <f>IFERROR(SUM(E24:L24), 0)</f>
        <v>0</v>
      </c>
      <c r="N24" s="117"/>
      <c r="O24" s="883" t="s">
        <v>21667</v>
      </c>
      <c r="P24" s="109"/>
      <c r="Q24" s="1743"/>
      <c r="R24" s="109"/>
      <c r="S24" s="285"/>
      <c r="T24" s="321" t="str">
        <f t="shared" ref="T24:T28" si="20">IF( SUM( V24:AC24 ) = 0, 0, $V$9 )</f>
        <v>Please complete all cells in row</v>
      </c>
      <c r="U24" s="281"/>
      <c r="V24" s="323">
        <f t="shared" ref="V24:V26" si="21" xml:space="preserve"> IF( ISNUMBER(E24), 0, 1 )</f>
        <v>1</v>
      </c>
      <c r="W24" s="323">
        <f t="shared" ref="W24:W26" si="22" xml:space="preserve"> IF( ISNUMBER(F24), 0, 1 )</f>
        <v>1</v>
      </c>
      <c r="X24" s="323">
        <f t="shared" ref="X24:X26" si="23" xml:space="preserve"> IF( ISNUMBER(G24), 0, 1 )</f>
        <v>1</v>
      </c>
      <c r="Y24" s="323">
        <f t="shared" ref="Y24:Y26" si="24" xml:space="preserve"> IF( ISNUMBER(H24), 0, 1 )</f>
        <v>1</v>
      </c>
      <c r="Z24" s="323">
        <f t="shared" ref="Z24:Z26" si="25" xml:space="preserve"> IF( ISNUMBER(I24), 0, 1 )</f>
        <v>1</v>
      </c>
      <c r="AA24" s="323">
        <f t="shared" ref="AA24:AA26" si="26" xml:space="preserve"> IF( ISNUMBER(J24), 0, 1 )</f>
        <v>1</v>
      </c>
      <c r="AB24" s="323">
        <f t="shared" ref="AB24:AB26" si="27" xml:space="preserve"> IF( ISNUMBER(K24), 0, 1 )</f>
        <v>1</v>
      </c>
      <c r="AC24" s="323">
        <f t="shared" ref="AC24:AC26" si="28" xml:space="preserve"> IF( ISNUMBER(L24), 0, 1 )</f>
        <v>1</v>
      </c>
      <c r="AD24" s="281"/>
      <c r="AE24" s="6"/>
      <c r="AF24" s="394" t="s">
        <v>21492</v>
      </c>
      <c r="AG24" s="395" t="s">
        <v>21668</v>
      </c>
      <c r="AH24" s="395" t="s">
        <v>21669</v>
      </c>
      <c r="AI24" s="395" t="s">
        <v>21670</v>
      </c>
      <c r="AJ24" s="395" t="s">
        <v>21671</v>
      </c>
      <c r="AK24" s="395" t="s">
        <v>21672</v>
      </c>
      <c r="AL24" s="395" t="s">
        <v>21673</v>
      </c>
      <c r="AM24" s="395" t="s">
        <v>21674</v>
      </c>
      <c r="AN24" s="395" t="s">
        <v>21675</v>
      </c>
      <c r="AO24" s="396" t="s">
        <v>21676</v>
      </c>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row>
    <row r="25" spans="1:404" s="36" customFormat="1" ht="33" customHeight="1">
      <c r="A25" s="6"/>
      <c r="B25" s="1805" t="s">
        <v>21500</v>
      </c>
      <c r="C25" s="375" t="s">
        <v>813</v>
      </c>
      <c r="D25" s="375">
        <v>3</v>
      </c>
      <c r="E25" s="926"/>
      <c r="F25" s="926"/>
      <c r="G25" s="926"/>
      <c r="H25" s="926"/>
      <c r="I25" s="926"/>
      <c r="J25" s="926"/>
      <c r="K25" s="926"/>
      <c r="L25" s="926"/>
      <c r="M25" s="504">
        <f t="shared" ref="M25:M26" si="29">IFERROR(SUM(E25:L25), 0)</f>
        <v>0</v>
      </c>
      <c r="N25" s="117"/>
      <c r="O25" s="884" t="s">
        <v>21677</v>
      </c>
      <c r="P25" s="118"/>
      <c r="Q25" s="1751"/>
      <c r="R25" s="118"/>
      <c r="S25" s="285"/>
      <c r="T25" s="321" t="str">
        <f t="shared" si="20"/>
        <v>Please complete all cells in row</v>
      </c>
      <c r="U25" s="281"/>
      <c r="V25" s="323">
        <f t="shared" si="21"/>
        <v>1</v>
      </c>
      <c r="W25" s="323">
        <f t="shared" si="22"/>
        <v>1</v>
      </c>
      <c r="X25" s="323">
        <f t="shared" si="23"/>
        <v>1</v>
      </c>
      <c r="Y25" s="323">
        <f t="shared" si="24"/>
        <v>1</v>
      </c>
      <c r="Z25" s="323">
        <f t="shared" si="25"/>
        <v>1</v>
      </c>
      <c r="AA25" s="323">
        <f t="shared" si="26"/>
        <v>1</v>
      </c>
      <c r="AB25" s="323">
        <f t="shared" si="27"/>
        <v>1</v>
      </c>
      <c r="AC25" s="323">
        <f t="shared" si="28"/>
        <v>1</v>
      </c>
      <c r="AD25" s="281"/>
      <c r="AE25" s="6"/>
      <c r="AF25" s="1805" t="s">
        <v>21500</v>
      </c>
      <c r="AG25" s="393" t="s">
        <v>21678</v>
      </c>
      <c r="AH25" s="393" t="s">
        <v>21679</v>
      </c>
      <c r="AI25" s="393" t="s">
        <v>21680</v>
      </c>
      <c r="AJ25" s="393" t="s">
        <v>21681</v>
      </c>
      <c r="AK25" s="393" t="s">
        <v>21682</v>
      </c>
      <c r="AL25" s="393" t="s">
        <v>21683</v>
      </c>
      <c r="AM25" s="393" t="s">
        <v>21684</v>
      </c>
      <c r="AN25" s="393" t="s">
        <v>21685</v>
      </c>
      <c r="AO25" s="397" t="s">
        <v>21686</v>
      </c>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row>
    <row r="26" spans="1:404" s="36" customFormat="1" ht="33" customHeight="1" thickBot="1">
      <c r="A26" s="6"/>
      <c r="B26" s="1809" t="s">
        <v>21687</v>
      </c>
      <c r="C26" s="382" t="s">
        <v>813</v>
      </c>
      <c r="D26" s="382">
        <v>3</v>
      </c>
      <c r="E26" s="954"/>
      <c r="F26" s="954"/>
      <c r="G26" s="954"/>
      <c r="H26" s="954"/>
      <c r="I26" s="954"/>
      <c r="J26" s="954"/>
      <c r="K26" s="954"/>
      <c r="L26" s="954"/>
      <c r="M26" s="392">
        <f t="shared" si="29"/>
        <v>0</v>
      </c>
      <c r="N26" s="117"/>
      <c r="O26" s="885" t="s">
        <v>21688</v>
      </c>
      <c r="P26" s="113"/>
      <c r="Q26" s="1752"/>
      <c r="R26" s="113"/>
      <c r="S26" s="285"/>
      <c r="T26" s="321" t="str">
        <f t="shared" si="20"/>
        <v>Please complete all cells in row</v>
      </c>
      <c r="U26" s="281"/>
      <c r="V26" s="323">
        <f t="shared" si="21"/>
        <v>1</v>
      </c>
      <c r="W26" s="323">
        <f t="shared" si="22"/>
        <v>1</v>
      </c>
      <c r="X26" s="323">
        <f t="shared" si="23"/>
        <v>1</v>
      </c>
      <c r="Y26" s="323">
        <f t="shared" si="24"/>
        <v>1</v>
      </c>
      <c r="Z26" s="323">
        <f t="shared" si="25"/>
        <v>1</v>
      </c>
      <c r="AA26" s="323">
        <f t="shared" si="26"/>
        <v>1</v>
      </c>
      <c r="AB26" s="323">
        <f t="shared" si="27"/>
        <v>1</v>
      </c>
      <c r="AC26" s="323">
        <f t="shared" si="28"/>
        <v>1</v>
      </c>
      <c r="AD26" s="281"/>
      <c r="AE26" s="6"/>
      <c r="AF26" s="1809" t="s">
        <v>21687</v>
      </c>
      <c r="AG26" s="505" t="s">
        <v>21689</v>
      </c>
      <c r="AH26" s="505" t="s">
        <v>21690</v>
      </c>
      <c r="AI26" s="505" t="s">
        <v>21691</v>
      </c>
      <c r="AJ26" s="505" t="s">
        <v>21692</v>
      </c>
      <c r="AK26" s="505" t="s">
        <v>21693</v>
      </c>
      <c r="AL26" s="505" t="s">
        <v>21694</v>
      </c>
      <c r="AM26" s="505" t="s">
        <v>21695</v>
      </c>
      <c r="AN26" s="505" t="s">
        <v>21696</v>
      </c>
      <c r="AO26" s="506" t="s">
        <v>21697</v>
      </c>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row>
    <row r="27" spans="1:404" s="36" customFormat="1" ht="15" customHeight="1" thickBot="1">
      <c r="A27" s="6"/>
      <c r="B27" s="22"/>
      <c r="C27" s="22"/>
      <c r="D27" s="22"/>
      <c r="E27" s="117"/>
      <c r="F27" s="117"/>
      <c r="G27" s="117"/>
      <c r="H27" s="117"/>
      <c r="I27" s="117"/>
      <c r="J27" s="117"/>
      <c r="K27" s="117"/>
      <c r="L27" s="117"/>
      <c r="M27" s="117"/>
      <c r="N27" s="117"/>
      <c r="O27" s="109"/>
      <c r="P27" s="75"/>
      <c r="Q27" s="1747"/>
      <c r="R27" s="75"/>
      <c r="S27" s="285"/>
      <c r="T27" s="321"/>
      <c r="U27" s="281"/>
      <c r="V27" s="320"/>
      <c r="W27" s="320"/>
      <c r="X27" s="320"/>
      <c r="Y27" s="320"/>
      <c r="Z27" s="320"/>
      <c r="AA27" s="320"/>
      <c r="AB27" s="320"/>
      <c r="AC27" s="320"/>
      <c r="AD27" s="281"/>
      <c r="AE27" s="6"/>
      <c r="AF27" s="22"/>
      <c r="AG27" s="117"/>
      <c r="AH27" s="117"/>
      <c r="AI27" s="117"/>
      <c r="AJ27" s="117"/>
      <c r="AK27" s="117"/>
      <c r="AL27" s="117"/>
      <c r="AM27" s="117"/>
      <c r="AN27" s="117"/>
      <c r="AO27" s="117"/>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row>
    <row r="28" spans="1:404" s="36" customFormat="1" ht="33" customHeight="1" thickBot="1">
      <c r="A28" s="6"/>
      <c r="B28" s="1825" t="s">
        <v>1903</v>
      </c>
      <c r="C28" s="458" t="s">
        <v>813</v>
      </c>
      <c r="D28" s="458">
        <v>3</v>
      </c>
      <c r="E28" s="478">
        <f>IFERROR(SUM(E10:E16,E19:E21,E24:E26), 0)</f>
        <v>0</v>
      </c>
      <c r="F28" s="478">
        <f t="shared" ref="F28:L28" si="30">IFERROR(SUM(F10:F16,F19:F21,F24:F26), 0)</f>
        <v>0</v>
      </c>
      <c r="G28" s="478">
        <f t="shared" si="30"/>
        <v>0</v>
      </c>
      <c r="H28" s="478">
        <f t="shared" si="30"/>
        <v>0</v>
      </c>
      <c r="I28" s="478">
        <f t="shared" si="30"/>
        <v>0</v>
      </c>
      <c r="J28" s="478">
        <f t="shared" si="30"/>
        <v>0</v>
      </c>
      <c r="K28" s="478">
        <f t="shared" si="30"/>
        <v>0</v>
      </c>
      <c r="L28" s="478">
        <f t="shared" si="30"/>
        <v>0</v>
      </c>
      <c r="M28" s="474">
        <f>IFERROR(SUM(M10:M16,M19:M21,M24:M26), 0)</f>
        <v>0</v>
      </c>
      <c r="N28" s="117"/>
      <c r="O28" s="886" t="s">
        <v>21698</v>
      </c>
      <c r="P28" s="75"/>
      <c r="Q28" s="1753"/>
      <c r="R28" s="75"/>
      <c r="S28" s="285"/>
      <c r="T28" s="321">
        <f t="shared" si="20"/>
        <v>0</v>
      </c>
      <c r="U28" s="281"/>
      <c r="V28" s="320"/>
      <c r="W28" s="320"/>
      <c r="X28" s="320"/>
      <c r="Y28" s="320"/>
      <c r="Z28" s="320"/>
      <c r="AA28" s="320"/>
      <c r="AB28" s="320"/>
      <c r="AC28" s="320"/>
      <c r="AD28" s="281"/>
      <c r="AE28" s="6"/>
      <c r="AF28" s="1825" t="s">
        <v>1903</v>
      </c>
      <c r="AG28" s="485" t="s">
        <v>21699</v>
      </c>
      <c r="AH28" s="485" t="s">
        <v>21700</v>
      </c>
      <c r="AI28" s="485" t="s">
        <v>21701</v>
      </c>
      <c r="AJ28" s="485" t="s">
        <v>21702</v>
      </c>
      <c r="AK28" s="485" t="s">
        <v>21703</v>
      </c>
      <c r="AL28" s="485" t="s">
        <v>21704</v>
      </c>
      <c r="AM28" s="485" t="s">
        <v>21705</v>
      </c>
      <c r="AN28" s="485" t="s">
        <v>21706</v>
      </c>
      <c r="AO28" s="881" t="s">
        <v>21707</v>
      </c>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row>
    <row r="29" spans="1:404" s="36" customFormat="1" ht="15" customHeight="1" thickBot="1">
      <c r="A29" s="6"/>
      <c r="B29" s="22"/>
      <c r="C29" s="22"/>
      <c r="D29" s="22"/>
      <c r="E29" s="115"/>
      <c r="F29" s="115"/>
      <c r="G29" s="115"/>
      <c r="H29" s="22"/>
      <c r="I29" s="117"/>
      <c r="J29" s="117"/>
      <c r="K29" s="117"/>
      <c r="L29" s="117"/>
      <c r="M29" s="117"/>
      <c r="N29" s="117"/>
      <c r="O29" s="109"/>
      <c r="P29" s="75"/>
      <c r="Q29" s="1747"/>
      <c r="R29" s="75"/>
      <c r="S29" s="285"/>
      <c r="T29" s="321"/>
      <c r="U29" s="281"/>
      <c r="V29" s="320"/>
      <c r="W29" s="320"/>
      <c r="X29" s="320"/>
      <c r="Y29" s="320"/>
      <c r="Z29" s="320"/>
      <c r="AA29" s="320"/>
      <c r="AB29" s="320"/>
      <c r="AC29" s="320"/>
      <c r="AD29" s="281"/>
      <c r="AE29" s="6"/>
      <c r="AF29" s="22"/>
      <c r="AG29" s="115"/>
      <c r="AH29" s="115"/>
      <c r="AI29" s="115"/>
      <c r="AJ29" s="22"/>
      <c r="AK29" s="117"/>
      <c r="AL29" s="117"/>
      <c r="AM29" s="117"/>
      <c r="AN29" s="117"/>
      <c r="AO29" s="117"/>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row>
    <row r="30" spans="1:404" s="36" customFormat="1" ht="21" customHeight="1" thickBot="1">
      <c r="A30" s="6"/>
      <c r="B30" s="378" t="s">
        <v>1286</v>
      </c>
      <c r="C30" s="279"/>
      <c r="D30" s="279"/>
      <c r="E30" s="115"/>
      <c r="F30" s="115"/>
      <c r="G30" s="115"/>
      <c r="H30" s="115"/>
      <c r="I30" s="120"/>
      <c r="J30" s="117"/>
      <c r="K30" s="117"/>
      <c r="L30" s="117"/>
      <c r="M30" s="117"/>
      <c r="N30" s="117"/>
      <c r="O30" s="117"/>
      <c r="P30" s="109"/>
      <c r="Q30" s="1742"/>
      <c r="R30" s="109"/>
      <c r="S30" s="285"/>
      <c r="T30" s="321"/>
      <c r="U30" s="281"/>
      <c r="V30" s="320"/>
      <c r="W30" s="320"/>
      <c r="X30" s="320"/>
      <c r="Y30" s="320"/>
      <c r="Z30" s="320"/>
      <c r="AA30" s="320"/>
      <c r="AB30" s="320"/>
      <c r="AC30" s="320"/>
      <c r="AD30" s="281"/>
      <c r="AE30" s="6"/>
      <c r="AF30" s="378" t="s">
        <v>1286</v>
      </c>
      <c r="AG30" s="115"/>
      <c r="AH30" s="115"/>
      <c r="AI30" s="115"/>
      <c r="AJ30" s="115"/>
      <c r="AK30" s="120"/>
      <c r="AL30" s="117"/>
      <c r="AM30" s="117"/>
      <c r="AN30" s="117"/>
      <c r="AO30" s="117"/>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row>
    <row r="31" spans="1:404" s="36" customFormat="1" ht="33" customHeight="1">
      <c r="A31" s="6"/>
      <c r="B31" s="394" t="s">
        <v>21523</v>
      </c>
      <c r="C31" s="379" t="s">
        <v>813</v>
      </c>
      <c r="D31" s="379">
        <v>3</v>
      </c>
      <c r="E31" s="965"/>
      <c r="F31" s="965"/>
      <c r="G31" s="965"/>
      <c r="H31" s="965"/>
      <c r="I31" s="965"/>
      <c r="J31" s="965"/>
      <c r="K31" s="965"/>
      <c r="L31" s="965"/>
      <c r="M31" s="503">
        <f>IFERROR(SUM(E31:L31), 0)</f>
        <v>0</v>
      </c>
      <c r="N31" s="117"/>
      <c r="O31" s="883" t="s">
        <v>21708</v>
      </c>
      <c r="P31" s="109"/>
      <c r="Q31" s="1743"/>
      <c r="R31" s="109"/>
      <c r="S31" s="285"/>
      <c r="T31" s="321" t="str">
        <f t="shared" ref="T31:T32" si="31">IF( SUM( V31:AC31 ) = 0, 0, $V$9 )</f>
        <v>Please complete all cells in row</v>
      </c>
      <c r="U31" s="281"/>
      <c r="V31" s="323">
        <f t="shared" ref="V31:V32" si="32" xml:space="preserve"> IF( ISNUMBER(E31), 0, 1 )</f>
        <v>1</v>
      </c>
      <c r="W31" s="323">
        <f t="shared" ref="W31:W32" si="33" xml:space="preserve"> IF( ISNUMBER(F31), 0, 1 )</f>
        <v>1</v>
      </c>
      <c r="X31" s="323">
        <f t="shared" ref="X31:X32" si="34" xml:space="preserve"> IF( ISNUMBER(G31), 0, 1 )</f>
        <v>1</v>
      </c>
      <c r="Y31" s="323">
        <f t="shared" ref="Y31:Y32" si="35" xml:space="preserve"> IF( ISNUMBER(H31), 0, 1 )</f>
        <v>1</v>
      </c>
      <c r="Z31" s="323">
        <f t="shared" ref="Z31:Z32" si="36" xml:space="preserve"> IF( ISNUMBER(I31), 0, 1 )</f>
        <v>1</v>
      </c>
      <c r="AA31" s="323">
        <f t="shared" ref="AA31:AA32" si="37" xml:space="preserve"> IF( ISNUMBER(J31), 0, 1 )</f>
        <v>1</v>
      </c>
      <c r="AB31" s="323">
        <f t="shared" ref="AB31:AB32" si="38" xml:space="preserve"> IF( ISNUMBER(K31), 0, 1 )</f>
        <v>1</v>
      </c>
      <c r="AC31" s="323">
        <f t="shared" ref="AC31:AC32" si="39" xml:space="preserve"> IF( ISNUMBER(L31), 0, 1 )</f>
        <v>1</v>
      </c>
      <c r="AD31" s="281"/>
      <c r="AE31" s="6"/>
      <c r="AF31" s="394" t="s">
        <v>21523</v>
      </c>
      <c r="AG31" s="729" t="s">
        <v>21709</v>
      </c>
      <c r="AH31" s="729" t="s">
        <v>21710</v>
      </c>
      <c r="AI31" s="729" t="s">
        <v>21711</v>
      </c>
      <c r="AJ31" s="729" t="s">
        <v>21712</v>
      </c>
      <c r="AK31" s="729" t="s">
        <v>21713</v>
      </c>
      <c r="AL31" s="729" t="s">
        <v>21714</v>
      </c>
      <c r="AM31" s="729" t="s">
        <v>21715</v>
      </c>
      <c r="AN31" s="729" t="s">
        <v>21716</v>
      </c>
      <c r="AO31" s="465" t="s">
        <v>21717</v>
      </c>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row>
    <row r="32" spans="1:404" s="36" customFormat="1" ht="33" customHeight="1">
      <c r="A32" s="6"/>
      <c r="B32" s="1805" t="s">
        <v>21531</v>
      </c>
      <c r="C32" s="375" t="s">
        <v>813</v>
      </c>
      <c r="D32" s="375">
        <v>3</v>
      </c>
      <c r="E32" s="953"/>
      <c r="F32" s="953"/>
      <c r="G32" s="953"/>
      <c r="H32" s="953"/>
      <c r="I32" s="953"/>
      <c r="J32" s="953"/>
      <c r="K32" s="953"/>
      <c r="L32" s="953"/>
      <c r="M32" s="504">
        <f t="shared" ref="M32" si="40">IFERROR(SUM(E32:L32), 0)</f>
        <v>0</v>
      </c>
      <c r="N32" s="117"/>
      <c r="O32" s="884" t="s">
        <v>21718</v>
      </c>
      <c r="P32" s="109"/>
      <c r="Q32" s="1744"/>
      <c r="R32" s="109"/>
      <c r="S32" s="285"/>
      <c r="T32" s="321" t="str">
        <f t="shared" si="31"/>
        <v>Please complete all cells in row</v>
      </c>
      <c r="U32" s="281"/>
      <c r="V32" s="323">
        <f t="shared" si="32"/>
        <v>1</v>
      </c>
      <c r="W32" s="323">
        <f t="shared" si="33"/>
        <v>1</v>
      </c>
      <c r="X32" s="323">
        <f t="shared" si="34"/>
        <v>1</v>
      </c>
      <c r="Y32" s="323">
        <f t="shared" si="35"/>
        <v>1</v>
      </c>
      <c r="Z32" s="323">
        <f t="shared" si="36"/>
        <v>1</v>
      </c>
      <c r="AA32" s="323">
        <f t="shared" si="37"/>
        <v>1</v>
      </c>
      <c r="AB32" s="323">
        <f t="shared" si="38"/>
        <v>1</v>
      </c>
      <c r="AC32" s="323">
        <f t="shared" si="39"/>
        <v>1</v>
      </c>
      <c r="AD32" s="281"/>
      <c r="AE32" s="6"/>
      <c r="AF32" s="1805" t="s">
        <v>21531</v>
      </c>
      <c r="AG32" s="401" t="s">
        <v>21719</v>
      </c>
      <c r="AH32" s="401" t="s">
        <v>21720</v>
      </c>
      <c r="AI32" s="401" t="s">
        <v>21721</v>
      </c>
      <c r="AJ32" s="401" t="s">
        <v>21722</v>
      </c>
      <c r="AK32" s="401" t="s">
        <v>21723</v>
      </c>
      <c r="AL32" s="401" t="s">
        <v>21724</v>
      </c>
      <c r="AM32" s="401" t="s">
        <v>21725</v>
      </c>
      <c r="AN32" s="401" t="s">
        <v>21726</v>
      </c>
      <c r="AO32" s="466" t="s">
        <v>21727</v>
      </c>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row>
    <row r="33" spans="1:404" s="36" customFormat="1" ht="33" customHeight="1" thickBot="1">
      <c r="A33" s="6"/>
      <c r="B33" s="1809" t="s">
        <v>21539</v>
      </c>
      <c r="C33" s="382" t="s">
        <v>813</v>
      </c>
      <c r="D33" s="382">
        <v>3</v>
      </c>
      <c r="E33" s="391">
        <f>IFERROR(SUM(E31:E32), 0)</f>
        <v>0</v>
      </c>
      <c r="F33" s="391">
        <f t="shared" ref="F33:L33" si="41">IFERROR(SUM(F31:F32), 0)</f>
        <v>0</v>
      </c>
      <c r="G33" s="391">
        <f t="shared" si="41"/>
        <v>0</v>
      </c>
      <c r="H33" s="391">
        <f t="shared" si="41"/>
        <v>0</v>
      </c>
      <c r="I33" s="391">
        <f t="shared" si="41"/>
        <v>0</v>
      </c>
      <c r="J33" s="391">
        <f t="shared" si="41"/>
        <v>0</v>
      </c>
      <c r="K33" s="391">
        <f t="shared" si="41"/>
        <v>0</v>
      </c>
      <c r="L33" s="391">
        <f t="shared" si="41"/>
        <v>0</v>
      </c>
      <c r="M33" s="392">
        <f>IFERROR(SUM(M31:M32), 0)</f>
        <v>0</v>
      </c>
      <c r="N33" s="117"/>
      <c r="O33" s="885" t="s">
        <v>21728</v>
      </c>
      <c r="P33" s="109"/>
      <c r="Q33" s="1754"/>
      <c r="R33" s="109"/>
      <c r="S33" s="285"/>
      <c r="T33" s="321"/>
      <c r="U33" s="281"/>
      <c r="V33" s="320"/>
      <c r="W33" s="320"/>
      <c r="X33" s="320"/>
      <c r="Y33" s="320"/>
      <c r="Z33" s="320"/>
      <c r="AA33" s="320"/>
      <c r="AB33" s="320"/>
      <c r="AC33" s="320"/>
      <c r="AD33" s="281"/>
      <c r="AE33" s="6"/>
      <c r="AF33" s="1809" t="s">
        <v>21539</v>
      </c>
      <c r="AG33" s="505" t="s">
        <v>21729</v>
      </c>
      <c r="AH33" s="505" t="s">
        <v>21730</v>
      </c>
      <c r="AI33" s="505" t="s">
        <v>21731</v>
      </c>
      <c r="AJ33" s="505" t="s">
        <v>21732</v>
      </c>
      <c r="AK33" s="505" t="s">
        <v>21733</v>
      </c>
      <c r="AL33" s="505" t="s">
        <v>21734</v>
      </c>
      <c r="AM33" s="505" t="s">
        <v>21735</v>
      </c>
      <c r="AN33" s="505" t="s">
        <v>21736</v>
      </c>
      <c r="AO33" s="506" t="s">
        <v>21737</v>
      </c>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row>
    <row r="34" spans="1:404" s="36" customFormat="1" ht="15" customHeight="1" thickBot="1">
      <c r="A34" s="5"/>
      <c r="B34" s="22"/>
      <c r="C34" s="22"/>
      <c r="D34" s="22"/>
      <c r="E34" s="22"/>
      <c r="F34" s="22"/>
      <c r="G34" s="22"/>
      <c r="H34" s="22"/>
      <c r="I34" s="120"/>
      <c r="J34" s="117"/>
      <c r="K34" s="117"/>
      <c r="L34" s="117"/>
      <c r="M34" s="117"/>
      <c r="N34" s="117"/>
      <c r="O34" s="117"/>
      <c r="P34" s="109"/>
      <c r="Q34" s="1742"/>
      <c r="R34" s="109"/>
      <c r="S34" s="285"/>
      <c r="T34" s="321"/>
      <c r="U34" s="281"/>
      <c r="V34" s="320"/>
      <c r="W34" s="320"/>
      <c r="X34" s="320"/>
      <c r="Y34" s="320"/>
      <c r="Z34" s="320"/>
      <c r="AA34" s="320"/>
      <c r="AB34" s="320"/>
      <c r="AC34" s="320"/>
      <c r="AD34" s="281"/>
      <c r="AE34" s="5"/>
      <c r="AF34" s="22"/>
      <c r="AG34" s="22"/>
      <c r="AH34" s="22"/>
      <c r="AI34" s="22"/>
      <c r="AJ34" s="22"/>
      <c r="AK34" s="120"/>
      <c r="AL34" s="117"/>
      <c r="AM34" s="117"/>
      <c r="AN34" s="117"/>
      <c r="AO34" s="117"/>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row>
    <row r="35" spans="1:404" s="36" customFormat="1" ht="21" customHeight="1" thickBot="1">
      <c r="A35" s="6"/>
      <c r="B35" s="378" t="s">
        <v>21547</v>
      </c>
      <c r="C35" s="279"/>
      <c r="D35" s="279"/>
      <c r="E35" s="115"/>
      <c r="F35" s="115"/>
      <c r="G35" s="115"/>
      <c r="H35" s="115"/>
      <c r="I35" s="117"/>
      <c r="J35" s="117"/>
      <c r="K35" s="117"/>
      <c r="L35" s="117"/>
      <c r="M35" s="117"/>
      <c r="N35" s="117"/>
      <c r="O35" s="109"/>
      <c r="P35" s="75"/>
      <c r="Q35" s="1747"/>
      <c r="R35" s="75"/>
      <c r="S35" s="285"/>
      <c r="T35" s="321"/>
      <c r="U35" s="281"/>
      <c r="V35" s="320"/>
      <c r="W35" s="320"/>
      <c r="X35" s="320"/>
      <c r="Y35" s="320"/>
      <c r="Z35" s="320"/>
      <c r="AA35" s="320"/>
      <c r="AB35" s="320"/>
      <c r="AC35" s="320"/>
      <c r="AD35" s="281"/>
      <c r="AE35" s="6"/>
      <c r="AF35" s="378" t="s">
        <v>21547</v>
      </c>
      <c r="AG35" s="115"/>
      <c r="AH35" s="115"/>
      <c r="AI35" s="115"/>
      <c r="AJ35" s="115"/>
      <c r="AK35" s="117"/>
      <c r="AL35" s="117"/>
      <c r="AM35" s="117"/>
      <c r="AN35" s="117"/>
      <c r="AO35" s="117"/>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row>
    <row r="36" spans="1:404" s="36" customFormat="1" ht="33" customHeight="1" thickBot="1">
      <c r="A36" s="6"/>
      <c r="B36" s="1825" t="s">
        <v>21548</v>
      </c>
      <c r="C36" s="458" t="s">
        <v>1430</v>
      </c>
      <c r="D36" s="458">
        <v>0</v>
      </c>
      <c r="E36" s="933"/>
      <c r="F36" s="933"/>
      <c r="G36" s="933"/>
      <c r="H36" s="933"/>
      <c r="I36" s="933"/>
      <c r="J36" s="933"/>
      <c r="K36" s="933"/>
      <c r="L36" s="933"/>
      <c r="M36" s="474">
        <f>IFERROR(SUM(E36:L36), 0)</f>
        <v>0</v>
      </c>
      <c r="N36" s="117"/>
      <c r="O36" s="886" t="s">
        <v>21738</v>
      </c>
      <c r="P36" s="109"/>
      <c r="Q36" s="1755"/>
      <c r="R36" s="109"/>
      <c r="S36" s="285"/>
      <c r="T36" s="321" t="str">
        <f t="shared" ref="T36" si="42">IF( SUM( V36:AC36 ) = 0, 0, $V$9 )</f>
        <v>Please complete all cells in row</v>
      </c>
      <c r="U36" s="281"/>
      <c r="V36" s="323">
        <f t="shared" ref="V36:AC36" si="43" xml:space="preserve"> IF( ISNUMBER(E36), 0, 1 )</f>
        <v>1</v>
      </c>
      <c r="W36" s="323">
        <f t="shared" si="43"/>
        <v>1</v>
      </c>
      <c r="X36" s="323">
        <f t="shared" si="43"/>
        <v>1</v>
      </c>
      <c r="Y36" s="323">
        <f t="shared" si="43"/>
        <v>1</v>
      </c>
      <c r="Z36" s="323">
        <f t="shared" si="43"/>
        <v>1</v>
      </c>
      <c r="AA36" s="323">
        <f t="shared" si="43"/>
        <v>1</v>
      </c>
      <c r="AB36" s="323">
        <f t="shared" si="43"/>
        <v>1</v>
      </c>
      <c r="AC36" s="323">
        <f t="shared" si="43"/>
        <v>1</v>
      </c>
      <c r="AD36" s="281"/>
      <c r="AE36" s="6"/>
      <c r="AF36" s="1825" t="s">
        <v>21548</v>
      </c>
      <c r="AG36" s="485" t="s">
        <v>21739</v>
      </c>
      <c r="AH36" s="485" t="s">
        <v>21740</v>
      </c>
      <c r="AI36" s="485" t="s">
        <v>21741</v>
      </c>
      <c r="AJ36" s="485" t="s">
        <v>21742</v>
      </c>
      <c r="AK36" s="485" t="s">
        <v>21743</v>
      </c>
      <c r="AL36" s="485" t="s">
        <v>21744</v>
      </c>
      <c r="AM36" s="485" t="s">
        <v>21745</v>
      </c>
      <c r="AN36" s="485" t="s">
        <v>21746</v>
      </c>
      <c r="AO36" s="881" t="s">
        <v>21747</v>
      </c>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row>
    <row r="37" spans="1:404" s="310" customFormat="1" ht="9" customHeight="1">
      <c r="A37" s="1902"/>
      <c r="B37" s="71"/>
      <c r="C37" s="35"/>
      <c r="D37" s="35"/>
      <c r="E37" s="35"/>
      <c r="F37" s="35"/>
      <c r="G37" s="35"/>
      <c r="H37" s="35"/>
      <c r="I37" s="73"/>
      <c r="J37" s="73"/>
      <c r="K37" s="73"/>
      <c r="L37" s="73"/>
      <c r="M37" s="73"/>
      <c r="N37" s="73"/>
      <c r="O37" s="73"/>
      <c r="P37" s="37"/>
      <c r="Q37" s="1756"/>
      <c r="R37" s="37"/>
      <c r="S37" s="37"/>
      <c r="T37" s="1902"/>
      <c r="U37" s="1902"/>
      <c r="V37" s="1902"/>
      <c r="W37" s="1902"/>
      <c r="X37" s="1902"/>
      <c r="Y37" s="1902"/>
      <c r="Z37" s="1902"/>
      <c r="AA37" s="1902"/>
      <c r="AB37" s="1902"/>
      <c r="AC37" s="1902"/>
      <c r="AD37" s="1902"/>
      <c r="AE37" s="1902"/>
      <c r="AF37" s="35"/>
      <c r="AG37" s="35"/>
      <c r="AH37" s="35"/>
      <c r="AI37" s="35"/>
      <c r="AJ37" s="35"/>
      <c r="AK37" s="73"/>
      <c r="AL37" s="73"/>
      <c r="AM37" s="73"/>
      <c r="AN37" s="73"/>
      <c r="AO37" s="73"/>
      <c r="AP37" s="1902"/>
      <c r="AQ37" s="1902"/>
      <c r="AR37" s="1902"/>
      <c r="AS37" s="1902"/>
      <c r="AT37" s="1902"/>
      <c r="AU37" s="1902"/>
      <c r="AV37" s="1902"/>
      <c r="AW37" s="1902"/>
      <c r="AX37" s="1902"/>
      <c r="AY37" s="1902"/>
      <c r="AZ37" s="1902"/>
      <c r="BA37" s="1902"/>
      <c r="BB37" s="1902"/>
      <c r="BC37" s="1902"/>
      <c r="BD37" s="1902"/>
      <c r="BE37" s="1902"/>
      <c r="BF37" s="1902"/>
      <c r="BG37" s="1902"/>
      <c r="BH37" s="1902"/>
      <c r="BI37" s="1902"/>
      <c r="BJ37" s="1902"/>
      <c r="BK37" s="1902"/>
      <c r="BL37" s="1902"/>
      <c r="BM37" s="1902"/>
      <c r="BN37" s="1902"/>
      <c r="BO37" s="1902"/>
      <c r="BP37" s="1902"/>
      <c r="BQ37" s="1902"/>
      <c r="BR37" s="1902"/>
      <c r="BS37" s="1902"/>
      <c r="BT37" s="1902"/>
      <c r="BU37" s="1902"/>
      <c r="BV37" s="1902"/>
      <c r="BW37" s="1902"/>
      <c r="BX37" s="1902"/>
      <c r="BY37" s="1902"/>
      <c r="BZ37" s="1902"/>
      <c r="CA37" s="1902"/>
      <c r="CB37" s="1902"/>
      <c r="CC37" s="1902"/>
      <c r="CD37" s="1902"/>
      <c r="CE37" s="1902"/>
      <c r="CF37" s="1902"/>
      <c r="CG37" s="1902"/>
      <c r="CH37" s="1902"/>
      <c r="CI37" s="1902"/>
      <c r="CJ37" s="1902"/>
      <c r="CK37" s="1902"/>
      <c r="CL37" s="1902"/>
      <c r="CM37" s="1902"/>
      <c r="CN37" s="1902"/>
      <c r="CO37" s="1902"/>
      <c r="CP37" s="1902"/>
      <c r="CQ37" s="1902"/>
      <c r="CR37" s="1902"/>
      <c r="CS37" s="1902"/>
      <c r="CT37" s="1902"/>
      <c r="CU37" s="1902"/>
      <c r="CV37" s="1902"/>
      <c r="CW37" s="1902"/>
      <c r="CX37" s="1902"/>
      <c r="CY37" s="1902"/>
      <c r="CZ37" s="1902"/>
      <c r="DA37" s="1902"/>
      <c r="DB37" s="1902"/>
      <c r="DC37" s="1902"/>
      <c r="DD37" s="1902"/>
      <c r="DE37" s="1902"/>
      <c r="DF37" s="1902"/>
      <c r="DG37" s="1902"/>
      <c r="DH37" s="1902"/>
      <c r="DI37" s="1902"/>
      <c r="DJ37" s="1902"/>
      <c r="DK37" s="1902"/>
      <c r="DL37" s="1902"/>
      <c r="DM37" s="1902"/>
      <c r="DN37" s="1902"/>
      <c r="DO37" s="1902"/>
      <c r="DP37" s="1902"/>
      <c r="DQ37" s="1902"/>
      <c r="DR37" s="1902"/>
      <c r="DS37" s="1902"/>
      <c r="DT37" s="1902"/>
      <c r="DU37" s="1902"/>
      <c r="DV37" s="1902"/>
      <c r="DW37" s="1902"/>
      <c r="DX37" s="1902"/>
      <c r="DY37" s="1902"/>
      <c r="DZ37" s="1902"/>
      <c r="EA37" s="1902"/>
      <c r="EB37" s="1902"/>
      <c r="EC37" s="1902"/>
      <c r="ED37" s="1902"/>
      <c r="EE37" s="1902"/>
      <c r="EF37" s="1902"/>
      <c r="EG37" s="1902"/>
      <c r="EH37" s="1902"/>
      <c r="EI37" s="1902"/>
      <c r="EJ37" s="1902"/>
      <c r="EK37" s="1902"/>
      <c r="EL37" s="1902"/>
      <c r="EM37" s="1902"/>
      <c r="EN37" s="1902"/>
      <c r="EO37" s="1902"/>
      <c r="EP37" s="1902"/>
      <c r="EQ37" s="1902"/>
      <c r="ER37" s="1902"/>
      <c r="ES37" s="1902"/>
      <c r="ET37" s="1902"/>
      <c r="EU37" s="1902"/>
      <c r="EV37" s="1902"/>
      <c r="EW37" s="1902"/>
      <c r="EX37" s="1902"/>
      <c r="EY37" s="1902"/>
      <c r="EZ37" s="1902"/>
      <c r="FA37" s="1902"/>
      <c r="FB37" s="1902"/>
      <c r="FC37" s="1902"/>
      <c r="FD37" s="1902"/>
      <c r="FE37" s="1902"/>
      <c r="FF37" s="1902"/>
      <c r="FG37" s="1902"/>
      <c r="FH37" s="1902"/>
      <c r="FI37" s="1902"/>
      <c r="FJ37" s="1902"/>
      <c r="FK37" s="1902"/>
      <c r="FL37" s="1902"/>
      <c r="FM37" s="1902"/>
      <c r="FN37" s="1902"/>
      <c r="FO37" s="1902"/>
      <c r="FP37" s="1902"/>
      <c r="FQ37" s="1902"/>
      <c r="FR37" s="1902"/>
      <c r="FS37" s="1902"/>
      <c r="FT37" s="1902"/>
      <c r="FU37" s="1902"/>
      <c r="FV37" s="1902"/>
      <c r="FW37" s="1902"/>
      <c r="FX37" s="1902"/>
      <c r="FY37" s="1902"/>
      <c r="FZ37" s="1902"/>
      <c r="GA37" s="1902"/>
      <c r="GB37" s="1902"/>
      <c r="GC37" s="1902"/>
      <c r="GD37" s="1902"/>
      <c r="GE37" s="1902"/>
      <c r="GF37" s="1902"/>
      <c r="GG37" s="1902"/>
      <c r="GH37" s="1902"/>
      <c r="GI37" s="1902"/>
      <c r="GJ37" s="1902"/>
      <c r="GK37" s="1902"/>
      <c r="GL37" s="1902"/>
      <c r="GM37" s="1902"/>
      <c r="GN37" s="1902"/>
      <c r="GO37" s="1902"/>
      <c r="GP37" s="1902"/>
      <c r="GQ37" s="1902"/>
      <c r="GR37" s="1902"/>
      <c r="GS37" s="1902"/>
      <c r="GT37" s="1902"/>
      <c r="GU37" s="1902"/>
      <c r="GV37" s="1902"/>
      <c r="GW37" s="1902"/>
      <c r="GX37" s="1902"/>
      <c r="GY37" s="1902"/>
      <c r="GZ37" s="1902"/>
      <c r="HA37" s="1902"/>
      <c r="HB37" s="1902"/>
      <c r="HC37" s="1902"/>
      <c r="HD37" s="1902"/>
      <c r="HE37" s="1902"/>
      <c r="HF37" s="1902"/>
      <c r="HG37" s="1902"/>
      <c r="HH37" s="1902"/>
      <c r="HI37" s="1902"/>
      <c r="HJ37" s="1902"/>
      <c r="HK37" s="1902"/>
      <c r="HL37" s="1902"/>
      <c r="HM37" s="1902"/>
      <c r="HN37" s="1902"/>
      <c r="HO37" s="1902"/>
      <c r="HP37" s="1902"/>
      <c r="HQ37" s="1902"/>
      <c r="HR37" s="1902"/>
      <c r="HS37" s="1902"/>
      <c r="HT37" s="1902"/>
      <c r="HU37" s="1902"/>
      <c r="HV37" s="1902"/>
      <c r="HW37" s="1902"/>
      <c r="HX37" s="1902"/>
      <c r="HY37" s="1902"/>
      <c r="HZ37" s="1902"/>
      <c r="IA37" s="1902"/>
      <c r="IB37" s="1902"/>
      <c r="IC37" s="1902"/>
      <c r="ID37" s="1902"/>
      <c r="IE37" s="1902"/>
      <c r="IF37" s="1902"/>
      <c r="IG37" s="1902"/>
      <c r="IH37" s="1902"/>
      <c r="II37" s="1902"/>
      <c r="IJ37" s="1902"/>
      <c r="IK37" s="1902"/>
      <c r="IL37" s="1902"/>
      <c r="IM37" s="1902"/>
      <c r="IN37" s="1902"/>
      <c r="IO37" s="1902"/>
      <c r="IP37" s="1902"/>
      <c r="IQ37" s="1902"/>
      <c r="IR37" s="1902"/>
      <c r="IS37" s="1902"/>
      <c r="IT37" s="1902"/>
      <c r="IU37" s="1902"/>
      <c r="IV37" s="1902"/>
      <c r="IW37" s="1902"/>
      <c r="IX37" s="1902"/>
      <c r="IY37" s="1902"/>
      <c r="IZ37" s="1902"/>
      <c r="JA37" s="1902"/>
      <c r="JB37" s="1902"/>
      <c r="JC37" s="1902"/>
      <c r="JD37" s="1902"/>
      <c r="JE37" s="1902"/>
      <c r="JF37" s="1902"/>
      <c r="JG37" s="1902"/>
      <c r="JH37" s="1902"/>
      <c r="JI37" s="1902"/>
      <c r="JJ37" s="1902"/>
      <c r="JK37" s="1902"/>
      <c r="JL37" s="1902"/>
      <c r="JM37" s="1902"/>
      <c r="JN37" s="1902"/>
      <c r="JO37" s="1902"/>
      <c r="JP37" s="1902"/>
      <c r="JQ37" s="1902"/>
      <c r="JR37" s="1902"/>
      <c r="JS37" s="1902"/>
      <c r="JT37" s="1902"/>
      <c r="JU37" s="1902"/>
      <c r="JV37" s="1902"/>
      <c r="JW37" s="1902"/>
      <c r="JX37" s="1902"/>
      <c r="JY37" s="1902"/>
      <c r="JZ37" s="1902"/>
      <c r="KA37" s="1902"/>
      <c r="KB37" s="1902"/>
      <c r="KC37" s="1902"/>
      <c r="KD37" s="1902"/>
      <c r="KE37" s="1902"/>
      <c r="KF37" s="1902"/>
      <c r="KG37" s="1902"/>
      <c r="KH37" s="1902"/>
      <c r="KI37" s="1902"/>
      <c r="KJ37" s="1902"/>
      <c r="KK37" s="1902"/>
      <c r="KL37" s="1902"/>
      <c r="KM37" s="1902"/>
      <c r="KN37" s="1902"/>
      <c r="KO37" s="1902"/>
      <c r="KP37" s="1902"/>
      <c r="KQ37" s="1902"/>
      <c r="KR37" s="1902"/>
      <c r="KS37" s="1902"/>
      <c r="KT37" s="1902"/>
      <c r="KU37" s="1902"/>
      <c r="KV37" s="1902"/>
      <c r="KW37" s="1902"/>
      <c r="KX37" s="1902"/>
      <c r="KY37" s="1902"/>
      <c r="KZ37" s="1902"/>
      <c r="LA37" s="1902"/>
      <c r="LB37" s="1902"/>
      <c r="LC37" s="1902"/>
      <c r="LD37" s="1902"/>
      <c r="LE37" s="1902"/>
      <c r="LF37" s="1902"/>
      <c r="LG37" s="1902"/>
      <c r="LH37" s="1902"/>
      <c r="LI37" s="1902"/>
      <c r="LJ37" s="1902"/>
      <c r="LK37" s="1902"/>
      <c r="LL37" s="1902"/>
      <c r="LM37" s="1902"/>
      <c r="LN37" s="1902"/>
      <c r="LO37" s="1902"/>
      <c r="LP37" s="1902"/>
      <c r="LQ37" s="1902"/>
      <c r="LR37" s="1902"/>
      <c r="LS37" s="1902"/>
      <c r="LT37" s="1902"/>
      <c r="LU37" s="1902"/>
      <c r="LV37" s="1902"/>
      <c r="LW37" s="1902"/>
      <c r="LX37" s="1902"/>
      <c r="LY37" s="1902"/>
      <c r="LZ37" s="1902"/>
      <c r="MA37" s="1902"/>
      <c r="MB37" s="1902"/>
      <c r="MC37" s="1902"/>
      <c r="MD37" s="1902"/>
      <c r="ME37" s="1902"/>
      <c r="MF37" s="1902"/>
      <c r="MG37" s="1902"/>
      <c r="MH37" s="1902"/>
      <c r="MI37" s="1902"/>
      <c r="MJ37" s="1902"/>
      <c r="MK37" s="1902"/>
      <c r="ML37" s="1902"/>
      <c r="MM37" s="1902"/>
      <c r="MN37" s="1902"/>
      <c r="MO37" s="1902"/>
      <c r="MP37" s="1902"/>
      <c r="MQ37" s="1902"/>
      <c r="MR37" s="1902"/>
      <c r="MS37" s="1902"/>
      <c r="MT37" s="1902"/>
      <c r="MU37" s="1902"/>
      <c r="MV37" s="1902"/>
      <c r="MW37" s="1902"/>
      <c r="MX37" s="1902"/>
      <c r="MY37" s="1902"/>
      <c r="MZ37" s="1902"/>
      <c r="NA37" s="1902"/>
      <c r="NB37" s="1902"/>
      <c r="NC37" s="1902"/>
      <c r="ND37" s="1902"/>
      <c r="NE37" s="1902"/>
      <c r="NF37" s="1902"/>
      <c r="NG37" s="1902"/>
      <c r="NH37" s="1902"/>
      <c r="NI37" s="1902"/>
      <c r="NJ37" s="1902"/>
      <c r="NK37" s="1902"/>
      <c r="NL37" s="1902"/>
      <c r="NM37" s="1902"/>
      <c r="NN37" s="1902"/>
      <c r="NO37" s="1902"/>
      <c r="NP37" s="1902"/>
      <c r="NQ37" s="1902"/>
      <c r="NR37" s="1902"/>
      <c r="NS37" s="1902"/>
      <c r="NT37" s="1902"/>
      <c r="NU37" s="1902"/>
      <c r="NV37" s="1902"/>
      <c r="NW37" s="1902"/>
      <c r="NX37" s="1902"/>
      <c r="NY37" s="1902"/>
      <c r="NZ37" s="1902"/>
      <c r="OA37" s="1902"/>
      <c r="OB37" s="1902"/>
      <c r="OC37" s="1902"/>
      <c r="OD37" s="1902"/>
      <c r="OE37" s="1902"/>
      <c r="OF37" s="1902"/>
      <c r="OG37" s="1902"/>
      <c r="OH37" s="1902"/>
      <c r="OI37" s="1902"/>
      <c r="OJ37" s="1902"/>
      <c r="OK37" s="1902"/>
      <c r="OL37" s="1902"/>
      <c r="OM37" s="1902"/>
      <c r="ON37" s="1902"/>
    </row>
    <row r="38" spans="1:404" ht="30" customHeight="1">
      <c r="A38" s="1902"/>
      <c r="B38" s="882"/>
      <c r="C38" s="38"/>
      <c r="D38" s="38"/>
      <c r="E38" s="38"/>
      <c r="F38" s="38"/>
      <c r="G38" s="38"/>
      <c r="H38" s="38"/>
      <c r="I38" s="293"/>
      <c r="J38" s="293"/>
      <c r="K38" s="293"/>
      <c r="L38" s="293"/>
      <c r="M38" s="293"/>
      <c r="N38" s="293"/>
      <c r="O38" s="293"/>
      <c r="P38" s="37"/>
      <c r="Q38" s="1756"/>
      <c r="R38" s="37"/>
      <c r="S38" s="37"/>
      <c r="T38" s="1902"/>
      <c r="U38" s="1902"/>
      <c r="V38" s="1902"/>
      <c r="W38" s="1902"/>
      <c r="X38" s="1902"/>
      <c r="Y38" s="1902"/>
      <c r="Z38" s="1902"/>
      <c r="AA38" s="1902"/>
      <c r="AB38" s="1902"/>
      <c r="AC38" s="1902"/>
      <c r="AD38" s="1902"/>
      <c r="AE38" s="1902"/>
      <c r="AF38" s="38"/>
      <c r="AG38" s="38"/>
      <c r="AH38" s="38"/>
      <c r="AI38" s="38"/>
      <c r="AJ38" s="38"/>
      <c r="AK38" s="293"/>
      <c r="AL38" s="293"/>
      <c r="AM38" s="293"/>
      <c r="AN38" s="293"/>
      <c r="AO38" s="293"/>
      <c r="AP38" s="1902"/>
      <c r="AQ38" s="1902"/>
      <c r="AR38" s="1902"/>
      <c r="AS38" s="1902"/>
      <c r="AT38" s="1902"/>
      <c r="AU38" s="1902"/>
      <c r="AV38" s="1902"/>
      <c r="AW38" s="1902"/>
      <c r="AX38" s="1902"/>
      <c r="AY38" s="1902"/>
      <c r="AZ38" s="1902"/>
      <c r="BA38" s="1902"/>
      <c r="BB38" s="1902"/>
      <c r="BC38" s="1902"/>
      <c r="BD38" s="1902"/>
      <c r="BE38" s="1902"/>
      <c r="BF38" s="1902"/>
      <c r="BG38" s="1902"/>
      <c r="BH38" s="1902"/>
      <c r="BI38" s="1902"/>
      <c r="BJ38" s="1902"/>
      <c r="BK38" s="1902"/>
      <c r="BL38" s="1902"/>
      <c r="BM38" s="1902"/>
      <c r="BN38" s="1902"/>
      <c r="BO38" s="1902"/>
      <c r="BP38" s="1902"/>
      <c r="BQ38" s="1902"/>
      <c r="BR38" s="1902"/>
      <c r="BS38" s="1902"/>
      <c r="BT38" s="1902"/>
      <c r="BU38" s="1902"/>
      <c r="BV38" s="1902"/>
      <c r="BW38" s="1902"/>
      <c r="BX38" s="1902"/>
      <c r="BY38" s="1902"/>
      <c r="BZ38" s="1902"/>
      <c r="CA38" s="1902"/>
      <c r="CB38" s="1902"/>
      <c r="CC38" s="1902"/>
      <c r="CD38" s="1902"/>
      <c r="CE38" s="1902"/>
      <c r="CF38" s="1902"/>
      <c r="CG38" s="1902"/>
      <c r="CH38" s="1902"/>
      <c r="CI38" s="1902"/>
      <c r="CJ38" s="1902"/>
      <c r="CK38" s="1902"/>
      <c r="CL38" s="1902"/>
      <c r="CM38" s="1902"/>
      <c r="CN38" s="1902"/>
      <c r="CO38" s="1902"/>
      <c r="CP38" s="1902"/>
      <c r="CQ38" s="1902"/>
      <c r="CR38" s="1902"/>
      <c r="CS38" s="1902"/>
      <c r="CT38" s="1902"/>
      <c r="CU38" s="1902"/>
      <c r="CV38" s="1902"/>
      <c r="CW38" s="1902"/>
      <c r="CX38" s="1902"/>
      <c r="CY38" s="1902"/>
      <c r="CZ38" s="1902"/>
      <c r="DA38" s="1902"/>
      <c r="DB38" s="1902"/>
      <c r="DC38" s="1902"/>
      <c r="DD38" s="1902"/>
      <c r="DE38" s="1902"/>
      <c r="DF38" s="1902"/>
      <c r="DG38" s="1902"/>
      <c r="DH38" s="1902"/>
      <c r="DI38" s="1902"/>
      <c r="DJ38" s="1902"/>
      <c r="DK38" s="1902"/>
      <c r="DL38" s="1902"/>
      <c r="DM38" s="1902"/>
      <c r="DN38" s="1902"/>
      <c r="DO38" s="1902"/>
      <c r="DP38" s="1902"/>
      <c r="DQ38" s="1902"/>
      <c r="DR38" s="1902"/>
      <c r="DS38" s="1902"/>
      <c r="DT38" s="1902"/>
      <c r="DU38" s="1902"/>
      <c r="DV38" s="1902"/>
      <c r="DW38" s="1902"/>
      <c r="DX38" s="1902"/>
      <c r="DY38" s="1902"/>
      <c r="DZ38" s="1902"/>
      <c r="EA38" s="1902"/>
      <c r="EB38" s="1902"/>
      <c r="EC38" s="1902"/>
      <c r="ED38" s="1902"/>
      <c r="EE38" s="1902"/>
      <c r="EF38" s="1902"/>
      <c r="EG38" s="1902"/>
      <c r="EH38" s="1902"/>
      <c r="EI38" s="1902"/>
      <c r="EJ38" s="1902"/>
      <c r="EK38" s="1902"/>
      <c r="EL38" s="1902"/>
      <c r="EM38" s="1902"/>
      <c r="EN38" s="1902"/>
      <c r="EO38" s="1902"/>
      <c r="EP38" s="1902"/>
      <c r="EQ38" s="1902"/>
      <c r="ER38" s="1902"/>
      <c r="ES38" s="1902"/>
      <c r="ET38" s="1902"/>
      <c r="EU38" s="1902"/>
      <c r="EV38" s="1902"/>
      <c r="EW38" s="1902"/>
      <c r="EX38" s="1902"/>
      <c r="EY38" s="1902"/>
      <c r="EZ38" s="1902"/>
      <c r="FA38" s="1902"/>
      <c r="FB38" s="1902"/>
      <c r="FC38" s="1902"/>
      <c r="FD38" s="1902"/>
      <c r="FE38" s="1902"/>
      <c r="FF38" s="1902"/>
      <c r="FG38" s="1902"/>
      <c r="FH38" s="1902"/>
      <c r="FI38" s="1902"/>
      <c r="FJ38" s="1902"/>
      <c r="FK38" s="1902"/>
      <c r="FL38" s="1902"/>
      <c r="FM38" s="1902"/>
      <c r="FN38" s="1902"/>
      <c r="FO38" s="1902"/>
      <c r="FP38" s="1902"/>
      <c r="FQ38" s="1902"/>
      <c r="FR38" s="1902"/>
      <c r="FS38" s="1902"/>
      <c r="FT38" s="1902"/>
      <c r="FU38" s="1902"/>
      <c r="FV38" s="1902"/>
      <c r="FW38" s="1902"/>
      <c r="FX38" s="1902"/>
      <c r="FY38" s="1902"/>
      <c r="FZ38" s="1902"/>
      <c r="GA38" s="1902"/>
      <c r="GB38" s="1902"/>
      <c r="GC38" s="1902"/>
      <c r="GD38" s="1902"/>
      <c r="GE38" s="1902"/>
      <c r="GF38" s="1902"/>
      <c r="GG38" s="1902"/>
      <c r="GH38" s="1902"/>
      <c r="GI38" s="1902"/>
      <c r="GJ38" s="1902"/>
      <c r="GK38" s="1902"/>
      <c r="GL38" s="1902"/>
      <c r="GM38" s="1902"/>
      <c r="GN38" s="1902"/>
      <c r="GO38" s="1902"/>
      <c r="GP38" s="1902"/>
      <c r="GQ38" s="1902"/>
      <c r="GR38" s="1902"/>
      <c r="GS38" s="1902"/>
      <c r="GT38" s="1902"/>
      <c r="GU38" s="1902"/>
      <c r="GV38" s="1902"/>
      <c r="GW38" s="1902"/>
      <c r="GX38" s="1902"/>
      <c r="GY38" s="1902"/>
      <c r="GZ38" s="1902"/>
      <c r="HA38" s="1902"/>
      <c r="HB38" s="1902"/>
      <c r="HC38" s="1902"/>
      <c r="HD38" s="1902"/>
      <c r="HE38" s="1902"/>
      <c r="HF38" s="1902"/>
      <c r="HG38" s="1902"/>
      <c r="HH38" s="1902"/>
      <c r="HI38" s="1902"/>
      <c r="HJ38" s="1902"/>
      <c r="HK38" s="1902"/>
      <c r="HL38" s="1902"/>
      <c r="HM38" s="1902"/>
      <c r="HN38" s="1902"/>
      <c r="HO38" s="1902"/>
      <c r="HP38" s="1902"/>
      <c r="HQ38" s="1902"/>
      <c r="HR38" s="1902"/>
      <c r="HS38" s="1902"/>
      <c r="HT38" s="1902"/>
      <c r="HU38" s="1902"/>
      <c r="HV38" s="1902"/>
      <c r="HW38" s="1902"/>
      <c r="HX38" s="1902"/>
      <c r="HY38" s="1902"/>
      <c r="HZ38" s="1902"/>
      <c r="IA38" s="1902"/>
      <c r="IB38" s="1902"/>
      <c r="IC38" s="1902"/>
      <c r="ID38" s="1902"/>
      <c r="IE38" s="1902"/>
      <c r="IF38" s="1902"/>
      <c r="IG38" s="1902"/>
      <c r="IH38" s="1902"/>
      <c r="II38" s="1902"/>
      <c r="IJ38" s="1902"/>
      <c r="IK38" s="1902"/>
      <c r="IL38" s="1902"/>
      <c r="IM38" s="1902"/>
      <c r="IN38" s="1902"/>
      <c r="IO38" s="1902"/>
      <c r="IP38" s="1902"/>
      <c r="IQ38" s="1902"/>
      <c r="IR38" s="1902"/>
      <c r="IS38" s="1902"/>
      <c r="IT38" s="1902"/>
      <c r="IU38" s="1902"/>
      <c r="IV38" s="1902"/>
      <c r="IW38" s="1902"/>
      <c r="IX38" s="1902"/>
      <c r="IY38" s="1902"/>
      <c r="IZ38" s="1902"/>
      <c r="JA38" s="1902"/>
      <c r="JB38" s="1902"/>
      <c r="JC38" s="1902"/>
      <c r="JD38" s="1902"/>
      <c r="JE38" s="1902"/>
      <c r="JF38" s="1902"/>
      <c r="JG38" s="1902"/>
      <c r="JH38" s="1902"/>
      <c r="JI38" s="1902"/>
      <c r="JJ38" s="1902"/>
      <c r="JK38" s="1902"/>
      <c r="JL38" s="1902"/>
      <c r="JM38" s="1902"/>
      <c r="JN38" s="1902"/>
      <c r="JO38" s="1902"/>
      <c r="JP38" s="1902"/>
      <c r="JQ38" s="1902"/>
      <c r="JR38" s="1902"/>
      <c r="JS38" s="1902"/>
      <c r="JT38" s="1902"/>
      <c r="JU38" s="1902"/>
      <c r="JV38" s="1902"/>
      <c r="JW38" s="1902"/>
      <c r="JX38" s="1902"/>
      <c r="JY38" s="1902"/>
      <c r="JZ38" s="1902"/>
      <c r="KA38" s="1902"/>
      <c r="KB38" s="1902"/>
      <c r="KC38" s="1902"/>
      <c r="KD38" s="1902"/>
      <c r="KE38" s="1902"/>
      <c r="KF38" s="1902"/>
      <c r="KG38" s="1902"/>
      <c r="KH38" s="1902"/>
      <c r="KI38" s="1902"/>
      <c r="KJ38" s="1902"/>
      <c r="KK38" s="1902"/>
      <c r="KL38" s="1902"/>
      <c r="KM38" s="1902"/>
      <c r="KN38" s="1902"/>
      <c r="KO38" s="1902"/>
      <c r="KP38" s="1902"/>
      <c r="KQ38" s="1902"/>
      <c r="KR38" s="1902"/>
      <c r="KS38" s="1902"/>
      <c r="KT38" s="1902"/>
      <c r="KU38" s="1902"/>
      <c r="KV38" s="1902"/>
      <c r="KW38" s="1902"/>
      <c r="KX38" s="1902"/>
      <c r="KY38" s="1902"/>
      <c r="KZ38" s="1902"/>
      <c r="LA38" s="1902"/>
      <c r="LB38" s="1902"/>
      <c r="LC38" s="1902"/>
      <c r="LD38" s="1902"/>
      <c r="LE38" s="1902"/>
      <c r="LF38" s="1902"/>
      <c r="LG38" s="1902"/>
      <c r="LH38" s="1902"/>
      <c r="LI38" s="1902"/>
      <c r="LJ38" s="1902"/>
      <c r="LK38" s="1902"/>
      <c r="LL38" s="1902"/>
      <c r="LM38" s="1902"/>
      <c r="LN38" s="1902"/>
      <c r="LO38" s="1902"/>
      <c r="LP38" s="1902"/>
      <c r="LQ38" s="1902"/>
      <c r="LR38" s="1902"/>
      <c r="LS38" s="1902"/>
      <c r="LT38" s="1902"/>
      <c r="LU38" s="1902"/>
      <c r="LV38" s="1902"/>
      <c r="LW38" s="1902"/>
      <c r="LX38" s="1902"/>
      <c r="LY38" s="1902"/>
      <c r="LZ38" s="1902"/>
      <c r="MA38" s="1902"/>
      <c r="MB38" s="1902"/>
      <c r="MC38" s="1902"/>
      <c r="MD38" s="1902"/>
      <c r="ME38" s="1902"/>
      <c r="MF38" s="1902"/>
      <c r="MG38" s="1902"/>
      <c r="MH38" s="1902"/>
      <c r="MI38" s="1902"/>
      <c r="MJ38" s="1902"/>
      <c r="MK38" s="1902"/>
      <c r="ML38" s="1902"/>
      <c r="MM38" s="1902"/>
      <c r="MN38" s="1902"/>
      <c r="MO38" s="1902"/>
      <c r="MP38" s="1902"/>
      <c r="MQ38" s="1902"/>
      <c r="MR38" s="1902"/>
      <c r="MS38" s="1902"/>
      <c r="MT38" s="1902"/>
      <c r="MU38" s="1902"/>
      <c r="MV38" s="1902"/>
      <c r="MW38" s="1902"/>
      <c r="MX38" s="1902"/>
      <c r="MY38" s="1902"/>
      <c r="MZ38" s="1902"/>
      <c r="NA38" s="1902"/>
      <c r="NB38" s="1902"/>
      <c r="NC38" s="1902"/>
      <c r="ND38" s="1902"/>
      <c r="NE38" s="1902"/>
      <c r="NF38" s="1902"/>
      <c r="NG38" s="1902"/>
      <c r="NH38" s="1902"/>
      <c r="NI38" s="1902"/>
      <c r="NJ38" s="1902"/>
      <c r="NK38" s="1902"/>
      <c r="NL38" s="1902"/>
      <c r="NM38" s="1902"/>
      <c r="NN38" s="1902"/>
      <c r="NO38" s="1902"/>
      <c r="NP38" s="1902"/>
      <c r="NQ38" s="1902"/>
      <c r="NR38" s="1902"/>
      <c r="NS38" s="1902"/>
      <c r="NT38" s="1902"/>
      <c r="NU38" s="1902"/>
      <c r="NV38" s="1902"/>
      <c r="NW38" s="1902"/>
      <c r="NX38" s="1902"/>
      <c r="NY38" s="1902"/>
      <c r="NZ38" s="1902"/>
      <c r="OA38" s="1902"/>
      <c r="OB38" s="1902"/>
      <c r="OC38" s="1902"/>
      <c r="OD38" s="1902"/>
      <c r="OE38" s="1902"/>
      <c r="OF38" s="1902"/>
      <c r="OG38" s="1902"/>
      <c r="OH38" s="1902"/>
      <c r="OI38" s="1902"/>
      <c r="OJ38" s="1902"/>
      <c r="OK38" s="1902"/>
      <c r="OL38" s="1902"/>
      <c r="OM38" s="1902"/>
      <c r="ON38" s="1902"/>
    </row>
    <row r="39" spans="1:404">
      <c r="A39" s="1902"/>
      <c r="B39" s="1933"/>
      <c r="C39" s="1902"/>
      <c r="D39" s="1902"/>
      <c r="E39" s="1902"/>
      <c r="F39" s="1902"/>
      <c r="G39" s="1902"/>
      <c r="H39" s="1902"/>
      <c r="I39" s="1902"/>
      <c r="J39" s="1902"/>
      <c r="K39" s="1902"/>
      <c r="L39" s="1902"/>
      <c r="M39" s="1902"/>
      <c r="N39" s="1902"/>
      <c r="O39" s="1940"/>
      <c r="Q39" s="1757"/>
      <c r="S39" s="1902"/>
      <c r="T39" s="1902"/>
      <c r="U39" s="1902"/>
      <c r="V39" s="1902"/>
      <c r="W39" s="1902"/>
      <c r="X39" s="1902"/>
      <c r="Y39" s="1902"/>
      <c r="Z39" s="1902"/>
      <c r="AA39" s="1902"/>
      <c r="AB39" s="1902"/>
      <c r="AC39" s="1902"/>
      <c r="AD39" s="1902"/>
      <c r="AE39" s="1902"/>
      <c r="AF39" s="1902"/>
      <c r="AG39" s="1902"/>
      <c r="AH39" s="1902"/>
      <c r="AI39" s="1902"/>
      <c r="AJ39" s="1902"/>
      <c r="AK39" s="1902"/>
      <c r="AL39" s="1902"/>
      <c r="AM39" s="1902"/>
      <c r="AN39" s="1902"/>
      <c r="AO39" s="1902"/>
      <c r="AP39" s="1902"/>
      <c r="AQ39" s="1902"/>
      <c r="AR39" s="1902"/>
      <c r="AS39" s="1902"/>
      <c r="AT39" s="1902"/>
      <c r="AU39" s="1902"/>
      <c r="AV39" s="1902"/>
      <c r="AW39" s="1902"/>
      <c r="AX39" s="1902"/>
      <c r="AY39" s="1902"/>
      <c r="AZ39" s="1902"/>
      <c r="BA39" s="1902"/>
      <c r="BB39" s="1902"/>
      <c r="BC39" s="1902"/>
      <c r="BD39" s="1902"/>
      <c r="BE39" s="1902"/>
      <c r="BF39" s="1902"/>
      <c r="BG39" s="1902"/>
      <c r="BH39" s="1902"/>
      <c r="BI39" s="1902"/>
      <c r="BJ39" s="1902"/>
      <c r="BK39" s="1902"/>
      <c r="BL39" s="1902"/>
      <c r="BM39" s="1902"/>
      <c r="BN39" s="1902"/>
      <c r="BO39" s="1902"/>
      <c r="BP39" s="1902"/>
      <c r="BQ39" s="1902"/>
      <c r="BR39" s="1902"/>
      <c r="BS39" s="1902"/>
      <c r="BT39" s="1902"/>
      <c r="BU39" s="1902"/>
      <c r="BV39" s="1902"/>
      <c r="BW39" s="1902"/>
      <c r="BX39" s="1902"/>
      <c r="BY39" s="1902"/>
      <c r="BZ39" s="1902"/>
      <c r="CA39" s="1902"/>
      <c r="CB39" s="1902"/>
      <c r="CC39" s="1902"/>
      <c r="CD39" s="1902"/>
      <c r="CE39" s="1902"/>
      <c r="CF39" s="1902"/>
      <c r="CG39" s="1902"/>
      <c r="CH39" s="1902"/>
      <c r="CI39" s="1902"/>
      <c r="CJ39" s="1902"/>
      <c r="CK39" s="1902"/>
      <c r="CL39" s="1902"/>
      <c r="CM39" s="1902"/>
      <c r="CN39" s="1902"/>
      <c r="CO39" s="1902"/>
      <c r="CP39" s="1902"/>
      <c r="CQ39" s="1902"/>
      <c r="CR39" s="1902"/>
      <c r="CS39" s="1902"/>
      <c r="CT39" s="1902"/>
      <c r="CU39" s="1902"/>
      <c r="CV39" s="1902"/>
      <c r="CW39" s="1902"/>
      <c r="CX39" s="1902"/>
      <c r="CY39" s="1902"/>
      <c r="CZ39" s="1902"/>
      <c r="DA39" s="1902"/>
      <c r="DB39" s="1902"/>
      <c r="DC39" s="1902"/>
      <c r="DD39" s="1902"/>
      <c r="DE39" s="1902"/>
      <c r="DF39" s="1902"/>
      <c r="DG39" s="1902"/>
      <c r="DH39" s="1902"/>
      <c r="DI39" s="1902"/>
      <c r="DJ39" s="1902"/>
      <c r="DK39" s="1902"/>
      <c r="DL39" s="1902"/>
      <c r="DM39" s="1902"/>
      <c r="DN39" s="1902"/>
      <c r="DO39" s="1902"/>
      <c r="DP39" s="1902"/>
      <c r="DQ39" s="1902"/>
      <c r="DR39" s="1902"/>
      <c r="DS39" s="1902"/>
      <c r="DT39" s="1902"/>
      <c r="DU39" s="1902"/>
      <c r="DV39" s="1902"/>
      <c r="DW39" s="1902"/>
      <c r="DX39" s="1902"/>
      <c r="DY39" s="1902"/>
      <c r="DZ39" s="1902"/>
      <c r="EA39" s="1902"/>
      <c r="EB39" s="1902"/>
      <c r="EC39" s="1902"/>
      <c r="ED39" s="1902"/>
      <c r="EE39" s="1902"/>
      <c r="EF39" s="1902"/>
      <c r="EG39" s="1902"/>
      <c r="EH39" s="1902"/>
      <c r="EI39" s="1902"/>
      <c r="EJ39" s="1902"/>
      <c r="EK39" s="1902"/>
      <c r="EL39" s="1902"/>
      <c r="EM39" s="1902"/>
      <c r="EN39" s="1902"/>
      <c r="EO39" s="1902"/>
      <c r="EP39" s="1902"/>
      <c r="EQ39" s="1902"/>
      <c r="ER39" s="1902"/>
      <c r="ES39" s="1902"/>
      <c r="ET39" s="1902"/>
      <c r="EU39" s="1902"/>
      <c r="EV39" s="1902"/>
      <c r="EW39" s="1902"/>
      <c r="EX39" s="1902"/>
      <c r="EY39" s="1902"/>
      <c r="EZ39" s="1902"/>
      <c r="FA39" s="1902"/>
      <c r="FB39" s="1902"/>
      <c r="FC39" s="1902"/>
      <c r="FD39" s="1902"/>
      <c r="FE39" s="1902"/>
      <c r="FF39" s="1902"/>
      <c r="FG39" s="1902"/>
      <c r="FH39" s="1902"/>
      <c r="FI39" s="1902"/>
      <c r="FJ39" s="1902"/>
      <c r="FK39" s="1902"/>
      <c r="FL39" s="1902"/>
      <c r="FM39" s="1902"/>
      <c r="FN39" s="1902"/>
      <c r="FO39" s="1902"/>
      <c r="FP39" s="1902"/>
      <c r="FQ39" s="1902"/>
      <c r="FR39" s="1902"/>
      <c r="FS39" s="1902"/>
      <c r="FT39" s="1902"/>
      <c r="FU39" s="1902"/>
      <c r="FV39" s="1902"/>
      <c r="FW39" s="1902"/>
      <c r="FX39" s="1902"/>
      <c r="FY39" s="1902"/>
      <c r="FZ39" s="1902"/>
      <c r="GA39" s="1902"/>
      <c r="GB39" s="1902"/>
      <c r="GC39" s="1902"/>
      <c r="GD39" s="1902"/>
      <c r="GE39" s="1902"/>
      <c r="GF39" s="1902"/>
      <c r="GG39" s="1902"/>
      <c r="GH39" s="1902"/>
      <c r="GI39" s="1902"/>
      <c r="GJ39" s="1902"/>
      <c r="GK39" s="1902"/>
      <c r="GL39" s="1902"/>
      <c r="GM39" s="1902"/>
      <c r="GN39" s="1902"/>
      <c r="GO39" s="1902"/>
      <c r="GP39" s="1902"/>
      <c r="GQ39" s="1902"/>
      <c r="GR39" s="1902"/>
      <c r="GS39" s="1902"/>
      <c r="GT39" s="1902"/>
      <c r="GU39" s="1902"/>
      <c r="GV39" s="1902"/>
      <c r="GW39" s="1902"/>
      <c r="GX39" s="1902"/>
      <c r="GY39" s="1902"/>
      <c r="GZ39" s="1902"/>
      <c r="HA39" s="1902"/>
      <c r="HB39" s="1902"/>
      <c r="HC39" s="1902"/>
      <c r="HD39" s="1902"/>
      <c r="HE39" s="1902"/>
      <c r="HF39" s="1902"/>
      <c r="HG39" s="1902"/>
      <c r="HH39" s="1902"/>
      <c r="HI39" s="1902"/>
      <c r="HJ39" s="1902"/>
      <c r="HK39" s="1902"/>
      <c r="HL39" s="1902"/>
      <c r="HM39" s="1902"/>
      <c r="HN39" s="1902"/>
      <c r="HO39" s="1902"/>
      <c r="HP39" s="1902"/>
      <c r="HQ39" s="1902"/>
      <c r="HR39" s="1902"/>
      <c r="HS39" s="1902"/>
      <c r="HT39" s="1902"/>
      <c r="HU39" s="1902"/>
      <c r="HV39" s="1902"/>
      <c r="HW39" s="1902"/>
      <c r="HX39" s="1902"/>
      <c r="HY39" s="1902"/>
      <c r="HZ39" s="1902"/>
      <c r="IA39" s="1902"/>
      <c r="IB39" s="1902"/>
      <c r="IC39" s="1902"/>
      <c r="ID39" s="1902"/>
      <c r="IE39" s="1902"/>
      <c r="IF39" s="1902"/>
      <c r="IG39" s="1902"/>
      <c r="IH39" s="1902"/>
      <c r="II39" s="1902"/>
      <c r="IJ39" s="1902"/>
      <c r="IK39" s="1902"/>
      <c r="IL39" s="1902"/>
      <c r="IM39" s="1902"/>
      <c r="IN39" s="1902"/>
      <c r="IO39" s="1902"/>
      <c r="IP39" s="1902"/>
      <c r="IQ39" s="1902"/>
      <c r="IR39" s="1902"/>
      <c r="IS39" s="1902"/>
      <c r="IT39" s="1902"/>
      <c r="IU39" s="1902"/>
      <c r="IV39" s="1902"/>
      <c r="IW39" s="1902"/>
      <c r="IX39" s="1902"/>
      <c r="IY39" s="1902"/>
      <c r="IZ39" s="1902"/>
      <c r="JA39" s="1902"/>
      <c r="JB39" s="1902"/>
      <c r="JC39" s="1902"/>
      <c r="JD39" s="1902"/>
      <c r="JE39" s="1902"/>
      <c r="JF39" s="1902"/>
      <c r="JG39" s="1902"/>
      <c r="JH39" s="1902"/>
      <c r="JI39" s="1902"/>
      <c r="JJ39" s="1902"/>
      <c r="JK39" s="1902"/>
      <c r="JL39" s="1902"/>
      <c r="JM39" s="1902"/>
      <c r="JN39" s="1902"/>
      <c r="JO39" s="1902"/>
      <c r="JP39" s="1902"/>
      <c r="JQ39" s="1902"/>
      <c r="JR39" s="1902"/>
      <c r="JS39" s="1902"/>
      <c r="JT39" s="1902"/>
      <c r="JU39" s="1902"/>
      <c r="JV39" s="1902"/>
      <c r="JW39" s="1902"/>
      <c r="JX39" s="1902"/>
      <c r="JY39" s="1902"/>
      <c r="JZ39" s="1902"/>
      <c r="KA39" s="1902"/>
      <c r="KB39" s="1902"/>
      <c r="KC39" s="1902"/>
      <c r="KD39" s="1902"/>
      <c r="KE39" s="1902"/>
      <c r="KF39" s="1902"/>
      <c r="KG39" s="1902"/>
      <c r="KH39" s="1902"/>
      <c r="KI39" s="1902"/>
      <c r="KJ39" s="1902"/>
      <c r="KK39" s="1902"/>
      <c r="KL39" s="1902"/>
      <c r="KM39" s="1902"/>
      <c r="KN39" s="1902"/>
      <c r="KO39" s="1902"/>
      <c r="KP39" s="1902"/>
      <c r="KQ39" s="1902"/>
      <c r="KR39" s="1902"/>
      <c r="KS39" s="1902"/>
      <c r="KT39" s="1902"/>
      <c r="KU39" s="1902"/>
      <c r="KV39" s="1902"/>
      <c r="KW39" s="1902"/>
      <c r="KX39" s="1902"/>
      <c r="KY39" s="1902"/>
      <c r="KZ39" s="1902"/>
      <c r="LA39" s="1902"/>
      <c r="LB39" s="1902"/>
      <c r="LC39" s="1902"/>
      <c r="LD39" s="1902"/>
      <c r="LE39" s="1902"/>
      <c r="LF39" s="1902"/>
      <c r="LG39" s="1902"/>
      <c r="LH39" s="1902"/>
      <c r="LI39" s="1902"/>
      <c r="LJ39" s="1902"/>
      <c r="LK39" s="1902"/>
      <c r="LL39" s="1902"/>
      <c r="LM39" s="1902"/>
      <c r="LN39" s="1902"/>
      <c r="LO39" s="1902"/>
      <c r="LP39" s="1902"/>
      <c r="LQ39" s="1902"/>
      <c r="LR39" s="1902"/>
      <c r="LS39" s="1902"/>
      <c r="LT39" s="1902"/>
      <c r="LU39" s="1902"/>
      <c r="LV39" s="1902"/>
      <c r="LW39" s="1902"/>
      <c r="LX39" s="1902"/>
      <c r="LY39" s="1902"/>
      <c r="LZ39" s="1902"/>
      <c r="MA39" s="1902"/>
      <c r="MB39" s="1902"/>
      <c r="MC39" s="1902"/>
      <c r="MD39" s="1902"/>
      <c r="ME39" s="1902"/>
      <c r="MF39" s="1902"/>
      <c r="MG39" s="1902"/>
      <c r="MH39" s="1902"/>
      <c r="MI39" s="1902"/>
      <c r="MJ39" s="1902"/>
      <c r="MK39" s="1902"/>
      <c r="ML39" s="1902"/>
      <c r="MM39" s="1902"/>
      <c r="MN39" s="1902"/>
      <c r="MO39" s="1902"/>
      <c r="MP39" s="1902"/>
      <c r="MQ39" s="1902"/>
      <c r="MR39" s="1902"/>
      <c r="MS39" s="1902"/>
      <c r="MT39" s="1902"/>
      <c r="MU39" s="1902"/>
      <c r="MV39" s="1902"/>
      <c r="MW39" s="1902"/>
      <c r="MX39" s="1902"/>
      <c r="MY39" s="1902"/>
      <c r="MZ39" s="1902"/>
      <c r="NA39" s="1902"/>
      <c r="NB39" s="1902"/>
      <c r="NC39" s="1902"/>
      <c r="ND39" s="1902"/>
      <c r="NE39" s="1902"/>
      <c r="NF39" s="1902"/>
      <c r="NG39" s="1902"/>
      <c r="NH39" s="1902"/>
      <c r="NI39" s="1902"/>
      <c r="NJ39" s="1902"/>
      <c r="NK39" s="1902"/>
      <c r="NL39" s="1902"/>
      <c r="NM39" s="1902"/>
      <c r="NN39" s="1902"/>
      <c r="NO39" s="1902"/>
      <c r="NP39" s="1902"/>
      <c r="NQ39" s="1902"/>
      <c r="NR39" s="1902"/>
      <c r="NS39" s="1902"/>
      <c r="NT39" s="1902"/>
      <c r="NU39" s="1902"/>
      <c r="NV39" s="1902"/>
      <c r="NW39" s="1902"/>
      <c r="NX39" s="1902"/>
      <c r="NY39" s="1902"/>
      <c r="NZ39" s="1902"/>
      <c r="OA39" s="1902"/>
      <c r="OB39" s="1902"/>
      <c r="OC39" s="1902"/>
      <c r="OD39" s="1902"/>
      <c r="OE39" s="1902"/>
      <c r="OF39" s="1902"/>
      <c r="OG39" s="1902"/>
      <c r="OH39" s="1902"/>
      <c r="OI39" s="1902"/>
      <c r="OJ39" s="1902"/>
      <c r="OK39" s="1902"/>
      <c r="OL39" s="1902"/>
      <c r="OM39" s="1902"/>
      <c r="ON39" s="1902"/>
    </row>
    <row r="40" spans="1:404">
      <c r="A40" s="1902"/>
      <c r="B40" s="1933"/>
      <c r="C40" s="1902"/>
      <c r="D40" s="1902"/>
      <c r="E40" s="1902"/>
      <c r="F40" s="1902"/>
      <c r="G40" s="1902"/>
      <c r="H40" s="1902"/>
      <c r="I40" s="1902"/>
      <c r="J40" s="1902"/>
      <c r="K40" s="1902"/>
      <c r="L40" s="1902"/>
      <c r="M40" s="1902"/>
      <c r="N40" s="1902"/>
      <c r="O40" s="1940"/>
      <c r="Q40" s="1757"/>
      <c r="S40" s="1902"/>
      <c r="T40" s="1902"/>
      <c r="U40" s="1902"/>
      <c r="V40" s="1902"/>
      <c r="W40" s="1902"/>
      <c r="X40" s="1902"/>
      <c r="Y40" s="1902"/>
      <c r="Z40" s="1902"/>
      <c r="AA40" s="1902"/>
      <c r="AB40" s="1902"/>
      <c r="AC40" s="1902"/>
      <c r="AD40" s="1902"/>
      <c r="AE40" s="1902"/>
      <c r="AF40" s="1902"/>
      <c r="AG40" s="1902"/>
      <c r="AH40" s="1902"/>
      <c r="AI40" s="1902"/>
      <c r="AJ40" s="1902"/>
      <c r="AK40" s="1902"/>
      <c r="AL40" s="1902"/>
      <c r="AM40" s="1902"/>
      <c r="AN40" s="1902"/>
      <c r="AO40" s="1902"/>
      <c r="AP40" s="1902"/>
      <c r="AQ40" s="1902"/>
      <c r="AR40" s="1902"/>
      <c r="AS40" s="1902"/>
      <c r="AT40" s="1902"/>
      <c r="AU40" s="1902"/>
      <c r="AV40" s="1902"/>
      <c r="AW40" s="1902"/>
      <c r="AX40" s="1902"/>
      <c r="AY40" s="1902"/>
      <c r="AZ40" s="1902"/>
      <c r="BA40" s="1902"/>
      <c r="BB40" s="1902"/>
      <c r="BC40" s="1902"/>
      <c r="BD40" s="1902"/>
      <c r="BE40" s="1902"/>
      <c r="BF40" s="1902"/>
      <c r="BG40" s="1902"/>
      <c r="BH40" s="1902"/>
      <c r="BI40" s="1902"/>
      <c r="BJ40" s="1902"/>
      <c r="BK40" s="1902"/>
      <c r="BL40" s="1902"/>
      <c r="BM40" s="1902"/>
      <c r="BN40" s="1902"/>
      <c r="BO40" s="1902"/>
      <c r="BP40" s="1902"/>
      <c r="BQ40" s="1902"/>
      <c r="BR40" s="1902"/>
      <c r="BS40" s="1902"/>
      <c r="BT40" s="1902"/>
      <c r="BU40" s="1902"/>
      <c r="BV40" s="1902"/>
      <c r="BW40" s="1902"/>
      <c r="BX40" s="1902"/>
      <c r="BY40" s="1902"/>
      <c r="BZ40" s="1902"/>
      <c r="CA40" s="1902"/>
      <c r="CB40" s="1902"/>
      <c r="CC40" s="1902"/>
      <c r="CD40" s="1902"/>
      <c r="CE40" s="1902"/>
      <c r="CF40" s="1902"/>
      <c r="CG40" s="1902"/>
      <c r="CH40" s="1902"/>
      <c r="CI40" s="1902"/>
      <c r="CJ40" s="1902"/>
      <c r="CK40" s="1902"/>
      <c r="CL40" s="1902"/>
      <c r="CM40" s="1902"/>
      <c r="CN40" s="1902"/>
      <c r="CO40" s="1902"/>
      <c r="CP40" s="1902"/>
      <c r="CQ40" s="1902"/>
      <c r="CR40" s="1902"/>
      <c r="CS40" s="1902"/>
      <c r="CT40" s="1902"/>
      <c r="CU40" s="1902"/>
      <c r="CV40" s="1902"/>
      <c r="CW40" s="1902"/>
      <c r="CX40" s="1902"/>
      <c r="CY40" s="1902"/>
      <c r="CZ40" s="1902"/>
      <c r="DA40" s="1902"/>
      <c r="DB40" s="1902"/>
      <c r="DC40" s="1902"/>
      <c r="DD40" s="1902"/>
      <c r="DE40" s="1902"/>
      <c r="DF40" s="1902"/>
      <c r="DG40" s="1902"/>
      <c r="DH40" s="1902"/>
      <c r="DI40" s="1902"/>
      <c r="DJ40" s="1902"/>
      <c r="DK40" s="1902"/>
      <c r="DL40" s="1902"/>
      <c r="DM40" s="1902"/>
      <c r="DN40" s="1902"/>
      <c r="DO40" s="1902"/>
      <c r="DP40" s="1902"/>
      <c r="DQ40" s="1902"/>
      <c r="DR40" s="1902"/>
      <c r="DS40" s="1902"/>
      <c r="DT40" s="1902"/>
      <c r="DU40" s="1902"/>
      <c r="DV40" s="1902"/>
      <c r="DW40" s="1902"/>
      <c r="DX40" s="1902"/>
      <c r="DY40" s="1902"/>
      <c r="DZ40" s="1902"/>
      <c r="EA40" s="1902"/>
      <c r="EB40" s="1902"/>
      <c r="EC40" s="1902"/>
      <c r="ED40" s="1902"/>
      <c r="EE40" s="1902"/>
      <c r="EF40" s="1902"/>
      <c r="EG40" s="1902"/>
      <c r="EH40" s="1902"/>
      <c r="EI40" s="1902"/>
      <c r="EJ40" s="1902"/>
      <c r="EK40" s="1902"/>
      <c r="EL40" s="1902"/>
      <c r="EM40" s="1902"/>
      <c r="EN40" s="1902"/>
      <c r="EO40" s="1902"/>
      <c r="EP40" s="1902"/>
      <c r="EQ40" s="1902"/>
      <c r="ER40" s="1902"/>
      <c r="ES40" s="1902"/>
      <c r="ET40" s="1902"/>
      <c r="EU40" s="1902"/>
      <c r="EV40" s="1902"/>
      <c r="EW40" s="1902"/>
      <c r="EX40" s="1902"/>
      <c r="EY40" s="1902"/>
      <c r="EZ40" s="1902"/>
      <c r="FA40" s="1902"/>
      <c r="FB40" s="1902"/>
      <c r="FC40" s="1902"/>
      <c r="FD40" s="1902"/>
      <c r="FE40" s="1902"/>
      <c r="FF40" s="1902"/>
      <c r="FG40" s="1902"/>
      <c r="FH40" s="1902"/>
      <c r="FI40" s="1902"/>
      <c r="FJ40" s="1902"/>
      <c r="FK40" s="1902"/>
      <c r="FL40" s="1902"/>
      <c r="FM40" s="1902"/>
      <c r="FN40" s="1902"/>
      <c r="FO40" s="1902"/>
      <c r="FP40" s="1902"/>
      <c r="FQ40" s="1902"/>
      <c r="FR40" s="1902"/>
      <c r="FS40" s="1902"/>
      <c r="FT40" s="1902"/>
      <c r="FU40" s="1902"/>
      <c r="FV40" s="1902"/>
      <c r="FW40" s="1902"/>
      <c r="FX40" s="1902"/>
      <c r="FY40" s="1902"/>
      <c r="FZ40" s="1902"/>
      <c r="GA40" s="1902"/>
      <c r="GB40" s="1902"/>
      <c r="GC40" s="1902"/>
      <c r="GD40" s="1902"/>
      <c r="GE40" s="1902"/>
      <c r="GF40" s="1902"/>
      <c r="GG40" s="1902"/>
      <c r="GH40" s="1902"/>
      <c r="GI40" s="1902"/>
      <c r="GJ40" s="1902"/>
      <c r="GK40" s="1902"/>
      <c r="GL40" s="1902"/>
      <c r="GM40" s="1902"/>
      <c r="GN40" s="1902"/>
      <c r="GO40" s="1902"/>
      <c r="GP40" s="1902"/>
      <c r="GQ40" s="1902"/>
      <c r="GR40" s="1902"/>
      <c r="GS40" s="1902"/>
      <c r="GT40" s="1902"/>
      <c r="GU40" s="1902"/>
      <c r="GV40" s="1902"/>
      <c r="GW40" s="1902"/>
      <c r="GX40" s="1902"/>
      <c r="GY40" s="1902"/>
      <c r="GZ40" s="1902"/>
      <c r="HA40" s="1902"/>
      <c r="HB40" s="1902"/>
      <c r="HC40" s="1902"/>
      <c r="HD40" s="1902"/>
      <c r="HE40" s="1902"/>
      <c r="HF40" s="1902"/>
      <c r="HG40" s="1902"/>
      <c r="HH40" s="1902"/>
      <c r="HI40" s="1902"/>
      <c r="HJ40" s="1902"/>
      <c r="HK40" s="1902"/>
      <c r="HL40" s="1902"/>
      <c r="HM40" s="1902"/>
      <c r="HN40" s="1902"/>
      <c r="HO40" s="1902"/>
      <c r="HP40" s="1902"/>
      <c r="HQ40" s="1902"/>
      <c r="HR40" s="1902"/>
      <c r="HS40" s="1902"/>
      <c r="HT40" s="1902"/>
      <c r="HU40" s="1902"/>
      <c r="HV40" s="1902"/>
      <c r="HW40" s="1902"/>
      <c r="HX40" s="1902"/>
      <c r="HY40" s="1902"/>
      <c r="HZ40" s="1902"/>
      <c r="IA40" s="1902"/>
      <c r="IB40" s="1902"/>
      <c r="IC40" s="1902"/>
      <c r="ID40" s="1902"/>
      <c r="IE40" s="1902"/>
      <c r="IF40" s="1902"/>
      <c r="IG40" s="1902"/>
      <c r="IH40" s="1902"/>
      <c r="II40" s="1902"/>
      <c r="IJ40" s="1902"/>
      <c r="IK40" s="1902"/>
      <c r="IL40" s="1902"/>
      <c r="IM40" s="1902"/>
      <c r="IN40" s="1902"/>
      <c r="IO40" s="1902"/>
      <c r="IP40" s="1902"/>
      <c r="IQ40" s="1902"/>
      <c r="IR40" s="1902"/>
      <c r="IS40" s="1902"/>
      <c r="IT40" s="1902"/>
      <c r="IU40" s="1902"/>
      <c r="IV40" s="1902"/>
      <c r="IW40" s="1902"/>
      <c r="IX40" s="1902"/>
      <c r="IY40" s="1902"/>
      <c r="IZ40" s="1902"/>
      <c r="JA40" s="1902"/>
      <c r="JB40" s="1902"/>
      <c r="JC40" s="1902"/>
      <c r="JD40" s="1902"/>
      <c r="JE40" s="1902"/>
      <c r="JF40" s="1902"/>
      <c r="JG40" s="1902"/>
      <c r="JH40" s="1902"/>
      <c r="JI40" s="1902"/>
      <c r="JJ40" s="1902"/>
      <c r="JK40" s="1902"/>
      <c r="JL40" s="1902"/>
      <c r="JM40" s="1902"/>
      <c r="JN40" s="1902"/>
      <c r="JO40" s="1902"/>
      <c r="JP40" s="1902"/>
      <c r="JQ40" s="1902"/>
      <c r="JR40" s="1902"/>
      <c r="JS40" s="1902"/>
      <c r="JT40" s="1902"/>
      <c r="JU40" s="1902"/>
      <c r="JV40" s="1902"/>
      <c r="JW40" s="1902"/>
      <c r="JX40" s="1902"/>
      <c r="JY40" s="1902"/>
      <c r="JZ40" s="1902"/>
      <c r="KA40" s="1902"/>
      <c r="KB40" s="1902"/>
      <c r="KC40" s="1902"/>
      <c r="KD40" s="1902"/>
      <c r="KE40" s="1902"/>
      <c r="KF40" s="1902"/>
      <c r="KG40" s="1902"/>
      <c r="KH40" s="1902"/>
      <c r="KI40" s="1902"/>
      <c r="KJ40" s="1902"/>
      <c r="KK40" s="1902"/>
      <c r="KL40" s="1902"/>
      <c r="KM40" s="1902"/>
      <c r="KN40" s="1902"/>
      <c r="KO40" s="1902"/>
      <c r="KP40" s="1902"/>
      <c r="KQ40" s="1902"/>
      <c r="KR40" s="1902"/>
      <c r="KS40" s="1902"/>
      <c r="KT40" s="1902"/>
      <c r="KU40" s="1902"/>
      <c r="KV40" s="1902"/>
      <c r="KW40" s="1902"/>
      <c r="KX40" s="1902"/>
      <c r="KY40" s="1902"/>
      <c r="KZ40" s="1902"/>
      <c r="LA40" s="1902"/>
      <c r="LB40" s="1902"/>
      <c r="LC40" s="1902"/>
      <c r="LD40" s="1902"/>
      <c r="LE40" s="1902"/>
      <c r="LF40" s="1902"/>
      <c r="LG40" s="1902"/>
      <c r="LH40" s="1902"/>
      <c r="LI40" s="1902"/>
      <c r="LJ40" s="1902"/>
      <c r="LK40" s="1902"/>
      <c r="LL40" s="1902"/>
      <c r="LM40" s="1902"/>
      <c r="LN40" s="1902"/>
      <c r="LO40" s="1902"/>
      <c r="LP40" s="1902"/>
      <c r="LQ40" s="1902"/>
      <c r="LR40" s="1902"/>
      <c r="LS40" s="1902"/>
      <c r="LT40" s="1902"/>
      <c r="LU40" s="1902"/>
      <c r="LV40" s="1902"/>
      <c r="LW40" s="1902"/>
      <c r="LX40" s="1902"/>
      <c r="LY40" s="1902"/>
      <c r="LZ40" s="1902"/>
      <c r="MA40" s="1902"/>
      <c r="MB40" s="1902"/>
      <c r="MC40" s="1902"/>
      <c r="MD40" s="1902"/>
      <c r="ME40" s="1902"/>
      <c r="MF40" s="1902"/>
      <c r="MG40" s="1902"/>
      <c r="MH40" s="1902"/>
      <c r="MI40" s="1902"/>
      <c r="MJ40" s="1902"/>
      <c r="MK40" s="1902"/>
      <c r="ML40" s="1902"/>
      <c r="MM40" s="1902"/>
      <c r="MN40" s="1902"/>
      <c r="MO40" s="1902"/>
      <c r="MP40" s="1902"/>
      <c r="MQ40" s="1902"/>
      <c r="MR40" s="1902"/>
      <c r="MS40" s="1902"/>
      <c r="MT40" s="1902"/>
      <c r="MU40" s="1902"/>
      <c r="MV40" s="1902"/>
      <c r="MW40" s="1902"/>
      <c r="MX40" s="1902"/>
      <c r="MY40" s="1902"/>
      <c r="MZ40" s="1902"/>
      <c r="NA40" s="1902"/>
      <c r="NB40" s="1902"/>
      <c r="NC40" s="1902"/>
      <c r="ND40" s="1902"/>
      <c r="NE40" s="1902"/>
      <c r="NF40" s="1902"/>
      <c r="NG40" s="1902"/>
      <c r="NH40" s="1902"/>
      <c r="NI40" s="1902"/>
      <c r="NJ40" s="1902"/>
      <c r="NK40" s="1902"/>
      <c r="NL40" s="1902"/>
      <c r="NM40" s="1902"/>
      <c r="NN40" s="1902"/>
      <c r="NO40" s="1902"/>
      <c r="NP40" s="1902"/>
      <c r="NQ40" s="1902"/>
      <c r="NR40" s="1902"/>
      <c r="NS40" s="1902"/>
      <c r="NT40" s="1902"/>
      <c r="NU40" s="1902"/>
      <c r="NV40" s="1902"/>
      <c r="NW40" s="1902"/>
      <c r="NX40" s="1902"/>
      <c r="NY40" s="1902"/>
      <c r="NZ40" s="1902"/>
      <c r="OA40" s="1902"/>
      <c r="OB40" s="1902"/>
      <c r="OC40" s="1902"/>
      <c r="OD40" s="1902"/>
      <c r="OE40" s="1902"/>
      <c r="OF40" s="1902"/>
      <c r="OG40" s="1902"/>
      <c r="OH40" s="1902"/>
      <c r="OI40" s="1902"/>
      <c r="OJ40" s="1902"/>
      <c r="OK40" s="1902"/>
      <c r="OL40" s="1902"/>
      <c r="OM40" s="1902"/>
      <c r="ON40" s="1902"/>
    </row>
    <row r="41" spans="1:404">
      <c r="A41" s="1902"/>
      <c r="B41" s="1933"/>
      <c r="C41" s="1902"/>
      <c r="D41" s="1902"/>
      <c r="E41" s="1902"/>
      <c r="F41" s="1902"/>
      <c r="G41" s="1902"/>
      <c r="H41" s="1902"/>
      <c r="I41" s="1902"/>
      <c r="J41" s="1902"/>
      <c r="K41" s="1902"/>
      <c r="L41" s="1902"/>
      <c r="M41" s="1902"/>
      <c r="N41" s="1902"/>
      <c r="O41" s="1940"/>
      <c r="Q41" s="1757"/>
      <c r="S41" s="1902"/>
      <c r="T41" s="1902"/>
      <c r="U41" s="1902"/>
      <c r="V41" s="1902"/>
      <c r="W41" s="1902"/>
      <c r="X41" s="1902"/>
      <c r="Y41" s="1902"/>
      <c r="Z41" s="1902"/>
      <c r="AA41" s="1902"/>
      <c r="AB41" s="1902"/>
      <c r="AC41" s="1902"/>
      <c r="AD41" s="1902"/>
      <c r="AE41" s="1902"/>
      <c r="AF41" s="1902"/>
      <c r="AG41" s="1902"/>
      <c r="AH41" s="1902"/>
      <c r="AI41" s="1902"/>
      <c r="AJ41" s="1902"/>
      <c r="AK41" s="1902"/>
      <c r="AL41" s="1902"/>
      <c r="AM41" s="1902"/>
      <c r="AN41" s="1902"/>
      <c r="AO41" s="1902"/>
      <c r="AP41" s="1902"/>
      <c r="AQ41" s="1902"/>
      <c r="AR41" s="1902"/>
      <c r="AS41" s="1902"/>
      <c r="AT41" s="1902"/>
      <c r="AU41" s="1902"/>
      <c r="AV41" s="1902"/>
      <c r="AW41" s="1902"/>
      <c r="AX41" s="1902"/>
      <c r="AY41" s="1902"/>
      <c r="AZ41" s="1902"/>
      <c r="BA41" s="1902"/>
      <c r="BB41" s="1902"/>
      <c r="BC41" s="1902"/>
      <c r="BD41" s="1902"/>
      <c r="BE41" s="1902"/>
      <c r="BF41" s="1902"/>
      <c r="BG41" s="1902"/>
      <c r="BH41" s="1902"/>
      <c r="BI41" s="1902"/>
      <c r="BJ41" s="1902"/>
      <c r="BK41" s="1902"/>
      <c r="BL41" s="1902"/>
      <c r="BM41" s="1902"/>
      <c r="BN41" s="1902"/>
      <c r="BO41" s="1902"/>
      <c r="BP41" s="1902"/>
      <c r="BQ41" s="1902"/>
      <c r="BR41" s="1902"/>
      <c r="BS41" s="1902"/>
      <c r="BT41" s="1902"/>
      <c r="BU41" s="1902"/>
      <c r="BV41" s="1902"/>
      <c r="BW41" s="1902"/>
      <c r="BX41" s="1902"/>
      <c r="BY41" s="1902"/>
      <c r="BZ41" s="1902"/>
      <c r="CA41" s="1902"/>
      <c r="CB41" s="1902"/>
      <c r="CC41" s="1902"/>
      <c r="CD41" s="1902"/>
      <c r="CE41" s="1902"/>
      <c r="CF41" s="1902"/>
      <c r="CG41" s="1902"/>
      <c r="CH41" s="1902"/>
      <c r="CI41" s="1902"/>
      <c r="CJ41" s="1902"/>
      <c r="CK41" s="1902"/>
      <c r="CL41" s="1902"/>
      <c r="CM41" s="1902"/>
      <c r="CN41" s="1902"/>
      <c r="CO41" s="1902"/>
      <c r="CP41" s="1902"/>
      <c r="CQ41" s="1902"/>
      <c r="CR41" s="1902"/>
      <c r="CS41" s="1902"/>
      <c r="CT41" s="1902"/>
      <c r="CU41" s="1902"/>
      <c r="CV41" s="1902"/>
      <c r="CW41" s="1902"/>
      <c r="CX41" s="1902"/>
      <c r="CY41" s="1902"/>
      <c r="CZ41" s="1902"/>
      <c r="DA41" s="1902"/>
      <c r="DB41" s="1902"/>
      <c r="DC41" s="1902"/>
      <c r="DD41" s="1902"/>
      <c r="DE41" s="1902"/>
      <c r="DF41" s="1902"/>
      <c r="DG41" s="1902"/>
      <c r="DH41" s="1902"/>
      <c r="DI41" s="1902"/>
      <c r="DJ41" s="1902"/>
      <c r="DK41" s="1902"/>
      <c r="DL41" s="1902"/>
      <c r="DM41" s="1902"/>
      <c r="DN41" s="1902"/>
      <c r="DO41" s="1902"/>
      <c r="DP41" s="1902"/>
      <c r="DQ41" s="1902"/>
      <c r="DR41" s="1902"/>
      <c r="DS41" s="1902"/>
      <c r="DT41" s="1902"/>
      <c r="DU41" s="1902"/>
      <c r="DV41" s="1902"/>
      <c r="DW41" s="1902"/>
      <c r="DX41" s="1902"/>
      <c r="DY41" s="1902"/>
      <c r="DZ41" s="1902"/>
      <c r="EA41" s="1902"/>
      <c r="EB41" s="1902"/>
      <c r="EC41" s="1902"/>
      <c r="ED41" s="1902"/>
      <c r="EE41" s="1902"/>
      <c r="EF41" s="1902"/>
      <c r="EG41" s="1902"/>
      <c r="EH41" s="1902"/>
      <c r="EI41" s="1902"/>
      <c r="EJ41" s="1902"/>
      <c r="EK41" s="1902"/>
      <c r="EL41" s="1902"/>
      <c r="EM41" s="1902"/>
      <c r="EN41" s="1902"/>
      <c r="EO41" s="1902"/>
      <c r="EP41" s="1902"/>
      <c r="EQ41" s="1902"/>
      <c r="ER41" s="1902"/>
      <c r="ES41" s="1902"/>
      <c r="ET41" s="1902"/>
      <c r="EU41" s="1902"/>
      <c r="EV41" s="1902"/>
      <c r="EW41" s="1902"/>
      <c r="EX41" s="1902"/>
      <c r="EY41" s="1902"/>
      <c r="EZ41" s="1902"/>
      <c r="FA41" s="1902"/>
      <c r="FB41" s="1902"/>
      <c r="FC41" s="1902"/>
      <c r="FD41" s="1902"/>
      <c r="FE41" s="1902"/>
      <c r="FF41" s="1902"/>
      <c r="FG41" s="1902"/>
      <c r="FH41" s="1902"/>
      <c r="FI41" s="1902"/>
      <c r="FJ41" s="1902"/>
      <c r="FK41" s="1902"/>
      <c r="FL41" s="1902"/>
      <c r="FM41" s="1902"/>
      <c r="FN41" s="1902"/>
      <c r="FO41" s="1902"/>
      <c r="FP41" s="1902"/>
      <c r="FQ41" s="1902"/>
      <c r="FR41" s="1902"/>
      <c r="FS41" s="1902"/>
      <c r="FT41" s="1902"/>
      <c r="FU41" s="1902"/>
      <c r="FV41" s="1902"/>
      <c r="FW41" s="1902"/>
      <c r="FX41" s="1902"/>
      <c r="FY41" s="1902"/>
      <c r="FZ41" s="1902"/>
      <c r="GA41" s="1902"/>
      <c r="GB41" s="1902"/>
      <c r="GC41" s="1902"/>
      <c r="GD41" s="1902"/>
      <c r="GE41" s="1902"/>
      <c r="GF41" s="1902"/>
      <c r="GG41" s="1902"/>
      <c r="GH41" s="1902"/>
      <c r="GI41" s="1902"/>
      <c r="GJ41" s="1902"/>
      <c r="GK41" s="1902"/>
      <c r="GL41" s="1902"/>
      <c r="GM41" s="1902"/>
      <c r="GN41" s="1902"/>
      <c r="GO41" s="1902"/>
      <c r="GP41" s="1902"/>
      <c r="GQ41" s="1902"/>
      <c r="GR41" s="1902"/>
      <c r="GS41" s="1902"/>
      <c r="GT41" s="1902"/>
      <c r="GU41" s="1902"/>
      <c r="GV41" s="1902"/>
      <c r="GW41" s="1902"/>
      <c r="GX41" s="1902"/>
      <c r="GY41" s="1902"/>
      <c r="GZ41" s="1902"/>
      <c r="HA41" s="1902"/>
      <c r="HB41" s="1902"/>
      <c r="HC41" s="1902"/>
      <c r="HD41" s="1902"/>
      <c r="HE41" s="1902"/>
      <c r="HF41" s="1902"/>
      <c r="HG41" s="1902"/>
      <c r="HH41" s="1902"/>
      <c r="HI41" s="1902"/>
      <c r="HJ41" s="1902"/>
      <c r="HK41" s="1902"/>
      <c r="HL41" s="1902"/>
      <c r="HM41" s="1902"/>
      <c r="HN41" s="1902"/>
      <c r="HO41" s="1902"/>
      <c r="HP41" s="1902"/>
      <c r="HQ41" s="1902"/>
      <c r="HR41" s="1902"/>
      <c r="HS41" s="1902"/>
      <c r="HT41" s="1902"/>
      <c r="HU41" s="1902"/>
      <c r="HV41" s="1902"/>
      <c r="HW41" s="1902"/>
      <c r="HX41" s="1902"/>
      <c r="HY41" s="1902"/>
      <c r="HZ41" s="1902"/>
      <c r="IA41" s="1902"/>
      <c r="IB41" s="1902"/>
      <c r="IC41" s="1902"/>
      <c r="ID41" s="1902"/>
      <c r="IE41" s="1902"/>
      <c r="IF41" s="1902"/>
      <c r="IG41" s="1902"/>
      <c r="IH41" s="1902"/>
      <c r="II41" s="1902"/>
      <c r="IJ41" s="1902"/>
      <c r="IK41" s="1902"/>
      <c r="IL41" s="1902"/>
      <c r="IM41" s="1902"/>
      <c r="IN41" s="1902"/>
      <c r="IO41" s="1902"/>
      <c r="IP41" s="1902"/>
      <c r="IQ41" s="1902"/>
      <c r="IR41" s="1902"/>
      <c r="IS41" s="1902"/>
      <c r="IT41" s="1902"/>
      <c r="IU41" s="1902"/>
      <c r="IV41" s="1902"/>
      <c r="IW41" s="1902"/>
      <c r="IX41" s="1902"/>
      <c r="IY41" s="1902"/>
      <c r="IZ41" s="1902"/>
      <c r="JA41" s="1902"/>
      <c r="JB41" s="1902"/>
      <c r="JC41" s="1902"/>
      <c r="JD41" s="1902"/>
      <c r="JE41" s="1902"/>
      <c r="JF41" s="1902"/>
      <c r="JG41" s="1902"/>
      <c r="JH41" s="1902"/>
      <c r="JI41" s="1902"/>
      <c r="JJ41" s="1902"/>
      <c r="JK41" s="1902"/>
      <c r="JL41" s="1902"/>
      <c r="JM41" s="1902"/>
      <c r="JN41" s="1902"/>
      <c r="JO41" s="1902"/>
      <c r="JP41" s="1902"/>
      <c r="JQ41" s="1902"/>
      <c r="JR41" s="1902"/>
      <c r="JS41" s="1902"/>
      <c r="JT41" s="1902"/>
      <c r="JU41" s="1902"/>
      <c r="JV41" s="1902"/>
      <c r="JW41" s="1902"/>
      <c r="JX41" s="1902"/>
      <c r="JY41" s="1902"/>
      <c r="JZ41" s="1902"/>
      <c r="KA41" s="1902"/>
      <c r="KB41" s="1902"/>
      <c r="KC41" s="1902"/>
      <c r="KD41" s="1902"/>
      <c r="KE41" s="1902"/>
      <c r="KF41" s="1902"/>
      <c r="KG41" s="1902"/>
      <c r="KH41" s="1902"/>
      <c r="KI41" s="1902"/>
      <c r="KJ41" s="1902"/>
      <c r="KK41" s="1902"/>
      <c r="KL41" s="1902"/>
      <c r="KM41" s="1902"/>
      <c r="KN41" s="1902"/>
      <c r="KO41" s="1902"/>
      <c r="KP41" s="1902"/>
      <c r="KQ41" s="1902"/>
      <c r="KR41" s="1902"/>
      <c r="KS41" s="1902"/>
      <c r="KT41" s="1902"/>
      <c r="KU41" s="1902"/>
      <c r="KV41" s="1902"/>
      <c r="KW41" s="1902"/>
      <c r="KX41" s="1902"/>
      <c r="KY41" s="1902"/>
      <c r="KZ41" s="1902"/>
      <c r="LA41" s="1902"/>
      <c r="LB41" s="1902"/>
      <c r="LC41" s="1902"/>
      <c r="LD41" s="1902"/>
      <c r="LE41" s="1902"/>
      <c r="LF41" s="1902"/>
      <c r="LG41" s="1902"/>
      <c r="LH41" s="1902"/>
      <c r="LI41" s="1902"/>
      <c r="LJ41" s="1902"/>
      <c r="LK41" s="1902"/>
      <c r="LL41" s="1902"/>
      <c r="LM41" s="1902"/>
      <c r="LN41" s="1902"/>
      <c r="LO41" s="1902"/>
      <c r="LP41" s="1902"/>
      <c r="LQ41" s="1902"/>
      <c r="LR41" s="1902"/>
      <c r="LS41" s="1902"/>
      <c r="LT41" s="1902"/>
      <c r="LU41" s="1902"/>
      <c r="LV41" s="1902"/>
      <c r="LW41" s="1902"/>
      <c r="LX41" s="1902"/>
      <c r="LY41" s="1902"/>
      <c r="LZ41" s="1902"/>
      <c r="MA41" s="1902"/>
      <c r="MB41" s="1902"/>
      <c r="MC41" s="1902"/>
      <c r="MD41" s="1902"/>
      <c r="ME41" s="1902"/>
      <c r="MF41" s="1902"/>
      <c r="MG41" s="1902"/>
      <c r="MH41" s="1902"/>
      <c r="MI41" s="1902"/>
      <c r="MJ41" s="1902"/>
      <c r="MK41" s="1902"/>
      <c r="ML41" s="1902"/>
      <c r="MM41" s="1902"/>
      <c r="MN41" s="1902"/>
      <c r="MO41" s="1902"/>
      <c r="MP41" s="1902"/>
      <c r="MQ41" s="1902"/>
      <c r="MR41" s="1902"/>
      <c r="MS41" s="1902"/>
      <c r="MT41" s="1902"/>
      <c r="MU41" s="1902"/>
      <c r="MV41" s="1902"/>
      <c r="MW41" s="1902"/>
      <c r="MX41" s="1902"/>
      <c r="MY41" s="1902"/>
      <c r="MZ41" s="1902"/>
      <c r="NA41" s="1902"/>
      <c r="NB41" s="1902"/>
      <c r="NC41" s="1902"/>
      <c r="ND41" s="1902"/>
      <c r="NE41" s="1902"/>
      <c r="NF41" s="1902"/>
      <c r="NG41" s="1902"/>
      <c r="NH41" s="1902"/>
      <c r="NI41" s="1902"/>
      <c r="NJ41" s="1902"/>
      <c r="NK41" s="1902"/>
      <c r="NL41" s="1902"/>
      <c r="NM41" s="1902"/>
      <c r="NN41" s="1902"/>
      <c r="NO41" s="1902"/>
      <c r="NP41" s="1902"/>
      <c r="NQ41" s="1902"/>
      <c r="NR41" s="1902"/>
      <c r="NS41" s="1902"/>
      <c r="NT41" s="1902"/>
      <c r="NU41" s="1902"/>
      <c r="NV41" s="1902"/>
      <c r="NW41" s="1902"/>
      <c r="NX41" s="1902"/>
      <c r="NY41" s="1902"/>
      <c r="NZ41" s="1902"/>
      <c r="OA41" s="1902"/>
      <c r="OB41" s="1902"/>
      <c r="OC41" s="1902"/>
      <c r="OD41" s="1902"/>
      <c r="OE41" s="1902"/>
      <c r="OF41" s="1902"/>
      <c r="OG41" s="1902"/>
      <c r="OH41" s="1902"/>
      <c r="OI41" s="1902"/>
      <c r="OJ41" s="1902"/>
      <c r="OK41" s="1902"/>
      <c r="OL41" s="1902"/>
      <c r="OM41" s="1902"/>
      <c r="ON41" s="1902"/>
    </row>
    <row r="42" spans="1:404">
      <c r="A42" s="1902"/>
      <c r="B42" s="1933"/>
      <c r="C42" s="1902"/>
      <c r="D42" s="1902"/>
      <c r="E42" s="1902"/>
      <c r="F42" s="1902"/>
      <c r="G42" s="1902"/>
      <c r="H42" s="1902"/>
      <c r="I42" s="1902"/>
      <c r="J42" s="1902"/>
      <c r="K42" s="1902"/>
      <c r="L42" s="1902"/>
      <c r="M42" s="1902"/>
      <c r="N42" s="1902"/>
      <c r="O42" s="1940"/>
      <c r="Q42" s="1757"/>
      <c r="S42" s="1902"/>
      <c r="T42" s="1902"/>
      <c r="U42" s="1902"/>
      <c r="V42" s="1902"/>
      <c r="W42" s="1902"/>
      <c r="X42" s="1902"/>
      <c r="Y42" s="1902"/>
      <c r="Z42" s="1902"/>
      <c r="AA42" s="1902"/>
      <c r="AB42" s="1902"/>
      <c r="AC42" s="1902"/>
      <c r="AD42" s="1902"/>
      <c r="AE42" s="1902"/>
      <c r="AF42" s="1902"/>
      <c r="AG42" s="1902"/>
      <c r="AH42" s="1902"/>
      <c r="AI42" s="1902"/>
      <c r="AJ42" s="1902"/>
      <c r="AK42" s="1902"/>
      <c r="AL42" s="1902"/>
      <c r="AM42" s="1902"/>
      <c r="AN42" s="1902"/>
      <c r="AO42" s="1902"/>
      <c r="AP42" s="1902"/>
      <c r="AQ42" s="1902"/>
      <c r="AR42" s="1902"/>
      <c r="AS42" s="1902"/>
      <c r="AT42" s="1902"/>
      <c r="AU42" s="1902"/>
      <c r="AV42" s="1902"/>
      <c r="AW42" s="1902"/>
      <c r="AX42" s="1902"/>
      <c r="AY42" s="1902"/>
      <c r="AZ42" s="1902"/>
      <c r="BA42" s="1902"/>
      <c r="BB42" s="1902"/>
      <c r="BC42" s="1902"/>
      <c r="BD42" s="1902"/>
      <c r="BE42" s="1902"/>
      <c r="BF42" s="1902"/>
      <c r="BG42" s="1902"/>
      <c r="BH42" s="1902"/>
      <c r="BI42" s="1902"/>
      <c r="BJ42" s="1902"/>
      <c r="BK42" s="1902"/>
      <c r="BL42" s="1902"/>
      <c r="BM42" s="1902"/>
      <c r="BN42" s="1902"/>
      <c r="BO42" s="1902"/>
      <c r="BP42" s="1902"/>
      <c r="BQ42" s="1902"/>
      <c r="BR42" s="1902"/>
      <c r="BS42" s="1902"/>
      <c r="BT42" s="1902"/>
      <c r="BU42" s="1902"/>
      <c r="BV42" s="1902"/>
      <c r="BW42" s="1902"/>
      <c r="BX42" s="1902"/>
      <c r="BY42" s="1902"/>
      <c r="BZ42" s="1902"/>
      <c r="CA42" s="1902"/>
      <c r="CB42" s="1902"/>
      <c r="CC42" s="1902"/>
      <c r="CD42" s="1902"/>
      <c r="CE42" s="1902"/>
      <c r="CF42" s="1902"/>
      <c r="CG42" s="1902"/>
      <c r="CH42" s="1902"/>
      <c r="CI42" s="1902"/>
      <c r="CJ42" s="1902"/>
      <c r="CK42" s="1902"/>
      <c r="CL42" s="1902"/>
      <c r="CM42" s="1902"/>
      <c r="CN42" s="1902"/>
      <c r="CO42" s="1902"/>
      <c r="CP42" s="1902"/>
      <c r="CQ42" s="1902"/>
      <c r="CR42" s="1902"/>
      <c r="CS42" s="1902"/>
      <c r="CT42" s="1902"/>
      <c r="CU42" s="1902"/>
      <c r="CV42" s="1902"/>
      <c r="CW42" s="1902"/>
      <c r="CX42" s="1902"/>
      <c r="CY42" s="1902"/>
      <c r="CZ42" s="1902"/>
      <c r="DA42" s="1902"/>
      <c r="DB42" s="1902"/>
      <c r="DC42" s="1902"/>
      <c r="DD42" s="1902"/>
      <c r="DE42" s="1902"/>
      <c r="DF42" s="1902"/>
      <c r="DG42" s="1902"/>
      <c r="DH42" s="1902"/>
      <c r="DI42" s="1902"/>
      <c r="DJ42" s="1902"/>
      <c r="DK42" s="1902"/>
      <c r="DL42" s="1902"/>
      <c r="DM42" s="1902"/>
      <c r="DN42" s="1902"/>
      <c r="DO42" s="1902"/>
      <c r="DP42" s="1902"/>
      <c r="DQ42" s="1902"/>
      <c r="DR42" s="1902"/>
      <c r="DS42" s="1902"/>
      <c r="DT42" s="1902"/>
      <c r="DU42" s="1902"/>
      <c r="DV42" s="1902"/>
      <c r="DW42" s="1902"/>
      <c r="DX42" s="1902"/>
      <c r="DY42" s="1902"/>
      <c r="DZ42" s="1902"/>
      <c r="EA42" s="1902"/>
      <c r="EB42" s="1902"/>
      <c r="EC42" s="1902"/>
      <c r="ED42" s="1902"/>
      <c r="EE42" s="1902"/>
      <c r="EF42" s="1902"/>
      <c r="EG42" s="1902"/>
      <c r="EH42" s="1902"/>
      <c r="EI42" s="1902"/>
      <c r="EJ42" s="1902"/>
      <c r="EK42" s="1902"/>
      <c r="EL42" s="1902"/>
      <c r="EM42" s="1902"/>
      <c r="EN42" s="1902"/>
      <c r="EO42" s="1902"/>
      <c r="EP42" s="1902"/>
      <c r="EQ42" s="1902"/>
      <c r="ER42" s="1902"/>
      <c r="ES42" s="1902"/>
      <c r="ET42" s="1902"/>
      <c r="EU42" s="1902"/>
      <c r="EV42" s="1902"/>
      <c r="EW42" s="1902"/>
      <c r="EX42" s="1902"/>
      <c r="EY42" s="1902"/>
      <c r="EZ42" s="1902"/>
      <c r="FA42" s="1902"/>
      <c r="FB42" s="1902"/>
      <c r="FC42" s="1902"/>
      <c r="FD42" s="1902"/>
      <c r="FE42" s="1902"/>
      <c r="FF42" s="1902"/>
      <c r="FG42" s="1902"/>
      <c r="FH42" s="1902"/>
      <c r="FI42" s="1902"/>
      <c r="FJ42" s="1902"/>
      <c r="FK42" s="1902"/>
      <c r="FL42" s="1902"/>
      <c r="FM42" s="1902"/>
      <c r="FN42" s="1902"/>
      <c r="FO42" s="1902"/>
      <c r="FP42" s="1902"/>
      <c r="FQ42" s="1902"/>
      <c r="FR42" s="1902"/>
      <c r="FS42" s="1902"/>
      <c r="FT42" s="1902"/>
      <c r="FU42" s="1902"/>
      <c r="FV42" s="1902"/>
      <c r="FW42" s="1902"/>
      <c r="FX42" s="1902"/>
      <c r="FY42" s="1902"/>
      <c r="FZ42" s="1902"/>
      <c r="GA42" s="1902"/>
      <c r="GB42" s="1902"/>
      <c r="GC42" s="1902"/>
      <c r="GD42" s="1902"/>
      <c r="GE42" s="1902"/>
      <c r="GF42" s="1902"/>
      <c r="GG42" s="1902"/>
      <c r="GH42" s="1902"/>
      <c r="GI42" s="1902"/>
      <c r="GJ42" s="1902"/>
      <c r="GK42" s="1902"/>
      <c r="GL42" s="1902"/>
      <c r="GM42" s="1902"/>
      <c r="GN42" s="1902"/>
      <c r="GO42" s="1902"/>
      <c r="GP42" s="1902"/>
      <c r="GQ42" s="1902"/>
      <c r="GR42" s="1902"/>
      <c r="GS42" s="1902"/>
      <c r="GT42" s="1902"/>
      <c r="GU42" s="1902"/>
      <c r="GV42" s="1902"/>
      <c r="GW42" s="1902"/>
      <c r="GX42" s="1902"/>
      <c r="GY42" s="1902"/>
      <c r="GZ42" s="1902"/>
      <c r="HA42" s="1902"/>
      <c r="HB42" s="1902"/>
      <c r="HC42" s="1902"/>
      <c r="HD42" s="1902"/>
      <c r="HE42" s="1902"/>
      <c r="HF42" s="1902"/>
      <c r="HG42" s="1902"/>
      <c r="HH42" s="1902"/>
      <c r="HI42" s="1902"/>
      <c r="HJ42" s="1902"/>
      <c r="HK42" s="1902"/>
      <c r="HL42" s="1902"/>
      <c r="HM42" s="1902"/>
      <c r="HN42" s="1902"/>
      <c r="HO42" s="1902"/>
      <c r="HP42" s="1902"/>
      <c r="HQ42" s="1902"/>
      <c r="HR42" s="1902"/>
      <c r="HS42" s="1902"/>
      <c r="HT42" s="1902"/>
      <c r="HU42" s="1902"/>
      <c r="HV42" s="1902"/>
      <c r="HW42" s="1902"/>
      <c r="HX42" s="1902"/>
      <c r="HY42" s="1902"/>
      <c r="HZ42" s="1902"/>
      <c r="IA42" s="1902"/>
      <c r="IB42" s="1902"/>
      <c r="IC42" s="1902"/>
      <c r="ID42" s="1902"/>
      <c r="IE42" s="1902"/>
      <c r="IF42" s="1902"/>
      <c r="IG42" s="1902"/>
      <c r="IH42" s="1902"/>
      <c r="II42" s="1902"/>
      <c r="IJ42" s="1902"/>
      <c r="IK42" s="1902"/>
      <c r="IL42" s="1902"/>
      <c r="IM42" s="1902"/>
      <c r="IN42" s="1902"/>
      <c r="IO42" s="1902"/>
      <c r="IP42" s="1902"/>
      <c r="IQ42" s="1902"/>
      <c r="IR42" s="1902"/>
      <c r="IS42" s="1902"/>
      <c r="IT42" s="1902"/>
      <c r="IU42" s="1902"/>
      <c r="IV42" s="1902"/>
      <c r="IW42" s="1902"/>
      <c r="IX42" s="1902"/>
      <c r="IY42" s="1902"/>
      <c r="IZ42" s="1902"/>
      <c r="JA42" s="1902"/>
      <c r="JB42" s="1902"/>
      <c r="JC42" s="1902"/>
      <c r="JD42" s="1902"/>
      <c r="JE42" s="1902"/>
      <c r="JF42" s="1902"/>
      <c r="JG42" s="1902"/>
      <c r="JH42" s="1902"/>
      <c r="JI42" s="1902"/>
      <c r="JJ42" s="1902"/>
      <c r="JK42" s="1902"/>
      <c r="JL42" s="1902"/>
      <c r="JM42" s="1902"/>
      <c r="JN42" s="1902"/>
      <c r="JO42" s="1902"/>
      <c r="JP42" s="1902"/>
      <c r="JQ42" s="1902"/>
      <c r="JR42" s="1902"/>
      <c r="JS42" s="1902"/>
      <c r="JT42" s="1902"/>
      <c r="JU42" s="1902"/>
      <c r="JV42" s="1902"/>
      <c r="JW42" s="1902"/>
      <c r="JX42" s="1902"/>
      <c r="JY42" s="1902"/>
      <c r="JZ42" s="1902"/>
      <c r="KA42" s="1902"/>
      <c r="KB42" s="1902"/>
      <c r="KC42" s="1902"/>
      <c r="KD42" s="1902"/>
      <c r="KE42" s="1902"/>
      <c r="KF42" s="1902"/>
      <c r="KG42" s="1902"/>
      <c r="KH42" s="1902"/>
      <c r="KI42" s="1902"/>
      <c r="KJ42" s="1902"/>
      <c r="KK42" s="1902"/>
      <c r="KL42" s="1902"/>
      <c r="KM42" s="1902"/>
      <c r="KN42" s="1902"/>
      <c r="KO42" s="1902"/>
      <c r="KP42" s="1902"/>
      <c r="KQ42" s="1902"/>
      <c r="KR42" s="1902"/>
      <c r="KS42" s="1902"/>
      <c r="KT42" s="1902"/>
      <c r="KU42" s="1902"/>
      <c r="KV42" s="1902"/>
      <c r="KW42" s="1902"/>
      <c r="KX42" s="1902"/>
      <c r="KY42" s="1902"/>
      <c r="KZ42" s="1902"/>
      <c r="LA42" s="1902"/>
      <c r="LB42" s="1902"/>
      <c r="LC42" s="1902"/>
      <c r="LD42" s="1902"/>
      <c r="LE42" s="1902"/>
      <c r="LF42" s="1902"/>
      <c r="LG42" s="1902"/>
      <c r="LH42" s="1902"/>
      <c r="LI42" s="1902"/>
      <c r="LJ42" s="1902"/>
      <c r="LK42" s="1902"/>
      <c r="LL42" s="1902"/>
      <c r="LM42" s="1902"/>
      <c r="LN42" s="1902"/>
      <c r="LO42" s="1902"/>
      <c r="LP42" s="1902"/>
      <c r="LQ42" s="1902"/>
      <c r="LR42" s="1902"/>
      <c r="LS42" s="1902"/>
      <c r="LT42" s="1902"/>
      <c r="LU42" s="1902"/>
      <c r="LV42" s="1902"/>
      <c r="LW42" s="1902"/>
      <c r="LX42" s="1902"/>
      <c r="LY42" s="1902"/>
      <c r="LZ42" s="1902"/>
      <c r="MA42" s="1902"/>
      <c r="MB42" s="1902"/>
      <c r="MC42" s="1902"/>
      <c r="MD42" s="1902"/>
      <c r="ME42" s="1902"/>
      <c r="MF42" s="1902"/>
      <c r="MG42" s="1902"/>
      <c r="MH42" s="1902"/>
      <c r="MI42" s="1902"/>
      <c r="MJ42" s="1902"/>
      <c r="MK42" s="1902"/>
      <c r="ML42" s="1902"/>
      <c r="MM42" s="1902"/>
      <c r="MN42" s="1902"/>
      <c r="MO42" s="1902"/>
      <c r="MP42" s="1902"/>
      <c r="MQ42" s="1902"/>
      <c r="MR42" s="1902"/>
      <c r="MS42" s="1902"/>
      <c r="MT42" s="1902"/>
      <c r="MU42" s="1902"/>
      <c r="MV42" s="1902"/>
      <c r="MW42" s="1902"/>
      <c r="MX42" s="1902"/>
      <c r="MY42" s="1902"/>
      <c r="MZ42" s="1902"/>
      <c r="NA42" s="1902"/>
      <c r="NB42" s="1902"/>
      <c r="NC42" s="1902"/>
      <c r="ND42" s="1902"/>
      <c r="NE42" s="1902"/>
      <c r="NF42" s="1902"/>
      <c r="NG42" s="1902"/>
      <c r="NH42" s="1902"/>
      <c r="NI42" s="1902"/>
      <c r="NJ42" s="1902"/>
      <c r="NK42" s="1902"/>
      <c r="NL42" s="1902"/>
      <c r="NM42" s="1902"/>
      <c r="NN42" s="1902"/>
      <c r="NO42" s="1902"/>
      <c r="NP42" s="1902"/>
      <c r="NQ42" s="1902"/>
      <c r="NR42" s="1902"/>
      <c r="NS42" s="1902"/>
      <c r="NT42" s="1902"/>
      <c r="NU42" s="1902"/>
      <c r="NV42" s="1902"/>
      <c r="NW42" s="1902"/>
      <c r="NX42" s="1902"/>
      <c r="NY42" s="1902"/>
      <c r="NZ42" s="1902"/>
      <c r="OA42" s="1902"/>
      <c r="OB42" s="1902"/>
      <c r="OC42" s="1902"/>
      <c r="OD42" s="1902"/>
      <c r="OE42" s="1902"/>
      <c r="OF42" s="1902"/>
      <c r="OG42" s="1902"/>
      <c r="OH42" s="1902"/>
      <c r="OI42" s="1902"/>
      <c r="OJ42" s="1902"/>
      <c r="OK42" s="1902"/>
      <c r="OL42" s="1902"/>
      <c r="OM42" s="1902"/>
      <c r="ON42" s="1902"/>
    </row>
    <row r="43" spans="1:404">
      <c r="A43" s="1902"/>
      <c r="B43" s="1933"/>
      <c r="C43" s="1902"/>
      <c r="D43" s="1902"/>
      <c r="E43" s="1902"/>
      <c r="F43" s="1902"/>
      <c r="G43" s="1902"/>
      <c r="H43" s="1902"/>
      <c r="I43" s="1902"/>
      <c r="J43" s="1902"/>
      <c r="K43" s="1902"/>
      <c r="L43" s="1902"/>
      <c r="M43" s="1902"/>
      <c r="N43" s="1902"/>
      <c r="O43" s="1940"/>
      <c r="Q43" s="1757"/>
      <c r="S43" s="1902"/>
      <c r="T43" s="1902"/>
      <c r="U43" s="1902"/>
      <c r="V43" s="1902"/>
      <c r="W43" s="1902"/>
      <c r="X43" s="1902"/>
      <c r="Y43" s="1902"/>
      <c r="Z43" s="1902"/>
      <c r="AA43" s="1902"/>
      <c r="AB43" s="1902"/>
      <c r="AC43" s="1902"/>
      <c r="AD43" s="1902"/>
      <c r="AE43" s="1902"/>
      <c r="AF43" s="1902"/>
      <c r="AG43" s="1902"/>
      <c r="AH43" s="1902"/>
      <c r="AI43" s="1902"/>
      <c r="AJ43" s="1902"/>
      <c r="AK43" s="1902"/>
      <c r="AL43" s="1902"/>
      <c r="AM43" s="1902"/>
      <c r="AN43" s="1902"/>
      <c r="AO43" s="1902"/>
      <c r="AP43" s="1902"/>
      <c r="AQ43" s="1902"/>
      <c r="AR43" s="1902"/>
      <c r="AS43" s="1902"/>
      <c r="AT43" s="1902"/>
      <c r="AU43" s="1902"/>
      <c r="AV43" s="1902"/>
      <c r="AW43" s="1902"/>
      <c r="AX43" s="1902"/>
      <c r="AY43" s="1902"/>
      <c r="AZ43" s="1902"/>
      <c r="BA43" s="1902"/>
      <c r="BB43" s="1902"/>
      <c r="BC43" s="1902"/>
      <c r="BD43" s="1902"/>
      <c r="BE43" s="1902"/>
      <c r="BF43" s="1902"/>
      <c r="BG43" s="1902"/>
      <c r="BH43" s="1902"/>
      <c r="BI43" s="1902"/>
      <c r="BJ43" s="1902"/>
      <c r="BK43" s="1902"/>
      <c r="BL43" s="1902"/>
      <c r="BM43" s="1902"/>
      <c r="BN43" s="1902"/>
      <c r="BO43" s="1902"/>
      <c r="BP43" s="1902"/>
      <c r="BQ43" s="1902"/>
      <c r="BR43" s="1902"/>
      <c r="BS43" s="1902"/>
      <c r="BT43" s="1902"/>
      <c r="BU43" s="1902"/>
      <c r="BV43" s="1902"/>
      <c r="BW43" s="1902"/>
      <c r="BX43" s="1902"/>
      <c r="BY43" s="1902"/>
      <c r="BZ43" s="1902"/>
      <c r="CA43" s="1902"/>
      <c r="CB43" s="1902"/>
      <c r="CC43" s="1902"/>
      <c r="CD43" s="1902"/>
      <c r="CE43" s="1902"/>
      <c r="CF43" s="1902"/>
      <c r="CG43" s="1902"/>
      <c r="CH43" s="1902"/>
      <c r="CI43" s="1902"/>
      <c r="CJ43" s="1902"/>
      <c r="CK43" s="1902"/>
      <c r="CL43" s="1902"/>
      <c r="CM43" s="1902"/>
      <c r="CN43" s="1902"/>
      <c r="CO43" s="1902"/>
      <c r="CP43" s="1902"/>
      <c r="CQ43" s="1902"/>
      <c r="CR43" s="1902"/>
      <c r="CS43" s="1902"/>
      <c r="CT43" s="1902"/>
      <c r="CU43" s="1902"/>
      <c r="CV43" s="1902"/>
      <c r="CW43" s="1902"/>
      <c r="CX43" s="1902"/>
      <c r="CY43" s="1902"/>
      <c r="CZ43" s="1902"/>
      <c r="DA43" s="1902"/>
      <c r="DB43" s="1902"/>
      <c r="DC43" s="1902"/>
      <c r="DD43" s="1902"/>
      <c r="DE43" s="1902"/>
      <c r="DF43" s="1902"/>
      <c r="DG43" s="1902"/>
      <c r="DH43" s="1902"/>
      <c r="DI43" s="1902"/>
      <c r="DJ43" s="1902"/>
      <c r="DK43" s="1902"/>
      <c r="DL43" s="1902"/>
      <c r="DM43" s="1902"/>
      <c r="DN43" s="1902"/>
      <c r="DO43" s="1902"/>
      <c r="DP43" s="1902"/>
      <c r="DQ43" s="1902"/>
      <c r="DR43" s="1902"/>
      <c r="DS43" s="1902"/>
      <c r="DT43" s="1902"/>
      <c r="DU43" s="1902"/>
      <c r="DV43" s="1902"/>
      <c r="DW43" s="1902"/>
      <c r="DX43" s="1902"/>
      <c r="DY43" s="1902"/>
      <c r="DZ43" s="1902"/>
      <c r="EA43" s="1902"/>
      <c r="EB43" s="1902"/>
      <c r="EC43" s="1902"/>
      <c r="ED43" s="1902"/>
      <c r="EE43" s="1902"/>
      <c r="EF43" s="1902"/>
      <c r="EG43" s="1902"/>
      <c r="EH43" s="1902"/>
      <c r="EI43" s="1902"/>
      <c r="EJ43" s="1902"/>
      <c r="EK43" s="1902"/>
      <c r="EL43" s="1902"/>
      <c r="EM43" s="1902"/>
      <c r="EN43" s="1902"/>
      <c r="EO43" s="1902"/>
      <c r="EP43" s="1902"/>
      <c r="EQ43" s="1902"/>
      <c r="ER43" s="1902"/>
      <c r="ES43" s="1902"/>
      <c r="ET43" s="1902"/>
      <c r="EU43" s="1902"/>
      <c r="EV43" s="1902"/>
      <c r="EW43" s="1902"/>
      <c r="EX43" s="1902"/>
      <c r="EY43" s="1902"/>
      <c r="EZ43" s="1902"/>
      <c r="FA43" s="1902"/>
      <c r="FB43" s="1902"/>
      <c r="FC43" s="1902"/>
      <c r="FD43" s="1902"/>
      <c r="FE43" s="1902"/>
      <c r="FF43" s="1902"/>
      <c r="FG43" s="1902"/>
      <c r="FH43" s="1902"/>
      <c r="FI43" s="1902"/>
      <c r="FJ43" s="1902"/>
      <c r="FK43" s="1902"/>
      <c r="FL43" s="1902"/>
      <c r="FM43" s="1902"/>
      <c r="FN43" s="1902"/>
      <c r="FO43" s="1902"/>
      <c r="FP43" s="1902"/>
      <c r="FQ43" s="1902"/>
      <c r="FR43" s="1902"/>
      <c r="FS43" s="1902"/>
      <c r="FT43" s="1902"/>
      <c r="FU43" s="1902"/>
      <c r="FV43" s="1902"/>
      <c r="FW43" s="1902"/>
      <c r="FX43" s="1902"/>
      <c r="FY43" s="1902"/>
      <c r="FZ43" s="1902"/>
      <c r="GA43" s="1902"/>
      <c r="GB43" s="1902"/>
      <c r="GC43" s="1902"/>
      <c r="GD43" s="1902"/>
      <c r="GE43" s="1902"/>
      <c r="GF43" s="1902"/>
      <c r="GG43" s="1902"/>
      <c r="GH43" s="1902"/>
      <c r="GI43" s="1902"/>
      <c r="GJ43" s="1902"/>
      <c r="GK43" s="1902"/>
      <c r="GL43" s="1902"/>
      <c r="GM43" s="1902"/>
      <c r="GN43" s="1902"/>
      <c r="GO43" s="1902"/>
      <c r="GP43" s="1902"/>
      <c r="GQ43" s="1902"/>
      <c r="GR43" s="1902"/>
      <c r="GS43" s="1902"/>
      <c r="GT43" s="1902"/>
      <c r="GU43" s="1902"/>
      <c r="GV43" s="1902"/>
      <c r="GW43" s="1902"/>
      <c r="GX43" s="1902"/>
      <c r="GY43" s="1902"/>
      <c r="GZ43" s="1902"/>
      <c r="HA43" s="1902"/>
      <c r="HB43" s="1902"/>
      <c r="HC43" s="1902"/>
      <c r="HD43" s="1902"/>
      <c r="HE43" s="1902"/>
      <c r="HF43" s="1902"/>
      <c r="HG43" s="1902"/>
      <c r="HH43" s="1902"/>
      <c r="HI43" s="1902"/>
      <c r="HJ43" s="1902"/>
      <c r="HK43" s="1902"/>
      <c r="HL43" s="1902"/>
      <c r="HM43" s="1902"/>
      <c r="HN43" s="1902"/>
      <c r="HO43" s="1902"/>
      <c r="HP43" s="1902"/>
      <c r="HQ43" s="1902"/>
      <c r="HR43" s="1902"/>
      <c r="HS43" s="1902"/>
      <c r="HT43" s="1902"/>
      <c r="HU43" s="1902"/>
      <c r="HV43" s="1902"/>
      <c r="HW43" s="1902"/>
      <c r="HX43" s="1902"/>
      <c r="HY43" s="1902"/>
      <c r="HZ43" s="1902"/>
      <c r="IA43" s="1902"/>
      <c r="IB43" s="1902"/>
      <c r="IC43" s="1902"/>
      <c r="ID43" s="1902"/>
      <c r="IE43" s="1902"/>
      <c r="IF43" s="1902"/>
      <c r="IG43" s="1902"/>
      <c r="IH43" s="1902"/>
      <c r="II43" s="1902"/>
      <c r="IJ43" s="1902"/>
      <c r="IK43" s="1902"/>
      <c r="IL43" s="1902"/>
      <c r="IM43" s="1902"/>
      <c r="IN43" s="1902"/>
      <c r="IO43" s="1902"/>
      <c r="IP43" s="1902"/>
      <c r="IQ43" s="1902"/>
      <c r="IR43" s="1902"/>
      <c r="IS43" s="1902"/>
      <c r="IT43" s="1902"/>
      <c r="IU43" s="1902"/>
      <c r="IV43" s="1902"/>
      <c r="IW43" s="1902"/>
      <c r="IX43" s="1902"/>
      <c r="IY43" s="1902"/>
      <c r="IZ43" s="1902"/>
      <c r="JA43" s="1902"/>
      <c r="JB43" s="1902"/>
      <c r="JC43" s="1902"/>
      <c r="JD43" s="1902"/>
      <c r="JE43" s="1902"/>
      <c r="JF43" s="1902"/>
      <c r="JG43" s="1902"/>
      <c r="JH43" s="1902"/>
      <c r="JI43" s="1902"/>
      <c r="JJ43" s="1902"/>
      <c r="JK43" s="1902"/>
      <c r="JL43" s="1902"/>
      <c r="JM43" s="1902"/>
      <c r="JN43" s="1902"/>
      <c r="JO43" s="1902"/>
      <c r="JP43" s="1902"/>
      <c r="JQ43" s="1902"/>
      <c r="JR43" s="1902"/>
      <c r="JS43" s="1902"/>
      <c r="JT43" s="1902"/>
      <c r="JU43" s="1902"/>
      <c r="JV43" s="1902"/>
      <c r="JW43" s="1902"/>
      <c r="JX43" s="1902"/>
      <c r="JY43" s="1902"/>
      <c r="JZ43" s="1902"/>
      <c r="KA43" s="1902"/>
      <c r="KB43" s="1902"/>
      <c r="KC43" s="1902"/>
      <c r="KD43" s="1902"/>
      <c r="KE43" s="1902"/>
      <c r="KF43" s="1902"/>
      <c r="KG43" s="1902"/>
      <c r="KH43" s="1902"/>
      <c r="KI43" s="1902"/>
      <c r="KJ43" s="1902"/>
      <c r="KK43" s="1902"/>
      <c r="KL43" s="1902"/>
      <c r="KM43" s="1902"/>
      <c r="KN43" s="1902"/>
      <c r="KO43" s="1902"/>
      <c r="KP43" s="1902"/>
      <c r="KQ43" s="1902"/>
      <c r="KR43" s="1902"/>
      <c r="KS43" s="1902"/>
      <c r="KT43" s="1902"/>
      <c r="KU43" s="1902"/>
      <c r="KV43" s="1902"/>
      <c r="KW43" s="1902"/>
      <c r="KX43" s="1902"/>
      <c r="KY43" s="1902"/>
      <c r="KZ43" s="1902"/>
      <c r="LA43" s="1902"/>
      <c r="LB43" s="1902"/>
      <c r="LC43" s="1902"/>
      <c r="LD43" s="1902"/>
      <c r="LE43" s="1902"/>
      <c r="LF43" s="1902"/>
      <c r="LG43" s="1902"/>
      <c r="LH43" s="1902"/>
      <c r="LI43" s="1902"/>
      <c r="LJ43" s="1902"/>
      <c r="LK43" s="1902"/>
      <c r="LL43" s="1902"/>
      <c r="LM43" s="1902"/>
      <c r="LN43" s="1902"/>
      <c r="LO43" s="1902"/>
      <c r="LP43" s="1902"/>
      <c r="LQ43" s="1902"/>
      <c r="LR43" s="1902"/>
      <c r="LS43" s="1902"/>
      <c r="LT43" s="1902"/>
      <c r="LU43" s="1902"/>
      <c r="LV43" s="1902"/>
      <c r="LW43" s="1902"/>
      <c r="LX43" s="1902"/>
      <c r="LY43" s="1902"/>
      <c r="LZ43" s="1902"/>
      <c r="MA43" s="1902"/>
      <c r="MB43" s="1902"/>
      <c r="MC43" s="1902"/>
      <c r="MD43" s="1902"/>
      <c r="ME43" s="1902"/>
      <c r="MF43" s="1902"/>
      <c r="MG43" s="1902"/>
      <c r="MH43" s="1902"/>
      <c r="MI43" s="1902"/>
      <c r="MJ43" s="1902"/>
      <c r="MK43" s="1902"/>
      <c r="ML43" s="1902"/>
      <c r="MM43" s="1902"/>
      <c r="MN43" s="1902"/>
      <c r="MO43" s="1902"/>
      <c r="MP43" s="1902"/>
      <c r="MQ43" s="1902"/>
      <c r="MR43" s="1902"/>
      <c r="MS43" s="1902"/>
      <c r="MT43" s="1902"/>
      <c r="MU43" s="1902"/>
      <c r="MV43" s="1902"/>
      <c r="MW43" s="1902"/>
      <c r="MX43" s="1902"/>
      <c r="MY43" s="1902"/>
      <c r="MZ43" s="1902"/>
      <c r="NA43" s="1902"/>
      <c r="NB43" s="1902"/>
      <c r="NC43" s="1902"/>
      <c r="ND43" s="1902"/>
      <c r="NE43" s="1902"/>
      <c r="NF43" s="1902"/>
      <c r="NG43" s="1902"/>
      <c r="NH43" s="1902"/>
      <c r="NI43" s="1902"/>
      <c r="NJ43" s="1902"/>
      <c r="NK43" s="1902"/>
      <c r="NL43" s="1902"/>
      <c r="NM43" s="1902"/>
      <c r="NN43" s="1902"/>
      <c r="NO43" s="1902"/>
      <c r="NP43" s="1902"/>
      <c r="NQ43" s="1902"/>
      <c r="NR43" s="1902"/>
      <c r="NS43" s="1902"/>
      <c r="NT43" s="1902"/>
      <c r="NU43" s="1902"/>
      <c r="NV43" s="1902"/>
      <c r="NW43" s="1902"/>
      <c r="NX43" s="1902"/>
      <c r="NY43" s="1902"/>
      <c r="NZ43" s="1902"/>
      <c r="OA43" s="1902"/>
      <c r="OB43" s="1902"/>
      <c r="OC43" s="1902"/>
      <c r="OD43" s="1902"/>
      <c r="OE43" s="1902"/>
      <c r="OF43" s="1902"/>
      <c r="OG43" s="1902"/>
      <c r="OH43" s="1902"/>
      <c r="OI43" s="1902"/>
      <c r="OJ43" s="1902"/>
      <c r="OK43" s="1902"/>
      <c r="OL43" s="1902"/>
      <c r="OM43" s="1902"/>
      <c r="ON43" s="1902"/>
    </row>
    <row r="44" spans="1:404">
      <c r="A44" s="1902"/>
      <c r="B44" s="1933"/>
      <c r="C44" s="1902"/>
      <c r="D44" s="1902"/>
      <c r="E44" s="1902"/>
      <c r="F44" s="1902"/>
      <c r="G44" s="1902"/>
      <c r="H44" s="1902"/>
      <c r="I44" s="1902"/>
      <c r="J44" s="1902"/>
      <c r="K44" s="1902"/>
      <c r="L44" s="1902"/>
      <c r="M44" s="1902"/>
      <c r="N44" s="1902"/>
      <c r="O44" s="1940"/>
      <c r="Q44" s="1757"/>
      <c r="S44" s="1902"/>
      <c r="T44" s="1902"/>
      <c r="U44" s="1902"/>
      <c r="V44" s="1902"/>
      <c r="W44" s="1902"/>
      <c r="X44" s="1902"/>
      <c r="Y44" s="1902"/>
      <c r="Z44" s="1902"/>
      <c r="AA44" s="1902"/>
      <c r="AB44" s="1902"/>
      <c r="AC44" s="1902"/>
      <c r="AD44" s="1902"/>
      <c r="AE44" s="1902"/>
      <c r="AF44" s="1902"/>
      <c r="AG44" s="1902"/>
      <c r="AH44" s="1902"/>
      <c r="AI44" s="1902"/>
      <c r="AJ44" s="1902"/>
      <c r="AK44" s="1902"/>
      <c r="AL44" s="1902"/>
      <c r="AM44" s="1902"/>
      <c r="AN44" s="1902"/>
      <c r="AO44" s="1902"/>
      <c r="AP44" s="1902"/>
      <c r="AQ44" s="1902"/>
      <c r="AR44" s="1902"/>
      <c r="AS44" s="1902"/>
      <c r="AT44" s="1902"/>
      <c r="AU44" s="1902"/>
      <c r="AV44" s="1902"/>
      <c r="AW44" s="1902"/>
      <c r="AX44" s="1902"/>
      <c r="AY44" s="1902"/>
      <c r="AZ44" s="1902"/>
      <c r="BA44" s="1902"/>
      <c r="BB44" s="1902"/>
      <c r="BC44" s="1902"/>
      <c r="BD44" s="1902"/>
      <c r="BE44" s="1902"/>
      <c r="BF44" s="1902"/>
      <c r="BG44" s="1902"/>
      <c r="BH44" s="1902"/>
      <c r="BI44" s="1902"/>
      <c r="BJ44" s="1902"/>
      <c r="BK44" s="1902"/>
      <c r="BL44" s="1902"/>
      <c r="BM44" s="1902"/>
      <c r="BN44" s="1902"/>
      <c r="BO44" s="1902"/>
      <c r="BP44" s="1902"/>
      <c r="BQ44" s="1902"/>
      <c r="BR44" s="1902"/>
      <c r="BS44" s="1902"/>
      <c r="BT44" s="1902"/>
      <c r="BU44" s="1902"/>
      <c r="BV44" s="1902"/>
      <c r="BW44" s="1902"/>
      <c r="BX44" s="1902"/>
      <c r="BY44" s="1902"/>
      <c r="BZ44" s="1902"/>
      <c r="CA44" s="1902"/>
      <c r="CB44" s="1902"/>
      <c r="CC44" s="1902"/>
      <c r="CD44" s="1902"/>
      <c r="CE44" s="1902"/>
      <c r="CF44" s="1902"/>
      <c r="CG44" s="1902"/>
      <c r="CH44" s="1902"/>
      <c r="CI44" s="1902"/>
      <c r="CJ44" s="1902"/>
      <c r="CK44" s="1902"/>
      <c r="CL44" s="1902"/>
      <c r="CM44" s="1902"/>
      <c r="CN44" s="1902"/>
      <c r="CO44" s="1902"/>
      <c r="CP44" s="1902"/>
      <c r="CQ44" s="1902"/>
      <c r="CR44" s="1902"/>
      <c r="CS44" s="1902"/>
      <c r="CT44" s="1902"/>
      <c r="CU44" s="1902"/>
      <c r="CV44" s="1902"/>
      <c r="CW44" s="1902"/>
      <c r="CX44" s="1902"/>
      <c r="CY44" s="1902"/>
      <c r="CZ44" s="1902"/>
      <c r="DA44" s="1902"/>
      <c r="DB44" s="1902"/>
      <c r="DC44" s="1902"/>
      <c r="DD44" s="1902"/>
      <c r="DE44" s="1902"/>
      <c r="DF44" s="1902"/>
      <c r="DG44" s="1902"/>
      <c r="DH44" s="1902"/>
      <c r="DI44" s="1902"/>
      <c r="DJ44" s="1902"/>
      <c r="DK44" s="1902"/>
      <c r="DL44" s="1902"/>
      <c r="DM44" s="1902"/>
      <c r="DN44" s="1902"/>
      <c r="DO44" s="1902"/>
      <c r="DP44" s="1902"/>
      <c r="DQ44" s="1902"/>
      <c r="DR44" s="1902"/>
      <c r="DS44" s="1902"/>
      <c r="DT44" s="1902"/>
      <c r="DU44" s="1902"/>
      <c r="DV44" s="1902"/>
      <c r="DW44" s="1902"/>
      <c r="DX44" s="1902"/>
      <c r="DY44" s="1902"/>
      <c r="DZ44" s="1902"/>
      <c r="EA44" s="1902"/>
      <c r="EB44" s="1902"/>
      <c r="EC44" s="1902"/>
      <c r="ED44" s="1902"/>
      <c r="EE44" s="1902"/>
      <c r="EF44" s="1902"/>
      <c r="EG44" s="1902"/>
      <c r="EH44" s="1902"/>
      <c r="EI44" s="1902"/>
      <c r="EJ44" s="1902"/>
      <c r="EK44" s="1902"/>
      <c r="EL44" s="1902"/>
      <c r="EM44" s="1902"/>
      <c r="EN44" s="1902"/>
      <c r="EO44" s="1902"/>
      <c r="EP44" s="1902"/>
      <c r="EQ44" s="1902"/>
      <c r="ER44" s="1902"/>
      <c r="ES44" s="1902"/>
      <c r="ET44" s="1902"/>
      <c r="EU44" s="1902"/>
      <c r="EV44" s="1902"/>
      <c r="EW44" s="1902"/>
      <c r="EX44" s="1902"/>
      <c r="EY44" s="1902"/>
      <c r="EZ44" s="1902"/>
      <c r="FA44" s="1902"/>
      <c r="FB44" s="1902"/>
      <c r="FC44" s="1902"/>
      <c r="FD44" s="1902"/>
      <c r="FE44" s="1902"/>
      <c r="FF44" s="1902"/>
      <c r="FG44" s="1902"/>
      <c r="FH44" s="1902"/>
      <c r="FI44" s="1902"/>
      <c r="FJ44" s="1902"/>
      <c r="FK44" s="1902"/>
      <c r="FL44" s="1902"/>
      <c r="FM44" s="1902"/>
      <c r="FN44" s="1902"/>
      <c r="FO44" s="1902"/>
      <c r="FP44" s="1902"/>
      <c r="FQ44" s="1902"/>
      <c r="FR44" s="1902"/>
      <c r="FS44" s="1902"/>
      <c r="FT44" s="1902"/>
      <c r="FU44" s="1902"/>
      <c r="FV44" s="1902"/>
      <c r="FW44" s="1902"/>
      <c r="FX44" s="1902"/>
      <c r="FY44" s="1902"/>
      <c r="FZ44" s="1902"/>
      <c r="GA44" s="1902"/>
      <c r="GB44" s="1902"/>
      <c r="GC44" s="1902"/>
      <c r="GD44" s="1902"/>
      <c r="GE44" s="1902"/>
      <c r="GF44" s="1902"/>
      <c r="GG44" s="1902"/>
      <c r="GH44" s="1902"/>
      <c r="GI44" s="1902"/>
      <c r="GJ44" s="1902"/>
      <c r="GK44" s="1902"/>
      <c r="GL44" s="1902"/>
      <c r="GM44" s="1902"/>
      <c r="GN44" s="1902"/>
      <c r="GO44" s="1902"/>
      <c r="GP44" s="1902"/>
      <c r="GQ44" s="1902"/>
      <c r="GR44" s="1902"/>
      <c r="GS44" s="1902"/>
      <c r="GT44" s="1902"/>
      <c r="GU44" s="1902"/>
      <c r="GV44" s="1902"/>
      <c r="GW44" s="1902"/>
      <c r="GX44" s="1902"/>
      <c r="GY44" s="1902"/>
      <c r="GZ44" s="1902"/>
      <c r="HA44" s="1902"/>
      <c r="HB44" s="1902"/>
      <c r="HC44" s="1902"/>
      <c r="HD44" s="1902"/>
      <c r="HE44" s="1902"/>
      <c r="HF44" s="1902"/>
      <c r="HG44" s="1902"/>
      <c r="HH44" s="1902"/>
      <c r="HI44" s="1902"/>
      <c r="HJ44" s="1902"/>
      <c r="HK44" s="1902"/>
      <c r="HL44" s="1902"/>
      <c r="HM44" s="1902"/>
      <c r="HN44" s="1902"/>
      <c r="HO44" s="1902"/>
      <c r="HP44" s="1902"/>
      <c r="HQ44" s="1902"/>
      <c r="HR44" s="1902"/>
      <c r="HS44" s="1902"/>
      <c r="HT44" s="1902"/>
      <c r="HU44" s="1902"/>
      <c r="HV44" s="1902"/>
      <c r="HW44" s="1902"/>
      <c r="HX44" s="1902"/>
      <c r="HY44" s="1902"/>
      <c r="HZ44" s="1902"/>
      <c r="IA44" s="1902"/>
      <c r="IB44" s="1902"/>
      <c r="IC44" s="1902"/>
      <c r="ID44" s="1902"/>
      <c r="IE44" s="1902"/>
      <c r="IF44" s="1902"/>
      <c r="IG44" s="1902"/>
      <c r="IH44" s="1902"/>
      <c r="II44" s="1902"/>
      <c r="IJ44" s="1902"/>
      <c r="IK44" s="1902"/>
      <c r="IL44" s="1902"/>
      <c r="IM44" s="1902"/>
      <c r="IN44" s="1902"/>
      <c r="IO44" s="1902"/>
      <c r="IP44" s="1902"/>
      <c r="IQ44" s="1902"/>
      <c r="IR44" s="1902"/>
      <c r="IS44" s="1902"/>
      <c r="IT44" s="1902"/>
      <c r="IU44" s="1902"/>
      <c r="IV44" s="1902"/>
      <c r="IW44" s="1902"/>
      <c r="IX44" s="1902"/>
      <c r="IY44" s="1902"/>
      <c r="IZ44" s="1902"/>
      <c r="JA44" s="1902"/>
      <c r="JB44" s="1902"/>
      <c r="JC44" s="1902"/>
      <c r="JD44" s="1902"/>
      <c r="JE44" s="1902"/>
      <c r="JF44" s="1902"/>
      <c r="JG44" s="1902"/>
      <c r="JH44" s="1902"/>
      <c r="JI44" s="1902"/>
      <c r="JJ44" s="1902"/>
      <c r="JK44" s="1902"/>
      <c r="JL44" s="1902"/>
      <c r="JM44" s="1902"/>
      <c r="JN44" s="1902"/>
      <c r="JO44" s="1902"/>
      <c r="JP44" s="1902"/>
      <c r="JQ44" s="1902"/>
      <c r="JR44" s="1902"/>
      <c r="JS44" s="1902"/>
      <c r="JT44" s="1902"/>
      <c r="JU44" s="1902"/>
      <c r="JV44" s="1902"/>
      <c r="JW44" s="1902"/>
      <c r="JX44" s="1902"/>
      <c r="JY44" s="1902"/>
      <c r="JZ44" s="1902"/>
      <c r="KA44" s="1902"/>
      <c r="KB44" s="1902"/>
      <c r="KC44" s="1902"/>
      <c r="KD44" s="1902"/>
      <c r="KE44" s="1902"/>
      <c r="KF44" s="1902"/>
      <c r="KG44" s="1902"/>
      <c r="KH44" s="1902"/>
      <c r="KI44" s="1902"/>
      <c r="KJ44" s="1902"/>
      <c r="KK44" s="1902"/>
      <c r="KL44" s="1902"/>
      <c r="KM44" s="1902"/>
      <c r="KN44" s="1902"/>
      <c r="KO44" s="1902"/>
      <c r="KP44" s="1902"/>
      <c r="KQ44" s="1902"/>
      <c r="KR44" s="1902"/>
      <c r="KS44" s="1902"/>
      <c r="KT44" s="1902"/>
      <c r="KU44" s="1902"/>
      <c r="KV44" s="1902"/>
      <c r="KW44" s="1902"/>
      <c r="KX44" s="1902"/>
      <c r="KY44" s="1902"/>
      <c r="KZ44" s="1902"/>
      <c r="LA44" s="1902"/>
      <c r="LB44" s="1902"/>
      <c r="LC44" s="1902"/>
      <c r="LD44" s="1902"/>
      <c r="LE44" s="1902"/>
      <c r="LF44" s="1902"/>
      <c r="LG44" s="1902"/>
      <c r="LH44" s="1902"/>
      <c r="LI44" s="1902"/>
      <c r="LJ44" s="1902"/>
      <c r="LK44" s="1902"/>
      <c r="LL44" s="1902"/>
      <c r="LM44" s="1902"/>
      <c r="LN44" s="1902"/>
      <c r="LO44" s="1902"/>
      <c r="LP44" s="1902"/>
      <c r="LQ44" s="1902"/>
      <c r="LR44" s="1902"/>
      <c r="LS44" s="1902"/>
      <c r="LT44" s="1902"/>
      <c r="LU44" s="1902"/>
      <c r="LV44" s="1902"/>
      <c r="LW44" s="1902"/>
      <c r="LX44" s="1902"/>
      <c r="LY44" s="1902"/>
      <c r="LZ44" s="1902"/>
      <c r="MA44" s="1902"/>
      <c r="MB44" s="1902"/>
      <c r="MC44" s="1902"/>
      <c r="MD44" s="1902"/>
      <c r="ME44" s="1902"/>
      <c r="MF44" s="1902"/>
      <c r="MG44" s="1902"/>
      <c r="MH44" s="1902"/>
      <c r="MI44" s="1902"/>
      <c r="MJ44" s="1902"/>
      <c r="MK44" s="1902"/>
      <c r="ML44" s="1902"/>
      <c r="MM44" s="1902"/>
      <c r="MN44" s="1902"/>
      <c r="MO44" s="1902"/>
      <c r="MP44" s="1902"/>
      <c r="MQ44" s="1902"/>
      <c r="MR44" s="1902"/>
      <c r="MS44" s="1902"/>
      <c r="MT44" s="1902"/>
      <c r="MU44" s="1902"/>
      <c r="MV44" s="1902"/>
      <c r="MW44" s="1902"/>
      <c r="MX44" s="1902"/>
      <c r="MY44" s="1902"/>
      <c r="MZ44" s="1902"/>
      <c r="NA44" s="1902"/>
      <c r="NB44" s="1902"/>
      <c r="NC44" s="1902"/>
      <c r="ND44" s="1902"/>
      <c r="NE44" s="1902"/>
      <c r="NF44" s="1902"/>
      <c r="NG44" s="1902"/>
      <c r="NH44" s="1902"/>
      <c r="NI44" s="1902"/>
      <c r="NJ44" s="1902"/>
      <c r="NK44" s="1902"/>
      <c r="NL44" s="1902"/>
      <c r="NM44" s="1902"/>
      <c r="NN44" s="1902"/>
      <c r="NO44" s="1902"/>
      <c r="NP44" s="1902"/>
      <c r="NQ44" s="1902"/>
      <c r="NR44" s="1902"/>
      <c r="NS44" s="1902"/>
      <c r="NT44" s="1902"/>
      <c r="NU44" s="1902"/>
      <c r="NV44" s="1902"/>
      <c r="NW44" s="1902"/>
      <c r="NX44" s="1902"/>
      <c r="NY44" s="1902"/>
      <c r="NZ44" s="1902"/>
      <c r="OA44" s="1902"/>
      <c r="OB44" s="1902"/>
      <c r="OC44" s="1902"/>
      <c r="OD44" s="1902"/>
      <c r="OE44" s="1902"/>
      <c r="OF44" s="1902"/>
      <c r="OG44" s="1902"/>
      <c r="OH44" s="1902"/>
      <c r="OI44" s="1902"/>
      <c r="OJ44" s="1902"/>
      <c r="OK44" s="1902"/>
      <c r="OL44" s="1902"/>
      <c r="OM44" s="1902"/>
      <c r="ON44" s="1902"/>
    </row>
    <row r="45" spans="1:404">
      <c r="A45" s="1902"/>
      <c r="B45" s="1933"/>
      <c r="C45" s="1902"/>
      <c r="D45" s="1902"/>
      <c r="E45" s="1902"/>
      <c r="F45" s="1902"/>
      <c r="G45" s="1902"/>
      <c r="H45" s="1902"/>
      <c r="I45" s="1902"/>
      <c r="J45" s="1902"/>
      <c r="K45" s="1902"/>
      <c r="L45" s="1902"/>
      <c r="M45" s="1902"/>
      <c r="N45" s="1902"/>
      <c r="O45" s="1940"/>
      <c r="Q45" s="1757"/>
      <c r="S45" s="1902"/>
      <c r="T45" s="1902"/>
      <c r="U45" s="1902"/>
      <c r="V45" s="1902"/>
      <c r="W45" s="1902"/>
      <c r="X45" s="1902"/>
      <c r="Y45" s="1902"/>
      <c r="Z45" s="1902"/>
      <c r="AA45" s="1902"/>
      <c r="AB45" s="1902"/>
      <c r="AC45" s="1902"/>
      <c r="AD45" s="1902"/>
      <c r="AE45" s="1902"/>
      <c r="AF45" s="1902"/>
      <c r="AG45" s="1902"/>
      <c r="AH45" s="1902"/>
      <c r="AI45" s="1902"/>
      <c r="AJ45" s="1902"/>
      <c r="AK45" s="1902"/>
      <c r="AL45" s="1902"/>
      <c r="AM45" s="1902"/>
      <c r="AN45" s="1902"/>
      <c r="AO45" s="1902"/>
      <c r="AP45" s="1902"/>
      <c r="AQ45" s="1902"/>
      <c r="AR45" s="1902"/>
      <c r="AS45" s="1902"/>
      <c r="AT45" s="1902"/>
      <c r="AU45" s="1902"/>
      <c r="AV45" s="1902"/>
      <c r="AW45" s="1902"/>
      <c r="AX45" s="1902"/>
      <c r="AY45" s="1902"/>
      <c r="AZ45" s="1902"/>
      <c r="BA45" s="1902"/>
      <c r="BB45" s="1902"/>
      <c r="BC45" s="1902"/>
      <c r="BD45" s="1902"/>
      <c r="BE45" s="1902"/>
      <c r="BF45" s="1902"/>
      <c r="BG45" s="1902"/>
      <c r="BH45" s="1902"/>
      <c r="BI45" s="1902"/>
      <c r="BJ45" s="1902"/>
      <c r="BK45" s="1902"/>
      <c r="BL45" s="1902"/>
      <c r="BM45" s="1902"/>
      <c r="BN45" s="1902"/>
      <c r="BO45" s="1902"/>
      <c r="BP45" s="1902"/>
      <c r="BQ45" s="1902"/>
      <c r="BR45" s="1902"/>
      <c r="BS45" s="1902"/>
      <c r="BT45" s="1902"/>
      <c r="BU45" s="1902"/>
      <c r="BV45" s="1902"/>
      <c r="BW45" s="1902"/>
      <c r="BX45" s="1902"/>
      <c r="BY45" s="1902"/>
      <c r="BZ45" s="1902"/>
      <c r="CA45" s="1902"/>
      <c r="CB45" s="1902"/>
      <c r="CC45" s="1902"/>
      <c r="CD45" s="1902"/>
      <c r="CE45" s="1902"/>
      <c r="CF45" s="1902"/>
      <c r="CG45" s="1902"/>
      <c r="CH45" s="1902"/>
      <c r="CI45" s="1902"/>
      <c r="CJ45" s="1902"/>
      <c r="CK45" s="1902"/>
      <c r="CL45" s="1902"/>
      <c r="CM45" s="1902"/>
      <c r="CN45" s="1902"/>
      <c r="CO45" s="1902"/>
      <c r="CP45" s="1902"/>
      <c r="CQ45" s="1902"/>
      <c r="CR45" s="1902"/>
      <c r="CS45" s="1902"/>
      <c r="CT45" s="1902"/>
      <c r="CU45" s="1902"/>
      <c r="CV45" s="1902"/>
      <c r="CW45" s="1902"/>
      <c r="CX45" s="1902"/>
      <c r="CY45" s="1902"/>
      <c r="CZ45" s="1902"/>
      <c r="DA45" s="1902"/>
      <c r="DB45" s="1902"/>
      <c r="DC45" s="1902"/>
      <c r="DD45" s="1902"/>
      <c r="DE45" s="1902"/>
      <c r="DF45" s="1902"/>
      <c r="DG45" s="1902"/>
      <c r="DH45" s="1902"/>
      <c r="DI45" s="1902"/>
      <c r="DJ45" s="1902"/>
      <c r="DK45" s="1902"/>
      <c r="DL45" s="1902"/>
      <c r="DM45" s="1902"/>
      <c r="DN45" s="1902"/>
      <c r="DO45" s="1902"/>
      <c r="DP45" s="1902"/>
      <c r="DQ45" s="1902"/>
      <c r="DR45" s="1902"/>
      <c r="DS45" s="1902"/>
      <c r="DT45" s="1902"/>
      <c r="DU45" s="1902"/>
      <c r="DV45" s="1902"/>
      <c r="DW45" s="1902"/>
      <c r="DX45" s="1902"/>
      <c r="DY45" s="1902"/>
      <c r="DZ45" s="1902"/>
      <c r="EA45" s="1902"/>
      <c r="EB45" s="1902"/>
      <c r="EC45" s="1902"/>
      <c r="ED45" s="1902"/>
      <c r="EE45" s="1902"/>
      <c r="EF45" s="1902"/>
      <c r="EG45" s="1902"/>
      <c r="EH45" s="1902"/>
      <c r="EI45" s="1902"/>
      <c r="EJ45" s="1902"/>
      <c r="EK45" s="1902"/>
      <c r="EL45" s="1902"/>
      <c r="EM45" s="1902"/>
      <c r="EN45" s="1902"/>
      <c r="EO45" s="1902"/>
      <c r="EP45" s="1902"/>
      <c r="EQ45" s="1902"/>
      <c r="ER45" s="1902"/>
      <c r="ES45" s="1902"/>
      <c r="ET45" s="1902"/>
      <c r="EU45" s="1902"/>
      <c r="EV45" s="1902"/>
      <c r="EW45" s="1902"/>
      <c r="EX45" s="1902"/>
      <c r="EY45" s="1902"/>
      <c r="EZ45" s="1902"/>
      <c r="FA45" s="1902"/>
      <c r="FB45" s="1902"/>
      <c r="FC45" s="1902"/>
      <c r="FD45" s="1902"/>
      <c r="FE45" s="1902"/>
      <c r="FF45" s="1902"/>
      <c r="FG45" s="1902"/>
      <c r="FH45" s="1902"/>
      <c r="FI45" s="1902"/>
      <c r="FJ45" s="1902"/>
      <c r="FK45" s="1902"/>
      <c r="FL45" s="1902"/>
      <c r="FM45" s="1902"/>
      <c r="FN45" s="1902"/>
      <c r="FO45" s="1902"/>
      <c r="FP45" s="1902"/>
      <c r="FQ45" s="1902"/>
      <c r="FR45" s="1902"/>
      <c r="FS45" s="1902"/>
      <c r="FT45" s="1902"/>
      <c r="FU45" s="1902"/>
      <c r="FV45" s="1902"/>
      <c r="FW45" s="1902"/>
      <c r="FX45" s="1902"/>
      <c r="FY45" s="1902"/>
      <c r="FZ45" s="1902"/>
      <c r="GA45" s="1902"/>
      <c r="GB45" s="1902"/>
      <c r="GC45" s="1902"/>
      <c r="GD45" s="1902"/>
      <c r="GE45" s="1902"/>
      <c r="GF45" s="1902"/>
      <c r="GG45" s="1902"/>
      <c r="GH45" s="1902"/>
      <c r="GI45" s="1902"/>
      <c r="GJ45" s="1902"/>
      <c r="GK45" s="1902"/>
      <c r="GL45" s="1902"/>
      <c r="GM45" s="1902"/>
      <c r="GN45" s="1902"/>
      <c r="GO45" s="1902"/>
      <c r="GP45" s="1902"/>
      <c r="GQ45" s="1902"/>
      <c r="GR45" s="1902"/>
      <c r="GS45" s="1902"/>
      <c r="GT45" s="1902"/>
      <c r="GU45" s="1902"/>
      <c r="GV45" s="1902"/>
      <c r="GW45" s="1902"/>
      <c r="GX45" s="1902"/>
      <c r="GY45" s="1902"/>
      <c r="GZ45" s="1902"/>
      <c r="HA45" s="1902"/>
      <c r="HB45" s="1902"/>
      <c r="HC45" s="1902"/>
      <c r="HD45" s="1902"/>
      <c r="HE45" s="1902"/>
      <c r="HF45" s="1902"/>
      <c r="HG45" s="1902"/>
      <c r="HH45" s="1902"/>
      <c r="HI45" s="1902"/>
      <c r="HJ45" s="1902"/>
      <c r="HK45" s="1902"/>
      <c r="HL45" s="1902"/>
      <c r="HM45" s="1902"/>
      <c r="HN45" s="1902"/>
      <c r="HO45" s="1902"/>
      <c r="HP45" s="1902"/>
      <c r="HQ45" s="1902"/>
      <c r="HR45" s="1902"/>
      <c r="HS45" s="1902"/>
      <c r="HT45" s="1902"/>
      <c r="HU45" s="1902"/>
      <c r="HV45" s="1902"/>
      <c r="HW45" s="1902"/>
      <c r="HX45" s="1902"/>
      <c r="HY45" s="1902"/>
      <c r="HZ45" s="1902"/>
      <c r="IA45" s="1902"/>
      <c r="IB45" s="1902"/>
      <c r="IC45" s="1902"/>
      <c r="ID45" s="1902"/>
      <c r="IE45" s="1902"/>
      <c r="IF45" s="1902"/>
      <c r="IG45" s="1902"/>
      <c r="IH45" s="1902"/>
      <c r="II45" s="1902"/>
      <c r="IJ45" s="1902"/>
      <c r="IK45" s="1902"/>
      <c r="IL45" s="1902"/>
      <c r="IM45" s="1902"/>
      <c r="IN45" s="1902"/>
      <c r="IO45" s="1902"/>
      <c r="IP45" s="1902"/>
      <c r="IQ45" s="1902"/>
      <c r="IR45" s="1902"/>
      <c r="IS45" s="1902"/>
      <c r="IT45" s="1902"/>
      <c r="IU45" s="1902"/>
      <c r="IV45" s="1902"/>
      <c r="IW45" s="1902"/>
      <c r="IX45" s="1902"/>
      <c r="IY45" s="1902"/>
      <c r="IZ45" s="1902"/>
      <c r="JA45" s="1902"/>
      <c r="JB45" s="1902"/>
      <c r="JC45" s="1902"/>
      <c r="JD45" s="1902"/>
      <c r="JE45" s="1902"/>
      <c r="JF45" s="1902"/>
      <c r="JG45" s="1902"/>
      <c r="JH45" s="1902"/>
      <c r="JI45" s="1902"/>
      <c r="JJ45" s="1902"/>
      <c r="JK45" s="1902"/>
      <c r="JL45" s="1902"/>
      <c r="JM45" s="1902"/>
      <c r="JN45" s="1902"/>
      <c r="JO45" s="1902"/>
      <c r="JP45" s="1902"/>
      <c r="JQ45" s="1902"/>
      <c r="JR45" s="1902"/>
      <c r="JS45" s="1902"/>
      <c r="JT45" s="1902"/>
      <c r="JU45" s="1902"/>
      <c r="JV45" s="1902"/>
      <c r="JW45" s="1902"/>
      <c r="JX45" s="1902"/>
      <c r="JY45" s="1902"/>
      <c r="JZ45" s="1902"/>
      <c r="KA45" s="1902"/>
      <c r="KB45" s="1902"/>
      <c r="KC45" s="1902"/>
      <c r="KD45" s="1902"/>
      <c r="KE45" s="1902"/>
      <c r="KF45" s="1902"/>
      <c r="KG45" s="1902"/>
      <c r="KH45" s="1902"/>
      <c r="KI45" s="1902"/>
      <c r="KJ45" s="1902"/>
      <c r="KK45" s="1902"/>
      <c r="KL45" s="1902"/>
      <c r="KM45" s="1902"/>
      <c r="KN45" s="1902"/>
      <c r="KO45" s="1902"/>
      <c r="KP45" s="1902"/>
      <c r="KQ45" s="1902"/>
      <c r="KR45" s="1902"/>
      <c r="KS45" s="1902"/>
      <c r="KT45" s="1902"/>
      <c r="KU45" s="1902"/>
      <c r="KV45" s="1902"/>
      <c r="KW45" s="1902"/>
      <c r="KX45" s="1902"/>
      <c r="KY45" s="1902"/>
      <c r="KZ45" s="1902"/>
      <c r="LA45" s="1902"/>
      <c r="LB45" s="1902"/>
      <c r="LC45" s="1902"/>
      <c r="LD45" s="1902"/>
      <c r="LE45" s="1902"/>
      <c r="LF45" s="1902"/>
      <c r="LG45" s="1902"/>
      <c r="LH45" s="1902"/>
      <c r="LI45" s="1902"/>
      <c r="LJ45" s="1902"/>
      <c r="LK45" s="1902"/>
      <c r="LL45" s="1902"/>
      <c r="LM45" s="1902"/>
      <c r="LN45" s="1902"/>
      <c r="LO45" s="1902"/>
      <c r="LP45" s="1902"/>
      <c r="LQ45" s="1902"/>
      <c r="LR45" s="1902"/>
      <c r="LS45" s="1902"/>
      <c r="LT45" s="1902"/>
      <c r="LU45" s="1902"/>
      <c r="LV45" s="1902"/>
      <c r="LW45" s="1902"/>
      <c r="LX45" s="1902"/>
      <c r="LY45" s="1902"/>
      <c r="LZ45" s="1902"/>
      <c r="MA45" s="1902"/>
      <c r="MB45" s="1902"/>
      <c r="MC45" s="1902"/>
      <c r="MD45" s="1902"/>
      <c r="ME45" s="1902"/>
      <c r="MF45" s="1902"/>
      <c r="MG45" s="1902"/>
      <c r="MH45" s="1902"/>
      <c r="MI45" s="1902"/>
      <c r="MJ45" s="1902"/>
      <c r="MK45" s="1902"/>
      <c r="ML45" s="1902"/>
      <c r="MM45" s="1902"/>
      <c r="MN45" s="1902"/>
      <c r="MO45" s="1902"/>
      <c r="MP45" s="1902"/>
      <c r="MQ45" s="1902"/>
      <c r="MR45" s="1902"/>
      <c r="MS45" s="1902"/>
      <c r="MT45" s="1902"/>
      <c r="MU45" s="1902"/>
      <c r="MV45" s="1902"/>
      <c r="MW45" s="1902"/>
      <c r="MX45" s="1902"/>
      <c r="MY45" s="1902"/>
      <c r="MZ45" s="1902"/>
      <c r="NA45" s="1902"/>
      <c r="NB45" s="1902"/>
      <c r="NC45" s="1902"/>
      <c r="ND45" s="1902"/>
      <c r="NE45" s="1902"/>
      <c r="NF45" s="1902"/>
      <c r="NG45" s="1902"/>
      <c r="NH45" s="1902"/>
      <c r="NI45" s="1902"/>
      <c r="NJ45" s="1902"/>
      <c r="NK45" s="1902"/>
      <c r="NL45" s="1902"/>
      <c r="NM45" s="1902"/>
      <c r="NN45" s="1902"/>
      <c r="NO45" s="1902"/>
      <c r="NP45" s="1902"/>
      <c r="NQ45" s="1902"/>
      <c r="NR45" s="1902"/>
      <c r="NS45" s="1902"/>
      <c r="NT45" s="1902"/>
      <c r="NU45" s="1902"/>
      <c r="NV45" s="1902"/>
      <c r="NW45" s="1902"/>
      <c r="NX45" s="1902"/>
      <c r="NY45" s="1902"/>
      <c r="NZ45" s="1902"/>
      <c r="OA45" s="1902"/>
      <c r="OB45" s="1902"/>
      <c r="OC45" s="1902"/>
      <c r="OD45" s="1902"/>
      <c r="OE45" s="1902"/>
      <c r="OF45" s="1902"/>
      <c r="OG45" s="1902"/>
      <c r="OH45" s="1902"/>
      <c r="OI45" s="1902"/>
      <c r="OJ45" s="1902"/>
      <c r="OK45" s="1902"/>
      <c r="OL45" s="1902"/>
      <c r="OM45" s="1902"/>
      <c r="ON45" s="1902"/>
    </row>
    <row r="46" spans="1:404">
      <c r="A46" s="1902"/>
      <c r="B46" s="1933"/>
      <c r="C46" s="1902"/>
      <c r="D46" s="1902"/>
      <c r="E46" s="1902"/>
      <c r="F46" s="1902"/>
      <c r="G46" s="1902"/>
      <c r="H46" s="1902"/>
      <c r="I46" s="1902"/>
      <c r="J46" s="1902"/>
      <c r="K46" s="1902"/>
      <c r="L46" s="1902"/>
      <c r="M46" s="1902"/>
      <c r="N46" s="1902"/>
      <c r="O46" s="1940"/>
      <c r="Q46" s="1757"/>
      <c r="S46" s="1902"/>
      <c r="T46" s="1902"/>
      <c r="U46" s="1902"/>
      <c r="V46" s="1902"/>
      <c r="W46" s="1902"/>
      <c r="X46" s="1902"/>
      <c r="Y46" s="1902"/>
      <c r="Z46" s="1902"/>
      <c r="AA46" s="1902"/>
      <c r="AB46" s="1902"/>
      <c r="AC46" s="1902"/>
      <c r="AD46" s="1902"/>
      <c r="AE46" s="1902"/>
      <c r="AF46" s="1902"/>
      <c r="AG46" s="1902"/>
      <c r="AH46" s="1902"/>
      <c r="AI46" s="1902"/>
      <c r="AJ46" s="1902"/>
      <c r="AK46" s="1902"/>
      <c r="AL46" s="1902"/>
      <c r="AM46" s="1902"/>
      <c r="AN46" s="1902"/>
      <c r="AO46" s="1902"/>
      <c r="AP46" s="1902"/>
      <c r="AQ46" s="1902"/>
      <c r="AR46" s="1902"/>
      <c r="AS46" s="1902"/>
      <c r="AT46" s="1902"/>
      <c r="AU46" s="1902"/>
      <c r="AV46" s="1902"/>
      <c r="AW46" s="1902"/>
      <c r="AX46" s="1902"/>
      <c r="AY46" s="1902"/>
      <c r="AZ46" s="1902"/>
      <c r="BA46" s="1902"/>
      <c r="BB46" s="1902"/>
      <c r="BC46" s="1902"/>
      <c r="BD46" s="1902"/>
      <c r="BE46" s="1902"/>
      <c r="BF46" s="1902"/>
      <c r="BG46" s="1902"/>
      <c r="BH46" s="1902"/>
      <c r="BI46" s="1902"/>
      <c r="BJ46" s="1902"/>
      <c r="BK46" s="1902"/>
      <c r="BL46" s="1902"/>
      <c r="BM46" s="1902"/>
      <c r="BN46" s="1902"/>
      <c r="BO46" s="1902"/>
      <c r="BP46" s="1902"/>
      <c r="BQ46" s="1902"/>
      <c r="BR46" s="1902"/>
      <c r="BS46" s="1902"/>
      <c r="BT46" s="1902"/>
      <c r="BU46" s="1902"/>
      <c r="BV46" s="1902"/>
      <c r="BW46" s="1902"/>
      <c r="BX46" s="1902"/>
      <c r="BY46" s="1902"/>
      <c r="BZ46" s="1902"/>
      <c r="CA46" s="1902"/>
      <c r="CB46" s="1902"/>
      <c r="CC46" s="1902"/>
      <c r="CD46" s="1902"/>
      <c r="CE46" s="1902"/>
      <c r="CF46" s="1902"/>
      <c r="CG46" s="1902"/>
      <c r="CH46" s="1902"/>
      <c r="CI46" s="1902"/>
      <c r="CJ46" s="1902"/>
      <c r="CK46" s="1902"/>
      <c r="CL46" s="1902"/>
      <c r="CM46" s="1902"/>
      <c r="CN46" s="1902"/>
      <c r="CO46" s="1902"/>
      <c r="CP46" s="1902"/>
      <c r="CQ46" s="1902"/>
      <c r="CR46" s="1902"/>
      <c r="CS46" s="1902"/>
      <c r="CT46" s="1902"/>
      <c r="CU46" s="1902"/>
      <c r="CV46" s="1902"/>
      <c r="CW46" s="1902"/>
      <c r="CX46" s="1902"/>
      <c r="CY46" s="1902"/>
      <c r="CZ46" s="1902"/>
      <c r="DA46" s="1902"/>
      <c r="DB46" s="1902"/>
      <c r="DC46" s="1902"/>
      <c r="DD46" s="1902"/>
      <c r="DE46" s="1902"/>
      <c r="DF46" s="1902"/>
      <c r="DG46" s="1902"/>
      <c r="DH46" s="1902"/>
      <c r="DI46" s="1902"/>
      <c r="DJ46" s="1902"/>
      <c r="DK46" s="1902"/>
      <c r="DL46" s="1902"/>
      <c r="DM46" s="1902"/>
      <c r="DN46" s="1902"/>
      <c r="DO46" s="1902"/>
      <c r="DP46" s="1902"/>
      <c r="DQ46" s="1902"/>
      <c r="DR46" s="1902"/>
      <c r="DS46" s="1902"/>
      <c r="DT46" s="1902"/>
      <c r="DU46" s="1902"/>
      <c r="DV46" s="1902"/>
      <c r="DW46" s="1902"/>
      <c r="DX46" s="1902"/>
      <c r="DY46" s="1902"/>
      <c r="DZ46" s="1902"/>
      <c r="EA46" s="1902"/>
      <c r="EB46" s="1902"/>
      <c r="EC46" s="1902"/>
      <c r="ED46" s="1902"/>
      <c r="EE46" s="1902"/>
      <c r="EF46" s="1902"/>
      <c r="EG46" s="1902"/>
      <c r="EH46" s="1902"/>
      <c r="EI46" s="1902"/>
      <c r="EJ46" s="1902"/>
      <c r="EK46" s="1902"/>
      <c r="EL46" s="1902"/>
      <c r="EM46" s="1902"/>
      <c r="EN46" s="1902"/>
      <c r="EO46" s="1902"/>
      <c r="EP46" s="1902"/>
      <c r="EQ46" s="1902"/>
      <c r="ER46" s="1902"/>
      <c r="ES46" s="1902"/>
      <c r="ET46" s="1902"/>
      <c r="EU46" s="1902"/>
      <c r="EV46" s="1902"/>
      <c r="EW46" s="1902"/>
      <c r="EX46" s="1902"/>
      <c r="EY46" s="1902"/>
      <c r="EZ46" s="1902"/>
      <c r="FA46" s="1902"/>
      <c r="FB46" s="1902"/>
      <c r="FC46" s="1902"/>
      <c r="FD46" s="1902"/>
      <c r="FE46" s="1902"/>
      <c r="FF46" s="1902"/>
      <c r="FG46" s="1902"/>
      <c r="FH46" s="1902"/>
      <c r="FI46" s="1902"/>
      <c r="FJ46" s="1902"/>
      <c r="FK46" s="1902"/>
      <c r="FL46" s="1902"/>
      <c r="FM46" s="1902"/>
      <c r="FN46" s="1902"/>
      <c r="FO46" s="1902"/>
      <c r="FP46" s="1902"/>
      <c r="FQ46" s="1902"/>
      <c r="FR46" s="1902"/>
      <c r="FS46" s="1902"/>
      <c r="FT46" s="1902"/>
      <c r="FU46" s="1902"/>
      <c r="FV46" s="1902"/>
      <c r="FW46" s="1902"/>
      <c r="FX46" s="1902"/>
      <c r="FY46" s="1902"/>
      <c r="FZ46" s="1902"/>
      <c r="GA46" s="1902"/>
      <c r="GB46" s="1902"/>
      <c r="GC46" s="1902"/>
      <c r="GD46" s="1902"/>
      <c r="GE46" s="1902"/>
      <c r="GF46" s="1902"/>
      <c r="GG46" s="1902"/>
      <c r="GH46" s="1902"/>
      <c r="GI46" s="1902"/>
      <c r="GJ46" s="1902"/>
      <c r="GK46" s="1902"/>
      <c r="GL46" s="1902"/>
      <c r="GM46" s="1902"/>
      <c r="GN46" s="1902"/>
      <c r="GO46" s="1902"/>
      <c r="GP46" s="1902"/>
      <c r="GQ46" s="1902"/>
      <c r="GR46" s="1902"/>
      <c r="GS46" s="1902"/>
      <c r="GT46" s="1902"/>
      <c r="GU46" s="1902"/>
      <c r="GV46" s="1902"/>
      <c r="GW46" s="1902"/>
      <c r="GX46" s="1902"/>
      <c r="GY46" s="1902"/>
      <c r="GZ46" s="1902"/>
      <c r="HA46" s="1902"/>
      <c r="HB46" s="1902"/>
      <c r="HC46" s="1902"/>
      <c r="HD46" s="1902"/>
      <c r="HE46" s="1902"/>
      <c r="HF46" s="1902"/>
      <c r="HG46" s="1902"/>
      <c r="HH46" s="1902"/>
      <c r="HI46" s="1902"/>
      <c r="HJ46" s="1902"/>
      <c r="HK46" s="1902"/>
      <c r="HL46" s="1902"/>
      <c r="HM46" s="1902"/>
      <c r="HN46" s="1902"/>
      <c r="HO46" s="1902"/>
      <c r="HP46" s="1902"/>
      <c r="HQ46" s="1902"/>
      <c r="HR46" s="1902"/>
      <c r="HS46" s="1902"/>
      <c r="HT46" s="1902"/>
      <c r="HU46" s="1902"/>
      <c r="HV46" s="1902"/>
      <c r="HW46" s="1902"/>
      <c r="HX46" s="1902"/>
      <c r="HY46" s="1902"/>
      <c r="HZ46" s="1902"/>
      <c r="IA46" s="1902"/>
      <c r="IB46" s="1902"/>
      <c r="IC46" s="1902"/>
      <c r="ID46" s="1902"/>
      <c r="IE46" s="1902"/>
      <c r="IF46" s="1902"/>
      <c r="IG46" s="1902"/>
      <c r="IH46" s="1902"/>
      <c r="II46" s="1902"/>
      <c r="IJ46" s="1902"/>
      <c r="IK46" s="1902"/>
      <c r="IL46" s="1902"/>
      <c r="IM46" s="1902"/>
      <c r="IN46" s="1902"/>
      <c r="IO46" s="1902"/>
      <c r="IP46" s="1902"/>
      <c r="IQ46" s="1902"/>
      <c r="IR46" s="1902"/>
      <c r="IS46" s="1902"/>
      <c r="IT46" s="1902"/>
      <c r="IU46" s="1902"/>
      <c r="IV46" s="1902"/>
      <c r="IW46" s="1902"/>
      <c r="IX46" s="1902"/>
      <c r="IY46" s="1902"/>
      <c r="IZ46" s="1902"/>
      <c r="JA46" s="1902"/>
      <c r="JB46" s="1902"/>
      <c r="JC46" s="1902"/>
      <c r="JD46" s="1902"/>
      <c r="JE46" s="1902"/>
      <c r="JF46" s="1902"/>
      <c r="JG46" s="1902"/>
      <c r="JH46" s="1902"/>
      <c r="JI46" s="1902"/>
      <c r="JJ46" s="1902"/>
      <c r="JK46" s="1902"/>
      <c r="JL46" s="1902"/>
      <c r="JM46" s="1902"/>
      <c r="JN46" s="1902"/>
      <c r="JO46" s="1902"/>
      <c r="JP46" s="1902"/>
      <c r="JQ46" s="1902"/>
      <c r="JR46" s="1902"/>
      <c r="JS46" s="1902"/>
      <c r="JT46" s="1902"/>
      <c r="JU46" s="1902"/>
      <c r="JV46" s="1902"/>
      <c r="JW46" s="1902"/>
      <c r="JX46" s="1902"/>
      <c r="JY46" s="1902"/>
      <c r="JZ46" s="1902"/>
      <c r="KA46" s="1902"/>
      <c r="KB46" s="1902"/>
      <c r="KC46" s="1902"/>
      <c r="KD46" s="1902"/>
      <c r="KE46" s="1902"/>
      <c r="KF46" s="1902"/>
      <c r="KG46" s="1902"/>
      <c r="KH46" s="1902"/>
      <c r="KI46" s="1902"/>
      <c r="KJ46" s="1902"/>
      <c r="KK46" s="1902"/>
      <c r="KL46" s="1902"/>
      <c r="KM46" s="1902"/>
      <c r="KN46" s="1902"/>
      <c r="KO46" s="1902"/>
      <c r="KP46" s="1902"/>
      <c r="KQ46" s="1902"/>
      <c r="KR46" s="1902"/>
      <c r="KS46" s="1902"/>
      <c r="KT46" s="1902"/>
      <c r="KU46" s="1902"/>
      <c r="KV46" s="1902"/>
      <c r="KW46" s="1902"/>
      <c r="KX46" s="1902"/>
      <c r="KY46" s="1902"/>
      <c r="KZ46" s="1902"/>
      <c r="LA46" s="1902"/>
      <c r="LB46" s="1902"/>
      <c r="LC46" s="1902"/>
      <c r="LD46" s="1902"/>
      <c r="LE46" s="1902"/>
      <c r="LF46" s="1902"/>
      <c r="LG46" s="1902"/>
      <c r="LH46" s="1902"/>
      <c r="LI46" s="1902"/>
      <c r="LJ46" s="1902"/>
      <c r="LK46" s="1902"/>
      <c r="LL46" s="1902"/>
      <c r="LM46" s="1902"/>
      <c r="LN46" s="1902"/>
      <c r="LO46" s="1902"/>
      <c r="LP46" s="1902"/>
      <c r="LQ46" s="1902"/>
      <c r="LR46" s="1902"/>
      <c r="LS46" s="1902"/>
      <c r="LT46" s="1902"/>
      <c r="LU46" s="1902"/>
      <c r="LV46" s="1902"/>
      <c r="LW46" s="1902"/>
      <c r="LX46" s="1902"/>
      <c r="LY46" s="1902"/>
      <c r="LZ46" s="1902"/>
      <c r="MA46" s="1902"/>
      <c r="MB46" s="1902"/>
      <c r="MC46" s="1902"/>
      <c r="MD46" s="1902"/>
      <c r="ME46" s="1902"/>
      <c r="MF46" s="1902"/>
      <c r="MG46" s="1902"/>
      <c r="MH46" s="1902"/>
      <c r="MI46" s="1902"/>
      <c r="MJ46" s="1902"/>
      <c r="MK46" s="1902"/>
      <c r="ML46" s="1902"/>
      <c r="MM46" s="1902"/>
      <c r="MN46" s="1902"/>
      <c r="MO46" s="1902"/>
      <c r="MP46" s="1902"/>
      <c r="MQ46" s="1902"/>
      <c r="MR46" s="1902"/>
      <c r="MS46" s="1902"/>
      <c r="MT46" s="1902"/>
      <c r="MU46" s="1902"/>
      <c r="MV46" s="1902"/>
      <c r="MW46" s="1902"/>
      <c r="MX46" s="1902"/>
      <c r="MY46" s="1902"/>
      <c r="MZ46" s="1902"/>
      <c r="NA46" s="1902"/>
      <c r="NB46" s="1902"/>
      <c r="NC46" s="1902"/>
      <c r="ND46" s="1902"/>
      <c r="NE46" s="1902"/>
      <c r="NF46" s="1902"/>
      <c r="NG46" s="1902"/>
      <c r="NH46" s="1902"/>
      <c r="NI46" s="1902"/>
      <c r="NJ46" s="1902"/>
      <c r="NK46" s="1902"/>
      <c r="NL46" s="1902"/>
      <c r="NM46" s="1902"/>
      <c r="NN46" s="1902"/>
      <c r="NO46" s="1902"/>
      <c r="NP46" s="1902"/>
      <c r="NQ46" s="1902"/>
      <c r="NR46" s="1902"/>
      <c r="NS46" s="1902"/>
      <c r="NT46" s="1902"/>
      <c r="NU46" s="1902"/>
      <c r="NV46" s="1902"/>
      <c r="NW46" s="1902"/>
      <c r="NX46" s="1902"/>
      <c r="NY46" s="1902"/>
      <c r="NZ46" s="1902"/>
      <c r="OA46" s="1902"/>
      <c r="OB46" s="1902"/>
      <c r="OC46" s="1902"/>
      <c r="OD46" s="1902"/>
      <c r="OE46" s="1902"/>
      <c r="OF46" s="1902"/>
      <c r="OG46" s="1902"/>
      <c r="OH46" s="1902"/>
      <c r="OI46" s="1902"/>
      <c r="OJ46" s="1902"/>
      <c r="OK46" s="1902"/>
      <c r="OL46" s="1902"/>
      <c r="OM46" s="1902"/>
      <c r="ON46" s="1902"/>
    </row>
    <row r="47" spans="1:404">
      <c r="A47" s="1902"/>
      <c r="B47" s="1933"/>
      <c r="C47" s="1902"/>
      <c r="D47" s="1902"/>
      <c r="E47" s="1902"/>
      <c r="F47" s="1902"/>
      <c r="G47" s="1902"/>
      <c r="H47" s="1902"/>
      <c r="I47" s="1902"/>
      <c r="J47" s="1902"/>
      <c r="K47" s="1902"/>
      <c r="L47" s="1902"/>
      <c r="M47" s="1902"/>
      <c r="N47" s="1902"/>
      <c r="O47" s="1940"/>
      <c r="Q47" s="1757"/>
      <c r="S47" s="1902"/>
      <c r="T47" s="1902"/>
      <c r="U47" s="1902"/>
      <c r="V47" s="1902"/>
      <c r="W47" s="1902"/>
      <c r="X47" s="1902"/>
      <c r="Y47" s="1902"/>
      <c r="Z47" s="1902"/>
      <c r="AA47" s="1902"/>
      <c r="AB47" s="1902"/>
      <c r="AC47" s="1902"/>
      <c r="AD47" s="1902"/>
      <c r="AE47" s="1902"/>
      <c r="AF47" s="1902"/>
      <c r="AG47" s="1902"/>
      <c r="AH47" s="1902"/>
      <c r="AI47" s="1902"/>
      <c r="AJ47" s="1902"/>
      <c r="AK47" s="1902"/>
      <c r="AL47" s="1902"/>
      <c r="AM47" s="1902"/>
      <c r="AN47" s="1902"/>
      <c r="AO47" s="1902"/>
      <c r="AP47" s="1902"/>
      <c r="AQ47" s="1902"/>
      <c r="AR47" s="1902"/>
      <c r="AS47" s="1902"/>
      <c r="AT47" s="1902"/>
      <c r="AU47" s="1902"/>
      <c r="AV47" s="1902"/>
      <c r="AW47" s="1902"/>
      <c r="AX47" s="1902"/>
      <c r="AY47" s="1902"/>
      <c r="AZ47" s="1902"/>
      <c r="BA47" s="1902"/>
      <c r="BB47" s="1902"/>
      <c r="BC47" s="1902"/>
      <c r="BD47" s="1902"/>
      <c r="BE47" s="1902"/>
      <c r="BF47" s="1902"/>
      <c r="BG47" s="1902"/>
      <c r="BH47" s="1902"/>
      <c r="BI47" s="1902"/>
      <c r="BJ47" s="1902"/>
      <c r="BK47" s="1902"/>
      <c r="BL47" s="1902"/>
      <c r="BM47" s="1902"/>
      <c r="BN47" s="1902"/>
      <c r="BO47" s="1902"/>
      <c r="BP47" s="1902"/>
      <c r="BQ47" s="1902"/>
      <c r="BR47" s="1902"/>
      <c r="BS47" s="1902"/>
      <c r="BT47" s="1902"/>
      <c r="BU47" s="1902"/>
      <c r="BV47" s="1902"/>
      <c r="BW47" s="1902"/>
      <c r="BX47" s="1902"/>
      <c r="BY47" s="1902"/>
      <c r="BZ47" s="1902"/>
      <c r="CA47" s="1902"/>
      <c r="CB47" s="1902"/>
      <c r="CC47" s="1902"/>
      <c r="CD47" s="1902"/>
      <c r="CE47" s="1902"/>
      <c r="CF47" s="1902"/>
      <c r="CG47" s="1902"/>
      <c r="CH47" s="1902"/>
      <c r="CI47" s="1902"/>
      <c r="CJ47" s="1902"/>
      <c r="CK47" s="1902"/>
      <c r="CL47" s="1902"/>
      <c r="CM47" s="1902"/>
      <c r="CN47" s="1902"/>
      <c r="CO47" s="1902"/>
      <c r="CP47" s="1902"/>
      <c r="CQ47" s="1902"/>
      <c r="CR47" s="1902"/>
      <c r="CS47" s="1902"/>
      <c r="CT47" s="1902"/>
      <c r="CU47" s="1902"/>
      <c r="CV47" s="1902"/>
      <c r="CW47" s="1902"/>
      <c r="CX47" s="1902"/>
      <c r="CY47" s="1902"/>
      <c r="CZ47" s="1902"/>
      <c r="DA47" s="1902"/>
      <c r="DB47" s="1902"/>
      <c r="DC47" s="1902"/>
      <c r="DD47" s="1902"/>
      <c r="DE47" s="1902"/>
      <c r="DF47" s="1902"/>
      <c r="DG47" s="1902"/>
      <c r="DH47" s="1902"/>
      <c r="DI47" s="1902"/>
      <c r="DJ47" s="1902"/>
      <c r="DK47" s="1902"/>
      <c r="DL47" s="1902"/>
      <c r="DM47" s="1902"/>
      <c r="DN47" s="1902"/>
      <c r="DO47" s="1902"/>
      <c r="DP47" s="1902"/>
      <c r="DQ47" s="1902"/>
      <c r="DR47" s="1902"/>
      <c r="DS47" s="1902"/>
      <c r="DT47" s="1902"/>
      <c r="DU47" s="1902"/>
      <c r="DV47" s="1902"/>
      <c r="DW47" s="1902"/>
      <c r="DX47" s="1902"/>
      <c r="DY47" s="1902"/>
      <c r="DZ47" s="1902"/>
      <c r="EA47" s="1902"/>
      <c r="EB47" s="1902"/>
      <c r="EC47" s="1902"/>
      <c r="ED47" s="1902"/>
      <c r="EE47" s="1902"/>
      <c r="EF47" s="1902"/>
      <c r="EG47" s="1902"/>
      <c r="EH47" s="1902"/>
      <c r="EI47" s="1902"/>
      <c r="EJ47" s="1902"/>
      <c r="EK47" s="1902"/>
      <c r="EL47" s="1902"/>
      <c r="EM47" s="1902"/>
      <c r="EN47" s="1902"/>
      <c r="EO47" s="1902"/>
      <c r="EP47" s="1902"/>
      <c r="EQ47" s="1902"/>
      <c r="ER47" s="1902"/>
      <c r="ES47" s="1902"/>
      <c r="ET47" s="1902"/>
      <c r="EU47" s="1902"/>
      <c r="EV47" s="1902"/>
      <c r="EW47" s="1902"/>
      <c r="EX47" s="1902"/>
      <c r="EY47" s="1902"/>
      <c r="EZ47" s="1902"/>
      <c r="FA47" s="1902"/>
      <c r="FB47" s="1902"/>
      <c r="FC47" s="1902"/>
      <c r="FD47" s="1902"/>
      <c r="FE47" s="1902"/>
      <c r="FF47" s="1902"/>
      <c r="FG47" s="1902"/>
      <c r="FH47" s="1902"/>
      <c r="FI47" s="1902"/>
      <c r="FJ47" s="1902"/>
      <c r="FK47" s="1902"/>
      <c r="FL47" s="1902"/>
      <c r="FM47" s="1902"/>
      <c r="FN47" s="1902"/>
      <c r="FO47" s="1902"/>
      <c r="FP47" s="1902"/>
      <c r="FQ47" s="1902"/>
      <c r="FR47" s="1902"/>
      <c r="FS47" s="1902"/>
      <c r="FT47" s="1902"/>
      <c r="FU47" s="1902"/>
      <c r="FV47" s="1902"/>
      <c r="FW47" s="1902"/>
      <c r="FX47" s="1902"/>
      <c r="FY47" s="1902"/>
      <c r="FZ47" s="1902"/>
      <c r="GA47" s="1902"/>
      <c r="GB47" s="1902"/>
      <c r="GC47" s="1902"/>
      <c r="GD47" s="1902"/>
      <c r="GE47" s="1902"/>
      <c r="GF47" s="1902"/>
      <c r="GG47" s="1902"/>
      <c r="GH47" s="1902"/>
      <c r="GI47" s="1902"/>
      <c r="GJ47" s="1902"/>
      <c r="GK47" s="1902"/>
      <c r="GL47" s="1902"/>
      <c r="GM47" s="1902"/>
      <c r="GN47" s="1902"/>
      <c r="GO47" s="1902"/>
      <c r="GP47" s="1902"/>
      <c r="GQ47" s="1902"/>
      <c r="GR47" s="1902"/>
      <c r="GS47" s="1902"/>
      <c r="GT47" s="1902"/>
      <c r="GU47" s="1902"/>
      <c r="GV47" s="1902"/>
      <c r="GW47" s="1902"/>
      <c r="GX47" s="1902"/>
      <c r="GY47" s="1902"/>
      <c r="GZ47" s="1902"/>
      <c r="HA47" s="1902"/>
      <c r="HB47" s="1902"/>
      <c r="HC47" s="1902"/>
      <c r="HD47" s="1902"/>
      <c r="HE47" s="1902"/>
      <c r="HF47" s="1902"/>
      <c r="HG47" s="1902"/>
      <c r="HH47" s="1902"/>
      <c r="HI47" s="1902"/>
      <c r="HJ47" s="1902"/>
      <c r="HK47" s="1902"/>
      <c r="HL47" s="1902"/>
      <c r="HM47" s="1902"/>
      <c r="HN47" s="1902"/>
      <c r="HO47" s="1902"/>
      <c r="HP47" s="1902"/>
      <c r="HQ47" s="1902"/>
      <c r="HR47" s="1902"/>
      <c r="HS47" s="1902"/>
      <c r="HT47" s="1902"/>
      <c r="HU47" s="1902"/>
      <c r="HV47" s="1902"/>
      <c r="HW47" s="1902"/>
      <c r="HX47" s="1902"/>
      <c r="HY47" s="1902"/>
      <c r="HZ47" s="1902"/>
      <c r="IA47" s="1902"/>
      <c r="IB47" s="1902"/>
      <c r="IC47" s="1902"/>
      <c r="ID47" s="1902"/>
      <c r="IE47" s="1902"/>
      <c r="IF47" s="1902"/>
      <c r="IG47" s="1902"/>
      <c r="IH47" s="1902"/>
      <c r="II47" s="1902"/>
      <c r="IJ47" s="1902"/>
      <c r="IK47" s="1902"/>
      <c r="IL47" s="1902"/>
      <c r="IM47" s="1902"/>
      <c r="IN47" s="1902"/>
      <c r="IO47" s="1902"/>
      <c r="IP47" s="1902"/>
      <c r="IQ47" s="1902"/>
      <c r="IR47" s="1902"/>
      <c r="IS47" s="1902"/>
      <c r="IT47" s="1902"/>
      <c r="IU47" s="1902"/>
      <c r="IV47" s="1902"/>
      <c r="IW47" s="1902"/>
      <c r="IX47" s="1902"/>
      <c r="IY47" s="1902"/>
      <c r="IZ47" s="1902"/>
      <c r="JA47" s="1902"/>
      <c r="JB47" s="1902"/>
      <c r="JC47" s="1902"/>
      <c r="JD47" s="1902"/>
      <c r="JE47" s="1902"/>
      <c r="JF47" s="1902"/>
      <c r="JG47" s="1902"/>
      <c r="JH47" s="1902"/>
      <c r="JI47" s="1902"/>
      <c r="JJ47" s="1902"/>
      <c r="JK47" s="1902"/>
      <c r="JL47" s="1902"/>
      <c r="JM47" s="1902"/>
      <c r="JN47" s="1902"/>
      <c r="JO47" s="1902"/>
      <c r="JP47" s="1902"/>
      <c r="JQ47" s="1902"/>
      <c r="JR47" s="1902"/>
      <c r="JS47" s="1902"/>
      <c r="JT47" s="1902"/>
      <c r="JU47" s="1902"/>
      <c r="JV47" s="1902"/>
      <c r="JW47" s="1902"/>
      <c r="JX47" s="1902"/>
      <c r="JY47" s="1902"/>
      <c r="JZ47" s="1902"/>
      <c r="KA47" s="1902"/>
      <c r="KB47" s="1902"/>
      <c r="KC47" s="1902"/>
      <c r="KD47" s="1902"/>
      <c r="KE47" s="1902"/>
      <c r="KF47" s="1902"/>
      <c r="KG47" s="1902"/>
      <c r="KH47" s="1902"/>
      <c r="KI47" s="1902"/>
      <c r="KJ47" s="1902"/>
      <c r="KK47" s="1902"/>
      <c r="KL47" s="1902"/>
      <c r="KM47" s="1902"/>
      <c r="KN47" s="1902"/>
      <c r="KO47" s="1902"/>
      <c r="KP47" s="1902"/>
      <c r="KQ47" s="1902"/>
      <c r="KR47" s="1902"/>
      <c r="KS47" s="1902"/>
      <c r="KT47" s="1902"/>
      <c r="KU47" s="1902"/>
      <c r="KV47" s="1902"/>
      <c r="KW47" s="1902"/>
      <c r="KX47" s="1902"/>
      <c r="KY47" s="1902"/>
      <c r="KZ47" s="1902"/>
      <c r="LA47" s="1902"/>
      <c r="LB47" s="1902"/>
      <c r="LC47" s="1902"/>
      <c r="LD47" s="1902"/>
      <c r="LE47" s="1902"/>
      <c r="LF47" s="1902"/>
      <c r="LG47" s="1902"/>
      <c r="LH47" s="1902"/>
      <c r="LI47" s="1902"/>
      <c r="LJ47" s="1902"/>
      <c r="LK47" s="1902"/>
      <c r="LL47" s="1902"/>
      <c r="LM47" s="1902"/>
      <c r="LN47" s="1902"/>
      <c r="LO47" s="1902"/>
      <c r="LP47" s="1902"/>
      <c r="LQ47" s="1902"/>
      <c r="LR47" s="1902"/>
      <c r="LS47" s="1902"/>
      <c r="LT47" s="1902"/>
      <c r="LU47" s="1902"/>
      <c r="LV47" s="1902"/>
      <c r="LW47" s="1902"/>
      <c r="LX47" s="1902"/>
      <c r="LY47" s="1902"/>
      <c r="LZ47" s="1902"/>
      <c r="MA47" s="1902"/>
      <c r="MB47" s="1902"/>
      <c r="MC47" s="1902"/>
      <c r="MD47" s="1902"/>
      <c r="ME47" s="1902"/>
      <c r="MF47" s="1902"/>
      <c r="MG47" s="1902"/>
      <c r="MH47" s="1902"/>
      <c r="MI47" s="1902"/>
      <c r="MJ47" s="1902"/>
      <c r="MK47" s="1902"/>
      <c r="ML47" s="1902"/>
      <c r="MM47" s="1902"/>
      <c r="MN47" s="1902"/>
      <c r="MO47" s="1902"/>
      <c r="MP47" s="1902"/>
      <c r="MQ47" s="1902"/>
      <c r="MR47" s="1902"/>
      <c r="MS47" s="1902"/>
      <c r="MT47" s="1902"/>
      <c r="MU47" s="1902"/>
      <c r="MV47" s="1902"/>
      <c r="MW47" s="1902"/>
      <c r="MX47" s="1902"/>
      <c r="MY47" s="1902"/>
      <c r="MZ47" s="1902"/>
      <c r="NA47" s="1902"/>
      <c r="NB47" s="1902"/>
      <c r="NC47" s="1902"/>
      <c r="ND47" s="1902"/>
      <c r="NE47" s="1902"/>
      <c r="NF47" s="1902"/>
      <c r="NG47" s="1902"/>
      <c r="NH47" s="1902"/>
      <c r="NI47" s="1902"/>
      <c r="NJ47" s="1902"/>
      <c r="NK47" s="1902"/>
      <c r="NL47" s="1902"/>
      <c r="NM47" s="1902"/>
      <c r="NN47" s="1902"/>
      <c r="NO47" s="1902"/>
      <c r="NP47" s="1902"/>
      <c r="NQ47" s="1902"/>
      <c r="NR47" s="1902"/>
      <c r="NS47" s="1902"/>
      <c r="NT47" s="1902"/>
      <c r="NU47" s="1902"/>
      <c r="NV47" s="1902"/>
      <c r="NW47" s="1902"/>
      <c r="NX47" s="1902"/>
      <c r="NY47" s="1902"/>
      <c r="NZ47" s="1902"/>
      <c r="OA47" s="1902"/>
      <c r="OB47" s="1902"/>
      <c r="OC47" s="1902"/>
      <c r="OD47" s="1902"/>
      <c r="OE47" s="1902"/>
      <c r="OF47" s="1902"/>
      <c r="OG47" s="1902"/>
      <c r="OH47" s="1902"/>
      <c r="OI47" s="1902"/>
      <c r="OJ47" s="1902"/>
      <c r="OK47" s="1902"/>
      <c r="OL47" s="1902"/>
      <c r="OM47" s="1902"/>
      <c r="ON47" s="1902"/>
    </row>
    <row r="48" spans="1:404">
      <c r="A48" s="1902"/>
      <c r="B48" s="1933"/>
      <c r="C48" s="1902"/>
      <c r="D48" s="1902"/>
      <c r="E48" s="1902"/>
      <c r="F48" s="1902"/>
      <c r="G48" s="1902"/>
      <c r="H48" s="1902"/>
      <c r="I48" s="1902"/>
      <c r="J48" s="1902"/>
      <c r="K48" s="1902"/>
      <c r="L48" s="1902"/>
      <c r="M48" s="1902"/>
      <c r="N48" s="1902"/>
      <c r="O48" s="1940"/>
      <c r="Q48" s="1757"/>
      <c r="S48" s="1902"/>
      <c r="T48" s="1902"/>
      <c r="U48" s="1902"/>
      <c r="V48" s="1902"/>
      <c r="W48" s="1902"/>
      <c r="X48" s="1902"/>
      <c r="Y48" s="1902"/>
      <c r="Z48" s="1902"/>
      <c r="AA48" s="1902"/>
      <c r="AB48" s="1902"/>
      <c r="AC48" s="1902"/>
      <c r="AD48" s="1902"/>
      <c r="AE48" s="1902"/>
      <c r="AF48" s="1902"/>
      <c r="AG48" s="1902"/>
      <c r="AH48" s="1902"/>
      <c r="AI48" s="1902"/>
      <c r="AJ48" s="1902"/>
      <c r="AK48" s="1902"/>
      <c r="AL48" s="1902"/>
      <c r="AM48" s="1902"/>
      <c r="AN48" s="1902"/>
      <c r="AO48" s="1902"/>
      <c r="AP48" s="1902"/>
      <c r="AQ48" s="1902"/>
      <c r="AR48" s="1902"/>
      <c r="AS48" s="1902"/>
      <c r="AT48" s="1902"/>
      <c r="AU48" s="1902"/>
      <c r="AV48" s="1902"/>
      <c r="AW48" s="1902"/>
      <c r="AX48" s="1902"/>
      <c r="AY48" s="1902"/>
      <c r="AZ48" s="1902"/>
      <c r="BA48" s="1902"/>
      <c r="BB48" s="1902"/>
      <c r="BC48" s="1902"/>
      <c r="BD48" s="1902"/>
      <c r="BE48" s="1902"/>
      <c r="BF48" s="1902"/>
      <c r="BG48" s="1902"/>
      <c r="BH48" s="1902"/>
      <c r="BI48" s="1902"/>
      <c r="BJ48" s="1902"/>
      <c r="BK48" s="1902"/>
      <c r="BL48" s="1902"/>
      <c r="BM48" s="1902"/>
      <c r="BN48" s="1902"/>
      <c r="BO48" s="1902"/>
      <c r="BP48" s="1902"/>
      <c r="BQ48" s="1902"/>
      <c r="BR48" s="1902"/>
      <c r="BS48" s="1902"/>
      <c r="BT48" s="1902"/>
      <c r="BU48" s="1902"/>
      <c r="BV48" s="1902"/>
      <c r="BW48" s="1902"/>
      <c r="BX48" s="1902"/>
      <c r="BY48" s="1902"/>
      <c r="BZ48" s="1902"/>
      <c r="CA48" s="1902"/>
      <c r="CB48" s="1902"/>
      <c r="CC48" s="1902"/>
      <c r="CD48" s="1902"/>
      <c r="CE48" s="1902"/>
      <c r="CF48" s="1902"/>
      <c r="CG48" s="1902"/>
      <c r="CH48" s="1902"/>
      <c r="CI48" s="1902"/>
      <c r="CJ48" s="1902"/>
      <c r="CK48" s="1902"/>
      <c r="CL48" s="1902"/>
      <c r="CM48" s="1902"/>
      <c r="CN48" s="1902"/>
      <c r="CO48" s="1902"/>
      <c r="CP48" s="1902"/>
      <c r="CQ48" s="1902"/>
      <c r="CR48" s="1902"/>
      <c r="CS48" s="1902"/>
      <c r="CT48" s="1902"/>
      <c r="CU48" s="1902"/>
      <c r="CV48" s="1902"/>
      <c r="CW48" s="1902"/>
      <c r="CX48" s="1902"/>
      <c r="CY48" s="1902"/>
      <c r="CZ48" s="1902"/>
      <c r="DA48" s="1902"/>
      <c r="DB48" s="1902"/>
      <c r="DC48" s="1902"/>
      <c r="DD48" s="1902"/>
      <c r="DE48" s="1902"/>
      <c r="DF48" s="1902"/>
      <c r="DG48" s="1902"/>
      <c r="DH48" s="1902"/>
      <c r="DI48" s="1902"/>
      <c r="DJ48" s="1902"/>
      <c r="DK48" s="1902"/>
      <c r="DL48" s="1902"/>
      <c r="DM48" s="1902"/>
      <c r="DN48" s="1902"/>
      <c r="DO48" s="1902"/>
      <c r="DP48" s="1902"/>
      <c r="DQ48" s="1902"/>
      <c r="DR48" s="1902"/>
      <c r="DS48" s="1902"/>
      <c r="DT48" s="1902"/>
      <c r="DU48" s="1902"/>
      <c r="DV48" s="1902"/>
      <c r="DW48" s="1902"/>
      <c r="DX48" s="1902"/>
      <c r="DY48" s="1902"/>
      <c r="DZ48" s="1902"/>
      <c r="EA48" s="1902"/>
      <c r="EB48" s="1902"/>
      <c r="EC48" s="1902"/>
      <c r="ED48" s="1902"/>
      <c r="EE48" s="1902"/>
      <c r="EF48" s="1902"/>
      <c r="EG48" s="1902"/>
      <c r="EH48" s="1902"/>
      <c r="EI48" s="1902"/>
      <c r="EJ48" s="1902"/>
      <c r="EK48" s="1902"/>
      <c r="EL48" s="1902"/>
      <c r="EM48" s="1902"/>
      <c r="EN48" s="1902"/>
      <c r="EO48" s="1902"/>
      <c r="EP48" s="1902"/>
      <c r="EQ48" s="1902"/>
      <c r="ER48" s="1902"/>
      <c r="ES48" s="1902"/>
      <c r="ET48" s="1902"/>
      <c r="EU48" s="1902"/>
      <c r="EV48" s="1902"/>
      <c r="EW48" s="1902"/>
      <c r="EX48" s="1902"/>
      <c r="EY48" s="1902"/>
      <c r="EZ48" s="1902"/>
      <c r="FA48" s="1902"/>
      <c r="FB48" s="1902"/>
      <c r="FC48" s="1902"/>
      <c r="FD48" s="1902"/>
      <c r="FE48" s="1902"/>
      <c r="FF48" s="1902"/>
      <c r="FG48" s="1902"/>
      <c r="FH48" s="1902"/>
      <c r="FI48" s="1902"/>
      <c r="FJ48" s="1902"/>
      <c r="FK48" s="1902"/>
      <c r="FL48" s="1902"/>
      <c r="FM48" s="1902"/>
      <c r="FN48" s="1902"/>
      <c r="FO48" s="1902"/>
      <c r="FP48" s="1902"/>
      <c r="FQ48" s="1902"/>
      <c r="FR48" s="1902"/>
      <c r="FS48" s="1902"/>
      <c r="FT48" s="1902"/>
      <c r="FU48" s="1902"/>
      <c r="FV48" s="1902"/>
      <c r="FW48" s="1902"/>
      <c r="FX48" s="1902"/>
      <c r="FY48" s="1902"/>
      <c r="FZ48" s="1902"/>
      <c r="GA48" s="1902"/>
      <c r="GB48" s="1902"/>
      <c r="GC48" s="1902"/>
      <c r="GD48" s="1902"/>
      <c r="GE48" s="1902"/>
      <c r="GF48" s="1902"/>
      <c r="GG48" s="1902"/>
      <c r="GH48" s="1902"/>
      <c r="GI48" s="1902"/>
      <c r="GJ48" s="1902"/>
      <c r="GK48" s="1902"/>
      <c r="GL48" s="1902"/>
      <c r="GM48" s="1902"/>
      <c r="GN48" s="1902"/>
      <c r="GO48" s="1902"/>
      <c r="GP48" s="1902"/>
      <c r="GQ48" s="1902"/>
      <c r="GR48" s="1902"/>
      <c r="GS48" s="1902"/>
      <c r="GT48" s="1902"/>
      <c r="GU48" s="1902"/>
      <c r="GV48" s="1902"/>
      <c r="GW48" s="1902"/>
      <c r="GX48" s="1902"/>
      <c r="GY48" s="1902"/>
      <c r="GZ48" s="1902"/>
      <c r="HA48" s="1902"/>
      <c r="HB48" s="1902"/>
      <c r="HC48" s="1902"/>
      <c r="HD48" s="1902"/>
      <c r="HE48" s="1902"/>
      <c r="HF48" s="1902"/>
      <c r="HG48" s="1902"/>
      <c r="HH48" s="1902"/>
      <c r="HI48" s="1902"/>
      <c r="HJ48" s="1902"/>
      <c r="HK48" s="1902"/>
      <c r="HL48" s="1902"/>
      <c r="HM48" s="1902"/>
      <c r="HN48" s="1902"/>
      <c r="HO48" s="1902"/>
      <c r="HP48" s="1902"/>
      <c r="HQ48" s="1902"/>
      <c r="HR48" s="1902"/>
      <c r="HS48" s="1902"/>
      <c r="HT48" s="1902"/>
      <c r="HU48" s="1902"/>
      <c r="HV48" s="1902"/>
      <c r="HW48" s="1902"/>
      <c r="HX48" s="1902"/>
      <c r="HY48" s="1902"/>
      <c r="HZ48" s="1902"/>
      <c r="IA48" s="1902"/>
      <c r="IB48" s="1902"/>
      <c r="IC48" s="1902"/>
      <c r="ID48" s="1902"/>
      <c r="IE48" s="1902"/>
      <c r="IF48" s="1902"/>
      <c r="IG48" s="1902"/>
      <c r="IH48" s="1902"/>
      <c r="II48" s="1902"/>
      <c r="IJ48" s="1902"/>
      <c r="IK48" s="1902"/>
      <c r="IL48" s="1902"/>
      <c r="IM48" s="1902"/>
      <c r="IN48" s="1902"/>
      <c r="IO48" s="1902"/>
      <c r="IP48" s="1902"/>
      <c r="IQ48" s="1902"/>
      <c r="IR48" s="1902"/>
      <c r="IS48" s="1902"/>
      <c r="IT48" s="1902"/>
      <c r="IU48" s="1902"/>
      <c r="IV48" s="1902"/>
      <c r="IW48" s="1902"/>
      <c r="IX48" s="1902"/>
      <c r="IY48" s="1902"/>
      <c r="IZ48" s="1902"/>
      <c r="JA48" s="1902"/>
      <c r="JB48" s="1902"/>
      <c r="JC48" s="1902"/>
      <c r="JD48" s="1902"/>
      <c r="JE48" s="1902"/>
      <c r="JF48" s="1902"/>
      <c r="JG48" s="1902"/>
      <c r="JH48" s="1902"/>
      <c r="JI48" s="1902"/>
      <c r="JJ48" s="1902"/>
      <c r="JK48" s="1902"/>
      <c r="JL48" s="1902"/>
      <c r="JM48" s="1902"/>
      <c r="JN48" s="1902"/>
      <c r="JO48" s="1902"/>
      <c r="JP48" s="1902"/>
      <c r="JQ48" s="1902"/>
      <c r="JR48" s="1902"/>
      <c r="JS48" s="1902"/>
      <c r="JT48" s="1902"/>
      <c r="JU48" s="1902"/>
      <c r="JV48" s="1902"/>
      <c r="JW48" s="1902"/>
      <c r="JX48" s="1902"/>
      <c r="JY48" s="1902"/>
      <c r="JZ48" s="1902"/>
      <c r="KA48" s="1902"/>
      <c r="KB48" s="1902"/>
      <c r="KC48" s="1902"/>
      <c r="KD48" s="1902"/>
      <c r="KE48" s="1902"/>
      <c r="KF48" s="1902"/>
      <c r="KG48" s="1902"/>
      <c r="KH48" s="1902"/>
      <c r="KI48" s="1902"/>
      <c r="KJ48" s="1902"/>
      <c r="KK48" s="1902"/>
      <c r="KL48" s="1902"/>
      <c r="KM48" s="1902"/>
      <c r="KN48" s="1902"/>
      <c r="KO48" s="1902"/>
      <c r="KP48" s="1902"/>
      <c r="KQ48" s="1902"/>
      <c r="KR48" s="1902"/>
      <c r="KS48" s="1902"/>
      <c r="KT48" s="1902"/>
      <c r="KU48" s="1902"/>
      <c r="KV48" s="1902"/>
      <c r="KW48" s="1902"/>
      <c r="KX48" s="1902"/>
      <c r="KY48" s="1902"/>
      <c r="KZ48" s="1902"/>
      <c r="LA48" s="1902"/>
      <c r="LB48" s="1902"/>
      <c r="LC48" s="1902"/>
      <c r="LD48" s="1902"/>
      <c r="LE48" s="1902"/>
      <c r="LF48" s="1902"/>
      <c r="LG48" s="1902"/>
      <c r="LH48" s="1902"/>
      <c r="LI48" s="1902"/>
      <c r="LJ48" s="1902"/>
      <c r="LK48" s="1902"/>
      <c r="LL48" s="1902"/>
      <c r="LM48" s="1902"/>
      <c r="LN48" s="1902"/>
      <c r="LO48" s="1902"/>
      <c r="LP48" s="1902"/>
      <c r="LQ48" s="1902"/>
      <c r="LR48" s="1902"/>
      <c r="LS48" s="1902"/>
      <c r="LT48" s="1902"/>
      <c r="LU48" s="1902"/>
      <c r="LV48" s="1902"/>
      <c r="LW48" s="1902"/>
      <c r="LX48" s="1902"/>
      <c r="LY48" s="1902"/>
      <c r="LZ48" s="1902"/>
      <c r="MA48" s="1902"/>
      <c r="MB48" s="1902"/>
      <c r="MC48" s="1902"/>
      <c r="MD48" s="1902"/>
      <c r="ME48" s="1902"/>
      <c r="MF48" s="1902"/>
      <c r="MG48" s="1902"/>
      <c r="MH48" s="1902"/>
      <c r="MI48" s="1902"/>
      <c r="MJ48" s="1902"/>
      <c r="MK48" s="1902"/>
      <c r="ML48" s="1902"/>
      <c r="MM48" s="1902"/>
      <c r="MN48" s="1902"/>
      <c r="MO48" s="1902"/>
      <c r="MP48" s="1902"/>
      <c r="MQ48" s="1902"/>
      <c r="MR48" s="1902"/>
      <c r="MS48" s="1902"/>
      <c r="MT48" s="1902"/>
      <c r="MU48" s="1902"/>
      <c r="MV48" s="1902"/>
      <c r="MW48" s="1902"/>
      <c r="MX48" s="1902"/>
      <c r="MY48" s="1902"/>
      <c r="MZ48" s="1902"/>
      <c r="NA48" s="1902"/>
      <c r="NB48" s="1902"/>
      <c r="NC48" s="1902"/>
      <c r="ND48" s="1902"/>
      <c r="NE48" s="1902"/>
      <c r="NF48" s="1902"/>
      <c r="NG48" s="1902"/>
      <c r="NH48" s="1902"/>
      <c r="NI48" s="1902"/>
      <c r="NJ48" s="1902"/>
      <c r="NK48" s="1902"/>
      <c r="NL48" s="1902"/>
      <c r="NM48" s="1902"/>
      <c r="NN48" s="1902"/>
      <c r="NO48" s="1902"/>
      <c r="NP48" s="1902"/>
      <c r="NQ48" s="1902"/>
      <c r="NR48" s="1902"/>
      <c r="NS48" s="1902"/>
      <c r="NT48" s="1902"/>
      <c r="NU48" s="1902"/>
      <c r="NV48" s="1902"/>
      <c r="NW48" s="1902"/>
      <c r="NX48" s="1902"/>
      <c r="NY48" s="1902"/>
      <c r="NZ48" s="1902"/>
      <c r="OA48" s="1902"/>
      <c r="OB48" s="1902"/>
      <c r="OC48" s="1902"/>
      <c r="OD48" s="1902"/>
      <c r="OE48" s="1902"/>
      <c r="OF48" s="1902"/>
      <c r="OG48" s="1902"/>
      <c r="OH48" s="1902"/>
      <c r="OI48" s="1902"/>
      <c r="OJ48" s="1902"/>
      <c r="OK48" s="1902"/>
      <c r="OL48" s="1902"/>
      <c r="OM48" s="1902"/>
      <c r="ON48" s="1902"/>
    </row>
    <row r="49" spans="17:17">
      <c r="Q49" s="1757"/>
    </row>
    <row r="50" spans="17:17">
      <c r="Q50" s="1757"/>
    </row>
    <row r="51" spans="17:17">
      <c r="Q51" s="1757"/>
    </row>
    <row r="52" spans="17:17">
      <c r="Q52" s="1757"/>
    </row>
    <row r="53" spans="17:17">
      <c r="Q53" s="1757"/>
    </row>
    <row r="54" spans="17:17">
      <c r="Q54" s="1757"/>
    </row>
    <row r="55" spans="17:17">
      <c r="Q55" s="1757"/>
    </row>
    <row r="56" spans="17:17">
      <c r="Q56" s="1757"/>
    </row>
    <row r="57" spans="17:17">
      <c r="Q57" s="1757"/>
    </row>
    <row r="58" spans="17:17">
      <c r="Q58" s="1757"/>
    </row>
    <row r="59" spans="17:17">
      <c r="Q59" s="1757"/>
    </row>
    <row r="60" spans="17:17">
      <c r="Q60" s="1757"/>
    </row>
  </sheetData>
  <sheetProtection algorithmName="SHA-512" hashValue="ODX29LGy0Tv7yoNPow+K6I2Hvf/B/GLxDhwq50341BZ5+tbZE4B8vWGguStlZiWxGnstY0AzflScyr7c8v6UMw==" saltValue="ydoZNMN4cECztqpSHhY7Yw==" spinCount="100000" sheet="1" objects="1" scenarios="1"/>
  <mergeCells count="21">
    <mergeCell ref="B1:N1"/>
    <mergeCell ref="AF1:AO1"/>
    <mergeCell ref="B3:Q3"/>
    <mergeCell ref="AF3:AO3"/>
    <mergeCell ref="B2:N2"/>
    <mergeCell ref="AF2:AR2"/>
    <mergeCell ref="B5:B7"/>
    <mergeCell ref="C5:C7"/>
    <mergeCell ref="D5:D7"/>
    <mergeCell ref="E5:M5"/>
    <mergeCell ref="O5:O7"/>
    <mergeCell ref="V8:AC8"/>
    <mergeCell ref="E6:I6"/>
    <mergeCell ref="J6:L6"/>
    <mergeCell ref="M6:M7"/>
    <mergeCell ref="AG6:AK6"/>
    <mergeCell ref="AL6:AN6"/>
    <mergeCell ref="AO6:AO7"/>
    <mergeCell ref="Q5:Q7"/>
    <mergeCell ref="AF5:AF7"/>
    <mergeCell ref="AG5:AO5"/>
  </mergeCells>
  <conditionalFormatting sqref="T10:T36">
    <cfRule type="cellIs" dxfId="80" priority="2" operator="equal">
      <formula>0</formula>
    </cfRule>
  </conditionalFormatting>
  <dataValidations count="1">
    <dataValidation type="custom" allowBlank="1" showErrorMessage="1" errorTitle="Input Error" error="Please enter a numeric value." sqref="E36:L36 E31:K32 L31:L32 F24:L26 E24:E26 E19:L21 E10:L16">
      <formula1>ISNUMBER(E10)</formula1>
    </dataValidation>
  </dataValidations>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ignoredErrors>
    <ignoredError sqref="M11:M16 M19:M21 M24:M26 M31:M32 M3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81"/>
  <sheetViews>
    <sheetView showGridLines="0" topLeftCell="A25" zoomScale="80" zoomScaleNormal="80" workbookViewId="0">
      <selection activeCell="D34" sqref="D34:D51"/>
    </sheetView>
  </sheetViews>
  <sheetFormatPr defaultColWidth="9" defaultRowHeight="15"/>
  <cols>
    <col min="1" max="1" width="1.625" style="359" customWidth="1"/>
    <col min="2" max="2" width="36.875" style="1469" customWidth="1"/>
    <col min="3" max="3" width="31.125" style="1469" bestFit="1" customWidth="1"/>
    <col min="4" max="4" width="72.875" style="1469" bestFit="1" customWidth="1"/>
    <col min="5" max="5" width="1.625" style="359" customWidth="1"/>
    <col min="6" max="7" width="0" style="359" hidden="1" customWidth="1"/>
    <col min="8" max="16384" width="9" style="359"/>
  </cols>
  <sheetData>
    <row r="1" spans="1:7" ht="30" customHeight="1">
      <c r="A1" s="1876"/>
      <c r="B1" s="1876"/>
      <c r="C1" s="1876"/>
      <c r="D1" s="1876"/>
      <c r="E1" s="1876"/>
      <c r="F1" s="1876"/>
      <c r="G1" s="1876"/>
    </row>
    <row r="2" spans="1:7" ht="45" customHeight="1">
      <c r="A2" s="1876"/>
      <c r="B2" s="2030" t="s">
        <v>793</v>
      </c>
      <c r="C2" s="2030"/>
      <c r="D2" s="2030"/>
      <c r="E2" s="1876"/>
      <c r="F2" s="1876"/>
      <c r="G2" s="1876"/>
    </row>
    <row r="3" spans="1:7" ht="15.75" thickBot="1">
      <c r="A3" s="1876"/>
      <c r="B3" s="142"/>
      <c r="C3" s="1876"/>
      <c r="D3" s="1876"/>
      <c r="E3" s="1876"/>
      <c r="F3" s="1876"/>
      <c r="G3" s="1876"/>
    </row>
    <row r="4" spans="1:7" ht="15.75" thickBot="1">
      <c r="A4" s="1877"/>
      <c r="B4" s="1878" t="s">
        <v>231</v>
      </c>
      <c r="C4" s="1879" t="s">
        <v>794</v>
      </c>
      <c r="D4" s="1877"/>
      <c r="E4" s="1876"/>
      <c r="F4" s="1498" t="str">
        <f>VLOOKUP(Validation!B4,Lists!C5:E25,3,FALSE)</f>
        <v>WoC</v>
      </c>
      <c r="G4" s="1499">
        <f>IF(F4="Woc",1,0)</f>
        <v>1</v>
      </c>
    </row>
    <row r="5" spans="1:7">
      <c r="A5" s="1876"/>
      <c r="B5" s="1876"/>
      <c r="C5" s="1876"/>
      <c r="D5" s="1876"/>
      <c r="E5" s="1876"/>
      <c r="F5" s="1876"/>
      <c r="G5" s="1876"/>
    </row>
    <row r="6" spans="1:7">
      <c r="A6" s="1876"/>
      <c r="B6" s="2029" t="s">
        <v>795</v>
      </c>
      <c r="C6" s="2029"/>
      <c r="D6" s="2029"/>
      <c r="E6" s="1876"/>
      <c r="F6" s="1876"/>
      <c r="G6" s="1876"/>
    </row>
    <row r="7" spans="1:7" ht="15.75" thickBot="1">
      <c r="A7" s="1876"/>
      <c r="B7" s="1876"/>
      <c r="C7" s="1876"/>
      <c r="D7" s="1876"/>
      <c r="E7" s="1876"/>
      <c r="F7" s="1876"/>
      <c r="G7" s="1876"/>
    </row>
    <row r="8" spans="1:7" s="1470" customFormat="1" ht="30" customHeight="1" thickBot="1">
      <c r="A8" s="1880"/>
      <c r="B8" s="1492" t="s">
        <v>651</v>
      </c>
      <c r="C8" s="1493" t="s">
        <v>796</v>
      </c>
      <c r="D8" s="1494" t="s">
        <v>797</v>
      </c>
      <c r="E8" s="1880"/>
      <c r="F8" s="1880"/>
      <c r="G8" s="1880"/>
    </row>
    <row r="9" spans="1:7" ht="14.25" customHeight="1">
      <c r="A9" s="1463"/>
      <c r="B9" s="1485" t="s">
        <v>652</v>
      </c>
      <c r="C9" s="1486" t="str">
        <f>IF($B$4="Select company","",IF((SUM('1A'!S7:U33))&gt;0,"Review validation checks on sheet","No issues identified"))</f>
        <v>No issues identified</v>
      </c>
      <c r="D9" s="2031" t="s">
        <v>649</v>
      </c>
      <c r="E9" s="1876"/>
      <c r="F9" s="1876"/>
      <c r="G9" s="1876"/>
    </row>
    <row r="10" spans="1:7" ht="14.25" customHeight="1">
      <c r="A10" s="1463"/>
      <c r="B10" s="1471" t="s">
        <v>654</v>
      </c>
      <c r="C10" s="1479" t="str">
        <f>IF($B$4="Select company","",IF((SUM('1B'!S8:U11))&gt;0,"Review validation checks on sheet","No issues identified"))</f>
        <v>No issues identified</v>
      </c>
      <c r="D10" s="2032"/>
      <c r="E10" s="1876"/>
      <c r="F10" s="1876"/>
      <c r="G10" s="1876"/>
    </row>
    <row r="11" spans="1:7" ht="14.25" customHeight="1">
      <c r="A11" s="1463"/>
      <c r="B11" s="1471" t="s">
        <v>656</v>
      </c>
      <c r="C11" s="1479" t="str">
        <f>IF($B$4="Select company","",IF((SUM('1C'!S7:U52))&gt;0,"Review validation checks on sheet","No issues identified"))</f>
        <v>No issues identified</v>
      </c>
      <c r="D11" s="2032"/>
      <c r="E11" s="1876"/>
      <c r="F11" s="1876"/>
      <c r="G11" s="1876"/>
    </row>
    <row r="12" spans="1:7" ht="14.25" customHeight="1">
      <c r="A12" s="1463"/>
      <c r="B12" s="1471" t="s">
        <v>658</v>
      </c>
      <c r="C12" s="1479" t="str">
        <f>IF($B$4="Select company","",IF((SUM('1D'!S7:U37))&gt;0,"Review validation checks on sheet","No issues identified"))</f>
        <v>No issues identified</v>
      </c>
      <c r="D12" s="2032"/>
      <c r="E12" s="1876"/>
      <c r="F12" s="1876"/>
      <c r="G12" s="1876"/>
    </row>
    <row r="13" spans="1:7" ht="14.25" customHeight="1">
      <c r="A13" s="1463"/>
      <c r="B13" s="1471" t="s">
        <v>660</v>
      </c>
      <c r="C13" s="1479" t="str">
        <f>IF($B$4="Select company","",IF((SUM('1E'!R7:V31))&gt;0,"Review validation checks on sheet","No issues identified"))</f>
        <v>No issues identified</v>
      </c>
      <c r="D13" s="2032"/>
      <c r="E13" s="1876"/>
      <c r="F13" s="1876"/>
      <c r="G13" s="1876"/>
    </row>
    <row r="14" spans="1:7" ht="14.25" customHeight="1" thickBot="1">
      <c r="A14" s="1463"/>
      <c r="B14" s="1472" t="s">
        <v>662</v>
      </c>
      <c r="C14" s="1480" t="str">
        <f>IF($B$4="Select company","",IF((SUM('1F'!W9:AH48))&gt;0,"Review validation checks on sheet","No issues identified"))</f>
        <v>No issues identified</v>
      </c>
      <c r="D14" s="2033"/>
      <c r="E14" s="1876"/>
      <c r="F14" s="1876"/>
      <c r="G14" s="1876"/>
    </row>
    <row r="15" spans="1:7" ht="15.75" thickBot="1">
      <c r="A15" s="1463"/>
      <c r="B15" s="1464"/>
      <c r="C15" s="1465"/>
      <c r="D15" s="1466"/>
      <c r="E15" s="1876"/>
      <c r="F15" s="1876"/>
      <c r="G15" s="1876"/>
    </row>
    <row r="16" spans="1:7" s="1470" customFormat="1" ht="30" customHeight="1" thickBot="1">
      <c r="A16" s="1881"/>
      <c r="B16" s="1492" t="s">
        <v>664</v>
      </c>
      <c r="C16" s="1493" t="s">
        <v>796</v>
      </c>
      <c r="D16" s="1494" t="s">
        <v>797</v>
      </c>
      <c r="E16" s="1880"/>
      <c r="F16" s="1880"/>
      <c r="G16" s="1880"/>
    </row>
    <row r="17" spans="1:4" ht="14.25" customHeight="1">
      <c r="A17" s="1463"/>
      <c r="B17" s="1487" t="s">
        <v>665</v>
      </c>
      <c r="C17" s="1486" t="str">
        <f>IF($B$4="Select company","",IF((SUM('2A'!U6:AB25))&gt;0,"Review validation checks on sheet","No issues identified"))</f>
        <v>No issues identified</v>
      </c>
      <c r="D17" s="2031" t="s">
        <v>649</v>
      </c>
    </row>
    <row r="18" spans="1:4" ht="14.25" customHeight="1">
      <c r="A18" s="1463"/>
      <c r="B18" s="1473" t="s">
        <v>667</v>
      </c>
      <c r="C18" s="1479" t="e">
        <f>IF($B$4="Select company","",IF((SUM('2B'!#REF!))&gt;0,"Review validation checks on sheet","No issues identified"))</f>
        <v>#REF!</v>
      </c>
      <c r="D18" s="2032"/>
    </row>
    <row r="19" spans="1:4" ht="14.25" customHeight="1">
      <c r="A19" s="1463"/>
      <c r="B19" s="1473" t="s">
        <v>669</v>
      </c>
      <c r="C19" s="1479" t="str">
        <f>IF($B$4="Select company","",IF((SUM('2C'!P6:Q50))&gt;0,"Review validation checks on sheet","No issues identified"))</f>
        <v>No issues identified</v>
      </c>
      <c r="D19" s="2032"/>
    </row>
    <row r="20" spans="1:4" ht="14.25" customHeight="1">
      <c r="A20" s="1463"/>
      <c r="B20" s="1473" t="s">
        <v>671</v>
      </c>
      <c r="C20" s="1479" t="str">
        <f>IF($B$4="Select company","",IF((SUM('2D'!U6:AA31))&gt;0,"Review validation checks on sheet","No issues identified"))</f>
        <v>No issues identified</v>
      </c>
      <c r="D20" s="2032"/>
    </row>
    <row r="21" spans="1:4" ht="14.25" customHeight="1">
      <c r="A21" s="1463"/>
      <c r="B21" s="1473" t="s">
        <v>673</v>
      </c>
      <c r="C21" s="1479" t="str">
        <f>IF($B$4="Select company","",IF((SUM('2E'!Q6:S55))&gt;0,"Review validation checks on sheet","No issues identified"))</f>
        <v>No issues identified</v>
      </c>
      <c r="D21" s="2032"/>
    </row>
    <row r="22" spans="1:4" ht="14.25" customHeight="1">
      <c r="A22" s="1463"/>
      <c r="B22" s="1473" t="s">
        <v>675</v>
      </c>
      <c r="C22" s="1479" t="str">
        <f>IF($B$4="Select company","",IF((SUM('2F'!N8:O28))&gt;0,"Review validation checks on sheet","No issues identified"))</f>
        <v>No issues identified</v>
      </c>
      <c r="D22" s="2032"/>
    </row>
    <row r="23" spans="1:4" ht="14.25" customHeight="1">
      <c r="A23" s="1463"/>
      <c r="B23" s="1473" t="s">
        <v>677</v>
      </c>
      <c r="C23" s="1479" t="str">
        <f>IF($B$4="Select company","",IF((SUM('2G'!U8:AD40))&gt;0,"Review validation checks on sheet","No issues identified"))</f>
        <v>Review validation checks on sheet</v>
      </c>
      <c r="D23" s="2032"/>
    </row>
    <row r="24" spans="1:4" ht="14.25" customHeight="1">
      <c r="A24" s="1463"/>
      <c r="B24" s="1473" t="s">
        <v>679</v>
      </c>
      <c r="C24" s="1479" t="str">
        <f>IF($B$4="Select company","",IF((SUM('2H'!U8:AD32))&gt;0,"Review validation checks on sheet","No issues identified"))</f>
        <v>Review validation checks on sheet</v>
      </c>
      <c r="D24" s="2032"/>
    </row>
    <row r="25" spans="1:4" ht="14.25" customHeight="1">
      <c r="A25" s="1463"/>
      <c r="B25" s="1473" t="s">
        <v>681</v>
      </c>
      <c r="C25" s="1479" t="str">
        <f>IF($B$4="Select company","",IF((SUM('2I'!S6:W46))&gt;0,"Review validation checks on sheet","No issues identified"))</f>
        <v>No issues identified</v>
      </c>
      <c r="D25" s="2032"/>
    </row>
    <row r="26" spans="1:4" ht="14.25" customHeight="1">
      <c r="A26" s="1463"/>
      <c r="B26" s="1474" t="s">
        <v>683</v>
      </c>
      <c r="C26" s="1479" t="str">
        <f>IF($B$4="Select company","",IF((SUM('2J'!O7:P18))&gt;0,"Review validation checks on sheet","No issues identified"))</f>
        <v>No issues identified</v>
      </c>
      <c r="D26" s="2032"/>
    </row>
    <row r="27" spans="1:4" ht="14.25" customHeight="1">
      <c r="A27" s="1463"/>
      <c r="B27" s="1474" t="s">
        <v>685</v>
      </c>
      <c r="C27" s="1479" t="str">
        <f>IF($B$4="Select company","",IF((SUM('2K'!P7:Q16))&gt;0,"Review validation checks on sheet","No issues identified"))</f>
        <v>No issues identified</v>
      </c>
      <c r="D27" s="2032"/>
    </row>
    <row r="28" spans="1:4" ht="14.25" customHeight="1">
      <c r="A28" s="1463"/>
      <c r="B28" s="1474" t="s">
        <v>687</v>
      </c>
      <c r="C28" s="1479" t="str">
        <f>IF($B$4="Select company","",IF((SUM('2L'!Q6:S8))&gt;0,"Review validation checks on sheet","No issues identified"))</f>
        <v>No issues identified</v>
      </c>
      <c r="D28" s="2032"/>
    </row>
    <row r="29" spans="1:4" ht="14.25" customHeight="1">
      <c r="A29" s="1463"/>
      <c r="B29" s="1474" t="s">
        <v>689</v>
      </c>
      <c r="C29" s="1479" t="str">
        <f>IF($B$4="Select company","",IF((SUM('2M'!S7:W24))&gt;0,"Review validation checks on sheet","No issues identified"))</f>
        <v>No issues identified</v>
      </c>
      <c r="D29" s="2032"/>
    </row>
    <row r="30" spans="1:4" ht="14.25" customHeight="1">
      <c r="A30" s="1463"/>
      <c r="B30" s="1474" t="s">
        <v>691</v>
      </c>
      <c r="C30" s="1479" t="str">
        <f>IF($B$4="Select company","",IF((SUM('2N'!O7:Q44))&gt;0,"Review validation checks on sheet","No issues identified"))</f>
        <v>No issues identified</v>
      </c>
      <c r="D30" s="2032"/>
    </row>
    <row r="31" spans="1:4" ht="14.25" customHeight="1" thickBot="1">
      <c r="A31" s="1463"/>
      <c r="B31" s="1475" t="s">
        <v>693</v>
      </c>
      <c r="C31" s="1480" t="str">
        <f>IF($B$4="Select company","",IF((SUM('2O'!U6:AA29))&gt;0,"Review validation checks on sheet","No issues identified"))</f>
        <v>No issues identified</v>
      </c>
      <c r="D31" s="2033"/>
    </row>
    <row r="32" spans="1:4" ht="14.25" customHeight="1" thickBot="1">
      <c r="A32" s="1463"/>
      <c r="B32" s="1467"/>
      <c r="C32" s="1468"/>
      <c r="D32" s="1882"/>
    </row>
    <row r="33" spans="1:4" s="1470" customFormat="1" ht="30" customHeight="1" thickBot="1">
      <c r="A33" s="1881"/>
      <c r="B33" s="1495" t="s">
        <v>714</v>
      </c>
      <c r="C33" s="1496" t="s">
        <v>796</v>
      </c>
      <c r="D33" s="1497" t="s">
        <v>797</v>
      </c>
    </row>
    <row r="34" spans="1:4" ht="14.25" customHeight="1">
      <c r="A34" s="1463"/>
      <c r="B34" s="1488" t="s">
        <v>715</v>
      </c>
      <c r="C34" s="1489" t="str">
        <f>IF($B$4="Select company","",IF((SUM('4A'!N8:P33))&gt;0,"Review validation checks on sheet","No issues identified"))</f>
        <v>No issues identified</v>
      </c>
      <c r="D34" s="2034" t="s">
        <v>649</v>
      </c>
    </row>
    <row r="35" spans="1:4" ht="14.25" customHeight="1">
      <c r="A35" s="1463"/>
      <c r="B35" s="1476" t="s">
        <v>717</v>
      </c>
      <c r="C35" s="1481"/>
      <c r="D35" s="2035"/>
    </row>
    <row r="36" spans="1:4" ht="14.25" customHeight="1">
      <c r="A36" s="1463"/>
      <c r="B36" s="1476" t="s">
        <v>719</v>
      </c>
      <c r="C36" s="1481" t="str">
        <f>IF($B$4="Select company","",IF((SUM('4C'!W8:AF42))&gt;0,"Review validation checks on sheet","No issues identified"))</f>
        <v>No issues identified</v>
      </c>
      <c r="D36" s="2035"/>
    </row>
    <row r="37" spans="1:4" ht="14.25" customHeight="1">
      <c r="A37" s="1463"/>
      <c r="B37" s="1476" t="s">
        <v>721</v>
      </c>
      <c r="C37" s="1481" t="str">
        <f>IF($B$4="Select company","",IF((SUM('4D'!S7:W44))&gt;0,"Review validation checks on sheet","No issues identified"))</f>
        <v>No issues identified</v>
      </c>
      <c r="D37" s="2035"/>
    </row>
    <row r="38" spans="1:4" ht="14.25" customHeight="1">
      <c r="A38" s="1463"/>
      <c r="B38" s="1476" t="s">
        <v>723</v>
      </c>
      <c r="C38" s="1481" t="str">
        <f>IF($B$4="Select company","",IF((SUM('4E'!V8:AC43))&gt;0,"Review validation checks on sheet","No issues identified"))</f>
        <v>Review validation checks on sheet</v>
      </c>
      <c r="D38" s="2035"/>
    </row>
    <row r="39" spans="1:4" ht="14.25" customHeight="1">
      <c r="A39" s="1463"/>
      <c r="B39" s="1476" t="s">
        <v>725</v>
      </c>
      <c r="C39" s="1481" t="str">
        <f>IF($B$4="Select company","",IF((SUM('4F'!Y10:AI33))&gt;0,"Review validation checks on sheet","No issues identified"))</f>
        <v>Review validation checks on sheet</v>
      </c>
      <c r="D39" s="2035"/>
    </row>
    <row r="40" spans="1:4" ht="14.25" customHeight="1">
      <c r="A40" s="1463"/>
      <c r="B40" s="1476" t="s">
        <v>727</v>
      </c>
      <c r="C40" s="1481" t="str">
        <f>IF($B$4="Select company","",IF((SUM('4G'!AE10:AU34))&gt;0,"Review validation checks on sheet","No issues identified"))</f>
        <v>Review validation checks on sheet</v>
      </c>
      <c r="D40" s="2035"/>
    </row>
    <row r="41" spans="1:4" ht="14.25" customHeight="1">
      <c r="A41" s="1463"/>
      <c r="B41" s="1476" t="s">
        <v>729</v>
      </c>
      <c r="C41" s="1481" t="str">
        <f>IF($B$4="Select company","",IF((SUM('4H'!O8:P42))&gt;0,"Review validation checks on sheet","No issues identified"))</f>
        <v>Review validation checks on sheet</v>
      </c>
      <c r="D41" s="2035"/>
    </row>
    <row r="42" spans="1:4" ht="14.25" customHeight="1">
      <c r="A42" s="1463"/>
      <c r="B42" s="1476" t="s">
        <v>731</v>
      </c>
      <c r="C42" s="1481" t="str">
        <f>IF($B$4="Select company","",IF((SUM('4I'!S10:AA48))&gt;0,"Review validation checks on sheet","No issues identified"))</f>
        <v>No issues identified</v>
      </c>
      <c r="D42" s="2035"/>
    </row>
    <row r="43" spans="1:4" ht="14.25" customHeight="1">
      <c r="A43" s="1876"/>
      <c r="B43" s="1476" t="s">
        <v>733</v>
      </c>
      <c r="C43" s="1481" t="str">
        <f>IF($B$4="Select company","",IF((SUM('4J'!S9:W35))&gt;0,"Review validation checks on sheet","No issues identified"))</f>
        <v>No issues identified</v>
      </c>
      <c r="D43" s="2035"/>
    </row>
    <row r="44" spans="1:4" ht="14.25" customHeight="1">
      <c r="A44" s="1876"/>
      <c r="B44" s="1476" t="s">
        <v>735</v>
      </c>
      <c r="C44" s="1481" t="str">
        <f>IF($B$4="Select company","",IF((SUM('4K'!V10:AC37))&gt;0,"Review validation checks on sheet","No issues identified"))</f>
        <v>Review validation checks on sheet</v>
      </c>
      <c r="D44" s="2035"/>
    </row>
    <row r="45" spans="1:4" ht="14.25" customHeight="1">
      <c r="A45" s="1876"/>
      <c r="B45" s="1476" t="s">
        <v>737</v>
      </c>
      <c r="C45" s="1481" t="str">
        <f>IF($B$4="Select company","",IF((SUM('4L'!Z10:AK100))&gt;0,"Review validation checks on sheet","No issues identified"))</f>
        <v>No issues identified</v>
      </c>
      <c r="D45" s="2035"/>
    </row>
    <row r="46" spans="1:4" ht="14.25" customHeight="1">
      <c r="A46" s="1876"/>
      <c r="B46" s="1476" t="s">
        <v>739</v>
      </c>
      <c r="C46" s="1481" t="str">
        <f>IF($B$4="Select company","",IF((SUM('4M'!AF10:AV94))&gt;0,"Review validation checks on sheet","No issues identified"))</f>
        <v>Review validation checks on sheet</v>
      </c>
      <c r="D46" s="2035"/>
    </row>
    <row r="47" spans="1:4" ht="14.25" customHeight="1">
      <c r="A47" s="1876"/>
      <c r="B47" s="1476" t="s">
        <v>741</v>
      </c>
      <c r="C47" s="1481" t="str">
        <f>IF($B$4="Select company","",IF((SUM('4N'!T9:X21))&gt;0,"Review validation checks on sheet","No issues identified"))</f>
        <v>No issues identified</v>
      </c>
      <c r="D47" s="2035"/>
    </row>
    <row r="48" spans="1:4" ht="14.25" customHeight="1">
      <c r="A48" s="1876"/>
      <c r="B48" s="1476" t="s">
        <v>743</v>
      </c>
      <c r="C48" s="1482" t="str">
        <f>IF($B$4="Select company","",IF((SUM('4O'!W9:AD19))&gt;0,"Review validation checks on sheet","No issues identified"))</f>
        <v>Review validation checks on sheet</v>
      </c>
      <c r="D48" s="2035"/>
    </row>
    <row r="49" spans="1:4" ht="14.25" customHeight="1">
      <c r="A49" s="1876"/>
      <c r="B49" s="1476" t="s">
        <v>745</v>
      </c>
      <c r="C49" s="1481" t="str">
        <f>IF($B$4="Select company","",IF((SUM('4P'!R7:U10))&gt;0,"Review validation checks on sheet","No issues identified"))</f>
        <v>No issues identified</v>
      </c>
      <c r="D49" s="2035"/>
    </row>
    <row r="50" spans="1:4" ht="14.25" customHeight="1">
      <c r="A50" s="1876"/>
      <c r="B50" s="1476" t="s">
        <v>747</v>
      </c>
      <c r="C50" s="1481" t="str">
        <f>IF($B$4="Select company","",IF((SUM('4Q'!P8:Q28))&gt;0,"Review validation checks on sheet","No issues identified"))</f>
        <v>No issues identified</v>
      </c>
      <c r="D50" s="2035"/>
    </row>
    <row r="51" spans="1:4" ht="14.25" customHeight="1" thickBot="1">
      <c r="A51" s="1876"/>
      <c r="B51" s="1477" t="s">
        <v>749</v>
      </c>
      <c r="C51" s="1483" t="str">
        <f>IF($B$4="Select company","",IF((SUM('4R'!V8:AD49))&gt;0,"Review validation checks on sheet","No issues identified"))</f>
        <v>No issues identified</v>
      </c>
      <c r="D51" s="2036"/>
    </row>
    <row r="52" spans="1:4" ht="15.75" thickBot="1">
      <c r="A52" s="1876"/>
      <c r="B52" s="1883"/>
      <c r="C52" s="1883"/>
      <c r="D52" s="1883"/>
    </row>
    <row r="53" spans="1:4" s="1470" customFormat="1" ht="30" customHeight="1" thickBot="1">
      <c r="A53" s="1881"/>
      <c r="B53" s="1495" t="s">
        <v>751</v>
      </c>
      <c r="C53" s="1496" t="s">
        <v>796</v>
      </c>
      <c r="D53" s="1497" t="s">
        <v>797</v>
      </c>
    </row>
    <row r="54" spans="1:4" ht="14.25" customHeight="1">
      <c r="A54" s="1463"/>
      <c r="B54" s="1487" t="s">
        <v>752</v>
      </c>
      <c r="C54" s="1486" t="str">
        <f>IF($B$4="Select company","",IF((SUM('5A'!N7:N37))&gt;0,"Review validation checks on sheet","No issues identified"))</f>
        <v>No issues identified</v>
      </c>
      <c r="D54" s="2037" t="s">
        <v>649</v>
      </c>
    </row>
    <row r="55" spans="1:4" ht="15.75" thickBot="1">
      <c r="A55" s="1876"/>
      <c r="B55" s="1478" t="s">
        <v>754</v>
      </c>
      <c r="C55" s="1480" t="str">
        <f>IF($B$4="Select company","",IF((SUM('5B'!U7:AA19))&gt;0,"Review validation checks on sheet","No issues identified"))</f>
        <v>No issues identified</v>
      </c>
      <c r="D55" s="2038"/>
    </row>
    <row r="56" spans="1:4" ht="15.75" thickBot="1">
      <c r="A56" s="1876"/>
      <c r="B56" s="1883"/>
      <c r="C56" s="1883"/>
      <c r="D56" s="1883"/>
    </row>
    <row r="57" spans="1:4" ht="30.75" thickBot="1">
      <c r="A57" s="1876"/>
      <c r="B57" s="1495" t="s">
        <v>756</v>
      </c>
      <c r="C57" s="1496" t="s">
        <v>796</v>
      </c>
      <c r="D57" s="1497" t="s">
        <v>797</v>
      </c>
    </row>
    <row r="58" spans="1:4">
      <c r="A58" s="1876"/>
      <c r="B58" s="1487" t="s">
        <v>757</v>
      </c>
      <c r="C58" s="1486" t="str">
        <f>IF($B$4="Select company","",IF((SUM('6A'!O7:R55))&gt;0,"Review validation checks on sheet","No issues identified"))</f>
        <v>No issues identified</v>
      </c>
      <c r="D58" s="2037" t="s">
        <v>649</v>
      </c>
    </row>
    <row r="59" spans="1:4">
      <c r="A59" s="1876"/>
      <c r="B59" s="1473" t="s">
        <v>759</v>
      </c>
      <c r="C59" s="1479" t="str">
        <f>IF($B$4="Select company","",IF((SUM('6B'!N7:N40))&gt;0,"Review validation checks on sheet","No issues identified"))</f>
        <v>No issues identified</v>
      </c>
      <c r="D59" s="2039"/>
    </row>
    <row r="60" spans="1:4">
      <c r="A60" s="1876"/>
      <c r="B60" s="1473" t="s">
        <v>761</v>
      </c>
      <c r="C60" s="1479" t="str">
        <f>IF($B$4="Select company","",IF((SUM('6C'!N6:N41))&gt;0,"Review validation checks on sheet","No issues identified"))</f>
        <v>No issues identified</v>
      </c>
      <c r="D60" s="2039"/>
    </row>
    <row r="61" spans="1:4" ht="15.75" thickBot="1">
      <c r="A61" s="1876"/>
      <c r="B61" s="1478" t="s">
        <v>763</v>
      </c>
      <c r="C61" s="1480" t="str">
        <f>IF($B$4="Select company","",IF((SUM('6D'!P6:Q32))&gt;0,"Review validation checks on sheet","No issues identified"))</f>
        <v>No issues identified</v>
      </c>
      <c r="D61" s="2038"/>
    </row>
    <row r="62" spans="1:4" ht="15.75" thickBot="1">
      <c r="A62" s="1876"/>
      <c r="B62" s="1883"/>
      <c r="C62" s="1883"/>
      <c r="D62" s="1883"/>
    </row>
    <row r="63" spans="1:4" ht="30.75" thickBot="1">
      <c r="A63" s="1876"/>
      <c r="B63" s="1495" t="s">
        <v>765</v>
      </c>
      <c r="C63" s="1496" t="s">
        <v>796</v>
      </c>
      <c r="D63" s="1497" t="s">
        <v>797</v>
      </c>
    </row>
    <row r="64" spans="1:4">
      <c r="A64" s="1876"/>
      <c r="B64" s="1487" t="s">
        <v>766</v>
      </c>
      <c r="C64" s="1486" t="str">
        <f>IF($B$4="Select company","",IF((SUM('7A'!N7:N25))&gt;0,"Review validation checks on sheet","No issues identified"))</f>
        <v>Review validation checks on sheet</v>
      </c>
      <c r="D64" s="2037" t="s">
        <v>649</v>
      </c>
    </row>
    <row r="65" spans="2:4">
      <c r="B65" s="1473" t="s">
        <v>768</v>
      </c>
      <c r="C65" s="1479"/>
      <c r="D65" s="2039"/>
    </row>
    <row r="66" spans="2:4">
      <c r="B66" s="1473" t="s">
        <v>770</v>
      </c>
      <c r="C66" s="1479" t="str">
        <f>IF($B$4="Select company","",IF((SUM('7C'!N7:N30))&gt;0,"Review validation checks on sheet","No issues identified"))</f>
        <v>Review validation checks on sheet</v>
      </c>
      <c r="D66" s="2039"/>
    </row>
    <row r="67" spans="2:4">
      <c r="B67" s="1473" t="s">
        <v>772</v>
      </c>
      <c r="C67" s="1479" t="str">
        <f>IF($B$4="Select company","",IF((SUM('7D'!AM8:BK40))&gt;0,"Review validation checks on sheet","No issues identified"))</f>
        <v>Review validation checks on sheet</v>
      </c>
      <c r="D67" s="2039"/>
    </row>
    <row r="68" spans="2:4" ht="15.75" thickBot="1">
      <c r="B68" s="1478" t="s">
        <v>774</v>
      </c>
      <c r="C68" s="1480" t="str">
        <f>IF($B$4="Select company","",IF((SUM('7E'!N7:N17))&gt;0,"Review validation checks on sheet","No issues identified"))</f>
        <v>Review validation checks on sheet</v>
      </c>
      <c r="D68" s="2038"/>
    </row>
    <row r="69" spans="2:4" ht="15.75" thickBot="1">
      <c r="B69" s="1883"/>
      <c r="C69" s="1883"/>
      <c r="D69" s="1883"/>
    </row>
    <row r="70" spans="2:4" ht="30.75" thickBot="1">
      <c r="B70" s="1495" t="s">
        <v>776</v>
      </c>
      <c r="C70" s="1496" t="s">
        <v>796</v>
      </c>
      <c r="D70" s="1497" t="s">
        <v>797</v>
      </c>
    </row>
    <row r="71" spans="2:4">
      <c r="B71" s="1487" t="s">
        <v>777</v>
      </c>
      <c r="C71" s="1486" t="str">
        <f>IF($B$4="Select company","",IF((SUM('8A'!N6:N32))&gt;0,"Review validation checks on sheet","No issues identified"))</f>
        <v>Review validation checks on sheet</v>
      </c>
      <c r="D71" s="2037" t="s">
        <v>649</v>
      </c>
    </row>
    <row r="72" spans="2:4">
      <c r="B72" s="1473" t="s">
        <v>779</v>
      </c>
      <c r="C72" s="1479" t="str">
        <f>IF($B$4="Select company","",IF((SUM('8B'!V6:AC54))&gt;0,"Review validation checks on sheet","No issues identified"))</f>
        <v>Review validation checks on sheet</v>
      </c>
      <c r="D72" s="2039"/>
    </row>
    <row r="73" spans="2:4">
      <c r="B73" s="1473" t="s">
        <v>781</v>
      </c>
      <c r="C73" s="1479" t="str">
        <f>IF($B$4="Select company","",IF((SUM('8C'!U8:AB32))&gt;0,"Review validation checks on sheet","No issues identified"))</f>
        <v>Review validation checks on sheet</v>
      </c>
      <c r="D73" s="2039"/>
    </row>
    <row r="74" spans="2:4" ht="15.75" thickBot="1">
      <c r="B74" s="1478" t="s">
        <v>783</v>
      </c>
      <c r="C74" s="1480" t="str">
        <f>IF($B$4="Select company","",IF((SUM('8D'!O7:P22))&gt;0,"Review validation checks on sheet","No issues identified"))</f>
        <v>Review validation checks on sheet</v>
      </c>
      <c r="D74" s="2038"/>
    </row>
    <row r="75" spans="2:4" ht="15.75" thickBot="1">
      <c r="B75" s="1883"/>
      <c r="C75" s="1883"/>
      <c r="D75" s="1883"/>
    </row>
    <row r="76" spans="2:4" ht="29.25" customHeight="1" thickBot="1">
      <c r="B76" s="1495" t="s">
        <v>785</v>
      </c>
      <c r="C76" s="1496" t="s">
        <v>796</v>
      </c>
      <c r="D76" s="1497" t="s">
        <v>797</v>
      </c>
    </row>
    <row r="77" spans="2:4" ht="15.75" thickBot="1">
      <c r="B77" s="1490" t="s">
        <v>786</v>
      </c>
      <c r="C77" s="1491" t="str">
        <f>IF($B$4="Select company","",IF((SUM('9A'!T7:Z40))&gt;0,"Review validation checks on sheet","No issues identified"))</f>
        <v>No issues identified</v>
      </c>
      <c r="D77" s="1785" t="s">
        <v>649</v>
      </c>
    </row>
    <row r="78" spans="2:4" ht="15.75" thickBot="1">
      <c r="B78" s="1883"/>
      <c r="C78" s="1883"/>
      <c r="D78" s="1883"/>
    </row>
    <row r="79" spans="2:4" ht="30" customHeight="1" thickBot="1">
      <c r="B79" s="1495" t="s">
        <v>788</v>
      </c>
      <c r="C79" s="1496" t="s">
        <v>796</v>
      </c>
      <c r="D79" s="1497" t="s">
        <v>797</v>
      </c>
    </row>
    <row r="80" spans="2:4">
      <c r="B80" s="1487" t="s">
        <v>789</v>
      </c>
      <c r="C80" s="1486" t="str">
        <f>IF($B$4="Select company","",IF((SUM('S1'!S7:W35))&gt;0,"Review validation checks on sheet","No issues identified"))</f>
        <v>Review validation checks on sheet</v>
      </c>
      <c r="D80" s="2037" t="s">
        <v>649</v>
      </c>
    </row>
    <row r="81" spans="2:4" ht="15.75" thickBot="1">
      <c r="B81" s="1478" t="s">
        <v>791</v>
      </c>
      <c r="C81" s="1480"/>
      <c r="D81" s="2038"/>
    </row>
  </sheetData>
  <sheetProtection algorithmName="SHA-512" hashValue="MTCpBLTKTcV/5mpPyTj/Xl4CHurkjIjFBH8erctPhV+72izyqdFpn5SYKL1trvOcxnJ08sunUcS0VP6qO/CXtw==" saltValue="jkZHnnEVpkp4LqdkJ4Bn1g==" spinCount="100000" sheet="1" objects="1" scenarios="1"/>
  <mergeCells count="10">
    <mergeCell ref="D54:D55"/>
    <mergeCell ref="D58:D61"/>
    <mergeCell ref="D64:D68"/>
    <mergeCell ref="D71:D74"/>
    <mergeCell ref="D80:D81"/>
    <mergeCell ref="B6:D6"/>
    <mergeCell ref="B2:D2"/>
    <mergeCell ref="D9:D14"/>
    <mergeCell ref="D17:D31"/>
    <mergeCell ref="D34:D51"/>
  </mergeCells>
  <conditionalFormatting sqref="C34:C41 C9:C13 C17:C26">
    <cfRule type="cellIs" dxfId="498" priority="146" operator="equal">
      <formula>"Review validation checks on sheet"</formula>
    </cfRule>
  </conditionalFormatting>
  <conditionalFormatting sqref="C24 C38 C54">
    <cfRule type="expression" dxfId="497" priority="145">
      <formula>$G$4=1</formula>
    </cfRule>
  </conditionalFormatting>
  <conditionalFormatting sqref="C9:C13 C34:C41 C17:C26">
    <cfRule type="containsBlanks" dxfId="496" priority="141">
      <formula>LEN(TRIM(C9))=0</formula>
    </cfRule>
  </conditionalFormatting>
  <conditionalFormatting sqref="C26">
    <cfRule type="cellIs" dxfId="495" priority="131" operator="equal">
      <formula>"Review validation checks on sheet"</formula>
    </cfRule>
  </conditionalFormatting>
  <conditionalFormatting sqref="C26">
    <cfRule type="containsBlanks" dxfId="494" priority="130">
      <formula>LEN(TRIM(C26))=0</formula>
    </cfRule>
  </conditionalFormatting>
  <conditionalFormatting sqref="C42">
    <cfRule type="cellIs" dxfId="493" priority="116" operator="equal">
      <formula>"Review validation checks on sheet"</formula>
    </cfRule>
  </conditionalFormatting>
  <conditionalFormatting sqref="C42">
    <cfRule type="containsBlanks" dxfId="492" priority="115">
      <formula>LEN(TRIM(C42))=0</formula>
    </cfRule>
  </conditionalFormatting>
  <conditionalFormatting sqref="C25">
    <cfRule type="cellIs" dxfId="491" priority="112" operator="equal">
      <formula>"Review validation checks on sheet"</formula>
    </cfRule>
  </conditionalFormatting>
  <conditionalFormatting sqref="C25">
    <cfRule type="containsBlanks" dxfId="490" priority="111">
      <formula>LEN(TRIM(C25))=0</formula>
    </cfRule>
  </conditionalFormatting>
  <conditionalFormatting sqref="C43">
    <cfRule type="cellIs" dxfId="489" priority="106" operator="equal">
      <formula>"Review validation checks on sheet"</formula>
    </cfRule>
  </conditionalFormatting>
  <conditionalFormatting sqref="C43">
    <cfRule type="containsBlanks" dxfId="488" priority="105">
      <formula>LEN(TRIM(C43))=0</formula>
    </cfRule>
  </conditionalFormatting>
  <conditionalFormatting sqref="C44">
    <cfRule type="cellIs" dxfId="487" priority="104" operator="equal">
      <formula>"Review validation checks on sheet"</formula>
    </cfRule>
  </conditionalFormatting>
  <conditionalFormatting sqref="C44">
    <cfRule type="containsBlanks" dxfId="486" priority="103">
      <formula>LEN(TRIM(C44))=0</formula>
    </cfRule>
  </conditionalFormatting>
  <conditionalFormatting sqref="C45">
    <cfRule type="cellIs" dxfId="485" priority="102" operator="equal">
      <formula>"Review validation checks on sheet"</formula>
    </cfRule>
  </conditionalFormatting>
  <conditionalFormatting sqref="C45">
    <cfRule type="containsBlanks" dxfId="484" priority="101">
      <formula>LEN(TRIM(C45))=0</formula>
    </cfRule>
  </conditionalFormatting>
  <conditionalFormatting sqref="C46">
    <cfRule type="cellIs" dxfId="483" priority="100" operator="equal">
      <formula>"Review validation checks on sheet"</formula>
    </cfRule>
  </conditionalFormatting>
  <conditionalFormatting sqref="C46">
    <cfRule type="containsBlanks" dxfId="482" priority="99">
      <formula>LEN(TRIM(C46))=0</formula>
    </cfRule>
  </conditionalFormatting>
  <conditionalFormatting sqref="C47">
    <cfRule type="cellIs" dxfId="481" priority="98" operator="equal">
      <formula>"Review validation checks on sheet"</formula>
    </cfRule>
  </conditionalFormatting>
  <conditionalFormatting sqref="C47">
    <cfRule type="containsBlanks" dxfId="480" priority="97">
      <formula>LEN(TRIM(C47))=0</formula>
    </cfRule>
  </conditionalFormatting>
  <conditionalFormatting sqref="C49">
    <cfRule type="cellIs" dxfId="479" priority="96" operator="equal">
      <formula>"Review validation checks on sheet"</formula>
    </cfRule>
  </conditionalFormatting>
  <conditionalFormatting sqref="C49">
    <cfRule type="containsBlanks" dxfId="478" priority="95">
      <formula>LEN(TRIM(C49))=0</formula>
    </cfRule>
  </conditionalFormatting>
  <conditionalFormatting sqref="C50">
    <cfRule type="cellIs" dxfId="477" priority="94" operator="equal">
      <formula>"Review validation checks on sheet"</formula>
    </cfRule>
  </conditionalFormatting>
  <conditionalFormatting sqref="C50">
    <cfRule type="containsBlanks" dxfId="476" priority="93">
      <formula>LEN(TRIM(C50))=0</formula>
    </cfRule>
  </conditionalFormatting>
  <conditionalFormatting sqref="C51">
    <cfRule type="cellIs" dxfId="475" priority="92" operator="equal">
      <formula>"Review validation checks on sheet"</formula>
    </cfRule>
  </conditionalFormatting>
  <conditionalFormatting sqref="C51">
    <cfRule type="containsBlanks" dxfId="474" priority="91">
      <formula>LEN(TRIM(C51))=0</formula>
    </cfRule>
  </conditionalFormatting>
  <conditionalFormatting sqref="C54">
    <cfRule type="cellIs" dxfId="473" priority="80" operator="equal">
      <formula>"Review validation checks on sheet"</formula>
    </cfRule>
  </conditionalFormatting>
  <conditionalFormatting sqref="C54">
    <cfRule type="containsBlanks" dxfId="472" priority="79">
      <formula>LEN(TRIM(C54))=0</formula>
    </cfRule>
  </conditionalFormatting>
  <conditionalFormatting sqref="C27:C31">
    <cfRule type="cellIs" dxfId="471" priority="45" operator="equal">
      <formula>"Review validation checks on sheet"</formula>
    </cfRule>
  </conditionalFormatting>
  <conditionalFormatting sqref="C27:C31">
    <cfRule type="containsBlanks" dxfId="470" priority="44">
      <formula>LEN(TRIM(C27))=0</formula>
    </cfRule>
  </conditionalFormatting>
  <conditionalFormatting sqref="C27:C31">
    <cfRule type="cellIs" dxfId="469" priority="43" operator="equal">
      <formula>"Review validation checks on sheet"</formula>
    </cfRule>
  </conditionalFormatting>
  <conditionalFormatting sqref="C27:C31">
    <cfRule type="containsBlanks" dxfId="468" priority="42">
      <formula>LEN(TRIM(C27))=0</formula>
    </cfRule>
  </conditionalFormatting>
  <conditionalFormatting sqref="C58:C60">
    <cfRule type="cellIs" dxfId="467" priority="29" operator="equal">
      <formula>"Review validation checks on sheet"</formula>
    </cfRule>
  </conditionalFormatting>
  <conditionalFormatting sqref="C48">
    <cfRule type="cellIs" dxfId="466" priority="54" operator="equal">
      <formula>"Review validation checks on sheet"</formula>
    </cfRule>
  </conditionalFormatting>
  <conditionalFormatting sqref="C48">
    <cfRule type="containsBlanks" dxfId="465" priority="53">
      <formula>LEN(TRIM(C48))=0</formula>
    </cfRule>
  </conditionalFormatting>
  <conditionalFormatting sqref="C48">
    <cfRule type="cellIs" dxfId="464" priority="52" operator="equal">
      <formula>"Review validation checks on sheet"</formula>
    </cfRule>
  </conditionalFormatting>
  <conditionalFormatting sqref="C48">
    <cfRule type="containsBlanks" dxfId="463" priority="51">
      <formula>LEN(TRIM(C48))=0</formula>
    </cfRule>
  </conditionalFormatting>
  <conditionalFormatting sqref="C48">
    <cfRule type="cellIs" dxfId="462" priority="50" operator="equal">
      <formula>"Review validation checks on sheet"</formula>
    </cfRule>
  </conditionalFormatting>
  <conditionalFormatting sqref="C48">
    <cfRule type="containsBlanks" dxfId="461" priority="49">
      <formula>LEN(TRIM(C48))=0</formula>
    </cfRule>
  </conditionalFormatting>
  <conditionalFormatting sqref="C14">
    <cfRule type="cellIs" dxfId="460" priority="48" operator="equal">
      <formula>"Review validation checks on sheet"</formula>
    </cfRule>
  </conditionalFormatting>
  <conditionalFormatting sqref="C14">
    <cfRule type="containsBlanks" dxfId="459" priority="47">
      <formula>LEN(TRIM(C14))=0</formula>
    </cfRule>
  </conditionalFormatting>
  <conditionalFormatting sqref="C58:C60">
    <cfRule type="containsBlanks" dxfId="458" priority="28">
      <formula>LEN(TRIM(C58))=0</formula>
    </cfRule>
  </conditionalFormatting>
  <conditionalFormatting sqref="C55">
    <cfRule type="expression" dxfId="457" priority="33">
      <formula>$G$4=1</formula>
    </cfRule>
  </conditionalFormatting>
  <conditionalFormatting sqref="C55">
    <cfRule type="cellIs" dxfId="456" priority="32" operator="equal">
      <formula>"Review validation checks on sheet"</formula>
    </cfRule>
  </conditionalFormatting>
  <conditionalFormatting sqref="C55">
    <cfRule type="containsBlanks" dxfId="455" priority="31">
      <formula>LEN(TRIM(C55))=0</formula>
    </cfRule>
  </conditionalFormatting>
  <conditionalFormatting sqref="C58:C60">
    <cfRule type="expression" dxfId="454" priority="30">
      <formula>$G$4=1</formula>
    </cfRule>
  </conditionalFormatting>
  <conditionalFormatting sqref="C64:C67">
    <cfRule type="cellIs" dxfId="453" priority="23" operator="equal">
      <formula>"Review validation checks on sheet"</formula>
    </cfRule>
  </conditionalFormatting>
  <conditionalFormatting sqref="C64:C67">
    <cfRule type="containsBlanks" dxfId="452" priority="22">
      <formula>LEN(TRIM(C64))=0</formula>
    </cfRule>
  </conditionalFormatting>
  <conditionalFormatting sqref="C61">
    <cfRule type="expression" dxfId="451" priority="27">
      <formula>$G$4=1</formula>
    </cfRule>
  </conditionalFormatting>
  <conditionalFormatting sqref="C61">
    <cfRule type="cellIs" dxfId="450" priority="26" operator="equal">
      <formula>"Review validation checks on sheet"</formula>
    </cfRule>
  </conditionalFormatting>
  <conditionalFormatting sqref="C61">
    <cfRule type="containsBlanks" dxfId="449" priority="25">
      <formula>LEN(TRIM(C61))=0</formula>
    </cfRule>
  </conditionalFormatting>
  <conditionalFormatting sqref="C64:C67">
    <cfRule type="expression" dxfId="448" priority="24">
      <formula>$G$4=1</formula>
    </cfRule>
  </conditionalFormatting>
  <conditionalFormatting sqref="C68">
    <cfRule type="expression" dxfId="447" priority="21">
      <formula>$G$4=1</formula>
    </cfRule>
  </conditionalFormatting>
  <conditionalFormatting sqref="C68">
    <cfRule type="cellIs" dxfId="446" priority="20" operator="equal">
      <formula>"Review validation checks on sheet"</formula>
    </cfRule>
  </conditionalFormatting>
  <conditionalFormatting sqref="C68">
    <cfRule type="containsBlanks" dxfId="445" priority="19">
      <formula>LEN(TRIM(C68))=0</formula>
    </cfRule>
  </conditionalFormatting>
  <conditionalFormatting sqref="C71:C73">
    <cfRule type="expression" dxfId="444" priority="18">
      <formula>$G$4=1</formula>
    </cfRule>
  </conditionalFormatting>
  <conditionalFormatting sqref="C71:C73">
    <cfRule type="cellIs" dxfId="443" priority="17" operator="equal">
      <formula>"Review validation checks on sheet"</formula>
    </cfRule>
  </conditionalFormatting>
  <conditionalFormatting sqref="C71:C73">
    <cfRule type="containsBlanks" dxfId="442" priority="16">
      <formula>LEN(TRIM(C71))=0</formula>
    </cfRule>
  </conditionalFormatting>
  <conditionalFormatting sqref="C74">
    <cfRule type="expression" dxfId="441" priority="15">
      <formula>$G$4=1</formula>
    </cfRule>
  </conditionalFormatting>
  <conditionalFormatting sqref="C74">
    <cfRule type="cellIs" dxfId="440" priority="14" operator="equal">
      <formula>"Review validation checks on sheet"</formula>
    </cfRule>
  </conditionalFormatting>
  <conditionalFormatting sqref="C74">
    <cfRule type="containsBlanks" dxfId="439" priority="13">
      <formula>LEN(TRIM(C74))=0</formula>
    </cfRule>
  </conditionalFormatting>
  <conditionalFormatting sqref="C80">
    <cfRule type="cellIs" dxfId="438" priority="5" operator="equal">
      <formula>"Review validation checks on sheet"</formula>
    </cfRule>
  </conditionalFormatting>
  <conditionalFormatting sqref="C80">
    <cfRule type="containsBlanks" dxfId="437" priority="4">
      <formula>LEN(TRIM(C80))=0</formula>
    </cfRule>
  </conditionalFormatting>
  <conditionalFormatting sqref="C77">
    <cfRule type="expression" dxfId="436" priority="9">
      <formula>$G$4=1</formula>
    </cfRule>
  </conditionalFormatting>
  <conditionalFormatting sqref="C77">
    <cfRule type="cellIs" dxfId="435" priority="8" operator="equal">
      <formula>"Review validation checks on sheet"</formula>
    </cfRule>
  </conditionalFormatting>
  <conditionalFormatting sqref="C77">
    <cfRule type="containsBlanks" dxfId="434" priority="7">
      <formula>LEN(TRIM(C77))=0</formula>
    </cfRule>
  </conditionalFormatting>
  <conditionalFormatting sqref="C80">
    <cfRule type="expression" dxfId="433" priority="6">
      <formula>$G$4=1</formula>
    </cfRule>
  </conditionalFormatting>
  <conditionalFormatting sqref="C81">
    <cfRule type="expression" dxfId="432" priority="3">
      <formula>$G$4=1</formula>
    </cfRule>
  </conditionalFormatting>
  <conditionalFormatting sqref="C81">
    <cfRule type="cellIs" dxfId="431" priority="2" operator="equal">
      <formula>"Review validation checks on sheet"</formula>
    </cfRule>
  </conditionalFormatting>
  <conditionalFormatting sqref="C81">
    <cfRule type="containsBlanks" dxfId="430" priority="1">
      <formula>LEN(TRIM(C81))=0</formula>
    </cfRule>
  </conditionalFormatting>
  <hyperlinks>
    <hyperlink ref="B9" location="'1A'!A1" display="Pro forma 1A"/>
    <hyperlink ref="B10" location="'1B'!A1" display="Pro forma 1B"/>
    <hyperlink ref="B61" location="'6D'!A1" display="Pro forma 6D"/>
    <hyperlink ref="B60" location="'6C'!A1" display="Pro forma 6C"/>
    <hyperlink ref="B59" location="'6B'!A1" display="Pro forma 6B"/>
    <hyperlink ref="B58" location="'6A'!A1" display="Pro forma 6A"/>
    <hyperlink ref="B55" location="'5B'!A1" display="Pro forma 5B"/>
    <hyperlink ref="B54" location="'5A'!A1" display="Pro forma 5A "/>
    <hyperlink ref="B51" location="'4R'!A1" display="Pro forma 4R"/>
    <hyperlink ref="B50" location="'4Q'!A1" display="Pro forma 4Q"/>
    <hyperlink ref="B49" location="'4P'!A1" display="Pro forma 4P  "/>
    <hyperlink ref="B48" location="'4O'!A1" display="Pro forma 4O  "/>
    <hyperlink ref="B47" location="'4N'!A1" display="Pro forma 4N  "/>
    <hyperlink ref="B46" location="'4M'!A1" display="Pro forma 4M  "/>
    <hyperlink ref="B45" location="'4L'!A1" display="Pro forma 4L  "/>
    <hyperlink ref="B44" location="'4K'!A1" display="Pro forma 4K  "/>
    <hyperlink ref="B43" location="'4J'!A1" display="Pro forma 4J  "/>
    <hyperlink ref="B42" location="'4I'!A1" display="Pro forma 4I"/>
    <hyperlink ref="B41" location="'4H'!A1" display="Pro forma 4H"/>
    <hyperlink ref="B40" location="'4G'!A1" display="Pro forma 4G"/>
    <hyperlink ref="B39" location="'4F'!A1" display="Pro forma 4F"/>
    <hyperlink ref="B38" location="'4E'!A1" display="Pro forma 4E"/>
    <hyperlink ref="B37" location="'4D'!A1" display="Pro forma 4D"/>
    <hyperlink ref="B36" location="'4C'!A1" display="Pro forma 4C"/>
    <hyperlink ref="B35" location="'4B'!A1" display="Pro forma 4B"/>
    <hyperlink ref="B34" location="'4A'!A1" display="Pro forma 4A"/>
    <hyperlink ref="B31" location="'2O'!A1" display="Pro forma 2O"/>
    <hyperlink ref="B30" location="'2N'!A1" display="Pro forma 2N"/>
    <hyperlink ref="B29" location="'2M'!A1" display="Pro forma 2M"/>
    <hyperlink ref="B28" location="'2L'!A1" display="Pro forma 2L"/>
    <hyperlink ref="B27" location="'2K'!A1" display="Pro forma 2K"/>
    <hyperlink ref="B26" location="'2J'!A1" display="Pro forma 2J"/>
    <hyperlink ref="B25" location="'2I'!A1" display="Pro forma 2I"/>
    <hyperlink ref="B24" location="'2H'!A1" display="Pro forma 2H"/>
    <hyperlink ref="B23" location="'2G'!A1" display="Pro forma 2G"/>
    <hyperlink ref="B22" location="'2F'!A1" display="Pro forma 2F"/>
    <hyperlink ref="B21" location="'2E'!A1" display="Pro forma 2E"/>
    <hyperlink ref="B20" location="'2D'!A1" display="Pro forma 2D"/>
    <hyperlink ref="B19" location="'2C'!A1" display="Pro forma 2C"/>
    <hyperlink ref="B18" location="'2B'!A1" display="Pro forma 2B"/>
    <hyperlink ref="B17" location="'2A'!A1" display="Pro forma 2A"/>
    <hyperlink ref="B14" location="'1F'!A1" display="Pro forma 1F"/>
    <hyperlink ref="B13" location="'1E'!A1" display="Pro forma 1E"/>
    <hyperlink ref="B12" location="'1D'!A1" display="Pro forma 1D"/>
    <hyperlink ref="B11" location="'1C'!A1" display="Pro forma 1C"/>
    <hyperlink ref="B64" location="'7A'!A1" display="Pro forma 7A"/>
    <hyperlink ref="B65" location="'7B'!A1" display="Pro forma 7B"/>
    <hyperlink ref="B66" location="'7C'!A1" display="Pro forma 7C"/>
    <hyperlink ref="B67" location="'7D'!A1" display="Pro forma 7D"/>
    <hyperlink ref="B68" location="'7E'!A1" display="Pro forma 7E"/>
    <hyperlink ref="B71" location="'8A'!A1" display="Pro forma 8A"/>
    <hyperlink ref="B72" location="'8B'!A1" display="Pro forma 8B"/>
    <hyperlink ref="B73" location="'8C'!A1" display="Pro forma 8C"/>
    <hyperlink ref="B74" location="'8D'!A1" display="Pro forma 8D"/>
    <hyperlink ref="B77" location="'9A'!A1" display="Pro forma 9A"/>
    <hyperlink ref="B80" location="'S1'!A1" display="Pro forma S1"/>
    <hyperlink ref="B81" location="'S2'!A1" display="Pro forma S2"/>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Lists!$C$5:$C$34</xm:f>
          </x14:formula1>
          <xm:sqref>B4</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B1:BB102"/>
  <sheetViews>
    <sheetView showGridLines="0" topLeftCell="F1" zoomScale="80" zoomScaleNormal="80" zoomScaleSheetLayoutView="100" workbookViewId="0">
      <pane ySplit="7" topLeftCell="A98" activePane="bottomLeft" state="frozen"/>
      <selection activeCell="B2" sqref="B2"/>
      <selection pane="bottomLeft" activeCell="J98" sqref="J98"/>
    </sheetView>
  </sheetViews>
  <sheetFormatPr defaultColWidth="9" defaultRowHeight="15"/>
  <cols>
    <col min="1" max="1" width="1.625" style="312" customWidth="1"/>
    <col min="2" max="2" width="36.125" style="890" customWidth="1"/>
    <col min="3" max="3" width="6" style="312" customWidth="1"/>
    <col min="4" max="4" width="7" style="312" customWidth="1"/>
    <col min="5" max="5" width="5.375" style="312" customWidth="1"/>
    <col min="6" max="17" width="12.625" style="312" customWidth="1"/>
    <col min="18" max="18" width="1.625" style="312" customWidth="1"/>
    <col min="19" max="19" width="12.625" style="312" customWidth="1"/>
    <col min="20" max="20" width="1.625" style="312" customWidth="1"/>
    <col min="21" max="21" width="33.625" style="312" customWidth="1"/>
    <col min="22" max="22" width="1.625" style="312" customWidth="1"/>
    <col min="23" max="23" width="1.625" style="314" customWidth="1"/>
    <col min="24" max="24" width="24.875" style="314" customWidth="1"/>
    <col min="25" max="25" width="1.625" style="314" customWidth="1"/>
    <col min="26" max="37" width="6.5" style="314" hidden="1" customWidth="1"/>
    <col min="38" max="38" width="1.625" style="314" hidden="1" customWidth="1"/>
    <col min="39" max="39" width="1.625" style="312" customWidth="1"/>
    <col min="40" max="40" width="36.125" style="890" customWidth="1"/>
    <col min="41" max="41" width="6" style="312" customWidth="1"/>
    <col min="42" max="53" width="16.375" style="312" customWidth="1"/>
    <col min="54" max="54" width="1.625" style="312" customWidth="1"/>
    <col min="55" max="16384" width="9" style="312"/>
  </cols>
  <sheetData>
    <row r="1" spans="2:54" s="135" customFormat="1" ht="29.25" customHeight="1">
      <c r="B1" s="887" t="s">
        <v>21748</v>
      </c>
      <c r="C1" s="1670"/>
      <c r="D1" s="1670"/>
      <c r="E1" s="1670"/>
      <c r="F1" s="1670"/>
      <c r="G1" s="1670"/>
      <c r="H1" s="1670"/>
      <c r="I1" s="1670"/>
      <c r="J1" s="1941"/>
      <c r="K1" s="1941"/>
      <c r="L1" s="1941"/>
      <c r="M1" s="1941"/>
      <c r="N1" s="1941"/>
      <c r="O1" s="1941"/>
      <c r="P1" s="1941"/>
      <c r="Q1" s="1941"/>
      <c r="R1" s="2264"/>
      <c r="S1" s="2264"/>
      <c r="W1" s="1721"/>
      <c r="Y1" s="305"/>
      <c r="AE1" s="331"/>
      <c r="AF1" s="331"/>
      <c r="AG1" s="331"/>
      <c r="AH1" s="331"/>
      <c r="AI1" s="331"/>
      <c r="AJ1" s="331"/>
      <c r="AK1" s="331"/>
      <c r="AL1" s="305"/>
      <c r="AN1" s="887" t="s">
        <v>21748</v>
      </c>
      <c r="AO1" s="1670"/>
      <c r="AP1" s="1670"/>
      <c r="AQ1" s="1670"/>
      <c r="AR1" s="1670"/>
      <c r="AS1" s="1670"/>
      <c r="AT1" s="1941"/>
      <c r="AU1" s="1941"/>
      <c r="AV1" s="1941"/>
      <c r="AW1" s="1941"/>
      <c r="AX1" s="1941"/>
      <c r="AY1" s="1941"/>
      <c r="AZ1" s="1941"/>
      <c r="BA1" s="1941"/>
    </row>
    <row r="2" spans="2:54" s="135" customFormat="1" ht="29.25" customHeight="1">
      <c r="B2" s="887" t="str">
        <f>Validation!B4</f>
        <v>South Staffordshire / Cambridge Water</v>
      </c>
      <c r="C2" s="1941"/>
      <c r="D2" s="1941"/>
      <c r="E2" s="1941"/>
      <c r="F2" s="1941"/>
      <c r="G2" s="1941"/>
      <c r="H2" s="1941"/>
      <c r="I2" s="1941"/>
      <c r="J2" s="1941"/>
      <c r="K2" s="1941"/>
      <c r="L2" s="98"/>
      <c r="M2" s="98"/>
      <c r="N2" s="98"/>
      <c r="O2" s="98"/>
      <c r="P2" s="98"/>
      <c r="Q2" s="98"/>
      <c r="R2" s="1941"/>
      <c r="S2" s="1941"/>
      <c r="W2" s="1721"/>
      <c r="Y2" s="305"/>
      <c r="AE2" s="331"/>
      <c r="AF2" s="331"/>
      <c r="AG2" s="331"/>
      <c r="AH2" s="331"/>
      <c r="AI2" s="331"/>
      <c r="AJ2" s="331"/>
      <c r="AK2" s="331"/>
      <c r="AL2" s="305"/>
      <c r="AN2" s="887" t="str">
        <f>Validation!B4</f>
        <v>South Staffordshire / Cambridge Water</v>
      </c>
      <c r="AO2" s="1941"/>
      <c r="AP2" s="1941"/>
      <c r="AQ2" s="1941"/>
      <c r="AR2" s="1941"/>
      <c r="AS2" s="1941"/>
      <c r="AT2" s="1941"/>
      <c r="AU2" s="1941"/>
      <c r="AV2" s="98"/>
      <c r="AW2" s="98"/>
      <c r="AX2" s="98"/>
      <c r="AY2" s="98"/>
      <c r="AZ2" s="98"/>
      <c r="BA2" s="98"/>
    </row>
    <row r="3" spans="2:54" ht="46.5" customHeight="1">
      <c r="B3" s="2265" t="s">
        <v>738</v>
      </c>
      <c r="C3" s="2265"/>
      <c r="D3" s="2265"/>
      <c r="E3" s="2265"/>
      <c r="F3" s="2265"/>
      <c r="G3" s="2265"/>
      <c r="H3" s="2265"/>
      <c r="I3" s="2265"/>
      <c r="J3" s="2265"/>
      <c r="K3" s="2265"/>
      <c r="L3" s="2265"/>
      <c r="M3" s="2265"/>
      <c r="N3" s="2265"/>
      <c r="O3" s="2265"/>
      <c r="P3" s="2265"/>
      <c r="Q3" s="2265"/>
      <c r="R3" s="2265"/>
      <c r="S3" s="2265"/>
      <c r="T3" s="2265"/>
      <c r="U3" s="2265"/>
      <c r="V3" s="1848"/>
      <c r="W3" s="1890"/>
      <c r="X3" s="430" t="s">
        <v>798</v>
      </c>
      <c r="Y3" s="1895"/>
      <c r="Z3" s="1848"/>
      <c r="AA3" s="1848"/>
      <c r="AB3" s="1848"/>
      <c r="AC3" s="1848"/>
      <c r="AD3" s="1848"/>
      <c r="AE3" s="1902"/>
      <c r="AF3" s="1902"/>
      <c r="AG3" s="1902"/>
      <c r="AH3" s="1902"/>
      <c r="AI3" s="1902"/>
      <c r="AJ3" s="1902"/>
      <c r="AK3" s="1902"/>
      <c r="AL3" s="1895"/>
      <c r="AM3" s="1848"/>
      <c r="AN3" s="2266" t="s">
        <v>738</v>
      </c>
      <c r="AO3" s="2266"/>
      <c r="AP3" s="2266"/>
      <c r="AQ3" s="2266"/>
      <c r="AR3" s="2266"/>
      <c r="AS3" s="2266"/>
      <c r="AT3" s="2266"/>
      <c r="AU3" s="2266"/>
      <c r="AV3" s="2266"/>
      <c r="AW3" s="2266"/>
      <c r="AX3" s="2266"/>
      <c r="AY3" s="2266"/>
      <c r="AZ3" s="2266"/>
      <c r="BA3" s="2266"/>
      <c r="BB3" s="1848"/>
    </row>
    <row r="4" spans="2:54" ht="14.25" customHeight="1" thickBot="1">
      <c r="B4" s="1942"/>
      <c r="C4" s="1941"/>
      <c r="D4" s="1941"/>
      <c r="E4" s="1941"/>
      <c r="F4" s="1941"/>
      <c r="G4" s="1941"/>
      <c r="H4" s="1941"/>
      <c r="I4" s="1941"/>
      <c r="J4" s="1941"/>
      <c r="K4" s="1941"/>
      <c r="L4" s="99"/>
      <c r="M4" s="49"/>
      <c r="N4" s="49"/>
      <c r="O4" s="49"/>
      <c r="P4" s="49"/>
      <c r="Q4" s="49"/>
      <c r="R4" s="1941"/>
      <c r="S4" s="1941"/>
      <c r="T4" s="1848"/>
      <c r="U4" s="1848"/>
      <c r="V4" s="1848"/>
      <c r="W4" s="1890"/>
      <c r="X4" s="1848"/>
      <c r="Y4" s="1895"/>
      <c r="Z4" s="1848"/>
      <c r="AA4" s="1848"/>
      <c r="AB4" s="1848"/>
      <c r="AC4" s="1848"/>
      <c r="AD4" s="1848"/>
      <c r="AE4" s="1902"/>
      <c r="AF4" s="1902"/>
      <c r="AG4" s="1902"/>
      <c r="AH4" s="1902"/>
      <c r="AI4" s="1902"/>
      <c r="AJ4" s="1902"/>
      <c r="AK4" s="1902"/>
      <c r="AL4" s="1895"/>
      <c r="AM4" s="1848"/>
      <c r="AN4" s="1942"/>
      <c r="AO4" s="1941"/>
      <c r="AP4" s="1941"/>
      <c r="AQ4" s="1941"/>
      <c r="AR4" s="1941"/>
      <c r="AS4" s="1941"/>
      <c r="AT4" s="1941"/>
      <c r="AU4" s="1941"/>
      <c r="AV4" s="99"/>
      <c r="AW4" s="49"/>
      <c r="AX4" s="49"/>
      <c r="AY4" s="49"/>
      <c r="AZ4" s="49"/>
      <c r="BA4" s="49"/>
      <c r="BB4" s="1848"/>
    </row>
    <row r="5" spans="2:54" s="54" customFormat="1" ht="22.5" customHeight="1">
      <c r="B5" s="2253" t="s">
        <v>21749</v>
      </c>
      <c r="C5" s="2254"/>
      <c r="D5" s="2267" t="s">
        <v>801</v>
      </c>
      <c r="E5" s="2267" t="s">
        <v>802</v>
      </c>
      <c r="F5" s="2259" t="s">
        <v>21557</v>
      </c>
      <c r="G5" s="2259"/>
      <c r="H5" s="2259"/>
      <c r="I5" s="2259"/>
      <c r="J5" s="2259"/>
      <c r="K5" s="2259"/>
      <c r="L5" s="2236" t="s">
        <v>21750</v>
      </c>
      <c r="M5" s="2236"/>
      <c r="N5" s="2236"/>
      <c r="O5" s="2236"/>
      <c r="P5" s="2236"/>
      <c r="Q5" s="2241"/>
      <c r="R5" s="1941"/>
      <c r="S5" s="2268" t="s">
        <v>806</v>
      </c>
      <c r="U5" s="2174" t="s">
        <v>807</v>
      </c>
      <c r="W5" s="1722"/>
      <c r="Y5" s="281"/>
      <c r="AE5" s="6"/>
      <c r="AF5" s="6"/>
      <c r="AG5" s="6"/>
      <c r="AH5" s="6"/>
      <c r="AI5" s="6"/>
      <c r="AJ5" s="6"/>
      <c r="AK5" s="6"/>
      <c r="AL5" s="281"/>
      <c r="AN5" s="2253" t="s">
        <v>21749</v>
      </c>
      <c r="AO5" s="2254"/>
      <c r="AP5" s="2259" t="s">
        <v>21557</v>
      </c>
      <c r="AQ5" s="2259"/>
      <c r="AR5" s="2259"/>
      <c r="AS5" s="2259"/>
      <c r="AT5" s="2259"/>
      <c r="AU5" s="2259"/>
      <c r="AV5" s="2236" t="s">
        <v>21750</v>
      </c>
      <c r="AW5" s="2236"/>
      <c r="AX5" s="2236"/>
      <c r="AY5" s="2236"/>
      <c r="AZ5" s="2236"/>
      <c r="BA5" s="2241"/>
    </row>
    <row r="6" spans="2:54" s="54" customFormat="1" ht="22.5" customHeight="1">
      <c r="B6" s="2255"/>
      <c r="C6" s="2256"/>
      <c r="D6" s="2237"/>
      <c r="E6" s="2250"/>
      <c r="F6" s="2250" t="s">
        <v>1737</v>
      </c>
      <c r="G6" s="2252" t="s">
        <v>2737</v>
      </c>
      <c r="H6" s="2252"/>
      <c r="I6" s="2252"/>
      <c r="J6" s="2252"/>
      <c r="K6" s="2252" t="s">
        <v>1016</v>
      </c>
      <c r="L6" s="2250" t="s">
        <v>1737</v>
      </c>
      <c r="M6" s="2229" t="s">
        <v>2737</v>
      </c>
      <c r="N6" s="2229"/>
      <c r="O6" s="2229"/>
      <c r="P6" s="2229"/>
      <c r="Q6" s="2262" t="s">
        <v>1016</v>
      </c>
      <c r="R6" s="1941"/>
      <c r="S6" s="2269"/>
      <c r="T6" s="47"/>
      <c r="U6" s="2177"/>
      <c r="V6" s="47"/>
      <c r="W6" s="1722"/>
      <c r="Y6" s="281"/>
      <c r="AE6" s="6"/>
      <c r="AF6" s="6"/>
      <c r="AG6" s="6"/>
      <c r="AH6" s="6"/>
      <c r="AI6" s="6"/>
      <c r="AJ6" s="6"/>
      <c r="AK6" s="6"/>
      <c r="AL6" s="281"/>
      <c r="AN6" s="2255"/>
      <c r="AO6" s="2256"/>
      <c r="AP6" s="2250" t="s">
        <v>1737</v>
      </c>
      <c r="AQ6" s="2252" t="s">
        <v>2737</v>
      </c>
      <c r="AR6" s="2252"/>
      <c r="AS6" s="2252"/>
      <c r="AT6" s="2252"/>
      <c r="AU6" s="2252" t="s">
        <v>1016</v>
      </c>
      <c r="AV6" s="2250" t="s">
        <v>1737</v>
      </c>
      <c r="AW6" s="2229" t="s">
        <v>2737</v>
      </c>
      <c r="AX6" s="2229"/>
      <c r="AY6" s="2229"/>
      <c r="AZ6" s="2229"/>
      <c r="BA6" s="2262" t="s">
        <v>1016</v>
      </c>
    </row>
    <row r="7" spans="2:54" s="54" customFormat="1" ht="29.25" customHeight="1" thickBot="1">
      <c r="B7" s="2257"/>
      <c r="C7" s="2258"/>
      <c r="D7" s="2211"/>
      <c r="E7" s="2251"/>
      <c r="F7" s="2251"/>
      <c r="G7" s="1837" t="s">
        <v>20560</v>
      </c>
      <c r="H7" s="1837" t="s">
        <v>20561</v>
      </c>
      <c r="I7" s="1837" t="s">
        <v>20562</v>
      </c>
      <c r="J7" s="1837" t="s">
        <v>20563</v>
      </c>
      <c r="K7" s="2260"/>
      <c r="L7" s="2261"/>
      <c r="M7" s="1837" t="s">
        <v>20560</v>
      </c>
      <c r="N7" s="1837" t="s">
        <v>20561</v>
      </c>
      <c r="O7" s="1837" t="s">
        <v>20562</v>
      </c>
      <c r="P7" s="1837" t="s">
        <v>20563</v>
      </c>
      <c r="Q7" s="2263"/>
      <c r="R7" s="1943"/>
      <c r="S7" s="2270"/>
      <c r="U7" s="2176"/>
      <c r="W7" s="1722"/>
      <c r="X7" s="299"/>
      <c r="Y7" s="281"/>
      <c r="AE7" s="6"/>
      <c r="AF7" s="6"/>
      <c r="AG7" s="6"/>
      <c r="AH7" s="6"/>
      <c r="AI7" s="6"/>
      <c r="AJ7" s="6"/>
      <c r="AK7" s="6"/>
      <c r="AL7" s="281"/>
      <c r="AN7" s="2257"/>
      <c r="AO7" s="2258"/>
      <c r="AP7" s="2251"/>
      <c r="AQ7" s="1837" t="s">
        <v>20560</v>
      </c>
      <c r="AR7" s="1837" t="s">
        <v>20561</v>
      </c>
      <c r="AS7" s="1837" t="s">
        <v>20562</v>
      </c>
      <c r="AT7" s="1837" t="s">
        <v>20563</v>
      </c>
      <c r="AU7" s="2260"/>
      <c r="AV7" s="2261"/>
      <c r="AW7" s="1837" t="s">
        <v>20560</v>
      </c>
      <c r="AX7" s="1837" t="s">
        <v>20561</v>
      </c>
      <c r="AY7" s="1837" t="s">
        <v>20562</v>
      </c>
      <c r="AZ7" s="1837" t="s">
        <v>20563</v>
      </c>
      <c r="BA7" s="2263"/>
    </row>
    <row r="8" spans="2:54" s="54" customFormat="1" ht="14.25" customHeight="1" thickBot="1">
      <c r="B8" s="888"/>
      <c r="C8" s="56"/>
      <c r="D8" s="56"/>
      <c r="E8" s="56"/>
      <c r="F8" s="56"/>
      <c r="G8" s="56"/>
      <c r="H8" s="56"/>
      <c r="I8" s="56"/>
      <c r="J8" s="56"/>
      <c r="K8" s="56"/>
      <c r="L8" s="56"/>
      <c r="M8" s="56"/>
      <c r="N8" s="56"/>
      <c r="O8" s="56"/>
      <c r="P8" s="56"/>
      <c r="Q8" s="56"/>
      <c r="R8" s="1943"/>
      <c r="S8" s="56"/>
      <c r="W8" s="1722"/>
      <c r="Y8" s="281"/>
      <c r="Z8" s="2198" t="s">
        <v>799</v>
      </c>
      <c r="AA8" s="2212"/>
      <c r="AB8" s="2212"/>
      <c r="AC8" s="2212"/>
      <c r="AD8" s="1900"/>
      <c r="AE8" s="1933"/>
      <c r="AF8" s="1933"/>
      <c r="AG8" s="1933"/>
      <c r="AH8" s="1933"/>
      <c r="AI8" s="1933"/>
      <c r="AJ8" s="1933"/>
      <c r="AK8" s="1933"/>
      <c r="AL8" s="1939"/>
      <c r="AM8" s="1900"/>
      <c r="AN8" s="888"/>
      <c r="AO8" s="56"/>
      <c r="AP8" s="56"/>
      <c r="AQ8" s="56"/>
      <c r="AR8" s="56"/>
      <c r="AS8" s="56"/>
      <c r="AT8" s="56"/>
      <c r="AU8" s="56"/>
      <c r="AV8" s="56"/>
      <c r="AW8" s="56"/>
      <c r="AX8" s="56"/>
      <c r="AY8" s="56"/>
      <c r="AZ8" s="56"/>
      <c r="BA8" s="56"/>
    </row>
    <row r="9" spans="2:54" s="54" customFormat="1" ht="30" customHeight="1" thickBot="1">
      <c r="B9" s="920" t="s">
        <v>21751</v>
      </c>
      <c r="C9" s="56"/>
      <c r="D9" s="56"/>
      <c r="E9" s="56"/>
      <c r="F9" s="56"/>
      <c r="G9" s="56"/>
      <c r="H9" s="56"/>
      <c r="I9" s="56"/>
      <c r="J9" s="56"/>
      <c r="K9" s="56"/>
      <c r="L9" s="56"/>
      <c r="M9" s="56"/>
      <c r="N9" s="56"/>
      <c r="O9" s="56"/>
      <c r="P9" s="56"/>
      <c r="Q9" s="56"/>
      <c r="R9" s="1943"/>
      <c r="S9" s="56"/>
      <c r="W9" s="1722"/>
      <c r="Y9" s="281"/>
      <c r="Z9" s="317" t="s">
        <v>808</v>
      </c>
      <c r="AE9" s="6"/>
      <c r="AF9" s="6"/>
      <c r="AG9" s="6"/>
      <c r="AH9" s="6"/>
      <c r="AI9" s="6"/>
      <c r="AJ9" s="6"/>
      <c r="AK9" s="6"/>
      <c r="AL9" s="281"/>
      <c r="AN9" s="378" t="s">
        <v>21751</v>
      </c>
      <c r="AO9" s="56"/>
      <c r="AP9" s="56"/>
      <c r="AQ9" s="56"/>
      <c r="AR9" s="56"/>
      <c r="AS9" s="56"/>
      <c r="AT9" s="56"/>
      <c r="AU9" s="56"/>
      <c r="AV9" s="56"/>
      <c r="AW9" s="56"/>
      <c r="AX9" s="56"/>
      <c r="AY9" s="56"/>
      <c r="AZ9" s="56"/>
      <c r="BA9" s="56"/>
    </row>
    <row r="10" spans="2:54" s="54" customFormat="1" ht="32.25" customHeight="1">
      <c r="B10" s="897" t="s">
        <v>21752</v>
      </c>
      <c r="C10" s="710" t="s">
        <v>21753</v>
      </c>
      <c r="D10" s="379" t="s">
        <v>813</v>
      </c>
      <c r="E10" s="379">
        <v>3</v>
      </c>
      <c r="F10" s="924">
        <v>0</v>
      </c>
      <c r="G10" s="924">
        <v>0</v>
      </c>
      <c r="H10" s="924">
        <v>0</v>
      </c>
      <c r="I10" s="924">
        <v>0</v>
      </c>
      <c r="J10" s="924">
        <v>0</v>
      </c>
      <c r="K10" s="502">
        <f>IFERROR(SUM(F10:J10), 0)</f>
        <v>0</v>
      </c>
      <c r="L10" s="898"/>
      <c r="M10" s="899"/>
      <c r="N10" s="899"/>
      <c r="O10" s="899"/>
      <c r="P10" s="899"/>
      <c r="Q10" s="900"/>
      <c r="R10" s="1941"/>
      <c r="S10" s="711" t="s">
        <v>21754</v>
      </c>
      <c r="U10" s="935"/>
      <c r="W10" s="1722"/>
      <c r="X10" s="321">
        <f>IF( SUM( Z10:AK10 ) = 0, 0, $Z$9 )</f>
        <v>0</v>
      </c>
      <c r="Y10" s="281"/>
      <c r="Z10" s="323">
        <f t="shared" ref="Z10:AD11" si="0" xml:space="preserve"> IF( ISNUMBER(F10), 0, 1 )</f>
        <v>0</v>
      </c>
      <c r="AA10" s="323">
        <f t="shared" si="0"/>
        <v>0</v>
      </c>
      <c r="AB10" s="323">
        <f t="shared" si="0"/>
        <v>0</v>
      </c>
      <c r="AC10" s="323">
        <f t="shared" si="0"/>
        <v>0</v>
      </c>
      <c r="AD10" s="323">
        <f t="shared" si="0"/>
        <v>0</v>
      </c>
      <c r="AE10" s="320"/>
      <c r="AF10" s="320"/>
      <c r="AG10" s="320"/>
      <c r="AH10" s="320"/>
      <c r="AI10" s="320"/>
      <c r="AJ10" s="320"/>
      <c r="AK10" s="320"/>
      <c r="AL10" s="281"/>
      <c r="AN10" s="394" t="s">
        <v>21752</v>
      </c>
      <c r="AO10" s="710" t="s">
        <v>21753</v>
      </c>
      <c r="AP10" s="908" t="s">
        <v>21755</v>
      </c>
      <c r="AQ10" s="908" t="s">
        <v>21756</v>
      </c>
      <c r="AR10" s="908" t="s">
        <v>21757</v>
      </c>
      <c r="AS10" s="908" t="s">
        <v>21758</v>
      </c>
      <c r="AT10" s="908" t="s">
        <v>21759</v>
      </c>
      <c r="AU10" s="908" t="s">
        <v>21760</v>
      </c>
      <c r="AV10" s="898"/>
      <c r="AW10" s="899"/>
      <c r="AX10" s="899"/>
      <c r="AY10" s="899"/>
      <c r="AZ10" s="899"/>
      <c r="BA10" s="900"/>
    </row>
    <row r="11" spans="2:54" s="54" customFormat="1" ht="32.25" customHeight="1">
      <c r="B11" s="901" t="s">
        <v>21752</v>
      </c>
      <c r="C11" s="1806" t="s">
        <v>21761</v>
      </c>
      <c r="D11" s="375" t="s">
        <v>813</v>
      </c>
      <c r="E11" s="375">
        <v>3</v>
      </c>
      <c r="F11" s="926">
        <v>0</v>
      </c>
      <c r="G11" s="926">
        <v>0</v>
      </c>
      <c r="H11" s="926">
        <v>0</v>
      </c>
      <c r="I11" s="926">
        <v>0</v>
      </c>
      <c r="J11" s="926">
        <v>0</v>
      </c>
      <c r="K11" s="501">
        <f t="shared" ref="K11:K28" si="1">IFERROR(SUM(F11:J11), 0)</f>
        <v>0</v>
      </c>
      <c r="L11" s="891"/>
      <c r="M11" s="892"/>
      <c r="N11" s="892"/>
      <c r="O11" s="892"/>
      <c r="P11" s="892"/>
      <c r="Q11" s="902"/>
      <c r="R11" s="1941"/>
      <c r="S11" s="712" t="s">
        <v>21762</v>
      </c>
      <c r="U11" s="936"/>
      <c r="W11" s="1722"/>
      <c r="X11" s="321">
        <f>IF( SUM( Z11:AK11 ) = 0, 0, $Z$9 )</f>
        <v>0</v>
      </c>
      <c r="Y11" s="281"/>
      <c r="Z11" s="323">
        <f t="shared" si="0"/>
        <v>0</v>
      </c>
      <c r="AA11" s="323">
        <f t="shared" si="0"/>
        <v>0</v>
      </c>
      <c r="AB11" s="323">
        <f t="shared" si="0"/>
        <v>0</v>
      </c>
      <c r="AC11" s="323">
        <f t="shared" si="0"/>
        <v>0</v>
      </c>
      <c r="AD11" s="323">
        <f t="shared" si="0"/>
        <v>0</v>
      </c>
      <c r="AE11" s="320"/>
      <c r="AF11" s="320"/>
      <c r="AG11" s="320"/>
      <c r="AH11" s="320"/>
      <c r="AI11" s="320"/>
      <c r="AJ11" s="320"/>
      <c r="AK11" s="320"/>
      <c r="AL11" s="281"/>
      <c r="AN11" s="1805" t="s">
        <v>21752</v>
      </c>
      <c r="AO11" s="1806" t="s">
        <v>21761</v>
      </c>
      <c r="AP11" s="895" t="s">
        <v>21763</v>
      </c>
      <c r="AQ11" s="895" t="s">
        <v>21764</v>
      </c>
      <c r="AR11" s="895" t="s">
        <v>21765</v>
      </c>
      <c r="AS11" s="895" t="s">
        <v>21766</v>
      </c>
      <c r="AT11" s="895" t="s">
        <v>21767</v>
      </c>
      <c r="AU11" s="895" t="s">
        <v>21768</v>
      </c>
      <c r="AV11" s="891"/>
      <c r="AW11" s="892"/>
      <c r="AX11" s="892"/>
      <c r="AY11" s="892"/>
      <c r="AZ11" s="892"/>
      <c r="BA11" s="902"/>
    </row>
    <row r="12" spans="2:54" s="54" customFormat="1" ht="32.25" customHeight="1">
      <c r="B12" s="901" t="s">
        <v>21752</v>
      </c>
      <c r="C12" s="1806" t="s">
        <v>21769</v>
      </c>
      <c r="D12" s="375" t="s">
        <v>813</v>
      </c>
      <c r="E12" s="375">
        <v>3</v>
      </c>
      <c r="F12" s="501">
        <f>IFERROR(SUM(F10:F11), 0)</f>
        <v>0</v>
      </c>
      <c r="G12" s="501">
        <f t="shared" ref="G12:J12" si="2">IFERROR(SUM(G10:G11), 0)</f>
        <v>0</v>
      </c>
      <c r="H12" s="501">
        <f t="shared" si="2"/>
        <v>0</v>
      </c>
      <c r="I12" s="501">
        <f t="shared" si="2"/>
        <v>0</v>
      </c>
      <c r="J12" s="501">
        <f t="shared" si="2"/>
        <v>0</v>
      </c>
      <c r="K12" s="501">
        <f t="shared" si="1"/>
        <v>0</v>
      </c>
      <c r="L12" s="891"/>
      <c r="M12" s="892"/>
      <c r="N12" s="892"/>
      <c r="O12" s="892"/>
      <c r="P12" s="892"/>
      <c r="Q12" s="902"/>
      <c r="R12" s="1941"/>
      <c r="S12" s="712" t="s">
        <v>21770</v>
      </c>
      <c r="U12" s="936"/>
      <c r="W12" s="1722"/>
      <c r="X12" s="321"/>
      <c r="Y12" s="281"/>
      <c r="Z12" s="320"/>
      <c r="AA12" s="320"/>
      <c r="AB12" s="320"/>
      <c r="AC12" s="320"/>
      <c r="AD12" s="320"/>
      <c r="AE12" s="320"/>
      <c r="AF12" s="320"/>
      <c r="AG12" s="320"/>
      <c r="AH12" s="320"/>
      <c r="AI12" s="320"/>
      <c r="AJ12" s="320"/>
      <c r="AK12" s="320"/>
      <c r="AL12" s="281"/>
      <c r="AN12" s="1805" t="s">
        <v>21752</v>
      </c>
      <c r="AO12" s="1806" t="s">
        <v>21769</v>
      </c>
      <c r="AP12" s="895" t="s">
        <v>21771</v>
      </c>
      <c r="AQ12" s="895" t="s">
        <v>21772</v>
      </c>
      <c r="AR12" s="895" t="s">
        <v>21773</v>
      </c>
      <c r="AS12" s="895" t="s">
        <v>21774</v>
      </c>
      <c r="AT12" s="895" t="s">
        <v>21775</v>
      </c>
      <c r="AU12" s="895" t="s">
        <v>21776</v>
      </c>
      <c r="AV12" s="891"/>
      <c r="AW12" s="892"/>
      <c r="AX12" s="892"/>
      <c r="AY12" s="892"/>
      <c r="AZ12" s="892"/>
      <c r="BA12" s="902"/>
    </row>
    <row r="13" spans="2:54" s="54" customFormat="1" ht="32.25" customHeight="1">
      <c r="B13" s="901" t="s">
        <v>21777</v>
      </c>
      <c r="C13" s="1806" t="s">
        <v>21753</v>
      </c>
      <c r="D13" s="375" t="s">
        <v>813</v>
      </c>
      <c r="E13" s="375">
        <v>3</v>
      </c>
      <c r="F13" s="1984">
        <v>0.66300000000000003</v>
      </c>
      <c r="G13" s="1984">
        <v>0</v>
      </c>
      <c r="H13" s="1984">
        <v>0</v>
      </c>
      <c r="I13" s="1984">
        <v>0</v>
      </c>
      <c r="J13" s="1984">
        <v>0</v>
      </c>
      <c r="K13" s="501">
        <f t="shared" si="1"/>
        <v>0.66300000000000003</v>
      </c>
      <c r="L13" s="893"/>
      <c r="M13" s="893"/>
      <c r="N13" s="893"/>
      <c r="O13" s="893"/>
      <c r="P13" s="893"/>
      <c r="Q13" s="903"/>
      <c r="R13" s="1941"/>
      <c r="S13" s="712" t="s">
        <v>21778</v>
      </c>
      <c r="U13" s="936"/>
      <c r="W13" s="1722"/>
      <c r="X13" s="321">
        <f>IF( SUM( Z13:AK13 ) = 0, 0, $Z$9 )</f>
        <v>0</v>
      </c>
      <c r="Y13" s="281"/>
      <c r="Z13" s="323">
        <f t="shared" ref="Z13:AD14" si="3" xml:space="preserve"> IF( ISNUMBER(F13), 0, 1 )</f>
        <v>0</v>
      </c>
      <c r="AA13" s="323">
        <f t="shared" si="3"/>
        <v>0</v>
      </c>
      <c r="AB13" s="323">
        <f t="shared" si="3"/>
        <v>0</v>
      </c>
      <c r="AC13" s="323">
        <f t="shared" si="3"/>
        <v>0</v>
      </c>
      <c r="AD13" s="323">
        <f t="shared" si="3"/>
        <v>0</v>
      </c>
      <c r="AE13" s="320"/>
      <c r="AF13" s="320"/>
      <c r="AG13" s="320"/>
      <c r="AH13" s="320"/>
      <c r="AI13" s="320"/>
      <c r="AJ13" s="320"/>
      <c r="AK13" s="320"/>
      <c r="AL13" s="281"/>
      <c r="AN13" s="1805" t="s">
        <v>21777</v>
      </c>
      <c r="AO13" s="1806" t="s">
        <v>21753</v>
      </c>
      <c r="AP13" s="895" t="s">
        <v>21779</v>
      </c>
      <c r="AQ13" s="895" t="s">
        <v>21780</v>
      </c>
      <c r="AR13" s="895" t="s">
        <v>21781</v>
      </c>
      <c r="AS13" s="895" t="s">
        <v>21782</v>
      </c>
      <c r="AT13" s="895" t="s">
        <v>21783</v>
      </c>
      <c r="AU13" s="895" t="s">
        <v>21784</v>
      </c>
      <c r="AV13" s="893"/>
      <c r="AW13" s="893"/>
      <c r="AX13" s="893"/>
      <c r="AY13" s="893"/>
      <c r="AZ13" s="893"/>
      <c r="BA13" s="903"/>
    </row>
    <row r="14" spans="2:54" s="54" customFormat="1" ht="32.25" customHeight="1">
      <c r="B14" s="901" t="s">
        <v>21777</v>
      </c>
      <c r="C14" s="1806" t="s">
        <v>21761</v>
      </c>
      <c r="D14" s="375" t="s">
        <v>813</v>
      </c>
      <c r="E14" s="375">
        <v>3</v>
      </c>
      <c r="F14" s="926">
        <v>0</v>
      </c>
      <c r="G14" s="926">
        <v>0</v>
      </c>
      <c r="H14" s="926">
        <v>0</v>
      </c>
      <c r="I14" s="926">
        <v>0</v>
      </c>
      <c r="J14" s="926">
        <v>0</v>
      </c>
      <c r="K14" s="501">
        <f t="shared" si="1"/>
        <v>0</v>
      </c>
      <c r="L14" s="893"/>
      <c r="M14" s="893"/>
      <c r="N14" s="893"/>
      <c r="O14" s="893"/>
      <c r="P14" s="893"/>
      <c r="Q14" s="903"/>
      <c r="R14" s="1941"/>
      <c r="S14" s="712" t="s">
        <v>21785</v>
      </c>
      <c r="U14" s="936"/>
      <c r="W14" s="1722"/>
      <c r="X14" s="321">
        <f>IF( SUM( Z14:AK14 ) = 0, 0, $Z$9 )</f>
        <v>0</v>
      </c>
      <c r="Y14" s="281"/>
      <c r="Z14" s="323">
        <f t="shared" si="3"/>
        <v>0</v>
      </c>
      <c r="AA14" s="323">
        <f t="shared" si="3"/>
        <v>0</v>
      </c>
      <c r="AB14" s="323">
        <f t="shared" si="3"/>
        <v>0</v>
      </c>
      <c r="AC14" s="323">
        <f t="shared" si="3"/>
        <v>0</v>
      </c>
      <c r="AD14" s="323">
        <f t="shared" si="3"/>
        <v>0</v>
      </c>
      <c r="AE14" s="320"/>
      <c r="AF14" s="320"/>
      <c r="AG14" s="320"/>
      <c r="AH14" s="320"/>
      <c r="AI14" s="320"/>
      <c r="AJ14" s="320"/>
      <c r="AK14" s="320"/>
      <c r="AL14" s="281"/>
      <c r="AN14" s="1805" t="s">
        <v>21777</v>
      </c>
      <c r="AO14" s="1806" t="s">
        <v>21761</v>
      </c>
      <c r="AP14" s="895" t="s">
        <v>21786</v>
      </c>
      <c r="AQ14" s="895" t="s">
        <v>21787</v>
      </c>
      <c r="AR14" s="895" t="s">
        <v>21788</v>
      </c>
      <c r="AS14" s="895" t="s">
        <v>21789</v>
      </c>
      <c r="AT14" s="895" t="s">
        <v>21790</v>
      </c>
      <c r="AU14" s="895" t="s">
        <v>21791</v>
      </c>
      <c r="AV14" s="893"/>
      <c r="AW14" s="893"/>
      <c r="AX14" s="893"/>
      <c r="AY14" s="893"/>
      <c r="AZ14" s="893"/>
      <c r="BA14" s="903"/>
    </row>
    <row r="15" spans="2:54" s="54" customFormat="1" ht="32.25" customHeight="1">
      <c r="B15" s="901" t="s">
        <v>21777</v>
      </c>
      <c r="C15" s="1806" t="s">
        <v>21769</v>
      </c>
      <c r="D15" s="375" t="s">
        <v>813</v>
      </c>
      <c r="E15" s="375">
        <v>3</v>
      </c>
      <c r="F15" s="501">
        <f>IFERROR(SUM(F13:F14), 0)</f>
        <v>0.66300000000000003</v>
      </c>
      <c r="G15" s="501">
        <f t="shared" ref="G15" si="4">IFERROR(SUM(G13:G14), 0)</f>
        <v>0</v>
      </c>
      <c r="H15" s="501">
        <f t="shared" ref="H15" si="5">IFERROR(SUM(H13:H14), 0)</f>
        <v>0</v>
      </c>
      <c r="I15" s="501">
        <f t="shared" ref="I15" si="6">IFERROR(SUM(I13:I14), 0)</f>
        <v>0</v>
      </c>
      <c r="J15" s="501">
        <f t="shared" ref="J15" si="7">IFERROR(SUM(J13:J14), 0)</f>
        <v>0</v>
      </c>
      <c r="K15" s="501">
        <f t="shared" si="1"/>
        <v>0.66300000000000003</v>
      </c>
      <c r="L15" s="893"/>
      <c r="M15" s="726"/>
      <c r="N15" s="726"/>
      <c r="O15" s="726"/>
      <c r="P15" s="726"/>
      <c r="Q15" s="904"/>
      <c r="R15" s="1941"/>
      <c r="S15" s="712" t="s">
        <v>21792</v>
      </c>
      <c r="U15" s="936"/>
      <c r="W15" s="1722"/>
      <c r="X15" s="321"/>
      <c r="Y15" s="281"/>
      <c r="Z15" s="320"/>
      <c r="AA15" s="320"/>
      <c r="AB15" s="320"/>
      <c r="AC15" s="320"/>
      <c r="AD15" s="320"/>
      <c r="AE15" s="320"/>
      <c r="AF15" s="320"/>
      <c r="AG15" s="320"/>
      <c r="AH15" s="320"/>
      <c r="AI15" s="320"/>
      <c r="AJ15" s="320"/>
      <c r="AK15" s="320"/>
      <c r="AL15" s="281"/>
      <c r="AN15" s="1805" t="s">
        <v>21777</v>
      </c>
      <c r="AO15" s="1806" t="s">
        <v>21769</v>
      </c>
      <c r="AP15" s="895" t="s">
        <v>21793</v>
      </c>
      <c r="AQ15" s="895" t="s">
        <v>21794</v>
      </c>
      <c r="AR15" s="895" t="s">
        <v>21795</v>
      </c>
      <c r="AS15" s="895" t="s">
        <v>21796</v>
      </c>
      <c r="AT15" s="895" t="s">
        <v>21797</v>
      </c>
      <c r="AU15" s="895" t="s">
        <v>21798</v>
      </c>
      <c r="AV15" s="893"/>
      <c r="AW15" s="726"/>
      <c r="AX15" s="726"/>
      <c r="AY15" s="726"/>
      <c r="AZ15" s="726"/>
      <c r="BA15" s="904"/>
    </row>
    <row r="16" spans="2:54" s="54" customFormat="1" ht="32.25" customHeight="1">
      <c r="B16" s="901" t="s">
        <v>21799</v>
      </c>
      <c r="C16" s="1806" t="s">
        <v>21753</v>
      </c>
      <c r="D16" s="375" t="s">
        <v>813</v>
      </c>
      <c r="E16" s="375">
        <v>3</v>
      </c>
      <c r="F16" s="1984">
        <v>9.0000000000000011E-3</v>
      </c>
      <c r="G16" s="1984">
        <v>0</v>
      </c>
      <c r="H16" s="1984">
        <v>0</v>
      </c>
      <c r="I16" s="1984">
        <v>0</v>
      </c>
      <c r="J16" s="1984">
        <v>0</v>
      </c>
      <c r="K16" s="501">
        <f t="shared" si="1"/>
        <v>9.0000000000000011E-3</v>
      </c>
      <c r="L16" s="893"/>
      <c r="M16" s="726"/>
      <c r="N16" s="726"/>
      <c r="O16" s="726"/>
      <c r="P16" s="726"/>
      <c r="Q16" s="904"/>
      <c r="R16" s="1941"/>
      <c r="S16" s="712" t="s">
        <v>21800</v>
      </c>
      <c r="U16" s="936"/>
      <c r="W16" s="1722"/>
      <c r="X16" s="321">
        <f>IF( SUM( Z16:AK16 ) = 0, 0, $Z$9 )</f>
        <v>0</v>
      </c>
      <c r="Y16" s="281"/>
      <c r="Z16" s="323">
        <f t="shared" ref="Z16:AD17" si="8" xml:space="preserve"> IF( ISNUMBER(F16), 0, 1 )</f>
        <v>0</v>
      </c>
      <c r="AA16" s="323">
        <f t="shared" si="8"/>
        <v>0</v>
      </c>
      <c r="AB16" s="323">
        <f t="shared" si="8"/>
        <v>0</v>
      </c>
      <c r="AC16" s="323">
        <f t="shared" si="8"/>
        <v>0</v>
      </c>
      <c r="AD16" s="323">
        <f t="shared" si="8"/>
        <v>0</v>
      </c>
      <c r="AE16" s="320"/>
      <c r="AF16" s="320"/>
      <c r="AG16" s="320"/>
      <c r="AH16" s="320"/>
      <c r="AI16" s="320"/>
      <c r="AJ16" s="320"/>
      <c r="AK16" s="320"/>
      <c r="AL16" s="281"/>
      <c r="AN16" s="1805" t="s">
        <v>21799</v>
      </c>
      <c r="AO16" s="1806" t="s">
        <v>21753</v>
      </c>
      <c r="AP16" s="895" t="s">
        <v>21801</v>
      </c>
      <c r="AQ16" s="895" t="s">
        <v>21802</v>
      </c>
      <c r="AR16" s="895" t="s">
        <v>21803</v>
      </c>
      <c r="AS16" s="895" t="s">
        <v>21804</v>
      </c>
      <c r="AT16" s="895" t="s">
        <v>21805</v>
      </c>
      <c r="AU16" s="895" t="s">
        <v>21806</v>
      </c>
      <c r="AV16" s="893"/>
      <c r="AW16" s="726"/>
      <c r="AX16" s="726"/>
      <c r="AY16" s="726"/>
      <c r="AZ16" s="726"/>
      <c r="BA16" s="904"/>
    </row>
    <row r="17" spans="2:54" ht="32.25" customHeight="1">
      <c r="B17" s="901" t="s">
        <v>21799</v>
      </c>
      <c r="C17" s="1806" t="s">
        <v>21761</v>
      </c>
      <c r="D17" s="375" t="s">
        <v>813</v>
      </c>
      <c r="E17" s="375">
        <v>3</v>
      </c>
      <c r="F17" s="926">
        <v>0</v>
      </c>
      <c r="G17" s="926">
        <v>0</v>
      </c>
      <c r="H17" s="926">
        <v>0</v>
      </c>
      <c r="I17" s="926">
        <v>0</v>
      </c>
      <c r="J17" s="926">
        <v>0</v>
      </c>
      <c r="K17" s="501">
        <f t="shared" si="1"/>
        <v>0</v>
      </c>
      <c r="L17" s="894"/>
      <c r="M17" s="894"/>
      <c r="N17" s="894"/>
      <c r="O17" s="894"/>
      <c r="P17" s="894"/>
      <c r="Q17" s="904"/>
      <c r="R17" s="1941"/>
      <c r="S17" s="712" t="s">
        <v>21807</v>
      </c>
      <c r="T17" s="1848"/>
      <c r="U17" s="1892"/>
      <c r="V17" s="1848"/>
      <c r="W17" s="1890"/>
      <c r="X17" s="321">
        <f>IF( SUM( Z17:AK17 ) = 0, 0, $Z$9 )</f>
        <v>0</v>
      </c>
      <c r="Y17" s="1895"/>
      <c r="Z17" s="323">
        <f t="shared" si="8"/>
        <v>0</v>
      </c>
      <c r="AA17" s="323">
        <f t="shared" si="8"/>
        <v>0</v>
      </c>
      <c r="AB17" s="323">
        <f t="shared" si="8"/>
        <v>0</v>
      </c>
      <c r="AC17" s="323">
        <f t="shared" si="8"/>
        <v>0</v>
      </c>
      <c r="AD17" s="323">
        <f t="shared" si="8"/>
        <v>0</v>
      </c>
      <c r="AE17" s="320"/>
      <c r="AF17" s="320"/>
      <c r="AG17" s="320"/>
      <c r="AH17" s="320"/>
      <c r="AI17" s="320"/>
      <c r="AJ17" s="320"/>
      <c r="AK17" s="320"/>
      <c r="AL17" s="1895"/>
      <c r="AM17" s="1848"/>
      <c r="AN17" s="1805" t="s">
        <v>21799</v>
      </c>
      <c r="AO17" s="1806" t="s">
        <v>21761</v>
      </c>
      <c r="AP17" s="895" t="s">
        <v>21808</v>
      </c>
      <c r="AQ17" s="895" t="s">
        <v>21809</v>
      </c>
      <c r="AR17" s="895" t="s">
        <v>21810</v>
      </c>
      <c r="AS17" s="895" t="s">
        <v>21811</v>
      </c>
      <c r="AT17" s="895" t="s">
        <v>21812</v>
      </c>
      <c r="AU17" s="895" t="s">
        <v>21813</v>
      </c>
      <c r="AV17" s="894"/>
      <c r="AW17" s="894"/>
      <c r="AX17" s="894"/>
      <c r="AY17" s="894"/>
      <c r="AZ17" s="894"/>
      <c r="BA17" s="904"/>
      <c r="BB17" s="1848"/>
    </row>
    <row r="18" spans="2:54" ht="32.25" customHeight="1">
      <c r="B18" s="901" t="s">
        <v>21799</v>
      </c>
      <c r="C18" s="1806" t="s">
        <v>21769</v>
      </c>
      <c r="D18" s="375" t="s">
        <v>813</v>
      </c>
      <c r="E18" s="375">
        <v>3</v>
      </c>
      <c r="F18" s="501">
        <f>IFERROR(SUM(F16:F17), 0)</f>
        <v>9.0000000000000011E-3</v>
      </c>
      <c r="G18" s="501">
        <f t="shared" ref="G18" si="9">IFERROR(SUM(G16:G17), 0)</f>
        <v>0</v>
      </c>
      <c r="H18" s="501">
        <f t="shared" ref="H18" si="10">IFERROR(SUM(H16:H17), 0)</f>
        <v>0</v>
      </c>
      <c r="I18" s="501">
        <f t="shared" ref="I18" si="11">IFERROR(SUM(I16:I17), 0)</f>
        <v>0</v>
      </c>
      <c r="J18" s="501">
        <f>IFERROR(SUM(J16:J17), 0)</f>
        <v>0</v>
      </c>
      <c r="K18" s="501">
        <f t="shared" si="1"/>
        <v>9.0000000000000011E-3</v>
      </c>
      <c r="L18" s="893"/>
      <c r="M18" s="894"/>
      <c r="N18" s="894"/>
      <c r="O18" s="894"/>
      <c r="P18" s="894"/>
      <c r="Q18" s="904"/>
      <c r="R18" s="1941"/>
      <c r="S18" s="712" t="s">
        <v>21814</v>
      </c>
      <c r="T18" s="1848"/>
      <c r="U18" s="1892"/>
      <c r="V18" s="1848"/>
      <c r="W18" s="1890"/>
      <c r="X18" s="321"/>
      <c r="Y18" s="1895"/>
      <c r="Z18" s="320"/>
      <c r="AA18" s="320"/>
      <c r="AB18" s="320"/>
      <c r="AC18" s="320"/>
      <c r="AD18" s="320"/>
      <c r="AE18" s="320"/>
      <c r="AF18" s="320"/>
      <c r="AG18" s="320"/>
      <c r="AH18" s="320"/>
      <c r="AI18" s="320"/>
      <c r="AJ18" s="320"/>
      <c r="AK18" s="320"/>
      <c r="AL18" s="1895"/>
      <c r="AM18" s="1848"/>
      <c r="AN18" s="1805" t="s">
        <v>21799</v>
      </c>
      <c r="AO18" s="1806" t="s">
        <v>21769</v>
      </c>
      <c r="AP18" s="895" t="s">
        <v>21815</v>
      </c>
      <c r="AQ18" s="895" t="s">
        <v>21816</v>
      </c>
      <c r="AR18" s="895" t="s">
        <v>21817</v>
      </c>
      <c r="AS18" s="895" t="s">
        <v>21818</v>
      </c>
      <c r="AT18" s="895" t="s">
        <v>21819</v>
      </c>
      <c r="AU18" s="895" t="s">
        <v>21820</v>
      </c>
      <c r="AV18" s="893"/>
      <c r="AW18" s="894"/>
      <c r="AX18" s="894"/>
      <c r="AY18" s="894"/>
      <c r="AZ18" s="894"/>
      <c r="BA18" s="904"/>
      <c r="BB18" s="1848"/>
    </row>
    <row r="19" spans="2:54" ht="32.25" customHeight="1">
      <c r="B19" s="901" t="s">
        <v>21821</v>
      </c>
      <c r="C19" s="1806" t="s">
        <v>21753</v>
      </c>
      <c r="D19" s="375" t="s">
        <v>813</v>
      </c>
      <c r="E19" s="375">
        <v>3</v>
      </c>
      <c r="F19" s="1984">
        <v>0.32700000000000001</v>
      </c>
      <c r="G19" s="1984">
        <v>0</v>
      </c>
      <c r="H19" s="1984">
        <v>0</v>
      </c>
      <c r="I19" s="1984">
        <v>0</v>
      </c>
      <c r="J19" s="1984">
        <v>0</v>
      </c>
      <c r="K19" s="501">
        <f t="shared" si="1"/>
        <v>0.32700000000000001</v>
      </c>
      <c r="L19" s="893"/>
      <c r="M19" s="894"/>
      <c r="N19" s="894"/>
      <c r="O19" s="894"/>
      <c r="P19" s="894"/>
      <c r="Q19" s="904"/>
      <c r="R19" s="1941"/>
      <c r="S19" s="712" t="s">
        <v>21822</v>
      </c>
      <c r="T19" s="1848"/>
      <c r="U19" s="1892"/>
      <c r="V19" s="1848"/>
      <c r="W19" s="1890"/>
      <c r="X19" s="321">
        <f>IF( SUM( Z19:AK19 ) = 0, 0, $Z$9 )</f>
        <v>0</v>
      </c>
      <c r="Y19" s="1895"/>
      <c r="Z19" s="323">
        <f t="shared" ref="Z19:AD20" si="12" xml:space="preserve"> IF( ISNUMBER(F19), 0, 1 )</f>
        <v>0</v>
      </c>
      <c r="AA19" s="323">
        <f t="shared" si="12"/>
        <v>0</v>
      </c>
      <c r="AB19" s="323">
        <f t="shared" si="12"/>
        <v>0</v>
      </c>
      <c r="AC19" s="323">
        <f t="shared" si="12"/>
        <v>0</v>
      </c>
      <c r="AD19" s="323">
        <f t="shared" si="12"/>
        <v>0</v>
      </c>
      <c r="AE19" s="320"/>
      <c r="AF19" s="320"/>
      <c r="AG19" s="320"/>
      <c r="AH19" s="320"/>
      <c r="AI19" s="320"/>
      <c r="AJ19" s="320"/>
      <c r="AK19" s="320"/>
      <c r="AL19" s="1895"/>
      <c r="AM19" s="1848"/>
      <c r="AN19" s="1805" t="s">
        <v>21821</v>
      </c>
      <c r="AO19" s="1806" t="s">
        <v>21753</v>
      </c>
      <c r="AP19" s="895" t="s">
        <v>21823</v>
      </c>
      <c r="AQ19" s="895" t="s">
        <v>21824</v>
      </c>
      <c r="AR19" s="895" t="s">
        <v>21825</v>
      </c>
      <c r="AS19" s="895" t="s">
        <v>21826</v>
      </c>
      <c r="AT19" s="895" t="s">
        <v>21827</v>
      </c>
      <c r="AU19" s="895" t="s">
        <v>21828</v>
      </c>
      <c r="AV19" s="893"/>
      <c r="AW19" s="894"/>
      <c r="AX19" s="894"/>
      <c r="AY19" s="894"/>
      <c r="AZ19" s="894"/>
      <c r="BA19" s="904"/>
      <c r="BB19" s="1848"/>
    </row>
    <row r="20" spans="2:54" ht="32.25" customHeight="1">
      <c r="B20" s="901" t="s">
        <v>21821</v>
      </c>
      <c r="C20" s="1806" t="s">
        <v>21761</v>
      </c>
      <c r="D20" s="375" t="s">
        <v>813</v>
      </c>
      <c r="E20" s="375">
        <v>3</v>
      </c>
      <c r="F20" s="926">
        <v>0</v>
      </c>
      <c r="G20" s="926">
        <v>0</v>
      </c>
      <c r="H20" s="926">
        <v>0</v>
      </c>
      <c r="I20" s="926">
        <v>0</v>
      </c>
      <c r="J20" s="926">
        <v>0</v>
      </c>
      <c r="K20" s="501">
        <f t="shared" si="1"/>
        <v>0</v>
      </c>
      <c r="L20" s="893"/>
      <c r="M20" s="894"/>
      <c r="N20" s="894"/>
      <c r="O20" s="894"/>
      <c r="P20" s="894"/>
      <c r="Q20" s="904"/>
      <c r="R20" s="1941"/>
      <c r="S20" s="712" t="s">
        <v>21829</v>
      </c>
      <c r="T20" s="1848"/>
      <c r="U20" s="1892"/>
      <c r="V20" s="1848"/>
      <c r="W20" s="1890"/>
      <c r="X20" s="321">
        <f>IF( SUM( Z20:AK20 ) = 0, 0, $Z$9 )</f>
        <v>0</v>
      </c>
      <c r="Y20" s="1895"/>
      <c r="Z20" s="323">
        <f t="shared" si="12"/>
        <v>0</v>
      </c>
      <c r="AA20" s="323">
        <f t="shared" si="12"/>
        <v>0</v>
      </c>
      <c r="AB20" s="323">
        <f t="shared" si="12"/>
        <v>0</v>
      </c>
      <c r="AC20" s="323">
        <f t="shared" si="12"/>
        <v>0</v>
      </c>
      <c r="AD20" s="323">
        <f t="shared" si="12"/>
        <v>0</v>
      </c>
      <c r="AE20" s="320"/>
      <c r="AF20" s="320"/>
      <c r="AG20" s="320"/>
      <c r="AH20" s="320"/>
      <c r="AI20" s="320"/>
      <c r="AJ20" s="320"/>
      <c r="AK20" s="320"/>
      <c r="AL20" s="1895"/>
      <c r="AM20" s="1848"/>
      <c r="AN20" s="1805" t="s">
        <v>21821</v>
      </c>
      <c r="AO20" s="1806" t="s">
        <v>21761</v>
      </c>
      <c r="AP20" s="895" t="s">
        <v>21830</v>
      </c>
      <c r="AQ20" s="895" t="s">
        <v>21831</v>
      </c>
      <c r="AR20" s="895" t="s">
        <v>21832</v>
      </c>
      <c r="AS20" s="895" t="s">
        <v>21833</v>
      </c>
      <c r="AT20" s="895" t="s">
        <v>21834</v>
      </c>
      <c r="AU20" s="895" t="s">
        <v>21835</v>
      </c>
      <c r="AV20" s="893"/>
      <c r="AW20" s="894"/>
      <c r="AX20" s="894"/>
      <c r="AY20" s="894"/>
      <c r="AZ20" s="894"/>
      <c r="BA20" s="904"/>
      <c r="BB20" s="1848"/>
    </row>
    <row r="21" spans="2:54" ht="32.25" customHeight="1">
      <c r="B21" s="901" t="s">
        <v>21821</v>
      </c>
      <c r="C21" s="1806" t="s">
        <v>21769</v>
      </c>
      <c r="D21" s="375" t="s">
        <v>813</v>
      </c>
      <c r="E21" s="375">
        <v>3</v>
      </c>
      <c r="F21" s="501">
        <f>IFERROR(SUM(F19:F20), 0)</f>
        <v>0.32700000000000001</v>
      </c>
      <c r="G21" s="501">
        <f>IFERROR(SUM(G19:G20), 0)</f>
        <v>0</v>
      </c>
      <c r="H21" s="501">
        <f>IFERROR(SUM(H19:H20), 0)</f>
        <v>0</v>
      </c>
      <c r="I21" s="501">
        <f>IFERROR(SUM(I19:I20), 0)</f>
        <v>0</v>
      </c>
      <c r="J21" s="501">
        <f>IFERROR(SUM(J19:J20), 0)</f>
        <v>0</v>
      </c>
      <c r="K21" s="501">
        <f t="shared" si="1"/>
        <v>0.32700000000000001</v>
      </c>
      <c r="L21" s="1944"/>
      <c r="M21" s="1944"/>
      <c r="N21" s="1944"/>
      <c r="O21" s="1944"/>
      <c r="P21" s="1944"/>
      <c r="Q21" s="1945"/>
      <c r="R21" s="1941"/>
      <c r="S21" s="712" t="s">
        <v>21836</v>
      </c>
      <c r="T21" s="1848"/>
      <c r="U21" s="1892"/>
      <c r="V21" s="1848"/>
      <c r="W21" s="1890"/>
      <c r="X21" s="321"/>
      <c r="Y21" s="1895"/>
      <c r="Z21" s="320"/>
      <c r="AA21" s="320"/>
      <c r="AB21" s="320"/>
      <c r="AC21" s="320"/>
      <c r="AD21" s="320"/>
      <c r="AE21" s="320"/>
      <c r="AF21" s="320"/>
      <c r="AG21" s="320"/>
      <c r="AH21" s="320"/>
      <c r="AI21" s="320"/>
      <c r="AJ21" s="320"/>
      <c r="AK21" s="320"/>
      <c r="AL21" s="1895"/>
      <c r="AM21" s="1848"/>
      <c r="AN21" s="1805" t="s">
        <v>21821</v>
      </c>
      <c r="AO21" s="1806" t="s">
        <v>21769</v>
      </c>
      <c r="AP21" s="895" t="s">
        <v>21837</v>
      </c>
      <c r="AQ21" s="895" t="s">
        <v>21838</v>
      </c>
      <c r="AR21" s="895" t="s">
        <v>21839</v>
      </c>
      <c r="AS21" s="895" t="s">
        <v>21840</v>
      </c>
      <c r="AT21" s="895" t="s">
        <v>21841</v>
      </c>
      <c r="AU21" s="895" t="s">
        <v>21842</v>
      </c>
      <c r="AV21" s="1944"/>
      <c r="AW21" s="1944"/>
      <c r="AX21" s="1944"/>
      <c r="AY21" s="1944"/>
      <c r="AZ21" s="1944"/>
      <c r="BA21" s="1945"/>
      <c r="BB21" s="1848"/>
    </row>
    <row r="22" spans="2:54" ht="32.25" customHeight="1">
      <c r="B22" s="901" t="s">
        <v>21843</v>
      </c>
      <c r="C22" s="1806" t="s">
        <v>21753</v>
      </c>
      <c r="D22" s="375" t="s">
        <v>813</v>
      </c>
      <c r="E22" s="375">
        <v>3</v>
      </c>
      <c r="F22" s="1984">
        <v>4.8000000000000001E-2</v>
      </c>
      <c r="G22" s="1984">
        <v>0</v>
      </c>
      <c r="H22" s="1984">
        <v>0</v>
      </c>
      <c r="I22" s="1984">
        <v>0</v>
      </c>
      <c r="J22" s="1984">
        <v>0</v>
      </c>
      <c r="K22" s="501">
        <f t="shared" si="1"/>
        <v>4.8000000000000001E-2</v>
      </c>
      <c r="L22" s="1944"/>
      <c r="M22" s="1944"/>
      <c r="N22" s="1944"/>
      <c r="O22" s="1944"/>
      <c r="P22" s="1944"/>
      <c r="Q22" s="1945"/>
      <c r="R22" s="1941"/>
      <c r="S22" s="712" t="s">
        <v>21844</v>
      </c>
      <c r="T22" s="1848"/>
      <c r="U22" s="1892"/>
      <c r="V22" s="1848"/>
      <c r="W22" s="1890"/>
      <c r="X22" s="321">
        <f>IF( SUM( Z22:AK22 ) = 0, 0, $Z$9 )</f>
        <v>0</v>
      </c>
      <c r="Y22" s="1895"/>
      <c r="Z22" s="323">
        <f t="shared" ref="Z22:AD23" si="13" xml:space="preserve"> IF( ISNUMBER(F22), 0, 1 )</f>
        <v>0</v>
      </c>
      <c r="AA22" s="323">
        <f t="shared" si="13"/>
        <v>0</v>
      </c>
      <c r="AB22" s="323">
        <f t="shared" si="13"/>
        <v>0</v>
      </c>
      <c r="AC22" s="323">
        <f t="shared" si="13"/>
        <v>0</v>
      </c>
      <c r="AD22" s="323">
        <f t="shared" si="13"/>
        <v>0</v>
      </c>
      <c r="AE22" s="320"/>
      <c r="AF22" s="320"/>
      <c r="AG22" s="320"/>
      <c r="AH22" s="320"/>
      <c r="AI22" s="320"/>
      <c r="AJ22" s="320"/>
      <c r="AK22" s="320"/>
      <c r="AL22" s="1895"/>
      <c r="AM22" s="1848"/>
      <c r="AN22" s="1805" t="s">
        <v>21843</v>
      </c>
      <c r="AO22" s="1806" t="s">
        <v>21753</v>
      </c>
      <c r="AP22" s="895" t="s">
        <v>21845</v>
      </c>
      <c r="AQ22" s="895" t="s">
        <v>21846</v>
      </c>
      <c r="AR22" s="895" t="s">
        <v>21847</v>
      </c>
      <c r="AS22" s="895" t="s">
        <v>21848</v>
      </c>
      <c r="AT22" s="895" t="s">
        <v>21849</v>
      </c>
      <c r="AU22" s="895" t="s">
        <v>21850</v>
      </c>
      <c r="AV22" s="1944"/>
      <c r="AW22" s="1944"/>
      <c r="AX22" s="1944"/>
      <c r="AY22" s="1944"/>
      <c r="AZ22" s="1944"/>
      <c r="BA22" s="1945"/>
      <c r="BB22" s="1848"/>
    </row>
    <row r="23" spans="2:54" ht="32.25" customHeight="1">
      <c r="B23" s="901" t="s">
        <v>21843</v>
      </c>
      <c r="C23" s="1806" t="s">
        <v>21761</v>
      </c>
      <c r="D23" s="375" t="s">
        <v>813</v>
      </c>
      <c r="E23" s="375">
        <v>3</v>
      </c>
      <c r="F23" s="926">
        <v>0</v>
      </c>
      <c r="G23" s="926">
        <v>0</v>
      </c>
      <c r="H23" s="926">
        <v>0</v>
      </c>
      <c r="I23" s="926">
        <v>0</v>
      </c>
      <c r="J23" s="926">
        <v>0</v>
      </c>
      <c r="K23" s="501">
        <f t="shared" si="1"/>
        <v>0</v>
      </c>
      <c r="L23" s="893"/>
      <c r="M23" s="894"/>
      <c r="N23" s="894"/>
      <c r="O23" s="894"/>
      <c r="P23" s="894"/>
      <c r="Q23" s="904"/>
      <c r="R23" s="1941"/>
      <c r="S23" s="712" t="s">
        <v>21851</v>
      </c>
      <c r="T23" s="1848"/>
      <c r="U23" s="1892"/>
      <c r="V23" s="1848"/>
      <c r="W23" s="1890"/>
      <c r="X23" s="321">
        <f>IF( SUM( Z23:AK23 ) = 0, 0, $Z$9 )</f>
        <v>0</v>
      </c>
      <c r="Y23" s="1895"/>
      <c r="Z23" s="323">
        <f t="shared" si="13"/>
        <v>0</v>
      </c>
      <c r="AA23" s="323">
        <f t="shared" si="13"/>
        <v>0</v>
      </c>
      <c r="AB23" s="323">
        <f t="shared" si="13"/>
        <v>0</v>
      </c>
      <c r="AC23" s="323">
        <f t="shared" si="13"/>
        <v>0</v>
      </c>
      <c r="AD23" s="323">
        <f t="shared" si="13"/>
        <v>0</v>
      </c>
      <c r="AE23" s="320"/>
      <c r="AF23" s="320"/>
      <c r="AG23" s="320"/>
      <c r="AH23" s="320"/>
      <c r="AI23" s="320"/>
      <c r="AJ23" s="320"/>
      <c r="AK23" s="320"/>
      <c r="AL23" s="1895"/>
      <c r="AM23" s="1848"/>
      <c r="AN23" s="1805" t="s">
        <v>21843</v>
      </c>
      <c r="AO23" s="1806" t="s">
        <v>21761</v>
      </c>
      <c r="AP23" s="895" t="s">
        <v>21852</v>
      </c>
      <c r="AQ23" s="895" t="s">
        <v>21853</v>
      </c>
      <c r="AR23" s="895" t="s">
        <v>21854</v>
      </c>
      <c r="AS23" s="895" t="s">
        <v>21855</v>
      </c>
      <c r="AT23" s="895" t="s">
        <v>21856</v>
      </c>
      <c r="AU23" s="895" t="s">
        <v>21857</v>
      </c>
      <c r="AV23" s="893"/>
      <c r="AW23" s="894"/>
      <c r="AX23" s="894"/>
      <c r="AY23" s="894"/>
      <c r="AZ23" s="894"/>
      <c r="BA23" s="904"/>
      <c r="BB23" s="1848"/>
    </row>
    <row r="24" spans="2:54" ht="32.25" customHeight="1">
      <c r="B24" s="901" t="s">
        <v>21843</v>
      </c>
      <c r="C24" s="1806" t="s">
        <v>21769</v>
      </c>
      <c r="D24" s="375" t="s">
        <v>813</v>
      </c>
      <c r="E24" s="375">
        <v>3</v>
      </c>
      <c r="F24" s="501">
        <f>IFERROR(SUM(F22:F23), 0)</f>
        <v>4.8000000000000001E-2</v>
      </c>
      <c r="G24" s="501">
        <f>IFERROR(SUM(G22:G23), 0)</f>
        <v>0</v>
      </c>
      <c r="H24" s="501">
        <f>IFERROR(SUM(H22:H23), 0)</f>
        <v>0</v>
      </c>
      <c r="I24" s="501">
        <f>IFERROR(SUM(I22:I23), 0)</f>
        <v>0</v>
      </c>
      <c r="J24" s="501">
        <f>IFERROR(SUM(J22:J23), 0)</f>
        <v>0</v>
      </c>
      <c r="K24" s="501">
        <f t="shared" si="1"/>
        <v>4.8000000000000001E-2</v>
      </c>
      <c r="L24" s="893"/>
      <c r="M24" s="894"/>
      <c r="N24" s="894"/>
      <c r="O24" s="894"/>
      <c r="P24" s="894"/>
      <c r="Q24" s="904"/>
      <c r="R24" s="1941"/>
      <c r="S24" s="712" t="s">
        <v>21858</v>
      </c>
      <c r="T24" s="1848"/>
      <c r="U24" s="1892"/>
      <c r="V24" s="1848"/>
      <c r="W24" s="1890"/>
      <c r="X24" s="321"/>
      <c r="Y24" s="1895"/>
      <c r="Z24" s="320"/>
      <c r="AA24" s="320"/>
      <c r="AB24" s="320"/>
      <c r="AC24" s="320"/>
      <c r="AD24" s="320"/>
      <c r="AE24" s="320"/>
      <c r="AF24" s="320"/>
      <c r="AG24" s="320"/>
      <c r="AH24" s="320"/>
      <c r="AI24" s="320"/>
      <c r="AJ24" s="320"/>
      <c r="AK24" s="320"/>
      <c r="AL24" s="1895"/>
      <c r="AM24" s="1848"/>
      <c r="AN24" s="1805" t="s">
        <v>21843</v>
      </c>
      <c r="AO24" s="1806" t="s">
        <v>21769</v>
      </c>
      <c r="AP24" s="895" t="s">
        <v>21859</v>
      </c>
      <c r="AQ24" s="895" t="s">
        <v>21860</v>
      </c>
      <c r="AR24" s="895" t="s">
        <v>21861</v>
      </c>
      <c r="AS24" s="895" t="s">
        <v>21862</v>
      </c>
      <c r="AT24" s="895" t="s">
        <v>21863</v>
      </c>
      <c r="AU24" s="895" t="s">
        <v>21864</v>
      </c>
      <c r="AV24" s="893"/>
      <c r="AW24" s="894"/>
      <c r="AX24" s="894"/>
      <c r="AY24" s="894"/>
      <c r="AZ24" s="894"/>
      <c r="BA24" s="904"/>
      <c r="BB24" s="1848"/>
    </row>
    <row r="25" spans="2:54" ht="32.25" customHeight="1">
      <c r="B25" s="901" t="s">
        <v>21865</v>
      </c>
      <c r="C25" s="1806" t="s">
        <v>21753</v>
      </c>
      <c r="D25" s="375" t="s">
        <v>813</v>
      </c>
      <c r="E25" s="375">
        <v>3</v>
      </c>
      <c r="F25" s="1984">
        <v>0.21299999999999999</v>
      </c>
      <c r="G25" s="1984">
        <v>0</v>
      </c>
      <c r="H25" s="1984">
        <v>0</v>
      </c>
      <c r="I25" s="1984">
        <v>0</v>
      </c>
      <c r="J25" s="1984">
        <v>0</v>
      </c>
      <c r="K25" s="501">
        <f t="shared" si="1"/>
        <v>0.21299999999999999</v>
      </c>
      <c r="L25" s="893"/>
      <c r="M25" s="894"/>
      <c r="N25" s="894"/>
      <c r="O25" s="894"/>
      <c r="P25" s="894"/>
      <c r="Q25" s="904"/>
      <c r="R25" s="1941"/>
      <c r="S25" s="712" t="s">
        <v>21866</v>
      </c>
      <c r="T25" s="1848"/>
      <c r="U25" s="1892"/>
      <c r="V25" s="1848"/>
      <c r="W25" s="1890"/>
      <c r="X25" s="321">
        <f>IF( SUM( Z25:AK25 ) = 0, 0, $Z$9 )</f>
        <v>0</v>
      </c>
      <c r="Y25" s="1895"/>
      <c r="Z25" s="323">
        <f t="shared" ref="Z25:AD26" si="14" xml:space="preserve"> IF( ISNUMBER(F25), 0, 1 )</f>
        <v>0</v>
      </c>
      <c r="AA25" s="323">
        <f t="shared" si="14"/>
        <v>0</v>
      </c>
      <c r="AB25" s="323">
        <f t="shared" si="14"/>
        <v>0</v>
      </c>
      <c r="AC25" s="323">
        <f t="shared" si="14"/>
        <v>0</v>
      </c>
      <c r="AD25" s="323">
        <f t="shared" si="14"/>
        <v>0</v>
      </c>
      <c r="AE25" s="320"/>
      <c r="AF25" s="320"/>
      <c r="AG25" s="320"/>
      <c r="AH25" s="320"/>
      <c r="AI25" s="320"/>
      <c r="AJ25" s="320"/>
      <c r="AK25" s="320"/>
      <c r="AL25" s="1895"/>
      <c r="AM25" s="1848"/>
      <c r="AN25" s="1805" t="s">
        <v>21865</v>
      </c>
      <c r="AO25" s="1806" t="s">
        <v>21753</v>
      </c>
      <c r="AP25" s="895" t="s">
        <v>21867</v>
      </c>
      <c r="AQ25" s="895" t="s">
        <v>21868</v>
      </c>
      <c r="AR25" s="895" t="s">
        <v>21869</v>
      </c>
      <c r="AS25" s="895" t="s">
        <v>21870</v>
      </c>
      <c r="AT25" s="895" t="s">
        <v>21871</v>
      </c>
      <c r="AU25" s="895" t="s">
        <v>21872</v>
      </c>
      <c r="AV25" s="893"/>
      <c r="AW25" s="894"/>
      <c r="AX25" s="894"/>
      <c r="AY25" s="894"/>
      <c r="AZ25" s="894"/>
      <c r="BA25" s="904"/>
      <c r="BB25" s="1848"/>
    </row>
    <row r="26" spans="2:54" ht="32.25" customHeight="1">
      <c r="B26" s="901" t="s">
        <v>21865</v>
      </c>
      <c r="C26" s="1806" t="s">
        <v>21761</v>
      </c>
      <c r="D26" s="375" t="s">
        <v>813</v>
      </c>
      <c r="E26" s="375">
        <v>3</v>
      </c>
      <c r="F26" s="926">
        <v>0</v>
      </c>
      <c r="G26" s="926">
        <v>0</v>
      </c>
      <c r="H26" s="926">
        <v>0</v>
      </c>
      <c r="I26" s="926">
        <v>0</v>
      </c>
      <c r="J26" s="926">
        <v>0</v>
      </c>
      <c r="K26" s="501">
        <f t="shared" si="1"/>
        <v>0</v>
      </c>
      <c r="L26" s="893"/>
      <c r="M26" s="894"/>
      <c r="N26" s="894"/>
      <c r="O26" s="894"/>
      <c r="P26" s="894"/>
      <c r="Q26" s="904"/>
      <c r="R26" s="1941"/>
      <c r="S26" s="712" t="s">
        <v>21873</v>
      </c>
      <c r="T26" s="1848"/>
      <c r="U26" s="1892"/>
      <c r="V26" s="1848"/>
      <c r="W26" s="1890"/>
      <c r="X26" s="321">
        <f>IF( SUM( Z26:AK26 ) = 0, 0, $Z$9 )</f>
        <v>0</v>
      </c>
      <c r="Y26" s="1895"/>
      <c r="Z26" s="323">
        <f t="shared" si="14"/>
        <v>0</v>
      </c>
      <c r="AA26" s="323">
        <f t="shared" si="14"/>
        <v>0</v>
      </c>
      <c r="AB26" s="323">
        <f t="shared" si="14"/>
        <v>0</v>
      </c>
      <c r="AC26" s="323">
        <f t="shared" si="14"/>
        <v>0</v>
      </c>
      <c r="AD26" s="323">
        <f t="shared" si="14"/>
        <v>0</v>
      </c>
      <c r="AE26" s="320"/>
      <c r="AF26" s="320"/>
      <c r="AG26" s="320"/>
      <c r="AH26" s="320"/>
      <c r="AI26" s="320"/>
      <c r="AJ26" s="320"/>
      <c r="AK26" s="320"/>
      <c r="AL26" s="1895"/>
      <c r="AM26" s="1848"/>
      <c r="AN26" s="1805" t="s">
        <v>21865</v>
      </c>
      <c r="AO26" s="1806" t="s">
        <v>21761</v>
      </c>
      <c r="AP26" s="895" t="s">
        <v>21874</v>
      </c>
      <c r="AQ26" s="895" t="s">
        <v>21875</v>
      </c>
      <c r="AR26" s="895" t="s">
        <v>21876</v>
      </c>
      <c r="AS26" s="895" t="s">
        <v>21877</v>
      </c>
      <c r="AT26" s="895" t="s">
        <v>21878</v>
      </c>
      <c r="AU26" s="895" t="s">
        <v>21879</v>
      </c>
      <c r="AV26" s="893"/>
      <c r="AW26" s="894"/>
      <c r="AX26" s="894"/>
      <c r="AY26" s="894"/>
      <c r="AZ26" s="894"/>
      <c r="BA26" s="904"/>
      <c r="BB26" s="1848"/>
    </row>
    <row r="27" spans="2:54" ht="32.25" customHeight="1">
      <c r="B27" s="901" t="s">
        <v>21865</v>
      </c>
      <c r="C27" s="1806" t="s">
        <v>21769</v>
      </c>
      <c r="D27" s="375" t="s">
        <v>813</v>
      </c>
      <c r="E27" s="375">
        <v>3</v>
      </c>
      <c r="F27" s="501">
        <f>IFERROR(SUM(F25:F26), 0)</f>
        <v>0.21299999999999999</v>
      </c>
      <c r="G27" s="501">
        <f>IFERROR(SUM(G25:G26), 0)</f>
        <v>0</v>
      </c>
      <c r="H27" s="501">
        <f>IFERROR(SUM(H25:H26), 0)</f>
        <v>0</v>
      </c>
      <c r="I27" s="501">
        <f>IFERROR(SUM(I25:I26), 0)</f>
        <v>0</v>
      </c>
      <c r="J27" s="501">
        <f>IFERROR(SUM(J25:J26), 0)</f>
        <v>0</v>
      </c>
      <c r="K27" s="501">
        <f t="shared" si="1"/>
        <v>0.21299999999999999</v>
      </c>
      <c r="L27" s="893"/>
      <c r="M27" s="894"/>
      <c r="N27" s="894"/>
      <c r="O27" s="894"/>
      <c r="P27" s="894"/>
      <c r="Q27" s="904"/>
      <c r="R27" s="1941"/>
      <c r="S27" s="712" t="s">
        <v>21880</v>
      </c>
      <c r="T27" s="1848"/>
      <c r="U27" s="1892"/>
      <c r="V27" s="1848"/>
      <c r="W27" s="1890"/>
      <c r="X27" s="321">
        <f>IF( SUM( Z27:AC27 ) = 0, 0, $Z$9 )</f>
        <v>0</v>
      </c>
      <c r="Y27" s="1895"/>
      <c r="Z27" s="320"/>
      <c r="AA27" s="320"/>
      <c r="AB27" s="320"/>
      <c r="AC27" s="320"/>
      <c r="AD27" s="320"/>
      <c r="AE27" s="320"/>
      <c r="AF27" s="320"/>
      <c r="AG27" s="320"/>
      <c r="AH27" s="320"/>
      <c r="AI27" s="320"/>
      <c r="AJ27" s="320"/>
      <c r="AK27" s="320"/>
      <c r="AL27" s="1895"/>
      <c r="AM27" s="1848"/>
      <c r="AN27" s="1805" t="s">
        <v>21865</v>
      </c>
      <c r="AO27" s="1806" t="s">
        <v>21769</v>
      </c>
      <c r="AP27" s="895" t="s">
        <v>21881</v>
      </c>
      <c r="AQ27" s="895" t="s">
        <v>21882</v>
      </c>
      <c r="AR27" s="895" t="s">
        <v>21883</v>
      </c>
      <c r="AS27" s="895" t="s">
        <v>21884</v>
      </c>
      <c r="AT27" s="895" t="s">
        <v>21885</v>
      </c>
      <c r="AU27" s="895" t="s">
        <v>21886</v>
      </c>
      <c r="AV27" s="893"/>
      <c r="AW27" s="894"/>
      <c r="AX27" s="894"/>
      <c r="AY27" s="894"/>
      <c r="AZ27" s="894"/>
      <c r="BA27" s="904"/>
      <c r="BB27" s="1848"/>
    </row>
    <row r="28" spans="2:54" ht="32.25" customHeight="1" thickBot="1">
      <c r="B28" s="919" t="s">
        <v>21887</v>
      </c>
      <c r="C28" s="1810" t="s">
        <v>21769</v>
      </c>
      <c r="D28" s="382" t="s">
        <v>813</v>
      </c>
      <c r="E28" s="382">
        <v>3</v>
      </c>
      <c r="F28" s="391">
        <f>IFERROR(SUM(F12,F15,F18,F21,F24,F27), 0)</f>
        <v>1.2600000000000002</v>
      </c>
      <c r="G28" s="391">
        <f t="shared" ref="G28:J28" si="15">IFERROR(SUM(G12,G15,G18,G21,G24,G27), 0)</f>
        <v>0</v>
      </c>
      <c r="H28" s="391">
        <f t="shared" si="15"/>
        <v>0</v>
      </c>
      <c r="I28" s="391">
        <f t="shared" si="15"/>
        <v>0</v>
      </c>
      <c r="J28" s="391">
        <f t="shared" si="15"/>
        <v>0</v>
      </c>
      <c r="K28" s="391">
        <f t="shared" si="1"/>
        <v>1.2600000000000002</v>
      </c>
      <c r="L28" s="905"/>
      <c r="M28" s="906"/>
      <c r="N28" s="906"/>
      <c r="O28" s="906"/>
      <c r="P28" s="906"/>
      <c r="Q28" s="907"/>
      <c r="R28" s="1941"/>
      <c r="S28" s="713" t="s">
        <v>21888</v>
      </c>
      <c r="T28" s="1848"/>
      <c r="U28" s="1893"/>
      <c r="V28" s="1848"/>
      <c r="W28" s="1890"/>
      <c r="X28" s="321">
        <f>IF( SUM( Z28:AC28 ) = 0, 0, $Z$9 )</f>
        <v>0</v>
      </c>
      <c r="Y28" s="1895"/>
      <c r="Z28" s="320"/>
      <c r="AA28" s="320"/>
      <c r="AB28" s="320"/>
      <c r="AC28" s="320"/>
      <c r="AD28" s="320"/>
      <c r="AE28" s="320"/>
      <c r="AF28" s="320"/>
      <c r="AG28" s="320"/>
      <c r="AH28" s="320"/>
      <c r="AI28" s="320"/>
      <c r="AJ28" s="320"/>
      <c r="AK28" s="320"/>
      <c r="AL28" s="1895"/>
      <c r="AM28" s="1848"/>
      <c r="AN28" s="1809" t="s">
        <v>21887</v>
      </c>
      <c r="AO28" s="1810" t="s">
        <v>21769</v>
      </c>
      <c r="AP28" s="505" t="s">
        <v>21889</v>
      </c>
      <c r="AQ28" s="505" t="s">
        <v>21890</v>
      </c>
      <c r="AR28" s="505" t="s">
        <v>21891</v>
      </c>
      <c r="AS28" s="505" t="s">
        <v>21892</v>
      </c>
      <c r="AT28" s="505" t="s">
        <v>21893</v>
      </c>
      <c r="AU28" s="505" t="s">
        <v>21894</v>
      </c>
      <c r="AV28" s="905"/>
      <c r="AW28" s="906"/>
      <c r="AX28" s="906"/>
      <c r="AY28" s="906"/>
      <c r="AZ28" s="906"/>
      <c r="BA28" s="907"/>
      <c r="BB28" s="1848"/>
    </row>
    <row r="29" spans="2:54" ht="14.25" customHeight="1" thickBot="1">
      <c r="B29" s="889"/>
      <c r="C29" s="54"/>
      <c r="D29" s="54"/>
      <c r="E29" s="54"/>
      <c r="F29" s="54"/>
      <c r="G29" s="54"/>
      <c r="H29" s="54"/>
      <c r="I29" s="54"/>
      <c r="J29" s="54"/>
      <c r="K29" s="54"/>
      <c r="L29" s="54"/>
      <c r="M29" s="102"/>
      <c r="N29" s="102"/>
      <c r="O29" s="102"/>
      <c r="P29" s="102"/>
      <c r="Q29" s="107"/>
      <c r="R29" s="1941"/>
      <c r="S29" s="1941"/>
      <c r="T29" s="1848"/>
      <c r="U29" s="1848"/>
      <c r="V29" s="1848"/>
      <c r="W29" s="1890"/>
      <c r="X29" s="321"/>
      <c r="Y29" s="1895"/>
      <c r="Z29" s="320"/>
      <c r="AA29" s="320"/>
      <c r="AB29" s="320"/>
      <c r="AC29" s="320"/>
      <c r="AD29" s="320"/>
      <c r="AE29" s="320"/>
      <c r="AF29" s="320"/>
      <c r="AG29" s="320"/>
      <c r="AH29" s="320"/>
      <c r="AI29" s="320"/>
      <c r="AJ29" s="320"/>
      <c r="AK29" s="320"/>
      <c r="AL29" s="1895"/>
      <c r="AM29" s="1848"/>
      <c r="AN29" s="889"/>
      <c r="AO29" s="54"/>
      <c r="AP29" s="54"/>
      <c r="AQ29" s="54"/>
      <c r="AR29" s="54"/>
      <c r="AS29" s="54"/>
      <c r="AT29" s="54"/>
      <c r="AU29" s="54"/>
      <c r="AV29" s="54"/>
      <c r="AW29" s="102"/>
      <c r="AX29" s="102"/>
      <c r="AY29" s="102"/>
      <c r="AZ29" s="102"/>
      <c r="BA29" s="107"/>
      <c r="BB29" s="1848"/>
    </row>
    <row r="30" spans="2:54" ht="20.25" customHeight="1" thickBot="1">
      <c r="B30" s="896" t="s">
        <v>21895</v>
      </c>
      <c r="C30" s="54"/>
      <c r="D30" s="54"/>
      <c r="E30" s="54"/>
      <c r="F30" s="54"/>
      <c r="G30" s="54"/>
      <c r="H30" s="54"/>
      <c r="I30" s="54"/>
      <c r="J30" s="54"/>
      <c r="K30" s="54"/>
      <c r="L30" s="54"/>
      <c r="M30" s="102"/>
      <c r="N30" s="102"/>
      <c r="O30" s="102"/>
      <c r="P30" s="102"/>
      <c r="Q30" s="107"/>
      <c r="R30" s="1941"/>
      <c r="S30" s="1941"/>
      <c r="T30" s="1848"/>
      <c r="U30" s="1848"/>
      <c r="V30" s="1848"/>
      <c r="W30" s="1890"/>
      <c r="X30" s="321"/>
      <c r="Y30" s="1895"/>
      <c r="Z30" s="320"/>
      <c r="AA30" s="320"/>
      <c r="AB30" s="320"/>
      <c r="AC30" s="320"/>
      <c r="AD30" s="320"/>
      <c r="AE30" s="320"/>
      <c r="AF30" s="320"/>
      <c r="AG30" s="320"/>
      <c r="AH30" s="320"/>
      <c r="AI30" s="320"/>
      <c r="AJ30" s="320"/>
      <c r="AK30" s="320"/>
      <c r="AL30" s="1895"/>
      <c r="AM30" s="1848"/>
      <c r="AN30" s="378" t="s">
        <v>21895</v>
      </c>
      <c r="AO30" s="54"/>
      <c r="AP30" s="54"/>
      <c r="AQ30" s="54"/>
      <c r="AR30" s="54"/>
      <c r="AS30" s="54"/>
      <c r="AT30" s="54"/>
      <c r="AU30" s="54"/>
      <c r="AV30" s="54"/>
      <c r="AW30" s="102"/>
      <c r="AX30" s="102"/>
      <c r="AY30" s="102"/>
      <c r="AZ30" s="102"/>
      <c r="BA30" s="107"/>
      <c r="BB30" s="1848"/>
    </row>
    <row r="31" spans="2:54" ht="32.25" customHeight="1">
      <c r="B31" s="897" t="s">
        <v>21896</v>
      </c>
      <c r="C31" s="710" t="s">
        <v>21753</v>
      </c>
      <c r="D31" s="379" t="s">
        <v>813</v>
      </c>
      <c r="E31" s="379">
        <v>3</v>
      </c>
      <c r="F31" s="1984">
        <v>0</v>
      </c>
      <c r="G31" s="1984">
        <v>0</v>
      </c>
      <c r="H31" s="1984">
        <v>0</v>
      </c>
      <c r="I31" s="1984">
        <v>0</v>
      </c>
      <c r="J31" s="1984">
        <v>0.13400000000000001</v>
      </c>
      <c r="K31" s="502">
        <f>IFERROR(SUM(F31:J31), 0)</f>
        <v>0.13400000000000001</v>
      </c>
      <c r="L31" s="909"/>
      <c r="M31" s="909"/>
      <c r="N31" s="909"/>
      <c r="O31" s="909"/>
      <c r="P31" s="909"/>
      <c r="Q31" s="910"/>
      <c r="R31" s="1941"/>
      <c r="S31" s="711" t="s">
        <v>21897</v>
      </c>
      <c r="T31" s="1848"/>
      <c r="U31" s="1891"/>
      <c r="V31" s="1848"/>
      <c r="W31" s="1890"/>
      <c r="X31" s="321">
        <f>IF( SUM( Z31:AK31 ) = 0, 0, $Z$9 )</f>
        <v>0</v>
      </c>
      <c r="Y31" s="1895"/>
      <c r="Z31" s="323">
        <f t="shared" ref="Z31:AD32" si="16" xml:space="preserve"> IF( ISNUMBER(F31), 0, 1 )</f>
        <v>0</v>
      </c>
      <c r="AA31" s="323">
        <f t="shared" si="16"/>
        <v>0</v>
      </c>
      <c r="AB31" s="323">
        <f t="shared" si="16"/>
        <v>0</v>
      </c>
      <c r="AC31" s="323">
        <f t="shared" si="16"/>
        <v>0</v>
      </c>
      <c r="AD31" s="323">
        <f t="shared" si="16"/>
        <v>0</v>
      </c>
      <c r="AE31" s="320"/>
      <c r="AF31" s="320"/>
      <c r="AG31" s="320"/>
      <c r="AH31" s="320"/>
      <c r="AI31" s="320"/>
      <c r="AJ31" s="320"/>
      <c r="AK31" s="320"/>
      <c r="AL31" s="1895"/>
      <c r="AM31" s="1848"/>
      <c r="AN31" s="394" t="s">
        <v>21896</v>
      </c>
      <c r="AO31" s="710" t="s">
        <v>21753</v>
      </c>
      <c r="AP31" s="908" t="s">
        <v>21898</v>
      </c>
      <c r="AQ31" s="908" t="s">
        <v>21899</v>
      </c>
      <c r="AR31" s="908" t="s">
        <v>21900</v>
      </c>
      <c r="AS31" s="908" t="s">
        <v>21901</v>
      </c>
      <c r="AT31" s="908" t="s">
        <v>21902</v>
      </c>
      <c r="AU31" s="908" t="s">
        <v>21903</v>
      </c>
      <c r="AV31" s="909"/>
      <c r="AW31" s="909"/>
      <c r="AX31" s="909"/>
      <c r="AY31" s="909"/>
      <c r="AZ31" s="909"/>
      <c r="BA31" s="910"/>
      <c r="BB31" s="1848"/>
    </row>
    <row r="32" spans="2:54" ht="32.25" customHeight="1">
      <c r="B32" s="901" t="s">
        <v>21896</v>
      </c>
      <c r="C32" s="1806" t="s">
        <v>21761</v>
      </c>
      <c r="D32" s="375" t="s">
        <v>813</v>
      </c>
      <c r="E32" s="375">
        <v>3</v>
      </c>
      <c r="F32" s="926">
        <v>0</v>
      </c>
      <c r="G32" s="926">
        <v>0</v>
      </c>
      <c r="H32" s="926">
        <v>0</v>
      </c>
      <c r="I32" s="926">
        <v>0</v>
      </c>
      <c r="J32" s="926">
        <v>0</v>
      </c>
      <c r="K32" s="501">
        <f t="shared" ref="K32:K49" si="17">IFERROR(SUM(F32:J32), 0)</f>
        <v>0</v>
      </c>
      <c r="L32" s="894"/>
      <c r="M32" s="894"/>
      <c r="N32" s="894"/>
      <c r="O32" s="894"/>
      <c r="P32" s="894"/>
      <c r="Q32" s="904"/>
      <c r="R32" s="1941"/>
      <c r="S32" s="712" t="s">
        <v>21904</v>
      </c>
      <c r="T32" s="1848"/>
      <c r="U32" s="1892"/>
      <c r="V32" s="1848"/>
      <c r="W32" s="1890"/>
      <c r="X32" s="321">
        <f>IF( SUM( Z32:AK32 ) = 0, 0, $Z$9 )</f>
        <v>0</v>
      </c>
      <c r="Y32" s="1895"/>
      <c r="Z32" s="323">
        <f t="shared" si="16"/>
        <v>0</v>
      </c>
      <c r="AA32" s="323">
        <f t="shared" si="16"/>
        <v>0</v>
      </c>
      <c r="AB32" s="323">
        <f t="shared" si="16"/>
        <v>0</v>
      </c>
      <c r="AC32" s="323">
        <f t="shared" si="16"/>
        <v>0</v>
      </c>
      <c r="AD32" s="323">
        <f t="shared" si="16"/>
        <v>0</v>
      </c>
      <c r="AE32" s="320"/>
      <c r="AF32" s="320"/>
      <c r="AG32" s="320"/>
      <c r="AH32" s="320"/>
      <c r="AI32" s="320"/>
      <c r="AJ32" s="320"/>
      <c r="AK32" s="320"/>
      <c r="AL32" s="1895"/>
      <c r="AM32" s="1848"/>
      <c r="AN32" s="1805" t="s">
        <v>21896</v>
      </c>
      <c r="AO32" s="1806" t="s">
        <v>21761</v>
      </c>
      <c r="AP32" s="895" t="s">
        <v>21905</v>
      </c>
      <c r="AQ32" s="895" t="s">
        <v>21906</v>
      </c>
      <c r="AR32" s="895" t="s">
        <v>21907</v>
      </c>
      <c r="AS32" s="895" t="s">
        <v>21908</v>
      </c>
      <c r="AT32" s="895" t="s">
        <v>21909</v>
      </c>
      <c r="AU32" s="895" t="s">
        <v>21910</v>
      </c>
      <c r="AV32" s="894"/>
      <c r="AW32" s="894"/>
      <c r="AX32" s="894"/>
      <c r="AY32" s="894"/>
      <c r="AZ32" s="894"/>
      <c r="BA32" s="904"/>
      <c r="BB32" s="1848"/>
    </row>
    <row r="33" spans="2:54" ht="32.25" customHeight="1">
      <c r="B33" s="901" t="s">
        <v>21896</v>
      </c>
      <c r="C33" s="1806" t="s">
        <v>21769</v>
      </c>
      <c r="D33" s="375" t="s">
        <v>813</v>
      </c>
      <c r="E33" s="375">
        <v>3</v>
      </c>
      <c r="F33" s="501">
        <f>IFERROR(SUM(F31:F32), 0)</f>
        <v>0</v>
      </c>
      <c r="G33" s="501">
        <f t="shared" ref="G33" si="18">IFERROR(SUM(G31:G32), 0)</f>
        <v>0</v>
      </c>
      <c r="H33" s="501">
        <f t="shared" ref="H33" si="19">IFERROR(SUM(H31:H32), 0)</f>
        <v>0</v>
      </c>
      <c r="I33" s="501">
        <f t="shared" ref="I33" si="20">IFERROR(SUM(I31:I32), 0)</f>
        <v>0</v>
      </c>
      <c r="J33" s="501">
        <f t="shared" ref="J33" si="21">IFERROR(SUM(J31:J32), 0)</f>
        <v>0.13400000000000001</v>
      </c>
      <c r="K33" s="501">
        <f>IFERROR(SUM(F33:J33), 0)</f>
        <v>0.13400000000000001</v>
      </c>
      <c r="L33" s="893"/>
      <c r="M33" s="894"/>
      <c r="N33" s="894"/>
      <c r="O33" s="894"/>
      <c r="P33" s="894"/>
      <c r="Q33" s="904"/>
      <c r="R33" s="1941"/>
      <c r="S33" s="712" t="s">
        <v>21911</v>
      </c>
      <c r="T33" s="1848"/>
      <c r="U33" s="1892"/>
      <c r="V33" s="1848"/>
      <c r="W33" s="1890"/>
      <c r="X33" s="321"/>
      <c r="Y33" s="1895"/>
      <c r="Z33" s="320"/>
      <c r="AA33" s="320"/>
      <c r="AB33" s="320"/>
      <c r="AC33" s="320"/>
      <c r="AD33" s="320"/>
      <c r="AE33" s="320"/>
      <c r="AF33" s="320"/>
      <c r="AG33" s="320"/>
      <c r="AH33" s="320"/>
      <c r="AI33" s="320"/>
      <c r="AJ33" s="320"/>
      <c r="AK33" s="320"/>
      <c r="AL33" s="1895"/>
      <c r="AM33" s="1848"/>
      <c r="AN33" s="1805" t="s">
        <v>21896</v>
      </c>
      <c r="AO33" s="1806" t="s">
        <v>21769</v>
      </c>
      <c r="AP33" s="895" t="s">
        <v>21912</v>
      </c>
      <c r="AQ33" s="895" t="s">
        <v>21913</v>
      </c>
      <c r="AR33" s="895" t="s">
        <v>21914</v>
      </c>
      <c r="AS33" s="895" t="s">
        <v>21915</v>
      </c>
      <c r="AT33" s="895" t="s">
        <v>21916</v>
      </c>
      <c r="AU33" s="895" t="s">
        <v>21917</v>
      </c>
      <c r="AV33" s="893"/>
      <c r="AW33" s="894"/>
      <c r="AX33" s="894"/>
      <c r="AY33" s="894"/>
      <c r="AZ33" s="894"/>
      <c r="BA33" s="904"/>
      <c r="BB33" s="1848"/>
    </row>
    <row r="34" spans="2:54" ht="32.25" customHeight="1">
      <c r="B34" s="901" t="s">
        <v>21918</v>
      </c>
      <c r="C34" s="1806" t="s">
        <v>21753</v>
      </c>
      <c r="D34" s="375" t="s">
        <v>813</v>
      </c>
      <c r="E34" s="375">
        <v>3</v>
      </c>
      <c r="F34" s="1984">
        <v>0</v>
      </c>
      <c r="G34" s="1984">
        <v>0</v>
      </c>
      <c r="H34" s="1984">
        <v>0</v>
      </c>
      <c r="I34" s="1984">
        <v>0</v>
      </c>
      <c r="J34" s="1984">
        <v>0.14299999999999999</v>
      </c>
      <c r="K34" s="501">
        <f t="shared" si="17"/>
        <v>0.14299999999999999</v>
      </c>
      <c r="L34" s="894"/>
      <c r="M34" s="894"/>
      <c r="N34" s="894"/>
      <c r="O34" s="894"/>
      <c r="P34" s="894"/>
      <c r="Q34" s="904"/>
      <c r="R34" s="1941"/>
      <c r="S34" s="712" t="s">
        <v>21919</v>
      </c>
      <c r="T34" s="1848"/>
      <c r="U34" s="1892"/>
      <c r="V34" s="1848"/>
      <c r="W34" s="1890"/>
      <c r="X34" s="321">
        <f>IF( SUM( Z34:AK34 ) = 0, 0, $Z$9 )</f>
        <v>0</v>
      </c>
      <c r="Y34" s="1895"/>
      <c r="Z34" s="323">
        <f t="shared" ref="Z34:AD35" si="22" xml:space="preserve"> IF( ISNUMBER(F34), 0, 1 )</f>
        <v>0</v>
      </c>
      <c r="AA34" s="323">
        <f t="shared" si="22"/>
        <v>0</v>
      </c>
      <c r="AB34" s="323">
        <f t="shared" si="22"/>
        <v>0</v>
      </c>
      <c r="AC34" s="323">
        <f t="shared" si="22"/>
        <v>0</v>
      </c>
      <c r="AD34" s="323">
        <f t="shared" si="22"/>
        <v>0</v>
      </c>
      <c r="AE34" s="320"/>
      <c r="AF34" s="320"/>
      <c r="AG34" s="320"/>
      <c r="AH34" s="320"/>
      <c r="AI34" s="320"/>
      <c r="AJ34" s="320"/>
      <c r="AK34" s="320"/>
      <c r="AL34" s="1895"/>
      <c r="AM34" s="1848"/>
      <c r="AN34" s="1805" t="s">
        <v>21918</v>
      </c>
      <c r="AO34" s="1806" t="s">
        <v>21753</v>
      </c>
      <c r="AP34" s="895" t="s">
        <v>21920</v>
      </c>
      <c r="AQ34" s="895" t="s">
        <v>21921</v>
      </c>
      <c r="AR34" s="895" t="s">
        <v>21922</v>
      </c>
      <c r="AS34" s="895" t="s">
        <v>21923</v>
      </c>
      <c r="AT34" s="895" t="s">
        <v>21924</v>
      </c>
      <c r="AU34" s="895" t="s">
        <v>21925</v>
      </c>
      <c r="AV34" s="894"/>
      <c r="AW34" s="894"/>
      <c r="AX34" s="894"/>
      <c r="AY34" s="894"/>
      <c r="AZ34" s="894"/>
      <c r="BA34" s="904"/>
      <c r="BB34" s="1848"/>
    </row>
    <row r="35" spans="2:54" ht="32.25" customHeight="1">
      <c r="B35" s="901" t="s">
        <v>21918</v>
      </c>
      <c r="C35" s="1806" t="s">
        <v>21761</v>
      </c>
      <c r="D35" s="375" t="s">
        <v>813</v>
      </c>
      <c r="E35" s="375">
        <v>3</v>
      </c>
      <c r="F35" s="926">
        <v>0</v>
      </c>
      <c r="G35" s="926">
        <v>0</v>
      </c>
      <c r="H35" s="926">
        <v>0</v>
      </c>
      <c r="I35" s="926">
        <v>0</v>
      </c>
      <c r="J35" s="926">
        <v>0</v>
      </c>
      <c r="K35" s="501">
        <f t="shared" si="17"/>
        <v>0</v>
      </c>
      <c r="L35" s="894"/>
      <c r="M35" s="894"/>
      <c r="N35" s="894"/>
      <c r="O35" s="894"/>
      <c r="P35" s="894"/>
      <c r="Q35" s="904"/>
      <c r="R35" s="1941"/>
      <c r="S35" s="712" t="s">
        <v>21926</v>
      </c>
      <c r="T35" s="1848"/>
      <c r="U35" s="1892"/>
      <c r="V35" s="1848"/>
      <c r="W35" s="1890"/>
      <c r="X35" s="321">
        <f>IF( SUM( Z35:AK35 ) = 0, 0, $Z$9 )</f>
        <v>0</v>
      </c>
      <c r="Y35" s="1895"/>
      <c r="Z35" s="323">
        <f t="shared" si="22"/>
        <v>0</v>
      </c>
      <c r="AA35" s="323">
        <f t="shared" si="22"/>
        <v>0</v>
      </c>
      <c r="AB35" s="323">
        <f t="shared" si="22"/>
        <v>0</v>
      </c>
      <c r="AC35" s="323">
        <f t="shared" si="22"/>
        <v>0</v>
      </c>
      <c r="AD35" s="323">
        <f t="shared" si="22"/>
        <v>0</v>
      </c>
      <c r="AE35" s="320"/>
      <c r="AF35" s="320"/>
      <c r="AG35" s="320"/>
      <c r="AH35" s="320"/>
      <c r="AI35" s="320"/>
      <c r="AJ35" s="320"/>
      <c r="AK35" s="320"/>
      <c r="AL35" s="1895"/>
      <c r="AM35" s="1848"/>
      <c r="AN35" s="1805" t="s">
        <v>21918</v>
      </c>
      <c r="AO35" s="1806" t="s">
        <v>21761</v>
      </c>
      <c r="AP35" s="895" t="s">
        <v>21927</v>
      </c>
      <c r="AQ35" s="895" t="s">
        <v>21928</v>
      </c>
      <c r="AR35" s="895" t="s">
        <v>21929</v>
      </c>
      <c r="AS35" s="895" t="s">
        <v>21930</v>
      </c>
      <c r="AT35" s="895" t="s">
        <v>21931</v>
      </c>
      <c r="AU35" s="895" t="s">
        <v>21932</v>
      </c>
      <c r="AV35" s="894"/>
      <c r="AW35" s="894"/>
      <c r="AX35" s="894"/>
      <c r="AY35" s="894"/>
      <c r="AZ35" s="894"/>
      <c r="BA35" s="904"/>
      <c r="BB35" s="1848"/>
    </row>
    <row r="36" spans="2:54" ht="32.25" customHeight="1">
      <c r="B36" s="901" t="s">
        <v>21918</v>
      </c>
      <c r="C36" s="1806" t="s">
        <v>21769</v>
      </c>
      <c r="D36" s="375" t="s">
        <v>813</v>
      </c>
      <c r="E36" s="375">
        <v>3</v>
      </c>
      <c r="F36" s="501">
        <f>IFERROR(SUM(F34:F35), 0)</f>
        <v>0</v>
      </c>
      <c r="G36" s="501">
        <f t="shared" ref="G36" si="23">IFERROR(SUM(G34:G35), 0)</f>
        <v>0</v>
      </c>
      <c r="H36" s="501">
        <f t="shared" ref="H36" si="24">IFERROR(SUM(H34:H35), 0)</f>
        <v>0</v>
      </c>
      <c r="I36" s="501">
        <f t="shared" ref="I36" si="25">IFERROR(SUM(I34:I35), 0)</f>
        <v>0</v>
      </c>
      <c r="J36" s="501">
        <f t="shared" ref="J36" si="26">IFERROR(SUM(J34:J35), 0)</f>
        <v>0.14299999999999999</v>
      </c>
      <c r="K36" s="501">
        <f t="shared" si="17"/>
        <v>0.14299999999999999</v>
      </c>
      <c r="L36" s="894"/>
      <c r="M36" s="894"/>
      <c r="N36" s="894"/>
      <c r="O36" s="894"/>
      <c r="P36" s="894"/>
      <c r="Q36" s="904"/>
      <c r="R36" s="1941"/>
      <c r="S36" s="712" t="s">
        <v>21933</v>
      </c>
      <c r="T36" s="1848"/>
      <c r="U36" s="1892"/>
      <c r="V36" s="1848"/>
      <c r="W36" s="1890"/>
      <c r="X36" s="321"/>
      <c r="Y36" s="1895"/>
      <c r="Z36" s="320"/>
      <c r="AA36" s="320"/>
      <c r="AB36" s="320"/>
      <c r="AC36" s="320"/>
      <c r="AD36" s="320"/>
      <c r="AE36" s="320"/>
      <c r="AF36" s="320"/>
      <c r="AG36" s="320"/>
      <c r="AH36" s="320"/>
      <c r="AI36" s="320"/>
      <c r="AJ36" s="320"/>
      <c r="AK36" s="320"/>
      <c r="AL36" s="1895"/>
      <c r="AM36" s="1848"/>
      <c r="AN36" s="1805" t="s">
        <v>21918</v>
      </c>
      <c r="AO36" s="1806" t="s">
        <v>21769</v>
      </c>
      <c r="AP36" s="895" t="s">
        <v>21934</v>
      </c>
      <c r="AQ36" s="895" t="s">
        <v>21935</v>
      </c>
      <c r="AR36" s="895" t="s">
        <v>21936</v>
      </c>
      <c r="AS36" s="895" t="s">
        <v>21937</v>
      </c>
      <c r="AT36" s="895" t="s">
        <v>21938</v>
      </c>
      <c r="AU36" s="895" t="s">
        <v>21939</v>
      </c>
      <c r="AV36" s="894"/>
      <c r="AW36" s="894"/>
      <c r="AX36" s="894"/>
      <c r="AY36" s="894"/>
      <c r="AZ36" s="894"/>
      <c r="BA36" s="904"/>
      <c r="BB36" s="1848"/>
    </row>
    <row r="37" spans="2:54" ht="32.25" customHeight="1">
      <c r="B37" s="901" t="s">
        <v>21940</v>
      </c>
      <c r="C37" s="1806" t="s">
        <v>21753</v>
      </c>
      <c r="D37" s="375" t="s">
        <v>813</v>
      </c>
      <c r="E37" s="375">
        <v>3</v>
      </c>
      <c r="F37" s="1984">
        <v>0</v>
      </c>
      <c r="G37" s="1984">
        <v>0</v>
      </c>
      <c r="H37" s="1984">
        <v>0</v>
      </c>
      <c r="I37" s="1984">
        <v>0</v>
      </c>
      <c r="J37" s="1984">
        <v>0</v>
      </c>
      <c r="K37" s="501">
        <f t="shared" si="17"/>
        <v>0</v>
      </c>
      <c r="L37" s="973">
        <v>0</v>
      </c>
      <c r="M37" s="973">
        <v>0</v>
      </c>
      <c r="N37" s="973">
        <v>0</v>
      </c>
      <c r="O37" s="973">
        <v>0</v>
      </c>
      <c r="P37" s="973">
        <v>0</v>
      </c>
      <c r="Q37" s="420">
        <f>IFERROR(SUM(L37:P37), 0)</f>
        <v>0</v>
      </c>
      <c r="R37" s="1941"/>
      <c r="S37" s="712" t="s">
        <v>21941</v>
      </c>
      <c r="T37" s="1848"/>
      <c r="U37" s="1892"/>
      <c r="V37" s="1848"/>
      <c r="W37" s="1890"/>
      <c r="X37" s="321">
        <f>IF( SUM( Z37:AK37 ) = 0, 0, $Z$9 )</f>
        <v>0</v>
      </c>
      <c r="Y37" s="1895"/>
      <c r="Z37" s="323">
        <f t="shared" ref="Z37:AD38" si="27" xml:space="preserve"> IF( ISNUMBER(F37), 0, 1 )</f>
        <v>0</v>
      </c>
      <c r="AA37" s="323">
        <f t="shared" si="27"/>
        <v>0</v>
      </c>
      <c r="AB37" s="323">
        <f t="shared" si="27"/>
        <v>0</v>
      </c>
      <c r="AC37" s="323">
        <f t="shared" si="27"/>
        <v>0</v>
      </c>
      <c r="AD37" s="323">
        <f t="shared" si="27"/>
        <v>0</v>
      </c>
      <c r="AE37" s="320"/>
      <c r="AF37" s="323">
        <f t="shared" ref="AF37:AF38" si="28" xml:space="preserve"> IF( ISNUMBER(L37), 0, 1 )</f>
        <v>0</v>
      </c>
      <c r="AG37" s="323">
        <f t="shared" ref="AG37:AG38" si="29" xml:space="preserve"> IF( ISNUMBER(M37), 0, 1 )</f>
        <v>0</v>
      </c>
      <c r="AH37" s="323">
        <f t="shared" ref="AH37:AH38" si="30" xml:space="preserve"> IF( ISNUMBER(N37), 0, 1 )</f>
        <v>0</v>
      </c>
      <c r="AI37" s="323">
        <f t="shared" ref="AI37:AI38" si="31" xml:space="preserve"> IF( ISNUMBER(O37), 0, 1 )</f>
        <v>0</v>
      </c>
      <c r="AJ37" s="323">
        <f t="shared" ref="AJ37:AJ38" si="32" xml:space="preserve"> IF( ISNUMBER(P37), 0, 1 )</f>
        <v>0</v>
      </c>
      <c r="AK37" s="320"/>
      <c r="AL37" s="1895"/>
      <c r="AM37" s="1848"/>
      <c r="AN37" s="1805" t="s">
        <v>21940</v>
      </c>
      <c r="AO37" s="1806" t="s">
        <v>21753</v>
      </c>
      <c r="AP37" s="895" t="s">
        <v>21942</v>
      </c>
      <c r="AQ37" s="895" t="s">
        <v>21943</v>
      </c>
      <c r="AR37" s="895" t="s">
        <v>21944</v>
      </c>
      <c r="AS37" s="895" t="s">
        <v>21945</v>
      </c>
      <c r="AT37" s="895" t="s">
        <v>21946</v>
      </c>
      <c r="AU37" s="895" t="s">
        <v>21947</v>
      </c>
      <c r="AV37" s="431" t="s">
        <v>21948</v>
      </c>
      <c r="AW37" s="431" t="s">
        <v>21949</v>
      </c>
      <c r="AX37" s="431" t="s">
        <v>21950</v>
      </c>
      <c r="AY37" s="431" t="s">
        <v>21951</v>
      </c>
      <c r="AZ37" s="431" t="s">
        <v>21952</v>
      </c>
      <c r="BA37" s="434" t="s">
        <v>21953</v>
      </c>
      <c r="BB37" s="1848"/>
    </row>
    <row r="38" spans="2:54" ht="32.25" customHeight="1">
      <c r="B38" s="901" t="s">
        <v>21940</v>
      </c>
      <c r="C38" s="1806" t="s">
        <v>21761</v>
      </c>
      <c r="D38" s="375" t="s">
        <v>813</v>
      </c>
      <c r="E38" s="375">
        <v>3</v>
      </c>
      <c r="F38" s="926">
        <v>0</v>
      </c>
      <c r="G38" s="926">
        <v>0</v>
      </c>
      <c r="H38" s="926">
        <v>0</v>
      </c>
      <c r="I38" s="926">
        <v>0</v>
      </c>
      <c r="J38" s="926">
        <v>0</v>
      </c>
      <c r="K38" s="501">
        <f t="shared" si="17"/>
        <v>0</v>
      </c>
      <c r="L38" s="973">
        <v>0</v>
      </c>
      <c r="M38" s="973">
        <v>0</v>
      </c>
      <c r="N38" s="973">
        <v>0</v>
      </c>
      <c r="O38" s="973">
        <v>0</v>
      </c>
      <c r="P38" s="973">
        <v>0</v>
      </c>
      <c r="Q38" s="420">
        <f>IFERROR(SUM(L38:P38), 0)</f>
        <v>0</v>
      </c>
      <c r="R38" s="1941"/>
      <c r="S38" s="712" t="s">
        <v>21954</v>
      </c>
      <c r="T38" s="1848"/>
      <c r="U38" s="1892"/>
      <c r="V38" s="1848"/>
      <c r="W38" s="1890"/>
      <c r="X38" s="321">
        <f>IF( SUM( Z38:AK38 ) = 0, 0, $Z$9 )</f>
        <v>0</v>
      </c>
      <c r="Y38" s="1895"/>
      <c r="Z38" s="323">
        <f t="shared" si="27"/>
        <v>0</v>
      </c>
      <c r="AA38" s="323">
        <f t="shared" si="27"/>
        <v>0</v>
      </c>
      <c r="AB38" s="323">
        <f t="shared" si="27"/>
        <v>0</v>
      </c>
      <c r="AC38" s="323">
        <f t="shared" si="27"/>
        <v>0</v>
      </c>
      <c r="AD38" s="323">
        <f t="shared" si="27"/>
        <v>0</v>
      </c>
      <c r="AE38" s="320"/>
      <c r="AF38" s="323">
        <f t="shared" si="28"/>
        <v>0</v>
      </c>
      <c r="AG38" s="323">
        <f t="shared" si="29"/>
        <v>0</v>
      </c>
      <c r="AH38" s="323">
        <f t="shared" si="30"/>
        <v>0</v>
      </c>
      <c r="AI38" s="323">
        <f t="shared" si="31"/>
        <v>0</v>
      </c>
      <c r="AJ38" s="323">
        <f t="shared" si="32"/>
        <v>0</v>
      </c>
      <c r="AK38" s="320"/>
      <c r="AL38" s="1895"/>
      <c r="AM38" s="1848"/>
      <c r="AN38" s="1805" t="s">
        <v>21940</v>
      </c>
      <c r="AO38" s="1806" t="s">
        <v>21761</v>
      </c>
      <c r="AP38" s="895" t="s">
        <v>21955</v>
      </c>
      <c r="AQ38" s="895" t="s">
        <v>21956</v>
      </c>
      <c r="AR38" s="895" t="s">
        <v>21957</v>
      </c>
      <c r="AS38" s="895" t="s">
        <v>21958</v>
      </c>
      <c r="AT38" s="895" t="s">
        <v>21959</v>
      </c>
      <c r="AU38" s="895" t="s">
        <v>21960</v>
      </c>
      <c r="AV38" s="431" t="s">
        <v>21961</v>
      </c>
      <c r="AW38" s="431" t="s">
        <v>21962</v>
      </c>
      <c r="AX38" s="431" t="s">
        <v>21963</v>
      </c>
      <c r="AY38" s="431" t="s">
        <v>21964</v>
      </c>
      <c r="AZ38" s="431" t="s">
        <v>21965</v>
      </c>
      <c r="BA38" s="434" t="s">
        <v>21966</v>
      </c>
      <c r="BB38" s="1848"/>
    </row>
    <row r="39" spans="2:54" ht="32.25" customHeight="1">
      <c r="B39" s="901" t="s">
        <v>21940</v>
      </c>
      <c r="C39" s="1806" t="s">
        <v>21769</v>
      </c>
      <c r="D39" s="375" t="s">
        <v>813</v>
      </c>
      <c r="E39" s="375">
        <v>3</v>
      </c>
      <c r="F39" s="501">
        <f>IFERROR(SUM(F37:F38), 0)</f>
        <v>0</v>
      </c>
      <c r="G39" s="501">
        <f>IFERROR(SUM(G37:G38), 0)</f>
        <v>0</v>
      </c>
      <c r="H39" s="501">
        <f t="shared" ref="H39" si="33">IFERROR(SUM(H37:H38), 0)</f>
        <v>0</v>
      </c>
      <c r="I39" s="501">
        <f t="shared" ref="I39" si="34">IFERROR(SUM(I37:I38), 0)</f>
        <v>0</v>
      </c>
      <c r="J39" s="501">
        <f t="shared" ref="J39" si="35">IFERROR(SUM(J37:J38), 0)</f>
        <v>0</v>
      </c>
      <c r="K39" s="501">
        <f t="shared" si="17"/>
        <v>0</v>
      </c>
      <c r="L39" s="419">
        <f>IFERROR(SUM(L37:L38), 0)</f>
        <v>0</v>
      </c>
      <c r="M39" s="419">
        <f>IFERROR(SUM(M37:M38), 0)</f>
        <v>0</v>
      </c>
      <c r="N39" s="419">
        <f t="shared" ref="N39:P39" si="36">IFERROR(SUM(N37:N38), 0)</f>
        <v>0</v>
      </c>
      <c r="O39" s="419">
        <f t="shared" si="36"/>
        <v>0</v>
      </c>
      <c r="P39" s="419">
        <f t="shared" si="36"/>
        <v>0</v>
      </c>
      <c r="Q39" s="420">
        <f>IFERROR(SUM(L39:P39), 0)</f>
        <v>0</v>
      </c>
      <c r="R39" s="1848"/>
      <c r="S39" s="712" t="s">
        <v>21967</v>
      </c>
      <c r="T39" s="1848"/>
      <c r="U39" s="1892"/>
      <c r="V39" s="1848"/>
      <c r="W39" s="1890"/>
      <c r="X39" s="321"/>
      <c r="Y39" s="1895"/>
      <c r="Z39" s="320"/>
      <c r="AA39" s="320"/>
      <c r="AB39" s="320"/>
      <c r="AC39" s="320"/>
      <c r="AD39" s="320"/>
      <c r="AE39" s="320"/>
      <c r="AF39" s="320"/>
      <c r="AG39" s="320"/>
      <c r="AH39" s="320"/>
      <c r="AI39" s="320"/>
      <c r="AJ39" s="320"/>
      <c r="AK39" s="320"/>
      <c r="AL39" s="1895"/>
      <c r="AM39" s="1848"/>
      <c r="AN39" s="1805" t="s">
        <v>21940</v>
      </c>
      <c r="AO39" s="1806" t="s">
        <v>21769</v>
      </c>
      <c r="AP39" s="895" t="s">
        <v>21968</v>
      </c>
      <c r="AQ39" s="895" t="s">
        <v>21969</v>
      </c>
      <c r="AR39" s="895" t="s">
        <v>21970</v>
      </c>
      <c r="AS39" s="895" t="s">
        <v>21971</v>
      </c>
      <c r="AT39" s="895" t="s">
        <v>21972</v>
      </c>
      <c r="AU39" s="895" t="s">
        <v>21973</v>
      </c>
      <c r="AV39" s="431" t="s">
        <v>21974</v>
      </c>
      <c r="AW39" s="431" t="s">
        <v>21975</v>
      </c>
      <c r="AX39" s="431" t="s">
        <v>21976</v>
      </c>
      <c r="AY39" s="431" t="s">
        <v>21977</v>
      </c>
      <c r="AZ39" s="431" t="s">
        <v>21978</v>
      </c>
      <c r="BA39" s="434" t="s">
        <v>21979</v>
      </c>
      <c r="BB39" s="1848"/>
    </row>
    <row r="40" spans="2:54" ht="32.25" customHeight="1">
      <c r="B40" s="901" t="s">
        <v>21980</v>
      </c>
      <c r="C40" s="1806" t="s">
        <v>21753</v>
      </c>
      <c r="D40" s="375" t="s">
        <v>813</v>
      </c>
      <c r="E40" s="375">
        <v>3</v>
      </c>
      <c r="F40" s="1984">
        <v>0</v>
      </c>
      <c r="G40" s="1984">
        <v>0</v>
      </c>
      <c r="H40" s="1984">
        <v>0</v>
      </c>
      <c r="I40" s="1984">
        <v>0</v>
      </c>
      <c r="J40" s="1984">
        <v>0</v>
      </c>
      <c r="K40" s="501">
        <f t="shared" si="17"/>
        <v>0</v>
      </c>
      <c r="L40" s="893"/>
      <c r="M40" s="894"/>
      <c r="N40" s="894"/>
      <c r="O40" s="894"/>
      <c r="P40" s="894"/>
      <c r="Q40" s="911"/>
      <c r="R40" s="1848"/>
      <c r="S40" s="712" t="s">
        <v>21981</v>
      </c>
      <c r="T40" s="1848"/>
      <c r="U40" s="1892"/>
      <c r="V40" s="1848"/>
      <c r="W40" s="1890"/>
      <c r="X40" s="321">
        <f>IF( SUM( Z40:AK40 ) = 0, 0, $Z$9 )</f>
        <v>0</v>
      </c>
      <c r="Y40" s="1895"/>
      <c r="Z40" s="323">
        <f t="shared" ref="Z40:AD41" si="37" xml:space="preserve"> IF( ISNUMBER(F40), 0, 1 )</f>
        <v>0</v>
      </c>
      <c r="AA40" s="323">
        <f t="shared" si="37"/>
        <v>0</v>
      </c>
      <c r="AB40" s="323">
        <f t="shared" si="37"/>
        <v>0</v>
      </c>
      <c r="AC40" s="323">
        <f t="shared" si="37"/>
        <v>0</v>
      </c>
      <c r="AD40" s="323">
        <f t="shared" si="37"/>
        <v>0</v>
      </c>
      <c r="AE40" s="320"/>
      <c r="AF40" s="320"/>
      <c r="AG40" s="320"/>
      <c r="AH40" s="320"/>
      <c r="AI40" s="320"/>
      <c r="AJ40" s="320"/>
      <c r="AK40" s="320"/>
      <c r="AL40" s="1895"/>
      <c r="AM40" s="1848"/>
      <c r="AN40" s="1805" t="s">
        <v>21980</v>
      </c>
      <c r="AO40" s="1806" t="s">
        <v>21753</v>
      </c>
      <c r="AP40" s="895" t="s">
        <v>21982</v>
      </c>
      <c r="AQ40" s="895" t="s">
        <v>21983</v>
      </c>
      <c r="AR40" s="895" t="s">
        <v>21984</v>
      </c>
      <c r="AS40" s="895" t="s">
        <v>21985</v>
      </c>
      <c r="AT40" s="895" t="s">
        <v>21986</v>
      </c>
      <c r="AU40" s="895" t="s">
        <v>21987</v>
      </c>
      <c r="AV40" s="893"/>
      <c r="AW40" s="894"/>
      <c r="AX40" s="894"/>
      <c r="AY40" s="894"/>
      <c r="AZ40" s="894"/>
      <c r="BA40" s="911"/>
      <c r="BB40" s="1848"/>
    </row>
    <row r="41" spans="2:54" ht="32.25" customHeight="1">
      <c r="B41" s="901" t="s">
        <v>21980</v>
      </c>
      <c r="C41" s="1806" t="s">
        <v>21761</v>
      </c>
      <c r="D41" s="375" t="s">
        <v>813</v>
      </c>
      <c r="E41" s="375">
        <v>3</v>
      </c>
      <c r="F41" s="926">
        <v>0</v>
      </c>
      <c r="G41" s="926">
        <v>0</v>
      </c>
      <c r="H41" s="926">
        <v>0</v>
      </c>
      <c r="I41" s="926">
        <v>0</v>
      </c>
      <c r="J41" s="926">
        <v>0</v>
      </c>
      <c r="K41" s="501">
        <f t="shared" si="17"/>
        <v>0</v>
      </c>
      <c r="L41" s="893"/>
      <c r="M41" s="894"/>
      <c r="N41" s="894"/>
      <c r="O41" s="894"/>
      <c r="P41" s="894"/>
      <c r="Q41" s="911"/>
      <c r="R41" s="1848"/>
      <c r="S41" s="712" t="s">
        <v>21988</v>
      </c>
      <c r="T41" s="1848"/>
      <c r="U41" s="1892"/>
      <c r="V41" s="1848"/>
      <c r="W41" s="1890"/>
      <c r="X41" s="321">
        <f>IF( SUM( Z41:AK41 ) = 0, 0, $Z$9 )</f>
        <v>0</v>
      </c>
      <c r="Y41" s="1895"/>
      <c r="Z41" s="323">
        <f t="shared" si="37"/>
        <v>0</v>
      </c>
      <c r="AA41" s="323">
        <f t="shared" si="37"/>
        <v>0</v>
      </c>
      <c r="AB41" s="323">
        <f t="shared" si="37"/>
        <v>0</v>
      </c>
      <c r="AC41" s="323">
        <f t="shared" si="37"/>
        <v>0</v>
      </c>
      <c r="AD41" s="323">
        <f t="shared" si="37"/>
        <v>0</v>
      </c>
      <c r="AE41" s="320"/>
      <c r="AF41" s="320"/>
      <c r="AG41" s="320"/>
      <c r="AH41" s="320"/>
      <c r="AI41" s="320"/>
      <c r="AJ41" s="320"/>
      <c r="AK41" s="320"/>
      <c r="AL41" s="1895"/>
      <c r="AM41" s="1848"/>
      <c r="AN41" s="1805" t="s">
        <v>21980</v>
      </c>
      <c r="AO41" s="1806" t="s">
        <v>21761</v>
      </c>
      <c r="AP41" s="895" t="s">
        <v>21989</v>
      </c>
      <c r="AQ41" s="895" t="s">
        <v>21990</v>
      </c>
      <c r="AR41" s="895" t="s">
        <v>21991</v>
      </c>
      <c r="AS41" s="895" t="s">
        <v>21992</v>
      </c>
      <c r="AT41" s="895" t="s">
        <v>21993</v>
      </c>
      <c r="AU41" s="895" t="s">
        <v>21994</v>
      </c>
      <c r="AV41" s="893"/>
      <c r="AW41" s="894"/>
      <c r="AX41" s="894"/>
      <c r="AY41" s="894"/>
      <c r="AZ41" s="894"/>
      <c r="BA41" s="911"/>
      <c r="BB41" s="1848"/>
    </row>
    <row r="42" spans="2:54" ht="32.25" customHeight="1">
      <c r="B42" s="901" t="s">
        <v>21980</v>
      </c>
      <c r="C42" s="1806" t="s">
        <v>21769</v>
      </c>
      <c r="D42" s="375" t="s">
        <v>813</v>
      </c>
      <c r="E42" s="375">
        <v>3</v>
      </c>
      <c r="F42" s="501">
        <f>IFERROR(SUM(F40:F41), 0)</f>
        <v>0</v>
      </c>
      <c r="G42" s="501">
        <f>IFERROR(SUM(G40:G41), 0)</f>
        <v>0</v>
      </c>
      <c r="H42" s="501">
        <f>IFERROR(SUM(H40:H41), 0)</f>
        <v>0</v>
      </c>
      <c r="I42" s="501">
        <f>IFERROR(SUM(I40:I41), 0)</f>
        <v>0</v>
      </c>
      <c r="J42" s="501">
        <f>IFERROR(SUM(J40:J41), 0)</f>
        <v>0</v>
      </c>
      <c r="K42" s="501">
        <f>IFERROR(SUM(F42:J42), 0)</f>
        <v>0</v>
      </c>
      <c r="L42" s="893"/>
      <c r="M42" s="894"/>
      <c r="N42" s="894"/>
      <c r="O42" s="894"/>
      <c r="P42" s="894"/>
      <c r="Q42" s="912"/>
      <c r="R42" s="1848"/>
      <c r="S42" s="712" t="s">
        <v>21995</v>
      </c>
      <c r="T42" s="1848"/>
      <c r="U42" s="1892"/>
      <c r="V42" s="1848"/>
      <c r="W42" s="1890"/>
      <c r="X42" s="321"/>
      <c r="Y42" s="1895"/>
      <c r="Z42" s="320"/>
      <c r="AA42" s="320"/>
      <c r="AB42" s="320"/>
      <c r="AC42" s="320"/>
      <c r="AD42" s="320"/>
      <c r="AE42" s="320"/>
      <c r="AF42" s="320"/>
      <c r="AG42" s="320"/>
      <c r="AH42" s="320"/>
      <c r="AI42" s="320"/>
      <c r="AJ42" s="320"/>
      <c r="AK42" s="320"/>
      <c r="AL42" s="1895"/>
      <c r="AM42" s="1848"/>
      <c r="AN42" s="1805" t="s">
        <v>21980</v>
      </c>
      <c r="AO42" s="1806" t="s">
        <v>21769</v>
      </c>
      <c r="AP42" s="895" t="s">
        <v>21996</v>
      </c>
      <c r="AQ42" s="895" t="s">
        <v>21997</v>
      </c>
      <c r="AR42" s="895" t="s">
        <v>21998</v>
      </c>
      <c r="AS42" s="895" t="s">
        <v>21999</v>
      </c>
      <c r="AT42" s="895" t="s">
        <v>22000</v>
      </c>
      <c r="AU42" s="895" t="s">
        <v>22001</v>
      </c>
      <c r="AV42" s="893"/>
      <c r="AW42" s="894"/>
      <c r="AX42" s="894"/>
      <c r="AY42" s="894"/>
      <c r="AZ42" s="894"/>
      <c r="BA42" s="912"/>
      <c r="BB42" s="1848"/>
    </row>
    <row r="43" spans="2:54" ht="32.25" customHeight="1">
      <c r="B43" s="901" t="s">
        <v>22002</v>
      </c>
      <c r="C43" s="1806" t="s">
        <v>21753</v>
      </c>
      <c r="D43" s="375" t="s">
        <v>813</v>
      </c>
      <c r="E43" s="375">
        <v>3</v>
      </c>
      <c r="F43" s="1984">
        <v>0.502</v>
      </c>
      <c r="G43" s="1984">
        <v>0</v>
      </c>
      <c r="H43" s="1984">
        <v>0</v>
      </c>
      <c r="I43" s="1984">
        <v>0</v>
      </c>
      <c r="J43" s="1984">
        <v>0</v>
      </c>
      <c r="K43" s="501">
        <f t="shared" si="17"/>
        <v>0.502</v>
      </c>
      <c r="L43" s="893"/>
      <c r="M43" s="894"/>
      <c r="N43" s="894"/>
      <c r="O43" s="894"/>
      <c r="P43" s="894"/>
      <c r="Q43" s="912"/>
      <c r="R43" s="1848"/>
      <c r="S43" s="712" t="s">
        <v>22003</v>
      </c>
      <c r="T43" s="1848"/>
      <c r="U43" s="1892"/>
      <c r="V43" s="1848"/>
      <c r="W43" s="1890"/>
      <c r="X43" s="321">
        <f>IF( SUM( Z43:AK43 ) = 0, 0, $Z$9 )</f>
        <v>0</v>
      </c>
      <c r="Y43" s="1895"/>
      <c r="Z43" s="323">
        <f xml:space="preserve"> IF( ISNUMBER(F43), 0, 1 )</f>
        <v>0</v>
      </c>
      <c r="AA43" s="323">
        <f xml:space="preserve"> IF( ISNUMBER(G43), 0, 1 )</f>
        <v>0</v>
      </c>
      <c r="AB43" s="323">
        <f xml:space="preserve"> IF( ISNUMBER(H43), 0, 1 )</f>
        <v>0</v>
      </c>
      <c r="AC43" s="323">
        <f xml:space="preserve"> IF( ISNUMBER(I43), 0, 1 )</f>
        <v>0</v>
      </c>
      <c r="AD43" s="323">
        <f xml:space="preserve"> IF( ISNUMBER(J43), 0, 1 )</f>
        <v>0</v>
      </c>
      <c r="AE43" s="320"/>
      <c r="AF43" s="320"/>
      <c r="AG43" s="320"/>
      <c r="AH43" s="320"/>
      <c r="AI43" s="320"/>
      <c r="AJ43" s="320"/>
      <c r="AK43" s="320"/>
      <c r="AL43" s="1895"/>
      <c r="AM43" s="1848"/>
      <c r="AN43" s="1805" t="s">
        <v>22002</v>
      </c>
      <c r="AO43" s="1806" t="s">
        <v>21753</v>
      </c>
      <c r="AP43" s="895" t="s">
        <v>22004</v>
      </c>
      <c r="AQ43" s="895" t="s">
        <v>22005</v>
      </c>
      <c r="AR43" s="895" t="s">
        <v>22006</v>
      </c>
      <c r="AS43" s="895" t="s">
        <v>22007</v>
      </c>
      <c r="AT43" s="895" t="s">
        <v>22008</v>
      </c>
      <c r="AU43" s="895" t="s">
        <v>22009</v>
      </c>
      <c r="AV43" s="893"/>
      <c r="AW43" s="894"/>
      <c r="AX43" s="894"/>
      <c r="AY43" s="894"/>
      <c r="AZ43" s="894"/>
      <c r="BA43" s="912"/>
      <c r="BB43" s="1848"/>
    </row>
    <row r="44" spans="2:54" ht="32.25" customHeight="1">
      <c r="B44" s="901" t="s">
        <v>22002</v>
      </c>
      <c r="C44" s="1806" t="s">
        <v>21761</v>
      </c>
      <c r="D44" s="375" t="s">
        <v>813</v>
      </c>
      <c r="E44" s="375">
        <v>3</v>
      </c>
      <c r="F44" s="926">
        <v>0</v>
      </c>
      <c r="G44" s="926">
        <v>0</v>
      </c>
      <c r="H44" s="926">
        <v>0</v>
      </c>
      <c r="I44" s="926">
        <v>0</v>
      </c>
      <c r="J44" s="926">
        <v>0</v>
      </c>
      <c r="K44" s="501">
        <f>IFERROR(SUM(F44:J44), 0)</f>
        <v>0</v>
      </c>
      <c r="L44" s="893"/>
      <c r="M44" s="894"/>
      <c r="N44" s="894"/>
      <c r="O44" s="894"/>
      <c r="P44" s="894"/>
      <c r="Q44" s="912"/>
      <c r="R44" s="1848"/>
      <c r="S44" s="712" t="s">
        <v>22010</v>
      </c>
      <c r="T44" s="1848"/>
      <c r="U44" s="1892"/>
      <c r="V44" s="1848"/>
      <c r="W44" s="1890"/>
      <c r="X44" s="321">
        <f>IF( SUM( Z44:AK44 ) = 0, 0, $Z$9 )</f>
        <v>0</v>
      </c>
      <c r="Y44" s="1895"/>
      <c r="Z44" s="323">
        <f t="shared" ref="Z44:AD44" si="38" xml:space="preserve"> IF( ISNUMBER(F44), 0, 1 )</f>
        <v>0</v>
      </c>
      <c r="AA44" s="323">
        <f t="shared" si="38"/>
        <v>0</v>
      </c>
      <c r="AB44" s="323">
        <f t="shared" si="38"/>
        <v>0</v>
      </c>
      <c r="AC44" s="323">
        <f t="shared" si="38"/>
        <v>0</v>
      </c>
      <c r="AD44" s="323">
        <f t="shared" si="38"/>
        <v>0</v>
      </c>
      <c r="AE44" s="320"/>
      <c r="AF44" s="320"/>
      <c r="AG44" s="320"/>
      <c r="AH44" s="320"/>
      <c r="AI44" s="320"/>
      <c r="AJ44" s="320"/>
      <c r="AK44" s="320"/>
      <c r="AL44" s="1895"/>
      <c r="AM44" s="1848"/>
      <c r="AN44" s="1805" t="s">
        <v>22002</v>
      </c>
      <c r="AO44" s="1806" t="s">
        <v>21761</v>
      </c>
      <c r="AP44" s="895" t="s">
        <v>22011</v>
      </c>
      <c r="AQ44" s="895" t="s">
        <v>22012</v>
      </c>
      <c r="AR44" s="895" t="s">
        <v>22013</v>
      </c>
      <c r="AS44" s="895" t="s">
        <v>22014</v>
      </c>
      <c r="AT44" s="895" t="s">
        <v>22015</v>
      </c>
      <c r="AU44" s="895" t="s">
        <v>22016</v>
      </c>
      <c r="AV44" s="893"/>
      <c r="AW44" s="894"/>
      <c r="AX44" s="894"/>
      <c r="AY44" s="894"/>
      <c r="AZ44" s="894"/>
      <c r="BA44" s="912"/>
      <c r="BB44" s="1848"/>
    </row>
    <row r="45" spans="2:54" ht="32.25" customHeight="1">
      <c r="B45" s="901" t="s">
        <v>22002</v>
      </c>
      <c r="C45" s="1806" t="s">
        <v>21769</v>
      </c>
      <c r="D45" s="375" t="s">
        <v>813</v>
      </c>
      <c r="E45" s="375">
        <v>3</v>
      </c>
      <c r="F45" s="501">
        <f>IFERROR(SUM(F43:F44), 0)</f>
        <v>0.502</v>
      </c>
      <c r="G45" s="501">
        <f t="shared" ref="G45" si="39">IFERROR(SUM(G43:G44), 0)</f>
        <v>0</v>
      </c>
      <c r="H45" s="501">
        <f t="shared" ref="H45" si="40">IFERROR(SUM(H43:H44), 0)</f>
        <v>0</v>
      </c>
      <c r="I45" s="501">
        <f t="shared" ref="I45" si="41">IFERROR(SUM(I43:I44), 0)</f>
        <v>0</v>
      </c>
      <c r="J45" s="501">
        <f t="shared" ref="J45" si="42">IFERROR(SUM(J43:J44), 0)</f>
        <v>0</v>
      </c>
      <c r="K45" s="501">
        <f t="shared" si="17"/>
        <v>0.502</v>
      </c>
      <c r="L45" s="893"/>
      <c r="M45" s="894"/>
      <c r="N45" s="894"/>
      <c r="O45" s="894"/>
      <c r="P45" s="894"/>
      <c r="Q45" s="912"/>
      <c r="R45" s="1848"/>
      <c r="S45" s="712" t="s">
        <v>22017</v>
      </c>
      <c r="T45" s="1848"/>
      <c r="U45" s="1892"/>
      <c r="V45" s="1848"/>
      <c r="W45" s="1890"/>
      <c r="X45" s="321">
        <f t="shared" ref="X45:X49" si="43">IF( SUM( Z45:AC45 ) = 0, 0, $Z$9 )</f>
        <v>0</v>
      </c>
      <c r="Y45" s="1895"/>
      <c r="Z45" s="320"/>
      <c r="AA45" s="320"/>
      <c r="AB45" s="320"/>
      <c r="AC45" s="320"/>
      <c r="AD45" s="320"/>
      <c r="AE45" s="320"/>
      <c r="AF45" s="320"/>
      <c r="AG45" s="320"/>
      <c r="AH45" s="320"/>
      <c r="AI45" s="320"/>
      <c r="AJ45" s="320"/>
      <c r="AK45" s="320"/>
      <c r="AL45" s="1895"/>
      <c r="AM45" s="1848"/>
      <c r="AN45" s="1805" t="s">
        <v>22002</v>
      </c>
      <c r="AO45" s="1806" t="s">
        <v>21769</v>
      </c>
      <c r="AP45" s="895" t="s">
        <v>22018</v>
      </c>
      <c r="AQ45" s="895" t="s">
        <v>22019</v>
      </c>
      <c r="AR45" s="895" t="s">
        <v>22020</v>
      </c>
      <c r="AS45" s="895" t="s">
        <v>22021</v>
      </c>
      <c r="AT45" s="895" t="s">
        <v>22022</v>
      </c>
      <c r="AU45" s="895" t="s">
        <v>22023</v>
      </c>
      <c r="AV45" s="893"/>
      <c r="AW45" s="894"/>
      <c r="AX45" s="894"/>
      <c r="AY45" s="894"/>
      <c r="AZ45" s="894"/>
      <c r="BA45" s="912"/>
      <c r="BB45" s="1848"/>
    </row>
    <row r="46" spans="2:54" ht="32.25" customHeight="1">
      <c r="B46" s="901" t="s">
        <v>22024</v>
      </c>
      <c r="C46" s="1806" t="s">
        <v>21753</v>
      </c>
      <c r="D46" s="375" t="s">
        <v>813</v>
      </c>
      <c r="E46" s="375">
        <v>3</v>
      </c>
      <c r="F46" s="1984">
        <v>8.5000000000000006E-2</v>
      </c>
      <c r="G46" s="1984">
        <v>0</v>
      </c>
      <c r="H46" s="1984">
        <v>0</v>
      </c>
      <c r="I46" s="1984">
        <v>0</v>
      </c>
      <c r="J46" s="1984">
        <v>0</v>
      </c>
      <c r="K46" s="501">
        <f t="shared" si="17"/>
        <v>8.5000000000000006E-2</v>
      </c>
      <c r="L46" s="893"/>
      <c r="M46" s="894"/>
      <c r="N46" s="894"/>
      <c r="O46" s="894"/>
      <c r="P46" s="894"/>
      <c r="Q46" s="912"/>
      <c r="R46" s="1848"/>
      <c r="S46" s="712" t="s">
        <v>22025</v>
      </c>
      <c r="T46" s="1848"/>
      <c r="U46" s="1892"/>
      <c r="V46" s="1848"/>
      <c r="W46" s="1890"/>
      <c r="X46" s="321">
        <f>IF( SUM( Z46:AK46 ) = 0, 0, $Z$9 )</f>
        <v>0</v>
      </c>
      <c r="Y46" s="1895"/>
      <c r="Z46" s="323">
        <f t="shared" ref="Z46:AD47" si="44" xml:space="preserve"> IF( ISNUMBER(F46), 0, 1 )</f>
        <v>0</v>
      </c>
      <c r="AA46" s="323">
        <f t="shared" si="44"/>
        <v>0</v>
      </c>
      <c r="AB46" s="323">
        <f t="shared" si="44"/>
        <v>0</v>
      </c>
      <c r="AC46" s="323">
        <f t="shared" si="44"/>
        <v>0</v>
      </c>
      <c r="AD46" s="323">
        <f t="shared" si="44"/>
        <v>0</v>
      </c>
      <c r="AE46" s="320"/>
      <c r="AF46" s="320"/>
      <c r="AG46" s="320"/>
      <c r="AH46" s="320"/>
      <c r="AI46" s="320"/>
      <c r="AJ46" s="320"/>
      <c r="AK46" s="320"/>
      <c r="AL46" s="1895"/>
      <c r="AM46" s="1848"/>
      <c r="AN46" s="1805" t="s">
        <v>22024</v>
      </c>
      <c r="AO46" s="1806" t="s">
        <v>21753</v>
      </c>
      <c r="AP46" s="895" t="s">
        <v>22026</v>
      </c>
      <c r="AQ46" s="895" t="s">
        <v>22027</v>
      </c>
      <c r="AR46" s="895" t="s">
        <v>22028</v>
      </c>
      <c r="AS46" s="895" t="s">
        <v>22029</v>
      </c>
      <c r="AT46" s="895" t="s">
        <v>22030</v>
      </c>
      <c r="AU46" s="895" t="s">
        <v>22031</v>
      </c>
      <c r="AV46" s="893"/>
      <c r="AW46" s="894"/>
      <c r="AX46" s="894"/>
      <c r="AY46" s="894"/>
      <c r="AZ46" s="894"/>
      <c r="BA46" s="912"/>
      <c r="BB46" s="1848"/>
    </row>
    <row r="47" spans="2:54" ht="32.25" customHeight="1">
      <c r="B47" s="901" t="s">
        <v>22024</v>
      </c>
      <c r="C47" s="1806" t="s">
        <v>21761</v>
      </c>
      <c r="D47" s="375" t="s">
        <v>813</v>
      </c>
      <c r="E47" s="375">
        <v>3</v>
      </c>
      <c r="F47" s="926">
        <v>0</v>
      </c>
      <c r="G47" s="926">
        <v>0</v>
      </c>
      <c r="H47" s="926">
        <v>0</v>
      </c>
      <c r="I47" s="926">
        <v>0</v>
      </c>
      <c r="J47" s="926">
        <v>0</v>
      </c>
      <c r="K47" s="501">
        <f t="shared" si="17"/>
        <v>0</v>
      </c>
      <c r="L47" s="893"/>
      <c r="M47" s="894"/>
      <c r="N47" s="894"/>
      <c r="O47" s="894"/>
      <c r="P47" s="894"/>
      <c r="Q47" s="912"/>
      <c r="R47" s="1848"/>
      <c r="S47" s="712" t="s">
        <v>22032</v>
      </c>
      <c r="T47" s="1848"/>
      <c r="U47" s="1892"/>
      <c r="V47" s="1848"/>
      <c r="W47" s="1890"/>
      <c r="X47" s="321">
        <f>IF( SUM( Z47:AK47 ) = 0, 0, $Z$9 )</f>
        <v>0</v>
      </c>
      <c r="Y47" s="1895"/>
      <c r="Z47" s="323">
        <f t="shared" si="44"/>
        <v>0</v>
      </c>
      <c r="AA47" s="323">
        <f t="shared" si="44"/>
        <v>0</v>
      </c>
      <c r="AB47" s="323">
        <f t="shared" si="44"/>
        <v>0</v>
      </c>
      <c r="AC47" s="323">
        <f t="shared" si="44"/>
        <v>0</v>
      </c>
      <c r="AD47" s="323">
        <f t="shared" si="44"/>
        <v>0</v>
      </c>
      <c r="AE47" s="320"/>
      <c r="AF47" s="320"/>
      <c r="AG47" s="320"/>
      <c r="AH47" s="320"/>
      <c r="AI47" s="320"/>
      <c r="AJ47" s="320"/>
      <c r="AK47" s="320"/>
      <c r="AL47" s="1895"/>
      <c r="AM47" s="1848"/>
      <c r="AN47" s="1805" t="s">
        <v>22024</v>
      </c>
      <c r="AO47" s="1806" t="s">
        <v>21761</v>
      </c>
      <c r="AP47" s="895" t="s">
        <v>22033</v>
      </c>
      <c r="AQ47" s="895" t="s">
        <v>22034</v>
      </c>
      <c r="AR47" s="895" t="s">
        <v>22035</v>
      </c>
      <c r="AS47" s="895" t="s">
        <v>22036</v>
      </c>
      <c r="AT47" s="895" t="s">
        <v>22037</v>
      </c>
      <c r="AU47" s="895" t="s">
        <v>22038</v>
      </c>
      <c r="AV47" s="893"/>
      <c r="AW47" s="894"/>
      <c r="AX47" s="894"/>
      <c r="AY47" s="894"/>
      <c r="AZ47" s="894"/>
      <c r="BA47" s="912"/>
      <c r="BB47" s="1848"/>
    </row>
    <row r="48" spans="2:54" ht="32.25" customHeight="1">
      <c r="B48" s="901" t="s">
        <v>22024</v>
      </c>
      <c r="C48" s="1806" t="s">
        <v>21769</v>
      </c>
      <c r="D48" s="375" t="s">
        <v>813</v>
      </c>
      <c r="E48" s="375">
        <v>3</v>
      </c>
      <c r="F48" s="501">
        <f>IFERROR(SUM(F46:F47), 0)</f>
        <v>8.5000000000000006E-2</v>
      </c>
      <c r="G48" s="501">
        <f>IFERROR(SUM(G46:G47), 0)</f>
        <v>0</v>
      </c>
      <c r="H48" s="501">
        <f>IFERROR(SUM(H46:H47), 0)</f>
        <v>0</v>
      </c>
      <c r="I48" s="501">
        <f>IFERROR(SUM(I46:I47), 0)</f>
        <v>0</v>
      </c>
      <c r="J48" s="501">
        <f>IFERROR(SUM(J46:J47), 0)</f>
        <v>0</v>
      </c>
      <c r="K48" s="501">
        <f>IFERROR(SUM(F48:J48), 0)</f>
        <v>8.5000000000000006E-2</v>
      </c>
      <c r="L48" s="893"/>
      <c r="M48" s="894"/>
      <c r="N48" s="894"/>
      <c r="O48" s="894"/>
      <c r="P48" s="894"/>
      <c r="Q48" s="912"/>
      <c r="R48" s="1848"/>
      <c r="S48" s="712" t="s">
        <v>22039</v>
      </c>
      <c r="T48" s="1848"/>
      <c r="U48" s="1892"/>
      <c r="V48" s="1848"/>
      <c r="W48" s="1890"/>
      <c r="X48" s="321">
        <f t="shared" si="43"/>
        <v>0</v>
      </c>
      <c r="Y48" s="1895"/>
      <c r="Z48" s="320"/>
      <c r="AA48" s="320"/>
      <c r="AB48" s="320"/>
      <c r="AC48" s="320"/>
      <c r="AD48" s="320"/>
      <c r="AE48" s="320"/>
      <c r="AF48" s="320"/>
      <c r="AG48" s="320"/>
      <c r="AH48" s="320"/>
      <c r="AI48" s="320"/>
      <c r="AJ48" s="320"/>
      <c r="AK48" s="320"/>
      <c r="AL48" s="1895"/>
      <c r="AM48" s="1848"/>
      <c r="AN48" s="1805" t="s">
        <v>22024</v>
      </c>
      <c r="AO48" s="1806" t="s">
        <v>21769</v>
      </c>
      <c r="AP48" s="895" t="s">
        <v>22040</v>
      </c>
      <c r="AQ48" s="895" t="s">
        <v>22041</v>
      </c>
      <c r="AR48" s="895" t="s">
        <v>22042</v>
      </c>
      <c r="AS48" s="895" t="s">
        <v>22043</v>
      </c>
      <c r="AT48" s="895" t="s">
        <v>22044</v>
      </c>
      <c r="AU48" s="895" t="s">
        <v>22045</v>
      </c>
      <c r="AV48" s="893"/>
      <c r="AW48" s="894"/>
      <c r="AX48" s="894"/>
      <c r="AY48" s="894"/>
      <c r="AZ48" s="894"/>
      <c r="BA48" s="912"/>
      <c r="BB48" s="1848"/>
    </row>
    <row r="49" spans="2:54" ht="32.25" customHeight="1" thickBot="1">
      <c r="B49" s="919" t="s">
        <v>22046</v>
      </c>
      <c r="C49" s="1810" t="s">
        <v>21769</v>
      </c>
      <c r="D49" s="382" t="s">
        <v>813</v>
      </c>
      <c r="E49" s="382">
        <v>3</v>
      </c>
      <c r="F49" s="391">
        <f>IFERROR(SUM(F33,F36,F39,F42,F45,F48), 0)</f>
        <v>0.58699999999999997</v>
      </c>
      <c r="G49" s="391">
        <f>IFERROR(SUM(G33,G36,G39,G42,G45,G48), 0)</f>
        <v>0</v>
      </c>
      <c r="H49" s="391">
        <f>IFERROR(SUM(H33,H36,H39,H42,H45,H48), 0)</f>
        <v>0</v>
      </c>
      <c r="I49" s="391">
        <f>IFERROR(SUM(I33,I36,I39,I42,I45,I48), 0)</f>
        <v>0</v>
      </c>
      <c r="J49" s="391">
        <f>IFERROR(SUM(J33,J36,J39,J42,J45,J48), 0)</f>
        <v>0.27700000000000002</v>
      </c>
      <c r="K49" s="391">
        <f t="shared" si="17"/>
        <v>0.86399999999999999</v>
      </c>
      <c r="L49" s="913"/>
      <c r="M49" s="913"/>
      <c r="N49" s="913"/>
      <c r="O49" s="913"/>
      <c r="P49" s="913"/>
      <c r="Q49" s="914"/>
      <c r="R49" s="1848"/>
      <c r="S49" s="713" t="s">
        <v>22047</v>
      </c>
      <c r="T49" s="1848"/>
      <c r="U49" s="1893"/>
      <c r="V49" s="1848"/>
      <c r="W49" s="1890"/>
      <c r="X49" s="321">
        <f t="shared" si="43"/>
        <v>0</v>
      </c>
      <c r="Y49" s="1895"/>
      <c r="Z49" s="320"/>
      <c r="AA49" s="320"/>
      <c r="AB49" s="320"/>
      <c r="AC49" s="320"/>
      <c r="AD49" s="320"/>
      <c r="AE49" s="320"/>
      <c r="AF49" s="320"/>
      <c r="AG49" s="320"/>
      <c r="AH49" s="320"/>
      <c r="AI49" s="320"/>
      <c r="AJ49" s="320"/>
      <c r="AK49" s="320"/>
      <c r="AL49" s="1895"/>
      <c r="AM49" s="1848"/>
      <c r="AN49" s="1809" t="s">
        <v>22046</v>
      </c>
      <c r="AO49" s="1810" t="s">
        <v>21769</v>
      </c>
      <c r="AP49" s="921" t="s">
        <v>22048</v>
      </c>
      <c r="AQ49" s="921" t="s">
        <v>22049</v>
      </c>
      <c r="AR49" s="921" t="s">
        <v>22050</v>
      </c>
      <c r="AS49" s="921" t="s">
        <v>22051</v>
      </c>
      <c r="AT49" s="921" t="s">
        <v>22052</v>
      </c>
      <c r="AU49" s="921" t="s">
        <v>22053</v>
      </c>
      <c r="AV49" s="913"/>
      <c r="AW49" s="913"/>
      <c r="AX49" s="913"/>
      <c r="AY49" s="913"/>
      <c r="AZ49" s="913"/>
      <c r="BA49" s="914"/>
      <c r="BB49" s="1848"/>
    </row>
    <row r="50" spans="2:54" ht="14.25" customHeight="1" thickBot="1">
      <c r="B50" s="889"/>
      <c r="C50" s="54"/>
      <c r="D50" s="54"/>
      <c r="E50" s="54"/>
      <c r="F50" s="54"/>
      <c r="G50" s="54"/>
      <c r="H50" s="54"/>
      <c r="I50" s="54"/>
      <c r="J50" s="54"/>
      <c r="K50" s="54"/>
      <c r="L50" s="54"/>
      <c r="M50" s="102"/>
      <c r="N50" s="102"/>
      <c r="O50" s="102"/>
      <c r="P50" s="102"/>
      <c r="Q50" s="107"/>
      <c r="R50" s="1941"/>
      <c r="S50" s="1941"/>
      <c r="T50" s="1848"/>
      <c r="U50" s="1848"/>
      <c r="V50" s="1848"/>
      <c r="W50" s="1890"/>
      <c r="X50" s="321"/>
      <c r="Y50" s="1895"/>
      <c r="Z50" s="320"/>
      <c r="AA50" s="320"/>
      <c r="AB50" s="320"/>
      <c r="AC50" s="320"/>
      <c r="AD50" s="320"/>
      <c r="AE50" s="320"/>
      <c r="AF50" s="320"/>
      <c r="AG50" s="320"/>
      <c r="AH50" s="320"/>
      <c r="AI50" s="320"/>
      <c r="AJ50" s="320"/>
      <c r="AK50" s="320"/>
      <c r="AL50" s="1895"/>
      <c r="AM50" s="1848"/>
      <c r="AN50" s="889"/>
      <c r="AO50" s="54"/>
      <c r="AP50" s="54"/>
      <c r="AQ50" s="54"/>
      <c r="AR50" s="54"/>
      <c r="AS50" s="54"/>
      <c r="AT50" s="54"/>
      <c r="AU50" s="54"/>
      <c r="AV50" s="54"/>
      <c r="AW50" s="102"/>
      <c r="AX50" s="102"/>
      <c r="AY50" s="102"/>
      <c r="AZ50" s="102"/>
      <c r="BA50" s="107"/>
      <c r="BB50" s="1848"/>
    </row>
    <row r="51" spans="2:54" ht="20.25" customHeight="1" thickBot="1">
      <c r="B51" s="920" t="s">
        <v>22054</v>
      </c>
      <c r="C51" s="54"/>
      <c r="D51" s="54"/>
      <c r="E51" s="54"/>
      <c r="F51" s="54"/>
      <c r="G51" s="54"/>
      <c r="H51" s="54"/>
      <c r="I51" s="54"/>
      <c r="J51" s="54"/>
      <c r="K51" s="54"/>
      <c r="L51" s="54"/>
      <c r="M51" s="102"/>
      <c r="N51" s="102"/>
      <c r="O51" s="102"/>
      <c r="P51" s="102"/>
      <c r="Q51" s="107"/>
      <c r="R51" s="1941"/>
      <c r="S51" s="1941"/>
      <c r="T51" s="1848"/>
      <c r="U51" s="1848"/>
      <c r="V51" s="1848"/>
      <c r="W51" s="1890"/>
      <c r="X51" s="321"/>
      <c r="Y51" s="1895"/>
      <c r="Z51" s="320"/>
      <c r="AA51" s="320"/>
      <c r="AB51" s="320"/>
      <c r="AC51" s="320"/>
      <c r="AD51" s="320"/>
      <c r="AE51" s="320"/>
      <c r="AF51" s="320"/>
      <c r="AG51" s="320"/>
      <c r="AH51" s="320"/>
      <c r="AI51" s="320"/>
      <c r="AJ51" s="320"/>
      <c r="AK51" s="320"/>
      <c r="AL51" s="1895"/>
      <c r="AM51" s="1848"/>
      <c r="AN51" s="378" t="s">
        <v>22054</v>
      </c>
      <c r="AO51" s="54"/>
      <c r="AP51" s="54"/>
      <c r="AQ51" s="54"/>
      <c r="AR51" s="54"/>
      <c r="AS51" s="54"/>
      <c r="AT51" s="54"/>
      <c r="AU51" s="54"/>
      <c r="AV51" s="54"/>
      <c r="AW51" s="102"/>
      <c r="AX51" s="102"/>
      <c r="AY51" s="102"/>
      <c r="AZ51" s="102"/>
      <c r="BA51" s="107"/>
      <c r="BB51" s="1848"/>
    </row>
    <row r="52" spans="2:54" ht="32.25" customHeight="1">
      <c r="B52" s="897" t="s">
        <v>22055</v>
      </c>
      <c r="C52" s="710" t="s">
        <v>21753</v>
      </c>
      <c r="D52" s="379" t="s">
        <v>813</v>
      </c>
      <c r="E52" s="379">
        <v>3</v>
      </c>
      <c r="F52" s="1605">
        <v>0</v>
      </c>
      <c r="G52" s="1605">
        <v>0</v>
      </c>
      <c r="H52" s="1605">
        <v>0</v>
      </c>
      <c r="I52" s="1605">
        <v>0</v>
      </c>
      <c r="J52" s="1984">
        <v>1.46</v>
      </c>
      <c r="K52" s="502">
        <f>IFERROR(J52, 0)</f>
        <v>1.46</v>
      </c>
      <c r="L52" s="916"/>
      <c r="M52" s="917"/>
      <c r="N52" s="917"/>
      <c r="O52" s="917"/>
      <c r="P52" s="917"/>
      <c r="Q52" s="918"/>
      <c r="R52" s="1848"/>
      <c r="S52" s="711" t="s">
        <v>22056</v>
      </c>
      <c r="T52" s="1848"/>
      <c r="U52" s="1891"/>
      <c r="V52" s="1848"/>
      <c r="W52" s="1890"/>
      <c r="X52" s="321">
        <f>IF( SUM( Z52:AK52 ) = 0, 0, $Z$9 )</f>
        <v>0</v>
      </c>
      <c r="Y52" s="1895"/>
      <c r="Z52" s="323">
        <f t="shared" ref="Z52:AC53" si="45" xml:space="preserve"> IF( ISNUMBER(F52), 0, 1 )</f>
        <v>0</v>
      </c>
      <c r="AA52" s="323">
        <f t="shared" si="45"/>
        <v>0</v>
      </c>
      <c r="AB52" s="323">
        <f t="shared" si="45"/>
        <v>0</v>
      </c>
      <c r="AC52" s="323">
        <f t="shared" si="45"/>
        <v>0</v>
      </c>
      <c r="AD52" s="323">
        <f xml:space="preserve"> IF( ISNUMBER(J52), 0, 1 )</f>
        <v>0</v>
      </c>
      <c r="AE52" s="320"/>
      <c r="AF52" s="320"/>
      <c r="AG52" s="320"/>
      <c r="AH52" s="320"/>
      <c r="AI52" s="320"/>
      <c r="AJ52" s="320"/>
      <c r="AK52" s="320"/>
      <c r="AL52" s="1895"/>
      <c r="AM52" s="1848"/>
      <c r="AN52" s="394" t="s">
        <v>22055</v>
      </c>
      <c r="AO52" s="710" t="s">
        <v>21753</v>
      </c>
      <c r="AP52" s="915"/>
      <c r="AQ52" s="915"/>
      <c r="AR52" s="915"/>
      <c r="AS52" s="915"/>
      <c r="AT52" s="908" t="s">
        <v>22057</v>
      </c>
      <c r="AU52" s="908" t="s">
        <v>22058</v>
      </c>
      <c r="AV52" s="922"/>
      <c r="AW52" s="917"/>
      <c r="AX52" s="917"/>
      <c r="AY52" s="917"/>
      <c r="AZ52" s="917"/>
      <c r="BA52" s="918"/>
      <c r="BB52" s="1848"/>
    </row>
    <row r="53" spans="2:54" ht="32.25" customHeight="1">
      <c r="B53" s="901" t="s">
        <v>22055</v>
      </c>
      <c r="C53" s="1806" t="s">
        <v>21761</v>
      </c>
      <c r="D53" s="375" t="s">
        <v>813</v>
      </c>
      <c r="E53" s="375">
        <v>3</v>
      </c>
      <c r="F53" s="1606">
        <v>0</v>
      </c>
      <c r="G53" s="1606">
        <v>0</v>
      </c>
      <c r="H53" s="1606">
        <v>0</v>
      </c>
      <c r="I53" s="1606">
        <v>0</v>
      </c>
      <c r="J53" s="926">
        <v>0</v>
      </c>
      <c r="K53" s="501">
        <f t="shared" ref="K53:K61" si="46">IFERROR(J53, 0)</f>
        <v>0</v>
      </c>
      <c r="L53" s="1944"/>
      <c r="M53" s="726"/>
      <c r="N53" s="726"/>
      <c r="O53" s="726"/>
      <c r="P53" s="726"/>
      <c r="Q53" s="912"/>
      <c r="R53" s="1848"/>
      <c r="S53" s="712" t="s">
        <v>22059</v>
      </c>
      <c r="T53" s="1848"/>
      <c r="U53" s="1892"/>
      <c r="V53" s="1848"/>
      <c r="W53" s="1890"/>
      <c r="X53" s="321">
        <f>IF( SUM( Z53:AK53 ) = 0, 0, $Z$9 )</f>
        <v>0</v>
      </c>
      <c r="Y53" s="1895"/>
      <c r="Z53" s="323">
        <f t="shared" si="45"/>
        <v>0</v>
      </c>
      <c r="AA53" s="323">
        <f t="shared" si="45"/>
        <v>0</v>
      </c>
      <c r="AB53" s="323">
        <f t="shared" si="45"/>
        <v>0</v>
      </c>
      <c r="AC53" s="323">
        <f t="shared" si="45"/>
        <v>0</v>
      </c>
      <c r="AD53" s="323">
        <f t="shared" ref="AD53" si="47" xml:space="preserve"> IF( ISNUMBER(J53), 0, 1 )</f>
        <v>0</v>
      </c>
      <c r="AE53" s="320"/>
      <c r="AF53" s="320"/>
      <c r="AG53" s="320"/>
      <c r="AH53" s="320"/>
      <c r="AI53" s="320"/>
      <c r="AJ53" s="320"/>
      <c r="AK53" s="320"/>
      <c r="AL53" s="1895"/>
      <c r="AM53" s="1848"/>
      <c r="AN53" s="1805" t="s">
        <v>22055</v>
      </c>
      <c r="AO53" s="1806" t="s">
        <v>21761</v>
      </c>
      <c r="AP53" s="603"/>
      <c r="AQ53" s="603"/>
      <c r="AR53" s="603"/>
      <c r="AS53" s="603"/>
      <c r="AT53" s="895" t="s">
        <v>22060</v>
      </c>
      <c r="AU53" s="895" t="s">
        <v>22061</v>
      </c>
      <c r="AV53" s="1944"/>
      <c r="AW53" s="726"/>
      <c r="AX53" s="726"/>
      <c r="AY53" s="726"/>
      <c r="AZ53" s="726"/>
      <c r="BA53" s="912"/>
      <c r="BB53" s="1848"/>
    </row>
    <row r="54" spans="2:54" ht="32.25" customHeight="1">
      <c r="B54" s="901" t="s">
        <v>22055</v>
      </c>
      <c r="C54" s="1806" t="s">
        <v>21769</v>
      </c>
      <c r="D54" s="375" t="s">
        <v>813</v>
      </c>
      <c r="E54" s="375">
        <v>3</v>
      </c>
      <c r="F54" s="1332"/>
      <c r="G54" s="1332"/>
      <c r="H54" s="1332"/>
      <c r="I54" s="1332"/>
      <c r="J54" s="501">
        <f>IFERROR(SUM(J52:J53), 0)</f>
        <v>1.46</v>
      </c>
      <c r="K54" s="501">
        <f t="shared" si="46"/>
        <v>1.46</v>
      </c>
      <c r="L54" s="1944"/>
      <c r="M54" s="726"/>
      <c r="N54" s="726"/>
      <c r="O54" s="726"/>
      <c r="P54" s="726"/>
      <c r="Q54" s="912"/>
      <c r="R54" s="1848"/>
      <c r="S54" s="712" t="s">
        <v>22062</v>
      </c>
      <c r="T54" s="1848"/>
      <c r="U54" s="1892"/>
      <c r="V54" s="1848"/>
      <c r="W54" s="1890"/>
      <c r="X54" s="321">
        <f t="shared" ref="X54:X61" si="48">IF( SUM( Z54:AC54 ) = 0, 0, $Z$9 )</f>
        <v>0</v>
      </c>
      <c r="Y54" s="1895"/>
      <c r="Z54" s="320"/>
      <c r="AA54" s="320"/>
      <c r="AB54" s="320"/>
      <c r="AC54" s="320"/>
      <c r="AD54" s="320"/>
      <c r="AE54" s="320"/>
      <c r="AF54" s="320"/>
      <c r="AG54" s="320"/>
      <c r="AH54" s="320"/>
      <c r="AI54" s="320"/>
      <c r="AJ54" s="320"/>
      <c r="AK54" s="320"/>
      <c r="AL54" s="1895"/>
      <c r="AM54" s="1848"/>
      <c r="AN54" s="1805" t="s">
        <v>22055</v>
      </c>
      <c r="AO54" s="1806" t="s">
        <v>21769</v>
      </c>
      <c r="AP54" s="603"/>
      <c r="AQ54" s="603"/>
      <c r="AR54" s="603"/>
      <c r="AS54" s="603"/>
      <c r="AT54" s="895" t="s">
        <v>22063</v>
      </c>
      <c r="AU54" s="895" t="s">
        <v>22064</v>
      </c>
      <c r="AV54" s="1944"/>
      <c r="AW54" s="726"/>
      <c r="AX54" s="726"/>
      <c r="AY54" s="726"/>
      <c r="AZ54" s="726"/>
      <c r="BA54" s="912"/>
      <c r="BB54" s="1848"/>
    </row>
    <row r="55" spans="2:54" ht="32.25" customHeight="1">
      <c r="B55" s="901" t="s">
        <v>22065</v>
      </c>
      <c r="C55" s="1806" t="s">
        <v>21753</v>
      </c>
      <c r="D55" s="375" t="s">
        <v>813</v>
      </c>
      <c r="E55" s="375">
        <v>3</v>
      </c>
      <c r="F55" s="1606">
        <v>0</v>
      </c>
      <c r="G55" s="1606">
        <v>0</v>
      </c>
      <c r="H55" s="1606">
        <v>0</v>
      </c>
      <c r="I55" s="1606">
        <v>0</v>
      </c>
      <c r="J55" s="1984">
        <v>0</v>
      </c>
      <c r="K55" s="501">
        <f t="shared" si="46"/>
        <v>0</v>
      </c>
      <c r="L55" s="1944"/>
      <c r="M55" s="894"/>
      <c r="N55" s="894"/>
      <c r="O55" s="894"/>
      <c r="P55" s="894"/>
      <c r="Q55" s="912"/>
      <c r="R55" s="1848"/>
      <c r="S55" s="712" t="s">
        <v>22066</v>
      </c>
      <c r="T55" s="1848"/>
      <c r="U55" s="1892"/>
      <c r="V55" s="1848"/>
      <c r="W55" s="1890"/>
      <c r="X55" s="321">
        <f>IF( SUM( Z55:AK55 ) = 0, 0, $Z$9 )</f>
        <v>0</v>
      </c>
      <c r="Y55" s="1895"/>
      <c r="Z55" s="323">
        <f t="shared" ref="Z55:AA56" si="49" xml:space="preserve"> IF( ISNUMBER(F55), 0, 1 )</f>
        <v>0</v>
      </c>
      <c r="AA55" s="323">
        <f t="shared" si="49"/>
        <v>0</v>
      </c>
      <c r="AB55" s="323">
        <f t="shared" ref="AB55:AB56" si="50" xml:space="preserve"> IF( ISNUMBER(H55), 0, 1 )</f>
        <v>0</v>
      </c>
      <c r="AC55" s="323">
        <f t="shared" ref="AC55:AC56" si="51" xml:space="preserve"> IF( ISNUMBER(I55), 0, 1 )</f>
        <v>0</v>
      </c>
      <c r="AD55" s="323">
        <f t="shared" ref="AD55:AD56" si="52" xml:space="preserve"> IF( ISNUMBER(J55), 0, 1 )</f>
        <v>0</v>
      </c>
      <c r="AE55" s="320"/>
      <c r="AF55" s="320"/>
      <c r="AG55" s="320"/>
      <c r="AH55" s="320"/>
      <c r="AI55" s="320"/>
      <c r="AJ55" s="320"/>
      <c r="AK55" s="320"/>
      <c r="AL55" s="1895"/>
      <c r="AM55" s="1848"/>
      <c r="AN55" s="1805" t="s">
        <v>22065</v>
      </c>
      <c r="AO55" s="1806" t="s">
        <v>21753</v>
      </c>
      <c r="AP55" s="603"/>
      <c r="AQ55" s="603"/>
      <c r="AR55" s="603"/>
      <c r="AS55" s="603"/>
      <c r="AT55" s="895" t="s">
        <v>22067</v>
      </c>
      <c r="AU55" s="895" t="s">
        <v>22068</v>
      </c>
      <c r="AV55" s="1944"/>
      <c r="AW55" s="894"/>
      <c r="AX55" s="894"/>
      <c r="AY55" s="894"/>
      <c r="AZ55" s="894"/>
      <c r="BA55" s="912"/>
      <c r="BB55" s="1848"/>
    </row>
    <row r="56" spans="2:54" ht="32.25" customHeight="1">
      <c r="B56" s="901" t="s">
        <v>22065</v>
      </c>
      <c r="C56" s="1806" t="s">
        <v>21761</v>
      </c>
      <c r="D56" s="375" t="s">
        <v>813</v>
      </c>
      <c r="E56" s="375">
        <v>3</v>
      </c>
      <c r="F56" s="1606">
        <v>0</v>
      </c>
      <c r="G56" s="1606">
        <v>0</v>
      </c>
      <c r="H56" s="1606">
        <v>0</v>
      </c>
      <c r="I56" s="1606">
        <v>0</v>
      </c>
      <c r="J56" s="926">
        <v>0</v>
      </c>
      <c r="K56" s="501">
        <f t="shared" si="46"/>
        <v>0</v>
      </c>
      <c r="L56" s="1944"/>
      <c r="M56" s="894"/>
      <c r="N56" s="894"/>
      <c r="O56" s="894"/>
      <c r="P56" s="894"/>
      <c r="Q56" s="912"/>
      <c r="R56" s="1848"/>
      <c r="S56" s="712" t="s">
        <v>22069</v>
      </c>
      <c r="T56" s="1848"/>
      <c r="U56" s="1892"/>
      <c r="V56" s="1848"/>
      <c r="W56" s="1890"/>
      <c r="X56" s="321">
        <f>IF( SUM( Z56:AK56 ) = 0, 0, $Z$9 )</f>
        <v>0</v>
      </c>
      <c r="Y56" s="1895"/>
      <c r="Z56" s="323">
        <f t="shared" si="49"/>
        <v>0</v>
      </c>
      <c r="AA56" s="323">
        <f t="shared" si="49"/>
        <v>0</v>
      </c>
      <c r="AB56" s="323">
        <f t="shared" si="50"/>
        <v>0</v>
      </c>
      <c r="AC56" s="323">
        <f t="shared" si="51"/>
        <v>0</v>
      </c>
      <c r="AD56" s="323">
        <f t="shared" si="52"/>
        <v>0</v>
      </c>
      <c r="AE56" s="320"/>
      <c r="AF56" s="320"/>
      <c r="AG56" s="320"/>
      <c r="AH56" s="320"/>
      <c r="AI56" s="320"/>
      <c r="AJ56" s="320"/>
      <c r="AK56" s="320"/>
      <c r="AL56" s="1895"/>
      <c r="AM56" s="1848"/>
      <c r="AN56" s="1805" t="s">
        <v>22065</v>
      </c>
      <c r="AO56" s="1806" t="s">
        <v>21761</v>
      </c>
      <c r="AP56" s="603"/>
      <c r="AQ56" s="603"/>
      <c r="AR56" s="603"/>
      <c r="AS56" s="603"/>
      <c r="AT56" s="895" t="s">
        <v>22070</v>
      </c>
      <c r="AU56" s="895" t="s">
        <v>22071</v>
      </c>
      <c r="AV56" s="1944"/>
      <c r="AW56" s="894"/>
      <c r="AX56" s="894"/>
      <c r="AY56" s="894"/>
      <c r="AZ56" s="894"/>
      <c r="BA56" s="912"/>
      <c r="BB56" s="1848"/>
    </row>
    <row r="57" spans="2:54" ht="32.25" customHeight="1">
      <c r="B57" s="901" t="s">
        <v>22065</v>
      </c>
      <c r="C57" s="1806" t="s">
        <v>21769</v>
      </c>
      <c r="D57" s="375" t="s">
        <v>813</v>
      </c>
      <c r="E57" s="375">
        <v>3</v>
      </c>
      <c r="F57" s="1332"/>
      <c r="G57" s="1332"/>
      <c r="H57" s="1332"/>
      <c r="I57" s="1332"/>
      <c r="J57" s="501">
        <f>IFERROR(SUM(J55:J56), 0)</f>
        <v>0</v>
      </c>
      <c r="K57" s="501">
        <f t="shared" si="46"/>
        <v>0</v>
      </c>
      <c r="L57" s="1944"/>
      <c r="M57" s="894"/>
      <c r="N57" s="894"/>
      <c r="O57" s="894"/>
      <c r="P57" s="894"/>
      <c r="Q57" s="912"/>
      <c r="R57" s="1848"/>
      <c r="S57" s="712" t="s">
        <v>22072</v>
      </c>
      <c r="T57" s="1848"/>
      <c r="U57" s="1892"/>
      <c r="V57" s="1848"/>
      <c r="W57" s="1890"/>
      <c r="X57" s="321">
        <f t="shared" si="48"/>
        <v>0</v>
      </c>
      <c r="Y57" s="1895"/>
      <c r="Z57" s="320"/>
      <c r="AA57" s="320"/>
      <c r="AB57" s="320"/>
      <c r="AC57" s="320"/>
      <c r="AD57" s="320"/>
      <c r="AE57" s="320"/>
      <c r="AF57" s="320"/>
      <c r="AG57" s="320"/>
      <c r="AH57" s="320"/>
      <c r="AI57" s="320"/>
      <c r="AJ57" s="320"/>
      <c r="AK57" s="320"/>
      <c r="AL57" s="1895"/>
      <c r="AM57" s="1848"/>
      <c r="AN57" s="1805" t="s">
        <v>22065</v>
      </c>
      <c r="AO57" s="1806" t="s">
        <v>21769</v>
      </c>
      <c r="AP57" s="603"/>
      <c r="AQ57" s="603"/>
      <c r="AR57" s="603"/>
      <c r="AS57" s="603"/>
      <c r="AT57" s="895" t="s">
        <v>22073</v>
      </c>
      <c r="AU57" s="895" t="s">
        <v>22074</v>
      </c>
      <c r="AV57" s="1944"/>
      <c r="AW57" s="894"/>
      <c r="AX57" s="894"/>
      <c r="AY57" s="894"/>
      <c r="AZ57" s="894"/>
      <c r="BA57" s="912"/>
      <c r="BB57" s="1848"/>
    </row>
    <row r="58" spans="2:54" ht="32.25" customHeight="1">
      <c r="B58" s="901" t="s">
        <v>22075</v>
      </c>
      <c r="C58" s="1806" t="s">
        <v>21753</v>
      </c>
      <c r="D58" s="375" t="s">
        <v>813</v>
      </c>
      <c r="E58" s="375">
        <v>3</v>
      </c>
      <c r="F58" s="1606">
        <v>0</v>
      </c>
      <c r="G58" s="1606">
        <v>0</v>
      </c>
      <c r="H58" s="1606">
        <v>0</v>
      </c>
      <c r="I58" s="1606">
        <v>0</v>
      </c>
      <c r="J58" s="1984">
        <v>0.23599999999999999</v>
      </c>
      <c r="K58" s="501">
        <f t="shared" si="46"/>
        <v>0.23599999999999999</v>
      </c>
      <c r="L58" s="1944"/>
      <c r="M58" s="894"/>
      <c r="N58" s="894"/>
      <c r="O58" s="894"/>
      <c r="P58" s="894"/>
      <c r="Q58" s="912"/>
      <c r="R58" s="1848"/>
      <c r="S58" s="712" t="s">
        <v>22076</v>
      </c>
      <c r="T58" s="1848"/>
      <c r="U58" s="1892"/>
      <c r="V58" s="1848"/>
      <c r="W58" s="1890"/>
      <c r="X58" s="321">
        <f>IF( SUM( Z58:AK58 ) = 0, 0, $Z$9 )</f>
        <v>0</v>
      </c>
      <c r="Y58" s="1895"/>
      <c r="Z58" s="323">
        <f t="shared" ref="Z58:AA59" si="53" xml:space="preserve"> IF( ISNUMBER(F58), 0, 1 )</f>
        <v>0</v>
      </c>
      <c r="AA58" s="323">
        <f t="shared" si="53"/>
        <v>0</v>
      </c>
      <c r="AB58" s="323">
        <f t="shared" ref="AB58:AB59" si="54" xml:space="preserve"> IF( ISNUMBER(H58), 0, 1 )</f>
        <v>0</v>
      </c>
      <c r="AC58" s="323">
        <f t="shared" ref="AC58:AC59" si="55" xml:space="preserve"> IF( ISNUMBER(I58), 0, 1 )</f>
        <v>0</v>
      </c>
      <c r="AD58" s="323">
        <f t="shared" ref="AD58:AD59" si="56" xml:space="preserve"> IF( ISNUMBER(J58), 0, 1 )</f>
        <v>0</v>
      </c>
      <c r="AE58" s="320"/>
      <c r="AF58" s="320"/>
      <c r="AG58" s="320"/>
      <c r="AH58" s="320"/>
      <c r="AI58" s="320"/>
      <c r="AJ58" s="320"/>
      <c r="AK58" s="320"/>
      <c r="AL58" s="1895"/>
      <c r="AM58" s="1848"/>
      <c r="AN58" s="1805" t="s">
        <v>22075</v>
      </c>
      <c r="AO58" s="1806" t="s">
        <v>21753</v>
      </c>
      <c r="AP58" s="603"/>
      <c r="AQ58" s="603"/>
      <c r="AR58" s="603"/>
      <c r="AS58" s="603"/>
      <c r="AT58" s="895" t="s">
        <v>22077</v>
      </c>
      <c r="AU58" s="895" t="s">
        <v>22078</v>
      </c>
      <c r="AV58" s="1944"/>
      <c r="AW58" s="894"/>
      <c r="AX58" s="894"/>
      <c r="AY58" s="894"/>
      <c r="AZ58" s="894"/>
      <c r="BA58" s="912"/>
      <c r="BB58" s="1848"/>
    </row>
    <row r="59" spans="2:54" ht="32.25" customHeight="1">
      <c r="B59" s="901" t="s">
        <v>22075</v>
      </c>
      <c r="C59" s="1806" t="s">
        <v>21761</v>
      </c>
      <c r="D59" s="375" t="s">
        <v>813</v>
      </c>
      <c r="E59" s="375">
        <v>3</v>
      </c>
      <c r="F59" s="1606">
        <v>0</v>
      </c>
      <c r="G59" s="1606">
        <v>0</v>
      </c>
      <c r="H59" s="1606">
        <v>0</v>
      </c>
      <c r="I59" s="1606">
        <v>0</v>
      </c>
      <c r="J59" s="926">
        <v>0</v>
      </c>
      <c r="K59" s="501">
        <f t="shared" si="46"/>
        <v>0</v>
      </c>
      <c r="L59" s="1944"/>
      <c r="M59" s="894"/>
      <c r="N59" s="894"/>
      <c r="O59" s="894"/>
      <c r="P59" s="894"/>
      <c r="Q59" s="912"/>
      <c r="R59" s="1848"/>
      <c r="S59" s="712" t="s">
        <v>22079</v>
      </c>
      <c r="T59" s="1848"/>
      <c r="U59" s="1892"/>
      <c r="V59" s="1848"/>
      <c r="W59" s="1890"/>
      <c r="X59" s="321">
        <f>IF( SUM( Z59:AK59 ) = 0, 0, $Z$9 )</f>
        <v>0</v>
      </c>
      <c r="Y59" s="1895"/>
      <c r="Z59" s="323">
        <f t="shared" si="53"/>
        <v>0</v>
      </c>
      <c r="AA59" s="323">
        <f t="shared" si="53"/>
        <v>0</v>
      </c>
      <c r="AB59" s="323">
        <f t="shared" si="54"/>
        <v>0</v>
      </c>
      <c r="AC59" s="323">
        <f t="shared" si="55"/>
        <v>0</v>
      </c>
      <c r="AD59" s="323">
        <f t="shared" si="56"/>
        <v>0</v>
      </c>
      <c r="AE59" s="320"/>
      <c r="AF59" s="320"/>
      <c r="AG59" s="320"/>
      <c r="AH59" s="320"/>
      <c r="AI59" s="320"/>
      <c r="AJ59" s="320"/>
      <c r="AK59" s="320"/>
      <c r="AL59" s="1895"/>
      <c r="AM59" s="1848"/>
      <c r="AN59" s="1805" t="s">
        <v>22075</v>
      </c>
      <c r="AO59" s="1806" t="s">
        <v>21761</v>
      </c>
      <c r="AP59" s="603"/>
      <c r="AQ59" s="603"/>
      <c r="AR59" s="603"/>
      <c r="AS59" s="603"/>
      <c r="AT59" s="895" t="s">
        <v>22080</v>
      </c>
      <c r="AU59" s="895" t="s">
        <v>22081</v>
      </c>
      <c r="AV59" s="1944"/>
      <c r="AW59" s="894"/>
      <c r="AX59" s="894"/>
      <c r="AY59" s="894"/>
      <c r="AZ59" s="894"/>
      <c r="BA59" s="912"/>
      <c r="BB59" s="1848"/>
    </row>
    <row r="60" spans="2:54" ht="32.25" customHeight="1">
      <c r="B60" s="901" t="s">
        <v>22075</v>
      </c>
      <c r="C60" s="1806" t="s">
        <v>21769</v>
      </c>
      <c r="D60" s="375" t="s">
        <v>813</v>
      </c>
      <c r="E60" s="375">
        <v>3</v>
      </c>
      <c r="F60" s="1332"/>
      <c r="G60" s="1332"/>
      <c r="H60" s="1332"/>
      <c r="I60" s="1332"/>
      <c r="J60" s="501">
        <f>IFERROR(SUM(J58:J59), 0)</f>
        <v>0.23599999999999999</v>
      </c>
      <c r="K60" s="501">
        <f>IFERROR(J60, 0)</f>
        <v>0.23599999999999999</v>
      </c>
      <c r="L60" s="1944"/>
      <c r="M60" s="894"/>
      <c r="N60" s="894"/>
      <c r="O60" s="894"/>
      <c r="P60" s="894"/>
      <c r="Q60" s="912"/>
      <c r="R60" s="1848"/>
      <c r="S60" s="712" t="s">
        <v>22082</v>
      </c>
      <c r="T60" s="1848"/>
      <c r="U60" s="1892"/>
      <c r="V60" s="1848"/>
      <c r="W60" s="1890"/>
      <c r="X60" s="321">
        <f t="shared" si="48"/>
        <v>0</v>
      </c>
      <c r="Y60" s="1895"/>
      <c r="Z60" s="320"/>
      <c r="AA60" s="320"/>
      <c r="AB60" s="320"/>
      <c r="AC60" s="320"/>
      <c r="AD60" s="320"/>
      <c r="AE60" s="320"/>
      <c r="AF60" s="320"/>
      <c r="AG60" s="320"/>
      <c r="AH60" s="320"/>
      <c r="AI60" s="320"/>
      <c r="AJ60" s="320"/>
      <c r="AK60" s="320"/>
      <c r="AL60" s="1895"/>
      <c r="AM60" s="1848"/>
      <c r="AN60" s="1805" t="s">
        <v>22075</v>
      </c>
      <c r="AO60" s="1806" t="s">
        <v>21769</v>
      </c>
      <c r="AP60" s="603"/>
      <c r="AQ60" s="603"/>
      <c r="AR60" s="603"/>
      <c r="AS60" s="603"/>
      <c r="AT60" s="895" t="s">
        <v>22083</v>
      </c>
      <c r="AU60" s="895" t="s">
        <v>22084</v>
      </c>
      <c r="AV60" s="1944"/>
      <c r="AW60" s="894"/>
      <c r="AX60" s="894"/>
      <c r="AY60" s="894"/>
      <c r="AZ60" s="894"/>
      <c r="BA60" s="912"/>
      <c r="BB60" s="1848"/>
    </row>
    <row r="61" spans="2:54" ht="32.25" customHeight="1" thickBot="1">
      <c r="B61" s="919" t="s">
        <v>22085</v>
      </c>
      <c r="C61" s="1810" t="s">
        <v>21769</v>
      </c>
      <c r="D61" s="382" t="s">
        <v>813</v>
      </c>
      <c r="E61" s="382">
        <v>3</v>
      </c>
      <c r="F61" s="1607"/>
      <c r="G61" s="1607"/>
      <c r="H61" s="1607"/>
      <c r="I61" s="1607"/>
      <c r="J61" s="391">
        <f>IFERROR(SUM(J54,J57,J60), 0)</f>
        <v>1.696</v>
      </c>
      <c r="K61" s="391">
        <f t="shared" si="46"/>
        <v>1.696</v>
      </c>
      <c r="L61" s="1946"/>
      <c r="M61" s="906"/>
      <c r="N61" s="906"/>
      <c r="O61" s="906"/>
      <c r="P61" s="906"/>
      <c r="Q61" s="914"/>
      <c r="R61" s="1848"/>
      <c r="S61" s="713" t="s">
        <v>22086</v>
      </c>
      <c r="T61" s="1848"/>
      <c r="U61" s="1893"/>
      <c r="V61" s="1848"/>
      <c r="W61" s="1890"/>
      <c r="X61" s="321">
        <f t="shared" si="48"/>
        <v>0</v>
      </c>
      <c r="Y61" s="1895"/>
      <c r="Z61" s="320"/>
      <c r="AA61" s="320"/>
      <c r="AB61" s="320"/>
      <c r="AC61" s="320"/>
      <c r="AD61" s="320"/>
      <c r="AE61" s="320"/>
      <c r="AF61" s="320"/>
      <c r="AG61" s="320"/>
      <c r="AH61" s="320"/>
      <c r="AI61" s="320"/>
      <c r="AJ61" s="320"/>
      <c r="AK61" s="320"/>
      <c r="AL61" s="1895"/>
      <c r="AM61" s="1848"/>
      <c r="AN61" s="1809" t="s">
        <v>22085</v>
      </c>
      <c r="AO61" s="1810" t="s">
        <v>21769</v>
      </c>
      <c r="AP61" s="608"/>
      <c r="AQ61" s="608"/>
      <c r="AR61" s="608"/>
      <c r="AS61" s="608"/>
      <c r="AT61" s="921" t="s">
        <v>22087</v>
      </c>
      <c r="AU61" s="921" t="s">
        <v>22088</v>
      </c>
      <c r="AV61" s="1946"/>
      <c r="AW61" s="906"/>
      <c r="AX61" s="906"/>
      <c r="AY61" s="906"/>
      <c r="AZ61" s="906"/>
      <c r="BA61" s="914"/>
      <c r="BB61" s="1848"/>
    </row>
    <row r="62" spans="2:54" ht="14.25" customHeight="1" thickBot="1">
      <c r="B62" s="889"/>
      <c r="C62" s="54"/>
      <c r="D62" s="54"/>
      <c r="E62" s="54"/>
      <c r="F62" s="54"/>
      <c r="G62" s="54"/>
      <c r="H62" s="54"/>
      <c r="I62" s="54"/>
      <c r="J62" s="54"/>
      <c r="K62" s="54"/>
      <c r="L62" s="54"/>
      <c r="M62" s="102"/>
      <c r="N62" s="102"/>
      <c r="O62" s="102"/>
      <c r="P62" s="102"/>
      <c r="Q62" s="107"/>
      <c r="R62" s="1941"/>
      <c r="S62" s="1941"/>
      <c r="T62" s="1848"/>
      <c r="U62" s="1848"/>
      <c r="V62" s="1848"/>
      <c r="W62" s="1890"/>
      <c r="X62" s="321"/>
      <c r="Y62" s="1895"/>
      <c r="Z62" s="320"/>
      <c r="AA62" s="320"/>
      <c r="AB62" s="320"/>
      <c r="AC62" s="320"/>
      <c r="AD62" s="320"/>
      <c r="AE62" s="320"/>
      <c r="AF62" s="320"/>
      <c r="AG62" s="320"/>
      <c r="AH62" s="320"/>
      <c r="AI62" s="320"/>
      <c r="AJ62" s="320"/>
      <c r="AK62" s="320"/>
      <c r="AL62" s="1895"/>
      <c r="AM62" s="1848"/>
      <c r="AN62" s="889"/>
      <c r="AO62" s="54"/>
      <c r="AP62" s="54"/>
      <c r="AQ62" s="54"/>
      <c r="AR62" s="54"/>
      <c r="AS62" s="54"/>
      <c r="AT62" s="54"/>
      <c r="AU62" s="54"/>
      <c r="AV62" s="54"/>
      <c r="AW62" s="102"/>
      <c r="AX62" s="102"/>
      <c r="AY62" s="102"/>
      <c r="AZ62" s="102"/>
      <c r="BA62" s="107"/>
      <c r="BB62" s="1848"/>
    </row>
    <row r="63" spans="2:54" ht="20.25" customHeight="1" thickBot="1">
      <c r="B63" s="920" t="s">
        <v>22089</v>
      </c>
      <c r="C63" s="54"/>
      <c r="D63" s="54"/>
      <c r="E63" s="54"/>
      <c r="F63" s="54"/>
      <c r="G63" s="54"/>
      <c r="H63" s="54"/>
      <c r="I63" s="54"/>
      <c r="J63" s="54"/>
      <c r="K63" s="54"/>
      <c r="L63" s="54"/>
      <c r="M63" s="102"/>
      <c r="N63" s="102"/>
      <c r="O63" s="102"/>
      <c r="P63" s="102"/>
      <c r="Q63" s="107"/>
      <c r="R63" s="1941"/>
      <c r="S63" s="1941"/>
      <c r="T63" s="1848"/>
      <c r="U63" s="1848"/>
      <c r="V63" s="1848"/>
      <c r="W63" s="1890"/>
      <c r="X63" s="321"/>
      <c r="Y63" s="1895"/>
      <c r="Z63" s="320"/>
      <c r="AA63" s="320"/>
      <c r="AB63" s="320"/>
      <c r="AC63" s="320"/>
      <c r="AD63" s="320"/>
      <c r="AE63" s="320"/>
      <c r="AF63" s="320"/>
      <c r="AG63" s="320"/>
      <c r="AH63" s="320"/>
      <c r="AI63" s="320"/>
      <c r="AJ63" s="320"/>
      <c r="AK63" s="320"/>
      <c r="AL63" s="1895"/>
      <c r="AM63" s="1848"/>
      <c r="AN63" s="378" t="s">
        <v>22089</v>
      </c>
      <c r="AO63" s="54"/>
      <c r="AP63" s="54"/>
      <c r="AQ63" s="54"/>
      <c r="AR63" s="54"/>
      <c r="AS63" s="54"/>
      <c r="AT63" s="54"/>
      <c r="AU63" s="54"/>
      <c r="AV63" s="54"/>
      <c r="AW63" s="102"/>
      <c r="AX63" s="102"/>
      <c r="AY63" s="102"/>
      <c r="AZ63" s="102"/>
      <c r="BA63" s="107"/>
      <c r="BB63" s="1848"/>
    </row>
    <row r="64" spans="2:54" ht="32.25" customHeight="1">
      <c r="B64" s="897" t="s">
        <v>22090</v>
      </c>
      <c r="C64" s="710" t="s">
        <v>21753</v>
      </c>
      <c r="D64" s="379" t="s">
        <v>813</v>
      </c>
      <c r="E64" s="379">
        <v>3</v>
      </c>
      <c r="F64" s="1984">
        <v>0</v>
      </c>
      <c r="G64" s="1984">
        <v>0</v>
      </c>
      <c r="H64" s="1984">
        <v>0</v>
      </c>
      <c r="I64" s="1984">
        <v>8.5</v>
      </c>
      <c r="J64" s="1984">
        <v>0.13500000000000001</v>
      </c>
      <c r="K64" s="502">
        <f>IFERROR(SUM(F64:J64), 0)</f>
        <v>8.6349999999999998</v>
      </c>
      <c r="L64" s="1947"/>
      <c r="M64" s="909"/>
      <c r="N64" s="909"/>
      <c r="O64" s="909"/>
      <c r="P64" s="909"/>
      <c r="Q64" s="918"/>
      <c r="R64" s="1848"/>
      <c r="S64" s="711" t="s">
        <v>22091</v>
      </c>
      <c r="T64" s="1848"/>
      <c r="U64" s="1891"/>
      <c r="V64" s="1848"/>
      <c r="W64" s="1890"/>
      <c r="X64" s="321">
        <f t="shared" ref="X64:X100" si="57">IF( SUM( Z64:AC64 ) = 0, 0, $Z$9 )</f>
        <v>0</v>
      </c>
      <c r="Y64" s="1895"/>
      <c r="Z64" s="323">
        <f t="shared" ref="Z64:AD65" si="58" xml:space="preserve"> IF( ISNUMBER(F64), 0, 1 )</f>
        <v>0</v>
      </c>
      <c r="AA64" s="323">
        <f t="shared" si="58"/>
        <v>0</v>
      </c>
      <c r="AB64" s="323">
        <f t="shared" si="58"/>
        <v>0</v>
      </c>
      <c r="AC64" s="323">
        <f t="shared" si="58"/>
        <v>0</v>
      </c>
      <c r="AD64" s="323">
        <f t="shared" si="58"/>
        <v>0</v>
      </c>
      <c r="AE64" s="320"/>
      <c r="AF64" s="320"/>
      <c r="AG64" s="320"/>
      <c r="AH64" s="320"/>
      <c r="AI64" s="320"/>
      <c r="AJ64" s="320"/>
      <c r="AK64" s="320"/>
      <c r="AL64" s="1895"/>
      <c r="AM64" s="1848"/>
      <c r="AN64" s="394" t="s">
        <v>22090</v>
      </c>
      <c r="AO64" s="710" t="s">
        <v>21753</v>
      </c>
      <c r="AP64" s="908" t="s">
        <v>22092</v>
      </c>
      <c r="AQ64" s="908" t="s">
        <v>22093</v>
      </c>
      <c r="AR64" s="908" t="s">
        <v>22094</v>
      </c>
      <c r="AS64" s="908" t="s">
        <v>22095</v>
      </c>
      <c r="AT64" s="908" t="s">
        <v>22096</v>
      </c>
      <c r="AU64" s="908" t="s">
        <v>22097</v>
      </c>
      <c r="AV64" s="1947"/>
      <c r="AW64" s="909"/>
      <c r="AX64" s="909"/>
      <c r="AY64" s="909"/>
      <c r="AZ64" s="909"/>
      <c r="BA64" s="918"/>
      <c r="BB64" s="1848"/>
    </row>
    <row r="65" spans="2:54" ht="32.25" customHeight="1">
      <c r="B65" s="901" t="s">
        <v>22090</v>
      </c>
      <c r="C65" s="1806" t="s">
        <v>21761</v>
      </c>
      <c r="D65" s="375" t="s">
        <v>813</v>
      </c>
      <c r="E65" s="375">
        <v>3</v>
      </c>
      <c r="F65" s="926">
        <v>0</v>
      </c>
      <c r="G65" s="926">
        <v>0</v>
      </c>
      <c r="H65" s="926">
        <v>0</v>
      </c>
      <c r="I65" s="926">
        <v>0</v>
      </c>
      <c r="J65" s="926">
        <v>0</v>
      </c>
      <c r="K65" s="501">
        <f t="shared" ref="K65:K94" si="59">IFERROR(SUM(F65:J65), 0)</f>
        <v>0</v>
      </c>
      <c r="L65" s="1944"/>
      <c r="M65" s="894"/>
      <c r="N65" s="894"/>
      <c r="O65" s="894"/>
      <c r="P65" s="894"/>
      <c r="Q65" s="912"/>
      <c r="R65" s="1848"/>
      <c r="S65" s="712" t="s">
        <v>22098</v>
      </c>
      <c r="T65" s="1848"/>
      <c r="U65" s="1892"/>
      <c r="V65" s="1848"/>
      <c r="W65" s="1890"/>
      <c r="X65" s="321">
        <f t="shared" si="57"/>
        <v>0</v>
      </c>
      <c r="Y65" s="1895"/>
      <c r="Z65" s="323">
        <f t="shared" si="58"/>
        <v>0</v>
      </c>
      <c r="AA65" s="323">
        <f t="shared" si="58"/>
        <v>0</v>
      </c>
      <c r="AB65" s="323">
        <f t="shared" si="58"/>
        <v>0</v>
      </c>
      <c r="AC65" s="323">
        <f t="shared" si="58"/>
        <v>0</v>
      </c>
      <c r="AD65" s="323">
        <f t="shared" si="58"/>
        <v>0</v>
      </c>
      <c r="AE65" s="320"/>
      <c r="AF65" s="320"/>
      <c r="AG65" s="320"/>
      <c r="AH65" s="320"/>
      <c r="AI65" s="320"/>
      <c r="AJ65" s="320"/>
      <c r="AK65" s="320"/>
      <c r="AL65" s="1895"/>
      <c r="AM65" s="1848"/>
      <c r="AN65" s="1805" t="s">
        <v>22090</v>
      </c>
      <c r="AO65" s="1806" t="s">
        <v>21761</v>
      </c>
      <c r="AP65" s="895" t="s">
        <v>22099</v>
      </c>
      <c r="AQ65" s="895" t="s">
        <v>22100</v>
      </c>
      <c r="AR65" s="895" t="s">
        <v>22101</v>
      </c>
      <c r="AS65" s="895" t="s">
        <v>22102</v>
      </c>
      <c r="AT65" s="895" t="s">
        <v>22103</v>
      </c>
      <c r="AU65" s="895" t="s">
        <v>22104</v>
      </c>
      <c r="AV65" s="1944"/>
      <c r="AW65" s="894"/>
      <c r="AX65" s="894"/>
      <c r="AY65" s="894"/>
      <c r="AZ65" s="894"/>
      <c r="BA65" s="912"/>
      <c r="BB65" s="1848"/>
    </row>
    <row r="66" spans="2:54" ht="32.25" customHeight="1">
      <c r="B66" s="901" t="s">
        <v>22090</v>
      </c>
      <c r="C66" s="1806" t="s">
        <v>21769</v>
      </c>
      <c r="D66" s="375" t="s">
        <v>813</v>
      </c>
      <c r="E66" s="375">
        <v>3</v>
      </c>
      <c r="F66" s="501">
        <f>IFERROR(SUM(F64:F65), 0)</f>
        <v>0</v>
      </c>
      <c r="G66" s="501">
        <f t="shared" ref="G66" si="60">IFERROR(SUM(G64:G65), 0)</f>
        <v>0</v>
      </c>
      <c r="H66" s="501">
        <f t="shared" ref="H66" si="61">IFERROR(SUM(H64:H65), 0)</f>
        <v>0</v>
      </c>
      <c r="I66" s="501">
        <f t="shared" ref="I66" si="62">IFERROR(SUM(I64:I65), 0)</f>
        <v>8.5</v>
      </c>
      <c r="J66" s="501">
        <f t="shared" ref="J66" si="63">IFERROR(SUM(J64:J65), 0)</f>
        <v>0.13500000000000001</v>
      </c>
      <c r="K66" s="501">
        <f t="shared" si="59"/>
        <v>8.6349999999999998</v>
      </c>
      <c r="L66" s="1944"/>
      <c r="M66" s="894"/>
      <c r="N66" s="894"/>
      <c r="O66" s="894"/>
      <c r="P66" s="894"/>
      <c r="Q66" s="912"/>
      <c r="R66" s="1848"/>
      <c r="S66" s="712" t="s">
        <v>22105</v>
      </c>
      <c r="T66" s="1848"/>
      <c r="U66" s="1892"/>
      <c r="V66" s="1848"/>
      <c r="W66" s="1890"/>
      <c r="X66" s="321">
        <f t="shared" si="57"/>
        <v>0</v>
      </c>
      <c r="Y66" s="1895"/>
      <c r="Z66" s="320"/>
      <c r="AA66" s="320"/>
      <c r="AB66" s="320"/>
      <c r="AC66" s="320"/>
      <c r="AD66" s="320"/>
      <c r="AE66" s="320"/>
      <c r="AF66" s="320"/>
      <c r="AG66" s="320"/>
      <c r="AH66" s="320"/>
      <c r="AI66" s="320"/>
      <c r="AJ66" s="320"/>
      <c r="AK66" s="320"/>
      <c r="AL66" s="1895"/>
      <c r="AM66" s="1848"/>
      <c r="AN66" s="1805" t="s">
        <v>22090</v>
      </c>
      <c r="AO66" s="1806" t="s">
        <v>21769</v>
      </c>
      <c r="AP66" s="895" t="s">
        <v>22106</v>
      </c>
      <c r="AQ66" s="895" t="s">
        <v>22107</v>
      </c>
      <c r="AR66" s="895" t="s">
        <v>22108</v>
      </c>
      <c r="AS66" s="895" t="s">
        <v>22109</v>
      </c>
      <c r="AT66" s="895" t="s">
        <v>22110</v>
      </c>
      <c r="AU66" s="895" t="s">
        <v>22111</v>
      </c>
      <c r="AV66" s="1944"/>
      <c r="AW66" s="894"/>
      <c r="AX66" s="894"/>
      <c r="AY66" s="894"/>
      <c r="AZ66" s="894"/>
      <c r="BA66" s="912"/>
      <c r="BB66" s="1848"/>
    </row>
    <row r="67" spans="2:54" ht="32.25" customHeight="1">
      <c r="B67" s="901" t="s">
        <v>22112</v>
      </c>
      <c r="C67" s="1806" t="s">
        <v>21753</v>
      </c>
      <c r="D67" s="375" t="s">
        <v>813</v>
      </c>
      <c r="E67" s="375">
        <v>3</v>
      </c>
      <c r="F67" s="1984">
        <v>0</v>
      </c>
      <c r="G67" s="1984">
        <v>0</v>
      </c>
      <c r="H67" s="1984">
        <v>0</v>
      </c>
      <c r="I67" s="1984">
        <v>0</v>
      </c>
      <c r="J67" s="1984">
        <v>0.24099999999999999</v>
      </c>
      <c r="K67" s="501">
        <f>IFERROR(SUM(F67:J67), 0)</f>
        <v>0.24099999999999999</v>
      </c>
      <c r="L67" s="1944"/>
      <c r="M67" s="894"/>
      <c r="N67" s="894"/>
      <c r="O67" s="894"/>
      <c r="P67" s="894"/>
      <c r="Q67" s="912"/>
      <c r="R67" s="1848"/>
      <c r="S67" s="712" t="s">
        <v>22113</v>
      </c>
      <c r="T67" s="1848"/>
      <c r="U67" s="1892"/>
      <c r="V67" s="1848"/>
      <c r="W67" s="1890"/>
      <c r="X67" s="321">
        <f t="shared" si="57"/>
        <v>0</v>
      </c>
      <c r="Y67" s="1895"/>
      <c r="Z67" s="323">
        <f t="shared" ref="Z67:AD68" si="64" xml:space="preserve"> IF( ISNUMBER(F67), 0, 1 )</f>
        <v>0</v>
      </c>
      <c r="AA67" s="323">
        <f t="shared" si="64"/>
        <v>0</v>
      </c>
      <c r="AB67" s="323">
        <f t="shared" si="64"/>
        <v>0</v>
      </c>
      <c r="AC67" s="323">
        <f t="shared" si="64"/>
        <v>0</v>
      </c>
      <c r="AD67" s="323">
        <f t="shared" si="64"/>
        <v>0</v>
      </c>
      <c r="AE67" s="320"/>
      <c r="AF67" s="320"/>
      <c r="AG67" s="320"/>
      <c r="AH67" s="320"/>
      <c r="AI67" s="320"/>
      <c r="AJ67" s="320"/>
      <c r="AK67" s="320"/>
      <c r="AL67" s="1895"/>
      <c r="AM67" s="1848"/>
      <c r="AN67" s="1805" t="s">
        <v>22112</v>
      </c>
      <c r="AO67" s="1806" t="s">
        <v>21753</v>
      </c>
      <c r="AP67" s="895" t="s">
        <v>22114</v>
      </c>
      <c r="AQ67" s="895" t="s">
        <v>22115</v>
      </c>
      <c r="AR67" s="895" t="s">
        <v>22116</v>
      </c>
      <c r="AS67" s="895" t="s">
        <v>22117</v>
      </c>
      <c r="AT67" s="895" t="s">
        <v>22118</v>
      </c>
      <c r="AU67" s="895" t="s">
        <v>22119</v>
      </c>
      <c r="AV67" s="1944"/>
      <c r="AW67" s="894"/>
      <c r="AX67" s="894"/>
      <c r="AY67" s="894"/>
      <c r="AZ67" s="894"/>
      <c r="BA67" s="912"/>
      <c r="BB67" s="1848"/>
    </row>
    <row r="68" spans="2:54" ht="32.25" customHeight="1">
      <c r="B68" s="901" t="s">
        <v>22112</v>
      </c>
      <c r="C68" s="1806" t="s">
        <v>21761</v>
      </c>
      <c r="D68" s="375" t="s">
        <v>813</v>
      </c>
      <c r="E68" s="375">
        <v>3</v>
      </c>
      <c r="F68" s="926">
        <v>0</v>
      </c>
      <c r="G68" s="926">
        <v>0</v>
      </c>
      <c r="H68" s="926">
        <v>0</v>
      </c>
      <c r="I68" s="926">
        <v>0</v>
      </c>
      <c r="J68" s="926">
        <v>0</v>
      </c>
      <c r="K68" s="501">
        <f t="shared" si="59"/>
        <v>0</v>
      </c>
      <c r="L68" s="1944"/>
      <c r="M68" s="894"/>
      <c r="N68" s="894"/>
      <c r="O68" s="894"/>
      <c r="P68" s="894"/>
      <c r="Q68" s="912"/>
      <c r="R68" s="1848"/>
      <c r="S68" s="712" t="s">
        <v>22120</v>
      </c>
      <c r="T68" s="1848"/>
      <c r="U68" s="1892"/>
      <c r="V68" s="1848"/>
      <c r="W68" s="1890"/>
      <c r="X68" s="321">
        <f t="shared" si="57"/>
        <v>0</v>
      </c>
      <c r="Y68" s="1895"/>
      <c r="Z68" s="323">
        <f t="shared" si="64"/>
        <v>0</v>
      </c>
      <c r="AA68" s="323">
        <f t="shared" si="64"/>
        <v>0</v>
      </c>
      <c r="AB68" s="323">
        <f t="shared" si="64"/>
        <v>0</v>
      </c>
      <c r="AC68" s="323">
        <f t="shared" si="64"/>
        <v>0</v>
      </c>
      <c r="AD68" s="323">
        <f t="shared" si="64"/>
        <v>0</v>
      </c>
      <c r="AE68" s="320"/>
      <c r="AF68" s="320"/>
      <c r="AG68" s="320"/>
      <c r="AH68" s="320"/>
      <c r="AI68" s="320"/>
      <c r="AJ68" s="320"/>
      <c r="AK68" s="320"/>
      <c r="AL68" s="1895"/>
      <c r="AM68" s="1848"/>
      <c r="AN68" s="1805" t="s">
        <v>22112</v>
      </c>
      <c r="AO68" s="1806" t="s">
        <v>21761</v>
      </c>
      <c r="AP68" s="895" t="s">
        <v>22121</v>
      </c>
      <c r="AQ68" s="895" t="s">
        <v>22122</v>
      </c>
      <c r="AR68" s="895" t="s">
        <v>22123</v>
      </c>
      <c r="AS68" s="895" t="s">
        <v>22124</v>
      </c>
      <c r="AT68" s="895" t="s">
        <v>22125</v>
      </c>
      <c r="AU68" s="895" t="s">
        <v>22126</v>
      </c>
      <c r="AV68" s="1944"/>
      <c r="AW68" s="894"/>
      <c r="AX68" s="894"/>
      <c r="AY68" s="894"/>
      <c r="AZ68" s="894"/>
      <c r="BA68" s="912"/>
      <c r="BB68" s="1848"/>
    </row>
    <row r="69" spans="2:54" ht="32.25" customHeight="1">
      <c r="B69" s="901" t="s">
        <v>22112</v>
      </c>
      <c r="C69" s="1806" t="s">
        <v>21769</v>
      </c>
      <c r="D69" s="375" t="s">
        <v>813</v>
      </c>
      <c r="E69" s="375">
        <v>3</v>
      </c>
      <c r="F69" s="501">
        <f>IFERROR(SUM(F67:F68), 0)</f>
        <v>0</v>
      </c>
      <c r="G69" s="501">
        <f t="shared" ref="G69" si="65">IFERROR(SUM(G67:G68), 0)</f>
        <v>0</v>
      </c>
      <c r="H69" s="501">
        <f t="shared" ref="H69" si="66">IFERROR(SUM(H67:H68), 0)</f>
        <v>0</v>
      </c>
      <c r="I69" s="501">
        <f t="shared" ref="I69" si="67">IFERROR(SUM(I67:I68), 0)</f>
        <v>0</v>
      </c>
      <c r="J69" s="501">
        <f>IFERROR(SUM(J67:J68), 0)</f>
        <v>0.24099999999999999</v>
      </c>
      <c r="K69" s="501">
        <f t="shared" si="59"/>
        <v>0.24099999999999999</v>
      </c>
      <c r="L69" s="1944"/>
      <c r="M69" s="894"/>
      <c r="N69" s="894"/>
      <c r="O69" s="894"/>
      <c r="P69" s="894"/>
      <c r="Q69" s="912"/>
      <c r="R69" s="1848"/>
      <c r="S69" s="712" t="s">
        <v>22127</v>
      </c>
      <c r="T69" s="1848"/>
      <c r="U69" s="1892"/>
      <c r="V69" s="1848"/>
      <c r="W69" s="1890"/>
      <c r="X69" s="321">
        <f t="shared" si="57"/>
        <v>0</v>
      </c>
      <c r="Y69" s="1895"/>
      <c r="Z69" s="320"/>
      <c r="AA69" s="320"/>
      <c r="AB69" s="320"/>
      <c r="AC69" s="320"/>
      <c r="AD69" s="320"/>
      <c r="AE69" s="320"/>
      <c r="AF69" s="320"/>
      <c r="AG69" s="320"/>
      <c r="AH69" s="320"/>
      <c r="AI69" s="320"/>
      <c r="AJ69" s="320"/>
      <c r="AK69" s="320"/>
      <c r="AL69" s="1895"/>
      <c r="AM69" s="1848"/>
      <c r="AN69" s="1805" t="s">
        <v>22112</v>
      </c>
      <c r="AO69" s="1806" t="s">
        <v>21769</v>
      </c>
      <c r="AP69" s="895" t="s">
        <v>22128</v>
      </c>
      <c r="AQ69" s="895" t="s">
        <v>22129</v>
      </c>
      <c r="AR69" s="895" t="s">
        <v>22130</v>
      </c>
      <c r="AS69" s="895" t="s">
        <v>22131</v>
      </c>
      <c r="AT69" s="895" t="s">
        <v>22132</v>
      </c>
      <c r="AU69" s="895" t="s">
        <v>22133</v>
      </c>
      <c r="AV69" s="1944"/>
      <c r="AW69" s="894"/>
      <c r="AX69" s="894"/>
      <c r="AY69" s="894"/>
      <c r="AZ69" s="894"/>
      <c r="BA69" s="912"/>
      <c r="BB69" s="1848"/>
    </row>
    <row r="70" spans="2:54" ht="32.25" customHeight="1">
      <c r="B70" s="901" t="s">
        <v>22134</v>
      </c>
      <c r="C70" s="1806" t="s">
        <v>21753</v>
      </c>
      <c r="D70" s="375" t="s">
        <v>813</v>
      </c>
      <c r="E70" s="375">
        <v>3</v>
      </c>
      <c r="F70" s="1984">
        <v>0</v>
      </c>
      <c r="G70" s="1984">
        <v>0</v>
      </c>
      <c r="H70" s="1984">
        <v>0</v>
      </c>
      <c r="I70" s="1984">
        <v>1.554</v>
      </c>
      <c r="J70" s="1984">
        <v>0</v>
      </c>
      <c r="K70" s="501">
        <f>IFERROR(SUM(F70:J70), 0)</f>
        <v>1.554</v>
      </c>
      <c r="L70" s="1944"/>
      <c r="M70" s="894"/>
      <c r="N70" s="894"/>
      <c r="O70" s="894"/>
      <c r="P70" s="894"/>
      <c r="Q70" s="912"/>
      <c r="R70" s="1848"/>
      <c r="S70" s="712" t="s">
        <v>22135</v>
      </c>
      <c r="T70" s="1848"/>
      <c r="U70" s="1892"/>
      <c r="V70" s="1848"/>
      <c r="W70" s="1890"/>
      <c r="X70" s="321">
        <f t="shared" si="57"/>
        <v>0</v>
      </c>
      <c r="Y70" s="1895"/>
      <c r="Z70" s="323">
        <f t="shared" ref="Z70:AD71" si="68" xml:space="preserve"> IF( ISNUMBER(F70), 0, 1 )</f>
        <v>0</v>
      </c>
      <c r="AA70" s="323">
        <f t="shared" si="68"/>
        <v>0</v>
      </c>
      <c r="AB70" s="323">
        <f t="shared" si="68"/>
        <v>0</v>
      </c>
      <c r="AC70" s="323">
        <f t="shared" si="68"/>
        <v>0</v>
      </c>
      <c r="AD70" s="323">
        <f t="shared" si="68"/>
        <v>0</v>
      </c>
      <c r="AE70" s="320"/>
      <c r="AF70" s="320"/>
      <c r="AG70" s="320"/>
      <c r="AH70" s="320"/>
      <c r="AI70" s="320"/>
      <c r="AJ70" s="320"/>
      <c r="AK70" s="320"/>
      <c r="AL70" s="1895"/>
      <c r="AM70" s="1848"/>
      <c r="AN70" s="1805" t="s">
        <v>22134</v>
      </c>
      <c r="AO70" s="1806" t="s">
        <v>21753</v>
      </c>
      <c r="AP70" s="895" t="s">
        <v>22136</v>
      </c>
      <c r="AQ70" s="895" t="s">
        <v>22137</v>
      </c>
      <c r="AR70" s="895" t="s">
        <v>22138</v>
      </c>
      <c r="AS70" s="895" t="s">
        <v>22139</v>
      </c>
      <c r="AT70" s="895" t="s">
        <v>22140</v>
      </c>
      <c r="AU70" s="895" t="s">
        <v>22141</v>
      </c>
      <c r="AV70" s="1944"/>
      <c r="AW70" s="894"/>
      <c r="AX70" s="894"/>
      <c r="AY70" s="894"/>
      <c r="AZ70" s="894"/>
      <c r="BA70" s="912"/>
      <c r="BB70" s="1848"/>
    </row>
    <row r="71" spans="2:54" ht="32.25" customHeight="1">
      <c r="B71" s="901" t="s">
        <v>22134</v>
      </c>
      <c r="C71" s="1806" t="s">
        <v>21761</v>
      </c>
      <c r="D71" s="375" t="s">
        <v>813</v>
      </c>
      <c r="E71" s="375">
        <v>3</v>
      </c>
      <c r="F71" s="926">
        <v>0</v>
      </c>
      <c r="G71" s="926">
        <v>0</v>
      </c>
      <c r="H71" s="926">
        <v>0</v>
      </c>
      <c r="I71" s="926">
        <v>0</v>
      </c>
      <c r="J71" s="926">
        <v>0</v>
      </c>
      <c r="K71" s="501">
        <f t="shared" si="59"/>
        <v>0</v>
      </c>
      <c r="L71" s="1944"/>
      <c r="M71" s="894"/>
      <c r="N71" s="894"/>
      <c r="O71" s="894"/>
      <c r="P71" s="894"/>
      <c r="Q71" s="912"/>
      <c r="R71" s="1848"/>
      <c r="S71" s="712" t="s">
        <v>22142</v>
      </c>
      <c r="T71" s="1848"/>
      <c r="U71" s="1892"/>
      <c r="V71" s="1848"/>
      <c r="W71" s="1890"/>
      <c r="X71" s="321">
        <f t="shared" si="57"/>
        <v>0</v>
      </c>
      <c r="Y71" s="1895"/>
      <c r="Z71" s="323">
        <f t="shared" si="68"/>
        <v>0</v>
      </c>
      <c r="AA71" s="323">
        <f t="shared" si="68"/>
        <v>0</v>
      </c>
      <c r="AB71" s="323">
        <f t="shared" si="68"/>
        <v>0</v>
      </c>
      <c r="AC71" s="323">
        <f t="shared" si="68"/>
        <v>0</v>
      </c>
      <c r="AD71" s="323">
        <f t="shared" si="68"/>
        <v>0</v>
      </c>
      <c r="AE71" s="320"/>
      <c r="AF71" s="320"/>
      <c r="AG71" s="320"/>
      <c r="AH71" s="320"/>
      <c r="AI71" s="320"/>
      <c r="AJ71" s="320"/>
      <c r="AK71" s="320"/>
      <c r="AL71" s="1895"/>
      <c r="AM71" s="1848"/>
      <c r="AN71" s="1805" t="s">
        <v>22134</v>
      </c>
      <c r="AO71" s="1806" t="s">
        <v>21761</v>
      </c>
      <c r="AP71" s="895" t="s">
        <v>22143</v>
      </c>
      <c r="AQ71" s="895" t="s">
        <v>22144</v>
      </c>
      <c r="AR71" s="895" t="s">
        <v>22145</v>
      </c>
      <c r="AS71" s="895" t="s">
        <v>22146</v>
      </c>
      <c r="AT71" s="895" t="s">
        <v>22147</v>
      </c>
      <c r="AU71" s="895" t="s">
        <v>22148</v>
      </c>
      <c r="AV71" s="1944"/>
      <c r="AW71" s="894"/>
      <c r="AX71" s="894"/>
      <c r="AY71" s="894"/>
      <c r="AZ71" s="894"/>
      <c r="BA71" s="912"/>
      <c r="BB71" s="1848"/>
    </row>
    <row r="72" spans="2:54" ht="32.25" customHeight="1">
      <c r="B72" s="901" t="s">
        <v>22134</v>
      </c>
      <c r="C72" s="1806" t="s">
        <v>21769</v>
      </c>
      <c r="D72" s="375" t="s">
        <v>813</v>
      </c>
      <c r="E72" s="375">
        <v>3</v>
      </c>
      <c r="F72" s="501">
        <f>IFERROR(SUM(F70:F71), 0)</f>
        <v>0</v>
      </c>
      <c r="G72" s="501">
        <f t="shared" ref="G72" si="69">IFERROR(SUM(G70:G71), 0)</f>
        <v>0</v>
      </c>
      <c r="H72" s="501">
        <f t="shared" ref="H72" si="70">IFERROR(SUM(H70:H71), 0)</f>
        <v>0</v>
      </c>
      <c r="I72" s="501">
        <f t="shared" ref="I72" si="71">IFERROR(SUM(I70:I71), 0)</f>
        <v>1.554</v>
      </c>
      <c r="J72" s="501">
        <f t="shared" ref="J72" si="72">IFERROR(SUM(J70:J71), 0)</f>
        <v>0</v>
      </c>
      <c r="K72" s="501">
        <f>IFERROR(SUM(F72:J72), 0)</f>
        <v>1.554</v>
      </c>
      <c r="L72" s="1944"/>
      <c r="M72" s="894"/>
      <c r="N72" s="894"/>
      <c r="O72" s="894"/>
      <c r="P72" s="894"/>
      <c r="Q72" s="912"/>
      <c r="R72" s="1848"/>
      <c r="S72" s="712" t="s">
        <v>22149</v>
      </c>
      <c r="T72" s="1848"/>
      <c r="U72" s="1892"/>
      <c r="V72" s="1848"/>
      <c r="W72" s="1890"/>
      <c r="X72" s="321">
        <f t="shared" si="57"/>
        <v>0</v>
      </c>
      <c r="Y72" s="1895"/>
      <c r="Z72" s="320"/>
      <c r="AA72" s="320"/>
      <c r="AB72" s="320"/>
      <c r="AC72" s="320"/>
      <c r="AD72" s="320"/>
      <c r="AE72" s="320"/>
      <c r="AF72" s="320"/>
      <c r="AG72" s="320"/>
      <c r="AH72" s="320"/>
      <c r="AI72" s="320"/>
      <c r="AJ72" s="320"/>
      <c r="AK72" s="320"/>
      <c r="AL72" s="1895"/>
      <c r="AM72" s="1848"/>
      <c r="AN72" s="1805" t="s">
        <v>22134</v>
      </c>
      <c r="AO72" s="1806" t="s">
        <v>21769</v>
      </c>
      <c r="AP72" s="895" t="s">
        <v>22150</v>
      </c>
      <c r="AQ72" s="895" t="s">
        <v>22151</v>
      </c>
      <c r="AR72" s="895" t="s">
        <v>22152</v>
      </c>
      <c r="AS72" s="895" t="s">
        <v>22153</v>
      </c>
      <c r="AT72" s="895" t="s">
        <v>22154</v>
      </c>
      <c r="AU72" s="895" t="s">
        <v>22155</v>
      </c>
      <c r="AV72" s="1944"/>
      <c r="AW72" s="894"/>
      <c r="AX72" s="894"/>
      <c r="AY72" s="894"/>
      <c r="AZ72" s="894"/>
      <c r="BA72" s="912"/>
      <c r="BB72" s="1848"/>
    </row>
    <row r="73" spans="2:54" ht="32.25" customHeight="1">
      <c r="B73" s="901" t="s">
        <v>22156</v>
      </c>
      <c r="C73" s="1806" t="s">
        <v>21753</v>
      </c>
      <c r="D73" s="375" t="s">
        <v>813</v>
      </c>
      <c r="E73" s="375">
        <v>3</v>
      </c>
      <c r="F73" s="1984">
        <v>0</v>
      </c>
      <c r="G73" s="1984">
        <v>0</v>
      </c>
      <c r="H73" s="1984">
        <v>0</v>
      </c>
      <c r="I73" s="1984">
        <v>0</v>
      </c>
      <c r="J73" s="1984">
        <v>0</v>
      </c>
      <c r="K73" s="501">
        <f t="shared" si="59"/>
        <v>0</v>
      </c>
      <c r="L73" s="1944"/>
      <c r="M73" s="894"/>
      <c r="N73" s="894"/>
      <c r="O73" s="894"/>
      <c r="P73" s="894"/>
      <c r="Q73" s="912"/>
      <c r="R73" s="1848"/>
      <c r="S73" s="712" t="s">
        <v>22157</v>
      </c>
      <c r="T73" s="1848"/>
      <c r="U73" s="1892"/>
      <c r="V73" s="1848"/>
      <c r="W73" s="1890"/>
      <c r="X73" s="321">
        <f t="shared" si="57"/>
        <v>0</v>
      </c>
      <c r="Y73" s="1895"/>
      <c r="Z73" s="323">
        <f t="shared" ref="Z73:AD74" si="73" xml:space="preserve"> IF( ISNUMBER(F73), 0, 1 )</f>
        <v>0</v>
      </c>
      <c r="AA73" s="323">
        <f t="shared" si="73"/>
        <v>0</v>
      </c>
      <c r="AB73" s="323">
        <f t="shared" si="73"/>
        <v>0</v>
      </c>
      <c r="AC73" s="323">
        <f t="shared" si="73"/>
        <v>0</v>
      </c>
      <c r="AD73" s="323">
        <f t="shared" si="73"/>
        <v>0</v>
      </c>
      <c r="AE73" s="320"/>
      <c r="AF73" s="320"/>
      <c r="AG73" s="320"/>
      <c r="AH73" s="320"/>
      <c r="AI73" s="320"/>
      <c r="AJ73" s="320"/>
      <c r="AK73" s="320"/>
      <c r="AL73" s="1895"/>
      <c r="AM73" s="1848"/>
      <c r="AN73" s="1805" t="s">
        <v>22156</v>
      </c>
      <c r="AO73" s="1806" t="s">
        <v>21753</v>
      </c>
      <c r="AP73" s="895" t="s">
        <v>22158</v>
      </c>
      <c r="AQ73" s="895" t="s">
        <v>22159</v>
      </c>
      <c r="AR73" s="895" t="s">
        <v>22160</v>
      </c>
      <c r="AS73" s="895" t="s">
        <v>22161</v>
      </c>
      <c r="AT73" s="895" t="s">
        <v>22162</v>
      </c>
      <c r="AU73" s="895" t="s">
        <v>22163</v>
      </c>
      <c r="AV73" s="1944"/>
      <c r="AW73" s="894"/>
      <c r="AX73" s="894"/>
      <c r="AY73" s="894"/>
      <c r="AZ73" s="894"/>
      <c r="BA73" s="912"/>
      <c r="BB73" s="1848"/>
    </row>
    <row r="74" spans="2:54" ht="32.25" customHeight="1">
      <c r="B74" s="901" t="s">
        <v>22156</v>
      </c>
      <c r="C74" s="1806" t="s">
        <v>21761</v>
      </c>
      <c r="D74" s="375" t="s">
        <v>813</v>
      </c>
      <c r="E74" s="375">
        <v>3</v>
      </c>
      <c r="F74" s="926">
        <v>0</v>
      </c>
      <c r="G74" s="926">
        <v>0</v>
      </c>
      <c r="H74" s="926">
        <v>0</v>
      </c>
      <c r="I74" s="926">
        <v>0</v>
      </c>
      <c r="J74" s="926">
        <v>0</v>
      </c>
      <c r="K74" s="501">
        <f t="shared" si="59"/>
        <v>0</v>
      </c>
      <c r="L74" s="1944"/>
      <c r="M74" s="894"/>
      <c r="N74" s="894"/>
      <c r="O74" s="894"/>
      <c r="P74" s="894"/>
      <c r="Q74" s="912"/>
      <c r="R74" s="1848"/>
      <c r="S74" s="712" t="s">
        <v>22164</v>
      </c>
      <c r="T74" s="1848"/>
      <c r="U74" s="1892"/>
      <c r="V74" s="1848"/>
      <c r="W74" s="1890"/>
      <c r="X74" s="321">
        <f t="shared" si="57"/>
        <v>0</v>
      </c>
      <c r="Y74" s="1895"/>
      <c r="Z74" s="323">
        <f t="shared" si="73"/>
        <v>0</v>
      </c>
      <c r="AA74" s="323">
        <f t="shared" si="73"/>
        <v>0</v>
      </c>
      <c r="AB74" s="323">
        <f t="shared" si="73"/>
        <v>0</v>
      </c>
      <c r="AC74" s="323">
        <f t="shared" si="73"/>
        <v>0</v>
      </c>
      <c r="AD74" s="323">
        <f t="shared" si="73"/>
        <v>0</v>
      </c>
      <c r="AE74" s="320"/>
      <c r="AF74" s="320"/>
      <c r="AG74" s="320"/>
      <c r="AH74" s="320"/>
      <c r="AI74" s="320"/>
      <c r="AJ74" s="320"/>
      <c r="AK74" s="320"/>
      <c r="AL74" s="1895"/>
      <c r="AM74" s="1848"/>
      <c r="AN74" s="1805" t="s">
        <v>22156</v>
      </c>
      <c r="AO74" s="1806" t="s">
        <v>21761</v>
      </c>
      <c r="AP74" s="895" t="s">
        <v>22165</v>
      </c>
      <c r="AQ74" s="895" t="s">
        <v>22166</v>
      </c>
      <c r="AR74" s="895" t="s">
        <v>22167</v>
      </c>
      <c r="AS74" s="895" t="s">
        <v>22168</v>
      </c>
      <c r="AT74" s="895" t="s">
        <v>22169</v>
      </c>
      <c r="AU74" s="895" t="s">
        <v>22170</v>
      </c>
      <c r="AV74" s="1944"/>
      <c r="AW74" s="894"/>
      <c r="AX74" s="894"/>
      <c r="AY74" s="894"/>
      <c r="AZ74" s="894"/>
      <c r="BA74" s="912"/>
      <c r="BB74" s="1848"/>
    </row>
    <row r="75" spans="2:54" ht="32.25" customHeight="1">
      <c r="B75" s="901" t="s">
        <v>22156</v>
      </c>
      <c r="C75" s="1806" t="s">
        <v>21769</v>
      </c>
      <c r="D75" s="375" t="s">
        <v>813</v>
      </c>
      <c r="E75" s="375">
        <v>3</v>
      </c>
      <c r="F75" s="501">
        <f>IFERROR(SUM(F73:F74), 0)</f>
        <v>0</v>
      </c>
      <c r="G75" s="501">
        <f t="shared" ref="G75" si="74">IFERROR(SUM(G73:G74), 0)</f>
        <v>0</v>
      </c>
      <c r="H75" s="501">
        <f t="shared" ref="H75" si="75">IFERROR(SUM(H73:H74), 0)</f>
        <v>0</v>
      </c>
      <c r="I75" s="501">
        <f t="shared" ref="I75" si="76">IFERROR(SUM(I73:I74), 0)</f>
        <v>0</v>
      </c>
      <c r="J75" s="501">
        <f t="shared" ref="J75" si="77">IFERROR(SUM(J73:J74), 0)</f>
        <v>0</v>
      </c>
      <c r="K75" s="501">
        <f t="shared" si="59"/>
        <v>0</v>
      </c>
      <c r="L75" s="1944"/>
      <c r="M75" s="894"/>
      <c r="N75" s="894"/>
      <c r="O75" s="894"/>
      <c r="P75" s="894"/>
      <c r="Q75" s="912"/>
      <c r="R75" s="1848"/>
      <c r="S75" s="712" t="s">
        <v>22171</v>
      </c>
      <c r="T75" s="1848"/>
      <c r="U75" s="1892"/>
      <c r="V75" s="1848"/>
      <c r="W75" s="1890"/>
      <c r="X75" s="321">
        <f t="shared" si="57"/>
        <v>0</v>
      </c>
      <c r="Y75" s="1895"/>
      <c r="Z75" s="320"/>
      <c r="AA75" s="320"/>
      <c r="AB75" s="320"/>
      <c r="AC75" s="320"/>
      <c r="AD75" s="320"/>
      <c r="AE75" s="320"/>
      <c r="AF75" s="320"/>
      <c r="AG75" s="320"/>
      <c r="AH75" s="320"/>
      <c r="AI75" s="320"/>
      <c r="AJ75" s="320"/>
      <c r="AK75" s="320"/>
      <c r="AL75" s="1895"/>
      <c r="AM75" s="1848"/>
      <c r="AN75" s="1805" t="s">
        <v>22156</v>
      </c>
      <c r="AO75" s="1806" t="s">
        <v>21769</v>
      </c>
      <c r="AP75" s="895" t="s">
        <v>22172</v>
      </c>
      <c r="AQ75" s="895" t="s">
        <v>22173</v>
      </c>
      <c r="AR75" s="895" t="s">
        <v>22174</v>
      </c>
      <c r="AS75" s="895" t="s">
        <v>22175</v>
      </c>
      <c r="AT75" s="895" t="s">
        <v>22176</v>
      </c>
      <c r="AU75" s="895" t="s">
        <v>22177</v>
      </c>
      <c r="AV75" s="1944"/>
      <c r="AW75" s="894"/>
      <c r="AX75" s="894"/>
      <c r="AY75" s="894"/>
      <c r="AZ75" s="894"/>
      <c r="BA75" s="912"/>
      <c r="BB75" s="1848"/>
    </row>
    <row r="76" spans="2:54" ht="32.25" customHeight="1">
      <c r="B76" s="901" t="s">
        <v>22178</v>
      </c>
      <c r="C76" s="1806" t="s">
        <v>21753</v>
      </c>
      <c r="D76" s="375" t="s">
        <v>813</v>
      </c>
      <c r="E76" s="375">
        <v>3</v>
      </c>
      <c r="F76" s="1984">
        <v>0</v>
      </c>
      <c r="G76" s="1984">
        <v>0</v>
      </c>
      <c r="H76" s="1984">
        <v>0</v>
      </c>
      <c r="I76" s="1984">
        <v>0</v>
      </c>
      <c r="J76" s="1984">
        <v>0.13500000000000001</v>
      </c>
      <c r="K76" s="501">
        <f t="shared" si="59"/>
        <v>0.13500000000000001</v>
      </c>
      <c r="L76" s="1944"/>
      <c r="M76" s="894"/>
      <c r="N76" s="894"/>
      <c r="O76" s="894"/>
      <c r="P76" s="894"/>
      <c r="Q76" s="1945"/>
      <c r="R76" s="1848"/>
      <c r="S76" s="712" t="s">
        <v>22179</v>
      </c>
      <c r="T76" s="1848"/>
      <c r="U76" s="1892"/>
      <c r="V76" s="1848"/>
      <c r="W76" s="1890"/>
      <c r="X76" s="321">
        <f t="shared" si="57"/>
        <v>0</v>
      </c>
      <c r="Y76" s="1895"/>
      <c r="Z76" s="323">
        <f t="shared" ref="Z76:AD77" si="78" xml:space="preserve"> IF( ISNUMBER(F76), 0, 1 )</f>
        <v>0</v>
      </c>
      <c r="AA76" s="323">
        <f t="shared" si="78"/>
        <v>0</v>
      </c>
      <c r="AB76" s="323">
        <f t="shared" si="78"/>
        <v>0</v>
      </c>
      <c r="AC76" s="323">
        <f t="shared" si="78"/>
        <v>0</v>
      </c>
      <c r="AD76" s="323">
        <f t="shared" si="78"/>
        <v>0</v>
      </c>
      <c r="AE76" s="320"/>
      <c r="AF76" s="320"/>
      <c r="AG76" s="320"/>
      <c r="AH76" s="320"/>
      <c r="AI76" s="320"/>
      <c r="AJ76" s="320"/>
      <c r="AK76" s="320"/>
      <c r="AL76" s="1895"/>
      <c r="AM76" s="1848"/>
      <c r="AN76" s="1805" t="s">
        <v>22178</v>
      </c>
      <c r="AO76" s="1806" t="s">
        <v>21753</v>
      </c>
      <c r="AP76" s="895" t="s">
        <v>22180</v>
      </c>
      <c r="AQ76" s="895" t="s">
        <v>22181</v>
      </c>
      <c r="AR76" s="895" t="s">
        <v>22182</v>
      </c>
      <c r="AS76" s="895" t="s">
        <v>22183</v>
      </c>
      <c r="AT76" s="895" t="s">
        <v>22184</v>
      </c>
      <c r="AU76" s="895" t="s">
        <v>22185</v>
      </c>
      <c r="AV76" s="1944"/>
      <c r="AW76" s="894"/>
      <c r="AX76" s="894"/>
      <c r="AY76" s="894"/>
      <c r="AZ76" s="894"/>
      <c r="BA76" s="1945"/>
      <c r="BB76" s="1848"/>
    </row>
    <row r="77" spans="2:54" ht="32.25" customHeight="1">
      <c r="B77" s="901" t="s">
        <v>22178</v>
      </c>
      <c r="C77" s="1806" t="s">
        <v>21761</v>
      </c>
      <c r="D77" s="375" t="s">
        <v>813</v>
      </c>
      <c r="E77" s="375">
        <v>3</v>
      </c>
      <c r="F77" s="926">
        <v>0</v>
      </c>
      <c r="G77" s="926">
        <v>0</v>
      </c>
      <c r="H77" s="926">
        <v>0</v>
      </c>
      <c r="I77" s="926">
        <v>0</v>
      </c>
      <c r="J77" s="926">
        <v>0</v>
      </c>
      <c r="K77" s="501">
        <f t="shared" si="59"/>
        <v>0</v>
      </c>
      <c r="L77" s="1944"/>
      <c r="M77" s="894"/>
      <c r="N77" s="894"/>
      <c r="O77" s="894"/>
      <c r="P77" s="894"/>
      <c r="Q77" s="1945"/>
      <c r="R77" s="1848"/>
      <c r="S77" s="712" t="s">
        <v>22186</v>
      </c>
      <c r="T77" s="1848"/>
      <c r="U77" s="1892"/>
      <c r="V77" s="1848"/>
      <c r="W77" s="1890"/>
      <c r="X77" s="321">
        <f t="shared" si="57"/>
        <v>0</v>
      </c>
      <c r="Y77" s="1895"/>
      <c r="Z77" s="323">
        <f t="shared" si="78"/>
        <v>0</v>
      </c>
      <c r="AA77" s="323">
        <f t="shared" si="78"/>
        <v>0</v>
      </c>
      <c r="AB77" s="323">
        <f t="shared" si="78"/>
        <v>0</v>
      </c>
      <c r="AC77" s="323">
        <f t="shared" si="78"/>
        <v>0</v>
      </c>
      <c r="AD77" s="323">
        <f t="shared" si="78"/>
        <v>0</v>
      </c>
      <c r="AE77" s="320"/>
      <c r="AF77" s="320"/>
      <c r="AG77" s="320"/>
      <c r="AH77" s="320"/>
      <c r="AI77" s="320"/>
      <c r="AJ77" s="320"/>
      <c r="AK77" s="320"/>
      <c r="AL77" s="1895"/>
      <c r="AM77" s="1848"/>
      <c r="AN77" s="1805" t="s">
        <v>22178</v>
      </c>
      <c r="AO77" s="1806" t="s">
        <v>21761</v>
      </c>
      <c r="AP77" s="895" t="s">
        <v>22187</v>
      </c>
      <c r="AQ77" s="895" t="s">
        <v>22188</v>
      </c>
      <c r="AR77" s="895" t="s">
        <v>22189</v>
      </c>
      <c r="AS77" s="895" t="s">
        <v>22190</v>
      </c>
      <c r="AT77" s="895" t="s">
        <v>22191</v>
      </c>
      <c r="AU77" s="895" t="s">
        <v>22192</v>
      </c>
      <c r="AV77" s="1944"/>
      <c r="AW77" s="894"/>
      <c r="AX77" s="894"/>
      <c r="AY77" s="894"/>
      <c r="AZ77" s="894"/>
      <c r="BA77" s="1945"/>
      <c r="BB77" s="1848"/>
    </row>
    <row r="78" spans="2:54" ht="32.25" customHeight="1">
      <c r="B78" s="901" t="s">
        <v>22178</v>
      </c>
      <c r="C78" s="1806" t="s">
        <v>21769</v>
      </c>
      <c r="D78" s="375" t="s">
        <v>813</v>
      </c>
      <c r="E78" s="375">
        <v>3</v>
      </c>
      <c r="F78" s="501">
        <f>IFERROR(SUM(F76:F77), 0)</f>
        <v>0</v>
      </c>
      <c r="G78" s="501">
        <f t="shared" ref="G78" si="79">IFERROR(SUM(G76:G77), 0)</f>
        <v>0</v>
      </c>
      <c r="H78" s="501">
        <f t="shared" ref="H78" si="80">IFERROR(SUM(H76:H77), 0)</f>
        <v>0</v>
      </c>
      <c r="I78" s="501">
        <f t="shared" ref="I78" si="81">IFERROR(SUM(I76:I77), 0)</f>
        <v>0</v>
      </c>
      <c r="J78" s="501">
        <f t="shared" ref="J78" si="82">IFERROR(SUM(J76:J77), 0)</f>
        <v>0.13500000000000001</v>
      </c>
      <c r="K78" s="501">
        <f t="shared" si="59"/>
        <v>0.13500000000000001</v>
      </c>
      <c r="L78" s="1944"/>
      <c r="M78" s="894"/>
      <c r="N78" s="894"/>
      <c r="O78" s="894"/>
      <c r="P78" s="894"/>
      <c r="Q78" s="1945"/>
      <c r="R78" s="1848"/>
      <c r="S78" s="712" t="s">
        <v>22193</v>
      </c>
      <c r="T78" s="1848"/>
      <c r="U78" s="1892"/>
      <c r="V78" s="1848"/>
      <c r="W78" s="1890"/>
      <c r="X78" s="321">
        <f t="shared" si="57"/>
        <v>0</v>
      </c>
      <c r="Y78" s="1895"/>
      <c r="Z78" s="320"/>
      <c r="AA78" s="320"/>
      <c r="AB78" s="320"/>
      <c r="AC78" s="320"/>
      <c r="AD78" s="320"/>
      <c r="AE78" s="320"/>
      <c r="AF78" s="320"/>
      <c r="AG78" s="320"/>
      <c r="AH78" s="320"/>
      <c r="AI78" s="320"/>
      <c r="AJ78" s="320"/>
      <c r="AK78" s="320"/>
      <c r="AL78" s="1895"/>
      <c r="AM78" s="1848"/>
      <c r="AN78" s="1805" t="s">
        <v>22178</v>
      </c>
      <c r="AO78" s="1806" t="s">
        <v>21769</v>
      </c>
      <c r="AP78" s="895" t="s">
        <v>22194</v>
      </c>
      <c r="AQ78" s="895" t="s">
        <v>22195</v>
      </c>
      <c r="AR78" s="895" t="s">
        <v>22196</v>
      </c>
      <c r="AS78" s="895" t="s">
        <v>22197</v>
      </c>
      <c r="AT78" s="895" t="s">
        <v>22198</v>
      </c>
      <c r="AU78" s="895" t="s">
        <v>22199</v>
      </c>
      <c r="AV78" s="1944"/>
      <c r="AW78" s="894"/>
      <c r="AX78" s="894"/>
      <c r="AY78" s="894"/>
      <c r="AZ78" s="894"/>
      <c r="BA78" s="1945"/>
      <c r="BB78" s="1848"/>
    </row>
    <row r="79" spans="2:54" ht="32.25" customHeight="1">
      <c r="B79" s="901" t="s">
        <v>22200</v>
      </c>
      <c r="C79" s="1806" t="s">
        <v>21753</v>
      </c>
      <c r="D79" s="375" t="s">
        <v>813</v>
      </c>
      <c r="E79" s="375">
        <v>3</v>
      </c>
      <c r="F79" s="1984">
        <v>0</v>
      </c>
      <c r="G79" s="1984">
        <v>0</v>
      </c>
      <c r="H79" s="1984">
        <v>0</v>
      </c>
      <c r="I79" s="1984">
        <v>7.6999999999999999E-2</v>
      </c>
      <c r="J79" s="1984">
        <v>7.6999999999999999E-2</v>
      </c>
      <c r="K79" s="501">
        <f t="shared" si="59"/>
        <v>0.154</v>
      </c>
      <c r="L79" s="1944"/>
      <c r="M79" s="894"/>
      <c r="N79" s="894"/>
      <c r="O79" s="894"/>
      <c r="P79" s="894"/>
      <c r="Q79" s="1945"/>
      <c r="R79" s="1848"/>
      <c r="S79" s="712" t="s">
        <v>22201</v>
      </c>
      <c r="T79" s="1848"/>
      <c r="U79" s="1892"/>
      <c r="V79" s="1848"/>
      <c r="W79" s="1890"/>
      <c r="X79" s="321">
        <f t="shared" si="57"/>
        <v>0</v>
      </c>
      <c r="Y79" s="1895"/>
      <c r="Z79" s="323">
        <f t="shared" ref="Z79:AD80" si="83" xml:space="preserve"> IF( ISNUMBER(F79), 0, 1 )</f>
        <v>0</v>
      </c>
      <c r="AA79" s="323">
        <f t="shared" si="83"/>
        <v>0</v>
      </c>
      <c r="AB79" s="323">
        <f t="shared" si="83"/>
        <v>0</v>
      </c>
      <c r="AC79" s="323">
        <f t="shared" si="83"/>
        <v>0</v>
      </c>
      <c r="AD79" s="323">
        <f t="shared" si="83"/>
        <v>0</v>
      </c>
      <c r="AE79" s="320"/>
      <c r="AF79" s="320"/>
      <c r="AG79" s="320"/>
      <c r="AH79" s="320"/>
      <c r="AI79" s="320"/>
      <c r="AJ79" s="320"/>
      <c r="AK79" s="320"/>
      <c r="AL79" s="1895"/>
      <c r="AM79" s="1848"/>
      <c r="AN79" s="1805" t="s">
        <v>22200</v>
      </c>
      <c r="AO79" s="1806" t="s">
        <v>21753</v>
      </c>
      <c r="AP79" s="895" t="s">
        <v>22202</v>
      </c>
      <c r="AQ79" s="895" t="s">
        <v>22203</v>
      </c>
      <c r="AR79" s="895" t="s">
        <v>22204</v>
      </c>
      <c r="AS79" s="895" t="s">
        <v>22205</v>
      </c>
      <c r="AT79" s="895" t="s">
        <v>22206</v>
      </c>
      <c r="AU79" s="895" t="s">
        <v>22207</v>
      </c>
      <c r="AV79" s="1944"/>
      <c r="AW79" s="894"/>
      <c r="AX79" s="894"/>
      <c r="AY79" s="894"/>
      <c r="AZ79" s="894"/>
      <c r="BA79" s="1945"/>
      <c r="BB79" s="1848"/>
    </row>
    <row r="80" spans="2:54" ht="32.25" customHeight="1">
      <c r="B80" s="901" t="s">
        <v>22200</v>
      </c>
      <c r="C80" s="1806" t="s">
        <v>21761</v>
      </c>
      <c r="D80" s="375" t="s">
        <v>813</v>
      </c>
      <c r="E80" s="375">
        <v>3</v>
      </c>
      <c r="F80" s="926">
        <v>0</v>
      </c>
      <c r="G80" s="926">
        <v>0</v>
      </c>
      <c r="H80" s="926">
        <v>0</v>
      </c>
      <c r="I80" s="926">
        <v>0</v>
      </c>
      <c r="J80" s="926">
        <v>0</v>
      </c>
      <c r="K80" s="501">
        <f t="shared" si="59"/>
        <v>0</v>
      </c>
      <c r="L80" s="1944"/>
      <c r="M80" s="894"/>
      <c r="N80" s="894"/>
      <c r="O80" s="894"/>
      <c r="P80" s="894"/>
      <c r="Q80" s="1945"/>
      <c r="R80" s="1848"/>
      <c r="S80" s="712" t="s">
        <v>22208</v>
      </c>
      <c r="T80" s="1848"/>
      <c r="U80" s="1892"/>
      <c r="V80" s="1848"/>
      <c r="W80" s="1890"/>
      <c r="X80" s="321">
        <f t="shared" si="57"/>
        <v>0</v>
      </c>
      <c r="Y80" s="1895"/>
      <c r="Z80" s="323">
        <f t="shared" si="83"/>
        <v>0</v>
      </c>
      <c r="AA80" s="323">
        <f t="shared" si="83"/>
        <v>0</v>
      </c>
      <c r="AB80" s="323">
        <f t="shared" si="83"/>
        <v>0</v>
      </c>
      <c r="AC80" s="323">
        <f t="shared" si="83"/>
        <v>0</v>
      </c>
      <c r="AD80" s="323">
        <f t="shared" si="83"/>
        <v>0</v>
      </c>
      <c r="AE80" s="320"/>
      <c r="AF80" s="320"/>
      <c r="AG80" s="320"/>
      <c r="AH80" s="320"/>
      <c r="AI80" s="320"/>
      <c r="AJ80" s="320"/>
      <c r="AK80" s="320"/>
      <c r="AL80" s="1895"/>
      <c r="AM80" s="1848"/>
      <c r="AN80" s="1805" t="s">
        <v>22200</v>
      </c>
      <c r="AO80" s="1806" t="s">
        <v>21761</v>
      </c>
      <c r="AP80" s="895" t="s">
        <v>22209</v>
      </c>
      <c r="AQ80" s="895" t="s">
        <v>22210</v>
      </c>
      <c r="AR80" s="895" t="s">
        <v>22211</v>
      </c>
      <c r="AS80" s="895" t="s">
        <v>22212</v>
      </c>
      <c r="AT80" s="895" t="s">
        <v>22213</v>
      </c>
      <c r="AU80" s="895" t="s">
        <v>22214</v>
      </c>
      <c r="AV80" s="1944"/>
      <c r="AW80" s="894"/>
      <c r="AX80" s="894"/>
      <c r="AY80" s="894"/>
      <c r="AZ80" s="894"/>
      <c r="BA80" s="1945"/>
      <c r="BB80" s="1848"/>
    </row>
    <row r="81" spans="2:53" ht="32.25" customHeight="1">
      <c r="B81" s="901" t="s">
        <v>22200</v>
      </c>
      <c r="C81" s="1806" t="s">
        <v>21769</v>
      </c>
      <c r="D81" s="375" t="s">
        <v>813</v>
      </c>
      <c r="E81" s="375">
        <v>3</v>
      </c>
      <c r="F81" s="501">
        <f>IFERROR(SUM(F79:F80), 0)</f>
        <v>0</v>
      </c>
      <c r="G81" s="501">
        <f t="shared" ref="G81" si="84">IFERROR(SUM(G79:G80), 0)</f>
        <v>0</v>
      </c>
      <c r="H81" s="501">
        <f t="shared" ref="H81" si="85">IFERROR(SUM(H79:H80), 0)</f>
        <v>0</v>
      </c>
      <c r="I81" s="501">
        <f t="shared" ref="I81" si="86">IFERROR(SUM(I79:I80), 0)</f>
        <v>7.6999999999999999E-2</v>
      </c>
      <c r="J81" s="501">
        <f t="shared" ref="J81" si="87">IFERROR(SUM(J79:J80), 0)</f>
        <v>7.6999999999999999E-2</v>
      </c>
      <c r="K81" s="501">
        <f t="shared" si="59"/>
        <v>0.154</v>
      </c>
      <c r="L81" s="1944"/>
      <c r="M81" s="894"/>
      <c r="N81" s="894"/>
      <c r="O81" s="894"/>
      <c r="P81" s="894"/>
      <c r="Q81" s="1945"/>
      <c r="R81" s="1848"/>
      <c r="S81" s="712" t="s">
        <v>22215</v>
      </c>
      <c r="T81" s="1848"/>
      <c r="U81" s="1892"/>
      <c r="V81" s="1848"/>
      <c r="W81" s="1890"/>
      <c r="X81" s="321">
        <f t="shared" si="57"/>
        <v>0</v>
      </c>
      <c r="Y81" s="1895"/>
      <c r="Z81" s="320"/>
      <c r="AA81" s="320"/>
      <c r="AB81" s="320"/>
      <c r="AC81" s="320"/>
      <c r="AD81" s="320"/>
      <c r="AE81" s="320"/>
      <c r="AF81" s="320"/>
      <c r="AG81" s="320"/>
      <c r="AH81" s="320"/>
      <c r="AI81" s="320"/>
      <c r="AJ81" s="320"/>
      <c r="AK81" s="320"/>
      <c r="AL81" s="1895"/>
      <c r="AM81" s="1848"/>
      <c r="AN81" s="1805" t="s">
        <v>22200</v>
      </c>
      <c r="AO81" s="1806" t="s">
        <v>21769</v>
      </c>
      <c r="AP81" s="895" t="s">
        <v>22216</v>
      </c>
      <c r="AQ81" s="895" t="s">
        <v>22217</v>
      </c>
      <c r="AR81" s="895" t="s">
        <v>22218</v>
      </c>
      <c r="AS81" s="895" t="s">
        <v>22219</v>
      </c>
      <c r="AT81" s="895" t="s">
        <v>22220</v>
      </c>
      <c r="AU81" s="895" t="s">
        <v>22221</v>
      </c>
      <c r="AV81" s="1944"/>
      <c r="AW81" s="894"/>
      <c r="AX81" s="894"/>
      <c r="AY81" s="894"/>
      <c r="AZ81" s="894"/>
      <c r="BA81" s="1945"/>
    </row>
    <row r="82" spans="2:53" ht="32.25" customHeight="1">
      <c r="B82" s="901" t="s">
        <v>22222</v>
      </c>
      <c r="C82" s="1806" t="s">
        <v>21753</v>
      </c>
      <c r="D82" s="375" t="s">
        <v>813</v>
      </c>
      <c r="E82" s="375">
        <v>3</v>
      </c>
      <c r="F82" s="1984">
        <v>0</v>
      </c>
      <c r="G82" s="1984">
        <v>0</v>
      </c>
      <c r="H82" s="1984">
        <v>0</v>
      </c>
      <c r="I82" s="1984">
        <v>1.6E-2</v>
      </c>
      <c r="J82" s="1984">
        <v>1.6E-2</v>
      </c>
      <c r="K82" s="501">
        <f t="shared" si="59"/>
        <v>3.2000000000000001E-2</v>
      </c>
      <c r="L82" s="1944"/>
      <c r="M82" s="894"/>
      <c r="N82" s="894"/>
      <c r="O82" s="894"/>
      <c r="P82" s="894"/>
      <c r="Q82" s="1945"/>
      <c r="R82" s="1848"/>
      <c r="S82" s="712" t="s">
        <v>22223</v>
      </c>
      <c r="T82" s="1848"/>
      <c r="U82" s="1892"/>
      <c r="V82" s="1848"/>
      <c r="W82" s="1890"/>
      <c r="X82" s="321">
        <f t="shared" si="57"/>
        <v>0</v>
      </c>
      <c r="Y82" s="1895"/>
      <c r="Z82" s="323">
        <f t="shared" ref="Z82:AD83" si="88" xml:space="preserve"> IF( ISNUMBER(F82), 0, 1 )</f>
        <v>0</v>
      </c>
      <c r="AA82" s="323">
        <f t="shared" si="88"/>
        <v>0</v>
      </c>
      <c r="AB82" s="323">
        <f t="shared" si="88"/>
        <v>0</v>
      </c>
      <c r="AC82" s="323">
        <f t="shared" si="88"/>
        <v>0</v>
      </c>
      <c r="AD82" s="323">
        <f t="shared" si="88"/>
        <v>0</v>
      </c>
      <c r="AE82" s="320"/>
      <c r="AF82" s="320"/>
      <c r="AG82" s="320"/>
      <c r="AH82" s="320"/>
      <c r="AI82" s="320"/>
      <c r="AJ82" s="320"/>
      <c r="AK82" s="320"/>
      <c r="AL82" s="1895"/>
      <c r="AM82" s="1848"/>
      <c r="AN82" s="1805" t="s">
        <v>22222</v>
      </c>
      <c r="AO82" s="1806" t="s">
        <v>21753</v>
      </c>
      <c r="AP82" s="895" t="s">
        <v>22224</v>
      </c>
      <c r="AQ82" s="895" t="s">
        <v>22225</v>
      </c>
      <c r="AR82" s="895" t="s">
        <v>22226</v>
      </c>
      <c r="AS82" s="895" t="s">
        <v>22227</v>
      </c>
      <c r="AT82" s="895" t="s">
        <v>22228</v>
      </c>
      <c r="AU82" s="895" t="s">
        <v>22229</v>
      </c>
      <c r="AV82" s="1944"/>
      <c r="AW82" s="894"/>
      <c r="AX82" s="894"/>
      <c r="AY82" s="894"/>
      <c r="AZ82" s="894"/>
      <c r="BA82" s="1945"/>
    </row>
    <row r="83" spans="2:53" ht="32.25" customHeight="1">
      <c r="B83" s="901" t="s">
        <v>22222</v>
      </c>
      <c r="C83" s="1806" t="s">
        <v>21761</v>
      </c>
      <c r="D83" s="375" t="s">
        <v>813</v>
      </c>
      <c r="E83" s="375">
        <v>3</v>
      </c>
      <c r="F83" s="926">
        <v>0</v>
      </c>
      <c r="G83" s="926">
        <v>0</v>
      </c>
      <c r="H83" s="926">
        <v>0</v>
      </c>
      <c r="I83" s="926">
        <v>0</v>
      </c>
      <c r="J83" s="926">
        <v>0</v>
      </c>
      <c r="K83" s="501">
        <f t="shared" si="59"/>
        <v>0</v>
      </c>
      <c r="L83" s="1944"/>
      <c r="M83" s="894"/>
      <c r="N83" s="894"/>
      <c r="O83" s="894"/>
      <c r="P83" s="894"/>
      <c r="Q83" s="1945"/>
      <c r="R83" s="1848"/>
      <c r="S83" s="712" t="s">
        <v>22230</v>
      </c>
      <c r="T83" s="1848"/>
      <c r="U83" s="1892"/>
      <c r="V83" s="1848"/>
      <c r="W83" s="1890"/>
      <c r="X83" s="321">
        <f t="shared" si="57"/>
        <v>0</v>
      </c>
      <c r="Y83" s="1895"/>
      <c r="Z83" s="323">
        <f t="shared" si="88"/>
        <v>0</v>
      </c>
      <c r="AA83" s="323">
        <f t="shared" si="88"/>
        <v>0</v>
      </c>
      <c r="AB83" s="323">
        <f t="shared" si="88"/>
        <v>0</v>
      </c>
      <c r="AC83" s="323">
        <f t="shared" si="88"/>
        <v>0</v>
      </c>
      <c r="AD83" s="323">
        <f t="shared" si="88"/>
        <v>0</v>
      </c>
      <c r="AE83" s="320"/>
      <c r="AF83" s="320"/>
      <c r="AG83" s="320"/>
      <c r="AH83" s="320"/>
      <c r="AI83" s="320"/>
      <c r="AJ83" s="320"/>
      <c r="AK83" s="320"/>
      <c r="AL83" s="1895"/>
      <c r="AM83" s="1848"/>
      <c r="AN83" s="1805" t="s">
        <v>22222</v>
      </c>
      <c r="AO83" s="1806" t="s">
        <v>21761</v>
      </c>
      <c r="AP83" s="895" t="s">
        <v>22231</v>
      </c>
      <c r="AQ83" s="895" t="s">
        <v>22232</v>
      </c>
      <c r="AR83" s="895" t="s">
        <v>22233</v>
      </c>
      <c r="AS83" s="895" t="s">
        <v>22234</v>
      </c>
      <c r="AT83" s="895" t="s">
        <v>22235</v>
      </c>
      <c r="AU83" s="895" t="s">
        <v>22236</v>
      </c>
      <c r="AV83" s="1944"/>
      <c r="AW83" s="894"/>
      <c r="AX83" s="894"/>
      <c r="AY83" s="894"/>
      <c r="AZ83" s="894"/>
      <c r="BA83" s="1945"/>
    </row>
    <row r="84" spans="2:53" ht="32.25" customHeight="1">
      <c r="B84" s="901" t="s">
        <v>22222</v>
      </c>
      <c r="C84" s="1806" t="s">
        <v>21769</v>
      </c>
      <c r="D84" s="375" t="s">
        <v>813</v>
      </c>
      <c r="E84" s="375">
        <v>3</v>
      </c>
      <c r="F84" s="501">
        <f>IFERROR(SUM(F82:F83), 0)</f>
        <v>0</v>
      </c>
      <c r="G84" s="501">
        <f t="shared" ref="G84" si="89">IFERROR(SUM(G82:G83), 0)</f>
        <v>0</v>
      </c>
      <c r="H84" s="501">
        <f t="shared" ref="H84" si="90">IFERROR(SUM(H82:H83), 0)</f>
        <v>0</v>
      </c>
      <c r="I84" s="501">
        <f t="shared" ref="I84" si="91">IFERROR(SUM(I82:I83), 0)</f>
        <v>1.6E-2</v>
      </c>
      <c r="J84" s="501">
        <f t="shared" ref="J84" si="92">IFERROR(SUM(J82:J83), 0)</f>
        <v>1.6E-2</v>
      </c>
      <c r="K84" s="501">
        <f t="shared" si="59"/>
        <v>3.2000000000000001E-2</v>
      </c>
      <c r="L84" s="1944"/>
      <c r="M84" s="894"/>
      <c r="N84" s="894"/>
      <c r="O84" s="894"/>
      <c r="P84" s="894"/>
      <c r="Q84" s="1945"/>
      <c r="R84" s="1848"/>
      <c r="S84" s="712" t="s">
        <v>22237</v>
      </c>
      <c r="T84" s="1848"/>
      <c r="U84" s="1892"/>
      <c r="V84" s="1848"/>
      <c r="W84" s="1890"/>
      <c r="X84" s="321">
        <f t="shared" si="57"/>
        <v>0</v>
      </c>
      <c r="Y84" s="1895"/>
      <c r="Z84" s="320"/>
      <c r="AA84" s="320"/>
      <c r="AB84" s="320"/>
      <c r="AC84" s="320"/>
      <c r="AD84" s="320"/>
      <c r="AE84" s="320"/>
      <c r="AF84" s="320"/>
      <c r="AG84" s="320"/>
      <c r="AH84" s="320"/>
      <c r="AI84" s="320"/>
      <c r="AJ84" s="320"/>
      <c r="AK84" s="320"/>
      <c r="AL84" s="1895"/>
      <c r="AM84" s="1848"/>
      <c r="AN84" s="1805" t="s">
        <v>22222</v>
      </c>
      <c r="AO84" s="1806" t="s">
        <v>21769</v>
      </c>
      <c r="AP84" s="895" t="s">
        <v>22238</v>
      </c>
      <c r="AQ84" s="895" t="s">
        <v>22239</v>
      </c>
      <c r="AR84" s="895" t="s">
        <v>22240</v>
      </c>
      <c r="AS84" s="895" t="s">
        <v>22241</v>
      </c>
      <c r="AT84" s="895" t="s">
        <v>22242</v>
      </c>
      <c r="AU84" s="895" t="s">
        <v>22243</v>
      </c>
      <c r="AV84" s="1944"/>
      <c r="AW84" s="894"/>
      <c r="AX84" s="894"/>
      <c r="AY84" s="894"/>
      <c r="AZ84" s="894"/>
      <c r="BA84" s="1945"/>
    </row>
    <row r="85" spans="2:53" ht="32.25" customHeight="1">
      <c r="B85" s="1758" t="s">
        <v>22244</v>
      </c>
      <c r="C85" s="1806" t="s">
        <v>21753</v>
      </c>
      <c r="D85" s="375" t="s">
        <v>813</v>
      </c>
      <c r="E85" s="375">
        <v>3</v>
      </c>
      <c r="F85" s="1984">
        <v>0</v>
      </c>
      <c r="G85" s="1984">
        <v>0</v>
      </c>
      <c r="H85" s="1984">
        <v>0</v>
      </c>
      <c r="I85" s="1984">
        <v>0</v>
      </c>
      <c r="J85" s="1984">
        <v>0</v>
      </c>
      <c r="K85" s="501">
        <f t="shared" si="59"/>
        <v>0</v>
      </c>
      <c r="L85" s="1944"/>
      <c r="M85" s="894"/>
      <c r="N85" s="894"/>
      <c r="O85" s="894"/>
      <c r="P85" s="894"/>
      <c r="Q85" s="1945"/>
      <c r="R85" s="1848"/>
      <c r="S85" s="712" t="s">
        <v>22245</v>
      </c>
      <c r="T85" s="1848"/>
      <c r="U85" s="1892"/>
      <c r="V85" s="1848"/>
      <c r="W85" s="1890"/>
      <c r="X85" s="321">
        <f t="shared" si="57"/>
        <v>0</v>
      </c>
      <c r="Y85" s="1895"/>
      <c r="Z85" s="323">
        <f t="shared" ref="Z85:Z94" si="93" xml:space="preserve"> IF( ISNUMBER(F85), 0, 1 )</f>
        <v>0</v>
      </c>
      <c r="AA85" s="323">
        <f t="shared" ref="AA85:AA94" si="94" xml:space="preserve"> IF( ISNUMBER(G85), 0, 1 )</f>
        <v>0</v>
      </c>
      <c r="AB85" s="323">
        <f t="shared" ref="AB85:AB94" si="95" xml:space="preserve"> IF( ISNUMBER(H85), 0, 1 )</f>
        <v>0</v>
      </c>
      <c r="AC85" s="323">
        <f t="shared" ref="AC85:AD94" si="96" xml:space="preserve"> IF( ISNUMBER(I85), 0, 1 )</f>
        <v>0</v>
      </c>
      <c r="AD85" s="323">
        <f t="shared" si="96"/>
        <v>0</v>
      </c>
      <c r="AE85" s="320"/>
      <c r="AF85" s="320"/>
      <c r="AG85" s="320"/>
      <c r="AH85" s="320"/>
      <c r="AI85" s="320"/>
      <c r="AJ85" s="320"/>
      <c r="AK85" s="320"/>
      <c r="AL85" s="1895"/>
      <c r="AM85" s="1848"/>
      <c r="AN85" s="1805" t="s">
        <v>22244</v>
      </c>
      <c r="AO85" s="1806" t="s">
        <v>21753</v>
      </c>
      <c r="AP85" s="895" t="s">
        <v>22246</v>
      </c>
      <c r="AQ85" s="895" t="s">
        <v>22247</v>
      </c>
      <c r="AR85" s="895" t="s">
        <v>22248</v>
      </c>
      <c r="AS85" s="895" t="s">
        <v>22249</v>
      </c>
      <c r="AT85" s="895" t="s">
        <v>22250</v>
      </c>
      <c r="AU85" s="895" t="s">
        <v>22251</v>
      </c>
      <c r="AV85" s="1944"/>
      <c r="AW85" s="894"/>
      <c r="AX85" s="894"/>
      <c r="AY85" s="894"/>
      <c r="AZ85" s="894"/>
      <c r="BA85" s="1945"/>
    </row>
    <row r="86" spans="2:53" ht="32.25" customHeight="1">
      <c r="B86" s="1758" t="s">
        <v>22244</v>
      </c>
      <c r="C86" s="1806" t="s">
        <v>21761</v>
      </c>
      <c r="D86" s="375" t="s">
        <v>813</v>
      </c>
      <c r="E86" s="375">
        <v>3</v>
      </c>
      <c r="F86" s="926">
        <v>0</v>
      </c>
      <c r="G86" s="926">
        <v>0</v>
      </c>
      <c r="H86" s="926">
        <v>0</v>
      </c>
      <c r="I86" s="926">
        <v>0</v>
      </c>
      <c r="J86" s="926">
        <v>0</v>
      </c>
      <c r="K86" s="501">
        <f t="shared" si="59"/>
        <v>0</v>
      </c>
      <c r="L86" s="1944"/>
      <c r="M86" s="894"/>
      <c r="N86" s="894"/>
      <c r="O86" s="894"/>
      <c r="P86" s="894"/>
      <c r="Q86" s="1945"/>
      <c r="R86" s="1848"/>
      <c r="S86" s="712" t="s">
        <v>22252</v>
      </c>
      <c r="T86" s="1848"/>
      <c r="U86" s="1892"/>
      <c r="V86" s="1848"/>
      <c r="W86" s="1890"/>
      <c r="X86" s="321">
        <f t="shared" si="57"/>
        <v>0</v>
      </c>
      <c r="Y86" s="1895"/>
      <c r="Z86" s="323">
        <f t="shared" si="93"/>
        <v>0</v>
      </c>
      <c r="AA86" s="323">
        <f t="shared" si="94"/>
        <v>0</v>
      </c>
      <c r="AB86" s="323">
        <f t="shared" si="95"/>
        <v>0</v>
      </c>
      <c r="AC86" s="323">
        <f t="shared" si="96"/>
        <v>0</v>
      </c>
      <c r="AD86" s="323">
        <f t="shared" si="96"/>
        <v>0</v>
      </c>
      <c r="AE86" s="320"/>
      <c r="AF86" s="320"/>
      <c r="AG86" s="320"/>
      <c r="AH86" s="320"/>
      <c r="AI86" s="320"/>
      <c r="AJ86" s="320"/>
      <c r="AK86" s="320"/>
      <c r="AL86" s="1895"/>
      <c r="AM86" s="1848"/>
      <c r="AN86" s="1805" t="s">
        <v>22244</v>
      </c>
      <c r="AO86" s="1806" t="s">
        <v>21761</v>
      </c>
      <c r="AP86" s="895" t="s">
        <v>22253</v>
      </c>
      <c r="AQ86" s="895" t="s">
        <v>22254</v>
      </c>
      <c r="AR86" s="895" t="s">
        <v>22255</v>
      </c>
      <c r="AS86" s="895" t="s">
        <v>22256</v>
      </c>
      <c r="AT86" s="895" t="s">
        <v>22257</v>
      </c>
      <c r="AU86" s="895" t="s">
        <v>22258</v>
      </c>
      <c r="AV86" s="1944"/>
      <c r="AW86" s="894"/>
      <c r="AX86" s="894"/>
      <c r="AY86" s="894"/>
      <c r="AZ86" s="894"/>
      <c r="BA86" s="1945"/>
    </row>
    <row r="87" spans="2:53" ht="32.25" customHeight="1">
      <c r="B87" s="1758" t="s">
        <v>22259</v>
      </c>
      <c r="C87" s="1806" t="s">
        <v>21753</v>
      </c>
      <c r="D87" s="375" t="s">
        <v>813</v>
      </c>
      <c r="E87" s="375">
        <v>3</v>
      </c>
      <c r="F87" s="926">
        <v>0</v>
      </c>
      <c r="G87" s="926">
        <v>0</v>
      </c>
      <c r="H87" s="926">
        <v>0</v>
      </c>
      <c r="I87" s="926">
        <v>0</v>
      </c>
      <c r="J87" s="926">
        <v>0</v>
      </c>
      <c r="K87" s="501">
        <f t="shared" si="59"/>
        <v>0</v>
      </c>
      <c r="L87" s="1944"/>
      <c r="M87" s="1944"/>
      <c r="N87" s="1944"/>
      <c r="O87" s="1944"/>
      <c r="P87" s="1944"/>
      <c r="Q87" s="1945"/>
      <c r="R87" s="1848"/>
      <c r="S87" s="712" t="s">
        <v>22260</v>
      </c>
      <c r="T87" s="1848"/>
      <c r="U87" s="1892"/>
      <c r="V87" s="1848"/>
      <c r="W87" s="1890"/>
      <c r="X87" s="321">
        <f t="shared" si="57"/>
        <v>0</v>
      </c>
      <c r="Y87" s="1895"/>
      <c r="Z87" s="323">
        <f t="shared" si="93"/>
        <v>0</v>
      </c>
      <c r="AA87" s="323">
        <f t="shared" si="94"/>
        <v>0</v>
      </c>
      <c r="AB87" s="323">
        <f t="shared" si="95"/>
        <v>0</v>
      </c>
      <c r="AC87" s="323">
        <f t="shared" si="96"/>
        <v>0</v>
      </c>
      <c r="AD87" s="323">
        <f t="shared" si="96"/>
        <v>0</v>
      </c>
      <c r="AE87" s="320"/>
      <c r="AF87" s="320"/>
      <c r="AG87" s="320"/>
      <c r="AH87" s="320"/>
      <c r="AI87" s="320"/>
      <c r="AJ87" s="320"/>
      <c r="AK87" s="320"/>
      <c r="AL87" s="1895"/>
      <c r="AM87" s="1848"/>
      <c r="AN87" s="1805" t="s">
        <v>22259</v>
      </c>
      <c r="AO87" s="1806" t="s">
        <v>21753</v>
      </c>
      <c r="AP87" s="895" t="s">
        <v>22261</v>
      </c>
      <c r="AQ87" s="895" t="s">
        <v>22262</v>
      </c>
      <c r="AR87" s="895" t="s">
        <v>22263</v>
      </c>
      <c r="AS87" s="895" t="s">
        <v>22264</v>
      </c>
      <c r="AT87" s="895" t="s">
        <v>22265</v>
      </c>
      <c r="AU87" s="895" t="s">
        <v>22266</v>
      </c>
      <c r="AV87" s="1944"/>
      <c r="AW87" s="1944"/>
      <c r="AX87" s="1944"/>
      <c r="AY87" s="1944"/>
      <c r="AZ87" s="1944"/>
      <c r="BA87" s="1945"/>
    </row>
    <row r="88" spans="2:53" ht="32.25" customHeight="1">
      <c r="B88" s="1758" t="s">
        <v>22259</v>
      </c>
      <c r="C88" s="1806" t="s">
        <v>21761</v>
      </c>
      <c r="D88" s="375" t="s">
        <v>813</v>
      </c>
      <c r="E88" s="375">
        <v>3</v>
      </c>
      <c r="F88" s="926">
        <v>0</v>
      </c>
      <c r="G88" s="926">
        <v>0</v>
      </c>
      <c r="H88" s="926">
        <v>0</v>
      </c>
      <c r="I88" s="926">
        <v>0</v>
      </c>
      <c r="J88" s="926">
        <v>0</v>
      </c>
      <c r="K88" s="501">
        <f t="shared" si="59"/>
        <v>0</v>
      </c>
      <c r="L88" s="1944"/>
      <c r="M88" s="1944"/>
      <c r="N88" s="1944"/>
      <c r="O88" s="1944"/>
      <c r="P88" s="1944"/>
      <c r="Q88" s="1945"/>
      <c r="R88" s="1848"/>
      <c r="S88" s="712" t="s">
        <v>22267</v>
      </c>
      <c r="T88" s="1848"/>
      <c r="U88" s="1892"/>
      <c r="V88" s="1848"/>
      <c r="W88" s="1890"/>
      <c r="X88" s="321">
        <f t="shared" si="57"/>
        <v>0</v>
      </c>
      <c r="Y88" s="1895"/>
      <c r="Z88" s="323">
        <f t="shared" si="93"/>
        <v>0</v>
      </c>
      <c r="AA88" s="323">
        <f t="shared" si="94"/>
        <v>0</v>
      </c>
      <c r="AB88" s="323">
        <f t="shared" si="95"/>
        <v>0</v>
      </c>
      <c r="AC88" s="323">
        <f t="shared" si="96"/>
        <v>0</v>
      </c>
      <c r="AD88" s="323">
        <f t="shared" si="96"/>
        <v>0</v>
      </c>
      <c r="AE88" s="320"/>
      <c r="AF88" s="320"/>
      <c r="AG88" s="320"/>
      <c r="AH88" s="320"/>
      <c r="AI88" s="320"/>
      <c r="AJ88" s="320"/>
      <c r="AK88" s="320"/>
      <c r="AL88" s="1895"/>
      <c r="AM88" s="1848"/>
      <c r="AN88" s="1805" t="s">
        <v>22259</v>
      </c>
      <c r="AO88" s="1806" t="s">
        <v>21761</v>
      </c>
      <c r="AP88" s="895" t="s">
        <v>22268</v>
      </c>
      <c r="AQ88" s="895" t="s">
        <v>22269</v>
      </c>
      <c r="AR88" s="895" t="s">
        <v>22270</v>
      </c>
      <c r="AS88" s="895" t="s">
        <v>22271</v>
      </c>
      <c r="AT88" s="895" t="s">
        <v>22272</v>
      </c>
      <c r="AU88" s="895" t="s">
        <v>22273</v>
      </c>
      <c r="AV88" s="1944"/>
      <c r="AW88" s="1944"/>
      <c r="AX88" s="1944"/>
      <c r="AY88" s="1944"/>
      <c r="AZ88" s="1944"/>
      <c r="BA88" s="1945"/>
    </row>
    <row r="89" spans="2:53" ht="32.25" customHeight="1">
      <c r="B89" s="1758" t="s">
        <v>22274</v>
      </c>
      <c r="C89" s="1806" t="s">
        <v>21753</v>
      </c>
      <c r="D89" s="375" t="s">
        <v>813</v>
      </c>
      <c r="E89" s="375">
        <v>3</v>
      </c>
      <c r="F89" s="926">
        <v>0</v>
      </c>
      <c r="G89" s="926">
        <v>0</v>
      </c>
      <c r="H89" s="926">
        <v>0</v>
      </c>
      <c r="I89" s="926">
        <v>0</v>
      </c>
      <c r="J89" s="926">
        <v>0</v>
      </c>
      <c r="K89" s="501">
        <f t="shared" si="59"/>
        <v>0</v>
      </c>
      <c r="L89" s="1944"/>
      <c r="M89" s="1944"/>
      <c r="N89" s="1944"/>
      <c r="O89" s="1944"/>
      <c r="P89" s="1944"/>
      <c r="Q89" s="1945"/>
      <c r="R89" s="1848"/>
      <c r="S89" s="712" t="s">
        <v>22275</v>
      </c>
      <c r="T89" s="1848"/>
      <c r="U89" s="1892"/>
      <c r="V89" s="1848"/>
      <c r="W89" s="1890"/>
      <c r="X89" s="321">
        <f t="shared" si="57"/>
        <v>0</v>
      </c>
      <c r="Y89" s="1895"/>
      <c r="Z89" s="323">
        <f t="shared" si="93"/>
        <v>0</v>
      </c>
      <c r="AA89" s="323">
        <f t="shared" si="94"/>
        <v>0</v>
      </c>
      <c r="AB89" s="323">
        <f t="shared" si="95"/>
        <v>0</v>
      </c>
      <c r="AC89" s="323">
        <f t="shared" si="96"/>
        <v>0</v>
      </c>
      <c r="AD89" s="323">
        <f t="shared" si="96"/>
        <v>0</v>
      </c>
      <c r="AE89" s="320"/>
      <c r="AF89" s="320"/>
      <c r="AG89" s="320"/>
      <c r="AH89" s="320"/>
      <c r="AI89" s="320"/>
      <c r="AJ89" s="320"/>
      <c r="AK89" s="320"/>
      <c r="AL89" s="1895"/>
      <c r="AM89" s="1848"/>
      <c r="AN89" s="1805" t="s">
        <v>22274</v>
      </c>
      <c r="AO89" s="1806" t="s">
        <v>21753</v>
      </c>
      <c r="AP89" s="895" t="s">
        <v>22276</v>
      </c>
      <c r="AQ89" s="895" t="s">
        <v>22277</v>
      </c>
      <c r="AR89" s="895" t="s">
        <v>22278</v>
      </c>
      <c r="AS89" s="895" t="s">
        <v>22279</v>
      </c>
      <c r="AT89" s="895" t="s">
        <v>22280</v>
      </c>
      <c r="AU89" s="895" t="s">
        <v>22281</v>
      </c>
      <c r="AV89" s="1944"/>
      <c r="AW89" s="1944"/>
      <c r="AX89" s="1944"/>
      <c r="AY89" s="1944"/>
      <c r="AZ89" s="1944"/>
      <c r="BA89" s="1945"/>
    </row>
    <row r="90" spans="2:53" ht="32.25" customHeight="1">
      <c r="B90" s="1758" t="s">
        <v>22274</v>
      </c>
      <c r="C90" s="1806" t="s">
        <v>21761</v>
      </c>
      <c r="D90" s="375" t="s">
        <v>813</v>
      </c>
      <c r="E90" s="375">
        <v>3</v>
      </c>
      <c r="F90" s="926">
        <v>0</v>
      </c>
      <c r="G90" s="926">
        <v>0</v>
      </c>
      <c r="H90" s="926">
        <v>0</v>
      </c>
      <c r="I90" s="926">
        <v>0</v>
      </c>
      <c r="J90" s="926">
        <v>0</v>
      </c>
      <c r="K90" s="501">
        <f t="shared" si="59"/>
        <v>0</v>
      </c>
      <c r="L90" s="1944"/>
      <c r="M90" s="1944"/>
      <c r="N90" s="1944"/>
      <c r="O90" s="1944"/>
      <c r="P90" s="1944"/>
      <c r="Q90" s="1945"/>
      <c r="R90" s="1848"/>
      <c r="S90" s="712" t="s">
        <v>22282</v>
      </c>
      <c r="T90" s="1848"/>
      <c r="U90" s="1892"/>
      <c r="V90" s="1848"/>
      <c r="W90" s="1890"/>
      <c r="X90" s="321">
        <f t="shared" si="57"/>
        <v>0</v>
      </c>
      <c r="Y90" s="1895"/>
      <c r="Z90" s="323">
        <f t="shared" si="93"/>
        <v>0</v>
      </c>
      <c r="AA90" s="323">
        <f t="shared" si="94"/>
        <v>0</v>
      </c>
      <c r="AB90" s="323">
        <f t="shared" si="95"/>
        <v>0</v>
      </c>
      <c r="AC90" s="323">
        <f t="shared" si="96"/>
        <v>0</v>
      </c>
      <c r="AD90" s="323">
        <f t="shared" si="96"/>
        <v>0</v>
      </c>
      <c r="AE90" s="320"/>
      <c r="AF90" s="320"/>
      <c r="AG90" s="320"/>
      <c r="AH90" s="320"/>
      <c r="AI90" s="320"/>
      <c r="AJ90" s="320"/>
      <c r="AK90" s="320"/>
      <c r="AL90" s="1895"/>
      <c r="AM90" s="1848"/>
      <c r="AN90" s="1805" t="s">
        <v>22274</v>
      </c>
      <c r="AO90" s="1806" t="s">
        <v>21761</v>
      </c>
      <c r="AP90" s="895" t="s">
        <v>22283</v>
      </c>
      <c r="AQ90" s="895" t="s">
        <v>22284</v>
      </c>
      <c r="AR90" s="895" t="s">
        <v>22285</v>
      </c>
      <c r="AS90" s="895" t="s">
        <v>22286</v>
      </c>
      <c r="AT90" s="895" t="s">
        <v>22287</v>
      </c>
      <c r="AU90" s="895" t="s">
        <v>22288</v>
      </c>
      <c r="AV90" s="1944"/>
      <c r="AW90" s="1944"/>
      <c r="AX90" s="1944"/>
      <c r="AY90" s="1944"/>
      <c r="AZ90" s="1944"/>
      <c r="BA90" s="1945"/>
    </row>
    <row r="91" spans="2:53" ht="32.25" customHeight="1">
      <c r="B91" s="1758" t="s">
        <v>22289</v>
      </c>
      <c r="C91" s="1806" t="s">
        <v>21753</v>
      </c>
      <c r="D91" s="375" t="s">
        <v>813</v>
      </c>
      <c r="E91" s="375">
        <v>3</v>
      </c>
      <c r="F91" s="926">
        <v>0</v>
      </c>
      <c r="G91" s="926">
        <v>0</v>
      </c>
      <c r="H91" s="926">
        <v>0</v>
      </c>
      <c r="I91" s="926">
        <v>0</v>
      </c>
      <c r="J91" s="926">
        <v>0</v>
      </c>
      <c r="K91" s="501">
        <f t="shared" si="59"/>
        <v>0</v>
      </c>
      <c r="L91" s="1944"/>
      <c r="M91" s="1944"/>
      <c r="N91" s="1944"/>
      <c r="O91" s="1944"/>
      <c r="P91" s="1944"/>
      <c r="Q91" s="1945"/>
      <c r="R91" s="1848"/>
      <c r="S91" s="712" t="s">
        <v>22290</v>
      </c>
      <c r="T91" s="1848"/>
      <c r="U91" s="1892"/>
      <c r="V91" s="1848"/>
      <c r="W91" s="1890"/>
      <c r="X91" s="321">
        <f t="shared" si="57"/>
        <v>0</v>
      </c>
      <c r="Y91" s="1895"/>
      <c r="Z91" s="323">
        <f t="shared" si="93"/>
        <v>0</v>
      </c>
      <c r="AA91" s="323">
        <f t="shared" si="94"/>
        <v>0</v>
      </c>
      <c r="AB91" s="323">
        <f t="shared" si="95"/>
        <v>0</v>
      </c>
      <c r="AC91" s="323">
        <f t="shared" si="96"/>
        <v>0</v>
      </c>
      <c r="AD91" s="323">
        <f t="shared" si="96"/>
        <v>0</v>
      </c>
      <c r="AE91" s="320"/>
      <c r="AF91" s="320"/>
      <c r="AG91" s="320"/>
      <c r="AH91" s="320"/>
      <c r="AI91" s="320"/>
      <c r="AJ91" s="320"/>
      <c r="AK91" s="320"/>
      <c r="AL91" s="1895"/>
      <c r="AM91" s="1848"/>
      <c r="AN91" s="1805" t="s">
        <v>22289</v>
      </c>
      <c r="AO91" s="1806" t="s">
        <v>21753</v>
      </c>
      <c r="AP91" s="895" t="s">
        <v>22291</v>
      </c>
      <c r="AQ91" s="895" t="s">
        <v>22292</v>
      </c>
      <c r="AR91" s="895" t="s">
        <v>22293</v>
      </c>
      <c r="AS91" s="895" t="s">
        <v>22294</v>
      </c>
      <c r="AT91" s="895" t="s">
        <v>22295</v>
      </c>
      <c r="AU91" s="895" t="s">
        <v>22296</v>
      </c>
      <c r="AV91" s="1944"/>
      <c r="AW91" s="1944"/>
      <c r="AX91" s="1944"/>
      <c r="AY91" s="1944"/>
      <c r="AZ91" s="1944"/>
      <c r="BA91" s="1945"/>
    </row>
    <row r="92" spans="2:53" ht="32.25" customHeight="1">
      <c r="B92" s="1758" t="s">
        <v>22289</v>
      </c>
      <c r="C92" s="1806" t="s">
        <v>21761</v>
      </c>
      <c r="D92" s="375" t="s">
        <v>813</v>
      </c>
      <c r="E92" s="375">
        <v>3</v>
      </c>
      <c r="F92" s="926">
        <v>0</v>
      </c>
      <c r="G92" s="926">
        <v>0</v>
      </c>
      <c r="H92" s="926">
        <v>0</v>
      </c>
      <c r="I92" s="926">
        <v>0</v>
      </c>
      <c r="J92" s="926">
        <v>0</v>
      </c>
      <c r="K92" s="501">
        <f t="shared" si="59"/>
        <v>0</v>
      </c>
      <c r="L92" s="1944"/>
      <c r="M92" s="1944"/>
      <c r="N92" s="1944"/>
      <c r="O92" s="1944"/>
      <c r="P92" s="1944"/>
      <c r="Q92" s="1945"/>
      <c r="R92" s="1848"/>
      <c r="S92" s="712" t="s">
        <v>22297</v>
      </c>
      <c r="T92" s="1848"/>
      <c r="U92" s="1892"/>
      <c r="V92" s="1848"/>
      <c r="W92" s="1890"/>
      <c r="X92" s="321">
        <f t="shared" si="57"/>
        <v>0</v>
      </c>
      <c r="Y92" s="1895"/>
      <c r="Z92" s="323">
        <f t="shared" si="93"/>
        <v>0</v>
      </c>
      <c r="AA92" s="323">
        <f t="shared" si="94"/>
        <v>0</v>
      </c>
      <c r="AB92" s="323">
        <f t="shared" si="95"/>
        <v>0</v>
      </c>
      <c r="AC92" s="323">
        <f t="shared" si="96"/>
        <v>0</v>
      </c>
      <c r="AD92" s="323">
        <f t="shared" si="96"/>
        <v>0</v>
      </c>
      <c r="AE92" s="320"/>
      <c r="AF92" s="320"/>
      <c r="AG92" s="320"/>
      <c r="AH92" s="320"/>
      <c r="AI92" s="320"/>
      <c r="AJ92" s="320"/>
      <c r="AK92" s="320"/>
      <c r="AL92" s="1895"/>
      <c r="AM92" s="1848"/>
      <c r="AN92" s="1805" t="s">
        <v>22289</v>
      </c>
      <c r="AO92" s="1806" t="s">
        <v>21761</v>
      </c>
      <c r="AP92" s="895" t="s">
        <v>22298</v>
      </c>
      <c r="AQ92" s="895" t="s">
        <v>22299</v>
      </c>
      <c r="AR92" s="895" t="s">
        <v>22300</v>
      </c>
      <c r="AS92" s="895" t="s">
        <v>22301</v>
      </c>
      <c r="AT92" s="895" t="s">
        <v>22302</v>
      </c>
      <c r="AU92" s="895" t="s">
        <v>22303</v>
      </c>
      <c r="AV92" s="1944"/>
      <c r="AW92" s="1944"/>
      <c r="AX92" s="1944"/>
      <c r="AY92" s="1944"/>
      <c r="AZ92" s="1944"/>
      <c r="BA92" s="1945"/>
    </row>
    <row r="93" spans="2:53" ht="32.25" customHeight="1">
      <c r="B93" s="1758" t="s">
        <v>22304</v>
      </c>
      <c r="C93" s="1806" t="s">
        <v>21753</v>
      </c>
      <c r="D93" s="375" t="s">
        <v>813</v>
      </c>
      <c r="E93" s="375">
        <v>3</v>
      </c>
      <c r="F93" s="926">
        <v>0</v>
      </c>
      <c r="G93" s="926">
        <v>0</v>
      </c>
      <c r="H93" s="926">
        <v>0</v>
      </c>
      <c r="I93" s="926">
        <v>0</v>
      </c>
      <c r="J93" s="926">
        <v>0</v>
      </c>
      <c r="K93" s="501">
        <f t="shared" si="59"/>
        <v>0</v>
      </c>
      <c r="L93" s="1944"/>
      <c r="M93" s="1944"/>
      <c r="N93" s="1944"/>
      <c r="O93" s="1944"/>
      <c r="P93" s="1944"/>
      <c r="Q93" s="1945"/>
      <c r="R93" s="1848"/>
      <c r="S93" s="712" t="s">
        <v>22305</v>
      </c>
      <c r="T93" s="1848"/>
      <c r="U93" s="1892"/>
      <c r="V93" s="1848"/>
      <c r="W93" s="1890"/>
      <c r="X93" s="321">
        <f t="shared" si="57"/>
        <v>0</v>
      </c>
      <c r="Y93" s="1895"/>
      <c r="Z93" s="323">
        <f t="shared" si="93"/>
        <v>0</v>
      </c>
      <c r="AA93" s="323">
        <f t="shared" si="94"/>
        <v>0</v>
      </c>
      <c r="AB93" s="323">
        <f t="shared" si="95"/>
        <v>0</v>
      </c>
      <c r="AC93" s="323">
        <f t="shared" si="96"/>
        <v>0</v>
      </c>
      <c r="AD93" s="323">
        <f t="shared" si="96"/>
        <v>0</v>
      </c>
      <c r="AE93" s="320"/>
      <c r="AF93" s="320"/>
      <c r="AG93" s="320"/>
      <c r="AH93" s="320"/>
      <c r="AI93" s="320"/>
      <c r="AJ93" s="320"/>
      <c r="AK93" s="320"/>
      <c r="AL93" s="1895"/>
      <c r="AM93" s="1848"/>
      <c r="AN93" s="1805" t="s">
        <v>22304</v>
      </c>
      <c r="AO93" s="1806" t="s">
        <v>21753</v>
      </c>
      <c r="AP93" s="895" t="s">
        <v>22306</v>
      </c>
      <c r="AQ93" s="895" t="s">
        <v>22307</v>
      </c>
      <c r="AR93" s="895" t="s">
        <v>22308</v>
      </c>
      <c r="AS93" s="895" t="s">
        <v>22309</v>
      </c>
      <c r="AT93" s="895" t="s">
        <v>22310</v>
      </c>
      <c r="AU93" s="895" t="s">
        <v>22311</v>
      </c>
      <c r="AV93" s="1944"/>
      <c r="AW93" s="1944"/>
      <c r="AX93" s="1944"/>
      <c r="AY93" s="1944"/>
      <c r="AZ93" s="1944"/>
      <c r="BA93" s="1945"/>
    </row>
    <row r="94" spans="2:53" ht="32.25" customHeight="1">
      <c r="B94" s="1758" t="s">
        <v>22304</v>
      </c>
      <c r="C94" s="1806" t="s">
        <v>21761</v>
      </c>
      <c r="D94" s="375" t="s">
        <v>813</v>
      </c>
      <c r="E94" s="375">
        <v>3</v>
      </c>
      <c r="F94" s="926">
        <v>0</v>
      </c>
      <c r="G94" s="926">
        <v>0</v>
      </c>
      <c r="H94" s="926">
        <v>0</v>
      </c>
      <c r="I94" s="926">
        <v>0</v>
      </c>
      <c r="J94" s="926">
        <v>0</v>
      </c>
      <c r="K94" s="501">
        <f t="shared" si="59"/>
        <v>0</v>
      </c>
      <c r="L94" s="1944"/>
      <c r="M94" s="1944"/>
      <c r="N94" s="1944"/>
      <c r="O94" s="1944"/>
      <c r="P94" s="1944"/>
      <c r="Q94" s="1945"/>
      <c r="R94" s="1848"/>
      <c r="S94" s="712" t="s">
        <v>22312</v>
      </c>
      <c r="T94" s="1848"/>
      <c r="U94" s="1892"/>
      <c r="V94" s="1848"/>
      <c r="W94" s="1890"/>
      <c r="X94" s="321">
        <f t="shared" si="57"/>
        <v>0</v>
      </c>
      <c r="Y94" s="1895"/>
      <c r="Z94" s="323">
        <f t="shared" si="93"/>
        <v>0</v>
      </c>
      <c r="AA94" s="323">
        <f t="shared" si="94"/>
        <v>0</v>
      </c>
      <c r="AB94" s="323">
        <f t="shared" si="95"/>
        <v>0</v>
      </c>
      <c r="AC94" s="323">
        <f t="shared" si="96"/>
        <v>0</v>
      </c>
      <c r="AD94" s="323">
        <f t="shared" si="96"/>
        <v>0</v>
      </c>
      <c r="AE94" s="320"/>
      <c r="AF94" s="320"/>
      <c r="AG94" s="320"/>
      <c r="AH94" s="320"/>
      <c r="AI94" s="320"/>
      <c r="AJ94" s="320"/>
      <c r="AK94" s="320"/>
      <c r="AL94" s="1895"/>
      <c r="AM94" s="1848"/>
      <c r="AN94" s="1805" t="s">
        <v>22304</v>
      </c>
      <c r="AO94" s="1806" t="s">
        <v>21761</v>
      </c>
      <c r="AP94" s="895" t="s">
        <v>22313</v>
      </c>
      <c r="AQ94" s="895" t="s">
        <v>22314</v>
      </c>
      <c r="AR94" s="895" t="s">
        <v>22315</v>
      </c>
      <c r="AS94" s="895" t="s">
        <v>22316</v>
      </c>
      <c r="AT94" s="895" t="s">
        <v>22317</v>
      </c>
      <c r="AU94" s="895" t="s">
        <v>22318</v>
      </c>
      <c r="AV94" s="1944"/>
      <c r="AW94" s="1944"/>
      <c r="AX94" s="1944"/>
      <c r="AY94" s="1944"/>
      <c r="AZ94" s="1944"/>
      <c r="BA94" s="1945"/>
    </row>
    <row r="95" spans="2:53" ht="32.25" customHeight="1" thickBot="1">
      <c r="B95" s="919" t="s">
        <v>22319</v>
      </c>
      <c r="C95" s="1810" t="s">
        <v>21769</v>
      </c>
      <c r="D95" s="382" t="s">
        <v>813</v>
      </c>
      <c r="E95" s="382">
        <v>3</v>
      </c>
      <c r="F95" s="391">
        <f>IFERROR(SUM(F66,F69,F72,F75,F78,F81,F84,F85:F94), 0)</f>
        <v>0</v>
      </c>
      <c r="G95" s="391">
        <f t="shared" ref="G95:J95" si="97">IFERROR(SUM(G66,G69,G72,G75,G78,G81,G84,G85:G94), 0)</f>
        <v>0</v>
      </c>
      <c r="H95" s="391">
        <f t="shared" si="97"/>
        <v>0</v>
      </c>
      <c r="I95" s="391">
        <f t="shared" si="97"/>
        <v>10.147</v>
      </c>
      <c r="J95" s="391">
        <f t="shared" si="97"/>
        <v>0.60399999999999998</v>
      </c>
      <c r="K95" s="391">
        <f>IFERROR(SUM(K66,K69,K72,K75,K78,K81,K84,K85:K94), 0)</f>
        <v>10.750999999999999</v>
      </c>
      <c r="L95" s="1946"/>
      <c r="M95" s="1946"/>
      <c r="N95" s="1946"/>
      <c r="O95" s="1946"/>
      <c r="P95" s="1946"/>
      <c r="Q95" s="1948"/>
      <c r="R95" s="1848"/>
      <c r="S95" s="713" t="s">
        <v>22320</v>
      </c>
      <c r="T95" s="1848"/>
      <c r="U95" s="1893"/>
      <c r="V95" s="1848"/>
      <c r="W95" s="1890"/>
      <c r="X95" s="321">
        <f t="shared" si="57"/>
        <v>0</v>
      </c>
      <c r="Y95" s="1895"/>
      <c r="Z95" s="320"/>
      <c r="AA95" s="320"/>
      <c r="AB95" s="320"/>
      <c r="AC95" s="320"/>
      <c r="AD95" s="320"/>
      <c r="AE95" s="320"/>
      <c r="AF95" s="320"/>
      <c r="AG95" s="320"/>
      <c r="AH95" s="320"/>
      <c r="AI95" s="320"/>
      <c r="AJ95" s="320"/>
      <c r="AK95" s="320"/>
      <c r="AL95" s="1895"/>
      <c r="AM95" s="1848"/>
      <c r="AN95" s="1809" t="s">
        <v>22319</v>
      </c>
      <c r="AO95" s="1810" t="s">
        <v>21769</v>
      </c>
      <c r="AP95" s="921" t="s">
        <v>22321</v>
      </c>
      <c r="AQ95" s="921" t="s">
        <v>22322</v>
      </c>
      <c r="AR95" s="921" t="s">
        <v>22323</v>
      </c>
      <c r="AS95" s="921" t="s">
        <v>22324</v>
      </c>
      <c r="AT95" s="921" t="s">
        <v>22325</v>
      </c>
      <c r="AU95" s="921" t="s">
        <v>22326</v>
      </c>
      <c r="AV95" s="1946"/>
      <c r="AW95" s="1946"/>
      <c r="AX95" s="1946"/>
      <c r="AY95" s="1946"/>
      <c r="AZ95" s="1946"/>
      <c r="BA95" s="1948"/>
    </row>
    <row r="96" spans="2:53" ht="14.25" customHeight="1" thickBot="1">
      <c r="B96" s="889"/>
      <c r="C96" s="54"/>
      <c r="D96" s="54"/>
      <c r="E96" s="54"/>
      <c r="F96" s="54"/>
      <c r="G96" s="54"/>
      <c r="H96" s="54"/>
      <c r="I96" s="54"/>
      <c r="J96" s="54"/>
      <c r="K96" s="54"/>
      <c r="L96" s="54"/>
      <c r="M96" s="102"/>
      <c r="N96" s="102"/>
      <c r="O96" s="102"/>
      <c r="P96" s="102"/>
      <c r="Q96" s="107"/>
      <c r="R96" s="1941"/>
      <c r="S96" s="1941"/>
      <c r="T96" s="1848"/>
      <c r="U96" s="1848"/>
      <c r="V96" s="1848"/>
      <c r="W96" s="1890"/>
      <c r="X96" s="321">
        <f t="shared" si="57"/>
        <v>0</v>
      </c>
      <c r="Y96" s="1895"/>
      <c r="Z96" s="1848"/>
      <c r="AA96" s="1848"/>
      <c r="AB96" s="1848"/>
      <c r="AC96" s="1848"/>
      <c r="AD96" s="1848"/>
      <c r="AE96" s="1902"/>
      <c r="AF96" s="1902"/>
      <c r="AG96" s="1902"/>
      <c r="AH96" s="1902"/>
      <c r="AI96" s="1902"/>
      <c r="AJ96" s="1902"/>
      <c r="AK96" s="1902"/>
      <c r="AL96" s="1895"/>
      <c r="AM96" s="1848"/>
      <c r="AN96" s="889"/>
      <c r="AO96" s="54"/>
      <c r="AP96" s="54"/>
      <c r="AQ96" s="54"/>
      <c r="AR96" s="54"/>
      <c r="AS96" s="54"/>
      <c r="AT96" s="54"/>
      <c r="AU96" s="54"/>
      <c r="AV96" s="54"/>
      <c r="AW96" s="102"/>
      <c r="AX96" s="102"/>
      <c r="AY96" s="102"/>
      <c r="AZ96" s="102"/>
      <c r="BA96" s="107"/>
    </row>
    <row r="97" spans="2:53" ht="20.25" customHeight="1" thickBot="1">
      <c r="B97" s="920" t="s">
        <v>22327</v>
      </c>
      <c r="C97" s="54"/>
      <c r="D97" s="54"/>
      <c r="E97" s="54"/>
      <c r="F97" s="54"/>
      <c r="G97" s="54"/>
      <c r="H97" s="54"/>
      <c r="I97" s="54"/>
      <c r="J97" s="54"/>
      <c r="K97" s="54"/>
      <c r="L97" s="54"/>
      <c r="M97" s="102"/>
      <c r="N97" s="102"/>
      <c r="O97" s="102"/>
      <c r="P97" s="102"/>
      <c r="Q97" s="107"/>
      <c r="R97" s="1941"/>
      <c r="S97" s="1941"/>
      <c r="T97" s="1848"/>
      <c r="U97" s="1848"/>
      <c r="V97" s="1848"/>
      <c r="W97" s="1890"/>
      <c r="X97" s="321">
        <f t="shared" si="57"/>
        <v>0</v>
      </c>
      <c r="Y97" s="1895"/>
      <c r="Z97" s="1848"/>
      <c r="AA97" s="1848"/>
      <c r="AB97" s="1848"/>
      <c r="AC97" s="1848"/>
      <c r="AD97" s="1848"/>
      <c r="AE97" s="1902"/>
      <c r="AF97" s="1902"/>
      <c r="AG97" s="1902"/>
      <c r="AH97" s="1902"/>
      <c r="AI97" s="1902"/>
      <c r="AJ97" s="1902"/>
      <c r="AK97" s="1902"/>
      <c r="AL97" s="1895"/>
      <c r="AM97" s="1848"/>
      <c r="AN97" s="390" t="s">
        <v>22327</v>
      </c>
      <c r="AO97" s="54"/>
      <c r="AP97" s="54"/>
      <c r="AQ97" s="54"/>
      <c r="AR97" s="54"/>
      <c r="AS97" s="54"/>
      <c r="AT97" s="54"/>
      <c r="AU97" s="54"/>
      <c r="AV97" s="54"/>
      <c r="AW97" s="102"/>
      <c r="AX97" s="102"/>
      <c r="AY97" s="102"/>
      <c r="AZ97" s="102"/>
      <c r="BA97" s="107"/>
    </row>
    <row r="98" spans="2:53" ht="32.25" customHeight="1">
      <c r="B98" s="897" t="s">
        <v>22328</v>
      </c>
      <c r="C98" s="710" t="s">
        <v>21753</v>
      </c>
      <c r="D98" s="379" t="s">
        <v>813</v>
      </c>
      <c r="E98" s="379">
        <v>3</v>
      </c>
      <c r="F98" s="502">
        <f>IFERROR(SUM(F10,F13,F16,F19,F22,F25,F31,F34,F37,F40,F43,F46,F64,F67,F70,F73,F76,F79,F82,F85,F87,F89,F91,F93), 0)</f>
        <v>1.8470000000000002</v>
      </c>
      <c r="G98" s="502">
        <f t="shared" ref="G98:I98" si="98">IFERROR(SUM(G10,G13,G16,G19,G22,G25,G31,G34,G37,G40,G43,G46,G64,G67,G70,G73,G76,G79,G82,G85,G87,G89,G91,G93), 0)</f>
        <v>0</v>
      </c>
      <c r="H98" s="502">
        <f t="shared" si="98"/>
        <v>0</v>
      </c>
      <c r="I98" s="502">
        <f t="shared" si="98"/>
        <v>10.147</v>
      </c>
      <c r="J98" s="502">
        <f>IFERROR(SUM(J10,J13,J16,J19,J22,J25,J31,J34,J37,J40,J43,J46,J64,J67,J70,J73,J76,J79,J82,J85,J87,J89,J91,J93,J52,J55,J58), 0)</f>
        <v>2.577</v>
      </c>
      <c r="K98" s="502">
        <f>IFERROR(SUM(F98:J98), 0)</f>
        <v>14.571</v>
      </c>
      <c r="L98" s="1947"/>
      <c r="M98" s="1947"/>
      <c r="N98" s="1947"/>
      <c r="O98" s="1947"/>
      <c r="P98" s="1947"/>
      <c r="Q98" s="1949"/>
      <c r="R98" s="1848"/>
      <c r="S98" s="711" t="s">
        <v>22329</v>
      </c>
      <c r="T98" s="1848"/>
      <c r="U98" s="1891"/>
      <c r="V98" s="1848"/>
      <c r="W98" s="1890"/>
      <c r="X98" s="321">
        <f t="shared" si="57"/>
        <v>0</v>
      </c>
      <c r="Y98" s="1895"/>
      <c r="Z98" s="1848"/>
      <c r="AA98" s="1848"/>
      <c r="AB98" s="1848"/>
      <c r="AC98" s="1848"/>
      <c r="AD98" s="1848"/>
      <c r="AE98" s="1902"/>
      <c r="AF98" s="1902"/>
      <c r="AG98" s="1902"/>
      <c r="AH98" s="1902"/>
      <c r="AI98" s="1902"/>
      <c r="AJ98" s="1902"/>
      <c r="AK98" s="1902"/>
      <c r="AL98" s="1895"/>
      <c r="AM98" s="1848"/>
      <c r="AN98" s="394" t="s">
        <v>22328</v>
      </c>
      <c r="AO98" s="710" t="s">
        <v>21753</v>
      </c>
      <c r="AP98" s="908" t="s">
        <v>22330</v>
      </c>
      <c r="AQ98" s="908" t="s">
        <v>22331</v>
      </c>
      <c r="AR98" s="908" t="s">
        <v>22332</v>
      </c>
      <c r="AS98" s="908" t="s">
        <v>22333</v>
      </c>
      <c r="AT98" s="908" t="s">
        <v>22334</v>
      </c>
      <c r="AU98" s="908" t="s">
        <v>22335</v>
      </c>
      <c r="AV98" s="1947"/>
      <c r="AW98" s="1947"/>
      <c r="AX98" s="1947"/>
      <c r="AY98" s="1947"/>
      <c r="AZ98" s="1947"/>
      <c r="BA98" s="1949"/>
    </row>
    <row r="99" spans="2:53" ht="32.25" customHeight="1">
      <c r="B99" s="901" t="s">
        <v>22328</v>
      </c>
      <c r="C99" s="1806" t="s">
        <v>21761</v>
      </c>
      <c r="D99" s="375" t="s">
        <v>813</v>
      </c>
      <c r="E99" s="375">
        <v>3</v>
      </c>
      <c r="F99" s="501">
        <f>IFERROR(SUM(F11,F14,F17,F20,F23,F26,F32,F35,F38,F41,F44,F47,F65,F68,F71,F74,F77,F80,F83,F86,F88,F90,F92,F94), 0)</f>
        <v>0</v>
      </c>
      <c r="G99" s="501">
        <f t="shared" ref="G99:I99" si="99">IFERROR(SUM(G11,G14,G17,G20,G23,G26,G32,G35,G38,G41,G44,G47,G65,G68,G71,G74,G77,G80,G83,G86,G88,G90,G92,G94), 0)</f>
        <v>0</v>
      </c>
      <c r="H99" s="501">
        <f t="shared" si="99"/>
        <v>0</v>
      </c>
      <c r="I99" s="501">
        <f t="shared" si="99"/>
        <v>0</v>
      </c>
      <c r="J99" s="501">
        <f>IFERROR(SUM(J11,J14,J17,J20,J23,J26,J32,J35,J38,J41,J44,J47,J65,J68,J71,J74,J77,J80,J83,J86,J88,J90,J92,J94,J53,J56,J59), 0)</f>
        <v>0</v>
      </c>
      <c r="K99" s="501">
        <f>IFERROR(SUM(F99:J99), 0)</f>
        <v>0</v>
      </c>
      <c r="L99" s="1944"/>
      <c r="M99" s="1944"/>
      <c r="N99" s="1944"/>
      <c r="O99" s="1944"/>
      <c r="P99" s="1944"/>
      <c r="Q99" s="1945"/>
      <c r="R99" s="1848"/>
      <c r="S99" s="712" t="s">
        <v>22336</v>
      </c>
      <c r="T99" s="1848"/>
      <c r="U99" s="1892"/>
      <c r="V99" s="1848"/>
      <c r="W99" s="1890"/>
      <c r="X99" s="321">
        <f t="shared" si="57"/>
        <v>0</v>
      </c>
      <c r="Y99" s="1895"/>
      <c r="Z99" s="1848"/>
      <c r="AA99" s="1848"/>
      <c r="AB99" s="1848"/>
      <c r="AC99" s="1848"/>
      <c r="AD99" s="1848"/>
      <c r="AE99" s="1902"/>
      <c r="AF99" s="1902"/>
      <c r="AG99" s="1902"/>
      <c r="AH99" s="1902"/>
      <c r="AI99" s="1902"/>
      <c r="AJ99" s="1902"/>
      <c r="AK99" s="1902"/>
      <c r="AL99" s="1895"/>
      <c r="AM99" s="1848"/>
      <c r="AN99" s="1805" t="s">
        <v>22328</v>
      </c>
      <c r="AO99" s="1806" t="s">
        <v>21761</v>
      </c>
      <c r="AP99" s="895" t="s">
        <v>22337</v>
      </c>
      <c r="AQ99" s="895" t="s">
        <v>22338</v>
      </c>
      <c r="AR99" s="895" t="s">
        <v>22339</v>
      </c>
      <c r="AS99" s="895" t="s">
        <v>22340</v>
      </c>
      <c r="AT99" s="895" t="s">
        <v>22341</v>
      </c>
      <c r="AU99" s="895" t="s">
        <v>22342</v>
      </c>
      <c r="AV99" s="1944"/>
      <c r="AW99" s="1944"/>
      <c r="AX99" s="1944"/>
      <c r="AY99" s="1944"/>
      <c r="AZ99" s="1944"/>
      <c r="BA99" s="1945"/>
    </row>
    <row r="100" spans="2:53" ht="32.25" customHeight="1" thickBot="1">
      <c r="B100" s="919" t="s">
        <v>22328</v>
      </c>
      <c r="C100" s="1810" t="s">
        <v>21769</v>
      </c>
      <c r="D100" s="382" t="s">
        <v>813</v>
      </c>
      <c r="E100" s="382">
        <v>3</v>
      </c>
      <c r="F100" s="391">
        <f>IFERROR(F98 + F99, 0)</f>
        <v>1.8470000000000002</v>
      </c>
      <c r="G100" s="391">
        <f t="shared" ref="G100:I100" si="100">IFERROR(G98 + G99, 0)</f>
        <v>0</v>
      </c>
      <c r="H100" s="391">
        <f t="shared" si="100"/>
        <v>0</v>
      </c>
      <c r="I100" s="391">
        <f t="shared" si="100"/>
        <v>10.147</v>
      </c>
      <c r="J100" s="391">
        <f>IFERROR(J98 + J99, 0)</f>
        <v>2.577</v>
      </c>
      <c r="K100" s="391">
        <f>IFERROR(SUM(F100:J100), 0)</f>
        <v>14.571</v>
      </c>
      <c r="L100" s="1946"/>
      <c r="M100" s="1946"/>
      <c r="N100" s="1946"/>
      <c r="O100" s="1946"/>
      <c r="P100" s="1946"/>
      <c r="Q100" s="1948"/>
      <c r="R100" s="1848"/>
      <c r="S100" s="713" t="s">
        <v>22343</v>
      </c>
      <c r="T100" s="1848"/>
      <c r="U100" s="1893"/>
      <c r="V100" s="1848"/>
      <c r="W100" s="1890"/>
      <c r="X100" s="321">
        <f t="shared" si="57"/>
        <v>0</v>
      </c>
      <c r="Y100" s="1895"/>
      <c r="Z100" s="1848"/>
      <c r="AA100" s="1848"/>
      <c r="AB100" s="1848"/>
      <c r="AC100" s="1848"/>
      <c r="AD100" s="1848"/>
      <c r="AE100" s="1902"/>
      <c r="AF100" s="1902"/>
      <c r="AG100" s="1902"/>
      <c r="AH100" s="1902"/>
      <c r="AI100" s="1902"/>
      <c r="AJ100" s="1902"/>
      <c r="AK100" s="1902"/>
      <c r="AL100" s="1895"/>
      <c r="AM100" s="1848"/>
      <c r="AN100" s="1809" t="s">
        <v>22328</v>
      </c>
      <c r="AO100" s="1810" t="s">
        <v>21769</v>
      </c>
      <c r="AP100" s="921" t="s">
        <v>22344</v>
      </c>
      <c r="AQ100" s="921" t="s">
        <v>22345</v>
      </c>
      <c r="AR100" s="921" t="s">
        <v>22346</v>
      </c>
      <c r="AS100" s="921" t="s">
        <v>22347</v>
      </c>
      <c r="AT100" s="921" t="s">
        <v>22348</v>
      </c>
      <c r="AU100" s="921" t="s">
        <v>22349</v>
      </c>
      <c r="AV100" s="1946"/>
      <c r="AW100" s="1946"/>
      <c r="AX100" s="1946"/>
      <c r="AY100" s="1946"/>
      <c r="AZ100" s="1946"/>
      <c r="BA100" s="1948"/>
    </row>
    <row r="101" spans="2:53" ht="8.25" customHeight="1">
      <c r="B101" s="1950"/>
      <c r="C101" s="1848"/>
      <c r="D101" s="1848"/>
      <c r="E101" s="1848"/>
      <c r="F101" s="1848"/>
      <c r="G101" s="1848"/>
      <c r="H101" s="1848"/>
      <c r="I101" s="1848"/>
      <c r="J101" s="1848"/>
      <c r="K101" s="1848"/>
      <c r="L101" s="1848"/>
      <c r="M101" s="1848"/>
      <c r="N101" s="1848"/>
      <c r="O101" s="1848"/>
      <c r="P101" s="1848"/>
      <c r="Q101" s="1848"/>
      <c r="R101" s="1848"/>
      <c r="S101" s="1848"/>
      <c r="T101" s="1848"/>
      <c r="U101" s="1848"/>
      <c r="V101" s="1848"/>
      <c r="W101" s="1902"/>
      <c r="X101" s="1902"/>
      <c r="Y101" s="1902"/>
      <c r="Z101" s="1902"/>
      <c r="AA101" s="1902"/>
      <c r="AB101" s="1902"/>
      <c r="AC101" s="1902"/>
      <c r="AD101" s="1902"/>
      <c r="AE101" s="1902"/>
      <c r="AF101" s="1902"/>
      <c r="AG101" s="1902"/>
      <c r="AH101" s="1902"/>
      <c r="AI101" s="1902"/>
      <c r="AJ101" s="1902"/>
      <c r="AK101" s="1902"/>
      <c r="AL101" s="1902"/>
      <c r="AM101" s="1848"/>
      <c r="AN101" s="1950"/>
      <c r="AO101" s="1848"/>
      <c r="AP101" s="1848"/>
      <c r="AQ101" s="1848"/>
      <c r="AR101" s="1848"/>
      <c r="AS101" s="1848"/>
      <c r="AT101" s="1848"/>
      <c r="AU101" s="1848"/>
      <c r="AV101" s="1848"/>
      <c r="AW101" s="1848"/>
      <c r="AX101" s="1848"/>
      <c r="AY101" s="1848"/>
      <c r="AZ101" s="1848"/>
      <c r="BA101" s="1848"/>
    </row>
    <row r="102" spans="2:53" ht="16.5" customHeight="1">
      <c r="B102" s="1950"/>
      <c r="C102" s="1848"/>
      <c r="D102" s="1848"/>
      <c r="E102" s="1848"/>
      <c r="F102" s="1848"/>
      <c r="G102" s="1848"/>
      <c r="H102" s="1848"/>
      <c r="I102" s="1848"/>
      <c r="J102" s="1848"/>
      <c r="K102" s="1848"/>
      <c r="L102" s="1848"/>
      <c r="M102" s="1848"/>
      <c r="N102" s="1848"/>
      <c r="O102" s="1848"/>
      <c r="P102" s="1848"/>
      <c r="Q102" s="1848"/>
      <c r="R102" s="1848"/>
      <c r="S102" s="1848"/>
      <c r="T102" s="1848"/>
      <c r="U102" s="1848"/>
      <c r="V102" s="1848"/>
      <c r="W102" s="1902"/>
      <c r="X102" s="1902"/>
      <c r="Y102" s="1902"/>
      <c r="Z102" s="1902"/>
      <c r="AA102" s="1902"/>
      <c r="AB102" s="1902"/>
      <c r="AC102" s="1902"/>
      <c r="AD102" s="1902"/>
      <c r="AE102" s="1902"/>
      <c r="AF102" s="1902"/>
      <c r="AG102" s="1902"/>
      <c r="AH102" s="1902"/>
      <c r="AI102" s="1902"/>
      <c r="AJ102" s="1902"/>
      <c r="AK102" s="1902"/>
      <c r="AL102" s="1902"/>
      <c r="AM102" s="1848"/>
      <c r="AN102" s="1950"/>
      <c r="AO102" s="1848"/>
      <c r="AP102" s="1848"/>
      <c r="AQ102" s="1848"/>
      <c r="AR102" s="1848"/>
      <c r="AS102" s="1848"/>
      <c r="AT102" s="1848"/>
      <c r="AU102" s="1848"/>
      <c r="AV102" s="1848"/>
      <c r="AW102" s="1848"/>
      <c r="AX102" s="1848"/>
      <c r="AY102" s="1848"/>
      <c r="AZ102" s="1848"/>
      <c r="BA102" s="1848"/>
    </row>
  </sheetData>
  <sheetProtection algorithmName="SHA-512" hashValue="Osy/hXbFlr3tco1SKyfOQZdZte2sRQnPOfvF11qj6qX8nODNbkAsDQIt6MwVo4a834Q9H+412CMrGvPfaK/H9Q==" saltValue="z27MFSk8qzxOnLUlnIQ74Q==" spinCount="100000" sheet="1" objects="1" scenarios="1"/>
  <mergeCells count="26">
    <mergeCell ref="R1:S1"/>
    <mergeCell ref="B3:U3"/>
    <mergeCell ref="B5:C7"/>
    <mergeCell ref="AN3:BA3"/>
    <mergeCell ref="AW6:AZ6"/>
    <mergeCell ref="BA6:BA7"/>
    <mergeCell ref="D5:D7"/>
    <mergeCell ref="E5:E7"/>
    <mergeCell ref="F5:K5"/>
    <mergeCell ref="L5:Q5"/>
    <mergeCell ref="S5:S7"/>
    <mergeCell ref="F6:F7"/>
    <mergeCell ref="AV6:AV7"/>
    <mergeCell ref="AV5:BA5"/>
    <mergeCell ref="AU6:AU7"/>
    <mergeCell ref="G6:J6"/>
    <mergeCell ref="K6:K7"/>
    <mergeCell ref="L6:L7"/>
    <mergeCell ref="Z8:AC8"/>
    <mergeCell ref="M6:P6"/>
    <mergeCell ref="Q6:Q7"/>
    <mergeCell ref="AP6:AP7"/>
    <mergeCell ref="AQ6:AT6"/>
    <mergeCell ref="U5:U7"/>
    <mergeCell ref="AN5:AO7"/>
    <mergeCell ref="AP5:AU5"/>
  </mergeCells>
  <conditionalFormatting sqref="X10:X100">
    <cfRule type="cellIs" dxfId="79" priority="1" operator="equal">
      <formula>0</formula>
    </cfRule>
  </conditionalFormatting>
  <dataValidations count="1">
    <dataValidation type="custom" allowBlank="1" showErrorMessage="1" errorTitle="Input Error" error="Please enter a numeric value." sqref="F13:J14 F16:J17 F22:J23 F19:J20 F25:J26 F31:J32 F34:J35 F37:J38 F40:J41 F43:J44 F46:J47 F64:J65 F67:J68 F70:J71 F73:J74 F76:J77 F79:J80 F82:J83 F85:J94 L37:P38 F10:J11 F52:J53 F55:J56 F58:J59">
      <formula1>ISNUMBER(F10)</formula1>
    </dataValidation>
  </dataValidations>
  <pageMargins left="0.7" right="0.7" top="0.75" bottom="0.75" header="0.3" footer="0.3"/>
  <pageSetup paperSize="8" scale="54" fitToHeight="2" orientation="portrait" r:id="rId1"/>
  <headerFooter>
    <oddHeader>&amp;L&amp;F&amp;CSheet: &amp;A&amp;ROFFICIAL</oddHeader>
    <oddFooter>&amp;LPrinted on: &amp;D at &amp;T&amp;CPage &amp;P of &amp;N&amp;ROfwat</oddFooter>
  </headerFooter>
  <ignoredErrors>
    <ignoredError sqref="K11:K27 K31:K32 K34:K38 K43:K44 K45:K47 K49 K40:K41 K64:K66 K71 K68:K70 K73:K95" formulaRange="1"/>
    <ignoredError sqref="K39" formula="1" formulaRange="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B1:BS95"/>
  <sheetViews>
    <sheetView showGridLines="0" zoomScale="40" zoomScaleNormal="40" zoomScaleSheetLayoutView="100" workbookViewId="0"/>
  </sheetViews>
  <sheetFormatPr defaultColWidth="9" defaultRowHeight="24" customHeight="1"/>
  <cols>
    <col min="1" max="1" width="1.625" style="312" customWidth="1"/>
    <col min="2" max="2" width="36.125" style="335" customWidth="1"/>
    <col min="3" max="3" width="6.125" style="312" customWidth="1"/>
    <col min="4" max="4" width="7" style="312" customWidth="1"/>
    <col min="5" max="5" width="5.5" style="312" customWidth="1"/>
    <col min="6" max="23" width="12.625" style="312" customWidth="1"/>
    <col min="24" max="24" width="1.625" style="312" customWidth="1"/>
    <col min="25" max="25" width="12.625" style="312" customWidth="1"/>
    <col min="26" max="26" width="1.625" style="314" customWidth="1"/>
    <col min="27" max="27" width="33.625" style="314" customWidth="1"/>
    <col min="28" max="29" width="1.625" style="314" customWidth="1"/>
    <col min="30" max="30" width="25" style="314" customWidth="1"/>
    <col min="31" max="31" width="1.625" style="314" customWidth="1"/>
    <col min="32" max="48" width="6.125" style="314" hidden="1" customWidth="1"/>
    <col min="49" max="49" width="1.625" style="314" hidden="1" customWidth="1"/>
    <col min="50" max="50" width="1.625" style="314" customWidth="1"/>
    <col min="51" max="51" width="36.125" style="314" customWidth="1"/>
    <col min="52" max="52" width="6.125" style="314" customWidth="1"/>
    <col min="53" max="54" width="17.625" style="314" customWidth="1"/>
    <col min="55" max="70" width="17.625" style="312" customWidth="1"/>
    <col min="71" max="71" width="1.625" style="312" customWidth="1"/>
    <col min="72" max="16384" width="9" style="312"/>
  </cols>
  <sheetData>
    <row r="1" spans="2:71" s="135" customFormat="1" ht="29.25" customHeight="1">
      <c r="B1" s="333" t="s">
        <v>22350</v>
      </c>
      <c r="C1" s="333"/>
      <c r="D1" s="333"/>
      <c r="E1" s="333"/>
      <c r="F1" s="333"/>
      <c r="G1" s="333"/>
      <c r="H1" s="333"/>
      <c r="I1" s="333"/>
      <c r="J1" s="333"/>
      <c r="K1" s="333"/>
      <c r="L1" s="333"/>
      <c r="M1" s="333"/>
      <c r="N1" s="333"/>
      <c r="O1" s="333"/>
      <c r="P1" s="333"/>
      <c r="Q1" s="333"/>
      <c r="R1" s="333"/>
      <c r="S1" s="333"/>
      <c r="T1" s="333"/>
      <c r="U1" s="333"/>
      <c r="V1" s="333"/>
      <c r="W1" s="333"/>
      <c r="X1" s="2086"/>
      <c r="Y1" s="2086"/>
      <c r="Z1" s="1848"/>
      <c r="AA1" s="1848"/>
      <c r="AB1" s="1848"/>
      <c r="AC1" s="1890"/>
      <c r="AD1" s="334"/>
      <c r="AE1" s="1721"/>
      <c r="AN1" s="331"/>
      <c r="AW1" s="305"/>
      <c r="AY1" s="333" t="s">
        <v>22350</v>
      </c>
      <c r="AZ1" s="333"/>
      <c r="BA1" s="333"/>
      <c r="BB1" s="333"/>
      <c r="BC1" s="333"/>
      <c r="BD1" s="333"/>
      <c r="BE1" s="333"/>
      <c r="BF1" s="333"/>
      <c r="BG1" s="333"/>
      <c r="BH1" s="333"/>
      <c r="BI1" s="333"/>
      <c r="BJ1" s="333"/>
      <c r="BK1" s="333"/>
      <c r="BL1" s="333"/>
      <c r="BM1" s="333"/>
      <c r="BN1" s="333"/>
      <c r="BO1" s="333"/>
      <c r="BP1" s="333"/>
      <c r="BQ1" s="333"/>
      <c r="BR1" s="333"/>
    </row>
    <row r="2" spans="2:71" s="135" customFormat="1" ht="29.25" customHeight="1">
      <c r="B2" s="333" t="str">
        <f>Validation!B4</f>
        <v>South Staffordshire / Cambridge Water</v>
      </c>
      <c r="C2" s="98"/>
      <c r="D2" s="98"/>
      <c r="E2" s="98"/>
      <c r="F2" s="76"/>
      <c r="G2" s="76"/>
      <c r="H2" s="76"/>
      <c r="I2" s="76"/>
      <c r="J2" s="76"/>
      <c r="K2" s="76"/>
      <c r="L2" s="76"/>
      <c r="M2" s="76"/>
      <c r="N2" s="76"/>
      <c r="O2" s="76"/>
      <c r="P2" s="76"/>
      <c r="Q2" s="76"/>
      <c r="R2" s="76"/>
      <c r="S2" s="76"/>
      <c r="T2" s="76"/>
      <c r="U2" s="76"/>
      <c r="V2" s="76"/>
      <c r="W2" s="76"/>
      <c r="X2" s="98"/>
      <c r="Y2" s="98"/>
      <c r="Z2" s="1848"/>
      <c r="AA2" s="1848"/>
      <c r="AB2" s="1848"/>
      <c r="AC2" s="1890"/>
      <c r="AD2" s="334"/>
      <c r="AE2" s="1721"/>
      <c r="AN2" s="331"/>
      <c r="AW2" s="305"/>
      <c r="AY2" s="333" t="str">
        <f>Validation!B4</f>
        <v>South Staffordshire / Cambridge Water</v>
      </c>
      <c r="AZ2" s="98"/>
      <c r="BA2" s="76"/>
      <c r="BB2" s="76"/>
      <c r="BC2" s="76"/>
      <c r="BD2" s="76"/>
      <c r="BE2" s="76"/>
      <c r="BF2" s="76"/>
      <c r="BG2" s="76"/>
      <c r="BH2" s="76"/>
      <c r="BI2" s="76"/>
      <c r="BJ2" s="76"/>
      <c r="BK2" s="76"/>
      <c r="BL2" s="76"/>
      <c r="BM2" s="76"/>
      <c r="BN2" s="76"/>
      <c r="BO2" s="76"/>
      <c r="BP2" s="76"/>
      <c r="BQ2" s="76"/>
      <c r="BR2" s="76"/>
    </row>
    <row r="3" spans="2:71" ht="45.75" customHeight="1">
      <c r="B3" s="2197" t="s">
        <v>740</v>
      </c>
      <c r="C3" s="2197"/>
      <c r="D3" s="2197"/>
      <c r="E3" s="2197"/>
      <c r="F3" s="2197"/>
      <c r="G3" s="2197"/>
      <c r="H3" s="2197"/>
      <c r="I3" s="2197"/>
      <c r="J3" s="2197"/>
      <c r="K3" s="2197"/>
      <c r="L3" s="2197"/>
      <c r="M3" s="2197"/>
      <c r="N3" s="2197"/>
      <c r="O3" s="2197"/>
      <c r="P3" s="2197"/>
      <c r="Q3" s="2197"/>
      <c r="R3" s="2197"/>
      <c r="S3" s="2197"/>
      <c r="T3" s="2197"/>
      <c r="U3" s="2197"/>
      <c r="V3" s="2197"/>
      <c r="W3" s="2197"/>
      <c r="X3" s="2197"/>
      <c r="Y3" s="2197"/>
      <c r="Z3" s="2197"/>
      <c r="AA3" s="2197"/>
      <c r="AB3" s="16"/>
      <c r="AC3" s="1723"/>
      <c r="AD3" s="1886"/>
      <c r="AE3" s="1890"/>
      <c r="AF3" s="1848"/>
      <c r="AG3" s="1848"/>
      <c r="AH3" s="1848"/>
      <c r="AI3" s="1848"/>
      <c r="AJ3" s="1848"/>
      <c r="AK3" s="1848"/>
      <c r="AL3" s="1848"/>
      <c r="AM3" s="1848"/>
      <c r="AN3" s="1902"/>
      <c r="AO3" s="1848"/>
      <c r="AP3" s="1848"/>
      <c r="AQ3" s="1848"/>
      <c r="AR3" s="1848"/>
      <c r="AS3" s="1848"/>
      <c r="AT3" s="1848"/>
      <c r="AU3" s="1848"/>
      <c r="AV3" s="1848"/>
      <c r="AW3" s="1895"/>
      <c r="AX3" s="1848"/>
      <c r="AY3" s="2197" t="s">
        <v>740</v>
      </c>
      <c r="AZ3" s="2197"/>
      <c r="BA3" s="2197"/>
      <c r="BB3" s="2197"/>
      <c r="BC3" s="2197"/>
      <c r="BD3" s="2197"/>
      <c r="BE3" s="2197"/>
      <c r="BF3" s="2197"/>
      <c r="BG3" s="2197"/>
      <c r="BH3" s="2197"/>
      <c r="BI3" s="2197"/>
      <c r="BJ3" s="2197"/>
      <c r="BK3" s="2197"/>
      <c r="BL3" s="2197"/>
      <c r="BM3" s="2197"/>
      <c r="BN3" s="2197"/>
      <c r="BO3" s="2197"/>
      <c r="BP3" s="2197"/>
      <c r="BQ3" s="2197"/>
      <c r="BR3" s="2197"/>
      <c r="BS3" s="1848"/>
    </row>
    <row r="4" spans="2:71" ht="15" customHeight="1" thickBot="1">
      <c r="B4" s="99"/>
      <c r="C4" s="99"/>
      <c r="D4" s="99"/>
      <c r="E4" s="99"/>
      <c r="F4" s="99"/>
      <c r="G4" s="99"/>
      <c r="H4" s="99"/>
      <c r="I4" s="99"/>
      <c r="J4" s="99"/>
      <c r="K4" s="99"/>
      <c r="L4" s="99"/>
      <c r="M4" s="99"/>
      <c r="N4" s="99"/>
      <c r="O4" s="99"/>
      <c r="P4" s="99"/>
      <c r="Q4" s="99"/>
      <c r="R4" s="99"/>
      <c r="S4" s="99"/>
      <c r="T4" s="99"/>
      <c r="U4" s="99"/>
      <c r="V4" s="99"/>
      <c r="W4" s="99"/>
      <c r="X4" s="49"/>
      <c r="Y4" s="16"/>
      <c r="Z4" s="16"/>
      <c r="AA4" s="16"/>
      <c r="AB4" s="16"/>
      <c r="AC4" s="1723"/>
      <c r="AD4" s="1886"/>
      <c r="AE4" s="1890"/>
      <c r="AF4" s="1848"/>
      <c r="AG4" s="1848"/>
      <c r="AH4" s="1848"/>
      <c r="AI4" s="1848"/>
      <c r="AJ4" s="1848"/>
      <c r="AK4" s="1848"/>
      <c r="AL4" s="1848"/>
      <c r="AM4" s="1848"/>
      <c r="AN4" s="1902"/>
      <c r="AO4" s="1848"/>
      <c r="AP4" s="1848"/>
      <c r="AQ4" s="1848"/>
      <c r="AR4" s="1848"/>
      <c r="AS4" s="1848"/>
      <c r="AT4" s="1848"/>
      <c r="AU4" s="1848"/>
      <c r="AV4" s="1848"/>
      <c r="AW4" s="1895"/>
      <c r="AX4" s="1848"/>
      <c r="AY4" s="99"/>
      <c r="AZ4" s="99"/>
      <c r="BA4" s="99"/>
      <c r="BB4" s="99"/>
      <c r="BC4" s="99"/>
      <c r="BD4" s="99"/>
      <c r="BE4" s="99"/>
      <c r="BF4" s="99"/>
      <c r="BG4" s="99"/>
      <c r="BH4" s="99"/>
      <c r="BI4" s="99"/>
      <c r="BJ4" s="99"/>
      <c r="BK4" s="99"/>
      <c r="BL4" s="99"/>
      <c r="BM4" s="99"/>
      <c r="BN4" s="99"/>
      <c r="BO4" s="99"/>
      <c r="BP4" s="99"/>
      <c r="BQ4" s="99"/>
      <c r="BR4" s="99"/>
      <c r="BS4" s="1848"/>
    </row>
    <row r="5" spans="2:71" s="54" customFormat="1" ht="16.350000000000001" customHeight="1">
      <c r="B5" s="2271" t="s">
        <v>21749</v>
      </c>
      <c r="C5" s="2267"/>
      <c r="D5" s="2267" t="s">
        <v>801</v>
      </c>
      <c r="E5" s="2267" t="s">
        <v>802</v>
      </c>
      <c r="F5" s="2227" t="s">
        <v>21557</v>
      </c>
      <c r="G5" s="2227"/>
      <c r="H5" s="2227"/>
      <c r="I5" s="2227"/>
      <c r="J5" s="2227"/>
      <c r="K5" s="2227"/>
      <c r="L5" s="2227"/>
      <c r="M5" s="2227"/>
      <c r="N5" s="2227"/>
      <c r="O5" s="2227" t="s">
        <v>21750</v>
      </c>
      <c r="P5" s="2227"/>
      <c r="Q5" s="2227"/>
      <c r="R5" s="2227"/>
      <c r="S5" s="2227"/>
      <c r="T5" s="2227"/>
      <c r="U5" s="2227"/>
      <c r="V5" s="2227"/>
      <c r="W5" s="2228"/>
      <c r="X5" s="303"/>
      <c r="Y5" s="2174" t="s">
        <v>806</v>
      </c>
      <c r="Z5" s="16"/>
      <c r="AA5" s="2174" t="s">
        <v>807</v>
      </c>
      <c r="AB5" s="16"/>
      <c r="AC5" s="1723"/>
      <c r="AD5" s="100"/>
      <c r="AE5" s="1722"/>
      <c r="AN5" s="6"/>
      <c r="AW5" s="281"/>
      <c r="AY5" s="2271" t="s">
        <v>21749</v>
      </c>
      <c r="AZ5" s="2267"/>
      <c r="BA5" s="2227" t="s">
        <v>21557</v>
      </c>
      <c r="BB5" s="2227"/>
      <c r="BC5" s="2227"/>
      <c r="BD5" s="2227"/>
      <c r="BE5" s="2227"/>
      <c r="BF5" s="2227"/>
      <c r="BG5" s="2227"/>
      <c r="BH5" s="2227"/>
      <c r="BI5" s="2227"/>
      <c r="BJ5" s="2227" t="s">
        <v>21750</v>
      </c>
      <c r="BK5" s="2227"/>
      <c r="BL5" s="2227"/>
      <c r="BM5" s="2227"/>
      <c r="BN5" s="2227"/>
      <c r="BO5" s="2227"/>
      <c r="BP5" s="2227"/>
      <c r="BQ5" s="2227"/>
      <c r="BR5" s="2228"/>
    </row>
    <row r="6" spans="2:71" s="54" customFormat="1" ht="15.6" customHeight="1">
      <c r="B6" s="2272"/>
      <c r="C6" s="2250"/>
      <c r="D6" s="2237"/>
      <c r="E6" s="2250"/>
      <c r="F6" s="2233" t="s">
        <v>21558</v>
      </c>
      <c r="G6" s="2233"/>
      <c r="H6" s="2233"/>
      <c r="I6" s="2233"/>
      <c r="J6" s="2233"/>
      <c r="K6" s="2229" t="s">
        <v>1740</v>
      </c>
      <c r="L6" s="2229"/>
      <c r="M6" s="2229"/>
      <c r="N6" s="2229" t="s">
        <v>1016</v>
      </c>
      <c r="O6" s="2233" t="s">
        <v>21558</v>
      </c>
      <c r="P6" s="2233"/>
      <c r="Q6" s="2233"/>
      <c r="R6" s="2233"/>
      <c r="S6" s="2233"/>
      <c r="T6" s="2229" t="s">
        <v>1740</v>
      </c>
      <c r="U6" s="2229"/>
      <c r="V6" s="2229"/>
      <c r="W6" s="2231" t="s">
        <v>1016</v>
      </c>
      <c r="X6" s="51"/>
      <c r="Y6" s="2177"/>
      <c r="Z6" s="57"/>
      <c r="AA6" s="2177"/>
      <c r="AB6" s="57"/>
      <c r="AC6" s="1724"/>
      <c r="AD6" s="100"/>
      <c r="AE6" s="1722"/>
      <c r="AN6" s="6"/>
      <c r="AW6" s="281"/>
      <c r="AY6" s="2272"/>
      <c r="AZ6" s="2250"/>
      <c r="BA6" s="2233" t="s">
        <v>21558</v>
      </c>
      <c r="BB6" s="2233"/>
      <c r="BC6" s="2233"/>
      <c r="BD6" s="2233"/>
      <c r="BE6" s="2233"/>
      <c r="BF6" s="2229" t="s">
        <v>1740</v>
      </c>
      <c r="BG6" s="2229"/>
      <c r="BH6" s="2229"/>
      <c r="BI6" s="2229" t="s">
        <v>1016</v>
      </c>
      <c r="BJ6" s="2233" t="s">
        <v>21558</v>
      </c>
      <c r="BK6" s="2233"/>
      <c r="BL6" s="2233"/>
      <c r="BM6" s="2233"/>
      <c r="BN6" s="2233"/>
      <c r="BO6" s="2229" t="s">
        <v>1740</v>
      </c>
      <c r="BP6" s="2229"/>
      <c r="BQ6" s="2229"/>
      <c r="BR6" s="2231" t="s">
        <v>1016</v>
      </c>
    </row>
    <row r="7" spans="2:71" s="54" customFormat="1" ht="51.75" customHeight="1" thickBot="1">
      <c r="B7" s="2273"/>
      <c r="C7" s="2251"/>
      <c r="D7" s="2211"/>
      <c r="E7" s="2251"/>
      <c r="F7" s="1835" t="s">
        <v>20735</v>
      </c>
      <c r="G7" s="1835" t="s">
        <v>20736</v>
      </c>
      <c r="H7" s="1835" t="s">
        <v>20737</v>
      </c>
      <c r="I7" s="1835" t="s">
        <v>20738</v>
      </c>
      <c r="J7" s="1835" t="s">
        <v>21035</v>
      </c>
      <c r="K7" s="1835" t="s">
        <v>20740</v>
      </c>
      <c r="L7" s="1835" t="s">
        <v>20741</v>
      </c>
      <c r="M7" s="1835" t="s">
        <v>20742</v>
      </c>
      <c r="N7" s="2230"/>
      <c r="O7" s="1835" t="s">
        <v>20735</v>
      </c>
      <c r="P7" s="1835" t="s">
        <v>20736</v>
      </c>
      <c r="Q7" s="1835" t="s">
        <v>20737</v>
      </c>
      <c r="R7" s="1835" t="s">
        <v>20738</v>
      </c>
      <c r="S7" s="1835" t="s">
        <v>21035</v>
      </c>
      <c r="T7" s="1835" t="s">
        <v>20740</v>
      </c>
      <c r="U7" s="1835" t="s">
        <v>20741</v>
      </c>
      <c r="V7" s="1835" t="s">
        <v>20742</v>
      </c>
      <c r="W7" s="2232"/>
      <c r="X7" s="51"/>
      <c r="Y7" s="2176"/>
      <c r="Z7" s="923"/>
      <c r="AA7" s="2176"/>
      <c r="AB7" s="923"/>
      <c r="AC7" s="1725"/>
      <c r="AD7" s="267" t="s">
        <v>798</v>
      </c>
      <c r="AE7" s="1722"/>
      <c r="AN7" s="6"/>
      <c r="AW7" s="281"/>
      <c r="AY7" s="2273"/>
      <c r="AZ7" s="2251"/>
      <c r="BA7" s="1835" t="s">
        <v>20735</v>
      </c>
      <c r="BB7" s="1835" t="s">
        <v>20736</v>
      </c>
      <c r="BC7" s="1835" t="s">
        <v>20737</v>
      </c>
      <c r="BD7" s="1835" t="s">
        <v>20738</v>
      </c>
      <c r="BE7" s="1835" t="s">
        <v>21035</v>
      </c>
      <c r="BF7" s="1835" t="s">
        <v>20740</v>
      </c>
      <c r="BG7" s="1835" t="s">
        <v>20741</v>
      </c>
      <c r="BH7" s="1835" t="s">
        <v>20742</v>
      </c>
      <c r="BI7" s="2230"/>
      <c r="BJ7" s="1835" t="s">
        <v>20735</v>
      </c>
      <c r="BK7" s="1835" t="s">
        <v>20736</v>
      </c>
      <c r="BL7" s="1835" t="s">
        <v>20737</v>
      </c>
      <c r="BM7" s="1835" t="s">
        <v>20738</v>
      </c>
      <c r="BN7" s="1835" t="s">
        <v>21035</v>
      </c>
      <c r="BO7" s="1835" t="s">
        <v>20740</v>
      </c>
      <c r="BP7" s="1835" t="s">
        <v>20741</v>
      </c>
      <c r="BQ7" s="1835" t="s">
        <v>20742</v>
      </c>
      <c r="BR7" s="2232"/>
    </row>
    <row r="8" spans="2:71" s="54" customFormat="1" ht="15" customHeight="1" thickBot="1">
      <c r="B8" s="56"/>
      <c r="C8" s="56"/>
      <c r="D8" s="56"/>
      <c r="E8" s="56"/>
      <c r="F8" s="56"/>
      <c r="G8" s="56"/>
      <c r="H8" s="56"/>
      <c r="I8" s="56"/>
      <c r="J8" s="56"/>
      <c r="K8" s="56"/>
      <c r="L8" s="56"/>
      <c r="M8" s="56"/>
      <c r="N8" s="56"/>
      <c r="O8" s="56"/>
      <c r="P8" s="56"/>
      <c r="Q8" s="56"/>
      <c r="R8" s="56"/>
      <c r="S8" s="56"/>
      <c r="T8" s="56"/>
      <c r="U8" s="56"/>
      <c r="V8" s="56"/>
      <c r="W8" s="56"/>
      <c r="X8" s="56"/>
      <c r="Y8" s="56"/>
      <c r="Z8" s="1943"/>
      <c r="AA8" s="1943"/>
      <c r="AB8" s="1943"/>
      <c r="AC8" s="1951"/>
      <c r="AD8" s="100"/>
      <c r="AE8" s="1722"/>
      <c r="AF8" s="2198" t="s">
        <v>799</v>
      </c>
      <c r="AG8" s="2198"/>
      <c r="AH8" s="2198"/>
      <c r="AI8" s="2198"/>
      <c r="AJ8" s="2198"/>
      <c r="AK8" s="2198"/>
      <c r="AL8" s="2198"/>
      <c r="AM8" s="2198"/>
      <c r="AN8" s="2198"/>
      <c r="AO8" s="2198"/>
      <c r="AP8" s="2198"/>
      <c r="AQ8" s="2198"/>
      <c r="AR8" s="2198"/>
      <c r="AS8" s="2198"/>
      <c r="AT8" s="2198"/>
      <c r="AU8" s="2198"/>
      <c r="AV8" s="2198"/>
      <c r="AW8" s="281"/>
      <c r="AY8" s="56"/>
      <c r="AZ8" s="56"/>
      <c r="BA8" s="56"/>
      <c r="BB8" s="56"/>
      <c r="BC8" s="56"/>
      <c r="BD8" s="56"/>
      <c r="BE8" s="56"/>
      <c r="BF8" s="56"/>
      <c r="BG8" s="56"/>
      <c r="BH8" s="56"/>
      <c r="BI8" s="56"/>
      <c r="BJ8" s="56"/>
      <c r="BK8" s="56"/>
      <c r="BL8" s="56"/>
      <c r="BM8" s="56"/>
      <c r="BN8" s="56"/>
      <c r="BO8" s="56"/>
      <c r="BP8" s="56"/>
      <c r="BQ8" s="56"/>
      <c r="BR8" s="56"/>
    </row>
    <row r="9" spans="2:71" s="54" customFormat="1" ht="30.75" customHeight="1" thickBot="1">
      <c r="B9" s="390" t="s">
        <v>21751</v>
      </c>
      <c r="C9" s="56"/>
      <c r="D9" s="56"/>
      <c r="E9" s="56"/>
      <c r="F9" s="56"/>
      <c r="G9" s="56"/>
      <c r="H9" s="56"/>
      <c r="I9" s="56"/>
      <c r="J9" s="56"/>
      <c r="K9" s="56"/>
      <c r="L9" s="56"/>
      <c r="M9" s="56"/>
      <c r="N9" s="56"/>
      <c r="O9" s="56"/>
      <c r="P9" s="56"/>
      <c r="Q9" s="56"/>
      <c r="R9" s="56"/>
      <c r="S9" s="56"/>
      <c r="T9" s="56"/>
      <c r="U9" s="56"/>
      <c r="V9" s="56"/>
      <c r="W9" s="56"/>
      <c r="X9" s="56"/>
      <c r="Y9" s="56"/>
      <c r="Z9" s="1943"/>
      <c r="AA9" s="1943"/>
      <c r="AB9" s="1943"/>
      <c r="AC9" s="1951"/>
      <c r="AD9" s="100"/>
      <c r="AE9" s="1722"/>
      <c r="AF9" s="317" t="s">
        <v>808</v>
      </c>
      <c r="AN9" s="6"/>
      <c r="AO9" s="317"/>
      <c r="AW9" s="281"/>
      <c r="AY9" s="378" t="s">
        <v>21751</v>
      </c>
      <c r="AZ9" s="56"/>
      <c r="BA9" s="56"/>
      <c r="BB9" s="56"/>
      <c r="BC9" s="56"/>
      <c r="BD9" s="56"/>
      <c r="BE9" s="56"/>
      <c r="BF9" s="56"/>
      <c r="BG9" s="56"/>
      <c r="BH9" s="56"/>
      <c r="BI9" s="56"/>
      <c r="BJ9" s="56"/>
      <c r="BK9" s="56"/>
      <c r="BL9" s="56"/>
      <c r="BM9" s="56"/>
      <c r="BN9" s="56"/>
      <c r="BO9" s="56"/>
      <c r="BP9" s="56"/>
      <c r="BQ9" s="56"/>
      <c r="BR9" s="56"/>
    </row>
    <row r="10" spans="2:71" s="102" customFormat="1" ht="33" customHeight="1">
      <c r="B10" s="394" t="s">
        <v>22351</v>
      </c>
      <c r="C10" s="710" t="s">
        <v>21753</v>
      </c>
      <c r="D10" s="379" t="s">
        <v>813</v>
      </c>
      <c r="E10" s="379">
        <v>3</v>
      </c>
      <c r="F10" s="924"/>
      <c r="G10" s="924"/>
      <c r="H10" s="924"/>
      <c r="I10" s="924"/>
      <c r="J10" s="924"/>
      <c r="K10" s="924"/>
      <c r="L10" s="924"/>
      <c r="M10" s="924"/>
      <c r="N10" s="502">
        <f>IFERROR(SUM(F10:M10), 0)</f>
        <v>0</v>
      </c>
      <c r="O10" s="915"/>
      <c r="P10" s="915"/>
      <c r="Q10" s="915"/>
      <c r="R10" s="915"/>
      <c r="S10" s="915"/>
      <c r="T10" s="915"/>
      <c r="U10" s="915"/>
      <c r="V10" s="915"/>
      <c r="W10" s="689"/>
      <c r="X10" s="56"/>
      <c r="Y10" s="385" t="s">
        <v>22352</v>
      </c>
      <c r="Z10" s="45"/>
      <c r="AA10" s="1763"/>
      <c r="AB10" s="45"/>
      <c r="AC10" s="1726"/>
      <c r="AD10" s="321" t="str">
        <f>IF( SUM( AF10:AV10 ) = 0, 0, $AF$9 )</f>
        <v>Please complete all cells in row</v>
      </c>
      <c r="AE10" s="1727"/>
      <c r="AF10" s="323">
        <f t="shared" ref="AF10:AM10" si="0" xml:space="preserve"> IF( ISNUMBER(F10), 0, 1 )</f>
        <v>1</v>
      </c>
      <c r="AG10" s="323">
        <f t="shared" si="0"/>
        <v>1</v>
      </c>
      <c r="AH10" s="323">
        <f t="shared" si="0"/>
        <v>1</v>
      </c>
      <c r="AI10" s="323">
        <f t="shared" si="0"/>
        <v>1</v>
      </c>
      <c r="AJ10" s="323">
        <f t="shared" si="0"/>
        <v>1</v>
      </c>
      <c r="AK10" s="323">
        <f t="shared" si="0"/>
        <v>1</v>
      </c>
      <c r="AL10" s="323">
        <f t="shared" si="0"/>
        <v>1</v>
      </c>
      <c r="AM10" s="323">
        <f t="shared" si="0"/>
        <v>1</v>
      </c>
      <c r="AN10" s="253"/>
      <c r="AW10" s="290"/>
      <c r="AY10" s="394" t="s">
        <v>22351</v>
      </c>
      <c r="AZ10" s="710" t="s">
        <v>21753</v>
      </c>
      <c r="BA10" s="908" t="s">
        <v>22353</v>
      </c>
      <c r="BB10" s="908" t="s">
        <v>22354</v>
      </c>
      <c r="BC10" s="908" t="s">
        <v>22355</v>
      </c>
      <c r="BD10" s="908" t="s">
        <v>22356</v>
      </c>
      <c r="BE10" s="908" t="s">
        <v>22357</v>
      </c>
      <c r="BF10" s="908" t="s">
        <v>22358</v>
      </c>
      <c r="BG10" s="908" t="s">
        <v>22358</v>
      </c>
      <c r="BH10" s="908" t="s">
        <v>22359</v>
      </c>
      <c r="BI10" s="908" t="s">
        <v>22360</v>
      </c>
      <c r="BJ10" s="915"/>
      <c r="BK10" s="915"/>
      <c r="BL10" s="915"/>
      <c r="BM10" s="915"/>
      <c r="BN10" s="915"/>
      <c r="BO10" s="915"/>
      <c r="BP10" s="915"/>
      <c r="BQ10" s="915"/>
      <c r="BR10" s="689"/>
    </row>
    <row r="11" spans="2:71" s="102" customFormat="1" ht="33" customHeight="1">
      <c r="B11" s="1805" t="s">
        <v>22351</v>
      </c>
      <c r="C11" s="1806" t="s">
        <v>21761</v>
      </c>
      <c r="D11" s="375" t="s">
        <v>813</v>
      </c>
      <c r="E11" s="375">
        <v>3</v>
      </c>
      <c r="F11" s="926"/>
      <c r="G11" s="926"/>
      <c r="H11" s="926"/>
      <c r="I11" s="926"/>
      <c r="J11" s="926"/>
      <c r="K11" s="926"/>
      <c r="L11" s="926"/>
      <c r="M11" s="926"/>
      <c r="N11" s="501">
        <f t="shared" ref="N11:N48" si="1">IFERROR(SUM(F11:M11), 0)</f>
        <v>0</v>
      </c>
      <c r="O11" s="603"/>
      <c r="P11" s="603"/>
      <c r="Q11" s="603"/>
      <c r="R11" s="603"/>
      <c r="S11" s="603"/>
      <c r="T11" s="603"/>
      <c r="U11" s="603"/>
      <c r="V11" s="603"/>
      <c r="W11" s="691"/>
      <c r="X11" s="56"/>
      <c r="Y11" s="386" t="s">
        <v>22361</v>
      </c>
      <c r="Z11" s="45"/>
      <c r="AA11" s="1764"/>
      <c r="AB11" s="45"/>
      <c r="AC11" s="1726"/>
      <c r="AD11" s="321" t="str">
        <f t="shared" ref="AD11:AD48" si="2">IF( SUM( AF11:AV11 ) = 0, 0, $AF$9 )</f>
        <v>Please complete all cells in row</v>
      </c>
      <c r="AE11" s="1727"/>
      <c r="AF11" s="323">
        <f t="shared" ref="AF11:AF47" si="3" xml:space="preserve"> IF( ISNUMBER(F11), 0, 1 )</f>
        <v>1</v>
      </c>
      <c r="AG11" s="323">
        <f t="shared" ref="AG11:AG47" si="4" xml:space="preserve"> IF( ISNUMBER(G11), 0, 1 )</f>
        <v>1</v>
      </c>
      <c r="AH11" s="323">
        <f t="shared" ref="AH11:AH47" si="5" xml:space="preserve"> IF( ISNUMBER(H11), 0, 1 )</f>
        <v>1</v>
      </c>
      <c r="AI11" s="323">
        <f t="shared" ref="AI11:AI47" si="6" xml:space="preserve"> IF( ISNUMBER(I11), 0, 1 )</f>
        <v>1</v>
      </c>
      <c r="AJ11" s="323">
        <f t="shared" ref="AJ11:AJ47" si="7" xml:space="preserve"> IF( ISNUMBER(J11), 0, 1 )</f>
        <v>1</v>
      </c>
      <c r="AK11" s="323">
        <f t="shared" ref="AK11:AK47" si="8" xml:space="preserve"> IF( ISNUMBER(K11), 0, 1 )</f>
        <v>1</v>
      </c>
      <c r="AL11" s="323">
        <f t="shared" ref="AL11:AL47" si="9" xml:space="preserve"> IF( ISNUMBER(L11), 0, 1 )</f>
        <v>1</v>
      </c>
      <c r="AM11" s="323">
        <f t="shared" ref="AM11:AM47" si="10" xml:space="preserve"> IF( ISNUMBER(M11), 0, 1 )</f>
        <v>1</v>
      </c>
      <c r="AN11" s="253"/>
      <c r="AW11" s="290"/>
      <c r="AY11" s="1805" t="s">
        <v>22351</v>
      </c>
      <c r="AZ11" s="1806" t="s">
        <v>21761</v>
      </c>
      <c r="BA11" s="895" t="s">
        <v>22362</v>
      </c>
      <c r="BB11" s="895" t="s">
        <v>22363</v>
      </c>
      <c r="BC11" s="895" t="s">
        <v>22364</v>
      </c>
      <c r="BD11" s="895" t="s">
        <v>22365</v>
      </c>
      <c r="BE11" s="895" t="s">
        <v>22366</v>
      </c>
      <c r="BF11" s="895" t="s">
        <v>22367</v>
      </c>
      <c r="BG11" s="895" t="s">
        <v>22367</v>
      </c>
      <c r="BH11" s="895" t="s">
        <v>22368</v>
      </c>
      <c r="BI11" s="895" t="s">
        <v>22369</v>
      </c>
      <c r="BJ11" s="603"/>
      <c r="BK11" s="603"/>
      <c r="BL11" s="603"/>
      <c r="BM11" s="603"/>
      <c r="BN11" s="603"/>
      <c r="BO11" s="603"/>
      <c r="BP11" s="603"/>
      <c r="BQ11" s="603"/>
      <c r="BR11" s="691"/>
    </row>
    <row r="12" spans="2:71" s="102" customFormat="1" ht="33" customHeight="1">
      <c r="B12" s="1805" t="s">
        <v>22351</v>
      </c>
      <c r="C12" s="1806" t="s">
        <v>21769</v>
      </c>
      <c r="D12" s="375" t="s">
        <v>813</v>
      </c>
      <c r="E12" s="375">
        <v>3</v>
      </c>
      <c r="F12" s="501">
        <f>IFERROR(SUM(F10:F11), 0)</f>
        <v>0</v>
      </c>
      <c r="G12" s="501">
        <f t="shared" ref="G12:M12" si="11">IFERROR(SUM(G10:G11), 0)</f>
        <v>0</v>
      </c>
      <c r="H12" s="501">
        <f t="shared" si="11"/>
        <v>0</v>
      </c>
      <c r="I12" s="501">
        <f t="shared" si="11"/>
        <v>0</v>
      </c>
      <c r="J12" s="501">
        <f t="shared" si="11"/>
        <v>0</v>
      </c>
      <c r="K12" s="501">
        <f t="shared" si="11"/>
        <v>0</v>
      </c>
      <c r="L12" s="501">
        <f t="shared" si="11"/>
        <v>0</v>
      </c>
      <c r="M12" s="501">
        <f t="shared" si="11"/>
        <v>0</v>
      </c>
      <c r="N12" s="501">
        <f t="shared" si="1"/>
        <v>0</v>
      </c>
      <c r="O12" s="603"/>
      <c r="P12" s="603"/>
      <c r="Q12" s="603"/>
      <c r="R12" s="603"/>
      <c r="S12" s="603"/>
      <c r="T12" s="603"/>
      <c r="U12" s="603"/>
      <c r="V12" s="603"/>
      <c r="W12" s="691"/>
      <c r="X12" s="56"/>
      <c r="Y12" s="386" t="s">
        <v>22370</v>
      </c>
      <c r="Z12" s="45"/>
      <c r="AA12" s="1764"/>
      <c r="AB12" s="45"/>
      <c r="AC12" s="1726"/>
      <c r="AD12" s="321">
        <f t="shared" si="2"/>
        <v>0</v>
      </c>
      <c r="AE12" s="1727"/>
      <c r="AF12" s="320"/>
      <c r="AG12" s="320"/>
      <c r="AH12" s="320"/>
      <c r="AI12" s="320"/>
      <c r="AJ12" s="320"/>
      <c r="AK12" s="320"/>
      <c r="AL12" s="320"/>
      <c r="AM12" s="320"/>
      <c r="AN12" s="253"/>
      <c r="AW12" s="290"/>
      <c r="AY12" s="1805" t="s">
        <v>22351</v>
      </c>
      <c r="AZ12" s="1806" t="s">
        <v>21769</v>
      </c>
      <c r="BA12" s="895" t="s">
        <v>22371</v>
      </c>
      <c r="BB12" s="895" t="s">
        <v>22372</v>
      </c>
      <c r="BC12" s="895" t="s">
        <v>22373</v>
      </c>
      <c r="BD12" s="895" t="s">
        <v>22374</v>
      </c>
      <c r="BE12" s="895" t="s">
        <v>22375</v>
      </c>
      <c r="BF12" s="895" t="s">
        <v>22376</v>
      </c>
      <c r="BG12" s="895" t="s">
        <v>22376</v>
      </c>
      <c r="BH12" s="895" t="s">
        <v>22377</v>
      </c>
      <c r="BI12" s="895" t="s">
        <v>22378</v>
      </c>
      <c r="BJ12" s="603"/>
      <c r="BK12" s="603"/>
      <c r="BL12" s="603"/>
      <c r="BM12" s="603"/>
      <c r="BN12" s="603"/>
      <c r="BO12" s="603"/>
      <c r="BP12" s="603"/>
      <c r="BQ12" s="603"/>
      <c r="BR12" s="691"/>
    </row>
    <row r="13" spans="2:71" s="102" customFormat="1" ht="33" customHeight="1">
      <c r="B13" s="1805" t="s">
        <v>22379</v>
      </c>
      <c r="C13" s="1806" t="s">
        <v>21753</v>
      </c>
      <c r="D13" s="375" t="s">
        <v>813</v>
      </c>
      <c r="E13" s="375">
        <v>3</v>
      </c>
      <c r="F13" s="926"/>
      <c r="G13" s="926"/>
      <c r="H13" s="926"/>
      <c r="I13" s="926"/>
      <c r="J13" s="926"/>
      <c r="K13" s="926"/>
      <c r="L13" s="926"/>
      <c r="M13" s="926"/>
      <c r="N13" s="501">
        <f t="shared" si="1"/>
        <v>0</v>
      </c>
      <c r="O13" s="603"/>
      <c r="P13" s="603"/>
      <c r="Q13" s="603"/>
      <c r="R13" s="603"/>
      <c r="S13" s="603"/>
      <c r="T13" s="603"/>
      <c r="U13" s="603"/>
      <c r="V13" s="603"/>
      <c r="W13" s="691"/>
      <c r="X13" s="56"/>
      <c r="Y13" s="386" t="s">
        <v>22380</v>
      </c>
      <c r="Z13" s="45"/>
      <c r="AA13" s="1764"/>
      <c r="AB13" s="45"/>
      <c r="AC13" s="1726"/>
      <c r="AD13" s="321" t="str">
        <f t="shared" si="2"/>
        <v>Please complete all cells in row</v>
      </c>
      <c r="AE13" s="1727"/>
      <c r="AF13" s="323">
        <f t="shared" si="3"/>
        <v>1</v>
      </c>
      <c r="AG13" s="323">
        <f t="shared" si="4"/>
        <v>1</v>
      </c>
      <c r="AH13" s="323">
        <f t="shared" si="5"/>
        <v>1</v>
      </c>
      <c r="AI13" s="323">
        <f t="shared" si="6"/>
        <v>1</v>
      </c>
      <c r="AJ13" s="323">
        <f t="shared" si="7"/>
        <v>1</v>
      </c>
      <c r="AK13" s="323">
        <f t="shared" si="8"/>
        <v>1</v>
      </c>
      <c r="AL13" s="323">
        <f t="shared" si="9"/>
        <v>1</v>
      </c>
      <c r="AM13" s="323">
        <f t="shared" si="10"/>
        <v>1</v>
      </c>
      <c r="AN13" s="253"/>
      <c r="AW13" s="290"/>
      <c r="AY13" s="1805" t="s">
        <v>22379</v>
      </c>
      <c r="AZ13" s="1806" t="s">
        <v>21753</v>
      </c>
      <c r="BA13" s="895" t="s">
        <v>22381</v>
      </c>
      <c r="BB13" s="895" t="s">
        <v>22382</v>
      </c>
      <c r="BC13" s="895" t="s">
        <v>22383</v>
      </c>
      <c r="BD13" s="895" t="s">
        <v>22384</v>
      </c>
      <c r="BE13" s="895" t="s">
        <v>22385</v>
      </c>
      <c r="BF13" s="895" t="s">
        <v>22386</v>
      </c>
      <c r="BG13" s="895" t="s">
        <v>22386</v>
      </c>
      <c r="BH13" s="895" t="s">
        <v>22387</v>
      </c>
      <c r="BI13" s="895" t="s">
        <v>22388</v>
      </c>
      <c r="BJ13" s="603"/>
      <c r="BK13" s="603"/>
      <c r="BL13" s="603"/>
      <c r="BM13" s="603"/>
      <c r="BN13" s="603"/>
      <c r="BO13" s="603"/>
      <c r="BP13" s="603"/>
      <c r="BQ13" s="603"/>
      <c r="BR13" s="691"/>
    </row>
    <row r="14" spans="2:71" s="102" customFormat="1" ht="33" customHeight="1">
      <c r="B14" s="1805" t="s">
        <v>22379</v>
      </c>
      <c r="C14" s="1806" t="s">
        <v>21761</v>
      </c>
      <c r="D14" s="375" t="s">
        <v>813</v>
      </c>
      <c r="E14" s="375">
        <v>3</v>
      </c>
      <c r="F14" s="926"/>
      <c r="G14" s="926"/>
      <c r="H14" s="926"/>
      <c r="I14" s="926"/>
      <c r="J14" s="926"/>
      <c r="K14" s="926"/>
      <c r="L14" s="926"/>
      <c r="M14" s="926"/>
      <c r="N14" s="501">
        <f t="shared" si="1"/>
        <v>0</v>
      </c>
      <c r="O14" s="603"/>
      <c r="P14" s="603"/>
      <c r="Q14" s="603"/>
      <c r="R14" s="603"/>
      <c r="S14" s="603"/>
      <c r="T14" s="603"/>
      <c r="U14" s="603"/>
      <c r="V14" s="603"/>
      <c r="W14" s="691"/>
      <c r="X14" s="56"/>
      <c r="Y14" s="386" t="s">
        <v>22389</v>
      </c>
      <c r="Z14" s="45"/>
      <c r="AA14" s="1764"/>
      <c r="AB14" s="45"/>
      <c r="AC14" s="1726"/>
      <c r="AD14" s="321" t="str">
        <f t="shared" si="2"/>
        <v>Please complete all cells in row</v>
      </c>
      <c r="AE14" s="1727"/>
      <c r="AF14" s="323">
        <f t="shared" si="3"/>
        <v>1</v>
      </c>
      <c r="AG14" s="323">
        <f t="shared" si="4"/>
        <v>1</v>
      </c>
      <c r="AH14" s="323">
        <f t="shared" si="5"/>
        <v>1</v>
      </c>
      <c r="AI14" s="323">
        <f t="shared" si="6"/>
        <v>1</v>
      </c>
      <c r="AJ14" s="323">
        <f t="shared" si="7"/>
        <v>1</v>
      </c>
      <c r="AK14" s="323">
        <f t="shared" si="8"/>
        <v>1</v>
      </c>
      <c r="AL14" s="323">
        <f t="shared" si="9"/>
        <v>1</v>
      </c>
      <c r="AM14" s="323">
        <f t="shared" si="10"/>
        <v>1</v>
      </c>
      <c r="AN14" s="253"/>
      <c r="AW14" s="290"/>
      <c r="AY14" s="1805" t="s">
        <v>22379</v>
      </c>
      <c r="AZ14" s="1806" t="s">
        <v>21761</v>
      </c>
      <c r="BA14" s="895" t="s">
        <v>22390</v>
      </c>
      <c r="BB14" s="895" t="s">
        <v>22391</v>
      </c>
      <c r="BC14" s="895" t="s">
        <v>22392</v>
      </c>
      <c r="BD14" s="895" t="s">
        <v>22393</v>
      </c>
      <c r="BE14" s="895" t="s">
        <v>22394</v>
      </c>
      <c r="BF14" s="895" t="s">
        <v>22395</v>
      </c>
      <c r="BG14" s="895" t="s">
        <v>22395</v>
      </c>
      <c r="BH14" s="895" t="s">
        <v>22396</v>
      </c>
      <c r="BI14" s="895" t="s">
        <v>22397</v>
      </c>
      <c r="BJ14" s="603"/>
      <c r="BK14" s="603"/>
      <c r="BL14" s="603"/>
      <c r="BM14" s="603"/>
      <c r="BN14" s="603"/>
      <c r="BO14" s="603"/>
      <c r="BP14" s="603"/>
      <c r="BQ14" s="603"/>
      <c r="BR14" s="691"/>
    </row>
    <row r="15" spans="2:71" s="102" customFormat="1" ht="33" customHeight="1">
      <c r="B15" s="1805" t="s">
        <v>22379</v>
      </c>
      <c r="C15" s="1806" t="s">
        <v>21769</v>
      </c>
      <c r="D15" s="375" t="s">
        <v>813</v>
      </c>
      <c r="E15" s="375">
        <v>3</v>
      </c>
      <c r="F15" s="501">
        <f>IFERROR(SUM(F13:F14), 0)</f>
        <v>0</v>
      </c>
      <c r="G15" s="501">
        <f t="shared" ref="G15" si="12">IFERROR(SUM(G13:G14), 0)</f>
        <v>0</v>
      </c>
      <c r="H15" s="501">
        <f t="shared" ref="H15" si="13">IFERROR(SUM(H13:H14), 0)</f>
        <v>0</v>
      </c>
      <c r="I15" s="501">
        <f t="shared" ref="I15" si="14">IFERROR(SUM(I13:I14), 0)</f>
        <v>0</v>
      </c>
      <c r="J15" s="501">
        <f t="shared" ref="J15" si="15">IFERROR(SUM(J13:J14), 0)</f>
        <v>0</v>
      </c>
      <c r="K15" s="501">
        <f t="shared" ref="K15" si="16">IFERROR(SUM(K13:K14), 0)</f>
        <v>0</v>
      </c>
      <c r="L15" s="501">
        <f t="shared" ref="L15" si="17">IFERROR(SUM(L13:L14), 0)</f>
        <v>0</v>
      </c>
      <c r="M15" s="501">
        <f t="shared" ref="M15" si="18">IFERROR(SUM(M13:M14), 0)</f>
        <v>0</v>
      </c>
      <c r="N15" s="501">
        <f t="shared" si="1"/>
        <v>0</v>
      </c>
      <c r="O15" s="603"/>
      <c r="P15" s="603"/>
      <c r="Q15" s="603"/>
      <c r="R15" s="603"/>
      <c r="S15" s="603"/>
      <c r="T15" s="603"/>
      <c r="U15" s="603"/>
      <c r="V15" s="603"/>
      <c r="W15" s="691"/>
      <c r="X15" s="56"/>
      <c r="Y15" s="386" t="s">
        <v>22398</v>
      </c>
      <c r="Z15" s="45"/>
      <c r="AA15" s="1764"/>
      <c r="AB15" s="45"/>
      <c r="AC15" s="1726"/>
      <c r="AD15" s="321">
        <f t="shared" si="2"/>
        <v>0</v>
      </c>
      <c r="AE15" s="1727"/>
      <c r="AF15" s="320"/>
      <c r="AG15" s="320"/>
      <c r="AH15" s="320"/>
      <c r="AI15" s="320"/>
      <c r="AJ15" s="320"/>
      <c r="AK15" s="320"/>
      <c r="AL15" s="320"/>
      <c r="AM15" s="320"/>
      <c r="AN15" s="253"/>
      <c r="AW15" s="290"/>
      <c r="AY15" s="1805" t="s">
        <v>22379</v>
      </c>
      <c r="AZ15" s="1806" t="s">
        <v>21769</v>
      </c>
      <c r="BA15" s="895" t="s">
        <v>22399</v>
      </c>
      <c r="BB15" s="895" t="s">
        <v>22400</v>
      </c>
      <c r="BC15" s="895" t="s">
        <v>22401</v>
      </c>
      <c r="BD15" s="895" t="s">
        <v>22402</v>
      </c>
      <c r="BE15" s="895" t="s">
        <v>22403</v>
      </c>
      <c r="BF15" s="895" t="s">
        <v>22404</v>
      </c>
      <c r="BG15" s="895" t="s">
        <v>22404</v>
      </c>
      <c r="BH15" s="895" t="s">
        <v>22405</v>
      </c>
      <c r="BI15" s="895" t="s">
        <v>22406</v>
      </c>
      <c r="BJ15" s="603"/>
      <c r="BK15" s="603"/>
      <c r="BL15" s="603"/>
      <c r="BM15" s="603"/>
      <c r="BN15" s="603"/>
      <c r="BO15" s="603"/>
      <c r="BP15" s="603"/>
      <c r="BQ15" s="603"/>
      <c r="BR15" s="691"/>
    </row>
    <row r="16" spans="2:71" s="102" customFormat="1" ht="33" customHeight="1">
      <c r="B16" s="1805" t="s">
        <v>22407</v>
      </c>
      <c r="C16" s="1806" t="s">
        <v>21753</v>
      </c>
      <c r="D16" s="375" t="s">
        <v>813</v>
      </c>
      <c r="E16" s="375">
        <v>3</v>
      </c>
      <c r="F16" s="926"/>
      <c r="G16" s="926"/>
      <c r="H16" s="926"/>
      <c r="I16" s="926"/>
      <c r="J16" s="926"/>
      <c r="K16" s="926"/>
      <c r="L16" s="926"/>
      <c r="M16" s="926"/>
      <c r="N16" s="501">
        <f t="shared" si="1"/>
        <v>0</v>
      </c>
      <c r="O16" s="603"/>
      <c r="P16" s="603"/>
      <c r="Q16" s="603"/>
      <c r="R16" s="603"/>
      <c r="S16" s="603"/>
      <c r="T16" s="603"/>
      <c r="U16" s="603"/>
      <c r="V16" s="603"/>
      <c r="W16" s="691"/>
      <c r="X16" s="56"/>
      <c r="Y16" s="386" t="s">
        <v>22408</v>
      </c>
      <c r="Z16" s="45"/>
      <c r="AA16" s="1764"/>
      <c r="AB16" s="45"/>
      <c r="AC16" s="1726"/>
      <c r="AD16" s="321" t="str">
        <f t="shared" si="2"/>
        <v>Please complete all cells in row</v>
      </c>
      <c r="AE16" s="1727"/>
      <c r="AF16" s="323">
        <f t="shared" si="3"/>
        <v>1</v>
      </c>
      <c r="AG16" s="323">
        <f t="shared" si="4"/>
        <v>1</v>
      </c>
      <c r="AH16" s="323">
        <f t="shared" si="5"/>
        <v>1</v>
      </c>
      <c r="AI16" s="323">
        <f t="shared" si="6"/>
        <v>1</v>
      </c>
      <c r="AJ16" s="323">
        <f t="shared" si="7"/>
        <v>1</v>
      </c>
      <c r="AK16" s="323">
        <f t="shared" si="8"/>
        <v>1</v>
      </c>
      <c r="AL16" s="323">
        <f t="shared" si="9"/>
        <v>1</v>
      </c>
      <c r="AM16" s="323">
        <f t="shared" si="10"/>
        <v>1</v>
      </c>
      <c r="AN16" s="253"/>
      <c r="AW16" s="290"/>
      <c r="AY16" s="1805" t="s">
        <v>22407</v>
      </c>
      <c r="AZ16" s="1806" t="s">
        <v>21753</v>
      </c>
      <c r="BA16" s="895" t="s">
        <v>22409</v>
      </c>
      <c r="BB16" s="895" t="s">
        <v>22410</v>
      </c>
      <c r="BC16" s="895" t="s">
        <v>22411</v>
      </c>
      <c r="BD16" s="895" t="s">
        <v>22412</v>
      </c>
      <c r="BE16" s="895" t="s">
        <v>22413</v>
      </c>
      <c r="BF16" s="895" t="s">
        <v>22414</v>
      </c>
      <c r="BG16" s="895" t="s">
        <v>22414</v>
      </c>
      <c r="BH16" s="895" t="s">
        <v>22415</v>
      </c>
      <c r="BI16" s="895" t="s">
        <v>22416</v>
      </c>
      <c r="BJ16" s="603"/>
      <c r="BK16" s="603"/>
      <c r="BL16" s="603"/>
      <c r="BM16" s="603"/>
      <c r="BN16" s="603"/>
      <c r="BO16" s="603"/>
      <c r="BP16" s="603"/>
      <c r="BQ16" s="603"/>
      <c r="BR16" s="691"/>
    </row>
    <row r="17" spans="2:70" s="102" customFormat="1" ht="33" customHeight="1">
      <c r="B17" s="1805" t="s">
        <v>22407</v>
      </c>
      <c r="C17" s="1806" t="s">
        <v>21761</v>
      </c>
      <c r="D17" s="375" t="s">
        <v>813</v>
      </c>
      <c r="E17" s="375">
        <v>3</v>
      </c>
      <c r="F17" s="926"/>
      <c r="G17" s="926"/>
      <c r="H17" s="926"/>
      <c r="I17" s="926"/>
      <c r="J17" s="926"/>
      <c r="K17" s="926"/>
      <c r="L17" s="926"/>
      <c r="M17" s="926"/>
      <c r="N17" s="501">
        <f t="shared" si="1"/>
        <v>0</v>
      </c>
      <c r="O17" s="603"/>
      <c r="P17" s="603"/>
      <c r="Q17" s="603"/>
      <c r="R17" s="603"/>
      <c r="S17" s="603"/>
      <c r="T17" s="603"/>
      <c r="U17" s="603"/>
      <c r="V17" s="603"/>
      <c r="W17" s="691"/>
      <c r="X17" s="56"/>
      <c r="Y17" s="386" t="s">
        <v>22417</v>
      </c>
      <c r="Z17" s="45"/>
      <c r="AA17" s="1764"/>
      <c r="AB17" s="45"/>
      <c r="AC17" s="1726"/>
      <c r="AD17" s="321" t="str">
        <f t="shared" si="2"/>
        <v>Please complete all cells in row</v>
      </c>
      <c r="AE17" s="1727"/>
      <c r="AF17" s="323">
        <f t="shared" si="3"/>
        <v>1</v>
      </c>
      <c r="AG17" s="323">
        <f t="shared" si="4"/>
        <v>1</v>
      </c>
      <c r="AH17" s="323">
        <f t="shared" si="5"/>
        <v>1</v>
      </c>
      <c r="AI17" s="323">
        <f t="shared" si="6"/>
        <v>1</v>
      </c>
      <c r="AJ17" s="323">
        <f t="shared" si="7"/>
        <v>1</v>
      </c>
      <c r="AK17" s="323">
        <f t="shared" si="8"/>
        <v>1</v>
      </c>
      <c r="AL17" s="323">
        <f t="shared" si="9"/>
        <v>1</v>
      </c>
      <c r="AM17" s="323">
        <f t="shared" si="10"/>
        <v>1</v>
      </c>
      <c r="AN17" s="253"/>
      <c r="AW17" s="290"/>
      <c r="AY17" s="1805" t="s">
        <v>22407</v>
      </c>
      <c r="AZ17" s="1806" t="s">
        <v>21761</v>
      </c>
      <c r="BA17" s="895" t="s">
        <v>22418</v>
      </c>
      <c r="BB17" s="895" t="s">
        <v>22419</v>
      </c>
      <c r="BC17" s="895" t="s">
        <v>22420</v>
      </c>
      <c r="BD17" s="895" t="s">
        <v>22421</v>
      </c>
      <c r="BE17" s="895" t="s">
        <v>22422</v>
      </c>
      <c r="BF17" s="895" t="s">
        <v>22423</v>
      </c>
      <c r="BG17" s="895" t="s">
        <v>22423</v>
      </c>
      <c r="BH17" s="895" t="s">
        <v>22424</v>
      </c>
      <c r="BI17" s="895" t="s">
        <v>22425</v>
      </c>
      <c r="BJ17" s="603"/>
      <c r="BK17" s="603"/>
      <c r="BL17" s="603"/>
      <c r="BM17" s="603"/>
      <c r="BN17" s="603"/>
      <c r="BO17" s="603"/>
      <c r="BP17" s="603"/>
      <c r="BQ17" s="603"/>
      <c r="BR17" s="691"/>
    </row>
    <row r="18" spans="2:70" s="102" customFormat="1" ht="33" customHeight="1">
      <c r="B18" s="1805" t="s">
        <v>22407</v>
      </c>
      <c r="C18" s="1806" t="s">
        <v>21769</v>
      </c>
      <c r="D18" s="375" t="s">
        <v>813</v>
      </c>
      <c r="E18" s="375">
        <v>3</v>
      </c>
      <c r="F18" s="501">
        <f>IFERROR(SUM(F16:F17), 0)</f>
        <v>0</v>
      </c>
      <c r="G18" s="501">
        <f t="shared" ref="G18" si="19">IFERROR(SUM(G16:G17), 0)</f>
        <v>0</v>
      </c>
      <c r="H18" s="501">
        <f t="shared" ref="H18" si="20">IFERROR(SUM(H16:H17), 0)</f>
        <v>0</v>
      </c>
      <c r="I18" s="501">
        <f t="shared" ref="I18" si="21">IFERROR(SUM(I16:I17), 0)</f>
        <v>0</v>
      </c>
      <c r="J18" s="501">
        <f t="shared" ref="J18" si="22">IFERROR(SUM(J16:J17), 0)</f>
        <v>0</v>
      </c>
      <c r="K18" s="501">
        <f t="shared" ref="K18" si="23">IFERROR(SUM(K16:K17), 0)</f>
        <v>0</v>
      </c>
      <c r="L18" s="501">
        <f t="shared" ref="L18" si="24">IFERROR(SUM(L16:L17), 0)</f>
        <v>0</v>
      </c>
      <c r="M18" s="501">
        <f t="shared" ref="M18" si="25">IFERROR(SUM(M16:M17), 0)</f>
        <v>0</v>
      </c>
      <c r="N18" s="501">
        <f t="shared" si="1"/>
        <v>0</v>
      </c>
      <c r="O18" s="603"/>
      <c r="P18" s="603"/>
      <c r="Q18" s="603"/>
      <c r="R18" s="603"/>
      <c r="S18" s="603"/>
      <c r="T18" s="603"/>
      <c r="U18" s="603"/>
      <c r="V18" s="603"/>
      <c r="W18" s="691"/>
      <c r="X18" s="56"/>
      <c r="Y18" s="386" t="s">
        <v>22426</v>
      </c>
      <c r="Z18" s="45"/>
      <c r="AA18" s="1764"/>
      <c r="AB18" s="45"/>
      <c r="AC18" s="1726"/>
      <c r="AD18" s="321">
        <f t="shared" si="2"/>
        <v>0</v>
      </c>
      <c r="AE18" s="1727"/>
      <c r="AF18" s="320"/>
      <c r="AG18" s="320"/>
      <c r="AH18" s="320"/>
      <c r="AI18" s="320"/>
      <c r="AJ18" s="320"/>
      <c r="AK18" s="320"/>
      <c r="AL18" s="320"/>
      <c r="AM18" s="320"/>
      <c r="AN18" s="253"/>
      <c r="AW18" s="290"/>
      <c r="AY18" s="1805" t="s">
        <v>22407</v>
      </c>
      <c r="AZ18" s="1806" t="s">
        <v>21769</v>
      </c>
      <c r="BA18" s="895" t="s">
        <v>22427</v>
      </c>
      <c r="BB18" s="895" t="s">
        <v>22428</v>
      </c>
      <c r="BC18" s="895" t="s">
        <v>22429</v>
      </c>
      <c r="BD18" s="895" t="s">
        <v>22430</v>
      </c>
      <c r="BE18" s="895" t="s">
        <v>22431</v>
      </c>
      <c r="BF18" s="895" t="s">
        <v>22432</v>
      </c>
      <c r="BG18" s="895" t="s">
        <v>22432</v>
      </c>
      <c r="BH18" s="895" t="s">
        <v>22433</v>
      </c>
      <c r="BI18" s="895" t="s">
        <v>22434</v>
      </c>
      <c r="BJ18" s="603"/>
      <c r="BK18" s="603"/>
      <c r="BL18" s="603"/>
      <c r="BM18" s="603"/>
      <c r="BN18" s="603"/>
      <c r="BO18" s="603"/>
      <c r="BP18" s="603"/>
      <c r="BQ18" s="603"/>
      <c r="BR18" s="691"/>
    </row>
    <row r="19" spans="2:70" s="102" customFormat="1" ht="33" customHeight="1">
      <c r="B19" s="1805" t="s">
        <v>22435</v>
      </c>
      <c r="C19" s="1806" t="s">
        <v>21753</v>
      </c>
      <c r="D19" s="375" t="s">
        <v>813</v>
      </c>
      <c r="E19" s="375">
        <v>3</v>
      </c>
      <c r="F19" s="926"/>
      <c r="G19" s="926"/>
      <c r="H19" s="926"/>
      <c r="I19" s="926"/>
      <c r="J19" s="926"/>
      <c r="K19" s="926"/>
      <c r="L19" s="926"/>
      <c r="M19" s="926"/>
      <c r="N19" s="501">
        <f t="shared" si="1"/>
        <v>0</v>
      </c>
      <c r="O19" s="926"/>
      <c r="P19" s="926"/>
      <c r="Q19" s="926"/>
      <c r="R19" s="926"/>
      <c r="S19" s="926"/>
      <c r="T19" s="926"/>
      <c r="U19" s="926"/>
      <c r="V19" s="926"/>
      <c r="W19" s="504">
        <f>IFERROR(SUM(O19:V19), 0)</f>
        <v>0</v>
      </c>
      <c r="X19" s="56"/>
      <c r="Y19" s="386" t="s">
        <v>22436</v>
      </c>
      <c r="Z19" s="45"/>
      <c r="AA19" s="1764"/>
      <c r="AB19" s="45"/>
      <c r="AC19" s="1726"/>
      <c r="AD19" s="321" t="str">
        <f t="shared" si="2"/>
        <v>Please complete all cells in row</v>
      </c>
      <c r="AE19" s="1727"/>
      <c r="AF19" s="323">
        <f t="shared" si="3"/>
        <v>1</v>
      </c>
      <c r="AG19" s="323">
        <f t="shared" si="4"/>
        <v>1</v>
      </c>
      <c r="AH19" s="323">
        <f t="shared" si="5"/>
        <v>1</v>
      </c>
      <c r="AI19" s="323">
        <f t="shared" si="6"/>
        <v>1</v>
      </c>
      <c r="AJ19" s="323">
        <f t="shared" si="7"/>
        <v>1</v>
      </c>
      <c r="AK19" s="323">
        <f t="shared" si="8"/>
        <v>1</v>
      </c>
      <c r="AL19" s="323">
        <f t="shared" si="9"/>
        <v>1</v>
      </c>
      <c r="AM19" s="323">
        <f t="shared" si="10"/>
        <v>1</v>
      </c>
      <c r="AN19" s="253"/>
      <c r="AO19" s="323">
        <f t="shared" ref="AO19:AV20" si="26" xml:space="preserve"> IF( ISNUMBER(O19), 0, 1 )</f>
        <v>1</v>
      </c>
      <c r="AP19" s="323">
        <f t="shared" si="26"/>
        <v>1</v>
      </c>
      <c r="AQ19" s="323">
        <f t="shared" si="26"/>
        <v>1</v>
      </c>
      <c r="AR19" s="323">
        <f t="shared" si="26"/>
        <v>1</v>
      </c>
      <c r="AS19" s="323">
        <f t="shared" si="26"/>
        <v>1</v>
      </c>
      <c r="AT19" s="323">
        <f t="shared" si="26"/>
        <v>1</v>
      </c>
      <c r="AU19" s="323">
        <f t="shared" si="26"/>
        <v>1</v>
      </c>
      <c r="AV19" s="323">
        <f t="shared" si="26"/>
        <v>1</v>
      </c>
      <c r="AW19" s="290"/>
      <c r="AY19" s="1805" t="s">
        <v>22435</v>
      </c>
      <c r="AZ19" s="1806" t="s">
        <v>21753</v>
      </c>
      <c r="BA19" s="895" t="s">
        <v>22437</v>
      </c>
      <c r="BB19" s="895" t="s">
        <v>22438</v>
      </c>
      <c r="BC19" s="895" t="s">
        <v>22439</v>
      </c>
      <c r="BD19" s="895" t="s">
        <v>22440</v>
      </c>
      <c r="BE19" s="895" t="s">
        <v>22441</v>
      </c>
      <c r="BF19" s="895" t="s">
        <v>22442</v>
      </c>
      <c r="BG19" s="895" t="s">
        <v>22442</v>
      </c>
      <c r="BH19" s="895" t="s">
        <v>22443</v>
      </c>
      <c r="BI19" s="895" t="s">
        <v>22444</v>
      </c>
      <c r="BJ19" s="895" t="s">
        <v>22445</v>
      </c>
      <c r="BK19" s="895" t="s">
        <v>22446</v>
      </c>
      <c r="BL19" s="895" t="s">
        <v>22447</v>
      </c>
      <c r="BM19" s="895" t="s">
        <v>22448</v>
      </c>
      <c r="BN19" s="895" t="s">
        <v>22449</v>
      </c>
      <c r="BO19" s="895" t="s">
        <v>22450</v>
      </c>
      <c r="BP19" s="895" t="s">
        <v>22450</v>
      </c>
      <c r="BQ19" s="895" t="s">
        <v>22451</v>
      </c>
      <c r="BR19" s="1543" t="s">
        <v>22452</v>
      </c>
    </row>
    <row r="20" spans="2:70" s="54" customFormat="1" ht="33" customHeight="1">
      <c r="B20" s="1805" t="s">
        <v>22435</v>
      </c>
      <c r="C20" s="1806" t="s">
        <v>21761</v>
      </c>
      <c r="D20" s="375" t="s">
        <v>813</v>
      </c>
      <c r="E20" s="375">
        <v>3</v>
      </c>
      <c r="F20" s="926"/>
      <c r="G20" s="926"/>
      <c r="H20" s="926"/>
      <c r="I20" s="926"/>
      <c r="J20" s="926"/>
      <c r="K20" s="926"/>
      <c r="L20" s="926"/>
      <c r="M20" s="926"/>
      <c r="N20" s="501">
        <f t="shared" si="1"/>
        <v>0</v>
      </c>
      <c r="O20" s="926"/>
      <c r="P20" s="926"/>
      <c r="Q20" s="926"/>
      <c r="R20" s="926"/>
      <c r="S20" s="926"/>
      <c r="T20" s="926"/>
      <c r="U20" s="926"/>
      <c r="V20" s="926"/>
      <c r="W20" s="504">
        <f t="shared" ref="W20:W30" si="27">IFERROR(SUM(O20:V20), 0)</f>
        <v>0</v>
      </c>
      <c r="X20" s="56"/>
      <c r="Y20" s="386" t="s">
        <v>22453</v>
      </c>
      <c r="Z20" s="106"/>
      <c r="AA20" s="1765"/>
      <c r="AB20" s="106"/>
      <c r="AC20" s="1726"/>
      <c r="AD20" s="321" t="str">
        <f t="shared" si="2"/>
        <v>Please complete all cells in row</v>
      </c>
      <c r="AE20" s="1722"/>
      <c r="AF20" s="323">
        <f t="shared" si="3"/>
        <v>1</v>
      </c>
      <c r="AG20" s="323">
        <f t="shared" si="4"/>
        <v>1</v>
      </c>
      <c r="AH20" s="323">
        <f t="shared" si="5"/>
        <v>1</v>
      </c>
      <c r="AI20" s="323">
        <f t="shared" si="6"/>
        <v>1</v>
      </c>
      <c r="AJ20" s="323">
        <f t="shared" si="7"/>
        <v>1</v>
      </c>
      <c r="AK20" s="323">
        <f t="shared" si="8"/>
        <v>1</v>
      </c>
      <c r="AL20" s="323">
        <f t="shared" si="9"/>
        <v>1</v>
      </c>
      <c r="AM20" s="323">
        <f t="shared" si="10"/>
        <v>1</v>
      </c>
      <c r="AN20" s="6"/>
      <c r="AO20" s="323">
        <f t="shared" si="26"/>
        <v>1</v>
      </c>
      <c r="AP20" s="323">
        <f t="shared" si="26"/>
        <v>1</v>
      </c>
      <c r="AQ20" s="323">
        <f t="shared" si="26"/>
        <v>1</v>
      </c>
      <c r="AR20" s="323">
        <f t="shared" si="26"/>
        <v>1</v>
      </c>
      <c r="AS20" s="323">
        <f t="shared" si="26"/>
        <v>1</v>
      </c>
      <c r="AT20" s="323">
        <f t="shared" si="26"/>
        <v>1</v>
      </c>
      <c r="AU20" s="323">
        <f t="shared" si="26"/>
        <v>1</v>
      </c>
      <c r="AV20" s="323">
        <f t="shared" si="26"/>
        <v>1</v>
      </c>
      <c r="AW20" s="281"/>
      <c r="AY20" s="1805" t="s">
        <v>22435</v>
      </c>
      <c r="AZ20" s="1806" t="s">
        <v>21761</v>
      </c>
      <c r="BA20" s="895" t="s">
        <v>22454</v>
      </c>
      <c r="BB20" s="895" t="s">
        <v>22455</v>
      </c>
      <c r="BC20" s="895" t="s">
        <v>22456</v>
      </c>
      <c r="BD20" s="895" t="s">
        <v>22457</v>
      </c>
      <c r="BE20" s="895" t="s">
        <v>22458</v>
      </c>
      <c r="BF20" s="895" t="s">
        <v>22459</v>
      </c>
      <c r="BG20" s="895" t="s">
        <v>22459</v>
      </c>
      <c r="BH20" s="895" t="s">
        <v>22460</v>
      </c>
      <c r="BI20" s="895" t="s">
        <v>22461</v>
      </c>
      <c r="BJ20" s="895" t="s">
        <v>22462</v>
      </c>
      <c r="BK20" s="895" t="s">
        <v>22463</v>
      </c>
      <c r="BL20" s="895" t="s">
        <v>22464</v>
      </c>
      <c r="BM20" s="895" t="s">
        <v>22465</v>
      </c>
      <c r="BN20" s="895" t="s">
        <v>22466</v>
      </c>
      <c r="BO20" s="895" t="s">
        <v>22467</v>
      </c>
      <c r="BP20" s="895" t="s">
        <v>22467</v>
      </c>
      <c r="BQ20" s="895" t="s">
        <v>22468</v>
      </c>
      <c r="BR20" s="1543" t="s">
        <v>22469</v>
      </c>
    </row>
    <row r="21" spans="2:70" s="54" customFormat="1" ht="33" customHeight="1">
      <c r="B21" s="1805" t="s">
        <v>22435</v>
      </c>
      <c r="C21" s="1806" t="s">
        <v>21769</v>
      </c>
      <c r="D21" s="375" t="s">
        <v>813</v>
      </c>
      <c r="E21" s="375">
        <v>3</v>
      </c>
      <c r="F21" s="501">
        <f>IFERROR(SUM(F19:F20), 0)</f>
        <v>0</v>
      </c>
      <c r="G21" s="501">
        <f t="shared" ref="G21" si="28">IFERROR(SUM(G19:G20), 0)</f>
        <v>0</v>
      </c>
      <c r="H21" s="501">
        <f t="shared" ref="H21" si="29">IFERROR(SUM(H19:H20), 0)</f>
        <v>0</v>
      </c>
      <c r="I21" s="501">
        <f t="shared" ref="I21" si="30">IFERROR(SUM(I19:I20), 0)</f>
        <v>0</v>
      </c>
      <c r="J21" s="501">
        <f t="shared" ref="J21" si="31">IFERROR(SUM(J19:J20), 0)</f>
        <v>0</v>
      </c>
      <c r="K21" s="501">
        <f t="shared" ref="K21" si="32">IFERROR(SUM(K19:K20), 0)</f>
        <v>0</v>
      </c>
      <c r="L21" s="501">
        <f t="shared" ref="L21" si="33">IFERROR(SUM(L19:L20), 0)</f>
        <v>0</v>
      </c>
      <c r="M21" s="501">
        <f t="shared" ref="M21" si="34">IFERROR(SUM(M19:M20), 0)</f>
        <v>0</v>
      </c>
      <c r="N21" s="501">
        <f t="shared" si="1"/>
        <v>0</v>
      </c>
      <c r="O21" s="501">
        <f>IFERROR(SUM(O19:O20), 0)</f>
        <v>0</v>
      </c>
      <c r="P21" s="501">
        <f t="shared" ref="P21" si="35">IFERROR(SUM(P19:P20), 0)</f>
        <v>0</v>
      </c>
      <c r="Q21" s="501">
        <f t="shared" ref="Q21" si="36">IFERROR(SUM(Q19:Q20), 0)</f>
        <v>0</v>
      </c>
      <c r="R21" s="501">
        <f t="shared" ref="R21" si="37">IFERROR(SUM(R19:R20), 0)</f>
        <v>0</v>
      </c>
      <c r="S21" s="501">
        <f t="shared" ref="S21" si="38">IFERROR(SUM(S19:S20), 0)</f>
        <v>0</v>
      </c>
      <c r="T21" s="501">
        <f t="shared" ref="T21" si="39">IFERROR(SUM(T19:T20), 0)</f>
        <v>0</v>
      </c>
      <c r="U21" s="501">
        <f t="shared" ref="U21" si="40">IFERROR(SUM(U19:U20), 0)</f>
        <v>0</v>
      </c>
      <c r="V21" s="501">
        <f t="shared" ref="V21" si="41">IFERROR(SUM(V19:V20), 0)</f>
        <v>0</v>
      </c>
      <c r="W21" s="504">
        <f t="shared" si="27"/>
        <v>0</v>
      </c>
      <c r="X21" s="56"/>
      <c r="Y21" s="386" t="s">
        <v>22470</v>
      </c>
      <c r="Z21" s="106"/>
      <c r="AA21" s="1765"/>
      <c r="AB21" s="106"/>
      <c r="AC21" s="1726"/>
      <c r="AD21" s="321">
        <f t="shared" si="2"/>
        <v>0</v>
      </c>
      <c r="AE21" s="1722"/>
      <c r="AF21" s="320"/>
      <c r="AG21" s="320"/>
      <c r="AH21" s="320"/>
      <c r="AI21" s="320"/>
      <c r="AJ21" s="320"/>
      <c r="AK21" s="320"/>
      <c r="AL21" s="320"/>
      <c r="AM21" s="320"/>
      <c r="AN21" s="6"/>
      <c r="AW21" s="281"/>
      <c r="AY21" s="1805" t="s">
        <v>22435</v>
      </c>
      <c r="AZ21" s="1806" t="s">
        <v>21769</v>
      </c>
      <c r="BA21" s="895" t="s">
        <v>22471</v>
      </c>
      <c r="BB21" s="895" t="s">
        <v>22472</v>
      </c>
      <c r="BC21" s="895" t="s">
        <v>22473</v>
      </c>
      <c r="BD21" s="895" t="s">
        <v>22474</v>
      </c>
      <c r="BE21" s="895" t="s">
        <v>22475</v>
      </c>
      <c r="BF21" s="895" t="s">
        <v>22476</v>
      </c>
      <c r="BG21" s="895" t="s">
        <v>22476</v>
      </c>
      <c r="BH21" s="895" t="s">
        <v>22477</v>
      </c>
      <c r="BI21" s="895" t="s">
        <v>22478</v>
      </c>
      <c r="BJ21" s="895" t="s">
        <v>22479</v>
      </c>
      <c r="BK21" s="895" t="s">
        <v>22480</v>
      </c>
      <c r="BL21" s="895" t="s">
        <v>22481</v>
      </c>
      <c r="BM21" s="895" t="s">
        <v>22482</v>
      </c>
      <c r="BN21" s="895" t="s">
        <v>22483</v>
      </c>
      <c r="BO21" s="895" t="s">
        <v>22484</v>
      </c>
      <c r="BP21" s="895" t="s">
        <v>22484</v>
      </c>
      <c r="BQ21" s="895" t="s">
        <v>22485</v>
      </c>
      <c r="BR21" s="1543" t="s">
        <v>22486</v>
      </c>
    </row>
    <row r="22" spans="2:70" s="54" customFormat="1" ht="33" customHeight="1">
      <c r="B22" s="1805" t="s">
        <v>22487</v>
      </c>
      <c r="C22" s="1806" t="s">
        <v>21753</v>
      </c>
      <c r="D22" s="375" t="s">
        <v>813</v>
      </c>
      <c r="E22" s="375">
        <v>3</v>
      </c>
      <c r="F22" s="926"/>
      <c r="G22" s="926"/>
      <c r="H22" s="926"/>
      <c r="I22" s="926"/>
      <c r="J22" s="926"/>
      <c r="K22" s="926"/>
      <c r="L22" s="926"/>
      <c r="M22" s="926"/>
      <c r="N22" s="501">
        <f t="shared" si="1"/>
        <v>0</v>
      </c>
      <c r="O22" s="926"/>
      <c r="P22" s="926"/>
      <c r="Q22" s="926"/>
      <c r="R22" s="926"/>
      <c r="S22" s="926"/>
      <c r="T22" s="926"/>
      <c r="U22" s="926"/>
      <c r="V22" s="926"/>
      <c r="W22" s="504">
        <f t="shared" si="27"/>
        <v>0</v>
      </c>
      <c r="X22" s="56"/>
      <c r="Y22" s="386" t="s">
        <v>22488</v>
      </c>
      <c r="Z22" s="106"/>
      <c r="AA22" s="1765"/>
      <c r="AB22" s="106"/>
      <c r="AC22" s="1726"/>
      <c r="AD22" s="321" t="str">
        <f t="shared" si="2"/>
        <v>Please complete all cells in row</v>
      </c>
      <c r="AE22" s="1722"/>
      <c r="AF22" s="323">
        <f t="shared" si="3"/>
        <v>1</v>
      </c>
      <c r="AG22" s="323">
        <f t="shared" si="4"/>
        <v>1</v>
      </c>
      <c r="AH22" s="323">
        <f t="shared" si="5"/>
        <v>1</v>
      </c>
      <c r="AI22" s="323">
        <f t="shared" si="6"/>
        <v>1</v>
      </c>
      <c r="AJ22" s="323">
        <f t="shared" si="7"/>
        <v>1</v>
      </c>
      <c r="AK22" s="323">
        <f t="shared" si="8"/>
        <v>1</v>
      </c>
      <c r="AL22" s="323">
        <f t="shared" si="9"/>
        <v>1</v>
      </c>
      <c r="AM22" s="323">
        <f t="shared" si="10"/>
        <v>1</v>
      </c>
      <c r="AN22" s="6"/>
      <c r="AO22" s="323">
        <f t="shared" ref="AO22:AV23" si="42" xml:space="preserve"> IF( ISNUMBER(O22), 0, 1 )</f>
        <v>1</v>
      </c>
      <c r="AP22" s="323">
        <f t="shared" si="42"/>
        <v>1</v>
      </c>
      <c r="AQ22" s="323">
        <f t="shared" si="42"/>
        <v>1</v>
      </c>
      <c r="AR22" s="323">
        <f t="shared" si="42"/>
        <v>1</v>
      </c>
      <c r="AS22" s="323">
        <f t="shared" si="42"/>
        <v>1</v>
      </c>
      <c r="AT22" s="323">
        <f t="shared" si="42"/>
        <v>1</v>
      </c>
      <c r="AU22" s="323">
        <f t="shared" si="42"/>
        <v>1</v>
      </c>
      <c r="AV22" s="323">
        <f t="shared" si="42"/>
        <v>1</v>
      </c>
      <c r="AW22" s="281"/>
      <c r="AY22" s="1805" t="s">
        <v>22487</v>
      </c>
      <c r="AZ22" s="1806" t="s">
        <v>21753</v>
      </c>
      <c r="BA22" s="895" t="s">
        <v>22489</v>
      </c>
      <c r="BB22" s="895" t="s">
        <v>22490</v>
      </c>
      <c r="BC22" s="895" t="s">
        <v>22491</v>
      </c>
      <c r="BD22" s="895" t="s">
        <v>22492</v>
      </c>
      <c r="BE22" s="895" t="s">
        <v>22493</v>
      </c>
      <c r="BF22" s="895" t="s">
        <v>22494</v>
      </c>
      <c r="BG22" s="895" t="s">
        <v>22494</v>
      </c>
      <c r="BH22" s="895" t="s">
        <v>22495</v>
      </c>
      <c r="BI22" s="895" t="s">
        <v>22496</v>
      </c>
      <c r="BJ22" s="895" t="s">
        <v>22497</v>
      </c>
      <c r="BK22" s="895" t="s">
        <v>22498</v>
      </c>
      <c r="BL22" s="895" t="s">
        <v>22499</v>
      </c>
      <c r="BM22" s="895" t="s">
        <v>22500</v>
      </c>
      <c r="BN22" s="895" t="s">
        <v>22501</v>
      </c>
      <c r="BO22" s="895" t="s">
        <v>22502</v>
      </c>
      <c r="BP22" s="895" t="s">
        <v>22502</v>
      </c>
      <c r="BQ22" s="895" t="s">
        <v>22503</v>
      </c>
      <c r="BR22" s="1543" t="s">
        <v>22504</v>
      </c>
    </row>
    <row r="23" spans="2:70" s="54" customFormat="1" ht="33" customHeight="1">
      <c r="B23" s="1805" t="s">
        <v>22487</v>
      </c>
      <c r="C23" s="1806" t="s">
        <v>21761</v>
      </c>
      <c r="D23" s="375" t="s">
        <v>813</v>
      </c>
      <c r="E23" s="375">
        <v>3</v>
      </c>
      <c r="F23" s="926"/>
      <c r="G23" s="926"/>
      <c r="H23" s="926"/>
      <c r="I23" s="926"/>
      <c r="J23" s="926"/>
      <c r="K23" s="926"/>
      <c r="L23" s="926"/>
      <c r="M23" s="926"/>
      <c r="N23" s="501">
        <f t="shared" si="1"/>
        <v>0</v>
      </c>
      <c r="O23" s="926"/>
      <c r="P23" s="926"/>
      <c r="Q23" s="926"/>
      <c r="R23" s="926"/>
      <c r="S23" s="926"/>
      <c r="T23" s="926"/>
      <c r="U23" s="926"/>
      <c r="V23" s="926"/>
      <c r="W23" s="504">
        <f t="shared" si="27"/>
        <v>0</v>
      </c>
      <c r="X23" s="56"/>
      <c r="Y23" s="386" t="s">
        <v>22505</v>
      </c>
      <c r="Z23" s="106"/>
      <c r="AA23" s="1765"/>
      <c r="AB23" s="106"/>
      <c r="AC23" s="1726"/>
      <c r="AD23" s="321" t="str">
        <f t="shared" si="2"/>
        <v>Please complete all cells in row</v>
      </c>
      <c r="AE23" s="1722"/>
      <c r="AF23" s="323">
        <f t="shared" si="3"/>
        <v>1</v>
      </c>
      <c r="AG23" s="323">
        <f t="shared" si="4"/>
        <v>1</v>
      </c>
      <c r="AH23" s="323">
        <f t="shared" si="5"/>
        <v>1</v>
      </c>
      <c r="AI23" s="323">
        <f t="shared" si="6"/>
        <v>1</v>
      </c>
      <c r="AJ23" s="323">
        <f t="shared" si="7"/>
        <v>1</v>
      </c>
      <c r="AK23" s="323">
        <f t="shared" si="8"/>
        <v>1</v>
      </c>
      <c r="AL23" s="323">
        <f t="shared" si="9"/>
        <v>1</v>
      </c>
      <c r="AM23" s="323">
        <f t="shared" si="10"/>
        <v>1</v>
      </c>
      <c r="AN23" s="6"/>
      <c r="AO23" s="323">
        <f t="shared" si="42"/>
        <v>1</v>
      </c>
      <c r="AP23" s="323">
        <f t="shared" si="42"/>
        <v>1</v>
      </c>
      <c r="AQ23" s="323">
        <f t="shared" si="42"/>
        <v>1</v>
      </c>
      <c r="AR23" s="323">
        <f t="shared" si="42"/>
        <v>1</v>
      </c>
      <c r="AS23" s="323">
        <f t="shared" si="42"/>
        <v>1</v>
      </c>
      <c r="AT23" s="323">
        <f t="shared" si="42"/>
        <v>1</v>
      </c>
      <c r="AU23" s="323">
        <f t="shared" si="42"/>
        <v>1</v>
      </c>
      <c r="AV23" s="323">
        <f t="shared" si="42"/>
        <v>1</v>
      </c>
      <c r="AW23" s="281"/>
      <c r="AY23" s="1805" t="s">
        <v>22487</v>
      </c>
      <c r="AZ23" s="1806" t="s">
        <v>21761</v>
      </c>
      <c r="BA23" s="895" t="s">
        <v>22506</v>
      </c>
      <c r="BB23" s="895" t="s">
        <v>22507</v>
      </c>
      <c r="BC23" s="895" t="s">
        <v>22508</v>
      </c>
      <c r="BD23" s="895" t="s">
        <v>22509</v>
      </c>
      <c r="BE23" s="895" t="s">
        <v>22510</v>
      </c>
      <c r="BF23" s="895" t="s">
        <v>22511</v>
      </c>
      <c r="BG23" s="895" t="s">
        <v>22511</v>
      </c>
      <c r="BH23" s="895" t="s">
        <v>22512</v>
      </c>
      <c r="BI23" s="895" t="s">
        <v>22513</v>
      </c>
      <c r="BJ23" s="895" t="s">
        <v>22514</v>
      </c>
      <c r="BK23" s="895" t="s">
        <v>22515</v>
      </c>
      <c r="BL23" s="895" t="s">
        <v>22516</v>
      </c>
      <c r="BM23" s="895" t="s">
        <v>22517</v>
      </c>
      <c r="BN23" s="895" t="s">
        <v>22518</v>
      </c>
      <c r="BO23" s="895" t="s">
        <v>22519</v>
      </c>
      <c r="BP23" s="895" t="s">
        <v>22519</v>
      </c>
      <c r="BQ23" s="895" t="s">
        <v>22520</v>
      </c>
      <c r="BR23" s="1543" t="s">
        <v>22521</v>
      </c>
    </row>
    <row r="24" spans="2:70" s="54" customFormat="1" ht="33" customHeight="1">
      <c r="B24" s="1805" t="s">
        <v>22487</v>
      </c>
      <c r="C24" s="1806" t="s">
        <v>21769</v>
      </c>
      <c r="D24" s="375" t="s">
        <v>813</v>
      </c>
      <c r="E24" s="375">
        <v>3</v>
      </c>
      <c r="F24" s="501">
        <f>IFERROR(SUM(F22:F23), 0)</f>
        <v>0</v>
      </c>
      <c r="G24" s="501">
        <f t="shared" ref="G24" si="43">IFERROR(SUM(G22:G23), 0)</f>
        <v>0</v>
      </c>
      <c r="H24" s="501">
        <f t="shared" ref="H24" si="44">IFERROR(SUM(H22:H23), 0)</f>
        <v>0</v>
      </c>
      <c r="I24" s="501">
        <f t="shared" ref="I24" si="45">IFERROR(SUM(I22:I23), 0)</f>
        <v>0</v>
      </c>
      <c r="J24" s="501">
        <f t="shared" ref="J24" si="46">IFERROR(SUM(J22:J23), 0)</f>
        <v>0</v>
      </c>
      <c r="K24" s="501">
        <f t="shared" ref="K24" si="47">IFERROR(SUM(K22:K23), 0)</f>
        <v>0</v>
      </c>
      <c r="L24" s="501">
        <f t="shared" ref="L24" si="48">IFERROR(SUM(L22:L23), 0)</f>
        <v>0</v>
      </c>
      <c r="M24" s="501">
        <f t="shared" ref="M24" si="49">IFERROR(SUM(M22:M23), 0)</f>
        <v>0</v>
      </c>
      <c r="N24" s="501">
        <f t="shared" si="1"/>
        <v>0</v>
      </c>
      <c r="O24" s="501">
        <f>IFERROR(SUM(O22:O23), 0)</f>
        <v>0</v>
      </c>
      <c r="P24" s="501">
        <f t="shared" ref="P24" si="50">IFERROR(SUM(P22:P23), 0)</f>
        <v>0</v>
      </c>
      <c r="Q24" s="501">
        <f t="shared" ref="Q24" si="51">IFERROR(SUM(Q22:Q23), 0)</f>
        <v>0</v>
      </c>
      <c r="R24" s="501">
        <f t="shared" ref="R24" si="52">IFERROR(SUM(R22:R23), 0)</f>
        <v>0</v>
      </c>
      <c r="S24" s="501">
        <f t="shared" ref="S24" si="53">IFERROR(SUM(S22:S23), 0)</f>
        <v>0</v>
      </c>
      <c r="T24" s="501">
        <f t="shared" ref="T24" si="54">IFERROR(SUM(T22:T23), 0)</f>
        <v>0</v>
      </c>
      <c r="U24" s="501">
        <f t="shared" ref="U24" si="55">IFERROR(SUM(U22:U23), 0)</f>
        <v>0</v>
      </c>
      <c r="V24" s="501">
        <f t="shared" ref="V24" si="56">IFERROR(SUM(V22:V23), 0)</f>
        <v>0</v>
      </c>
      <c r="W24" s="504">
        <f t="shared" si="27"/>
        <v>0</v>
      </c>
      <c r="X24" s="56"/>
      <c r="Y24" s="386" t="s">
        <v>22522</v>
      </c>
      <c r="Z24" s="106"/>
      <c r="AA24" s="1765"/>
      <c r="AB24" s="106"/>
      <c r="AC24" s="1726"/>
      <c r="AD24" s="321">
        <f t="shared" si="2"/>
        <v>0</v>
      </c>
      <c r="AE24" s="1722"/>
      <c r="AF24" s="320"/>
      <c r="AG24" s="320"/>
      <c r="AH24" s="320"/>
      <c r="AI24" s="320"/>
      <c r="AJ24" s="320"/>
      <c r="AK24" s="320"/>
      <c r="AL24" s="320"/>
      <c r="AM24" s="320"/>
      <c r="AN24" s="6"/>
      <c r="AW24" s="281"/>
      <c r="AY24" s="1805" t="s">
        <v>22487</v>
      </c>
      <c r="AZ24" s="1806" t="s">
        <v>21769</v>
      </c>
      <c r="BA24" s="895" t="s">
        <v>22523</v>
      </c>
      <c r="BB24" s="895" t="s">
        <v>22524</v>
      </c>
      <c r="BC24" s="895" t="s">
        <v>22525</v>
      </c>
      <c r="BD24" s="895" t="s">
        <v>22526</v>
      </c>
      <c r="BE24" s="895" t="s">
        <v>22527</v>
      </c>
      <c r="BF24" s="895" t="s">
        <v>22528</v>
      </c>
      <c r="BG24" s="895" t="s">
        <v>22528</v>
      </c>
      <c r="BH24" s="895" t="s">
        <v>22529</v>
      </c>
      <c r="BI24" s="895" t="s">
        <v>22530</v>
      </c>
      <c r="BJ24" s="895" t="s">
        <v>22531</v>
      </c>
      <c r="BK24" s="895" t="s">
        <v>22532</v>
      </c>
      <c r="BL24" s="895" t="s">
        <v>22533</v>
      </c>
      <c r="BM24" s="895" t="s">
        <v>22534</v>
      </c>
      <c r="BN24" s="895" t="s">
        <v>22535</v>
      </c>
      <c r="BO24" s="895" t="s">
        <v>22536</v>
      </c>
      <c r="BP24" s="895" t="s">
        <v>22536</v>
      </c>
      <c r="BQ24" s="895" t="s">
        <v>22537</v>
      </c>
      <c r="BR24" s="1543" t="s">
        <v>22538</v>
      </c>
    </row>
    <row r="25" spans="2:70" s="54" customFormat="1" ht="33" customHeight="1">
      <c r="B25" s="1805" t="s">
        <v>22539</v>
      </c>
      <c r="C25" s="1806" t="s">
        <v>21753</v>
      </c>
      <c r="D25" s="375" t="s">
        <v>813</v>
      </c>
      <c r="E25" s="375">
        <v>3</v>
      </c>
      <c r="F25" s="926"/>
      <c r="G25" s="926"/>
      <c r="H25" s="926"/>
      <c r="I25" s="926"/>
      <c r="J25" s="926"/>
      <c r="K25" s="926"/>
      <c r="L25" s="926"/>
      <c r="M25" s="926"/>
      <c r="N25" s="501">
        <f t="shared" si="1"/>
        <v>0</v>
      </c>
      <c r="O25" s="926"/>
      <c r="P25" s="926"/>
      <c r="Q25" s="926"/>
      <c r="R25" s="926"/>
      <c r="S25" s="926"/>
      <c r="T25" s="926"/>
      <c r="U25" s="926"/>
      <c r="V25" s="926"/>
      <c r="W25" s="504">
        <f t="shared" si="27"/>
        <v>0</v>
      </c>
      <c r="X25" s="56"/>
      <c r="Y25" s="386" t="s">
        <v>22540</v>
      </c>
      <c r="Z25" s="106"/>
      <c r="AA25" s="1765"/>
      <c r="AB25" s="106"/>
      <c r="AC25" s="1726"/>
      <c r="AD25" s="321" t="str">
        <f t="shared" si="2"/>
        <v>Please complete all cells in row</v>
      </c>
      <c r="AE25" s="1722"/>
      <c r="AF25" s="323">
        <f t="shared" si="3"/>
        <v>1</v>
      </c>
      <c r="AG25" s="323">
        <f t="shared" si="4"/>
        <v>1</v>
      </c>
      <c r="AH25" s="323">
        <f t="shared" si="5"/>
        <v>1</v>
      </c>
      <c r="AI25" s="323">
        <f t="shared" si="6"/>
        <v>1</v>
      </c>
      <c r="AJ25" s="323">
        <f t="shared" si="7"/>
        <v>1</v>
      </c>
      <c r="AK25" s="323">
        <f t="shared" si="8"/>
        <v>1</v>
      </c>
      <c r="AL25" s="323">
        <f t="shared" si="9"/>
        <v>1</v>
      </c>
      <c r="AM25" s="323">
        <f t="shared" si="10"/>
        <v>1</v>
      </c>
      <c r="AN25" s="6"/>
      <c r="AO25" s="323">
        <f t="shared" ref="AO25:AV26" si="57" xml:space="preserve"> IF( ISNUMBER(O25), 0, 1 )</f>
        <v>1</v>
      </c>
      <c r="AP25" s="323">
        <f t="shared" si="57"/>
        <v>1</v>
      </c>
      <c r="AQ25" s="323">
        <f t="shared" si="57"/>
        <v>1</v>
      </c>
      <c r="AR25" s="323">
        <f t="shared" si="57"/>
        <v>1</v>
      </c>
      <c r="AS25" s="323">
        <f t="shared" si="57"/>
        <v>1</v>
      </c>
      <c r="AT25" s="323">
        <f t="shared" si="57"/>
        <v>1</v>
      </c>
      <c r="AU25" s="323">
        <f t="shared" si="57"/>
        <v>1</v>
      </c>
      <c r="AV25" s="323">
        <f t="shared" si="57"/>
        <v>1</v>
      </c>
      <c r="AW25" s="281"/>
      <c r="AY25" s="1805" t="s">
        <v>22539</v>
      </c>
      <c r="AZ25" s="1806" t="s">
        <v>21753</v>
      </c>
      <c r="BA25" s="895" t="s">
        <v>22541</v>
      </c>
      <c r="BB25" s="895" t="s">
        <v>22542</v>
      </c>
      <c r="BC25" s="895" t="s">
        <v>22543</v>
      </c>
      <c r="BD25" s="895" t="s">
        <v>22544</v>
      </c>
      <c r="BE25" s="895" t="s">
        <v>22545</v>
      </c>
      <c r="BF25" s="895" t="s">
        <v>22546</v>
      </c>
      <c r="BG25" s="895" t="s">
        <v>22546</v>
      </c>
      <c r="BH25" s="895" t="s">
        <v>22547</v>
      </c>
      <c r="BI25" s="895" t="s">
        <v>22548</v>
      </c>
      <c r="BJ25" s="895" t="s">
        <v>22549</v>
      </c>
      <c r="BK25" s="895" t="s">
        <v>22550</v>
      </c>
      <c r="BL25" s="895" t="s">
        <v>22551</v>
      </c>
      <c r="BM25" s="895" t="s">
        <v>22552</v>
      </c>
      <c r="BN25" s="895" t="s">
        <v>22553</v>
      </c>
      <c r="BO25" s="895" t="s">
        <v>22554</v>
      </c>
      <c r="BP25" s="895" t="s">
        <v>22554</v>
      </c>
      <c r="BQ25" s="895" t="s">
        <v>22555</v>
      </c>
      <c r="BR25" s="1543" t="s">
        <v>22556</v>
      </c>
    </row>
    <row r="26" spans="2:70" s="54" customFormat="1" ht="33" customHeight="1">
      <c r="B26" s="1805" t="s">
        <v>22539</v>
      </c>
      <c r="C26" s="1806" t="s">
        <v>21761</v>
      </c>
      <c r="D26" s="375" t="s">
        <v>813</v>
      </c>
      <c r="E26" s="375">
        <v>3</v>
      </c>
      <c r="F26" s="926"/>
      <c r="G26" s="926"/>
      <c r="H26" s="926"/>
      <c r="I26" s="926"/>
      <c r="J26" s="926"/>
      <c r="K26" s="926"/>
      <c r="L26" s="926"/>
      <c r="M26" s="926"/>
      <c r="N26" s="501">
        <f t="shared" si="1"/>
        <v>0</v>
      </c>
      <c r="O26" s="926"/>
      <c r="P26" s="926"/>
      <c r="Q26" s="926"/>
      <c r="R26" s="926"/>
      <c r="S26" s="926"/>
      <c r="T26" s="926"/>
      <c r="U26" s="926"/>
      <c r="V26" s="926"/>
      <c r="W26" s="504">
        <f t="shared" si="27"/>
        <v>0</v>
      </c>
      <c r="X26" s="56"/>
      <c r="Y26" s="386" t="s">
        <v>22557</v>
      </c>
      <c r="Z26" s="106"/>
      <c r="AA26" s="1765"/>
      <c r="AB26" s="106"/>
      <c r="AC26" s="1726"/>
      <c r="AD26" s="321" t="str">
        <f t="shared" si="2"/>
        <v>Please complete all cells in row</v>
      </c>
      <c r="AE26" s="1722"/>
      <c r="AF26" s="323">
        <f t="shared" si="3"/>
        <v>1</v>
      </c>
      <c r="AG26" s="323">
        <f t="shared" si="4"/>
        <v>1</v>
      </c>
      <c r="AH26" s="323">
        <f t="shared" si="5"/>
        <v>1</v>
      </c>
      <c r="AI26" s="323">
        <f t="shared" si="6"/>
        <v>1</v>
      </c>
      <c r="AJ26" s="323">
        <f t="shared" si="7"/>
        <v>1</v>
      </c>
      <c r="AK26" s="323">
        <f t="shared" si="8"/>
        <v>1</v>
      </c>
      <c r="AL26" s="323">
        <f t="shared" si="9"/>
        <v>1</v>
      </c>
      <c r="AM26" s="323">
        <f t="shared" si="10"/>
        <v>1</v>
      </c>
      <c r="AN26" s="6"/>
      <c r="AO26" s="323">
        <f t="shared" si="57"/>
        <v>1</v>
      </c>
      <c r="AP26" s="323">
        <f t="shared" si="57"/>
        <v>1</v>
      </c>
      <c r="AQ26" s="323">
        <f t="shared" si="57"/>
        <v>1</v>
      </c>
      <c r="AR26" s="323">
        <f t="shared" si="57"/>
        <v>1</v>
      </c>
      <c r="AS26" s="323">
        <f t="shared" si="57"/>
        <v>1</v>
      </c>
      <c r="AT26" s="323">
        <f t="shared" si="57"/>
        <v>1</v>
      </c>
      <c r="AU26" s="323">
        <f t="shared" si="57"/>
        <v>1</v>
      </c>
      <c r="AV26" s="323">
        <f t="shared" si="57"/>
        <v>1</v>
      </c>
      <c r="AW26" s="281"/>
      <c r="AY26" s="1805" t="s">
        <v>22539</v>
      </c>
      <c r="AZ26" s="1806" t="s">
        <v>21761</v>
      </c>
      <c r="BA26" s="895" t="s">
        <v>22558</v>
      </c>
      <c r="BB26" s="895" t="s">
        <v>22559</v>
      </c>
      <c r="BC26" s="895" t="s">
        <v>22560</v>
      </c>
      <c r="BD26" s="895" t="s">
        <v>22561</v>
      </c>
      <c r="BE26" s="895" t="s">
        <v>22562</v>
      </c>
      <c r="BF26" s="895" t="s">
        <v>22563</v>
      </c>
      <c r="BG26" s="895" t="s">
        <v>22563</v>
      </c>
      <c r="BH26" s="895" t="s">
        <v>22564</v>
      </c>
      <c r="BI26" s="895" t="s">
        <v>22565</v>
      </c>
      <c r="BJ26" s="895" t="s">
        <v>22566</v>
      </c>
      <c r="BK26" s="895" t="s">
        <v>22567</v>
      </c>
      <c r="BL26" s="895" t="s">
        <v>22568</v>
      </c>
      <c r="BM26" s="895" t="s">
        <v>22569</v>
      </c>
      <c r="BN26" s="895" t="s">
        <v>22570</v>
      </c>
      <c r="BO26" s="895" t="s">
        <v>22571</v>
      </c>
      <c r="BP26" s="895" t="s">
        <v>22571</v>
      </c>
      <c r="BQ26" s="895" t="s">
        <v>22572</v>
      </c>
      <c r="BR26" s="1543" t="s">
        <v>22573</v>
      </c>
    </row>
    <row r="27" spans="2:70" s="54" customFormat="1" ht="33" customHeight="1">
      <c r="B27" s="1805" t="s">
        <v>22539</v>
      </c>
      <c r="C27" s="1806" t="s">
        <v>21769</v>
      </c>
      <c r="D27" s="375" t="s">
        <v>813</v>
      </c>
      <c r="E27" s="375">
        <v>3</v>
      </c>
      <c r="F27" s="501">
        <f>IFERROR(SUM(F25:F26), 0)</f>
        <v>0</v>
      </c>
      <c r="G27" s="501">
        <f t="shared" ref="G27" si="58">IFERROR(SUM(G25:G26), 0)</f>
        <v>0</v>
      </c>
      <c r="H27" s="501">
        <f t="shared" ref="H27" si="59">IFERROR(SUM(H25:H26), 0)</f>
        <v>0</v>
      </c>
      <c r="I27" s="501">
        <f t="shared" ref="I27" si="60">IFERROR(SUM(I25:I26), 0)</f>
        <v>0</v>
      </c>
      <c r="J27" s="501">
        <f t="shared" ref="J27" si="61">IFERROR(SUM(J25:J26), 0)</f>
        <v>0</v>
      </c>
      <c r="K27" s="501">
        <f t="shared" ref="K27" si="62">IFERROR(SUM(K25:K26), 0)</f>
        <v>0</v>
      </c>
      <c r="L27" s="501">
        <f t="shared" ref="L27" si="63">IFERROR(SUM(L25:L26), 0)</f>
        <v>0</v>
      </c>
      <c r="M27" s="501">
        <f t="shared" ref="M27" si="64">IFERROR(SUM(M25:M26), 0)</f>
        <v>0</v>
      </c>
      <c r="N27" s="501">
        <f t="shared" si="1"/>
        <v>0</v>
      </c>
      <c r="O27" s="501">
        <f>IFERROR(SUM(O25:O26), 0)</f>
        <v>0</v>
      </c>
      <c r="P27" s="501">
        <f t="shared" ref="P27" si="65">IFERROR(SUM(P25:P26), 0)</f>
        <v>0</v>
      </c>
      <c r="Q27" s="501">
        <f t="shared" ref="Q27" si="66">IFERROR(SUM(Q25:Q26), 0)</f>
        <v>0</v>
      </c>
      <c r="R27" s="501">
        <f t="shared" ref="R27" si="67">IFERROR(SUM(R25:R26), 0)</f>
        <v>0</v>
      </c>
      <c r="S27" s="501">
        <f t="shared" ref="S27" si="68">IFERROR(SUM(S25:S26), 0)</f>
        <v>0</v>
      </c>
      <c r="T27" s="501">
        <f t="shared" ref="T27" si="69">IFERROR(SUM(T25:T26), 0)</f>
        <v>0</v>
      </c>
      <c r="U27" s="501">
        <f t="shared" ref="U27" si="70">IFERROR(SUM(U25:U26), 0)</f>
        <v>0</v>
      </c>
      <c r="V27" s="501">
        <f t="shared" ref="V27" si="71">IFERROR(SUM(V25:V26), 0)</f>
        <v>0</v>
      </c>
      <c r="W27" s="504">
        <f t="shared" si="27"/>
        <v>0</v>
      </c>
      <c r="X27" s="56"/>
      <c r="Y27" s="386" t="s">
        <v>22574</v>
      </c>
      <c r="Z27" s="106"/>
      <c r="AA27" s="1765"/>
      <c r="AB27" s="106"/>
      <c r="AC27" s="1726"/>
      <c r="AD27" s="321">
        <f t="shared" si="2"/>
        <v>0</v>
      </c>
      <c r="AE27" s="1722"/>
      <c r="AF27" s="320"/>
      <c r="AG27" s="320"/>
      <c r="AH27" s="320"/>
      <c r="AI27" s="320"/>
      <c r="AJ27" s="320"/>
      <c r="AK27" s="320"/>
      <c r="AL27" s="320"/>
      <c r="AM27" s="320"/>
      <c r="AN27" s="6"/>
      <c r="AW27" s="281"/>
      <c r="AY27" s="1805" t="s">
        <v>22539</v>
      </c>
      <c r="AZ27" s="1806" t="s">
        <v>21769</v>
      </c>
      <c r="BA27" s="895" t="s">
        <v>22575</v>
      </c>
      <c r="BB27" s="895" t="s">
        <v>22576</v>
      </c>
      <c r="BC27" s="895" t="s">
        <v>22577</v>
      </c>
      <c r="BD27" s="895" t="s">
        <v>22578</v>
      </c>
      <c r="BE27" s="895" t="s">
        <v>22579</v>
      </c>
      <c r="BF27" s="895" t="s">
        <v>22580</v>
      </c>
      <c r="BG27" s="895" t="s">
        <v>22580</v>
      </c>
      <c r="BH27" s="895" t="s">
        <v>22581</v>
      </c>
      <c r="BI27" s="895" t="s">
        <v>22582</v>
      </c>
      <c r="BJ27" s="895" t="s">
        <v>22583</v>
      </c>
      <c r="BK27" s="895" t="s">
        <v>22584</v>
      </c>
      <c r="BL27" s="895" t="s">
        <v>22585</v>
      </c>
      <c r="BM27" s="895" t="s">
        <v>22586</v>
      </c>
      <c r="BN27" s="895" t="s">
        <v>22587</v>
      </c>
      <c r="BO27" s="895" t="s">
        <v>22588</v>
      </c>
      <c r="BP27" s="895" t="s">
        <v>22588</v>
      </c>
      <c r="BQ27" s="895" t="s">
        <v>22589</v>
      </c>
      <c r="BR27" s="1543" t="s">
        <v>22590</v>
      </c>
    </row>
    <row r="28" spans="2:70" s="54" customFormat="1" ht="33" customHeight="1">
      <c r="B28" s="1805" t="s">
        <v>22591</v>
      </c>
      <c r="C28" s="1806" t="s">
        <v>21753</v>
      </c>
      <c r="D28" s="375" t="s">
        <v>813</v>
      </c>
      <c r="E28" s="375">
        <v>3</v>
      </c>
      <c r="F28" s="926"/>
      <c r="G28" s="926"/>
      <c r="H28" s="926"/>
      <c r="I28" s="926"/>
      <c r="J28" s="926"/>
      <c r="K28" s="926"/>
      <c r="L28" s="926"/>
      <c r="M28" s="926"/>
      <c r="N28" s="501">
        <f t="shared" si="1"/>
        <v>0</v>
      </c>
      <c r="O28" s="926"/>
      <c r="P28" s="926"/>
      <c r="Q28" s="926"/>
      <c r="R28" s="926"/>
      <c r="S28" s="926"/>
      <c r="T28" s="926"/>
      <c r="U28" s="926"/>
      <c r="V28" s="926"/>
      <c r="W28" s="504">
        <f t="shared" si="27"/>
        <v>0</v>
      </c>
      <c r="X28" s="56"/>
      <c r="Y28" s="386" t="s">
        <v>22592</v>
      </c>
      <c r="Z28" s="106"/>
      <c r="AA28" s="1765"/>
      <c r="AB28" s="106"/>
      <c r="AC28" s="1726"/>
      <c r="AD28" s="321" t="str">
        <f t="shared" si="2"/>
        <v>Please complete all cells in row</v>
      </c>
      <c r="AE28" s="1722"/>
      <c r="AF28" s="323">
        <f t="shared" si="3"/>
        <v>1</v>
      </c>
      <c r="AG28" s="323">
        <f t="shared" si="4"/>
        <v>1</v>
      </c>
      <c r="AH28" s="323">
        <f t="shared" si="5"/>
        <v>1</v>
      </c>
      <c r="AI28" s="323">
        <f t="shared" si="6"/>
        <v>1</v>
      </c>
      <c r="AJ28" s="323">
        <f t="shared" si="7"/>
        <v>1</v>
      </c>
      <c r="AK28" s="323">
        <f t="shared" si="8"/>
        <v>1</v>
      </c>
      <c r="AL28" s="323">
        <f t="shared" si="9"/>
        <v>1</v>
      </c>
      <c r="AM28" s="323">
        <f t="shared" si="10"/>
        <v>1</v>
      </c>
      <c r="AN28" s="6"/>
      <c r="AO28" s="323">
        <f t="shared" ref="AO28:AV29" si="72" xml:space="preserve"> IF( ISNUMBER(O28), 0, 1 )</f>
        <v>1</v>
      </c>
      <c r="AP28" s="323">
        <f t="shared" si="72"/>
        <v>1</v>
      </c>
      <c r="AQ28" s="323">
        <f t="shared" si="72"/>
        <v>1</v>
      </c>
      <c r="AR28" s="323">
        <f t="shared" si="72"/>
        <v>1</v>
      </c>
      <c r="AS28" s="323">
        <f t="shared" si="72"/>
        <v>1</v>
      </c>
      <c r="AT28" s="323">
        <f t="shared" si="72"/>
        <v>1</v>
      </c>
      <c r="AU28" s="323">
        <f t="shared" si="72"/>
        <v>1</v>
      </c>
      <c r="AV28" s="323">
        <f t="shared" si="72"/>
        <v>1</v>
      </c>
      <c r="AW28" s="281"/>
      <c r="AY28" s="1805" t="s">
        <v>22591</v>
      </c>
      <c r="AZ28" s="1806" t="s">
        <v>21753</v>
      </c>
      <c r="BA28" s="895" t="s">
        <v>22593</v>
      </c>
      <c r="BB28" s="895" t="s">
        <v>22594</v>
      </c>
      <c r="BC28" s="895" t="s">
        <v>22595</v>
      </c>
      <c r="BD28" s="895" t="s">
        <v>22596</v>
      </c>
      <c r="BE28" s="895" t="s">
        <v>22597</v>
      </c>
      <c r="BF28" s="895" t="s">
        <v>22598</v>
      </c>
      <c r="BG28" s="895" t="s">
        <v>22598</v>
      </c>
      <c r="BH28" s="895" t="s">
        <v>22599</v>
      </c>
      <c r="BI28" s="895" t="s">
        <v>22600</v>
      </c>
      <c r="BJ28" s="895" t="s">
        <v>22601</v>
      </c>
      <c r="BK28" s="895" t="s">
        <v>22602</v>
      </c>
      <c r="BL28" s="895" t="s">
        <v>22603</v>
      </c>
      <c r="BM28" s="895" t="s">
        <v>22604</v>
      </c>
      <c r="BN28" s="895" t="s">
        <v>22605</v>
      </c>
      <c r="BO28" s="895" t="s">
        <v>22606</v>
      </c>
      <c r="BP28" s="895" t="s">
        <v>22606</v>
      </c>
      <c r="BQ28" s="895" t="s">
        <v>22607</v>
      </c>
      <c r="BR28" s="1543" t="s">
        <v>22608</v>
      </c>
    </row>
    <row r="29" spans="2:70" s="102" customFormat="1" ht="33" customHeight="1">
      <c r="B29" s="1805" t="s">
        <v>22591</v>
      </c>
      <c r="C29" s="1806" t="s">
        <v>21761</v>
      </c>
      <c r="D29" s="375" t="s">
        <v>813</v>
      </c>
      <c r="E29" s="375">
        <v>3</v>
      </c>
      <c r="F29" s="926"/>
      <c r="G29" s="926"/>
      <c r="H29" s="926"/>
      <c r="I29" s="926"/>
      <c r="J29" s="926"/>
      <c r="K29" s="926"/>
      <c r="L29" s="926"/>
      <c r="M29" s="926"/>
      <c r="N29" s="501">
        <f t="shared" si="1"/>
        <v>0</v>
      </c>
      <c r="O29" s="926"/>
      <c r="P29" s="926"/>
      <c r="Q29" s="926"/>
      <c r="R29" s="926"/>
      <c r="S29" s="926"/>
      <c r="T29" s="926"/>
      <c r="U29" s="926"/>
      <c r="V29" s="926"/>
      <c r="W29" s="504">
        <f t="shared" si="27"/>
        <v>0</v>
      </c>
      <c r="X29" s="56"/>
      <c r="Y29" s="386" t="s">
        <v>22609</v>
      </c>
      <c r="Z29" s="106"/>
      <c r="AA29" s="1765"/>
      <c r="AB29" s="106"/>
      <c r="AC29" s="1726"/>
      <c r="AD29" s="321" t="str">
        <f t="shared" si="2"/>
        <v>Please complete all cells in row</v>
      </c>
      <c r="AE29" s="1727"/>
      <c r="AF29" s="323">
        <f t="shared" si="3"/>
        <v>1</v>
      </c>
      <c r="AG29" s="323">
        <f t="shared" si="4"/>
        <v>1</v>
      </c>
      <c r="AH29" s="323">
        <f t="shared" si="5"/>
        <v>1</v>
      </c>
      <c r="AI29" s="323">
        <f t="shared" si="6"/>
        <v>1</v>
      </c>
      <c r="AJ29" s="323">
        <f t="shared" si="7"/>
        <v>1</v>
      </c>
      <c r="AK29" s="323">
        <f t="shared" si="8"/>
        <v>1</v>
      </c>
      <c r="AL29" s="323">
        <f t="shared" si="9"/>
        <v>1</v>
      </c>
      <c r="AM29" s="323">
        <f t="shared" si="10"/>
        <v>1</v>
      </c>
      <c r="AN29" s="253"/>
      <c r="AO29" s="323">
        <f t="shared" si="72"/>
        <v>1</v>
      </c>
      <c r="AP29" s="323">
        <f t="shared" si="72"/>
        <v>1</v>
      </c>
      <c r="AQ29" s="323">
        <f t="shared" si="72"/>
        <v>1</v>
      </c>
      <c r="AR29" s="323">
        <f t="shared" si="72"/>
        <v>1</v>
      </c>
      <c r="AS29" s="323">
        <f t="shared" si="72"/>
        <v>1</v>
      </c>
      <c r="AT29" s="323">
        <f t="shared" si="72"/>
        <v>1</v>
      </c>
      <c r="AU29" s="323">
        <f t="shared" si="72"/>
        <v>1</v>
      </c>
      <c r="AV29" s="323">
        <f t="shared" si="72"/>
        <v>1</v>
      </c>
      <c r="AW29" s="290"/>
      <c r="AY29" s="1805" t="s">
        <v>22591</v>
      </c>
      <c r="AZ29" s="1806" t="s">
        <v>21761</v>
      </c>
      <c r="BA29" s="895" t="s">
        <v>22610</v>
      </c>
      <c r="BB29" s="895" t="s">
        <v>22611</v>
      </c>
      <c r="BC29" s="895" t="s">
        <v>22612</v>
      </c>
      <c r="BD29" s="895" t="s">
        <v>22613</v>
      </c>
      <c r="BE29" s="895" t="s">
        <v>22614</v>
      </c>
      <c r="BF29" s="895" t="s">
        <v>22615</v>
      </c>
      <c r="BG29" s="895" t="s">
        <v>22615</v>
      </c>
      <c r="BH29" s="895" t="s">
        <v>22616</v>
      </c>
      <c r="BI29" s="895" t="s">
        <v>22617</v>
      </c>
      <c r="BJ29" s="895" t="s">
        <v>22618</v>
      </c>
      <c r="BK29" s="895" t="s">
        <v>22619</v>
      </c>
      <c r="BL29" s="895" t="s">
        <v>22620</v>
      </c>
      <c r="BM29" s="895" t="s">
        <v>22621</v>
      </c>
      <c r="BN29" s="895" t="s">
        <v>22622</v>
      </c>
      <c r="BO29" s="895" t="s">
        <v>22623</v>
      </c>
      <c r="BP29" s="895" t="s">
        <v>22623</v>
      </c>
      <c r="BQ29" s="895" t="s">
        <v>22624</v>
      </c>
      <c r="BR29" s="1543" t="s">
        <v>22625</v>
      </c>
    </row>
    <row r="30" spans="2:70" s="102" customFormat="1" ht="33" customHeight="1">
      <c r="B30" s="1805" t="s">
        <v>22591</v>
      </c>
      <c r="C30" s="1806" t="s">
        <v>21769</v>
      </c>
      <c r="D30" s="375" t="s">
        <v>813</v>
      </c>
      <c r="E30" s="375">
        <v>3</v>
      </c>
      <c r="F30" s="501">
        <f>IFERROR(SUM(F28:F29), 0)</f>
        <v>0</v>
      </c>
      <c r="G30" s="501">
        <f t="shared" ref="G30" si="73">IFERROR(SUM(G28:G29), 0)</f>
        <v>0</v>
      </c>
      <c r="H30" s="501">
        <f t="shared" ref="H30" si="74">IFERROR(SUM(H28:H29), 0)</f>
        <v>0</v>
      </c>
      <c r="I30" s="501">
        <f t="shared" ref="I30" si="75">IFERROR(SUM(I28:I29), 0)</f>
        <v>0</v>
      </c>
      <c r="J30" s="501">
        <f t="shared" ref="J30" si="76">IFERROR(SUM(J28:J29), 0)</f>
        <v>0</v>
      </c>
      <c r="K30" s="501">
        <f t="shared" ref="K30" si="77">IFERROR(SUM(K28:K29), 0)</f>
        <v>0</v>
      </c>
      <c r="L30" s="501">
        <f t="shared" ref="L30" si="78">IFERROR(SUM(L28:L29), 0)</f>
        <v>0</v>
      </c>
      <c r="M30" s="501">
        <f t="shared" ref="M30" si="79">IFERROR(SUM(M28:M29), 0)</f>
        <v>0</v>
      </c>
      <c r="N30" s="501">
        <f t="shared" si="1"/>
        <v>0</v>
      </c>
      <c r="O30" s="501">
        <f>IFERROR(SUM(O28:O29), 0)</f>
        <v>0</v>
      </c>
      <c r="P30" s="501">
        <f t="shared" ref="P30" si="80">IFERROR(SUM(P28:P29), 0)</f>
        <v>0</v>
      </c>
      <c r="Q30" s="501">
        <f t="shared" ref="Q30" si="81">IFERROR(SUM(Q28:Q29), 0)</f>
        <v>0</v>
      </c>
      <c r="R30" s="501">
        <f t="shared" ref="R30" si="82">IFERROR(SUM(R28:R29), 0)</f>
        <v>0</v>
      </c>
      <c r="S30" s="501">
        <f t="shared" ref="S30" si="83">IFERROR(SUM(S28:S29), 0)</f>
        <v>0</v>
      </c>
      <c r="T30" s="501">
        <f t="shared" ref="T30" si="84">IFERROR(SUM(T28:T29), 0)</f>
        <v>0</v>
      </c>
      <c r="U30" s="501">
        <f t="shared" ref="U30" si="85">IFERROR(SUM(U28:U29), 0)</f>
        <v>0</v>
      </c>
      <c r="V30" s="501">
        <f t="shared" ref="V30" si="86">IFERROR(SUM(V28:V29), 0)</f>
        <v>0</v>
      </c>
      <c r="W30" s="504">
        <f t="shared" si="27"/>
        <v>0</v>
      </c>
      <c r="X30" s="56"/>
      <c r="Y30" s="386" t="s">
        <v>22626</v>
      </c>
      <c r="Z30" s="106"/>
      <c r="AA30" s="1765"/>
      <c r="AB30" s="106"/>
      <c r="AC30" s="1726"/>
      <c r="AD30" s="321">
        <f t="shared" si="2"/>
        <v>0</v>
      </c>
      <c r="AE30" s="1727"/>
      <c r="AF30" s="320"/>
      <c r="AG30" s="320"/>
      <c r="AH30" s="320"/>
      <c r="AI30" s="320"/>
      <c r="AJ30" s="320"/>
      <c r="AK30" s="320"/>
      <c r="AL30" s="320"/>
      <c r="AM30" s="320"/>
      <c r="AN30" s="253"/>
      <c r="AW30" s="290"/>
      <c r="AY30" s="1805" t="s">
        <v>22591</v>
      </c>
      <c r="AZ30" s="1806" t="s">
        <v>21769</v>
      </c>
      <c r="BA30" s="895" t="s">
        <v>22627</v>
      </c>
      <c r="BB30" s="895" t="s">
        <v>22628</v>
      </c>
      <c r="BC30" s="895" t="s">
        <v>22629</v>
      </c>
      <c r="BD30" s="895" t="s">
        <v>22630</v>
      </c>
      <c r="BE30" s="895" t="s">
        <v>22631</v>
      </c>
      <c r="BF30" s="895" t="s">
        <v>22632</v>
      </c>
      <c r="BG30" s="895" t="s">
        <v>22632</v>
      </c>
      <c r="BH30" s="895" t="s">
        <v>22633</v>
      </c>
      <c r="BI30" s="895" t="s">
        <v>22634</v>
      </c>
      <c r="BJ30" s="895" t="s">
        <v>22635</v>
      </c>
      <c r="BK30" s="895" t="s">
        <v>22636</v>
      </c>
      <c r="BL30" s="895" t="s">
        <v>22637</v>
      </c>
      <c r="BM30" s="895" t="s">
        <v>22638</v>
      </c>
      <c r="BN30" s="895" t="s">
        <v>22639</v>
      </c>
      <c r="BO30" s="895" t="s">
        <v>22640</v>
      </c>
      <c r="BP30" s="895" t="s">
        <v>22640</v>
      </c>
      <c r="BQ30" s="895" t="s">
        <v>22641</v>
      </c>
      <c r="BR30" s="1543" t="s">
        <v>22642</v>
      </c>
    </row>
    <row r="31" spans="2:70" s="102" customFormat="1" ht="33" customHeight="1">
      <c r="B31" s="1805" t="s">
        <v>22643</v>
      </c>
      <c r="C31" s="1806" t="s">
        <v>21753</v>
      </c>
      <c r="D31" s="375" t="s">
        <v>813</v>
      </c>
      <c r="E31" s="375">
        <v>3</v>
      </c>
      <c r="F31" s="926"/>
      <c r="G31" s="926"/>
      <c r="H31" s="926"/>
      <c r="I31" s="926"/>
      <c r="J31" s="926"/>
      <c r="K31" s="926"/>
      <c r="L31" s="926"/>
      <c r="M31" s="926"/>
      <c r="N31" s="501">
        <f t="shared" si="1"/>
        <v>0</v>
      </c>
      <c r="O31" s="603"/>
      <c r="P31" s="603"/>
      <c r="Q31" s="603"/>
      <c r="R31" s="603"/>
      <c r="S31" s="603"/>
      <c r="T31" s="603"/>
      <c r="U31" s="603"/>
      <c r="V31" s="603"/>
      <c r="W31" s="691"/>
      <c r="X31" s="56"/>
      <c r="Y31" s="386" t="s">
        <v>22644</v>
      </c>
      <c r="Z31" s="106"/>
      <c r="AA31" s="1765"/>
      <c r="AB31" s="106"/>
      <c r="AC31" s="1726"/>
      <c r="AD31" s="321" t="str">
        <f t="shared" si="2"/>
        <v>Please complete all cells in row</v>
      </c>
      <c r="AE31" s="1727"/>
      <c r="AF31" s="323">
        <f t="shared" si="3"/>
        <v>1</v>
      </c>
      <c r="AG31" s="323">
        <f t="shared" si="4"/>
        <v>1</v>
      </c>
      <c r="AH31" s="323">
        <f t="shared" si="5"/>
        <v>1</v>
      </c>
      <c r="AI31" s="323">
        <f t="shared" si="6"/>
        <v>1</v>
      </c>
      <c r="AJ31" s="323">
        <f t="shared" si="7"/>
        <v>1</v>
      </c>
      <c r="AK31" s="323">
        <f t="shared" si="8"/>
        <v>1</v>
      </c>
      <c r="AL31" s="323">
        <f t="shared" si="9"/>
        <v>1</v>
      </c>
      <c r="AM31" s="323">
        <f t="shared" si="10"/>
        <v>1</v>
      </c>
      <c r="AN31" s="253"/>
      <c r="AO31" s="320"/>
      <c r="AP31" s="320"/>
      <c r="AQ31" s="320"/>
      <c r="AR31" s="320"/>
      <c r="AS31" s="320"/>
      <c r="AT31" s="320"/>
      <c r="AU31" s="320"/>
      <c r="AV31" s="320"/>
      <c r="AW31" s="290"/>
      <c r="AY31" s="1805" t="s">
        <v>22643</v>
      </c>
      <c r="AZ31" s="1806" t="s">
        <v>21753</v>
      </c>
      <c r="BA31" s="895" t="s">
        <v>22645</v>
      </c>
      <c r="BB31" s="895" t="s">
        <v>22646</v>
      </c>
      <c r="BC31" s="895" t="s">
        <v>22647</v>
      </c>
      <c r="BD31" s="895" t="s">
        <v>22648</v>
      </c>
      <c r="BE31" s="895" t="s">
        <v>22649</v>
      </c>
      <c r="BF31" s="895" t="s">
        <v>22650</v>
      </c>
      <c r="BG31" s="895" t="s">
        <v>22650</v>
      </c>
      <c r="BH31" s="895" t="s">
        <v>22651</v>
      </c>
      <c r="BI31" s="895" t="s">
        <v>22652</v>
      </c>
      <c r="BJ31" s="603"/>
      <c r="BK31" s="603"/>
      <c r="BL31" s="603"/>
      <c r="BM31" s="603"/>
      <c r="BN31" s="603"/>
      <c r="BO31" s="603"/>
      <c r="BP31" s="603"/>
      <c r="BQ31" s="603"/>
      <c r="BR31" s="691"/>
    </row>
    <row r="32" spans="2:70" s="54" customFormat="1" ht="33" customHeight="1">
      <c r="B32" s="1805" t="s">
        <v>22643</v>
      </c>
      <c r="C32" s="1806" t="s">
        <v>21761</v>
      </c>
      <c r="D32" s="375" t="s">
        <v>813</v>
      </c>
      <c r="E32" s="375">
        <v>3</v>
      </c>
      <c r="F32" s="926"/>
      <c r="G32" s="926"/>
      <c r="H32" s="926"/>
      <c r="I32" s="926"/>
      <c r="J32" s="926"/>
      <c r="K32" s="926"/>
      <c r="L32" s="926"/>
      <c r="M32" s="926"/>
      <c r="N32" s="501">
        <f t="shared" si="1"/>
        <v>0</v>
      </c>
      <c r="O32" s="603"/>
      <c r="P32" s="603"/>
      <c r="Q32" s="603"/>
      <c r="R32" s="603"/>
      <c r="S32" s="603"/>
      <c r="T32" s="603"/>
      <c r="U32" s="603"/>
      <c r="V32" s="603"/>
      <c r="W32" s="691"/>
      <c r="X32" s="56"/>
      <c r="Y32" s="386" t="s">
        <v>22653</v>
      </c>
      <c r="Z32" s="106"/>
      <c r="AA32" s="1765"/>
      <c r="AB32" s="106"/>
      <c r="AC32" s="1726"/>
      <c r="AD32" s="321" t="str">
        <f t="shared" si="2"/>
        <v>Please complete all cells in row</v>
      </c>
      <c r="AE32" s="1722"/>
      <c r="AF32" s="323">
        <f t="shared" si="3"/>
        <v>1</v>
      </c>
      <c r="AG32" s="323">
        <f t="shared" si="4"/>
        <v>1</v>
      </c>
      <c r="AH32" s="323">
        <f t="shared" si="5"/>
        <v>1</v>
      </c>
      <c r="AI32" s="323">
        <f t="shared" si="6"/>
        <v>1</v>
      </c>
      <c r="AJ32" s="323">
        <f t="shared" si="7"/>
        <v>1</v>
      </c>
      <c r="AK32" s="323">
        <f t="shared" si="8"/>
        <v>1</v>
      </c>
      <c r="AL32" s="323">
        <f t="shared" si="9"/>
        <v>1</v>
      </c>
      <c r="AM32" s="323">
        <f t="shared" si="10"/>
        <v>1</v>
      </c>
      <c r="AN32" s="6"/>
      <c r="AO32" s="320"/>
      <c r="AP32" s="320"/>
      <c r="AQ32" s="320"/>
      <c r="AR32" s="320"/>
      <c r="AS32" s="320"/>
      <c r="AT32" s="320"/>
      <c r="AU32" s="320"/>
      <c r="AV32" s="320"/>
      <c r="AW32" s="281"/>
      <c r="AY32" s="1805" t="s">
        <v>22643</v>
      </c>
      <c r="AZ32" s="1806" t="s">
        <v>21761</v>
      </c>
      <c r="BA32" s="895" t="s">
        <v>22654</v>
      </c>
      <c r="BB32" s="895" t="s">
        <v>22655</v>
      </c>
      <c r="BC32" s="895" t="s">
        <v>22656</v>
      </c>
      <c r="BD32" s="895" t="s">
        <v>22657</v>
      </c>
      <c r="BE32" s="895" t="s">
        <v>22658</v>
      </c>
      <c r="BF32" s="895" t="s">
        <v>22659</v>
      </c>
      <c r="BG32" s="895" t="s">
        <v>22659</v>
      </c>
      <c r="BH32" s="895" t="s">
        <v>22660</v>
      </c>
      <c r="BI32" s="895" t="s">
        <v>22661</v>
      </c>
      <c r="BJ32" s="603"/>
      <c r="BK32" s="603"/>
      <c r="BL32" s="603"/>
      <c r="BM32" s="603"/>
      <c r="BN32" s="603"/>
      <c r="BO32" s="603"/>
      <c r="BP32" s="603"/>
      <c r="BQ32" s="603"/>
      <c r="BR32" s="691"/>
    </row>
    <row r="33" spans="2:71" s="54" customFormat="1" ht="33" customHeight="1">
      <c r="B33" s="1805" t="s">
        <v>22643</v>
      </c>
      <c r="C33" s="1806" t="s">
        <v>21769</v>
      </c>
      <c r="D33" s="375" t="s">
        <v>813</v>
      </c>
      <c r="E33" s="375">
        <v>3</v>
      </c>
      <c r="F33" s="501">
        <f>IFERROR(SUM(F31:F32), 0)</f>
        <v>0</v>
      </c>
      <c r="G33" s="501">
        <f t="shared" ref="G33" si="87">IFERROR(SUM(G31:G32), 0)</f>
        <v>0</v>
      </c>
      <c r="H33" s="501">
        <f t="shared" ref="H33" si="88">IFERROR(SUM(H31:H32), 0)</f>
        <v>0</v>
      </c>
      <c r="I33" s="501">
        <f t="shared" ref="I33" si="89">IFERROR(SUM(I31:I32), 0)</f>
        <v>0</v>
      </c>
      <c r="J33" s="501">
        <f t="shared" ref="J33" si="90">IFERROR(SUM(J31:J32), 0)</f>
        <v>0</v>
      </c>
      <c r="K33" s="501">
        <f t="shared" ref="K33" si="91">IFERROR(SUM(K31:K32), 0)</f>
        <v>0</v>
      </c>
      <c r="L33" s="501">
        <f t="shared" ref="L33" si="92">IFERROR(SUM(L31:L32), 0)</f>
        <v>0</v>
      </c>
      <c r="M33" s="501">
        <f t="shared" ref="M33" si="93">IFERROR(SUM(M31:M32), 0)</f>
        <v>0</v>
      </c>
      <c r="N33" s="501">
        <f t="shared" si="1"/>
        <v>0</v>
      </c>
      <c r="O33" s="603"/>
      <c r="P33" s="603"/>
      <c r="Q33" s="603"/>
      <c r="R33" s="603"/>
      <c r="S33" s="603"/>
      <c r="T33" s="603"/>
      <c r="U33" s="603"/>
      <c r="V33" s="603"/>
      <c r="W33" s="691"/>
      <c r="X33" s="56"/>
      <c r="Y33" s="386" t="s">
        <v>22662</v>
      </c>
      <c r="Z33" s="106"/>
      <c r="AA33" s="1765"/>
      <c r="AB33" s="106"/>
      <c r="AC33" s="1726"/>
      <c r="AD33" s="321">
        <f t="shared" si="2"/>
        <v>0</v>
      </c>
      <c r="AE33" s="1722"/>
      <c r="AF33" s="320"/>
      <c r="AG33" s="320"/>
      <c r="AH33" s="320"/>
      <c r="AI33" s="320"/>
      <c r="AJ33" s="320"/>
      <c r="AK33" s="320"/>
      <c r="AL33" s="320"/>
      <c r="AM33" s="320"/>
      <c r="AN33" s="6"/>
      <c r="AO33" s="6"/>
      <c r="AP33" s="6"/>
      <c r="AQ33" s="6"/>
      <c r="AR33" s="6"/>
      <c r="AS33" s="6"/>
      <c r="AT33" s="6"/>
      <c r="AU33" s="6"/>
      <c r="AV33" s="6"/>
      <c r="AW33" s="281"/>
      <c r="AY33" s="1805" t="s">
        <v>22643</v>
      </c>
      <c r="AZ33" s="1806" t="s">
        <v>21769</v>
      </c>
      <c r="BA33" s="895" t="s">
        <v>22663</v>
      </c>
      <c r="BB33" s="895" t="s">
        <v>22664</v>
      </c>
      <c r="BC33" s="895" t="s">
        <v>22665</v>
      </c>
      <c r="BD33" s="895" t="s">
        <v>22666</v>
      </c>
      <c r="BE33" s="895" t="s">
        <v>22667</v>
      </c>
      <c r="BF33" s="895" t="s">
        <v>22668</v>
      </c>
      <c r="BG33" s="895" t="s">
        <v>22668</v>
      </c>
      <c r="BH33" s="895" t="s">
        <v>22669</v>
      </c>
      <c r="BI33" s="895" t="s">
        <v>22670</v>
      </c>
      <c r="BJ33" s="603"/>
      <c r="BK33" s="603"/>
      <c r="BL33" s="603"/>
      <c r="BM33" s="603"/>
      <c r="BN33" s="603"/>
      <c r="BO33" s="603"/>
      <c r="BP33" s="603"/>
      <c r="BQ33" s="603"/>
      <c r="BR33" s="691"/>
    </row>
    <row r="34" spans="2:71" ht="33" customHeight="1">
      <c r="B34" s="1805" t="s">
        <v>22671</v>
      </c>
      <c r="C34" s="1806" t="s">
        <v>21753</v>
      </c>
      <c r="D34" s="375" t="s">
        <v>813</v>
      </c>
      <c r="E34" s="375">
        <v>3</v>
      </c>
      <c r="F34" s="926"/>
      <c r="G34" s="926"/>
      <c r="H34" s="926"/>
      <c r="I34" s="926"/>
      <c r="J34" s="926"/>
      <c r="K34" s="926"/>
      <c r="L34" s="926"/>
      <c r="M34" s="926"/>
      <c r="N34" s="501">
        <f t="shared" si="1"/>
        <v>0</v>
      </c>
      <c r="O34" s="603"/>
      <c r="P34" s="603"/>
      <c r="Q34" s="603"/>
      <c r="R34" s="603"/>
      <c r="S34" s="603"/>
      <c r="T34" s="603"/>
      <c r="U34" s="603"/>
      <c r="V34" s="603"/>
      <c r="W34" s="691"/>
      <c r="X34" s="56"/>
      <c r="Y34" s="386" t="s">
        <v>22672</v>
      </c>
      <c r="Z34" s="1886"/>
      <c r="AA34" s="1759"/>
      <c r="AB34" s="1886"/>
      <c r="AC34" s="1890"/>
      <c r="AD34" s="321" t="str">
        <f t="shared" si="2"/>
        <v>Please complete all cells in row</v>
      </c>
      <c r="AE34" s="1890"/>
      <c r="AF34" s="323">
        <f t="shared" si="3"/>
        <v>1</v>
      </c>
      <c r="AG34" s="323">
        <f t="shared" si="4"/>
        <v>1</v>
      </c>
      <c r="AH34" s="323">
        <f t="shared" si="5"/>
        <v>1</v>
      </c>
      <c r="AI34" s="323">
        <f t="shared" si="6"/>
        <v>1</v>
      </c>
      <c r="AJ34" s="323">
        <f t="shared" si="7"/>
        <v>1</v>
      </c>
      <c r="AK34" s="323">
        <f t="shared" si="8"/>
        <v>1</v>
      </c>
      <c r="AL34" s="323">
        <f t="shared" si="9"/>
        <v>1</v>
      </c>
      <c r="AM34" s="323">
        <f t="shared" si="10"/>
        <v>1</v>
      </c>
      <c r="AN34" s="1902"/>
      <c r="AO34" s="320"/>
      <c r="AP34" s="320"/>
      <c r="AQ34" s="320"/>
      <c r="AR34" s="320"/>
      <c r="AS34" s="320"/>
      <c r="AT34" s="320"/>
      <c r="AU34" s="320"/>
      <c r="AV34" s="320"/>
      <c r="AW34" s="1895"/>
      <c r="AX34" s="1848"/>
      <c r="AY34" s="1805" t="s">
        <v>22671</v>
      </c>
      <c r="AZ34" s="1806" t="s">
        <v>21753</v>
      </c>
      <c r="BA34" s="895" t="s">
        <v>22673</v>
      </c>
      <c r="BB34" s="895" t="s">
        <v>22674</v>
      </c>
      <c r="BC34" s="895" t="s">
        <v>22675</v>
      </c>
      <c r="BD34" s="895" t="s">
        <v>22676</v>
      </c>
      <c r="BE34" s="895" t="s">
        <v>22677</v>
      </c>
      <c r="BF34" s="895" t="s">
        <v>22678</v>
      </c>
      <c r="BG34" s="895" t="s">
        <v>22678</v>
      </c>
      <c r="BH34" s="895" t="s">
        <v>22679</v>
      </c>
      <c r="BI34" s="895" t="s">
        <v>22680</v>
      </c>
      <c r="BJ34" s="603"/>
      <c r="BK34" s="603"/>
      <c r="BL34" s="603"/>
      <c r="BM34" s="603"/>
      <c r="BN34" s="603"/>
      <c r="BO34" s="603"/>
      <c r="BP34" s="603"/>
      <c r="BQ34" s="603"/>
      <c r="BR34" s="691"/>
      <c r="BS34" s="1848"/>
    </row>
    <row r="35" spans="2:71" s="54" customFormat="1" ht="33" customHeight="1">
      <c r="B35" s="1805" t="s">
        <v>22671</v>
      </c>
      <c r="C35" s="1806" t="s">
        <v>21761</v>
      </c>
      <c r="D35" s="375" t="s">
        <v>813</v>
      </c>
      <c r="E35" s="375">
        <v>3</v>
      </c>
      <c r="F35" s="926"/>
      <c r="G35" s="926"/>
      <c r="H35" s="926"/>
      <c r="I35" s="926"/>
      <c r="J35" s="926"/>
      <c r="K35" s="926"/>
      <c r="L35" s="926"/>
      <c r="M35" s="926"/>
      <c r="N35" s="501">
        <f t="shared" si="1"/>
        <v>0</v>
      </c>
      <c r="O35" s="603"/>
      <c r="P35" s="603"/>
      <c r="Q35" s="603"/>
      <c r="R35" s="603"/>
      <c r="S35" s="603"/>
      <c r="T35" s="603"/>
      <c r="U35" s="603"/>
      <c r="V35" s="603"/>
      <c r="W35" s="691"/>
      <c r="X35" s="56"/>
      <c r="Y35" s="386" t="s">
        <v>22681</v>
      </c>
      <c r="Z35" s="45"/>
      <c r="AA35" s="1764"/>
      <c r="AB35" s="45"/>
      <c r="AC35" s="1726"/>
      <c r="AD35" s="321" t="str">
        <f t="shared" si="2"/>
        <v>Please complete all cells in row</v>
      </c>
      <c r="AE35" s="1722"/>
      <c r="AF35" s="323">
        <f t="shared" si="3"/>
        <v>1</v>
      </c>
      <c r="AG35" s="323">
        <f t="shared" si="4"/>
        <v>1</v>
      </c>
      <c r="AH35" s="323">
        <f t="shared" si="5"/>
        <v>1</v>
      </c>
      <c r="AI35" s="323">
        <f t="shared" si="6"/>
        <v>1</v>
      </c>
      <c r="AJ35" s="323">
        <f t="shared" si="7"/>
        <v>1</v>
      </c>
      <c r="AK35" s="323">
        <f t="shared" si="8"/>
        <v>1</v>
      </c>
      <c r="AL35" s="323">
        <f t="shared" si="9"/>
        <v>1</v>
      </c>
      <c r="AM35" s="323">
        <f t="shared" si="10"/>
        <v>1</v>
      </c>
      <c r="AN35" s="6"/>
      <c r="AO35" s="320"/>
      <c r="AP35" s="320"/>
      <c r="AQ35" s="320"/>
      <c r="AR35" s="320"/>
      <c r="AS35" s="320"/>
      <c r="AT35" s="320"/>
      <c r="AU35" s="320"/>
      <c r="AV35" s="320"/>
      <c r="AW35" s="281"/>
      <c r="AY35" s="1805" t="s">
        <v>22671</v>
      </c>
      <c r="AZ35" s="1806" t="s">
        <v>21761</v>
      </c>
      <c r="BA35" s="895" t="s">
        <v>22682</v>
      </c>
      <c r="BB35" s="895" t="s">
        <v>22683</v>
      </c>
      <c r="BC35" s="895" t="s">
        <v>22684</v>
      </c>
      <c r="BD35" s="895" t="s">
        <v>22685</v>
      </c>
      <c r="BE35" s="895" t="s">
        <v>22686</v>
      </c>
      <c r="BF35" s="895" t="s">
        <v>22687</v>
      </c>
      <c r="BG35" s="895" t="s">
        <v>22687</v>
      </c>
      <c r="BH35" s="895" t="s">
        <v>22688</v>
      </c>
      <c r="BI35" s="895" t="s">
        <v>22689</v>
      </c>
      <c r="BJ35" s="603"/>
      <c r="BK35" s="603"/>
      <c r="BL35" s="603"/>
      <c r="BM35" s="603"/>
      <c r="BN35" s="603"/>
      <c r="BO35" s="603"/>
      <c r="BP35" s="603"/>
      <c r="BQ35" s="603"/>
      <c r="BR35" s="691"/>
    </row>
    <row r="36" spans="2:71" ht="33" customHeight="1">
      <c r="B36" s="1805" t="s">
        <v>22671</v>
      </c>
      <c r="C36" s="1806" t="s">
        <v>21769</v>
      </c>
      <c r="D36" s="375" t="s">
        <v>813</v>
      </c>
      <c r="E36" s="375">
        <v>3</v>
      </c>
      <c r="F36" s="501">
        <f>IFERROR(SUM(F34:F35), 0)</f>
        <v>0</v>
      </c>
      <c r="G36" s="501">
        <f t="shared" ref="G36" si="94">IFERROR(SUM(G34:G35), 0)</f>
        <v>0</v>
      </c>
      <c r="H36" s="501">
        <f t="shared" ref="H36" si="95">IFERROR(SUM(H34:H35), 0)</f>
        <v>0</v>
      </c>
      <c r="I36" s="501">
        <f t="shared" ref="I36" si="96">IFERROR(SUM(I34:I35), 0)</f>
        <v>0</v>
      </c>
      <c r="J36" s="501">
        <f t="shared" ref="J36" si="97">IFERROR(SUM(J34:J35), 0)</f>
        <v>0</v>
      </c>
      <c r="K36" s="501">
        <f t="shared" ref="K36" si="98">IFERROR(SUM(K34:K35), 0)</f>
        <v>0</v>
      </c>
      <c r="L36" s="501">
        <f t="shared" ref="L36" si="99">IFERROR(SUM(L34:L35), 0)</f>
        <v>0</v>
      </c>
      <c r="M36" s="501">
        <f t="shared" ref="M36" si="100">IFERROR(SUM(M34:M35), 0)</f>
        <v>0</v>
      </c>
      <c r="N36" s="501">
        <f t="shared" si="1"/>
        <v>0</v>
      </c>
      <c r="O36" s="603"/>
      <c r="P36" s="603"/>
      <c r="Q36" s="603"/>
      <c r="R36" s="603"/>
      <c r="S36" s="603"/>
      <c r="T36" s="603"/>
      <c r="U36" s="603"/>
      <c r="V36" s="603"/>
      <c r="W36" s="691"/>
      <c r="X36" s="56"/>
      <c r="Y36" s="386" t="s">
        <v>22690</v>
      </c>
      <c r="Z36" s="1848"/>
      <c r="AA36" s="1760"/>
      <c r="AB36" s="1848"/>
      <c r="AC36" s="1890"/>
      <c r="AD36" s="321">
        <f t="shared" si="2"/>
        <v>0</v>
      </c>
      <c r="AE36" s="1890"/>
      <c r="AF36" s="320"/>
      <c r="AG36" s="320"/>
      <c r="AH36" s="320"/>
      <c r="AI36" s="320"/>
      <c r="AJ36" s="320"/>
      <c r="AK36" s="320"/>
      <c r="AL36" s="320"/>
      <c r="AM36" s="320"/>
      <c r="AN36" s="1902"/>
      <c r="AO36" s="1848"/>
      <c r="AP36" s="1848"/>
      <c r="AQ36" s="1848"/>
      <c r="AR36" s="1848"/>
      <c r="AS36" s="1848"/>
      <c r="AT36" s="1848"/>
      <c r="AU36" s="1848"/>
      <c r="AV36" s="1848"/>
      <c r="AW36" s="1895"/>
      <c r="AX36" s="1848"/>
      <c r="AY36" s="1805" t="s">
        <v>22671</v>
      </c>
      <c r="AZ36" s="1806" t="s">
        <v>21769</v>
      </c>
      <c r="BA36" s="895" t="s">
        <v>22691</v>
      </c>
      <c r="BB36" s="895" t="s">
        <v>22692</v>
      </c>
      <c r="BC36" s="895" t="s">
        <v>22693</v>
      </c>
      <c r="BD36" s="895" t="s">
        <v>22694</v>
      </c>
      <c r="BE36" s="895" t="s">
        <v>22695</v>
      </c>
      <c r="BF36" s="895" t="s">
        <v>22696</v>
      </c>
      <c r="BG36" s="895" t="s">
        <v>22696</v>
      </c>
      <c r="BH36" s="895" t="s">
        <v>22697</v>
      </c>
      <c r="BI36" s="895" t="s">
        <v>22698</v>
      </c>
      <c r="BJ36" s="603"/>
      <c r="BK36" s="603"/>
      <c r="BL36" s="603"/>
      <c r="BM36" s="603"/>
      <c r="BN36" s="603"/>
      <c r="BO36" s="603"/>
      <c r="BP36" s="603"/>
      <c r="BQ36" s="603"/>
      <c r="BR36" s="691"/>
      <c r="BS36" s="1848"/>
    </row>
    <row r="37" spans="2:71" ht="33" customHeight="1">
      <c r="B37" s="1805" t="s">
        <v>22699</v>
      </c>
      <c r="C37" s="1806" t="s">
        <v>21753</v>
      </c>
      <c r="D37" s="375" t="s">
        <v>813</v>
      </c>
      <c r="E37" s="375">
        <v>3</v>
      </c>
      <c r="F37" s="926"/>
      <c r="G37" s="926"/>
      <c r="H37" s="926"/>
      <c r="I37" s="926"/>
      <c r="J37" s="926"/>
      <c r="K37" s="926"/>
      <c r="L37" s="926"/>
      <c r="M37" s="926"/>
      <c r="N37" s="501">
        <f t="shared" si="1"/>
        <v>0</v>
      </c>
      <c r="O37" s="926"/>
      <c r="P37" s="926"/>
      <c r="Q37" s="926"/>
      <c r="R37" s="926"/>
      <c r="S37" s="926"/>
      <c r="T37" s="926"/>
      <c r="U37" s="926"/>
      <c r="V37" s="926"/>
      <c r="W37" s="504">
        <f>IFERROR(SUM(O37:V37), 0)</f>
        <v>0</v>
      </c>
      <c r="X37" s="56"/>
      <c r="Y37" s="386" t="s">
        <v>22700</v>
      </c>
      <c r="Z37" s="1848"/>
      <c r="AA37" s="1760"/>
      <c r="AB37" s="1848"/>
      <c r="AC37" s="1890"/>
      <c r="AD37" s="321" t="str">
        <f t="shared" si="2"/>
        <v>Please complete all cells in row</v>
      </c>
      <c r="AE37" s="1890"/>
      <c r="AF37" s="323">
        <f t="shared" si="3"/>
        <v>1</v>
      </c>
      <c r="AG37" s="323">
        <f t="shared" si="4"/>
        <v>1</v>
      </c>
      <c r="AH37" s="323">
        <f t="shared" si="5"/>
        <v>1</v>
      </c>
      <c r="AI37" s="323">
        <f t="shared" si="6"/>
        <v>1</v>
      </c>
      <c r="AJ37" s="323">
        <f t="shared" si="7"/>
        <v>1</v>
      </c>
      <c r="AK37" s="323">
        <f t="shared" si="8"/>
        <v>1</v>
      </c>
      <c r="AL37" s="323">
        <f t="shared" si="9"/>
        <v>1</v>
      </c>
      <c r="AM37" s="323">
        <f t="shared" si="10"/>
        <v>1</v>
      </c>
      <c r="AN37" s="1902"/>
      <c r="AO37" s="323">
        <f t="shared" ref="AO37:AV38" si="101" xml:space="preserve"> IF( ISNUMBER(O37), 0, 1 )</f>
        <v>1</v>
      </c>
      <c r="AP37" s="323">
        <f t="shared" si="101"/>
        <v>1</v>
      </c>
      <c r="AQ37" s="323">
        <f t="shared" si="101"/>
        <v>1</v>
      </c>
      <c r="AR37" s="323">
        <f t="shared" si="101"/>
        <v>1</v>
      </c>
      <c r="AS37" s="323">
        <f t="shared" si="101"/>
        <v>1</v>
      </c>
      <c r="AT37" s="323">
        <f t="shared" si="101"/>
        <v>1</v>
      </c>
      <c r="AU37" s="323">
        <f t="shared" si="101"/>
        <v>1</v>
      </c>
      <c r="AV37" s="323">
        <f t="shared" si="101"/>
        <v>1</v>
      </c>
      <c r="AW37" s="1895"/>
      <c r="AX37" s="1848"/>
      <c r="AY37" s="1805" t="s">
        <v>22699</v>
      </c>
      <c r="AZ37" s="1806" t="s">
        <v>21753</v>
      </c>
      <c r="BA37" s="895" t="s">
        <v>22701</v>
      </c>
      <c r="BB37" s="895" t="s">
        <v>22702</v>
      </c>
      <c r="BC37" s="895" t="s">
        <v>22703</v>
      </c>
      <c r="BD37" s="895" t="s">
        <v>22704</v>
      </c>
      <c r="BE37" s="895" t="s">
        <v>22705</v>
      </c>
      <c r="BF37" s="895" t="s">
        <v>22706</v>
      </c>
      <c r="BG37" s="895" t="s">
        <v>22706</v>
      </c>
      <c r="BH37" s="895" t="s">
        <v>22707</v>
      </c>
      <c r="BI37" s="895" t="s">
        <v>22708</v>
      </c>
      <c r="BJ37" s="393" t="s">
        <v>22709</v>
      </c>
      <c r="BK37" s="393" t="s">
        <v>22710</v>
      </c>
      <c r="BL37" s="393" t="s">
        <v>22711</v>
      </c>
      <c r="BM37" s="393" t="s">
        <v>22712</v>
      </c>
      <c r="BN37" s="393" t="s">
        <v>22713</v>
      </c>
      <c r="BO37" s="393" t="s">
        <v>22714</v>
      </c>
      <c r="BP37" s="393" t="s">
        <v>22714</v>
      </c>
      <c r="BQ37" s="393" t="s">
        <v>22715</v>
      </c>
      <c r="BR37" s="397" t="s">
        <v>22716</v>
      </c>
      <c r="BS37" s="1848"/>
    </row>
    <row r="38" spans="2:71" ht="33" customHeight="1">
      <c r="B38" s="1805" t="s">
        <v>22699</v>
      </c>
      <c r="C38" s="1806" t="s">
        <v>21761</v>
      </c>
      <c r="D38" s="375" t="s">
        <v>813</v>
      </c>
      <c r="E38" s="375">
        <v>3</v>
      </c>
      <c r="F38" s="926"/>
      <c r="G38" s="926"/>
      <c r="H38" s="926"/>
      <c r="I38" s="926"/>
      <c r="J38" s="926"/>
      <c r="K38" s="926"/>
      <c r="L38" s="926"/>
      <c r="M38" s="926"/>
      <c r="N38" s="501">
        <f t="shared" si="1"/>
        <v>0</v>
      </c>
      <c r="O38" s="926"/>
      <c r="P38" s="926"/>
      <c r="Q38" s="926"/>
      <c r="R38" s="926"/>
      <c r="S38" s="926"/>
      <c r="T38" s="926"/>
      <c r="U38" s="926"/>
      <c r="V38" s="926"/>
      <c r="W38" s="504">
        <f t="shared" ref="W38:W44" si="102">IFERROR(SUM(O38:V38), 0)</f>
        <v>0</v>
      </c>
      <c r="X38" s="56"/>
      <c r="Y38" s="386" t="s">
        <v>22717</v>
      </c>
      <c r="Z38" s="1848"/>
      <c r="AA38" s="1760"/>
      <c r="AB38" s="1848"/>
      <c r="AC38" s="1890"/>
      <c r="AD38" s="321" t="str">
        <f t="shared" si="2"/>
        <v>Please complete all cells in row</v>
      </c>
      <c r="AE38" s="1890"/>
      <c r="AF38" s="323">
        <f t="shared" si="3"/>
        <v>1</v>
      </c>
      <c r="AG38" s="323">
        <f t="shared" si="4"/>
        <v>1</v>
      </c>
      <c r="AH38" s="323">
        <f t="shared" si="5"/>
        <v>1</v>
      </c>
      <c r="AI38" s="323">
        <f t="shared" si="6"/>
        <v>1</v>
      </c>
      <c r="AJ38" s="323">
        <f t="shared" si="7"/>
        <v>1</v>
      </c>
      <c r="AK38" s="323">
        <f t="shared" si="8"/>
        <v>1</v>
      </c>
      <c r="AL38" s="323">
        <f t="shared" si="9"/>
        <v>1</v>
      </c>
      <c r="AM38" s="323">
        <f t="shared" si="10"/>
        <v>1</v>
      </c>
      <c r="AN38" s="1902"/>
      <c r="AO38" s="323">
        <f t="shared" si="101"/>
        <v>1</v>
      </c>
      <c r="AP38" s="323">
        <f t="shared" si="101"/>
        <v>1</v>
      </c>
      <c r="AQ38" s="323">
        <f t="shared" si="101"/>
        <v>1</v>
      </c>
      <c r="AR38" s="323">
        <f t="shared" si="101"/>
        <v>1</v>
      </c>
      <c r="AS38" s="323">
        <f t="shared" si="101"/>
        <v>1</v>
      </c>
      <c r="AT38" s="323">
        <f t="shared" si="101"/>
        <v>1</v>
      </c>
      <c r="AU38" s="323">
        <f t="shared" si="101"/>
        <v>1</v>
      </c>
      <c r="AV38" s="323">
        <f t="shared" si="101"/>
        <v>1</v>
      </c>
      <c r="AW38" s="1895"/>
      <c r="AX38" s="1848"/>
      <c r="AY38" s="1805" t="s">
        <v>22699</v>
      </c>
      <c r="AZ38" s="1806" t="s">
        <v>21761</v>
      </c>
      <c r="BA38" s="895" t="s">
        <v>22718</v>
      </c>
      <c r="BB38" s="895" t="s">
        <v>22719</v>
      </c>
      <c r="BC38" s="895" t="s">
        <v>22720</v>
      </c>
      <c r="BD38" s="895" t="s">
        <v>22721</v>
      </c>
      <c r="BE38" s="895" t="s">
        <v>22722</v>
      </c>
      <c r="BF38" s="895" t="s">
        <v>22723</v>
      </c>
      <c r="BG38" s="895" t="s">
        <v>22723</v>
      </c>
      <c r="BH38" s="895" t="s">
        <v>22724</v>
      </c>
      <c r="BI38" s="895" t="s">
        <v>22725</v>
      </c>
      <c r="BJ38" s="895" t="s">
        <v>22726</v>
      </c>
      <c r="BK38" s="895" t="s">
        <v>22727</v>
      </c>
      <c r="BL38" s="895" t="s">
        <v>22728</v>
      </c>
      <c r="BM38" s="895" t="s">
        <v>22729</v>
      </c>
      <c r="BN38" s="895" t="s">
        <v>22730</v>
      </c>
      <c r="BO38" s="895" t="s">
        <v>22731</v>
      </c>
      <c r="BP38" s="895" t="s">
        <v>22731</v>
      </c>
      <c r="BQ38" s="895" t="s">
        <v>22732</v>
      </c>
      <c r="BR38" s="1543" t="s">
        <v>22733</v>
      </c>
      <c r="BS38" s="1848"/>
    </row>
    <row r="39" spans="2:71" ht="33" customHeight="1">
      <c r="B39" s="1805" t="s">
        <v>22699</v>
      </c>
      <c r="C39" s="1806" t="s">
        <v>21769</v>
      </c>
      <c r="D39" s="375" t="s">
        <v>813</v>
      </c>
      <c r="E39" s="375">
        <v>3</v>
      </c>
      <c r="F39" s="501">
        <f>IFERROR(SUM(F37:F38), 0)</f>
        <v>0</v>
      </c>
      <c r="G39" s="501">
        <f t="shared" ref="G39" si="103">IFERROR(SUM(G37:G38), 0)</f>
        <v>0</v>
      </c>
      <c r="H39" s="501">
        <f t="shared" ref="H39" si="104">IFERROR(SUM(H37:H38), 0)</f>
        <v>0</v>
      </c>
      <c r="I39" s="501">
        <f t="shared" ref="I39" si="105">IFERROR(SUM(I37:I38), 0)</f>
        <v>0</v>
      </c>
      <c r="J39" s="501">
        <f t="shared" ref="J39" si="106">IFERROR(SUM(J37:J38), 0)</f>
        <v>0</v>
      </c>
      <c r="K39" s="501">
        <f t="shared" ref="K39" si="107">IFERROR(SUM(K37:K38), 0)</f>
        <v>0</v>
      </c>
      <c r="L39" s="501">
        <f t="shared" ref="L39" si="108">IFERROR(SUM(L37:L38), 0)</f>
        <v>0</v>
      </c>
      <c r="M39" s="501">
        <f t="shared" ref="M39" si="109">IFERROR(SUM(M37:M38), 0)</f>
        <v>0</v>
      </c>
      <c r="N39" s="501">
        <f t="shared" si="1"/>
        <v>0</v>
      </c>
      <c r="O39" s="501">
        <f>IFERROR(SUM(O37:O38), 0)</f>
        <v>0</v>
      </c>
      <c r="P39" s="501">
        <f t="shared" ref="P39" si="110">IFERROR(SUM(P37:P38), 0)</f>
        <v>0</v>
      </c>
      <c r="Q39" s="501">
        <f t="shared" ref="Q39" si="111">IFERROR(SUM(Q37:Q38), 0)</f>
        <v>0</v>
      </c>
      <c r="R39" s="501">
        <f t="shared" ref="R39" si="112">IFERROR(SUM(R37:R38), 0)</f>
        <v>0</v>
      </c>
      <c r="S39" s="501">
        <f t="shared" ref="S39" si="113">IFERROR(SUM(S37:S38), 0)</f>
        <v>0</v>
      </c>
      <c r="T39" s="501">
        <f t="shared" ref="T39" si="114">IFERROR(SUM(T37:T38), 0)</f>
        <v>0</v>
      </c>
      <c r="U39" s="501">
        <f t="shared" ref="U39" si="115">IFERROR(SUM(U37:U38), 0)</f>
        <v>0</v>
      </c>
      <c r="V39" s="501">
        <f t="shared" ref="V39" si="116">IFERROR(SUM(V37:V38), 0)</f>
        <v>0</v>
      </c>
      <c r="W39" s="504">
        <f t="shared" si="102"/>
        <v>0</v>
      </c>
      <c r="X39" s="56"/>
      <c r="Y39" s="386" t="s">
        <v>22734</v>
      </c>
      <c r="Z39" s="1848"/>
      <c r="AA39" s="1760"/>
      <c r="AB39" s="1848"/>
      <c r="AC39" s="1890"/>
      <c r="AD39" s="321">
        <f t="shared" si="2"/>
        <v>0</v>
      </c>
      <c r="AE39" s="1890"/>
      <c r="AF39" s="320"/>
      <c r="AG39" s="320"/>
      <c r="AH39" s="320"/>
      <c r="AI39" s="320"/>
      <c r="AJ39" s="320"/>
      <c r="AK39" s="320"/>
      <c r="AL39" s="320"/>
      <c r="AM39" s="320"/>
      <c r="AN39" s="1902"/>
      <c r="AO39" s="1848"/>
      <c r="AP39" s="1848"/>
      <c r="AQ39" s="1848"/>
      <c r="AR39" s="1848"/>
      <c r="AS39" s="1848"/>
      <c r="AT39" s="1848"/>
      <c r="AU39" s="1848"/>
      <c r="AV39" s="1848"/>
      <c r="AW39" s="1895"/>
      <c r="AX39" s="1848"/>
      <c r="AY39" s="1805" t="s">
        <v>22699</v>
      </c>
      <c r="AZ39" s="1806" t="s">
        <v>21769</v>
      </c>
      <c r="BA39" s="895" t="s">
        <v>22735</v>
      </c>
      <c r="BB39" s="895" t="s">
        <v>22736</v>
      </c>
      <c r="BC39" s="895" t="s">
        <v>22737</v>
      </c>
      <c r="BD39" s="895" t="s">
        <v>22738</v>
      </c>
      <c r="BE39" s="895" t="s">
        <v>22739</v>
      </c>
      <c r="BF39" s="895" t="s">
        <v>22740</v>
      </c>
      <c r="BG39" s="895" t="s">
        <v>22740</v>
      </c>
      <c r="BH39" s="895" t="s">
        <v>22741</v>
      </c>
      <c r="BI39" s="895" t="s">
        <v>22742</v>
      </c>
      <c r="BJ39" s="895" t="s">
        <v>22743</v>
      </c>
      <c r="BK39" s="895" t="s">
        <v>22744</v>
      </c>
      <c r="BL39" s="895" t="s">
        <v>22745</v>
      </c>
      <c r="BM39" s="895" t="s">
        <v>22746</v>
      </c>
      <c r="BN39" s="895" t="s">
        <v>22747</v>
      </c>
      <c r="BO39" s="895" t="s">
        <v>22748</v>
      </c>
      <c r="BP39" s="895" t="s">
        <v>22748</v>
      </c>
      <c r="BQ39" s="895" t="s">
        <v>22749</v>
      </c>
      <c r="BR39" s="1543" t="s">
        <v>22750</v>
      </c>
      <c r="BS39" s="1848"/>
    </row>
    <row r="40" spans="2:71" ht="33" customHeight="1">
      <c r="B40" s="1805" t="s">
        <v>22751</v>
      </c>
      <c r="C40" s="1806" t="s">
        <v>21753</v>
      </c>
      <c r="D40" s="375" t="s">
        <v>813</v>
      </c>
      <c r="E40" s="375">
        <v>3</v>
      </c>
      <c r="F40" s="926"/>
      <c r="G40" s="926"/>
      <c r="H40" s="926"/>
      <c r="I40" s="926"/>
      <c r="J40" s="926"/>
      <c r="K40" s="926"/>
      <c r="L40" s="926"/>
      <c r="M40" s="926"/>
      <c r="N40" s="501">
        <f t="shared" si="1"/>
        <v>0</v>
      </c>
      <c r="O40" s="926"/>
      <c r="P40" s="926"/>
      <c r="Q40" s="926"/>
      <c r="R40" s="926"/>
      <c r="S40" s="926"/>
      <c r="T40" s="926"/>
      <c r="U40" s="926"/>
      <c r="V40" s="926"/>
      <c r="W40" s="504">
        <f t="shared" si="102"/>
        <v>0</v>
      </c>
      <c r="X40" s="56"/>
      <c r="Y40" s="386" t="s">
        <v>22752</v>
      </c>
      <c r="Z40" s="1848"/>
      <c r="AA40" s="1760"/>
      <c r="AB40" s="1848"/>
      <c r="AC40" s="1890"/>
      <c r="AD40" s="321" t="str">
        <f t="shared" si="2"/>
        <v>Please complete all cells in row</v>
      </c>
      <c r="AE40" s="1890"/>
      <c r="AF40" s="323">
        <f t="shared" si="3"/>
        <v>1</v>
      </c>
      <c r="AG40" s="323">
        <f t="shared" si="4"/>
        <v>1</v>
      </c>
      <c r="AH40" s="323">
        <f t="shared" si="5"/>
        <v>1</v>
      </c>
      <c r="AI40" s="323">
        <f t="shared" si="6"/>
        <v>1</v>
      </c>
      <c r="AJ40" s="323">
        <f t="shared" si="7"/>
        <v>1</v>
      </c>
      <c r="AK40" s="323">
        <f t="shared" si="8"/>
        <v>1</v>
      </c>
      <c r="AL40" s="323">
        <f t="shared" si="9"/>
        <v>1</v>
      </c>
      <c r="AM40" s="323">
        <f t="shared" si="10"/>
        <v>1</v>
      </c>
      <c r="AN40" s="1902"/>
      <c r="AO40" s="323">
        <f t="shared" ref="AO40:AV41" si="117" xml:space="preserve"> IF( ISNUMBER(O40), 0, 1 )</f>
        <v>1</v>
      </c>
      <c r="AP40" s="323">
        <f t="shared" si="117"/>
        <v>1</v>
      </c>
      <c r="AQ40" s="323">
        <f t="shared" si="117"/>
        <v>1</v>
      </c>
      <c r="AR40" s="323">
        <f t="shared" si="117"/>
        <v>1</v>
      </c>
      <c r="AS40" s="323">
        <f t="shared" si="117"/>
        <v>1</v>
      </c>
      <c r="AT40" s="323">
        <f t="shared" si="117"/>
        <v>1</v>
      </c>
      <c r="AU40" s="323">
        <f t="shared" si="117"/>
        <v>1</v>
      </c>
      <c r="AV40" s="323">
        <f t="shared" si="117"/>
        <v>1</v>
      </c>
      <c r="AW40" s="1895"/>
      <c r="AX40" s="1848"/>
      <c r="AY40" s="1805" t="s">
        <v>22751</v>
      </c>
      <c r="AZ40" s="1806" t="s">
        <v>21753</v>
      </c>
      <c r="BA40" s="895" t="s">
        <v>22753</v>
      </c>
      <c r="BB40" s="895" t="s">
        <v>22754</v>
      </c>
      <c r="BC40" s="895" t="s">
        <v>22755</v>
      </c>
      <c r="BD40" s="895" t="s">
        <v>22756</v>
      </c>
      <c r="BE40" s="895" t="s">
        <v>22757</v>
      </c>
      <c r="BF40" s="895" t="s">
        <v>22758</v>
      </c>
      <c r="BG40" s="895" t="s">
        <v>22758</v>
      </c>
      <c r="BH40" s="895" t="s">
        <v>22759</v>
      </c>
      <c r="BI40" s="895" t="s">
        <v>22760</v>
      </c>
      <c r="BJ40" s="895" t="s">
        <v>22761</v>
      </c>
      <c r="BK40" s="895" t="s">
        <v>22762</v>
      </c>
      <c r="BL40" s="895" t="s">
        <v>22763</v>
      </c>
      <c r="BM40" s="895" t="s">
        <v>22764</v>
      </c>
      <c r="BN40" s="895" t="s">
        <v>22765</v>
      </c>
      <c r="BO40" s="895" t="s">
        <v>22766</v>
      </c>
      <c r="BP40" s="895" t="s">
        <v>22766</v>
      </c>
      <c r="BQ40" s="895" t="s">
        <v>22767</v>
      </c>
      <c r="BR40" s="1543" t="s">
        <v>22768</v>
      </c>
      <c r="BS40" s="1848"/>
    </row>
    <row r="41" spans="2:71" s="309" customFormat="1" ht="33" customHeight="1">
      <c r="B41" s="1805" t="s">
        <v>22751</v>
      </c>
      <c r="C41" s="1806" t="s">
        <v>21761</v>
      </c>
      <c r="D41" s="375" t="s">
        <v>813</v>
      </c>
      <c r="E41" s="375">
        <v>3</v>
      </c>
      <c r="F41" s="926"/>
      <c r="G41" s="926"/>
      <c r="H41" s="926"/>
      <c r="I41" s="926"/>
      <c r="J41" s="926"/>
      <c r="K41" s="926"/>
      <c r="L41" s="926"/>
      <c r="M41" s="926"/>
      <c r="N41" s="501">
        <f t="shared" si="1"/>
        <v>0</v>
      </c>
      <c r="O41" s="926"/>
      <c r="P41" s="926"/>
      <c r="Q41" s="926"/>
      <c r="R41" s="926"/>
      <c r="S41" s="926"/>
      <c r="T41" s="926"/>
      <c r="U41" s="926"/>
      <c r="V41" s="926"/>
      <c r="W41" s="504">
        <f t="shared" si="102"/>
        <v>0</v>
      </c>
      <c r="X41" s="10"/>
      <c r="Y41" s="386" t="s">
        <v>22769</v>
      </c>
      <c r="Z41" s="1848"/>
      <c r="AA41" s="1760"/>
      <c r="AB41" s="1848"/>
      <c r="AC41" s="1890"/>
      <c r="AD41" s="321" t="str">
        <f t="shared" si="2"/>
        <v>Please complete all cells in row</v>
      </c>
      <c r="AE41" s="1890"/>
      <c r="AF41" s="323">
        <f t="shared" si="3"/>
        <v>1</v>
      </c>
      <c r="AG41" s="323">
        <f t="shared" si="4"/>
        <v>1</v>
      </c>
      <c r="AH41" s="323">
        <f t="shared" si="5"/>
        <v>1</v>
      </c>
      <c r="AI41" s="323">
        <f t="shared" si="6"/>
        <v>1</v>
      </c>
      <c r="AJ41" s="323">
        <f t="shared" si="7"/>
        <v>1</v>
      </c>
      <c r="AK41" s="323">
        <f t="shared" si="8"/>
        <v>1</v>
      </c>
      <c r="AL41" s="323">
        <f t="shared" si="9"/>
        <v>1</v>
      </c>
      <c r="AM41" s="323">
        <f t="shared" si="10"/>
        <v>1</v>
      </c>
      <c r="AN41" s="1902"/>
      <c r="AO41" s="323">
        <f t="shared" si="117"/>
        <v>1</v>
      </c>
      <c r="AP41" s="323">
        <f t="shared" si="117"/>
        <v>1</v>
      </c>
      <c r="AQ41" s="323">
        <f t="shared" si="117"/>
        <v>1</v>
      </c>
      <c r="AR41" s="323">
        <f t="shared" si="117"/>
        <v>1</v>
      </c>
      <c r="AS41" s="323">
        <f t="shared" si="117"/>
        <v>1</v>
      </c>
      <c r="AT41" s="323">
        <f t="shared" si="117"/>
        <v>1</v>
      </c>
      <c r="AU41" s="323">
        <f t="shared" si="117"/>
        <v>1</v>
      </c>
      <c r="AV41" s="323">
        <f t="shared" si="117"/>
        <v>1</v>
      </c>
      <c r="AW41" s="1895"/>
      <c r="AX41" s="1886"/>
      <c r="AY41" s="1805" t="s">
        <v>22751</v>
      </c>
      <c r="AZ41" s="1806" t="s">
        <v>21761</v>
      </c>
      <c r="BA41" s="895" t="s">
        <v>22770</v>
      </c>
      <c r="BB41" s="895" t="s">
        <v>22771</v>
      </c>
      <c r="BC41" s="895" t="s">
        <v>22772</v>
      </c>
      <c r="BD41" s="895" t="s">
        <v>22773</v>
      </c>
      <c r="BE41" s="895" t="s">
        <v>22774</v>
      </c>
      <c r="BF41" s="895" t="s">
        <v>22775</v>
      </c>
      <c r="BG41" s="895" t="s">
        <v>22775</v>
      </c>
      <c r="BH41" s="895" t="s">
        <v>22776</v>
      </c>
      <c r="BI41" s="895" t="s">
        <v>22777</v>
      </c>
      <c r="BJ41" s="895" t="s">
        <v>22778</v>
      </c>
      <c r="BK41" s="895" t="s">
        <v>22779</v>
      </c>
      <c r="BL41" s="895" t="s">
        <v>22780</v>
      </c>
      <c r="BM41" s="895" t="s">
        <v>22781</v>
      </c>
      <c r="BN41" s="895" t="s">
        <v>22782</v>
      </c>
      <c r="BO41" s="895" t="s">
        <v>22783</v>
      </c>
      <c r="BP41" s="895" t="s">
        <v>22783</v>
      </c>
      <c r="BQ41" s="895" t="s">
        <v>22784</v>
      </c>
      <c r="BR41" s="1543" t="s">
        <v>22785</v>
      </c>
      <c r="BS41" s="1886"/>
    </row>
    <row r="42" spans="2:71" s="309" customFormat="1" ht="33" customHeight="1">
      <c r="B42" s="1805" t="s">
        <v>22751</v>
      </c>
      <c r="C42" s="1806" t="s">
        <v>21769</v>
      </c>
      <c r="D42" s="375" t="s">
        <v>813</v>
      </c>
      <c r="E42" s="375">
        <v>3</v>
      </c>
      <c r="F42" s="501">
        <f>IFERROR(SUM(F40:F41), 0)</f>
        <v>0</v>
      </c>
      <c r="G42" s="501">
        <f t="shared" ref="G42" si="118">IFERROR(SUM(G40:G41), 0)</f>
        <v>0</v>
      </c>
      <c r="H42" s="501">
        <f t="shared" ref="H42" si="119">IFERROR(SUM(H40:H41), 0)</f>
        <v>0</v>
      </c>
      <c r="I42" s="501">
        <f t="shared" ref="I42" si="120">IFERROR(SUM(I40:I41), 0)</f>
        <v>0</v>
      </c>
      <c r="J42" s="501">
        <f t="shared" ref="J42" si="121">IFERROR(SUM(J40:J41), 0)</f>
        <v>0</v>
      </c>
      <c r="K42" s="501">
        <f t="shared" ref="K42" si="122">IFERROR(SUM(K40:K41), 0)</f>
        <v>0</v>
      </c>
      <c r="L42" s="501">
        <f t="shared" ref="L42" si="123">IFERROR(SUM(L40:L41), 0)</f>
        <v>0</v>
      </c>
      <c r="M42" s="501">
        <f t="shared" ref="M42" si="124">IFERROR(SUM(M40:M41), 0)</f>
        <v>0</v>
      </c>
      <c r="N42" s="501">
        <f t="shared" si="1"/>
        <v>0</v>
      </c>
      <c r="O42" s="501">
        <f>IFERROR(SUM(O40:O41), 0)</f>
        <v>0</v>
      </c>
      <c r="P42" s="501">
        <f t="shared" ref="P42" si="125">IFERROR(SUM(P40:P41), 0)</f>
        <v>0</v>
      </c>
      <c r="Q42" s="501">
        <f t="shared" ref="Q42" si="126">IFERROR(SUM(Q40:Q41), 0)</f>
        <v>0</v>
      </c>
      <c r="R42" s="501">
        <f t="shared" ref="R42" si="127">IFERROR(SUM(R40:R41), 0)</f>
        <v>0</v>
      </c>
      <c r="S42" s="501">
        <f t="shared" ref="S42" si="128">IFERROR(SUM(S40:S41), 0)</f>
        <v>0</v>
      </c>
      <c r="T42" s="501">
        <f t="shared" ref="T42" si="129">IFERROR(SUM(T40:T41), 0)</f>
        <v>0</v>
      </c>
      <c r="U42" s="501">
        <f t="shared" ref="U42" si="130">IFERROR(SUM(U40:U41), 0)</f>
        <v>0</v>
      </c>
      <c r="V42" s="501">
        <f t="shared" ref="V42" si="131">IFERROR(SUM(V40:V41), 0)</f>
        <v>0</v>
      </c>
      <c r="W42" s="504">
        <f t="shared" si="102"/>
        <v>0</v>
      </c>
      <c r="X42" s="10"/>
      <c r="Y42" s="386" t="s">
        <v>22786</v>
      </c>
      <c r="Z42" s="1848"/>
      <c r="AA42" s="1760"/>
      <c r="AB42" s="1848"/>
      <c r="AC42" s="1890"/>
      <c r="AD42" s="321">
        <f t="shared" si="2"/>
        <v>0</v>
      </c>
      <c r="AE42" s="1890"/>
      <c r="AF42" s="320"/>
      <c r="AG42" s="320"/>
      <c r="AH42" s="320"/>
      <c r="AI42" s="320"/>
      <c r="AJ42" s="320"/>
      <c r="AK42" s="320"/>
      <c r="AL42" s="320"/>
      <c r="AM42" s="320"/>
      <c r="AN42" s="1902"/>
      <c r="AO42" s="1886"/>
      <c r="AP42" s="1886"/>
      <c r="AQ42" s="1886"/>
      <c r="AR42" s="1886"/>
      <c r="AS42" s="1886"/>
      <c r="AT42" s="1886"/>
      <c r="AU42" s="1886"/>
      <c r="AV42" s="1886"/>
      <c r="AW42" s="1895"/>
      <c r="AX42" s="1886"/>
      <c r="AY42" s="1805" t="s">
        <v>22751</v>
      </c>
      <c r="AZ42" s="1806" t="s">
        <v>21769</v>
      </c>
      <c r="BA42" s="895" t="s">
        <v>22787</v>
      </c>
      <c r="BB42" s="895" t="s">
        <v>22788</v>
      </c>
      <c r="BC42" s="895" t="s">
        <v>22789</v>
      </c>
      <c r="BD42" s="895" t="s">
        <v>22790</v>
      </c>
      <c r="BE42" s="895" t="s">
        <v>22791</v>
      </c>
      <c r="BF42" s="895" t="s">
        <v>22792</v>
      </c>
      <c r="BG42" s="895" t="s">
        <v>22792</v>
      </c>
      <c r="BH42" s="895" t="s">
        <v>22793</v>
      </c>
      <c r="BI42" s="895" t="s">
        <v>22794</v>
      </c>
      <c r="BJ42" s="895" t="s">
        <v>22795</v>
      </c>
      <c r="BK42" s="895" t="s">
        <v>22796</v>
      </c>
      <c r="BL42" s="895" t="s">
        <v>22797</v>
      </c>
      <c r="BM42" s="895" t="s">
        <v>22798</v>
      </c>
      <c r="BN42" s="895" t="s">
        <v>22799</v>
      </c>
      <c r="BO42" s="895" t="s">
        <v>22800</v>
      </c>
      <c r="BP42" s="895" t="s">
        <v>22800</v>
      </c>
      <c r="BQ42" s="895" t="s">
        <v>22801</v>
      </c>
      <c r="BR42" s="1543" t="s">
        <v>22802</v>
      </c>
      <c r="BS42" s="1886"/>
    </row>
    <row r="43" spans="2:71" s="309" customFormat="1" ht="33" customHeight="1">
      <c r="B43" s="1805" t="s">
        <v>22803</v>
      </c>
      <c r="C43" s="1806" t="s">
        <v>21753</v>
      </c>
      <c r="D43" s="375" t="s">
        <v>813</v>
      </c>
      <c r="E43" s="375">
        <v>3</v>
      </c>
      <c r="F43" s="926"/>
      <c r="G43" s="926"/>
      <c r="H43" s="926"/>
      <c r="I43" s="926"/>
      <c r="J43" s="926"/>
      <c r="K43" s="926"/>
      <c r="L43" s="926"/>
      <c r="M43" s="926"/>
      <c r="N43" s="501">
        <f t="shared" si="1"/>
        <v>0</v>
      </c>
      <c r="O43" s="926"/>
      <c r="P43" s="926"/>
      <c r="Q43" s="926"/>
      <c r="R43" s="926"/>
      <c r="S43" s="926"/>
      <c r="T43" s="926"/>
      <c r="U43" s="926"/>
      <c r="V43" s="926"/>
      <c r="W43" s="504">
        <f t="shared" si="102"/>
        <v>0</v>
      </c>
      <c r="X43" s="10"/>
      <c r="Y43" s="386" t="s">
        <v>22804</v>
      </c>
      <c r="Z43" s="1848"/>
      <c r="AA43" s="1760"/>
      <c r="AB43" s="1848"/>
      <c r="AC43" s="1890"/>
      <c r="AD43" s="321" t="str">
        <f t="shared" si="2"/>
        <v>Please complete all cells in row</v>
      </c>
      <c r="AE43" s="1890"/>
      <c r="AF43" s="323">
        <f t="shared" si="3"/>
        <v>1</v>
      </c>
      <c r="AG43" s="323">
        <f t="shared" si="4"/>
        <v>1</v>
      </c>
      <c r="AH43" s="323">
        <f t="shared" si="5"/>
        <v>1</v>
      </c>
      <c r="AI43" s="323">
        <f t="shared" si="6"/>
        <v>1</v>
      </c>
      <c r="AJ43" s="323">
        <f t="shared" si="7"/>
        <v>1</v>
      </c>
      <c r="AK43" s="323">
        <f t="shared" si="8"/>
        <v>1</v>
      </c>
      <c r="AL43" s="323">
        <f t="shared" si="9"/>
        <v>1</v>
      </c>
      <c r="AM43" s="323">
        <f t="shared" si="10"/>
        <v>1</v>
      </c>
      <c r="AN43" s="1902"/>
      <c r="AO43" s="323">
        <f t="shared" ref="AO43:AV44" si="132" xml:space="preserve"> IF( ISNUMBER(O43), 0, 1 )</f>
        <v>1</v>
      </c>
      <c r="AP43" s="323">
        <f t="shared" si="132"/>
        <v>1</v>
      </c>
      <c r="AQ43" s="323">
        <f t="shared" si="132"/>
        <v>1</v>
      </c>
      <c r="AR43" s="323">
        <f t="shared" si="132"/>
        <v>1</v>
      </c>
      <c r="AS43" s="323">
        <f t="shared" si="132"/>
        <v>1</v>
      </c>
      <c r="AT43" s="323">
        <f t="shared" si="132"/>
        <v>1</v>
      </c>
      <c r="AU43" s="323">
        <f t="shared" si="132"/>
        <v>1</v>
      </c>
      <c r="AV43" s="323">
        <f t="shared" si="132"/>
        <v>1</v>
      </c>
      <c r="AW43" s="1895"/>
      <c r="AX43" s="1886"/>
      <c r="AY43" s="1805" t="s">
        <v>22803</v>
      </c>
      <c r="AZ43" s="1806" t="s">
        <v>21753</v>
      </c>
      <c r="BA43" s="895" t="s">
        <v>22805</v>
      </c>
      <c r="BB43" s="895" t="s">
        <v>22806</v>
      </c>
      <c r="BC43" s="895" t="s">
        <v>22807</v>
      </c>
      <c r="BD43" s="895" t="s">
        <v>22808</v>
      </c>
      <c r="BE43" s="895" t="s">
        <v>22809</v>
      </c>
      <c r="BF43" s="895" t="s">
        <v>22810</v>
      </c>
      <c r="BG43" s="895" t="s">
        <v>22810</v>
      </c>
      <c r="BH43" s="895" t="s">
        <v>22811</v>
      </c>
      <c r="BI43" s="895" t="s">
        <v>22812</v>
      </c>
      <c r="BJ43" s="895" t="s">
        <v>22813</v>
      </c>
      <c r="BK43" s="895" t="s">
        <v>22814</v>
      </c>
      <c r="BL43" s="895" t="s">
        <v>22815</v>
      </c>
      <c r="BM43" s="895" t="s">
        <v>22816</v>
      </c>
      <c r="BN43" s="895" t="s">
        <v>22817</v>
      </c>
      <c r="BO43" s="895" t="s">
        <v>22818</v>
      </c>
      <c r="BP43" s="895" t="s">
        <v>22818</v>
      </c>
      <c r="BQ43" s="895" t="s">
        <v>22819</v>
      </c>
      <c r="BR43" s="1543" t="s">
        <v>22820</v>
      </c>
      <c r="BS43" s="1886"/>
    </row>
    <row r="44" spans="2:71" s="309" customFormat="1" ht="33" customHeight="1">
      <c r="B44" s="1805" t="s">
        <v>22803</v>
      </c>
      <c r="C44" s="1806" t="s">
        <v>21761</v>
      </c>
      <c r="D44" s="375" t="s">
        <v>813</v>
      </c>
      <c r="E44" s="375">
        <v>3</v>
      </c>
      <c r="F44" s="926"/>
      <c r="G44" s="926"/>
      <c r="H44" s="926"/>
      <c r="I44" s="926"/>
      <c r="J44" s="926"/>
      <c r="K44" s="926"/>
      <c r="L44" s="926"/>
      <c r="M44" s="926"/>
      <c r="N44" s="501">
        <f t="shared" si="1"/>
        <v>0</v>
      </c>
      <c r="O44" s="926"/>
      <c r="P44" s="926"/>
      <c r="Q44" s="926"/>
      <c r="R44" s="926"/>
      <c r="S44" s="926"/>
      <c r="T44" s="926"/>
      <c r="U44" s="926"/>
      <c r="V44" s="926"/>
      <c r="W44" s="504">
        <f t="shared" si="102"/>
        <v>0</v>
      </c>
      <c r="X44" s="10"/>
      <c r="Y44" s="386" t="s">
        <v>22821</v>
      </c>
      <c r="Z44" s="1848"/>
      <c r="AA44" s="1760"/>
      <c r="AB44" s="1848"/>
      <c r="AC44" s="1890"/>
      <c r="AD44" s="321" t="str">
        <f t="shared" si="2"/>
        <v>Please complete all cells in row</v>
      </c>
      <c r="AE44" s="1890"/>
      <c r="AF44" s="323">
        <f t="shared" si="3"/>
        <v>1</v>
      </c>
      <c r="AG44" s="323">
        <f t="shared" si="4"/>
        <v>1</v>
      </c>
      <c r="AH44" s="323">
        <f t="shared" si="5"/>
        <v>1</v>
      </c>
      <c r="AI44" s="323">
        <f t="shared" si="6"/>
        <v>1</v>
      </c>
      <c r="AJ44" s="323">
        <f t="shared" si="7"/>
        <v>1</v>
      </c>
      <c r="AK44" s="323">
        <f t="shared" si="8"/>
        <v>1</v>
      </c>
      <c r="AL44" s="323">
        <f t="shared" si="9"/>
        <v>1</v>
      </c>
      <c r="AM44" s="323">
        <f t="shared" si="10"/>
        <v>1</v>
      </c>
      <c r="AN44" s="1902"/>
      <c r="AO44" s="323">
        <f t="shared" si="132"/>
        <v>1</v>
      </c>
      <c r="AP44" s="323">
        <f t="shared" si="132"/>
        <v>1</v>
      </c>
      <c r="AQ44" s="323">
        <f t="shared" si="132"/>
        <v>1</v>
      </c>
      <c r="AR44" s="323">
        <f t="shared" si="132"/>
        <v>1</v>
      </c>
      <c r="AS44" s="323">
        <f t="shared" si="132"/>
        <v>1</v>
      </c>
      <c r="AT44" s="323">
        <f t="shared" si="132"/>
        <v>1</v>
      </c>
      <c r="AU44" s="323">
        <f t="shared" si="132"/>
        <v>1</v>
      </c>
      <c r="AV44" s="323">
        <f t="shared" si="132"/>
        <v>1</v>
      </c>
      <c r="AW44" s="1895"/>
      <c r="AX44" s="1886"/>
      <c r="AY44" s="1805" t="s">
        <v>22803</v>
      </c>
      <c r="AZ44" s="1806" t="s">
        <v>21761</v>
      </c>
      <c r="BA44" s="895" t="s">
        <v>22822</v>
      </c>
      <c r="BB44" s="895" t="s">
        <v>22823</v>
      </c>
      <c r="BC44" s="895" t="s">
        <v>22824</v>
      </c>
      <c r="BD44" s="895" t="s">
        <v>22825</v>
      </c>
      <c r="BE44" s="895" t="s">
        <v>22826</v>
      </c>
      <c r="BF44" s="895" t="s">
        <v>22827</v>
      </c>
      <c r="BG44" s="895" t="s">
        <v>22827</v>
      </c>
      <c r="BH44" s="895" t="s">
        <v>22828</v>
      </c>
      <c r="BI44" s="895" t="s">
        <v>22829</v>
      </c>
      <c r="BJ44" s="895" t="s">
        <v>22830</v>
      </c>
      <c r="BK44" s="895" t="s">
        <v>22831</v>
      </c>
      <c r="BL44" s="895" t="s">
        <v>22832</v>
      </c>
      <c r="BM44" s="895" t="s">
        <v>22833</v>
      </c>
      <c r="BN44" s="895" t="s">
        <v>22834</v>
      </c>
      <c r="BO44" s="895" t="s">
        <v>22835</v>
      </c>
      <c r="BP44" s="895" t="s">
        <v>22835</v>
      </c>
      <c r="BQ44" s="895" t="s">
        <v>22836</v>
      </c>
      <c r="BR44" s="1543" t="s">
        <v>22837</v>
      </c>
      <c r="BS44" s="1886"/>
    </row>
    <row r="45" spans="2:71" s="309" customFormat="1" ht="33" customHeight="1">
      <c r="B45" s="1805" t="s">
        <v>22803</v>
      </c>
      <c r="C45" s="1806" t="s">
        <v>21769</v>
      </c>
      <c r="D45" s="375" t="s">
        <v>813</v>
      </c>
      <c r="E45" s="375">
        <v>3</v>
      </c>
      <c r="F45" s="501">
        <f>IFERROR(SUM(F43:F44), 0)</f>
        <v>0</v>
      </c>
      <c r="G45" s="501">
        <f t="shared" ref="G45" si="133">IFERROR(SUM(G43:G44), 0)</f>
        <v>0</v>
      </c>
      <c r="H45" s="501">
        <f t="shared" ref="H45" si="134">IFERROR(SUM(H43:H44), 0)</f>
        <v>0</v>
      </c>
      <c r="I45" s="501">
        <f t="shared" ref="I45" si="135">IFERROR(SUM(I43:I44), 0)</f>
        <v>0</v>
      </c>
      <c r="J45" s="501">
        <f t="shared" ref="J45" si="136">IFERROR(SUM(J43:J44), 0)</f>
        <v>0</v>
      </c>
      <c r="K45" s="501">
        <f t="shared" ref="K45" si="137">IFERROR(SUM(K43:K44), 0)</f>
        <v>0</v>
      </c>
      <c r="L45" s="501">
        <f t="shared" ref="L45" si="138">IFERROR(SUM(L43:L44), 0)</f>
        <v>0</v>
      </c>
      <c r="M45" s="501">
        <f t="shared" ref="M45" si="139">IFERROR(SUM(M43:M44), 0)</f>
        <v>0</v>
      </c>
      <c r="N45" s="501">
        <f t="shared" si="1"/>
        <v>0</v>
      </c>
      <c r="O45" s="501">
        <f>IFERROR(SUM(O43:O44), 0)</f>
        <v>0</v>
      </c>
      <c r="P45" s="501">
        <f t="shared" ref="P45" si="140">IFERROR(SUM(P43:P44), 0)</f>
        <v>0</v>
      </c>
      <c r="Q45" s="501">
        <f t="shared" ref="Q45" si="141">IFERROR(SUM(Q43:Q44), 0)</f>
        <v>0</v>
      </c>
      <c r="R45" s="501">
        <f t="shared" ref="R45" si="142">IFERROR(SUM(R43:R44), 0)</f>
        <v>0</v>
      </c>
      <c r="S45" s="501">
        <f t="shared" ref="S45" si="143">IFERROR(SUM(S43:S44), 0)</f>
        <v>0</v>
      </c>
      <c r="T45" s="501">
        <f t="shared" ref="T45" si="144">IFERROR(SUM(T43:T44), 0)</f>
        <v>0</v>
      </c>
      <c r="U45" s="501">
        <f t="shared" ref="U45" si="145">IFERROR(SUM(U43:U44), 0)</f>
        <v>0</v>
      </c>
      <c r="V45" s="501">
        <f t="shared" ref="V45" si="146">IFERROR(SUM(V43:V44), 0)</f>
        <v>0</v>
      </c>
      <c r="W45" s="504">
        <f>IFERROR(SUM(O45:V45), 0)</f>
        <v>0</v>
      </c>
      <c r="X45" s="10"/>
      <c r="Y45" s="386" t="s">
        <v>22838</v>
      </c>
      <c r="Z45" s="1848"/>
      <c r="AA45" s="1760"/>
      <c r="AB45" s="1848"/>
      <c r="AC45" s="1890"/>
      <c r="AD45" s="321">
        <f t="shared" si="2"/>
        <v>0</v>
      </c>
      <c r="AE45" s="1890"/>
      <c r="AF45" s="320"/>
      <c r="AG45" s="320"/>
      <c r="AH45" s="320"/>
      <c r="AI45" s="320"/>
      <c r="AJ45" s="320"/>
      <c r="AK45" s="320"/>
      <c r="AL45" s="320"/>
      <c r="AM45" s="320"/>
      <c r="AN45" s="1902"/>
      <c r="AO45" s="1886"/>
      <c r="AP45" s="1886"/>
      <c r="AQ45" s="1886"/>
      <c r="AR45" s="1886"/>
      <c r="AS45" s="1886"/>
      <c r="AT45" s="1886"/>
      <c r="AU45" s="1886"/>
      <c r="AV45" s="1886"/>
      <c r="AW45" s="1895"/>
      <c r="AX45" s="1886"/>
      <c r="AY45" s="1805" t="s">
        <v>22803</v>
      </c>
      <c r="AZ45" s="1806" t="s">
        <v>21769</v>
      </c>
      <c r="BA45" s="895" t="s">
        <v>22839</v>
      </c>
      <c r="BB45" s="895" t="s">
        <v>22840</v>
      </c>
      <c r="BC45" s="895" t="s">
        <v>22841</v>
      </c>
      <c r="BD45" s="895" t="s">
        <v>22842</v>
      </c>
      <c r="BE45" s="895" t="s">
        <v>22843</v>
      </c>
      <c r="BF45" s="895" t="s">
        <v>22844</v>
      </c>
      <c r="BG45" s="895" t="s">
        <v>22844</v>
      </c>
      <c r="BH45" s="895" t="s">
        <v>22845</v>
      </c>
      <c r="BI45" s="895" t="s">
        <v>22846</v>
      </c>
      <c r="BJ45" s="393" t="s">
        <v>22847</v>
      </c>
      <c r="BK45" s="393" t="s">
        <v>22848</v>
      </c>
      <c r="BL45" s="393" t="s">
        <v>22849</v>
      </c>
      <c r="BM45" s="393" t="s">
        <v>22850</v>
      </c>
      <c r="BN45" s="393" t="s">
        <v>22851</v>
      </c>
      <c r="BO45" s="393" t="s">
        <v>22852</v>
      </c>
      <c r="BP45" s="393" t="s">
        <v>22852</v>
      </c>
      <c r="BQ45" s="393" t="s">
        <v>22853</v>
      </c>
      <c r="BR45" s="397" t="s">
        <v>22854</v>
      </c>
      <c r="BS45" s="1886"/>
    </row>
    <row r="46" spans="2:71" s="309" customFormat="1" ht="33" customHeight="1">
      <c r="B46" s="1805" t="s">
        <v>21865</v>
      </c>
      <c r="C46" s="1806" t="s">
        <v>21753</v>
      </c>
      <c r="D46" s="375" t="s">
        <v>813</v>
      </c>
      <c r="E46" s="375">
        <v>3</v>
      </c>
      <c r="F46" s="926"/>
      <c r="G46" s="926"/>
      <c r="H46" s="926"/>
      <c r="I46" s="926"/>
      <c r="J46" s="926"/>
      <c r="K46" s="926"/>
      <c r="L46" s="926"/>
      <c r="M46" s="926"/>
      <c r="N46" s="501">
        <f t="shared" si="1"/>
        <v>0</v>
      </c>
      <c r="O46" s="603"/>
      <c r="P46" s="603"/>
      <c r="Q46" s="603"/>
      <c r="R46" s="603"/>
      <c r="S46" s="603"/>
      <c r="T46" s="603"/>
      <c r="U46" s="603"/>
      <c r="V46" s="603"/>
      <c r="W46" s="691"/>
      <c r="X46" s="10"/>
      <c r="Y46" s="386" t="s">
        <v>22855</v>
      </c>
      <c r="Z46" s="1848"/>
      <c r="AA46" s="1760"/>
      <c r="AB46" s="1848"/>
      <c r="AC46" s="1890"/>
      <c r="AD46" s="321" t="str">
        <f t="shared" si="2"/>
        <v>Please complete all cells in row</v>
      </c>
      <c r="AE46" s="1890"/>
      <c r="AF46" s="323">
        <f t="shared" si="3"/>
        <v>1</v>
      </c>
      <c r="AG46" s="323">
        <f t="shared" si="4"/>
        <v>1</v>
      </c>
      <c r="AH46" s="323">
        <f t="shared" si="5"/>
        <v>1</v>
      </c>
      <c r="AI46" s="323">
        <f t="shared" si="6"/>
        <v>1</v>
      </c>
      <c r="AJ46" s="323">
        <f t="shared" si="7"/>
        <v>1</v>
      </c>
      <c r="AK46" s="323">
        <f t="shared" si="8"/>
        <v>1</v>
      </c>
      <c r="AL46" s="323">
        <f t="shared" si="9"/>
        <v>1</v>
      </c>
      <c r="AM46" s="323">
        <f t="shared" si="10"/>
        <v>1</v>
      </c>
      <c r="AN46" s="1902"/>
      <c r="AO46" s="320"/>
      <c r="AP46" s="320"/>
      <c r="AQ46" s="320"/>
      <c r="AR46" s="320"/>
      <c r="AS46" s="320"/>
      <c r="AT46" s="320"/>
      <c r="AU46" s="320"/>
      <c r="AV46" s="320"/>
      <c r="AW46" s="1895"/>
      <c r="AX46" s="1886"/>
      <c r="AY46" s="1805" t="s">
        <v>21865</v>
      </c>
      <c r="AZ46" s="1806" t="s">
        <v>21753</v>
      </c>
      <c r="BA46" s="895" t="s">
        <v>22856</v>
      </c>
      <c r="BB46" s="895" t="s">
        <v>22857</v>
      </c>
      <c r="BC46" s="895" t="s">
        <v>22858</v>
      </c>
      <c r="BD46" s="895" t="s">
        <v>22859</v>
      </c>
      <c r="BE46" s="895" t="s">
        <v>22860</v>
      </c>
      <c r="BF46" s="895" t="s">
        <v>22861</v>
      </c>
      <c r="BG46" s="895" t="s">
        <v>22861</v>
      </c>
      <c r="BH46" s="895" t="s">
        <v>22862</v>
      </c>
      <c r="BI46" s="895" t="s">
        <v>22863</v>
      </c>
      <c r="BJ46" s="603"/>
      <c r="BK46" s="603"/>
      <c r="BL46" s="603"/>
      <c r="BM46" s="603"/>
      <c r="BN46" s="603"/>
      <c r="BO46" s="603"/>
      <c r="BP46" s="603"/>
      <c r="BQ46" s="603"/>
      <c r="BR46" s="691"/>
      <c r="BS46" s="1886"/>
    </row>
    <row r="47" spans="2:71" s="309" customFormat="1" ht="33" customHeight="1">
      <c r="B47" s="1805" t="s">
        <v>21865</v>
      </c>
      <c r="C47" s="1806" t="s">
        <v>21761</v>
      </c>
      <c r="D47" s="375" t="s">
        <v>813</v>
      </c>
      <c r="E47" s="375">
        <v>3</v>
      </c>
      <c r="F47" s="926"/>
      <c r="G47" s="926"/>
      <c r="H47" s="926"/>
      <c r="I47" s="926"/>
      <c r="J47" s="926"/>
      <c r="K47" s="926"/>
      <c r="L47" s="926"/>
      <c r="M47" s="926"/>
      <c r="N47" s="501">
        <f t="shared" si="1"/>
        <v>0</v>
      </c>
      <c r="O47" s="603"/>
      <c r="P47" s="603"/>
      <c r="Q47" s="603"/>
      <c r="R47" s="603"/>
      <c r="S47" s="603"/>
      <c r="T47" s="603"/>
      <c r="U47" s="603"/>
      <c r="V47" s="603"/>
      <c r="W47" s="691"/>
      <c r="X47" s="10"/>
      <c r="Y47" s="386" t="s">
        <v>22864</v>
      </c>
      <c r="Z47" s="1848"/>
      <c r="AA47" s="1760"/>
      <c r="AB47" s="1848"/>
      <c r="AC47" s="1890"/>
      <c r="AD47" s="321" t="str">
        <f t="shared" si="2"/>
        <v>Please complete all cells in row</v>
      </c>
      <c r="AE47" s="1890"/>
      <c r="AF47" s="323">
        <f t="shared" si="3"/>
        <v>1</v>
      </c>
      <c r="AG47" s="323">
        <f t="shared" si="4"/>
        <v>1</v>
      </c>
      <c r="AH47" s="323">
        <f t="shared" si="5"/>
        <v>1</v>
      </c>
      <c r="AI47" s="323">
        <f t="shared" si="6"/>
        <v>1</v>
      </c>
      <c r="AJ47" s="323">
        <f t="shared" si="7"/>
        <v>1</v>
      </c>
      <c r="AK47" s="323">
        <f t="shared" si="8"/>
        <v>1</v>
      </c>
      <c r="AL47" s="323">
        <f t="shared" si="9"/>
        <v>1</v>
      </c>
      <c r="AM47" s="323">
        <f t="shared" si="10"/>
        <v>1</v>
      </c>
      <c r="AN47" s="1902"/>
      <c r="AO47" s="320"/>
      <c r="AP47" s="320"/>
      <c r="AQ47" s="320"/>
      <c r="AR47" s="320"/>
      <c r="AS47" s="320"/>
      <c r="AT47" s="320"/>
      <c r="AU47" s="320"/>
      <c r="AV47" s="320"/>
      <c r="AW47" s="1895"/>
      <c r="AX47" s="1886"/>
      <c r="AY47" s="1805" t="s">
        <v>21865</v>
      </c>
      <c r="AZ47" s="1806" t="s">
        <v>21761</v>
      </c>
      <c r="BA47" s="895" t="s">
        <v>22865</v>
      </c>
      <c r="BB47" s="895" t="s">
        <v>22866</v>
      </c>
      <c r="BC47" s="895" t="s">
        <v>22867</v>
      </c>
      <c r="BD47" s="895" t="s">
        <v>22868</v>
      </c>
      <c r="BE47" s="895" t="s">
        <v>22869</v>
      </c>
      <c r="BF47" s="895" t="s">
        <v>22870</v>
      </c>
      <c r="BG47" s="895" t="s">
        <v>22870</v>
      </c>
      <c r="BH47" s="895" t="s">
        <v>22871</v>
      </c>
      <c r="BI47" s="895" t="s">
        <v>22872</v>
      </c>
      <c r="BJ47" s="603"/>
      <c r="BK47" s="603"/>
      <c r="BL47" s="603"/>
      <c r="BM47" s="603"/>
      <c r="BN47" s="603"/>
      <c r="BO47" s="603"/>
      <c r="BP47" s="603"/>
      <c r="BQ47" s="603"/>
      <c r="BR47" s="691"/>
      <c r="BS47" s="1886"/>
    </row>
    <row r="48" spans="2:71" s="309" customFormat="1" ht="33" customHeight="1">
      <c r="B48" s="1805" t="s">
        <v>21865</v>
      </c>
      <c r="C48" s="1806" t="s">
        <v>21769</v>
      </c>
      <c r="D48" s="375" t="s">
        <v>813</v>
      </c>
      <c r="E48" s="375">
        <v>3</v>
      </c>
      <c r="F48" s="501">
        <f>IFERROR(SUM(F46:F47), 0)</f>
        <v>0</v>
      </c>
      <c r="G48" s="501">
        <f t="shared" ref="G48" si="147">IFERROR(SUM(G46:G47), 0)</f>
        <v>0</v>
      </c>
      <c r="H48" s="501">
        <f t="shared" ref="H48" si="148">IFERROR(SUM(H46:H47), 0)</f>
        <v>0</v>
      </c>
      <c r="I48" s="501">
        <f t="shared" ref="I48" si="149">IFERROR(SUM(I46:I47), 0)</f>
        <v>0</v>
      </c>
      <c r="J48" s="501">
        <f t="shared" ref="J48" si="150">IFERROR(SUM(J46:J47), 0)</f>
        <v>0</v>
      </c>
      <c r="K48" s="501">
        <f t="shared" ref="K48" si="151">IFERROR(SUM(K46:K47), 0)</f>
        <v>0</v>
      </c>
      <c r="L48" s="501">
        <f t="shared" ref="L48" si="152">IFERROR(SUM(L46:L47), 0)</f>
        <v>0</v>
      </c>
      <c r="M48" s="501">
        <f t="shared" ref="M48" si="153">IFERROR(SUM(M46:M47), 0)</f>
        <v>0</v>
      </c>
      <c r="N48" s="501">
        <f t="shared" si="1"/>
        <v>0</v>
      </c>
      <c r="O48" s="603"/>
      <c r="P48" s="603"/>
      <c r="Q48" s="603"/>
      <c r="R48" s="603"/>
      <c r="S48" s="603"/>
      <c r="T48" s="603"/>
      <c r="U48" s="603"/>
      <c r="V48" s="603"/>
      <c r="W48" s="691"/>
      <c r="X48" s="10"/>
      <c r="Y48" s="386" t="s">
        <v>22873</v>
      </c>
      <c r="Z48" s="1848"/>
      <c r="AA48" s="1760"/>
      <c r="AB48" s="1848"/>
      <c r="AC48" s="1890"/>
      <c r="AD48" s="321">
        <f t="shared" si="2"/>
        <v>0</v>
      </c>
      <c r="AE48" s="1890"/>
      <c r="AF48" s="320"/>
      <c r="AG48" s="320"/>
      <c r="AH48" s="320"/>
      <c r="AI48" s="320"/>
      <c r="AJ48" s="320"/>
      <c r="AK48" s="320"/>
      <c r="AL48" s="320"/>
      <c r="AM48" s="320"/>
      <c r="AN48" s="1902"/>
      <c r="AO48" s="1886"/>
      <c r="AP48" s="1886"/>
      <c r="AQ48" s="1886"/>
      <c r="AR48" s="1886"/>
      <c r="AS48" s="1886"/>
      <c r="AT48" s="1886"/>
      <c r="AU48" s="1886"/>
      <c r="AV48" s="1886"/>
      <c r="AW48" s="1895"/>
      <c r="AX48" s="1886"/>
      <c r="AY48" s="1805" t="s">
        <v>21865</v>
      </c>
      <c r="AZ48" s="1806" t="s">
        <v>21769</v>
      </c>
      <c r="BA48" s="895" t="s">
        <v>22874</v>
      </c>
      <c r="BB48" s="895" t="s">
        <v>22875</v>
      </c>
      <c r="BC48" s="895" t="s">
        <v>22876</v>
      </c>
      <c r="BD48" s="895" t="s">
        <v>22877</v>
      </c>
      <c r="BE48" s="895" t="s">
        <v>22878</v>
      </c>
      <c r="BF48" s="895" t="s">
        <v>22879</v>
      </c>
      <c r="BG48" s="895" t="s">
        <v>22879</v>
      </c>
      <c r="BH48" s="895" t="s">
        <v>22880</v>
      </c>
      <c r="BI48" s="895" t="s">
        <v>22881</v>
      </c>
      <c r="BJ48" s="603"/>
      <c r="BK48" s="603"/>
      <c r="BL48" s="603"/>
      <c r="BM48" s="603"/>
      <c r="BN48" s="603"/>
      <c r="BO48" s="603"/>
      <c r="BP48" s="603"/>
      <c r="BQ48" s="603"/>
      <c r="BR48" s="691"/>
      <c r="BS48" s="1886"/>
    </row>
    <row r="49" spans="2:71" s="309" customFormat="1" ht="33" customHeight="1" thickBot="1">
      <c r="B49" s="1809" t="s">
        <v>21887</v>
      </c>
      <c r="C49" s="1810" t="s">
        <v>21769</v>
      </c>
      <c r="D49" s="382" t="s">
        <v>813</v>
      </c>
      <c r="E49" s="382">
        <v>3</v>
      </c>
      <c r="F49" s="391">
        <f>IFERROR(SUM(F12,F15,F18,F21,F24,F27,F30,F33,F36,F39,F42,F45,F48), 0)</f>
        <v>0</v>
      </c>
      <c r="G49" s="391">
        <f>IFERROR(SUM(G12,G15,G18,G21,G24,G27,G30,G33,G36,G39,G42,G45,G48), 0)</f>
        <v>0</v>
      </c>
      <c r="H49" s="391">
        <f t="shared" ref="H49:L49" si="154">IFERROR(SUM(H12,H15,H18,H21,H24,H27,H30,H33,H36,H39,H42,H45,H48), 0)</f>
        <v>0</v>
      </c>
      <c r="I49" s="391">
        <f t="shared" si="154"/>
        <v>0</v>
      </c>
      <c r="J49" s="391">
        <f t="shared" si="154"/>
        <v>0</v>
      </c>
      <c r="K49" s="391">
        <f t="shared" si="154"/>
        <v>0</v>
      </c>
      <c r="L49" s="391">
        <f t="shared" si="154"/>
        <v>0</v>
      </c>
      <c r="M49" s="391">
        <f>IFERROR(SUM(M12,M15,M18,M21,M24,M27,M30,M33,M36,M39,M42,M45,M48), 0)</f>
        <v>0</v>
      </c>
      <c r="N49" s="391">
        <f>IFERROR(SUM(F49:M49), 0)</f>
        <v>0</v>
      </c>
      <c r="O49" s="608"/>
      <c r="P49" s="608"/>
      <c r="Q49" s="608"/>
      <c r="R49" s="608"/>
      <c r="S49" s="608"/>
      <c r="T49" s="608"/>
      <c r="U49" s="608"/>
      <c r="V49" s="608"/>
      <c r="W49" s="690"/>
      <c r="X49" s="10"/>
      <c r="Y49" s="387" t="s">
        <v>22882</v>
      </c>
      <c r="Z49" s="1848"/>
      <c r="AA49" s="1761"/>
      <c r="AB49" s="1848"/>
      <c r="AC49" s="1890"/>
      <c r="AD49" s="321">
        <f t="shared" ref="AD49:AD72" si="155">IF( SUM( AF49:AM49 ) = 0, 0, $AF$9 )</f>
        <v>0</v>
      </c>
      <c r="AE49" s="1890"/>
      <c r="AF49" s="320"/>
      <c r="AG49" s="320"/>
      <c r="AH49" s="320"/>
      <c r="AI49" s="320"/>
      <c r="AJ49" s="320"/>
      <c r="AK49" s="320"/>
      <c r="AL49" s="320"/>
      <c r="AM49" s="320"/>
      <c r="AN49" s="1902"/>
      <c r="AO49" s="1886"/>
      <c r="AP49" s="1886"/>
      <c r="AQ49" s="1886"/>
      <c r="AR49" s="1886"/>
      <c r="AS49" s="1886"/>
      <c r="AT49" s="1886"/>
      <c r="AU49" s="1886"/>
      <c r="AV49" s="1886"/>
      <c r="AW49" s="1895"/>
      <c r="AX49" s="1886"/>
      <c r="AY49" s="1809" t="s">
        <v>21887</v>
      </c>
      <c r="AZ49" s="1810" t="s">
        <v>21769</v>
      </c>
      <c r="BA49" s="921" t="s">
        <v>22883</v>
      </c>
      <c r="BB49" s="921" t="s">
        <v>22884</v>
      </c>
      <c r="BC49" s="921" t="s">
        <v>22885</v>
      </c>
      <c r="BD49" s="921" t="s">
        <v>22886</v>
      </c>
      <c r="BE49" s="921" t="s">
        <v>22887</v>
      </c>
      <c r="BF49" s="921" t="s">
        <v>22888</v>
      </c>
      <c r="BG49" s="921" t="s">
        <v>22888</v>
      </c>
      <c r="BH49" s="921" t="s">
        <v>22889</v>
      </c>
      <c r="BI49" s="921" t="s">
        <v>22890</v>
      </c>
      <c r="BJ49" s="608"/>
      <c r="BK49" s="608"/>
      <c r="BL49" s="608"/>
      <c r="BM49" s="608"/>
      <c r="BN49" s="608"/>
      <c r="BO49" s="608"/>
      <c r="BP49" s="608"/>
      <c r="BQ49" s="608"/>
      <c r="BR49" s="690"/>
      <c r="BS49" s="1886"/>
    </row>
    <row r="50" spans="2:71" s="309" customFormat="1" ht="15" customHeight="1" thickBot="1">
      <c r="B50" s="1900"/>
      <c r="C50" s="1848"/>
      <c r="D50" s="1848"/>
      <c r="E50" s="1848"/>
      <c r="F50" s="1848"/>
      <c r="G50" s="1848"/>
      <c r="H50" s="1848"/>
      <c r="I50" s="1848"/>
      <c r="J50" s="1848"/>
      <c r="K50" s="1848"/>
      <c r="L50" s="1848"/>
      <c r="M50" s="1848"/>
      <c r="N50" s="1848"/>
      <c r="O50" s="1848"/>
      <c r="P50" s="1848"/>
      <c r="Q50" s="1848"/>
      <c r="R50" s="1848"/>
      <c r="S50" s="1848"/>
      <c r="T50" s="1848"/>
      <c r="U50" s="1848"/>
      <c r="V50" s="1848"/>
      <c r="W50" s="1848"/>
      <c r="X50" s="1848"/>
      <c r="Y50" s="1848"/>
      <c r="Z50" s="1848"/>
      <c r="AA50" s="157"/>
      <c r="AB50" s="1848"/>
      <c r="AC50" s="1890"/>
      <c r="AD50" s="321">
        <f t="shared" si="155"/>
        <v>0</v>
      </c>
      <c r="AE50" s="1890"/>
      <c r="AF50" s="320"/>
      <c r="AG50" s="320"/>
      <c r="AH50" s="320"/>
      <c r="AI50" s="320"/>
      <c r="AJ50" s="320"/>
      <c r="AK50" s="320"/>
      <c r="AL50" s="320"/>
      <c r="AM50" s="320"/>
      <c r="AN50" s="1902"/>
      <c r="AO50" s="1886"/>
      <c r="AP50" s="1886"/>
      <c r="AQ50" s="1886"/>
      <c r="AR50" s="1886"/>
      <c r="AS50" s="1886"/>
      <c r="AT50" s="1886"/>
      <c r="AU50" s="1886"/>
      <c r="AV50" s="1886"/>
      <c r="AW50" s="1895"/>
      <c r="AX50" s="1886"/>
      <c r="AY50" s="1848"/>
      <c r="AZ50" s="1848"/>
      <c r="BA50" s="1848"/>
      <c r="BB50" s="1848"/>
      <c r="BC50" s="1848"/>
      <c r="BD50" s="1848"/>
      <c r="BE50" s="1848"/>
      <c r="BF50" s="1848"/>
      <c r="BG50" s="1848"/>
      <c r="BH50" s="1848"/>
      <c r="BI50" s="1848"/>
      <c r="BJ50" s="1848"/>
      <c r="BK50" s="1848"/>
      <c r="BL50" s="1848"/>
      <c r="BM50" s="1848"/>
      <c r="BN50" s="1848"/>
      <c r="BO50" s="1848"/>
      <c r="BP50" s="1848"/>
      <c r="BQ50" s="1848"/>
      <c r="BR50" s="1848"/>
      <c r="BS50" s="1886"/>
    </row>
    <row r="51" spans="2:71" s="309" customFormat="1" ht="21" customHeight="1" thickBot="1">
      <c r="B51" s="390" t="s">
        <v>22089</v>
      </c>
      <c r="C51" s="1848"/>
      <c r="D51" s="1848"/>
      <c r="E51" s="1848"/>
      <c r="F51" s="1848"/>
      <c r="G51" s="1848"/>
      <c r="H51" s="1848"/>
      <c r="I51" s="1848"/>
      <c r="J51" s="1848"/>
      <c r="K51" s="1848"/>
      <c r="L51" s="1848"/>
      <c r="M51" s="1848"/>
      <c r="N51" s="1848"/>
      <c r="O51" s="1848"/>
      <c r="P51" s="1848"/>
      <c r="Q51" s="1848"/>
      <c r="R51" s="1848"/>
      <c r="S51" s="1848"/>
      <c r="T51" s="1848"/>
      <c r="U51" s="1848"/>
      <c r="V51" s="1848"/>
      <c r="W51" s="1848"/>
      <c r="X51" s="1848"/>
      <c r="Y51" s="1848"/>
      <c r="Z51" s="1848"/>
      <c r="AA51" s="157"/>
      <c r="AB51" s="1848"/>
      <c r="AC51" s="1890"/>
      <c r="AD51" s="321">
        <f t="shared" si="155"/>
        <v>0</v>
      </c>
      <c r="AE51" s="1890"/>
      <c r="AF51" s="320"/>
      <c r="AG51" s="320"/>
      <c r="AH51" s="320"/>
      <c r="AI51" s="320"/>
      <c r="AJ51" s="320"/>
      <c r="AK51" s="320"/>
      <c r="AL51" s="320"/>
      <c r="AM51" s="320"/>
      <c r="AN51" s="1902"/>
      <c r="AO51" s="1886"/>
      <c r="AP51" s="1886"/>
      <c r="AQ51" s="1886"/>
      <c r="AR51" s="1886"/>
      <c r="AS51" s="1886"/>
      <c r="AT51" s="1886"/>
      <c r="AU51" s="1886"/>
      <c r="AV51" s="1886"/>
      <c r="AW51" s="1895"/>
      <c r="AX51" s="1886"/>
      <c r="AY51" s="378" t="s">
        <v>22089</v>
      </c>
      <c r="AZ51" s="1848"/>
      <c r="BA51" s="1848"/>
      <c r="BB51" s="1848"/>
      <c r="BC51" s="1848"/>
      <c r="BD51" s="1848"/>
      <c r="BE51" s="1848"/>
      <c r="BF51" s="1848"/>
      <c r="BG51" s="1848"/>
      <c r="BH51" s="1848"/>
      <c r="BI51" s="1848"/>
      <c r="BJ51" s="1848"/>
      <c r="BK51" s="1848"/>
      <c r="BL51" s="1848"/>
      <c r="BM51" s="1848"/>
      <c r="BN51" s="1848"/>
      <c r="BO51" s="1848"/>
      <c r="BP51" s="1848"/>
      <c r="BQ51" s="1848"/>
      <c r="BR51" s="1848"/>
      <c r="BS51" s="1886"/>
    </row>
    <row r="52" spans="2:71" ht="33" customHeight="1">
      <c r="B52" s="394" t="s">
        <v>22891</v>
      </c>
      <c r="C52" s="710" t="s">
        <v>21753</v>
      </c>
      <c r="D52" s="379" t="s">
        <v>813</v>
      </c>
      <c r="E52" s="379">
        <v>3</v>
      </c>
      <c r="F52" s="926"/>
      <c r="G52" s="926"/>
      <c r="H52" s="926"/>
      <c r="I52" s="926"/>
      <c r="J52" s="926"/>
      <c r="K52" s="926"/>
      <c r="L52" s="926"/>
      <c r="M52" s="926"/>
      <c r="N52" s="502">
        <f>IFERROR(SUM(F52:M52), 0)</f>
        <v>0</v>
      </c>
      <c r="O52" s="926"/>
      <c r="P52" s="926"/>
      <c r="Q52" s="926"/>
      <c r="R52" s="926"/>
      <c r="S52" s="926"/>
      <c r="T52" s="926"/>
      <c r="U52" s="926"/>
      <c r="V52" s="926"/>
      <c r="W52" s="503">
        <f t="shared" ref="W52:W59" si="156">IFERROR(SUM(O52:V52), 0)</f>
        <v>0</v>
      </c>
      <c r="X52" s="55"/>
      <c r="Y52" s="385" t="s">
        <v>22892</v>
      </c>
      <c r="Z52" s="1848"/>
      <c r="AA52" s="1762"/>
      <c r="AB52" s="1848"/>
      <c r="AC52" s="1890"/>
      <c r="AD52" s="321" t="str">
        <f>IF( SUM( AF52:AV52 ) = 0, 0, $AF$9 )</f>
        <v>Please complete all cells in row</v>
      </c>
      <c r="AE52" s="1890"/>
      <c r="AF52" s="323">
        <f t="shared" ref="AF52:AM53" si="157" xml:space="preserve"> IF( ISNUMBER(F52), 0, 1 )</f>
        <v>1</v>
      </c>
      <c r="AG52" s="323">
        <f t="shared" si="157"/>
        <v>1</v>
      </c>
      <c r="AH52" s="323">
        <f t="shared" si="157"/>
        <v>1</v>
      </c>
      <c r="AI52" s="323">
        <f t="shared" si="157"/>
        <v>1</v>
      </c>
      <c r="AJ52" s="323">
        <f t="shared" si="157"/>
        <v>1</v>
      </c>
      <c r="AK52" s="323">
        <f t="shared" si="157"/>
        <v>1</v>
      </c>
      <c r="AL52" s="323">
        <f t="shared" si="157"/>
        <v>1</v>
      </c>
      <c r="AM52" s="323">
        <f t="shared" si="157"/>
        <v>1</v>
      </c>
      <c r="AN52" s="1902"/>
      <c r="AO52" s="323">
        <f t="shared" ref="AO52:AV53" si="158" xml:space="preserve"> IF( ISNUMBER(O52), 0, 1 )</f>
        <v>1</v>
      </c>
      <c r="AP52" s="323">
        <f t="shared" si="158"/>
        <v>1</v>
      </c>
      <c r="AQ52" s="323">
        <f t="shared" si="158"/>
        <v>1</v>
      </c>
      <c r="AR52" s="323">
        <f t="shared" si="158"/>
        <v>1</v>
      </c>
      <c r="AS52" s="323">
        <f t="shared" si="158"/>
        <v>1</v>
      </c>
      <c r="AT52" s="323">
        <f t="shared" si="158"/>
        <v>1</v>
      </c>
      <c r="AU52" s="323">
        <f t="shared" si="158"/>
        <v>1</v>
      </c>
      <c r="AV52" s="323">
        <f t="shared" si="158"/>
        <v>1</v>
      </c>
      <c r="AW52" s="1895"/>
      <c r="AX52" s="1848"/>
      <c r="AY52" s="394" t="s">
        <v>22891</v>
      </c>
      <c r="AZ52" s="710" t="s">
        <v>21753</v>
      </c>
      <c r="BA52" s="908" t="s">
        <v>22893</v>
      </c>
      <c r="BB52" s="908" t="s">
        <v>22894</v>
      </c>
      <c r="BC52" s="908" t="s">
        <v>22895</v>
      </c>
      <c r="BD52" s="908" t="s">
        <v>22896</v>
      </c>
      <c r="BE52" s="908" t="s">
        <v>22897</v>
      </c>
      <c r="BF52" s="908" t="s">
        <v>22898</v>
      </c>
      <c r="BG52" s="908" t="s">
        <v>22898</v>
      </c>
      <c r="BH52" s="908" t="s">
        <v>22899</v>
      </c>
      <c r="BI52" s="908" t="s">
        <v>22900</v>
      </c>
      <c r="BJ52" s="908" t="s">
        <v>22901</v>
      </c>
      <c r="BK52" s="908" t="s">
        <v>22902</v>
      </c>
      <c r="BL52" s="908" t="s">
        <v>22903</v>
      </c>
      <c r="BM52" s="908" t="s">
        <v>22904</v>
      </c>
      <c r="BN52" s="908" t="s">
        <v>22905</v>
      </c>
      <c r="BO52" s="908" t="s">
        <v>22906</v>
      </c>
      <c r="BP52" s="908" t="s">
        <v>22906</v>
      </c>
      <c r="BQ52" s="908" t="s">
        <v>22907</v>
      </c>
      <c r="BR52" s="1542" t="s">
        <v>22908</v>
      </c>
      <c r="BS52" s="1848"/>
    </row>
    <row r="53" spans="2:71" ht="33" customHeight="1">
      <c r="B53" s="1805" t="s">
        <v>22891</v>
      </c>
      <c r="C53" s="1806" t="s">
        <v>21761</v>
      </c>
      <c r="D53" s="375" t="s">
        <v>813</v>
      </c>
      <c r="E53" s="375">
        <v>3</v>
      </c>
      <c r="F53" s="926"/>
      <c r="G53" s="926"/>
      <c r="H53" s="926"/>
      <c r="I53" s="926"/>
      <c r="J53" s="926"/>
      <c r="K53" s="926"/>
      <c r="L53" s="926"/>
      <c r="M53" s="926"/>
      <c r="N53" s="501">
        <f t="shared" ref="N53:N89" si="159">IFERROR(SUM(F53:M53), 0)</f>
        <v>0</v>
      </c>
      <c r="O53" s="926"/>
      <c r="P53" s="926"/>
      <c r="Q53" s="926"/>
      <c r="R53" s="926"/>
      <c r="S53" s="926"/>
      <c r="T53" s="926"/>
      <c r="U53" s="926"/>
      <c r="V53" s="926"/>
      <c r="W53" s="504">
        <f t="shared" si="156"/>
        <v>0</v>
      </c>
      <c r="X53" s="55"/>
      <c r="Y53" s="386" t="s">
        <v>22909</v>
      </c>
      <c r="Z53" s="1848"/>
      <c r="AA53" s="1760"/>
      <c r="AB53" s="1848"/>
      <c r="AC53" s="1890"/>
      <c r="AD53" s="321" t="str">
        <f>IF( SUM( AF53:AV53 ) = 0, 0, $AF$9 )</f>
        <v>Please complete all cells in row</v>
      </c>
      <c r="AE53" s="1890"/>
      <c r="AF53" s="323">
        <f t="shared" si="157"/>
        <v>1</v>
      </c>
      <c r="AG53" s="323">
        <f t="shared" si="157"/>
        <v>1</v>
      </c>
      <c r="AH53" s="323">
        <f t="shared" si="157"/>
        <v>1</v>
      </c>
      <c r="AI53" s="323">
        <f t="shared" si="157"/>
        <v>1</v>
      </c>
      <c r="AJ53" s="323">
        <f t="shared" si="157"/>
        <v>1</v>
      </c>
      <c r="AK53" s="323">
        <f t="shared" si="157"/>
        <v>1</v>
      </c>
      <c r="AL53" s="323">
        <f t="shared" si="157"/>
        <v>1</v>
      </c>
      <c r="AM53" s="323">
        <f t="shared" si="157"/>
        <v>1</v>
      </c>
      <c r="AN53" s="1902"/>
      <c r="AO53" s="323">
        <f t="shared" si="158"/>
        <v>1</v>
      </c>
      <c r="AP53" s="323">
        <f t="shared" si="158"/>
        <v>1</v>
      </c>
      <c r="AQ53" s="323">
        <f t="shared" si="158"/>
        <v>1</v>
      </c>
      <c r="AR53" s="323">
        <f t="shared" si="158"/>
        <v>1</v>
      </c>
      <c r="AS53" s="323">
        <f t="shared" si="158"/>
        <v>1</v>
      </c>
      <c r="AT53" s="323">
        <f t="shared" si="158"/>
        <v>1</v>
      </c>
      <c r="AU53" s="323">
        <f t="shared" si="158"/>
        <v>1</v>
      </c>
      <c r="AV53" s="323">
        <f t="shared" si="158"/>
        <v>1</v>
      </c>
      <c r="AW53" s="1895"/>
      <c r="AX53" s="1848"/>
      <c r="AY53" s="1805" t="s">
        <v>22891</v>
      </c>
      <c r="AZ53" s="1806" t="s">
        <v>21761</v>
      </c>
      <c r="BA53" s="895" t="s">
        <v>22910</v>
      </c>
      <c r="BB53" s="895" t="s">
        <v>22911</v>
      </c>
      <c r="BC53" s="895" t="s">
        <v>22912</v>
      </c>
      <c r="BD53" s="895" t="s">
        <v>22913</v>
      </c>
      <c r="BE53" s="895" t="s">
        <v>22914</v>
      </c>
      <c r="BF53" s="895" t="s">
        <v>22915</v>
      </c>
      <c r="BG53" s="895" t="s">
        <v>22915</v>
      </c>
      <c r="BH53" s="895" t="s">
        <v>22916</v>
      </c>
      <c r="BI53" s="895" t="s">
        <v>22917</v>
      </c>
      <c r="BJ53" s="895" t="s">
        <v>22918</v>
      </c>
      <c r="BK53" s="895" t="s">
        <v>22919</v>
      </c>
      <c r="BL53" s="895" t="s">
        <v>22920</v>
      </c>
      <c r="BM53" s="895" t="s">
        <v>22921</v>
      </c>
      <c r="BN53" s="895" t="s">
        <v>22922</v>
      </c>
      <c r="BO53" s="895" t="s">
        <v>22923</v>
      </c>
      <c r="BP53" s="895" t="s">
        <v>22923</v>
      </c>
      <c r="BQ53" s="895" t="s">
        <v>22924</v>
      </c>
      <c r="BR53" s="1543" t="s">
        <v>22925</v>
      </c>
      <c r="BS53" s="1848"/>
    </row>
    <row r="54" spans="2:71" ht="33" customHeight="1">
      <c r="B54" s="1805" t="s">
        <v>22891</v>
      </c>
      <c r="C54" s="1806" t="s">
        <v>21769</v>
      </c>
      <c r="D54" s="375" t="s">
        <v>813</v>
      </c>
      <c r="E54" s="375">
        <v>3</v>
      </c>
      <c r="F54" s="501">
        <f>IFERROR(SUM(F52:F53), 0)</f>
        <v>0</v>
      </c>
      <c r="G54" s="501">
        <f t="shared" ref="G54" si="160">IFERROR(SUM(G52:G53), 0)</f>
        <v>0</v>
      </c>
      <c r="H54" s="501">
        <f t="shared" ref="H54" si="161">IFERROR(SUM(H52:H53), 0)</f>
        <v>0</v>
      </c>
      <c r="I54" s="501">
        <f t="shared" ref="I54" si="162">IFERROR(SUM(I52:I53), 0)</f>
        <v>0</v>
      </c>
      <c r="J54" s="501">
        <f t="shared" ref="J54" si="163">IFERROR(SUM(J52:J53), 0)</f>
        <v>0</v>
      </c>
      <c r="K54" s="501">
        <f t="shared" ref="K54" si="164">IFERROR(SUM(K52:K53), 0)</f>
        <v>0</v>
      </c>
      <c r="L54" s="501">
        <f t="shared" ref="L54" si="165">IFERROR(SUM(L52:L53), 0)</f>
        <v>0</v>
      </c>
      <c r="M54" s="501">
        <f t="shared" ref="M54" si="166">IFERROR(SUM(M52:M53), 0)</f>
        <v>0</v>
      </c>
      <c r="N54" s="501">
        <f>IFERROR(SUM(F54:M54), 0)</f>
        <v>0</v>
      </c>
      <c r="O54" s="501">
        <f>IFERROR(SUM(O52:O53), 0)</f>
        <v>0</v>
      </c>
      <c r="P54" s="501">
        <f t="shared" ref="P54" si="167">IFERROR(SUM(P52:P53), 0)</f>
        <v>0</v>
      </c>
      <c r="Q54" s="501">
        <f t="shared" ref="Q54" si="168">IFERROR(SUM(Q52:Q53), 0)</f>
        <v>0</v>
      </c>
      <c r="R54" s="501">
        <f t="shared" ref="R54" si="169">IFERROR(SUM(R52:R53), 0)</f>
        <v>0</v>
      </c>
      <c r="S54" s="501">
        <f t="shared" ref="S54" si="170">IFERROR(SUM(S52:S53), 0)</f>
        <v>0</v>
      </c>
      <c r="T54" s="501">
        <f t="shared" ref="T54" si="171">IFERROR(SUM(T52:T53), 0)</f>
        <v>0</v>
      </c>
      <c r="U54" s="501">
        <f t="shared" ref="U54" si="172">IFERROR(SUM(U52:U53), 0)</f>
        <v>0</v>
      </c>
      <c r="V54" s="501">
        <f t="shared" ref="V54" si="173">IFERROR(SUM(V52:V53), 0)</f>
        <v>0</v>
      </c>
      <c r="W54" s="504">
        <f t="shared" si="156"/>
        <v>0</v>
      </c>
      <c r="X54" s="10"/>
      <c r="Y54" s="386" t="s">
        <v>22926</v>
      </c>
      <c r="Z54" s="1848"/>
      <c r="AA54" s="1760"/>
      <c r="AB54" s="1848"/>
      <c r="AC54" s="1890"/>
      <c r="AD54" s="321">
        <f t="shared" si="155"/>
        <v>0</v>
      </c>
      <c r="AE54" s="1890"/>
      <c r="AF54" s="320"/>
      <c r="AG54" s="320"/>
      <c r="AH54" s="320"/>
      <c r="AI54" s="320"/>
      <c r="AJ54" s="320"/>
      <c r="AK54" s="320"/>
      <c r="AL54" s="320"/>
      <c r="AM54" s="320"/>
      <c r="AN54" s="1902"/>
      <c r="AO54" s="1848"/>
      <c r="AP54" s="1848"/>
      <c r="AQ54" s="1848"/>
      <c r="AR54" s="1848"/>
      <c r="AS54" s="1848"/>
      <c r="AT54" s="1848"/>
      <c r="AU54" s="1848"/>
      <c r="AV54" s="1848"/>
      <c r="AW54" s="1895"/>
      <c r="AX54" s="1848"/>
      <c r="AY54" s="1805" t="s">
        <v>22891</v>
      </c>
      <c r="AZ54" s="1806" t="s">
        <v>21769</v>
      </c>
      <c r="BA54" s="895" t="s">
        <v>22927</v>
      </c>
      <c r="BB54" s="895" t="s">
        <v>22928</v>
      </c>
      <c r="BC54" s="895" t="s">
        <v>22929</v>
      </c>
      <c r="BD54" s="895" t="s">
        <v>22930</v>
      </c>
      <c r="BE54" s="895" t="s">
        <v>22931</v>
      </c>
      <c r="BF54" s="895" t="s">
        <v>22932</v>
      </c>
      <c r="BG54" s="895" t="s">
        <v>22932</v>
      </c>
      <c r="BH54" s="895" t="s">
        <v>22933</v>
      </c>
      <c r="BI54" s="895" t="s">
        <v>22934</v>
      </c>
      <c r="BJ54" s="895" t="s">
        <v>22935</v>
      </c>
      <c r="BK54" s="895" t="s">
        <v>22936</v>
      </c>
      <c r="BL54" s="895" t="s">
        <v>22937</v>
      </c>
      <c r="BM54" s="895" t="s">
        <v>22938</v>
      </c>
      <c r="BN54" s="895" t="s">
        <v>22939</v>
      </c>
      <c r="BO54" s="895" t="s">
        <v>22940</v>
      </c>
      <c r="BP54" s="895" t="s">
        <v>22940</v>
      </c>
      <c r="BQ54" s="895" t="s">
        <v>22941</v>
      </c>
      <c r="BR54" s="1543" t="s">
        <v>22942</v>
      </c>
      <c r="BS54" s="1848"/>
    </row>
    <row r="55" spans="2:71" ht="33" customHeight="1">
      <c r="B55" s="1805" t="s">
        <v>22943</v>
      </c>
      <c r="C55" s="1806" t="s">
        <v>21753</v>
      </c>
      <c r="D55" s="375" t="s">
        <v>813</v>
      </c>
      <c r="E55" s="375">
        <v>3</v>
      </c>
      <c r="F55" s="926"/>
      <c r="G55" s="926"/>
      <c r="H55" s="926"/>
      <c r="I55" s="926"/>
      <c r="J55" s="926"/>
      <c r="K55" s="926"/>
      <c r="L55" s="926"/>
      <c r="M55" s="926"/>
      <c r="N55" s="501">
        <f t="shared" si="159"/>
        <v>0</v>
      </c>
      <c r="O55" s="926"/>
      <c r="P55" s="926"/>
      <c r="Q55" s="926"/>
      <c r="R55" s="926"/>
      <c r="S55" s="926"/>
      <c r="T55" s="926"/>
      <c r="U55" s="926"/>
      <c r="V55" s="926"/>
      <c r="W55" s="504">
        <f t="shared" si="156"/>
        <v>0</v>
      </c>
      <c r="X55" s="10"/>
      <c r="Y55" s="386" t="s">
        <v>22944</v>
      </c>
      <c r="Z55" s="1848"/>
      <c r="AA55" s="1760"/>
      <c r="AB55" s="1848"/>
      <c r="AC55" s="1890"/>
      <c r="AD55" s="321" t="str">
        <f>IF( SUM( AF55:AV55 ) = 0, 0, $AF$9 )</f>
        <v>Please complete all cells in row</v>
      </c>
      <c r="AE55" s="1890"/>
      <c r="AF55" s="323">
        <f t="shared" ref="AF55:AM56" si="174" xml:space="preserve"> IF( ISNUMBER(F55), 0, 1 )</f>
        <v>1</v>
      </c>
      <c r="AG55" s="323">
        <f t="shared" si="174"/>
        <v>1</v>
      </c>
      <c r="AH55" s="323">
        <f t="shared" si="174"/>
        <v>1</v>
      </c>
      <c r="AI55" s="323">
        <f t="shared" si="174"/>
        <v>1</v>
      </c>
      <c r="AJ55" s="323">
        <f t="shared" si="174"/>
        <v>1</v>
      </c>
      <c r="AK55" s="323">
        <f t="shared" si="174"/>
        <v>1</v>
      </c>
      <c r="AL55" s="323">
        <f t="shared" si="174"/>
        <v>1</v>
      </c>
      <c r="AM55" s="323">
        <f t="shared" si="174"/>
        <v>1</v>
      </c>
      <c r="AN55" s="1902"/>
      <c r="AO55" s="323">
        <f t="shared" ref="AO55:AV56" si="175" xml:space="preserve"> IF( ISNUMBER(O55), 0, 1 )</f>
        <v>1</v>
      </c>
      <c r="AP55" s="323">
        <f t="shared" si="175"/>
        <v>1</v>
      </c>
      <c r="AQ55" s="323">
        <f t="shared" si="175"/>
        <v>1</v>
      </c>
      <c r="AR55" s="323">
        <f t="shared" si="175"/>
        <v>1</v>
      </c>
      <c r="AS55" s="323">
        <f t="shared" si="175"/>
        <v>1</v>
      </c>
      <c r="AT55" s="323">
        <f t="shared" si="175"/>
        <v>1</v>
      </c>
      <c r="AU55" s="323">
        <f t="shared" si="175"/>
        <v>1</v>
      </c>
      <c r="AV55" s="323">
        <f t="shared" si="175"/>
        <v>1</v>
      </c>
      <c r="AW55" s="1895"/>
      <c r="AX55" s="1848"/>
      <c r="AY55" s="1805" t="s">
        <v>22943</v>
      </c>
      <c r="AZ55" s="1806" t="s">
        <v>21753</v>
      </c>
      <c r="BA55" s="895" t="s">
        <v>22945</v>
      </c>
      <c r="BB55" s="895" t="s">
        <v>22946</v>
      </c>
      <c r="BC55" s="895" t="s">
        <v>22947</v>
      </c>
      <c r="BD55" s="895" t="s">
        <v>22948</v>
      </c>
      <c r="BE55" s="895" t="s">
        <v>22949</v>
      </c>
      <c r="BF55" s="895" t="s">
        <v>22950</v>
      </c>
      <c r="BG55" s="895" t="s">
        <v>22950</v>
      </c>
      <c r="BH55" s="895" t="s">
        <v>22951</v>
      </c>
      <c r="BI55" s="895" t="s">
        <v>22952</v>
      </c>
      <c r="BJ55" s="895" t="s">
        <v>22953</v>
      </c>
      <c r="BK55" s="895" t="s">
        <v>22954</v>
      </c>
      <c r="BL55" s="895" t="s">
        <v>22955</v>
      </c>
      <c r="BM55" s="895" t="s">
        <v>22956</v>
      </c>
      <c r="BN55" s="895" t="s">
        <v>22957</v>
      </c>
      <c r="BO55" s="895" t="s">
        <v>22958</v>
      </c>
      <c r="BP55" s="895" t="s">
        <v>22958</v>
      </c>
      <c r="BQ55" s="895" t="s">
        <v>22959</v>
      </c>
      <c r="BR55" s="1543" t="s">
        <v>22960</v>
      </c>
      <c r="BS55" s="1848"/>
    </row>
    <row r="56" spans="2:71" ht="33" customHeight="1">
      <c r="B56" s="1805" t="s">
        <v>22943</v>
      </c>
      <c r="C56" s="1806" t="s">
        <v>21761</v>
      </c>
      <c r="D56" s="375" t="s">
        <v>813</v>
      </c>
      <c r="E56" s="375">
        <v>3</v>
      </c>
      <c r="F56" s="926"/>
      <c r="G56" s="926"/>
      <c r="H56" s="926"/>
      <c r="I56" s="926"/>
      <c r="J56" s="926"/>
      <c r="K56" s="926"/>
      <c r="L56" s="926"/>
      <c r="M56" s="926"/>
      <c r="N56" s="501">
        <f>IFERROR(SUM(F56:M56), 0)</f>
        <v>0</v>
      </c>
      <c r="O56" s="926"/>
      <c r="P56" s="926"/>
      <c r="Q56" s="926"/>
      <c r="R56" s="926"/>
      <c r="S56" s="926"/>
      <c r="T56" s="926"/>
      <c r="U56" s="926"/>
      <c r="V56" s="926"/>
      <c r="W56" s="504">
        <f t="shared" si="156"/>
        <v>0</v>
      </c>
      <c r="X56" s="10"/>
      <c r="Y56" s="386" t="s">
        <v>22961</v>
      </c>
      <c r="Z56" s="1848"/>
      <c r="AA56" s="1760"/>
      <c r="AB56" s="1848"/>
      <c r="AC56" s="1890"/>
      <c r="AD56" s="321" t="str">
        <f>IF( SUM( AF56:AV56 ) = 0, 0, $AF$9 )</f>
        <v>Please complete all cells in row</v>
      </c>
      <c r="AE56" s="1890"/>
      <c r="AF56" s="323">
        <f t="shared" si="174"/>
        <v>1</v>
      </c>
      <c r="AG56" s="323">
        <f t="shared" si="174"/>
        <v>1</v>
      </c>
      <c r="AH56" s="323">
        <f t="shared" si="174"/>
        <v>1</v>
      </c>
      <c r="AI56" s="323">
        <f t="shared" si="174"/>
        <v>1</v>
      </c>
      <c r="AJ56" s="323">
        <f t="shared" si="174"/>
        <v>1</v>
      </c>
      <c r="AK56" s="323">
        <f t="shared" si="174"/>
        <v>1</v>
      </c>
      <c r="AL56" s="323">
        <f t="shared" si="174"/>
        <v>1</v>
      </c>
      <c r="AM56" s="323">
        <f t="shared" si="174"/>
        <v>1</v>
      </c>
      <c r="AN56" s="1902"/>
      <c r="AO56" s="323">
        <f t="shared" si="175"/>
        <v>1</v>
      </c>
      <c r="AP56" s="323">
        <f t="shared" si="175"/>
        <v>1</v>
      </c>
      <c r="AQ56" s="323">
        <f t="shared" si="175"/>
        <v>1</v>
      </c>
      <c r="AR56" s="323">
        <f t="shared" si="175"/>
        <v>1</v>
      </c>
      <c r="AS56" s="323">
        <f t="shared" si="175"/>
        <v>1</v>
      </c>
      <c r="AT56" s="323">
        <f t="shared" si="175"/>
        <v>1</v>
      </c>
      <c r="AU56" s="323">
        <f t="shared" si="175"/>
        <v>1</v>
      </c>
      <c r="AV56" s="323">
        <f t="shared" si="175"/>
        <v>1</v>
      </c>
      <c r="AW56" s="1895"/>
      <c r="AX56" s="1848"/>
      <c r="AY56" s="1805" t="s">
        <v>22943</v>
      </c>
      <c r="AZ56" s="1806" t="s">
        <v>21761</v>
      </c>
      <c r="BA56" s="895" t="s">
        <v>22962</v>
      </c>
      <c r="BB56" s="895" t="s">
        <v>22963</v>
      </c>
      <c r="BC56" s="895" t="s">
        <v>22964</v>
      </c>
      <c r="BD56" s="895" t="s">
        <v>22965</v>
      </c>
      <c r="BE56" s="895" t="s">
        <v>22966</v>
      </c>
      <c r="BF56" s="895" t="s">
        <v>22967</v>
      </c>
      <c r="BG56" s="895" t="s">
        <v>22967</v>
      </c>
      <c r="BH56" s="895" t="s">
        <v>22968</v>
      </c>
      <c r="BI56" s="895" t="s">
        <v>22969</v>
      </c>
      <c r="BJ56" s="895" t="s">
        <v>22970</v>
      </c>
      <c r="BK56" s="895" t="s">
        <v>22971</v>
      </c>
      <c r="BL56" s="895" t="s">
        <v>22972</v>
      </c>
      <c r="BM56" s="895" t="s">
        <v>22973</v>
      </c>
      <c r="BN56" s="895" t="s">
        <v>22974</v>
      </c>
      <c r="BO56" s="895" t="s">
        <v>22975</v>
      </c>
      <c r="BP56" s="895" t="s">
        <v>22975</v>
      </c>
      <c r="BQ56" s="895" t="s">
        <v>22976</v>
      </c>
      <c r="BR56" s="1543" t="s">
        <v>22977</v>
      </c>
      <c r="BS56" s="1848"/>
    </row>
    <row r="57" spans="2:71" ht="33" customHeight="1">
      <c r="B57" s="1805" t="s">
        <v>22943</v>
      </c>
      <c r="C57" s="1806" t="s">
        <v>21769</v>
      </c>
      <c r="D57" s="375" t="s">
        <v>813</v>
      </c>
      <c r="E57" s="375">
        <v>3</v>
      </c>
      <c r="F57" s="501">
        <f>IFERROR(SUM(F55:F56), 0)</f>
        <v>0</v>
      </c>
      <c r="G57" s="501">
        <f t="shared" ref="G57" si="176">IFERROR(SUM(G55:G56), 0)</f>
        <v>0</v>
      </c>
      <c r="H57" s="501">
        <f t="shared" ref="H57" si="177">IFERROR(SUM(H55:H56), 0)</f>
        <v>0</v>
      </c>
      <c r="I57" s="501">
        <f t="shared" ref="I57" si="178">IFERROR(SUM(I55:I56), 0)</f>
        <v>0</v>
      </c>
      <c r="J57" s="501">
        <f t="shared" ref="J57" si="179">IFERROR(SUM(J55:J56), 0)</f>
        <v>0</v>
      </c>
      <c r="K57" s="501">
        <f t="shared" ref="K57" si="180">IFERROR(SUM(K55:K56), 0)</f>
        <v>0</v>
      </c>
      <c r="L57" s="501">
        <f t="shared" ref="L57" si="181">IFERROR(SUM(L55:L56), 0)</f>
        <v>0</v>
      </c>
      <c r="M57" s="501">
        <f t="shared" ref="M57" si="182">IFERROR(SUM(M55:M56), 0)</f>
        <v>0</v>
      </c>
      <c r="N57" s="501">
        <f t="shared" si="159"/>
        <v>0</v>
      </c>
      <c r="O57" s="501">
        <f>IFERROR(SUM(O55:O56), 0)</f>
        <v>0</v>
      </c>
      <c r="P57" s="501">
        <f t="shared" ref="P57" si="183">IFERROR(SUM(P55:P56), 0)</f>
        <v>0</v>
      </c>
      <c r="Q57" s="501">
        <f t="shared" ref="Q57" si="184">IFERROR(SUM(Q55:Q56), 0)</f>
        <v>0</v>
      </c>
      <c r="R57" s="501">
        <f t="shared" ref="R57" si="185">IFERROR(SUM(R55:R56), 0)</f>
        <v>0</v>
      </c>
      <c r="S57" s="501">
        <f t="shared" ref="S57" si="186">IFERROR(SUM(S55:S56), 0)</f>
        <v>0</v>
      </c>
      <c r="T57" s="501">
        <f t="shared" ref="T57" si="187">IFERROR(SUM(T55:T56), 0)</f>
        <v>0</v>
      </c>
      <c r="U57" s="501">
        <f t="shared" ref="U57" si="188">IFERROR(SUM(U55:U56), 0)</f>
        <v>0</v>
      </c>
      <c r="V57" s="501">
        <f t="shared" ref="V57" si="189">IFERROR(SUM(V55:V56), 0)</f>
        <v>0</v>
      </c>
      <c r="W57" s="504">
        <f t="shared" si="156"/>
        <v>0</v>
      </c>
      <c r="X57" s="10"/>
      <c r="Y57" s="386" t="s">
        <v>22978</v>
      </c>
      <c r="Z57" s="1848"/>
      <c r="AA57" s="1760"/>
      <c r="AB57" s="1848"/>
      <c r="AC57" s="1890"/>
      <c r="AD57" s="321">
        <f t="shared" si="155"/>
        <v>0</v>
      </c>
      <c r="AE57" s="1890"/>
      <c r="AF57" s="320"/>
      <c r="AG57" s="320"/>
      <c r="AH57" s="320"/>
      <c r="AI57" s="320"/>
      <c r="AJ57" s="320"/>
      <c r="AK57" s="320"/>
      <c r="AL57" s="320"/>
      <c r="AM57" s="320"/>
      <c r="AN57" s="1902"/>
      <c r="AO57" s="1848"/>
      <c r="AP57" s="1848"/>
      <c r="AQ57" s="1848"/>
      <c r="AR57" s="1848"/>
      <c r="AS57" s="1848"/>
      <c r="AT57" s="1848"/>
      <c r="AU57" s="1848"/>
      <c r="AV57" s="1848"/>
      <c r="AW57" s="1895"/>
      <c r="AX57" s="1848"/>
      <c r="AY57" s="1805" t="s">
        <v>22943</v>
      </c>
      <c r="AZ57" s="1806" t="s">
        <v>21769</v>
      </c>
      <c r="BA57" s="895" t="s">
        <v>22979</v>
      </c>
      <c r="BB57" s="895" t="s">
        <v>22980</v>
      </c>
      <c r="BC57" s="895" t="s">
        <v>22981</v>
      </c>
      <c r="BD57" s="895" t="s">
        <v>22982</v>
      </c>
      <c r="BE57" s="895" t="s">
        <v>22983</v>
      </c>
      <c r="BF57" s="895" t="s">
        <v>22984</v>
      </c>
      <c r="BG57" s="895" t="s">
        <v>22984</v>
      </c>
      <c r="BH57" s="895" t="s">
        <v>22985</v>
      </c>
      <c r="BI57" s="895" t="s">
        <v>22986</v>
      </c>
      <c r="BJ57" s="895" t="s">
        <v>22987</v>
      </c>
      <c r="BK57" s="895" t="s">
        <v>22988</v>
      </c>
      <c r="BL57" s="895" t="s">
        <v>22989</v>
      </c>
      <c r="BM57" s="895" t="s">
        <v>22990</v>
      </c>
      <c r="BN57" s="895" t="s">
        <v>22991</v>
      </c>
      <c r="BO57" s="895" t="s">
        <v>22992</v>
      </c>
      <c r="BP57" s="895" t="s">
        <v>22992</v>
      </c>
      <c r="BQ57" s="895" t="s">
        <v>22993</v>
      </c>
      <c r="BR57" s="1543" t="s">
        <v>22994</v>
      </c>
      <c r="BS57" s="1848"/>
    </row>
    <row r="58" spans="2:71" ht="33" customHeight="1">
      <c r="B58" s="1805" t="s">
        <v>22995</v>
      </c>
      <c r="C58" s="1806" t="s">
        <v>21753</v>
      </c>
      <c r="D58" s="375" t="s">
        <v>813</v>
      </c>
      <c r="E58" s="375">
        <v>3</v>
      </c>
      <c r="F58" s="926"/>
      <c r="G58" s="926"/>
      <c r="H58" s="926"/>
      <c r="I58" s="926"/>
      <c r="J58" s="926"/>
      <c r="K58" s="926"/>
      <c r="L58" s="926"/>
      <c r="M58" s="926"/>
      <c r="N58" s="501">
        <f t="shared" si="159"/>
        <v>0</v>
      </c>
      <c r="O58" s="926"/>
      <c r="P58" s="926"/>
      <c r="Q58" s="926"/>
      <c r="R58" s="926"/>
      <c r="S58" s="926"/>
      <c r="T58" s="926"/>
      <c r="U58" s="926"/>
      <c r="V58" s="926"/>
      <c r="W58" s="504">
        <f t="shared" si="156"/>
        <v>0</v>
      </c>
      <c r="X58" s="10"/>
      <c r="Y58" s="386" t="s">
        <v>22996</v>
      </c>
      <c r="Z58" s="1848"/>
      <c r="AA58" s="1760"/>
      <c r="AB58" s="1848"/>
      <c r="AC58" s="1890"/>
      <c r="AD58" s="321" t="str">
        <f>IF( SUM( AF58:AV58 ) = 0, 0, $AF$9 )</f>
        <v>Please complete all cells in row</v>
      </c>
      <c r="AE58" s="1890"/>
      <c r="AF58" s="323">
        <f t="shared" ref="AF58:AM59" si="190" xml:space="preserve"> IF( ISNUMBER(F58), 0, 1 )</f>
        <v>1</v>
      </c>
      <c r="AG58" s="323">
        <f t="shared" si="190"/>
        <v>1</v>
      </c>
      <c r="AH58" s="323">
        <f t="shared" si="190"/>
        <v>1</v>
      </c>
      <c r="AI58" s="323">
        <f t="shared" si="190"/>
        <v>1</v>
      </c>
      <c r="AJ58" s="323">
        <f t="shared" si="190"/>
        <v>1</v>
      </c>
      <c r="AK58" s="323">
        <f t="shared" si="190"/>
        <v>1</v>
      </c>
      <c r="AL58" s="323">
        <f t="shared" si="190"/>
        <v>1</v>
      </c>
      <c r="AM58" s="323">
        <f t="shared" si="190"/>
        <v>1</v>
      </c>
      <c r="AN58" s="1902"/>
      <c r="AO58" s="323">
        <f t="shared" ref="AO58:AV59" si="191" xml:space="preserve"> IF( ISNUMBER(O58), 0, 1 )</f>
        <v>1</v>
      </c>
      <c r="AP58" s="323">
        <f t="shared" si="191"/>
        <v>1</v>
      </c>
      <c r="AQ58" s="323">
        <f t="shared" si="191"/>
        <v>1</v>
      </c>
      <c r="AR58" s="323">
        <f t="shared" si="191"/>
        <v>1</v>
      </c>
      <c r="AS58" s="323">
        <f t="shared" si="191"/>
        <v>1</v>
      </c>
      <c r="AT58" s="323">
        <f t="shared" si="191"/>
        <v>1</v>
      </c>
      <c r="AU58" s="323">
        <f t="shared" si="191"/>
        <v>1</v>
      </c>
      <c r="AV58" s="323">
        <f t="shared" si="191"/>
        <v>1</v>
      </c>
      <c r="AW58" s="1895"/>
      <c r="AX58" s="1848"/>
      <c r="AY58" s="1805" t="s">
        <v>22995</v>
      </c>
      <c r="AZ58" s="1806" t="s">
        <v>21753</v>
      </c>
      <c r="BA58" s="895" t="s">
        <v>22997</v>
      </c>
      <c r="BB58" s="895" t="s">
        <v>22998</v>
      </c>
      <c r="BC58" s="895" t="s">
        <v>22999</v>
      </c>
      <c r="BD58" s="895" t="s">
        <v>23000</v>
      </c>
      <c r="BE58" s="895" t="s">
        <v>23001</v>
      </c>
      <c r="BF58" s="895" t="s">
        <v>23002</v>
      </c>
      <c r="BG58" s="895" t="s">
        <v>23002</v>
      </c>
      <c r="BH58" s="895" t="s">
        <v>23003</v>
      </c>
      <c r="BI58" s="895" t="s">
        <v>23004</v>
      </c>
      <c r="BJ58" s="895" t="s">
        <v>23005</v>
      </c>
      <c r="BK58" s="895" t="s">
        <v>23006</v>
      </c>
      <c r="BL58" s="895" t="s">
        <v>23007</v>
      </c>
      <c r="BM58" s="895" t="s">
        <v>23008</v>
      </c>
      <c r="BN58" s="895" t="s">
        <v>23009</v>
      </c>
      <c r="BO58" s="895" t="s">
        <v>23010</v>
      </c>
      <c r="BP58" s="895" t="s">
        <v>23010</v>
      </c>
      <c r="BQ58" s="895" t="s">
        <v>23011</v>
      </c>
      <c r="BR58" s="1543" t="s">
        <v>23012</v>
      </c>
      <c r="BS58" s="1848"/>
    </row>
    <row r="59" spans="2:71" ht="33" customHeight="1">
      <c r="B59" s="1805" t="s">
        <v>22995</v>
      </c>
      <c r="C59" s="1806" t="s">
        <v>21761</v>
      </c>
      <c r="D59" s="375" t="s">
        <v>813</v>
      </c>
      <c r="E59" s="375">
        <v>3</v>
      </c>
      <c r="F59" s="926"/>
      <c r="G59" s="926"/>
      <c r="H59" s="926"/>
      <c r="I59" s="926"/>
      <c r="J59" s="926"/>
      <c r="K59" s="926"/>
      <c r="L59" s="926"/>
      <c r="M59" s="926"/>
      <c r="N59" s="501">
        <f t="shared" si="159"/>
        <v>0</v>
      </c>
      <c r="O59" s="926"/>
      <c r="P59" s="926"/>
      <c r="Q59" s="926"/>
      <c r="R59" s="926"/>
      <c r="S59" s="926"/>
      <c r="T59" s="926"/>
      <c r="U59" s="926"/>
      <c r="V59" s="926"/>
      <c r="W59" s="504">
        <f t="shared" si="156"/>
        <v>0</v>
      </c>
      <c r="X59" s="10"/>
      <c r="Y59" s="386" t="s">
        <v>23013</v>
      </c>
      <c r="Z59" s="1848"/>
      <c r="AA59" s="1760"/>
      <c r="AB59" s="1848"/>
      <c r="AC59" s="1890"/>
      <c r="AD59" s="321" t="str">
        <f>IF( SUM( AF59:AV59 ) = 0, 0, $AF$9 )</f>
        <v>Please complete all cells in row</v>
      </c>
      <c r="AE59" s="1890"/>
      <c r="AF59" s="323">
        <f t="shared" si="190"/>
        <v>1</v>
      </c>
      <c r="AG59" s="323">
        <f t="shared" si="190"/>
        <v>1</v>
      </c>
      <c r="AH59" s="323">
        <f t="shared" si="190"/>
        <v>1</v>
      </c>
      <c r="AI59" s="323">
        <f t="shared" si="190"/>
        <v>1</v>
      </c>
      <c r="AJ59" s="323">
        <f t="shared" si="190"/>
        <v>1</v>
      </c>
      <c r="AK59" s="323">
        <f t="shared" si="190"/>
        <v>1</v>
      </c>
      <c r="AL59" s="323">
        <f t="shared" si="190"/>
        <v>1</v>
      </c>
      <c r="AM59" s="323">
        <f t="shared" si="190"/>
        <v>1</v>
      </c>
      <c r="AN59" s="1902"/>
      <c r="AO59" s="323">
        <f t="shared" si="191"/>
        <v>1</v>
      </c>
      <c r="AP59" s="323">
        <f t="shared" si="191"/>
        <v>1</v>
      </c>
      <c r="AQ59" s="323">
        <f t="shared" si="191"/>
        <v>1</v>
      </c>
      <c r="AR59" s="323">
        <f t="shared" si="191"/>
        <v>1</v>
      </c>
      <c r="AS59" s="323">
        <f t="shared" si="191"/>
        <v>1</v>
      </c>
      <c r="AT59" s="323">
        <f t="shared" si="191"/>
        <v>1</v>
      </c>
      <c r="AU59" s="323">
        <f t="shared" si="191"/>
        <v>1</v>
      </c>
      <c r="AV59" s="323">
        <f t="shared" si="191"/>
        <v>1</v>
      </c>
      <c r="AW59" s="1895"/>
      <c r="AX59" s="1848"/>
      <c r="AY59" s="1805" t="s">
        <v>22995</v>
      </c>
      <c r="AZ59" s="1806" t="s">
        <v>21761</v>
      </c>
      <c r="BA59" s="895" t="s">
        <v>23014</v>
      </c>
      <c r="BB59" s="895" t="s">
        <v>23015</v>
      </c>
      <c r="BC59" s="895" t="s">
        <v>23016</v>
      </c>
      <c r="BD59" s="895" t="s">
        <v>23017</v>
      </c>
      <c r="BE59" s="895" t="s">
        <v>23018</v>
      </c>
      <c r="BF59" s="895" t="s">
        <v>23019</v>
      </c>
      <c r="BG59" s="895" t="s">
        <v>23019</v>
      </c>
      <c r="BH59" s="895" t="s">
        <v>23020</v>
      </c>
      <c r="BI59" s="895" t="s">
        <v>23021</v>
      </c>
      <c r="BJ59" s="895" t="s">
        <v>23022</v>
      </c>
      <c r="BK59" s="895" t="s">
        <v>23023</v>
      </c>
      <c r="BL59" s="895" t="s">
        <v>23024</v>
      </c>
      <c r="BM59" s="895" t="s">
        <v>23025</v>
      </c>
      <c r="BN59" s="895" t="s">
        <v>23026</v>
      </c>
      <c r="BO59" s="895" t="s">
        <v>23027</v>
      </c>
      <c r="BP59" s="895" t="s">
        <v>23027</v>
      </c>
      <c r="BQ59" s="895" t="s">
        <v>23028</v>
      </c>
      <c r="BR59" s="1543" t="s">
        <v>23029</v>
      </c>
      <c r="BS59" s="1848"/>
    </row>
    <row r="60" spans="2:71" ht="33" customHeight="1">
      <c r="B60" s="1805" t="s">
        <v>22995</v>
      </c>
      <c r="C60" s="1806" t="s">
        <v>21769</v>
      </c>
      <c r="D60" s="375" t="s">
        <v>813</v>
      </c>
      <c r="E60" s="375">
        <v>3</v>
      </c>
      <c r="F60" s="501">
        <f>IFERROR(SUM(F58:F59), 0)</f>
        <v>0</v>
      </c>
      <c r="G60" s="501">
        <f t="shared" ref="G60" si="192">IFERROR(SUM(G58:G59), 0)</f>
        <v>0</v>
      </c>
      <c r="H60" s="501">
        <f t="shared" ref="H60" si="193">IFERROR(SUM(H58:H59), 0)</f>
        <v>0</v>
      </c>
      <c r="I60" s="501">
        <f t="shared" ref="I60" si="194">IFERROR(SUM(I58:I59), 0)</f>
        <v>0</v>
      </c>
      <c r="J60" s="501">
        <f t="shared" ref="J60" si="195">IFERROR(SUM(J58:J59), 0)</f>
        <v>0</v>
      </c>
      <c r="K60" s="501">
        <f t="shared" ref="K60" si="196">IFERROR(SUM(K58:K59), 0)</f>
        <v>0</v>
      </c>
      <c r="L60" s="501">
        <f t="shared" ref="L60" si="197">IFERROR(SUM(L58:L59), 0)</f>
        <v>0</v>
      </c>
      <c r="M60" s="501">
        <f t="shared" ref="M60" si="198">IFERROR(SUM(M58:M59), 0)</f>
        <v>0</v>
      </c>
      <c r="N60" s="501">
        <f t="shared" si="159"/>
        <v>0</v>
      </c>
      <c r="O60" s="501">
        <f>IFERROR(SUM(O58:O59), 0)</f>
        <v>0</v>
      </c>
      <c r="P60" s="501">
        <f t="shared" ref="P60" si="199">IFERROR(SUM(P58:P59), 0)</f>
        <v>0</v>
      </c>
      <c r="Q60" s="501">
        <f t="shared" ref="Q60" si="200">IFERROR(SUM(Q58:Q59), 0)</f>
        <v>0</v>
      </c>
      <c r="R60" s="501">
        <f t="shared" ref="R60" si="201">IFERROR(SUM(R58:R59), 0)</f>
        <v>0</v>
      </c>
      <c r="S60" s="501">
        <f t="shared" ref="S60" si="202">IFERROR(SUM(S58:S59), 0)</f>
        <v>0</v>
      </c>
      <c r="T60" s="501">
        <f t="shared" ref="T60" si="203">IFERROR(SUM(T58:T59), 0)</f>
        <v>0</v>
      </c>
      <c r="U60" s="501">
        <f t="shared" ref="U60" si="204">IFERROR(SUM(U58:U59), 0)</f>
        <v>0</v>
      </c>
      <c r="V60" s="501">
        <f t="shared" ref="V60" si="205">IFERROR(SUM(V58:V59), 0)</f>
        <v>0</v>
      </c>
      <c r="W60" s="504">
        <f>IFERROR(SUM(O60:V60), 0)</f>
        <v>0</v>
      </c>
      <c r="X60" s="10"/>
      <c r="Y60" s="386" t="s">
        <v>23030</v>
      </c>
      <c r="Z60" s="1848"/>
      <c r="AA60" s="1760"/>
      <c r="AB60" s="1848"/>
      <c r="AC60" s="1890"/>
      <c r="AD60" s="321">
        <f t="shared" si="155"/>
        <v>0</v>
      </c>
      <c r="AE60" s="1890"/>
      <c r="AF60" s="320"/>
      <c r="AG60" s="320"/>
      <c r="AH60" s="320"/>
      <c r="AI60" s="320"/>
      <c r="AJ60" s="320"/>
      <c r="AK60" s="320"/>
      <c r="AL60" s="320"/>
      <c r="AM60" s="320"/>
      <c r="AN60" s="1902"/>
      <c r="AO60" s="1848"/>
      <c r="AP60" s="1848"/>
      <c r="AQ60" s="1848"/>
      <c r="AR60" s="1848"/>
      <c r="AS60" s="1848"/>
      <c r="AT60" s="1848"/>
      <c r="AU60" s="1848"/>
      <c r="AV60" s="1848"/>
      <c r="AW60" s="1895"/>
      <c r="AX60" s="1848"/>
      <c r="AY60" s="1805" t="s">
        <v>22995</v>
      </c>
      <c r="AZ60" s="1806" t="s">
        <v>21769</v>
      </c>
      <c r="BA60" s="895" t="s">
        <v>23031</v>
      </c>
      <c r="BB60" s="895" t="s">
        <v>23032</v>
      </c>
      <c r="BC60" s="895" t="s">
        <v>23033</v>
      </c>
      <c r="BD60" s="895" t="s">
        <v>23034</v>
      </c>
      <c r="BE60" s="895" t="s">
        <v>23035</v>
      </c>
      <c r="BF60" s="895" t="s">
        <v>23036</v>
      </c>
      <c r="BG60" s="895" t="s">
        <v>23036</v>
      </c>
      <c r="BH60" s="895" t="s">
        <v>23037</v>
      </c>
      <c r="BI60" s="895" t="s">
        <v>23038</v>
      </c>
      <c r="BJ60" s="895" t="s">
        <v>23039</v>
      </c>
      <c r="BK60" s="895" t="s">
        <v>23040</v>
      </c>
      <c r="BL60" s="895" t="s">
        <v>23041</v>
      </c>
      <c r="BM60" s="895" t="s">
        <v>23042</v>
      </c>
      <c r="BN60" s="895" t="s">
        <v>23043</v>
      </c>
      <c r="BO60" s="895" t="s">
        <v>23044</v>
      </c>
      <c r="BP60" s="895" t="s">
        <v>23044</v>
      </c>
      <c r="BQ60" s="895" t="s">
        <v>23045</v>
      </c>
      <c r="BR60" s="1543" t="s">
        <v>23046</v>
      </c>
      <c r="BS60" s="1848"/>
    </row>
    <row r="61" spans="2:71" ht="33" customHeight="1">
      <c r="B61" s="1805" t="s">
        <v>23047</v>
      </c>
      <c r="C61" s="1806" t="s">
        <v>21753</v>
      </c>
      <c r="D61" s="375" t="s">
        <v>813</v>
      </c>
      <c r="E61" s="375">
        <v>3</v>
      </c>
      <c r="F61" s="926"/>
      <c r="G61" s="926"/>
      <c r="H61" s="926"/>
      <c r="I61" s="926"/>
      <c r="J61" s="926"/>
      <c r="K61" s="926"/>
      <c r="L61" s="926"/>
      <c r="M61" s="926"/>
      <c r="N61" s="501">
        <f t="shared" si="159"/>
        <v>0</v>
      </c>
      <c r="O61" s="603"/>
      <c r="P61" s="603"/>
      <c r="Q61" s="603"/>
      <c r="R61" s="603"/>
      <c r="S61" s="603"/>
      <c r="T61" s="603"/>
      <c r="U61" s="603"/>
      <c r="V61" s="603"/>
      <c r="W61" s="691"/>
      <c r="X61" s="10"/>
      <c r="Y61" s="386" t="s">
        <v>23048</v>
      </c>
      <c r="Z61" s="1848"/>
      <c r="AA61" s="1760"/>
      <c r="AB61" s="1848"/>
      <c r="AC61" s="1890"/>
      <c r="AD61" s="321" t="str">
        <f>IF( SUM( AF61:AV61 ) = 0, 0, $AF$9 )</f>
        <v>Please complete all cells in row</v>
      </c>
      <c r="AE61" s="1890"/>
      <c r="AF61" s="323">
        <f t="shared" ref="AF61:AM62" si="206" xml:space="preserve"> IF( ISNUMBER(F61), 0, 1 )</f>
        <v>1</v>
      </c>
      <c r="AG61" s="323">
        <f t="shared" si="206"/>
        <v>1</v>
      </c>
      <c r="AH61" s="323">
        <f t="shared" si="206"/>
        <v>1</v>
      </c>
      <c r="AI61" s="323">
        <f t="shared" si="206"/>
        <v>1</v>
      </c>
      <c r="AJ61" s="323">
        <f t="shared" si="206"/>
        <v>1</v>
      </c>
      <c r="AK61" s="323">
        <f t="shared" si="206"/>
        <v>1</v>
      </c>
      <c r="AL61" s="323">
        <f t="shared" si="206"/>
        <v>1</v>
      </c>
      <c r="AM61" s="323">
        <f t="shared" si="206"/>
        <v>1</v>
      </c>
      <c r="AN61" s="1902"/>
      <c r="AO61" s="1848"/>
      <c r="AP61" s="1848"/>
      <c r="AQ61" s="1848"/>
      <c r="AR61" s="1848"/>
      <c r="AS61" s="1848"/>
      <c r="AT61" s="1848"/>
      <c r="AU61" s="1848"/>
      <c r="AV61" s="1848"/>
      <c r="AW61" s="1895"/>
      <c r="AX61" s="1848"/>
      <c r="AY61" s="1805" t="s">
        <v>23047</v>
      </c>
      <c r="AZ61" s="1806" t="s">
        <v>21753</v>
      </c>
      <c r="BA61" s="895" t="s">
        <v>23049</v>
      </c>
      <c r="BB61" s="895" t="s">
        <v>23050</v>
      </c>
      <c r="BC61" s="895" t="s">
        <v>23051</v>
      </c>
      <c r="BD61" s="895" t="s">
        <v>23052</v>
      </c>
      <c r="BE61" s="895" t="s">
        <v>23053</v>
      </c>
      <c r="BF61" s="895" t="s">
        <v>23054</v>
      </c>
      <c r="BG61" s="895" t="s">
        <v>23054</v>
      </c>
      <c r="BH61" s="895" t="s">
        <v>23055</v>
      </c>
      <c r="BI61" s="895" t="s">
        <v>23056</v>
      </c>
      <c r="BJ61" s="603"/>
      <c r="BK61" s="603"/>
      <c r="BL61" s="603"/>
      <c r="BM61" s="603"/>
      <c r="BN61" s="603"/>
      <c r="BO61" s="603"/>
      <c r="BP61" s="603"/>
      <c r="BQ61" s="603"/>
      <c r="BR61" s="691"/>
      <c r="BS61" s="1848"/>
    </row>
    <row r="62" spans="2:71" ht="33" customHeight="1">
      <c r="B62" s="1805" t="s">
        <v>23047</v>
      </c>
      <c r="C62" s="1806" t="s">
        <v>21761</v>
      </c>
      <c r="D62" s="375" t="s">
        <v>813</v>
      </c>
      <c r="E62" s="375">
        <v>3</v>
      </c>
      <c r="F62" s="926"/>
      <c r="G62" s="926"/>
      <c r="H62" s="926"/>
      <c r="I62" s="926"/>
      <c r="J62" s="926"/>
      <c r="K62" s="926"/>
      <c r="L62" s="926"/>
      <c r="M62" s="926"/>
      <c r="N62" s="501">
        <f t="shared" si="159"/>
        <v>0</v>
      </c>
      <c r="O62" s="603"/>
      <c r="P62" s="603"/>
      <c r="Q62" s="603"/>
      <c r="R62" s="603"/>
      <c r="S62" s="603"/>
      <c r="T62" s="603"/>
      <c r="U62" s="603"/>
      <c r="V62" s="603"/>
      <c r="W62" s="691"/>
      <c r="X62" s="10"/>
      <c r="Y62" s="386" t="s">
        <v>23057</v>
      </c>
      <c r="Z62" s="1848"/>
      <c r="AA62" s="1760"/>
      <c r="AB62" s="1848"/>
      <c r="AC62" s="1890"/>
      <c r="AD62" s="321" t="str">
        <f>IF( SUM( AF62:AV62 ) = 0, 0, $AF$9 )</f>
        <v>Please complete all cells in row</v>
      </c>
      <c r="AE62" s="1890"/>
      <c r="AF62" s="323">
        <f t="shared" si="206"/>
        <v>1</v>
      </c>
      <c r="AG62" s="323">
        <f t="shared" si="206"/>
        <v>1</v>
      </c>
      <c r="AH62" s="323">
        <f t="shared" si="206"/>
        <v>1</v>
      </c>
      <c r="AI62" s="323">
        <f t="shared" si="206"/>
        <v>1</v>
      </c>
      <c r="AJ62" s="323">
        <f t="shared" si="206"/>
        <v>1</v>
      </c>
      <c r="AK62" s="323">
        <f t="shared" si="206"/>
        <v>1</v>
      </c>
      <c r="AL62" s="323">
        <f t="shared" si="206"/>
        <v>1</v>
      </c>
      <c r="AM62" s="323">
        <f t="shared" si="206"/>
        <v>1</v>
      </c>
      <c r="AN62" s="1902"/>
      <c r="AO62" s="1848"/>
      <c r="AP62" s="1848"/>
      <c r="AQ62" s="1848"/>
      <c r="AR62" s="1848"/>
      <c r="AS62" s="1848"/>
      <c r="AT62" s="1848"/>
      <c r="AU62" s="1848"/>
      <c r="AV62" s="1848"/>
      <c r="AW62" s="1895"/>
      <c r="AX62" s="1848"/>
      <c r="AY62" s="1805" t="s">
        <v>23047</v>
      </c>
      <c r="AZ62" s="1806" t="s">
        <v>21761</v>
      </c>
      <c r="BA62" s="895" t="s">
        <v>23058</v>
      </c>
      <c r="BB62" s="895" t="s">
        <v>23059</v>
      </c>
      <c r="BC62" s="895" t="s">
        <v>23060</v>
      </c>
      <c r="BD62" s="895" t="s">
        <v>23061</v>
      </c>
      <c r="BE62" s="895" t="s">
        <v>23062</v>
      </c>
      <c r="BF62" s="895" t="s">
        <v>23063</v>
      </c>
      <c r="BG62" s="895" t="s">
        <v>23063</v>
      </c>
      <c r="BH62" s="895" t="s">
        <v>23064</v>
      </c>
      <c r="BI62" s="895" t="s">
        <v>23065</v>
      </c>
      <c r="BJ62" s="603"/>
      <c r="BK62" s="603"/>
      <c r="BL62" s="603"/>
      <c r="BM62" s="603"/>
      <c r="BN62" s="603"/>
      <c r="BO62" s="603"/>
      <c r="BP62" s="603"/>
      <c r="BQ62" s="603"/>
      <c r="BR62" s="691"/>
      <c r="BS62" s="1848"/>
    </row>
    <row r="63" spans="2:71" ht="33" customHeight="1">
      <c r="B63" s="1805" t="s">
        <v>23047</v>
      </c>
      <c r="C63" s="1806" t="s">
        <v>21769</v>
      </c>
      <c r="D63" s="375" t="s">
        <v>813</v>
      </c>
      <c r="E63" s="375">
        <v>3</v>
      </c>
      <c r="F63" s="501">
        <f>IFERROR(SUM(F61:F62), 0)</f>
        <v>0</v>
      </c>
      <c r="G63" s="501">
        <f t="shared" ref="G63" si="207">IFERROR(SUM(G61:G62), 0)</f>
        <v>0</v>
      </c>
      <c r="H63" s="501">
        <f t="shared" ref="H63" si="208">IFERROR(SUM(H61:H62), 0)</f>
        <v>0</v>
      </c>
      <c r="I63" s="501">
        <f t="shared" ref="I63" si="209">IFERROR(SUM(I61:I62), 0)</f>
        <v>0</v>
      </c>
      <c r="J63" s="501">
        <f t="shared" ref="J63" si="210">IFERROR(SUM(J61:J62), 0)</f>
        <v>0</v>
      </c>
      <c r="K63" s="501">
        <f t="shared" ref="K63" si="211">IFERROR(SUM(K61:K62), 0)</f>
        <v>0</v>
      </c>
      <c r="L63" s="501">
        <f t="shared" ref="L63" si="212">IFERROR(SUM(L61:L62), 0)</f>
        <v>0</v>
      </c>
      <c r="M63" s="501">
        <f t="shared" ref="M63" si="213">IFERROR(SUM(M61:M62), 0)</f>
        <v>0</v>
      </c>
      <c r="N63" s="501">
        <f t="shared" si="159"/>
        <v>0</v>
      </c>
      <c r="O63" s="603"/>
      <c r="P63" s="603"/>
      <c r="Q63" s="603"/>
      <c r="R63" s="603"/>
      <c r="S63" s="603"/>
      <c r="T63" s="603"/>
      <c r="U63" s="603"/>
      <c r="V63" s="603"/>
      <c r="W63" s="691"/>
      <c r="X63" s="10"/>
      <c r="Y63" s="386" t="s">
        <v>23066</v>
      </c>
      <c r="Z63" s="1848"/>
      <c r="AA63" s="1760"/>
      <c r="AB63" s="1848"/>
      <c r="AC63" s="1890"/>
      <c r="AD63" s="321">
        <f t="shared" si="155"/>
        <v>0</v>
      </c>
      <c r="AE63" s="1890"/>
      <c r="AF63" s="320"/>
      <c r="AG63" s="320"/>
      <c r="AH63" s="320"/>
      <c r="AI63" s="320"/>
      <c r="AJ63" s="320"/>
      <c r="AK63" s="320"/>
      <c r="AL63" s="320"/>
      <c r="AM63" s="320"/>
      <c r="AN63" s="1902"/>
      <c r="AO63" s="1848"/>
      <c r="AP63" s="1848"/>
      <c r="AQ63" s="1848"/>
      <c r="AR63" s="1848"/>
      <c r="AS63" s="1848"/>
      <c r="AT63" s="1848"/>
      <c r="AU63" s="1848"/>
      <c r="AV63" s="1848"/>
      <c r="AW63" s="1895"/>
      <c r="AX63" s="1848"/>
      <c r="AY63" s="1805" t="s">
        <v>23047</v>
      </c>
      <c r="AZ63" s="1806" t="s">
        <v>21769</v>
      </c>
      <c r="BA63" s="895" t="s">
        <v>23067</v>
      </c>
      <c r="BB63" s="895" t="s">
        <v>23068</v>
      </c>
      <c r="BC63" s="895" t="s">
        <v>23069</v>
      </c>
      <c r="BD63" s="895" t="s">
        <v>23070</v>
      </c>
      <c r="BE63" s="895" t="s">
        <v>23071</v>
      </c>
      <c r="BF63" s="895" t="s">
        <v>23072</v>
      </c>
      <c r="BG63" s="895" t="s">
        <v>23072</v>
      </c>
      <c r="BH63" s="895" t="s">
        <v>23073</v>
      </c>
      <c r="BI63" s="895" t="s">
        <v>23074</v>
      </c>
      <c r="BJ63" s="603"/>
      <c r="BK63" s="603"/>
      <c r="BL63" s="603"/>
      <c r="BM63" s="603"/>
      <c r="BN63" s="603"/>
      <c r="BO63" s="603"/>
      <c r="BP63" s="603"/>
      <c r="BQ63" s="603"/>
      <c r="BR63" s="691"/>
      <c r="BS63" s="1848"/>
    </row>
    <row r="64" spans="2:71" ht="33" customHeight="1">
      <c r="B64" s="1805" t="s">
        <v>23075</v>
      </c>
      <c r="C64" s="1806" t="s">
        <v>21753</v>
      </c>
      <c r="D64" s="375" t="s">
        <v>813</v>
      </c>
      <c r="E64" s="375">
        <v>3</v>
      </c>
      <c r="F64" s="926"/>
      <c r="G64" s="926"/>
      <c r="H64" s="926"/>
      <c r="I64" s="926"/>
      <c r="J64" s="926"/>
      <c r="K64" s="926"/>
      <c r="L64" s="926"/>
      <c r="M64" s="926"/>
      <c r="N64" s="501">
        <f t="shared" si="159"/>
        <v>0</v>
      </c>
      <c r="O64" s="603"/>
      <c r="P64" s="603"/>
      <c r="Q64" s="603"/>
      <c r="R64" s="603"/>
      <c r="S64" s="603"/>
      <c r="T64" s="603"/>
      <c r="U64" s="603"/>
      <c r="V64" s="603"/>
      <c r="W64" s="691"/>
      <c r="X64" s="10"/>
      <c r="Y64" s="386" t="s">
        <v>23076</v>
      </c>
      <c r="Z64" s="1848"/>
      <c r="AA64" s="1760"/>
      <c r="AB64" s="1848"/>
      <c r="AC64" s="1890"/>
      <c r="AD64" s="321" t="str">
        <f>IF( SUM( AF64:AV64 ) = 0, 0, $AF$9 )</f>
        <v>Please complete all cells in row</v>
      </c>
      <c r="AE64" s="1890"/>
      <c r="AF64" s="323">
        <f t="shared" ref="AF64:AM65" si="214" xml:space="preserve"> IF( ISNUMBER(F64), 0, 1 )</f>
        <v>1</v>
      </c>
      <c r="AG64" s="323">
        <f t="shared" si="214"/>
        <v>1</v>
      </c>
      <c r="AH64" s="323">
        <f t="shared" si="214"/>
        <v>1</v>
      </c>
      <c r="AI64" s="323">
        <f t="shared" si="214"/>
        <v>1</v>
      </c>
      <c r="AJ64" s="323">
        <f t="shared" si="214"/>
        <v>1</v>
      </c>
      <c r="AK64" s="323">
        <f t="shared" si="214"/>
        <v>1</v>
      </c>
      <c r="AL64" s="323">
        <f t="shared" si="214"/>
        <v>1</v>
      </c>
      <c r="AM64" s="323">
        <f t="shared" si="214"/>
        <v>1</v>
      </c>
      <c r="AN64" s="1902"/>
      <c r="AO64" s="1848"/>
      <c r="AP64" s="1848"/>
      <c r="AQ64" s="1848"/>
      <c r="AR64" s="1848"/>
      <c r="AS64" s="1848"/>
      <c r="AT64" s="1848"/>
      <c r="AU64" s="1848"/>
      <c r="AV64" s="1848"/>
      <c r="AW64" s="1895"/>
      <c r="AX64" s="1848"/>
      <c r="AY64" s="1805" t="s">
        <v>23075</v>
      </c>
      <c r="AZ64" s="1806" t="s">
        <v>21753</v>
      </c>
      <c r="BA64" s="895" t="s">
        <v>23077</v>
      </c>
      <c r="BB64" s="895" t="s">
        <v>23078</v>
      </c>
      <c r="BC64" s="895" t="s">
        <v>23079</v>
      </c>
      <c r="BD64" s="895" t="s">
        <v>23080</v>
      </c>
      <c r="BE64" s="895" t="s">
        <v>23081</v>
      </c>
      <c r="BF64" s="895" t="s">
        <v>23082</v>
      </c>
      <c r="BG64" s="895" t="s">
        <v>23082</v>
      </c>
      <c r="BH64" s="895" t="s">
        <v>23083</v>
      </c>
      <c r="BI64" s="895" t="s">
        <v>23084</v>
      </c>
      <c r="BJ64" s="603"/>
      <c r="BK64" s="603"/>
      <c r="BL64" s="603"/>
      <c r="BM64" s="603"/>
      <c r="BN64" s="603"/>
      <c r="BO64" s="603"/>
      <c r="BP64" s="603"/>
      <c r="BQ64" s="603"/>
      <c r="BR64" s="691"/>
      <c r="BS64" s="1848"/>
    </row>
    <row r="65" spans="2:70" ht="33" customHeight="1">
      <c r="B65" s="1805" t="s">
        <v>23075</v>
      </c>
      <c r="C65" s="1806" t="s">
        <v>21761</v>
      </c>
      <c r="D65" s="375" t="s">
        <v>813</v>
      </c>
      <c r="E65" s="375">
        <v>3</v>
      </c>
      <c r="F65" s="926"/>
      <c r="G65" s="926"/>
      <c r="H65" s="926"/>
      <c r="I65" s="926"/>
      <c r="J65" s="926"/>
      <c r="K65" s="926"/>
      <c r="L65" s="926"/>
      <c r="M65" s="926"/>
      <c r="N65" s="501">
        <f t="shared" si="159"/>
        <v>0</v>
      </c>
      <c r="O65" s="603"/>
      <c r="P65" s="603"/>
      <c r="Q65" s="603"/>
      <c r="R65" s="603"/>
      <c r="S65" s="603"/>
      <c r="T65" s="603"/>
      <c r="U65" s="603"/>
      <c r="V65" s="603"/>
      <c r="W65" s="691"/>
      <c r="X65" s="10"/>
      <c r="Y65" s="386" t="s">
        <v>23085</v>
      </c>
      <c r="Z65" s="1848"/>
      <c r="AA65" s="1760"/>
      <c r="AB65" s="1848"/>
      <c r="AC65" s="1890"/>
      <c r="AD65" s="321" t="str">
        <f>IF( SUM( AF65:AV65 ) = 0, 0, $AF$9 )</f>
        <v>Please complete all cells in row</v>
      </c>
      <c r="AE65" s="1890"/>
      <c r="AF65" s="323">
        <f t="shared" si="214"/>
        <v>1</v>
      </c>
      <c r="AG65" s="323">
        <f t="shared" si="214"/>
        <v>1</v>
      </c>
      <c r="AH65" s="323">
        <f t="shared" si="214"/>
        <v>1</v>
      </c>
      <c r="AI65" s="323">
        <f t="shared" si="214"/>
        <v>1</v>
      </c>
      <c r="AJ65" s="323">
        <f t="shared" si="214"/>
        <v>1</v>
      </c>
      <c r="AK65" s="323">
        <f t="shared" si="214"/>
        <v>1</v>
      </c>
      <c r="AL65" s="323">
        <f t="shared" si="214"/>
        <v>1</v>
      </c>
      <c r="AM65" s="323">
        <f t="shared" si="214"/>
        <v>1</v>
      </c>
      <c r="AN65" s="1902"/>
      <c r="AO65" s="1848"/>
      <c r="AP65" s="1848"/>
      <c r="AQ65" s="1848"/>
      <c r="AR65" s="1848"/>
      <c r="AS65" s="1848"/>
      <c r="AT65" s="1848"/>
      <c r="AU65" s="1848"/>
      <c r="AV65" s="1848"/>
      <c r="AW65" s="1895"/>
      <c r="AX65" s="1848"/>
      <c r="AY65" s="1805" t="s">
        <v>23075</v>
      </c>
      <c r="AZ65" s="1806" t="s">
        <v>21761</v>
      </c>
      <c r="BA65" s="895" t="s">
        <v>23086</v>
      </c>
      <c r="BB65" s="895" t="s">
        <v>23087</v>
      </c>
      <c r="BC65" s="895" t="s">
        <v>23088</v>
      </c>
      <c r="BD65" s="895" t="s">
        <v>23089</v>
      </c>
      <c r="BE65" s="895" t="s">
        <v>23090</v>
      </c>
      <c r="BF65" s="895" t="s">
        <v>23091</v>
      </c>
      <c r="BG65" s="895" t="s">
        <v>23091</v>
      </c>
      <c r="BH65" s="895" t="s">
        <v>23092</v>
      </c>
      <c r="BI65" s="895" t="s">
        <v>23093</v>
      </c>
      <c r="BJ65" s="603"/>
      <c r="BK65" s="603"/>
      <c r="BL65" s="603"/>
      <c r="BM65" s="603"/>
      <c r="BN65" s="603"/>
      <c r="BO65" s="603"/>
      <c r="BP65" s="603"/>
      <c r="BQ65" s="603"/>
      <c r="BR65" s="691"/>
    </row>
    <row r="66" spans="2:70" ht="33" customHeight="1">
      <c r="B66" s="1805" t="s">
        <v>23075</v>
      </c>
      <c r="C66" s="1806" t="s">
        <v>21769</v>
      </c>
      <c r="D66" s="375" t="s">
        <v>813</v>
      </c>
      <c r="E66" s="375">
        <v>3</v>
      </c>
      <c r="F66" s="501">
        <f>IFERROR(SUM(F64:F65), 0)</f>
        <v>0</v>
      </c>
      <c r="G66" s="501">
        <f t="shared" ref="G66" si="215">IFERROR(SUM(G64:G65), 0)</f>
        <v>0</v>
      </c>
      <c r="H66" s="501">
        <f t="shared" ref="H66" si="216">IFERROR(SUM(H64:H65), 0)</f>
        <v>0</v>
      </c>
      <c r="I66" s="501">
        <f t="shared" ref="I66" si="217">IFERROR(SUM(I64:I65), 0)</f>
        <v>0</v>
      </c>
      <c r="J66" s="501">
        <f t="shared" ref="J66" si="218">IFERROR(SUM(J64:J65), 0)</f>
        <v>0</v>
      </c>
      <c r="K66" s="501">
        <f t="shared" ref="K66" si="219">IFERROR(SUM(K64:K65), 0)</f>
        <v>0</v>
      </c>
      <c r="L66" s="501">
        <f t="shared" ref="L66" si="220">IFERROR(SUM(L64:L65), 0)</f>
        <v>0</v>
      </c>
      <c r="M66" s="501">
        <f t="shared" ref="M66" si="221">IFERROR(SUM(M64:M65), 0)</f>
        <v>0</v>
      </c>
      <c r="N66" s="501">
        <f t="shared" si="159"/>
        <v>0</v>
      </c>
      <c r="O66" s="603"/>
      <c r="P66" s="603"/>
      <c r="Q66" s="603"/>
      <c r="R66" s="603"/>
      <c r="S66" s="603"/>
      <c r="T66" s="603"/>
      <c r="U66" s="603"/>
      <c r="V66" s="603"/>
      <c r="W66" s="691"/>
      <c r="X66" s="10"/>
      <c r="Y66" s="386" t="s">
        <v>23094</v>
      </c>
      <c r="Z66" s="1848"/>
      <c r="AA66" s="1760"/>
      <c r="AB66" s="1848"/>
      <c r="AC66" s="1890"/>
      <c r="AD66" s="321">
        <f t="shared" si="155"/>
        <v>0</v>
      </c>
      <c r="AE66" s="1890"/>
      <c r="AF66" s="320"/>
      <c r="AG66" s="320"/>
      <c r="AH66" s="320"/>
      <c r="AI66" s="320"/>
      <c r="AJ66" s="320"/>
      <c r="AK66" s="320"/>
      <c r="AL66" s="320"/>
      <c r="AM66" s="320"/>
      <c r="AN66" s="1902"/>
      <c r="AO66" s="1848"/>
      <c r="AP66" s="1848"/>
      <c r="AQ66" s="1848"/>
      <c r="AR66" s="1848"/>
      <c r="AS66" s="1848"/>
      <c r="AT66" s="1848"/>
      <c r="AU66" s="1848"/>
      <c r="AV66" s="1848"/>
      <c r="AW66" s="1895"/>
      <c r="AX66" s="1848"/>
      <c r="AY66" s="1805" t="s">
        <v>23075</v>
      </c>
      <c r="AZ66" s="1806" t="s">
        <v>21769</v>
      </c>
      <c r="BA66" s="895" t="s">
        <v>23095</v>
      </c>
      <c r="BB66" s="895" t="s">
        <v>23096</v>
      </c>
      <c r="BC66" s="895" t="s">
        <v>23097</v>
      </c>
      <c r="BD66" s="895" t="s">
        <v>23098</v>
      </c>
      <c r="BE66" s="895" t="s">
        <v>23099</v>
      </c>
      <c r="BF66" s="895" t="s">
        <v>23100</v>
      </c>
      <c r="BG66" s="895" t="s">
        <v>23100</v>
      </c>
      <c r="BH66" s="895" t="s">
        <v>23101</v>
      </c>
      <c r="BI66" s="895" t="s">
        <v>23102</v>
      </c>
      <c r="BJ66" s="603"/>
      <c r="BK66" s="603"/>
      <c r="BL66" s="603"/>
      <c r="BM66" s="603"/>
      <c r="BN66" s="603"/>
      <c r="BO66" s="603"/>
      <c r="BP66" s="603"/>
      <c r="BQ66" s="603"/>
      <c r="BR66" s="691"/>
    </row>
    <row r="67" spans="2:70" ht="33" customHeight="1">
      <c r="B67" s="1805" t="s">
        <v>23103</v>
      </c>
      <c r="C67" s="1806" t="s">
        <v>21753</v>
      </c>
      <c r="D67" s="375" t="s">
        <v>813</v>
      </c>
      <c r="E67" s="375">
        <v>3</v>
      </c>
      <c r="F67" s="926"/>
      <c r="G67" s="926"/>
      <c r="H67" s="926"/>
      <c r="I67" s="926"/>
      <c r="J67" s="926"/>
      <c r="K67" s="926"/>
      <c r="L67" s="926"/>
      <c r="M67" s="926"/>
      <c r="N67" s="501">
        <f t="shared" si="159"/>
        <v>0</v>
      </c>
      <c r="O67" s="603"/>
      <c r="P67" s="603"/>
      <c r="Q67" s="603"/>
      <c r="R67" s="603"/>
      <c r="S67" s="603"/>
      <c r="T67" s="603"/>
      <c r="U67" s="603"/>
      <c r="V67" s="603"/>
      <c r="W67" s="691"/>
      <c r="X67" s="10"/>
      <c r="Y67" s="386" t="s">
        <v>23104</v>
      </c>
      <c r="Z67" s="1848"/>
      <c r="AA67" s="1760"/>
      <c r="AB67" s="1848"/>
      <c r="AC67" s="1890"/>
      <c r="AD67" s="321" t="str">
        <f>IF( SUM( AF67:AV67 ) = 0, 0, $AF$9 )</f>
        <v>Please complete all cells in row</v>
      </c>
      <c r="AE67" s="1890"/>
      <c r="AF67" s="323">
        <f t="shared" ref="AF67:AM68" si="222" xml:space="preserve"> IF( ISNUMBER(F67), 0, 1 )</f>
        <v>1</v>
      </c>
      <c r="AG67" s="323">
        <f t="shared" si="222"/>
        <v>1</v>
      </c>
      <c r="AH67" s="323">
        <f t="shared" si="222"/>
        <v>1</v>
      </c>
      <c r="AI67" s="323">
        <f t="shared" si="222"/>
        <v>1</v>
      </c>
      <c r="AJ67" s="323">
        <f t="shared" si="222"/>
        <v>1</v>
      </c>
      <c r="AK67" s="323">
        <f t="shared" si="222"/>
        <v>1</v>
      </c>
      <c r="AL67" s="323">
        <f t="shared" si="222"/>
        <v>1</v>
      </c>
      <c r="AM67" s="323">
        <f t="shared" si="222"/>
        <v>1</v>
      </c>
      <c r="AN67" s="1902"/>
      <c r="AO67" s="1848"/>
      <c r="AP67" s="1848"/>
      <c r="AQ67" s="1848"/>
      <c r="AR67" s="1848"/>
      <c r="AS67" s="1848"/>
      <c r="AT67" s="1848"/>
      <c r="AU67" s="1848"/>
      <c r="AV67" s="1848"/>
      <c r="AW67" s="1895"/>
      <c r="AX67" s="1848"/>
      <c r="AY67" s="1805" t="s">
        <v>23103</v>
      </c>
      <c r="AZ67" s="1806" t="s">
        <v>21753</v>
      </c>
      <c r="BA67" s="895" t="s">
        <v>23105</v>
      </c>
      <c r="BB67" s="895" t="s">
        <v>23106</v>
      </c>
      <c r="BC67" s="895" t="s">
        <v>23107</v>
      </c>
      <c r="BD67" s="895" t="s">
        <v>23108</v>
      </c>
      <c r="BE67" s="895" t="s">
        <v>23109</v>
      </c>
      <c r="BF67" s="895" t="s">
        <v>23110</v>
      </c>
      <c r="BG67" s="895" t="s">
        <v>23110</v>
      </c>
      <c r="BH67" s="895" t="s">
        <v>23111</v>
      </c>
      <c r="BI67" s="895" t="s">
        <v>23112</v>
      </c>
      <c r="BJ67" s="603"/>
      <c r="BK67" s="603"/>
      <c r="BL67" s="603"/>
      <c r="BM67" s="603"/>
      <c r="BN67" s="603"/>
      <c r="BO67" s="603"/>
      <c r="BP67" s="603"/>
      <c r="BQ67" s="603"/>
      <c r="BR67" s="691"/>
    </row>
    <row r="68" spans="2:70" ht="33" customHeight="1">
      <c r="B68" s="1805" t="s">
        <v>23103</v>
      </c>
      <c r="C68" s="1806" t="s">
        <v>21761</v>
      </c>
      <c r="D68" s="375" t="s">
        <v>813</v>
      </c>
      <c r="E68" s="375">
        <v>3</v>
      </c>
      <c r="F68" s="926"/>
      <c r="G68" s="926"/>
      <c r="H68" s="926"/>
      <c r="I68" s="926"/>
      <c r="J68" s="926"/>
      <c r="K68" s="926"/>
      <c r="L68" s="926"/>
      <c r="M68" s="926"/>
      <c r="N68" s="501">
        <f t="shared" si="159"/>
        <v>0</v>
      </c>
      <c r="O68" s="603"/>
      <c r="P68" s="603"/>
      <c r="Q68" s="603"/>
      <c r="R68" s="603"/>
      <c r="S68" s="603"/>
      <c r="T68" s="603"/>
      <c r="U68" s="603"/>
      <c r="V68" s="603"/>
      <c r="W68" s="691"/>
      <c r="X68" s="10"/>
      <c r="Y68" s="386" t="s">
        <v>23113</v>
      </c>
      <c r="Z68" s="1848"/>
      <c r="AA68" s="1760"/>
      <c r="AB68" s="1848"/>
      <c r="AC68" s="1890"/>
      <c r="AD68" s="321" t="str">
        <f>IF( SUM( AF68:AV68 ) = 0, 0, $AF$9 )</f>
        <v>Please complete all cells in row</v>
      </c>
      <c r="AE68" s="1890"/>
      <c r="AF68" s="323">
        <f t="shared" si="222"/>
        <v>1</v>
      </c>
      <c r="AG68" s="323">
        <f t="shared" si="222"/>
        <v>1</v>
      </c>
      <c r="AH68" s="323">
        <f t="shared" si="222"/>
        <v>1</v>
      </c>
      <c r="AI68" s="323">
        <f t="shared" si="222"/>
        <v>1</v>
      </c>
      <c r="AJ68" s="323">
        <f t="shared" si="222"/>
        <v>1</v>
      </c>
      <c r="AK68" s="323">
        <f t="shared" si="222"/>
        <v>1</v>
      </c>
      <c r="AL68" s="323">
        <f t="shared" si="222"/>
        <v>1</v>
      </c>
      <c r="AM68" s="323">
        <f t="shared" si="222"/>
        <v>1</v>
      </c>
      <c r="AN68" s="1902"/>
      <c r="AO68" s="1848"/>
      <c r="AP68" s="1848"/>
      <c r="AQ68" s="1848"/>
      <c r="AR68" s="1848"/>
      <c r="AS68" s="1848"/>
      <c r="AT68" s="1848"/>
      <c r="AU68" s="1848"/>
      <c r="AV68" s="1848"/>
      <c r="AW68" s="1895"/>
      <c r="AX68" s="1848"/>
      <c r="AY68" s="1805" t="s">
        <v>23103</v>
      </c>
      <c r="AZ68" s="1806" t="s">
        <v>21761</v>
      </c>
      <c r="BA68" s="895" t="s">
        <v>23114</v>
      </c>
      <c r="BB68" s="895" t="s">
        <v>23115</v>
      </c>
      <c r="BC68" s="895" t="s">
        <v>23116</v>
      </c>
      <c r="BD68" s="895" t="s">
        <v>23117</v>
      </c>
      <c r="BE68" s="895" t="s">
        <v>23118</v>
      </c>
      <c r="BF68" s="895" t="s">
        <v>23119</v>
      </c>
      <c r="BG68" s="895" t="s">
        <v>23119</v>
      </c>
      <c r="BH68" s="895" t="s">
        <v>23120</v>
      </c>
      <c r="BI68" s="895" t="s">
        <v>23121</v>
      </c>
      <c r="BJ68" s="603"/>
      <c r="BK68" s="603"/>
      <c r="BL68" s="603"/>
      <c r="BM68" s="603"/>
      <c r="BN68" s="603"/>
      <c r="BO68" s="603"/>
      <c r="BP68" s="603"/>
      <c r="BQ68" s="603"/>
      <c r="BR68" s="691"/>
    </row>
    <row r="69" spans="2:70" ht="33" customHeight="1">
      <c r="B69" s="1805" t="s">
        <v>23103</v>
      </c>
      <c r="C69" s="1806" t="s">
        <v>21769</v>
      </c>
      <c r="D69" s="375" t="s">
        <v>813</v>
      </c>
      <c r="E69" s="375">
        <v>3</v>
      </c>
      <c r="F69" s="501">
        <f>IFERROR(SUM(F67:F68), 0)</f>
        <v>0</v>
      </c>
      <c r="G69" s="501">
        <f t="shared" ref="G69" si="223">IFERROR(SUM(G67:G68), 0)</f>
        <v>0</v>
      </c>
      <c r="H69" s="501">
        <f t="shared" ref="H69" si="224">IFERROR(SUM(H67:H68), 0)</f>
        <v>0</v>
      </c>
      <c r="I69" s="501">
        <f t="shared" ref="I69" si="225">IFERROR(SUM(I67:I68), 0)</f>
        <v>0</v>
      </c>
      <c r="J69" s="501">
        <f t="shared" ref="J69" si="226">IFERROR(SUM(J67:J68), 0)</f>
        <v>0</v>
      </c>
      <c r="K69" s="501">
        <f t="shared" ref="K69" si="227">IFERROR(SUM(K67:K68), 0)</f>
        <v>0</v>
      </c>
      <c r="L69" s="501">
        <f t="shared" ref="L69" si="228">IFERROR(SUM(L67:L68), 0)</f>
        <v>0</v>
      </c>
      <c r="M69" s="501">
        <f t="shared" ref="M69" si="229">IFERROR(SUM(M67:M68), 0)</f>
        <v>0</v>
      </c>
      <c r="N69" s="501">
        <f t="shared" si="159"/>
        <v>0</v>
      </c>
      <c r="O69" s="603"/>
      <c r="P69" s="603"/>
      <c r="Q69" s="603"/>
      <c r="R69" s="603"/>
      <c r="S69" s="603"/>
      <c r="T69" s="603"/>
      <c r="U69" s="603"/>
      <c r="V69" s="603"/>
      <c r="W69" s="691"/>
      <c r="X69" s="10"/>
      <c r="Y69" s="386" t="s">
        <v>23122</v>
      </c>
      <c r="Z69" s="1848"/>
      <c r="AA69" s="1760"/>
      <c r="AB69" s="1848"/>
      <c r="AC69" s="1890"/>
      <c r="AD69" s="321">
        <f t="shared" si="155"/>
        <v>0</v>
      </c>
      <c r="AE69" s="1890"/>
      <c r="AF69" s="320"/>
      <c r="AG69" s="320"/>
      <c r="AH69" s="320"/>
      <c r="AI69" s="320"/>
      <c r="AJ69" s="320"/>
      <c r="AK69" s="320"/>
      <c r="AL69" s="320"/>
      <c r="AM69" s="320"/>
      <c r="AN69" s="1902"/>
      <c r="AO69" s="1848"/>
      <c r="AP69" s="1848"/>
      <c r="AQ69" s="1848"/>
      <c r="AR69" s="1848"/>
      <c r="AS69" s="1848"/>
      <c r="AT69" s="1848"/>
      <c r="AU69" s="1848"/>
      <c r="AV69" s="1848"/>
      <c r="AW69" s="1895"/>
      <c r="AX69" s="1848"/>
      <c r="AY69" s="1805" t="s">
        <v>23103</v>
      </c>
      <c r="AZ69" s="1806" t="s">
        <v>21769</v>
      </c>
      <c r="BA69" s="895" t="s">
        <v>23123</v>
      </c>
      <c r="BB69" s="895" t="s">
        <v>23124</v>
      </c>
      <c r="BC69" s="895" t="s">
        <v>23125</v>
      </c>
      <c r="BD69" s="895" t="s">
        <v>23126</v>
      </c>
      <c r="BE69" s="895" t="s">
        <v>23127</v>
      </c>
      <c r="BF69" s="895" t="s">
        <v>23128</v>
      </c>
      <c r="BG69" s="895" t="s">
        <v>23128</v>
      </c>
      <c r="BH69" s="895" t="s">
        <v>23129</v>
      </c>
      <c r="BI69" s="895" t="s">
        <v>23130</v>
      </c>
      <c r="BJ69" s="603"/>
      <c r="BK69" s="603"/>
      <c r="BL69" s="603"/>
      <c r="BM69" s="603"/>
      <c r="BN69" s="603"/>
      <c r="BO69" s="603"/>
      <c r="BP69" s="603"/>
      <c r="BQ69" s="603"/>
      <c r="BR69" s="691"/>
    </row>
    <row r="70" spans="2:70" ht="33" customHeight="1">
      <c r="B70" s="1805" t="s">
        <v>22178</v>
      </c>
      <c r="C70" s="1806" t="s">
        <v>21753</v>
      </c>
      <c r="D70" s="375" t="s">
        <v>813</v>
      </c>
      <c r="E70" s="375">
        <v>3</v>
      </c>
      <c r="F70" s="926"/>
      <c r="G70" s="926"/>
      <c r="H70" s="926"/>
      <c r="I70" s="926"/>
      <c r="J70" s="926"/>
      <c r="K70" s="926"/>
      <c r="L70" s="926"/>
      <c r="M70" s="926"/>
      <c r="N70" s="501">
        <f t="shared" si="159"/>
        <v>0</v>
      </c>
      <c r="O70" s="926"/>
      <c r="P70" s="926"/>
      <c r="Q70" s="926"/>
      <c r="R70" s="926"/>
      <c r="S70" s="926"/>
      <c r="T70" s="926"/>
      <c r="U70" s="926"/>
      <c r="V70" s="926"/>
      <c r="W70" s="504">
        <f t="shared" ref="W70:W77" si="230">IFERROR(SUM(O70:V70), 0)</f>
        <v>0</v>
      </c>
      <c r="X70" s="10"/>
      <c r="Y70" s="386" t="s">
        <v>23131</v>
      </c>
      <c r="Z70" s="1848"/>
      <c r="AA70" s="1760"/>
      <c r="AB70" s="1848"/>
      <c r="AC70" s="1890"/>
      <c r="AD70" s="321" t="str">
        <f>IF( SUM( AF70:AV70 ) = 0, 0, $AF$9 )</f>
        <v>Please complete all cells in row</v>
      </c>
      <c r="AE70" s="1890"/>
      <c r="AF70" s="323">
        <f t="shared" ref="AF70:AM71" si="231" xml:space="preserve"> IF( ISNUMBER(F70), 0, 1 )</f>
        <v>1</v>
      </c>
      <c r="AG70" s="323">
        <f t="shared" si="231"/>
        <v>1</v>
      </c>
      <c r="AH70" s="323">
        <f t="shared" si="231"/>
        <v>1</v>
      </c>
      <c r="AI70" s="323">
        <f t="shared" si="231"/>
        <v>1</v>
      </c>
      <c r="AJ70" s="323">
        <f t="shared" si="231"/>
        <v>1</v>
      </c>
      <c r="AK70" s="323">
        <f t="shared" si="231"/>
        <v>1</v>
      </c>
      <c r="AL70" s="323">
        <f t="shared" si="231"/>
        <v>1</v>
      </c>
      <c r="AM70" s="323">
        <f t="shared" si="231"/>
        <v>1</v>
      </c>
      <c r="AN70" s="1902"/>
      <c r="AO70" s="323">
        <f t="shared" ref="AO70:AV71" si="232" xml:space="preserve"> IF( ISNUMBER(O70), 0, 1 )</f>
        <v>1</v>
      </c>
      <c r="AP70" s="323">
        <f t="shared" si="232"/>
        <v>1</v>
      </c>
      <c r="AQ70" s="323">
        <f t="shared" si="232"/>
        <v>1</v>
      </c>
      <c r="AR70" s="323">
        <f t="shared" si="232"/>
        <v>1</v>
      </c>
      <c r="AS70" s="323">
        <f t="shared" si="232"/>
        <v>1</v>
      </c>
      <c r="AT70" s="323">
        <f t="shared" si="232"/>
        <v>1</v>
      </c>
      <c r="AU70" s="323">
        <f t="shared" si="232"/>
        <v>1</v>
      </c>
      <c r="AV70" s="323">
        <f t="shared" si="232"/>
        <v>1</v>
      </c>
      <c r="AW70" s="1895"/>
      <c r="AX70" s="1848"/>
      <c r="AY70" s="1805" t="s">
        <v>22178</v>
      </c>
      <c r="AZ70" s="1806" t="s">
        <v>21753</v>
      </c>
      <c r="BA70" s="895" t="s">
        <v>23132</v>
      </c>
      <c r="BB70" s="895" t="s">
        <v>23133</v>
      </c>
      <c r="BC70" s="895" t="s">
        <v>23134</v>
      </c>
      <c r="BD70" s="895" t="s">
        <v>23135</v>
      </c>
      <c r="BE70" s="895" t="s">
        <v>23136</v>
      </c>
      <c r="BF70" s="895" t="s">
        <v>23137</v>
      </c>
      <c r="BG70" s="895" t="s">
        <v>23137</v>
      </c>
      <c r="BH70" s="895" t="s">
        <v>23138</v>
      </c>
      <c r="BI70" s="895" t="s">
        <v>23139</v>
      </c>
      <c r="BJ70" s="895" t="s">
        <v>23140</v>
      </c>
      <c r="BK70" s="895" t="s">
        <v>23141</v>
      </c>
      <c r="BL70" s="895" t="s">
        <v>23142</v>
      </c>
      <c r="BM70" s="895" t="s">
        <v>23143</v>
      </c>
      <c r="BN70" s="895" t="s">
        <v>23144</v>
      </c>
      <c r="BO70" s="895" t="s">
        <v>23145</v>
      </c>
      <c r="BP70" s="895" t="s">
        <v>23145</v>
      </c>
      <c r="BQ70" s="895" t="s">
        <v>23146</v>
      </c>
      <c r="BR70" s="1543" t="s">
        <v>23147</v>
      </c>
    </row>
    <row r="71" spans="2:70" ht="33" customHeight="1">
      <c r="B71" s="1805" t="s">
        <v>22178</v>
      </c>
      <c r="C71" s="1806" t="s">
        <v>21761</v>
      </c>
      <c r="D71" s="375" t="s">
        <v>813</v>
      </c>
      <c r="E71" s="375">
        <v>3</v>
      </c>
      <c r="F71" s="926"/>
      <c r="G71" s="926"/>
      <c r="H71" s="926"/>
      <c r="I71" s="926"/>
      <c r="J71" s="926"/>
      <c r="K71" s="926"/>
      <c r="L71" s="926"/>
      <c r="M71" s="926"/>
      <c r="N71" s="501">
        <f t="shared" si="159"/>
        <v>0</v>
      </c>
      <c r="O71" s="926"/>
      <c r="P71" s="926"/>
      <c r="Q71" s="926"/>
      <c r="R71" s="926"/>
      <c r="S71" s="926"/>
      <c r="T71" s="926"/>
      <c r="U71" s="926"/>
      <c r="V71" s="926"/>
      <c r="W71" s="504">
        <f t="shared" si="230"/>
        <v>0</v>
      </c>
      <c r="X71" s="10"/>
      <c r="Y71" s="386" t="s">
        <v>23148</v>
      </c>
      <c r="Z71" s="1848"/>
      <c r="AA71" s="1760"/>
      <c r="AB71" s="1848"/>
      <c r="AC71" s="1890"/>
      <c r="AD71" s="321" t="str">
        <f>IF( SUM( AF71:AV71 ) = 0, 0, $AF$9 )</f>
        <v>Please complete all cells in row</v>
      </c>
      <c r="AE71" s="1890"/>
      <c r="AF71" s="323">
        <f t="shared" si="231"/>
        <v>1</v>
      </c>
      <c r="AG71" s="323">
        <f t="shared" si="231"/>
        <v>1</v>
      </c>
      <c r="AH71" s="323">
        <f t="shared" si="231"/>
        <v>1</v>
      </c>
      <c r="AI71" s="323">
        <f t="shared" si="231"/>
        <v>1</v>
      </c>
      <c r="AJ71" s="323">
        <f t="shared" si="231"/>
        <v>1</v>
      </c>
      <c r="AK71" s="323">
        <f t="shared" si="231"/>
        <v>1</v>
      </c>
      <c r="AL71" s="323">
        <f t="shared" si="231"/>
        <v>1</v>
      </c>
      <c r="AM71" s="323">
        <f t="shared" si="231"/>
        <v>1</v>
      </c>
      <c r="AN71" s="1902"/>
      <c r="AO71" s="323">
        <f t="shared" si="232"/>
        <v>1</v>
      </c>
      <c r="AP71" s="323">
        <f t="shared" si="232"/>
        <v>1</v>
      </c>
      <c r="AQ71" s="323">
        <f t="shared" si="232"/>
        <v>1</v>
      </c>
      <c r="AR71" s="323">
        <f t="shared" si="232"/>
        <v>1</v>
      </c>
      <c r="AS71" s="323">
        <f t="shared" si="232"/>
        <v>1</v>
      </c>
      <c r="AT71" s="323">
        <f t="shared" si="232"/>
        <v>1</v>
      </c>
      <c r="AU71" s="323">
        <f t="shared" si="232"/>
        <v>1</v>
      </c>
      <c r="AV71" s="323">
        <f t="shared" si="232"/>
        <v>1</v>
      </c>
      <c r="AW71" s="1895"/>
      <c r="AX71" s="1848"/>
      <c r="AY71" s="1805" t="s">
        <v>22178</v>
      </c>
      <c r="AZ71" s="1806" t="s">
        <v>21761</v>
      </c>
      <c r="BA71" s="895" t="s">
        <v>23149</v>
      </c>
      <c r="BB71" s="895" t="s">
        <v>23150</v>
      </c>
      <c r="BC71" s="895" t="s">
        <v>23151</v>
      </c>
      <c r="BD71" s="895" t="s">
        <v>23152</v>
      </c>
      <c r="BE71" s="895" t="s">
        <v>23153</v>
      </c>
      <c r="BF71" s="895" t="s">
        <v>23154</v>
      </c>
      <c r="BG71" s="895" t="s">
        <v>23154</v>
      </c>
      <c r="BH71" s="895" t="s">
        <v>23155</v>
      </c>
      <c r="BI71" s="895" t="s">
        <v>23156</v>
      </c>
      <c r="BJ71" s="895" t="s">
        <v>23157</v>
      </c>
      <c r="BK71" s="895" t="s">
        <v>23158</v>
      </c>
      <c r="BL71" s="895" t="s">
        <v>23159</v>
      </c>
      <c r="BM71" s="895" t="s">
        <v>23160</v>
      </c>
      <c r="BN71" s="895" t="s">
        <v>23161</v>
      </c>
      <c r="BO71" s="895" t="s">
        <v>23162</v>
      </c>
      <c r="BP71" s="895" t="s">
        <v>23162</v>
      </c>
      <c r="BQ71" s="895" t="s">
        <v>23163</v>
      </c>
      <c r="BR71" s="1543" t="s">
        <v>23164</v>
      </c>
    </row>
    <row r="72" spans="2:70" ht="33" customHeight="1">
      <c r="B72" s="1805" t="s">
        <v>22178</v>
      </c>
      <c r="C72" s="1806" t="s">
        <v>21769</v>
      </c>
      <c r="D72" s="375" t="s">
        <v>813</v>
      </c>
      <c r="E72" s="375">
        <v>3</v>
      </c>
      <c r="F72" s="501">
        <f>IFERROR(SUM(F70:F71), 0)</f>
        <v>0</v>
      </c>
      <c r="G72" s="501">
        <f t="shared" ref="G72" si="233">IFERROR(SUM(G70:G71), 0)</f>
        <v>0</v>
      </c>
      <c r="H72" s="501">
        <f t="shared" ref="H72" si="234">IFERROR(SUM(H70:H71), 0)</f>
        <v>0</v>
      </c>
      <c r="I72" s="501">
        <f t="shared" ref="I72" si="235">IFERROR(SUM(I70:I71), 0)</f>
        <v>0</v>
      </c>
      <c r="J72" s="501">
        <f t="shared" ref="J72" si="236">IFERROR(SUM(J70:J71), 0)</f>
        <v>0</v>
      </c>
      <c r="K72" s="501">
        <f t="shared" ref="K72" si="237">IFERROR(SUM(K70:K71), 0)</f>
        <v>0</v>
      </c>
      <c r="L72" s="501">
        <f t="shared" ref="L72" si="238">IFERROR(SUM(L70:L71), 0)</f>
        <v>0</v>
      </c>
      <c r="M72" s="501">
        <f t="shared" ref="M72" si="239">IFERROR(SUM(M70:M71), 0)</f>
        <v>0</v>
      </c>
      <c r="N72" s="501">
        <f t="shared" si="159"/>
        <v>0</v>
      </c>
      <c r="O72" s="501">
        <f>IFERROR(SUM(O70:O71), 0)</f>
        <v>0</v>
      </c>
      <c r="P72" s="501">
        <f t="shared" ref="P72" si="240">IFERROR(SUM(P70:P71), 0)</f>
        <v>0</v>
      </c>
      <c r="Q72" s="501">
        <f t="shared" ref="Q72" si="241">IFERROR(SUM(Q70:Q71), 0)</f>
        <v>0</v>
      </c>
      <c r="R72" s="501">
        <f t="shared" ref="R72" si="242">IFERROR(SUM(R70:R71), 0)</f>
        <v>0</v>
      </c>
      <c r="S72" s="501">
        <f t="shared" ref="S72" si="243">IFERROR(SUM(S70:S71), 0)</f>
        <v>0</v>
      </c>
      <c r="T72" s="501">
        <f t="shared" ref="T72" si="244">IFERROR(SUM(T70:T71), 0)</f>
        <v>0</v>
      </c>
      <c r="U72" s="501">
        <f t="shared" ref="U72" si="245">IFERROR(SUM(U70:U71), 0)</f>
        <v>0</v>
      </c>
      <c r="V72" s="501">
        <f t="shared" ref="V72" si="246">IFERROR(SUM(V70:V71), 0)</f>
        <v>0</v>
      </c>
      <c r="W72" s="504">
        <f t="shared" si="230"/>
        <v>0</v>
      </c>
      <c r="X72" s="10"/>
      <c r="Y72" s="386" t="s">
        <v>23165</v>
      </c>
      <c r="Z72" s="1848"/>
      <c r="AA72" s="1760"/>
      <c r="AB72" s="1848"/>
      <c r="AC72" s="1890"/>
      <c r="AD72" s="321">
        <f t="shared" si="155"/>
        <v>0</v>
      </c>
      <c r="AE72" s="1890"/>
      <c r="AF72" s="320"/>
      <c r="AG72" s="320"/>
      <c r="AH72" s="320"/>
      <c r="AI72" s="320"/>
      <c r="AJ72" s="320"/>
      <c r="AK72" s="320"/>
      <c r="AL72" s="320"/>
      <c r="AM72" s="320"/>
      <c r="AN72" s="1902"/>
      <c r="AO72" s="1848"/>
      <c r="AP72" s="1848"/>
      <c r="AQ72" s="1848"/>
      <c r="AR72" s="1848"/>
      <c r="AS72" s="1848"/>
      <c r="AT72" s="1848"/>
      <c r="AU72" s="1848"/>
      <c r="AV72" s="1848"/>
      <c r="AW72" s="1895"/>
      <c r="AX72" s="1848"/>
      <c r="AY72" s="1805" t="s">
        <v>22178</v>
      </c>
      <c r="AZ72" s="1806" t="s">
        <v>21769</v>
      </c>
      <c r="BA72" s="895" t="s">
        <v>23166</v>
      </c>
      <c r="BB72" s="895" t="s">
        <v>23167</v>
      </c>
      <c r="BC72" s="895" t="s">
        <v>23168</v>
      </c>
      <c r="BD72" s="895" t="s">
        <v>23169</v>
      </c>
      <c r="BE72" s="895" t="s">
        <v>23170</v>
      </c>
      <c r="BF72" s="895" t="s">
        <v>23171</v>
      </c>
      <c r="BG72" s="895" t="s">
        <v>23171</v>
      </c>
      <c r="BH72" s="895" t="s">
        <v>23172</v>
      </c>
      <c r="BI72" s="895" t="s">
        <v>23173</v>
      </c>
      <c r="BJ72" s="895" t="s">
        <v>23174</v>
      </c>
      <c r="BK72" s="895" t="s">
        <v>23175</v>
      </c>
      <c r="BL72" s="895" t="s">
        <v>23176</v>
      </c>
      <c r="BM72" s="895" t="s">
        <v>23177</v>
      </c>
      <c r="BN72" s="895" t="s">
        <v>23178</v>
      </c>
      <c r="BO72" s="895" t="s">
        <v>23179</v>
      </c>
      <c r="BP72" s="895" t="s">
        <v>23179</v>
      </c>
      <c r="BQ72" s="895" t="s">
        <v>23180</v>
      </c>
      <c r="BR72" s="1543" t="s">
        <v>23181</v>
      </c>
    </row>
    <row r="73" spans="2:70" ht="33" customHeight="1">
      <c r="B73" s="1805" t="s">
        <v>22200</v>
      </c>
      <c r="C73" s="1806" t="s">
        <v>21753</v>
      </c>
      <c r="D73" s="375" t="s">
        <v>813</v>
      </c>
      <c r="E73" s="375">
        <v>3</v>
      </c>
      <c r="F73" s="926"/>
      <c r="G73" s="926"/>
      <c r="H73" s="926"/>
      <c r="I73" s="926"/>
      <c r="J73" s="926"/>
      <c r="K73" s="926"/>
      <c r="L73" s="926"/>
      <c r="M73" s="926"/>
      <c r="N73" s="501">
        <f t="shared" si="159"/>
        <v>0</v>
      </c>
      <c r="O73" s="926"/>
      <c r="P73" s="926"/>
      <c r="Q73" s="926"/>
      <c r="R73" s="926"/>
      <c r="S73" s="926"/>
      <c r="T73" s="926"/>
      <c r="U73" s="926"/>
      <c r="V73" s="926"/>
      <c r="W73" s="504">
        <f t="shared" si="230"/>
        <v>0</v>
      </c>
      <c r="X73" s="10"/>
      <c r="Y73" s="386" t="s">
        <v>23182</v>
      </c>
      <c r="Z73" s="1848"/>
      <c r="AA73" s="1760"/>
      <c r="AB73" s="1848"/>
      <c r="AC73" s="1890"/>
      <c r="AD73" s="321" t="str">
        <f>IF( SUM( AF73:AV73 ) = 0, 0, $AF$9 )</f>
        <v>Please complete all cells in row</v>
      </c>
      <c r="AE73" s="1890"/>
      <c r="AF73" s="323">
        <f t="shared" ref="AF73:AM74" si="247" xml:space="preserve"> IF( ISNUMBER(F73), 0, 1 )</f>
        <v>1</v>
      </c>
      <c r="AG73" s="323">
        <f t="shared" si="247"/>
        <v>1</v>
      </c>
      <c r="AH73" s="323">
        <f t="shared" si="247"/>
        <v>1</v>
      </c>
      <c r="AI73" s="323">
        <f t="shared" si="247"/>
        <v>1</v>
      </c>
      <c r="AJ73" s="323">
        <f t="shared" si="247"/>
        <v>1</v>
      </c>
      <c r="AK73" s="323">
        <f t="shared" si="247"/>
        <v>1</v>
      </c>
      <c r="AL73" s="323">
        <f t="shared" si="247"/>
        <v>1</v>
      </c>
      <c r="AM73" s="323">
        <f t="shared" si="247"/>
        <v>1</v>
      </c>
      <c r="AN73" s="1902"/>
      <c r="AO73" s="323">
        <f t="shared" ref="AO73:AV74" si="248" xml:space="preserve"> IF( ISNUMBER(O73), 0, 1 )</f>
        <v>1</v>
      </c>
      <c r="AP73" s="323">
        <f t="shared" si="248"/>
        <v>1</v>
      </c>
      <c r="AQ73" s="323">
        <f t="shared" si="248"/>
        <v>1</v>
      </c>
      <c r="AR73" s="323">
        <f t="shared" si="248"/>
        <v>1</v>
      </c>
      <c r="AS73" s="323">
        <f t="shared" si="248"/>
        <v>1</v>
      </c>
      <c r="AT73" s="323">
        <f t="shared" si="248"/>
        <v>1</v>
      </c>
      <c r="AU73" s="323">
        <f t="shared" si="248"/>
        <v>1</v>
      </c>
      <c r="AV73" s="323">
        <f t="shared" si="248"/>
        <v>1</v>
      </c>
      <c r="AW73" s="1895"/>
      <c r="AX73" s="1848"/>
      <c r="AY73" s="1805" t="s">
        <v>22200</v>
      </c>
      <c r="AZ73" s="1806" t="s">
        <v>21753</v>
      </c>
      <c r="BA73" s="895" t="s">
        <v>23183</v>
      </c>
      <c r="BB73" s="895" t="s">
        <v>23184</v>
      </c>
      <c r="BC73" s="895" t="s">
        <v>23185</v>
      </c>
      <c r="BD73" s="895" t="s">
        <v>23186</v>
      </c>
      <c r="BE73" s="895" t="s">
        <v>23187</v>
      </c>
      <c r="BF73" s="895" t="s">
        <v>23188</v>
      </c>
      <c r="BG73" s="895" t="s">
        <v>23188</v>
      </c>
      <c r="BH73" s="895" t="s">
        <v>23189</v>
      </c>
      <c r="BI73" s="895" t="s">
        <v>23190</v>
      </c>
      <c r="BJ73" s="895" t="s">
        <v>23191</v>
      </c>
      <c r="BK73" s="895" t="s">
        <v>23192</v>
      </c>
      <c r="BL73" s="895" t="s">
        <v>23193</v>
      </c>
      <c r="BM73" s="895" t="s">
        <v>23194</v>
      </c>
      <c r="BN73" s="895" t="s">
        <v>23195</v>
      </c>
      <c r="BO73" s="895" t="s">
        <v>23196</v>
      </c>
      <c r="BP73" s="895" t="s">
        <v>23196</v>
      </c>
      <c r="BQ73" s="895" t="s">
        <v>23197</v>
      </c>
      <c r="BR73" s="1543" t="s">
        <v>23198</v>
      </c>
    </row>
    <row r="74" spans="2:70" ht="33" customHeight="1">
      <c r="B74" s="1805" t="s">
        <v>22200</v>
      </c>
      <c r="C74" s="1806" t="s">
        <v>21761</v>
      </c>
      <c r="D74" s="375" t="s">
        <v>813</v>
      </c>
      <c r="E74" s="375">
        <v>3</v>
      </c>
      <c r="F74" s="926"/>
      <c r="G74" s="926"/>
      <c r="H74" s="926"/>
      <c r="I74" s="926"/>
      <c r="J74" s="926"/>
      <c r="K74" s="926"/>
      <c r="L74" s="926"/>
      <c r="M74" s="926"/>
      <c r="N74" s="501">
        <f t="shared" si="159"/>
        <v>0</v>
      </c>
      <c r="O74" s="926"/>
      <c r="P74" s="926"/>
      <c r="Q74" s="926"/>
      <c r="R74" s="926"/>
      <c r="S74" s="926"/>
      <c r="T74" s="926"/>
      <c r="U74" s="926"/>
      <c r="V74" s="926"/>
      <c r="W74" s="504">
        <f t="shared" si="230"/>
        <v>0</v>
      </c>
      <c r="X74" s="10"/>
      <c r="Y74" s="386" t="s">
        <v>23199</v>
      </c>
      <c r="Z74" s="1848"/>
      <c r="AA74" s="1760"/>
      <c r="AB74" s="1848"/>
      <c r="AC74" s="1890"/>
      <c r="AD74" s="321" t="str">
        <f>IF( SUM( AF74:AV74 ) = 0, 0, $AF$9 )</f>
        <v>Please complete all cells in row</v>
      </c>
      <c r="AE74" s="1890"/>
      <c r="AF74" s="323">
        <f t="shared" si="247"/>
        <v>1</v>
      </c>
      <c r="AG74" s="323">
        <f t="shared" si="247"/>
        <v>1</v>
      </c>
      <c r="AH74" s="323">
        <f t="shared" si="247"/>
        <v>1</v>
      </c>
      <c r="AI74" s="323">
        <f t="shared" si="247"/>
        <v>1</v>
      </c>
      <c r="AJ74" s="323">
        <f t="shared" si="247"/>
        <v>1</v>
      </c>
      <c r="AK74" s="323">
        <f t="shared" si="247"/>
        <v>1</v>
      </c>
      <c r="AL74" s="323">
        <f t="shared" si="247"/>
        <v>1</v>
      </c>
      <c r="AM74" s="323">
        <f t="shared" si="247"/>
        <v>1</v>
      </c>
      <c r="AN74" s="1902"/>
      <c r="AO74" s="323">
        <f t="shared" si="248"/>
        <v>1</v>
      </c>
      <c r="AP74" s="323">
        <f t="shared" si="248"/>
        <v>1</v>
      </c>
      <c r="AQ74" s="323">
        <f t="shared" si="248"/>
        <v>1</v>
      </c>
      <c r="AR74" s="323">
        <f t="shared" si="248"/>
        <v>1</v>
      </c>
      <c r="AS74" s="323">
        <f t="shared" si="248"/>
        <v>1</v>
      </c>
      <c r="AT74" s="323">
        <f t="shared" si="248"/>
        <v>1</v>
      </c>
      <c r="AU74" s="323">
        <f t="shared" si="248"/>
        <v>1</v>
      </c>
      <c r="AV74" s="323">
        <f t="shared" si="248"/>
        <v>1</v>
      </c>
      <c r="AW74" s="1895"/>
      <c r="AX74" s="1848"/>
      <c r="AY74" s="1805" t="s">
        <v>22200</v>
      </c>
      <c r="AZ74" s="1806" t="s">
        <v>21761</v>
      </c>
      <c r="BA74" s="895" t="s">
        <v>23200</v>
      </c>
      <c r="BB74" s="895" t="s">
        <v>23201</v>
      </c>
      <c r="BC74" s="895" t="s">
        <v>23202</v>
      </c>
      <c r="BD74" s="895" t="s">
        <v>23203</v>
      </c>
      <c r="BE74" s="895" t="s">
        <v>23204</v>
      </c>
      <c r="BF74" s="895" t="s">
        <v>23205</v>
      </c>
      <c r="BG74" s="895" t="s">
        <v>23205</v>
      </c>
      <c r="BH74" s="895" t="s">
        <v>23206</v>
      </c>
      <c r="BI74" s="895" t="s">
        <v>23207</v>
      </c>
      <c r="BJ74" s="895" t="s">
        <v>23208</v>
      </c>
      <c r="BK74" s="895" t="s">
        <v>23209</v>
      </c>
      <c r="BL74" s="895" t="s">
        <v>23210</v>
      </c>
      <c r="BM74" s="895" t="s">
        <v>23211</v>
      </c>
      <c r="BN74" s="895" t="s">
        <v>23212</v>
      </c>
      <c r="BO74" s="895" t="s">
        <v>23213</v>
      </c>
      <c r="BP74" s="895" t="s">
        <v>23213</v>
      </c>
      <c r="BQ74" s="895" t="s">
        <v>23214</v>
      </c>
      <c r="BR74" s="1543" t="s">
        <v>23215</v>
      </c>
    </row>
    <row r="75" spans="2:70" ht="33" customHeight="1">
      <c r="B75" s="1805" t="s">
        <v>22200</v>
      </c>
      <c r="C75" s="1806" t="s">
        <v>21769</v>
      </c>
      <c r="D75" s="375" t="s">
        <v>813</v>
      </c>
      <c r="E75" s="375">
        <v>3</v>
      </c>
      <c r="F75" s="501">
        <f>IFERROR(SUM(F73:F74), 0)</f>
        <v>0</v>
      </c>
      <c r="G75" s="501">
        <f t="shared" ref="G75" si="249">IFERROR(SUM(G73:G74), 0)</f>
        <v>0</v>
      </c>
      <c r="H75" s="501">
        <f t="shared" ref="H75" si="250">IFERROR(SUM(H73:H74), 0)</f>
        <v>0</v>
      </c>
      <c r="I75" s="501">
        <f t="shared" ref="I75" si="251">IFERROR(SUM(I73:I74), 0)</f>
        <v>0</v>
      </c>
      <c r="J75" s="501">
        <f t="shared" ref="J75" si="252">IFERROR(SUM(J73:J74), 0)</f>
        <v>0</v>
      </c>
      <c r="K75" s="501">
        <f t="shared" ref="K75" si="253">IFERROR(SUM(K73:K74), 0)</f>
        <v>0</v>
      </c>
      <c r="L75" s="501">
        <f t="shared" ref="L75" si="254">IFERROR(SUM(L73:L74), 0)</f>
        <v>0</v>
      </c>
      <c r="M75" s="501">
        <f t="shared" ref="M75" si="255">IFERROR(SUM(M73:M74), 0)</f>
        <v>0</v>
      </c>
      <c r="N75" s="501">
        <f t="shared" si="159"/>
        <v>0</v>
      </c>
      <c r="O75" s="501">
        <f>IFERROR(SUM(O73:O74), 0)</f>
        <v>0</v>
      </c>
      <c r="P75" s="501">
        <f t="shared" ref="P75" si="256">IFERROR(SUM(P73:P74), 0)</f>
        <v>0</v>
      </c>
      <c r="Q75" s="501">
        <f t="shared" ref="Q75" si="257">IFERROR(SUM(Q73:Q74), 0)</f>
        <v>0</v>
      </c>
      <c r="R75" s="501">
        <f t="shared" ref="R75" si="258">IFERROR(SUM(R73:R74), 0)</f>
        <v>0</v>
      </c>
      <c r="S75" s="501">
        <f t="shared" ref="S75" si="259">IFERROR(SUM(S73:S74), 0)</f>
        <v>0</v>
      </c>
      <c r="T75" s="501">
        <f t="shared" ref="T75" si="260">IFERROR(SUM(T73:T74), 0)</f>
        <v>0</v>
      </c>
      <c r="U75" s="501">
        <f t="shared" ref="U75" si="261">IFERROR(SUM(U73:U74), 0)</f>
        <v>0</v>
      </c>
      <c r="V75" s="501">
        <f t="shared" ref="V75" si="262">IFERROR(SUM(V73:V74), 0)</f>
        <v>0</v>
      </c>
      <c r="W75" s="504">
        <f t="shared" si="230"/>
        <v>0</v>
      </c>
      <c r="X75" s="10"/>
      <c r="Y75" s="386" t="s">
        <v>23216</v>
      </c>
      <c r="Z75" s="1848"/>
      <c r="AA75" s="1760"/>
      <c r="AB75" s="1848"/>
      <c r="AC75" s="1890"/>
      <c r="AD75" s="321"/>
      <c r="AE75" s="1890"/>
      <c r="AF75" s="320"/>
      <c r="AG75" s="320"/>
      <c r="AH75" s="320"/>
      <c r="AI75" s="320"/>
      <c r="AJ75" s="320"/>
      <c r="AK75" s="320"/>
      <c r="AL75" s="320"/>
      <c r="AM75" s="320"/>
      <c r="AN75" s="1902"/>
      <c r="AO75" s="1848"/>
      <c r="AP75" s="1848"/>
      <c r="AQ75" s="1848"/>
      <c r="AR75" s="1848"/>
      <c r="AS75" s="1848"/>
      <c r="AT75" s="1848"/>
      <c r="AU75" s="1848"/>
      <c r="AV75" s="1848"/>
      <c r="AW75" s="1895"/>
      <c r="AX75" s="1848"/>
      <c r="AY75" s="1805" t="s">
        <v>22200</v>
      </c>
      <c r="AZ75" s="1806" t="s">
        <v>21769</v>
      </c>
      <c r="BA75" s="895" t="s">
        <v>23217</v>
      </c>
      <c r="BB75" s="895" t="s">
        <v>23218</v>
      </c>
      <c r="BC75" s="895" t="s">
        <v>23219</v>
      </c>
      <c r="BD75" s="895" t="s">
        <v>23220</v>
      </c>
      <c r="BE75" s="895" t="s">
        <v>23221</v>
      </c>
      <c r="BF75" s="895" t="s">
        <v>23222</v>
      </c>
      <c r="BG75" s="895" t="s">
        <v>23222</v>
      </c>
      <c r="BH75" s="895" t="s">
        <v>23223</v>
      </c>
      <c r="BI75" s="895" t="s">
        <v>23224</v>
      </c>
      <c r="BJ75" s="895" t="s">
        <v>23225</v>
      </c>
      <c r="BK75" s="895" t="s">
        <v>23226</v>
      </c>
      <c r="BL75" s="895" t="s">
        <v>23227</v>
      </c>
      <c r="BM75" s="895" t="s">
        <v>23228</v>
      </c>
      <c r="BN75" s="895" t="s">
        <v>23229</v>
      </c>
      <c r="BO75" s="895" t="s">
        <v>23230</v>
      </c>
      <c r="BP75" s="895" t="s">
        <v>23230</v>
      </c>
      <c r="BQ75" s="895" t="s">
        <v>23231</v>
      </c>
      <c r="BR75" s="1543" t="s">
        <v>23232</v>
      </c>
    </row>
    <row r="76" spans="2:70" ht="33" customHeight="1">
      <c r="B76" s="1805" t="s">
        <v>22222</v>
      </c>
      <c r="C76" s="1806" t="s">
        <v>21753</v>
      </c>
      <c r="D76" s="375" t="s">
        <v>813</v>
      </c>
      <c r="E76" s="375">
        <v>3</v>
      </c>
      <c r="F76" s="926"/>
      <c r="G76" s="926"/>
      <c r="H76" s="926"/>
      <c r="I76" s="926"/>
      <c r="J76" s="926"/>
      <c r="K76" s="926"/>
      <c r="L76" s="926"/>
      <c r="M76" s="926"/>
      <c r="N76" s="501">
        <f t="shared" si="159"/>
        <v>0</v>
      </c>
      <c r="O76" s="926"/>
      <c r="P76" s="926"/>
      <c r="Q76" s="926"/>
      <c r="R76" s="926"/>
      <c r="S76" s="926"/>
      <c r="T76" s="926"/>
      <c r="U76" s="926"/>
      <c r="V76" s="926"/>
      <c r="W76" s="504">
        <f t="shared" si="230"/>
        <v>0</v>
      </c>
      <c r="X76" s="10"/>
      <c r="Y76" s="386" t="s">
        <v>23233</v>
      </c>
      <c r="Z76" s="1848"/>
      <c r="AA76" s="1760"/>
      <c r="AB76" s="1848"/>
      <c r="AC76" s="1890"/>
      <c r="AD76" s="321" t="str">
        <f>IF( SUM( AF76:AV76 ) = 0, 0, $AF$9 )</f>
        <v>Please complete all cells in row</v>
      </c>
      <c r="AE76" s="1890"/>
      <c r="AF76" s="323">
        <f t="shared" ref="AF76:AM77" si="263" xml:space="preserve"> IF( ISNUMBER(F76), 0, 1 )</f>
        <v>1</v>
      </c>
      <c r="AG76" s="323">
        <f t="shared" si="263"/>
        <v>1</v>
      </c>
      <c r="AH76" s="323">
        <f t="shared" si="263"/>
        <v>1</v>
      </c>
      <c r="AI76" s="323">
        <f t="shared" si="263"/>
        <v>1</v>
      </c>
      <c r="AJ76" s="323">
        <f t="shared" si="263"/>
        <v>1</v>
      </c>
      <c r="AK76" s="323">
        <f t="shared" si="263"/>
        <v>1</v>
      </c>
      <c r="AL76" s="323">
        <f t="shared" si="263"/>
        <v>1</v>
      </c>
      <c r="AM76" s="323">
        <f t="shared" si="263"/>
        <v>1</v>
      </c>
      <c r="AN76" s="1902"/>
      <c r="AO76" s="323">
        <f t="shared" ref="AO76:AV77" si="264" xml:space="preserve"> IF( ISNUMBER(O76), 0, 1 )</f>
        <v>1</v>
      </c>
      <c r="AP76" s="323">
        <f t="shared" si="264"/>
        <v>1</v>
      </c>
      <c r="AQ76" s="323">
        <f t="shared" si="264"/>
        <v>1</v>
      </c>
      <c r="AR76" s="323">
        <f t="shared" si="264"/>
        <v>1</v>
      </c>
      <c r="AS76" s="323">
        <f t="shared" si="264"/>
        <v>1</v>
      </c>
      <c r="AT76" s="323">
        <f t="shared" si="264"/>
        <v>1</v>
      </c>
      <c r="AU76" s="323">
        <f t="shared" si="264"/>
        <v>1</v>
      </c>
      <c r="AV76" s="323">
        <f t="shared" si="264"/>
        <v>1</v>
      </c>
      <c r="AW76" s="1895"/>
      <c r="AX76" s="1848"/>
      <c r="AY76" s="1805" t="s">
        <v>22222</v>
      </c>
      <c r="AZ76" s="1806" t="s">
        <v>21753</v>
      </c>
      <c r="BA76" s="895" t="s">
        <v>23234</v>
      </c>
      <c r="BB76" s="895" t="s">
        <v>23235</v>
      </c>
      <c r="BC76" s="895" t="s">
        <v>23236</v>
      </c>
      <c r="BD76" s="895" t="s">
        <v>23237</v>
      </c>
      <c r="BE76" s="895" t="s">
        <v>23238</v>
      </c>
      <c r="BF76" s="895" t="s">
        <v>23239</v>
      </c>
      <c r="BG76" s="895" t="s">
        <v>23239</v>
      </c>
      <c r="BH76" s="895" t="s">
        <v>23240</v>
      </c>
      <c r="BI76" s="895" t="s">
        <v>23241</v>
      </c>
      <c r="BJ76" s="895" t="s">
        <v>23242</v>
      </c>
      <c r="BK76" s="895" t="s">
        <v>23243</v>
      </c>
      <c r="BL76" s="895" t="s">
        <v>23244</v>
      </c>
      <c r="BM76" s="895" t="s">
        <v>23245</v>
      </c>
      <c r="BN76" s="895" t="s">
        <v>23246</v>
      </c>
      <c r="BO76" s="895" t="s">
        <v>23247</v>
      </c>
      <c r="BP76" s="895" t="s">
        <v>23247</v>
      </c>
      <c r="BQ76" s="895" t="s">
        <v>23248</v>
      </c>
      <c r="BR76" s="1543" t="s">
        <v>23249</v>
      </c>
    </row>
    <row r="77" spans="2:70" ht="33" customHeight="1">
      <c r="B77" s="1805" t="s">
        <v>22222</v>
      </c>
      <c r="C77" s="1806" t="s">
        <v>21761</v>
      </c>
      <c r="D77" s="375" t="s">
        <v>813</v>
      </c>
      <c r="E77" s="375">
        <v>3</v>
      </c>
      <c r="F77" s="926"/>
      <c r="G77" s="926"/>
      <c r="H77" s="926"/>
      <c r="I77" s="926"/>
      <c r="J77" s="926"/>
      <c r="K77" s="926"/>
      <c r="L77" s="926"/>
      <c r="M77" s="926"/>
      <c r="N77" s="501">
        <f t="shared" si="159"/>
        <v>0</v>
      </c>
      <c r="O77" s="926"/>
      <c r="P77" s="926"/>
      <c r="Q77" s="926"/>
      <c r="R77" s="926"/>
      <c r="S77" s="926"/>
      <c r="T77" s="926"/>
      <c r="U77" s="926"/>
      <c r="V77" s="926"/>
      <c r="W77" s="504">
        <f t="shared" si="230"/>
        <v>0</v>
      </c>
      <c r="X77" s="10"/>
      <c r="Y77" s="386" t="s">
        <v>23250</v>
      </c>
      <c r="Z77" s="1848"/>
      <c r="AA77" s="1760"/>
      <c r="AB77" s="1848"/>
      <c r="AC77" s="1890"/>
      <c r="AD77" s="321" t="str">
        <f>IF( SUM( AF77:AV77 ) = 0, 0, $AF$9 )</f>
        <v>Please complete all cells in row</v>
      </c>
      <c r="AE77" s="1890"/>
      <c r="AF77" s="323">
        <f t="shared" si="263"/>
        <v>1</v>
      </c>
      <c r="AG77" s="323">
        <f t="shared" si="263"/>
        <v>1</v>
      </c>
      <c r="AH77" s="323">
        <f t="shared" si="263"/>
        <v>1</v>
      </c>
      <c r="AI77" s="323">
        <f t="shared" si="263"/>
        <v>1</v>
      </c>
      <c r="AJ77" s="323">
        <f t="shared" si="263"/>
        <v>1</v>
      </c>
      <c r="AK77" s="323">
        <f t="shared" si="263"/>
        <v>1</v>
      </c>
      <c r="AL77" s="323">
        <f t="shared" si="263"/>
        <v>1</v>
      </c>
      <c r="AM77" s="323">
        <f t="shared" si="263"/>
        <v>1</v>
      </c>
      <c r="AN77" s="1902"/>
      <c r="AO77" s="323">
        <f t="shared" si="264"/>
        <v>1</v>
      </c>
      <c r="AP77" s="323">
        <f t="shared" si="264"/>
        <v>1</v>
      </c>
      <c r="AQ77" s="323">
        <f t="shared" si="264"/>
        <v>1</v>
      </c>
      <c r="AR77" s="323">
        <f t="shared" si="264"/>
        <v>1</v>
      </c>
      <c r="AS77" s="323">
        <f t="shared" si="264"/>
        <v>1</v>
      </c>
      <c r="AT77" s="323">
        <f t="shared" si="264"/>
        <v>1</v>
      </c>
      <c r="AU77" s="323">
        <f t="shared" si="264"/>
        <v>1</v>
      </c>
      <c r="AV77" s="323">
        <f t="shared" si="264"/>
        <v>1</v>
      </c>
      <c r="AW77" s="1895"/>
      <c r="AX77" s="1848"/>
      <c r="AY77" s="1805" t="s">
        <v>22222</v>
      </c>
      <c r="AZ77" s="1806" t="s">
        <v>21761</v>
      </c>
      <c r="BA77" s="895" t="s">
        <v>23251</v>
      </c>
      <c r="BB77" s="895" t="s">
        <v>23252</v>
      </c>
      <c r="BC77" s="895" t="s">
        <v>23253</v>
      </c>
      <c r="BD77" s="895" t="s">
        <v>23254</v>
      </c>
      <c r="BE77" s="895" t="s">
        <v>23255</v>
      </c>
      <c r="BF77" s="895" t="s">
        <v>23256</v>
      </c>
      <c r="BG77" s="895" t="s">
        <v>23256</v>
      </c>
      <c r="BH77" s="895" t="s">
        <v>23257</v>
      </c>
      <c r="BI77" s="895" t="s">
        <v>23258</v>
      </c>
      <c r="BJ77" s="895" t="s">
        <v>23259</v>
      </c>
      <c r="BK77" s="895" t="s">
        <v>23260</v>
      </c>
      <c r="BL77" s="895" t="s">
        <v>23261</v>
      </c>
      <c r="BM77" s="895" t="s">
        <v>23262</v>
      </c>
      <c r="BN77" s="895" t="s">
        <v>23263</v>
      </c>
      <c r="BO77" s="895" t="s">
        <v>23264</v>
      </c>
      <c r="BP77" s="895" t="s">
        <v>23264</v>
      </c>
      <c r="BQ77" s="895" t="s">
        <v>23265</v>
      </c>
      <c r="BR77" s="1543" t="s">
        <v>23266</v>
      </c>
    </row>
    <row r="78" spans="2:70" ht="33" customHeight="1">
      <c r="B78" s="1805" t="s">
        <v>22222</v>
      </c>
      <c r="C78" s="1806" t="s">
        <v>21769</v>
      </c>
      <c r="D78" s="375" t="s">
        <v>813</v>
      </c>
      <c r="E78" s="375">
        <v>3</v>
      </c>
      <c r="F78" s="501">
        <f>IFERROR(SUM(F76:F77), 0)</f>
        <v>0</v>
      </c>
      <c r="G78" s="501">
        <f t="shared" ref="G78" si="265">IFERROR(SUM(G76:G77), 0)</f>
        <v>0</v>
      </c>
      <c r="H78" s="501">
        <f t="shared" ref="H78" si="266">IFERROR(SUM(H76:H77), 0)</f>
        <v>0</v>
      </c>
      <c r="I78" s="501">
        <f t="shared" ref="I78" si="267">IFERROR(SUM(I76:I77), 0)</f>
        <v>0</v>
      </c>
      <c r="J78" s="501">
        <f t="shared" ref="J78" si="268">IFERROR(SUM(J76:J77), 0)</f>
        <v>0</v>
      </c>
      <c r="K78" s="501">
        <f t="shared" ref="K78" si="269">IFERROR(SUM(K76:K77), 0)</f>
        <v>0</v>
      </c>
      <c r="L78" s="501">
        <f t="shared" ref="L78" si="270">IFERROR(SUM(L76:L77), 0)</f>
        <v>0</v>
      </c>
      <c r="M78" s="501">
        <f t="shared" ref="M78" si="271">IFERROR(SUM(M76:M77), 0)</f>
        <v>0</v>
      </c>
      <c r="N78" s="501">
        <f t="shared" si="159"/>
        <v>0</v>
      </c>
      <c r="O78" s="501">
        <f>IFERROR(SUM(O76:O77), 0)</f>
        <v>0</v>
      </c>
      <c r="P78" s="501">
        <f t="shared" ref="P78" si="272">IFERROR(SUM(P76:P77), 0)</f>
        <v>0</v>
      </c>
      <c r="Q78" s="501">
        <f t="shared" ref="Q78" si="273">IFERROR(SUM(Q76:Q77), 0)</f>
        <v>0</v>
      </c>
      <c r="R78" s="501">
        <f t="shared" ref="R78" si="274">IFERROR(SUM(R76:R77), 0)</f>
        <v>0</v>
      </c>
      <c r="S78" s="501">
        <f t="shared" ref="S78" si="275">IFERROR(SUM(S76:S77), 0)</f>
        <v>0</v>
      </c>
      <c r="T78" s="501">
        <f t="shared" ref="T78" si="276">IFERROR(SUM(T76:T77), 0)</f>
        <v>0</v>
      </c>
      <c r="U78" s="501">
        <f t="shared" ref="U78" si="277">IFERROR(SUM(U76:U77), 0)</f>
        <v>0</v>
      </c>
      <c r="V78" s="501">
        <f t="shared" ref="V78" si="278">IFERROR(SUM(V76:V77), 0)</f>
        <v>0</v>
      </c>
      <c r="W78" s="504">
        <f>IFERROR(SUM(O78:V78), 0)</f>
        <v>0</v>
      </c>
      <c r="X78" s="10"/>
      <c r="Y78" s="386" t="s">
        <v>23267</v>
      </c>
      <c r="Z78" s="1848"/>
      <c r="AA78" s="1760"/>
      <c r="AB78" s="1848"/>
      <c r="AC78" s="1890"/>
      <c r="AD78" s="321"/>
      <c r="AE78" s="1890"/>
      <c r="AF78" s="320"/>
      <c r="AG78" s="320"/>
      <c r="AH78" s="320"/>
      <c r="AI78" s="320"/>
      <c r="AJ78" s="320"/>
      <c r="AK78" s="320"/>
      <c r="AL78" s="320"/>
      <c r="AM78" s="320"/>
      <c r="AN78" s="1902"/>
      <c r="AO78" s="1848"/>
      <c r="AP78" s="1848"/>
      <c r="AQ78" s="1848"/>
      <c r="AR78" s="1848"/>
      <c r="AS78" s="1848"/>
      <c r="AT78" s="1848"/>
      <c r="AU78" s="1848"/>
      <c r="AV78" s="1848"/>
      <c r="AW78" s="1895"/>
      <c r="AX78" s="1848"/>
      <c r="AY78" s="1805" t="s">
        <v>22222</v>
      </c>
      <c r="AZ78" s="1806" t="s">
        <v>21769</v>
      </c>
      <c r="BA78" s="895" t="s">
        <v>23268</v>
      </c>
      <c r="BB78" s="895" t="s">
        <v>23269</v>
      </c>
      <c r="BC78" s="895" t="s">
        <v>23270</v>
      </c>
      <c r="BD78" s="895" t="s">
        <v>23271</v>
      </c>
      <c r="BE78" s="895" t="s">
        <v>23272</v>
      </c>
      <c r="BF78" s="895" t="s">
        <v>23273</v>
      </c>
      <c r="BG78" s="895" t="s">
        <v>23273</v>
      </c>
      <c r="BH78" s="895" t="s">
        <v>23274</v>
      </c>
      <c r="BI78" s="895" t="s">
        <v>23275</v>
      </c>
      <c r="BJ78" s="895" t="s">
        <v>23276</v>
      </c>
      <c r="BK78" s="895" t="s">
        <v>23277</v>
      </c>
      <c r="BL78" s="895" t="s">
        <v>23278</v>
      </c>
      <c r="BM78" s="895" t="s">
        <v>23279</v>
      </c>
      <c r="BN78" s="895" t="s">
        <v>23280</v>
      </c>
      <c r="BO78" s="895" t="s">
        <v>23281</v>
      </c>
      <c r="BP78" s="895" t="s">
        <v>23281</v>
      </c>
      <c r="BQ78" s="895" t="s">
        <v>23282</v>
      </c>
      <c r="BR78" s="1543" t="s">
        <v>23283</v>
      </c>
    </row>
    <row r="79" spans="2:70" ht="33" customHeight="1">
      <c r="B79" s="1740" t="s">
        <v>22244</v>
      </c>
      <c r="C79" s="1806" t="s">
        <v>21753</v>
      </c>
      <c r="D79" s="375" t="s">
        <v>813</v>
      </c>
      <c r="E79" s="375">
        <v>3</v>
      </c>
      <c r="F79" s="926"/>
      <c r="G79" s="926"/>
      <c r="H79" s="926"/>
      <c r="I79" s="926"/>
      <c r="J79" s="926"/>
      <c r="K79" s="926"/>
      <c r="L79" s="926"/>
      <c r="M79" s="926"/>
      <c r="N79" s="501">
        <f t="shared" si="159"/>
        <v>0</v>
      </c>
      <c r="O79" s="603"/>
      <c r="P79" s="603"/>
      <c r="Q79" s="603"/>
      <c r="R79" s="603"/>
      <c r="S79" s="603"/>
      <c r="T79" s="603"/>
      <c r="U79" s="603"/>
      <c r="V79" s="603"/>
      <c r="W79" s="691"/>
      <c r="X79" s="10"/>
      <c r="Y79" s="386" t="s">
        <v>23284</v>
      </c>
      <c r="Z79" s="1848"/>
      <c r="AA79" s="1760"/>
      <c r="AB79" s="1848"/>
      <c r="AC79" s="1890"/>
      <c r="AD79" s="321" t="str">
        <f t="shared" ref="AD79:AD88" si="279">IF( SUM( AF79:AV79 ) = 0, 0, $AF$9 )</f>
        <v>Please complete all cells in row</v>
      </c>
      <c r="AE79" s="1890"/>
      <c r="AF79" s="323">
        <f t="shared" ref="AF79:AF88" si="280" xml:space="preserve"> IF( ISNUMBER(F79), 0, 1 )</f>
        <v>1</v>
      </c>
      <c r="AG79" s="323">
        <f t="shared" ref="AG79:AG88" si="281" xml:space="preserve"> IF( ISNUMBER(G79), 0, 1 )</f>
        <v>1</v>
      </c>
      <c r="AH79" s="323">
        <f t="shared" ref="AH79:AH88" si="282" xml:space="preserve"> IF( ISNUMBER(H79), 0, 1 )</f>
        <v>1</v>
      </c>
      <c r="AI79" s="323">
        <f t="shared" ref="AI79:AI88" si="283" xml:space="preserve"> IF( ISNUMBER(I79), 0, 1 )</f>
        <v>1</v>
      </c>
      <c r="AJ79" s="323">
        <f t="shared" ref="AJ79:AJ88" si="284" xml:space="preserve"> IF( ISNUMBER(J79), 0, 1 )</f>
        <v>1</v>
      </c>
      <c r="AK79" s="323">
        <f t="shared" ref="AK79:AK88" si="285" xml:space="preserve"> IF( ISNUMBER(K79), 0, 1 )</f>
        <v>1</v>
      </c>
      <c r="AL79" s="323">
        <f t="shared" ref="AL79:AL88" si="286" xml:space="preserve"> IF( ISNUMBER(L79), 0, 1 )</f>
        <v>1</v>
      </c>
      <c r="AM79" s="323">
        <f t="shared" ref="AM79:AM88" si="287" xml:space="preserve"> IF( ISNUMBER(M79), 0, 1 )</f>
        <v>1</v>
      </c>
      <c r="AN79" s="1902"/>
      <c r="AO79" s="1848"/>
      <c r="AP79" s="1848"/>
      <c r="AQ79" s="1848"/>
      <c r="AR79" s="1848"/>
      <c r="AS79" s="1848"/>
      <c r="AT79" s="1848"/>
      <c r="AU79" s="1848"/>
      <c r="AV79" s="1848"/>
      <c r="AW79" s="1895"/>
      <c r="AX79" s="1848"/>
      <c r="AY79" s="1805" t="s">
        <v>22244</v>
      </c>
      <c r="AZ79" s="1806" t="s">
        <v>21753</v>
      </c>
      <c r="BA79" s="895" t="s">
        <v>23285</v>
      </c>
      <c r="BB79" s="895" t="s">
        <v>23286</v>
      </c>
      <c r="BC79" s="895" t="s">
        <v>23287</v>
      </c>
      <c r="BD79" s="895" t="s">
        <v>23288</v>
      </c>
      <c r="BE79" s="895" t="s">
        <v>23289</v>
      </c>
      <c r="BF79" s="895" t="s">
        <v>23290</v>
      </c>
      <c r="BG79" s="895" t="s">
        <v>23290</v>
      </c>
      <c r="BH79" s="895" t="s">
        <v>23291</v>
      </c>
      <c r="BI79" s="895" t="s">
        <v>23292</v>
      </c>
      <c r="BJ79" s="603"/>
      <c r="BK79" s="603"/>
      <c r="BL79" s="603"/>
      <c r="BM79" s="603"/>
      <c r="BN79" s="603"/>
      <c r="BO79" s="603"/>
      <c r="BP79" s="603"/>
      <c r="BQ79" s="603"/>
      <c r="BR79" s="691"/>
    </row>
    <row r="80" spans="2:70" ht="33" customHeight="1">
      <c r="B80" s="1740" t="s">
        <v>22244</v>
      </c>
      <c r="C80" s="1806" t="s">
        <v>21761</v>
      </c>
      <c r="D80" s="375" t="s">
        <v>813</v>
      </c>
      <c r="E80" s="375">
        <v>3</v>
      </c>
      <c r="F80" s="926"/>
      <c r="G80" s="926"/>
      <c r="H80" s="926"/>
      <c r="I80" s="926"/>
      <c r="J80" s="926"/>
      <c r="K80" s="926"/>
      <c r="L80" s="926"/>
      <c r="M80" s="926"/>
      <c r="N80" s="501">
        <f t="shared" si="159"/>
        <v>0</v>
      </c>
      <c r="O80" s="603"/>
      <c r="P80" s="603"/>
      <c r="Q80" s="603"/>
      <c r="R80" s="603"/>
      <c r="S80" s="603"/>
      <c r="T80" s="603"/>
      <c r="U80" s="603"/>
      <c r="V80" s="603"/>
      <c r="W80" s="691"/>
      <c r="X80" s="10"/>
      <c r="Y80" s="386" t="s">
        <v>23293</v>
      </c>
      <c r="Z80" s="1848"/>
      <c r="AA80" s="1760"/>
      <c r="AB80" s="1848"/>
      <c r="AC80" s="1890"/>
      <c r="AD80" s="321" t="str">
        <f t="shared" si="279"/>
        <v>Please complete all cells in row</v>
      </c>
      <c r="AE80" s="1890"/>
      <c r="AF80" s="323">
        <f t="shared" si="280"/>
        <v>1</v>
      </c>
      <c r="AG80" s="323">
        <f t="shared" si="281"/>
        <v>1</v>
      </c>
      <c r="AH80" s="323">
        <f t="shared" si="282"/>
        <v>1</v>
      </c>
      <c r="AI80" s="323">
        <f t="shared" si="283"/>
        <v>1</v>
      </c>
      <c r="AJ80" s="323">
        <f t="shared" si="284"/>
        <v>1</v>
      </c>
      <c r="AK80" s="323">
        <f t="shared" si="285"/>
        <v>1</v>
      </c>
      <c r="AL80" s="323">
        <f t="shared" si="286"/>
        <v>1</v>
      </c>
      <c r="AM80" s="323">
        <f t="shared" si="287"/>
        <v>1</v>
      </c>
      <c r="AN80" s="1902"/>
      <c r="AO80" s="1848"/>
      <c r="AP80" s="1848"/>
      <c r="AQ80" s="1848"/>
      <c r="AR80" s="1848"/>
      <c r="AS80" s="1848"/>
      <c r="AT80" s="1848"/>
      <c r="AU80" s="1848"/>
      <c r="AV80" s="1848"/>
      <c r="AW80" s="1895"/>
      <c r="AX80" s="1848"/>
      <c r="AY80" s="1805" t="s">
        <v>22244</v>
      </c>
      <c r="AZ80" s="1806" t="s">
        <v>21761</v>
      </c>
      <c r="BA80" s="895" t="s">
        <v>23294</v>
      </c>
      <c r="BB80" s="895" t="s">
        <v>23295</v>
      </c>
      <c r="BC80" s="895" t="s">
        <v>23296</v>
      </c>
      <c r="BD80" s="895" t="s">
        <v>23297</v>
      </c>
      <c r="BE80" s="895" t="s">
        <v>23298</v>
      </c>
      <c r="BF80" s="895" t="s">
        <v>23299</v>
      </c>
      <c r="BG80" s="895" t="s">
        <v>23299</v>
      </c>
      <c r="BH80" s="895" t="s">
        <v>23300</v>
      </c>
      <c r="BI80" s="895" t="s">
        <v>23301</v>
      </c>
      <c r="BJ80" s="603"/>
      <c r="BK80" s="603"/>
      <c r="BL80" s="603"/>
      <c r="BM80" s="603"/>
      <c r="BN80" s="603"/>
      <c r="BO80" s="603"/>
      <c r="BP80" s="603"/>
      <c r="BQ80" s="603"/>
      <c r="BR80" s="691"/>
    </row>
    <row r="81" spans="2:70" ht="33" customHeight="1">
      <c r="B81" s="1740" t="s">
        <v>22259</v>
      </c>
      <c r="C81" s="1806" t="s">
        <v>21753</v>
      </c>
      <c r="D81" s="375" t="s">
        <v>813</v>
      </c>
      <c r="E81" s="375">
        <v>3</v>
      </c>
      <c r="F81" s="926"/>
      <c r="G81" s="926"/>
      <c r="H81" s="926"/>
      <c r="I81" s="926"/>
      <c r="J81" s="926"/>
      <c r="K81" s="926"/>
      <c r="L81" s="926"/>
      <c r="M81" s="926"/>
      <c r="N81" s="501">
        <f t="shared" si="159"/>
        <v>0</v>
      </c>
      <c r="O81" s="603"/>
      <c r="P81" s="603"/>
      <c r="Q81" s="603"/>
      <c r="R81" s="603"/>
      <c r="S81" s="603"/>
      <c r="T81" s="603"/>
      <c r="U81" s="603"/>
      <c r="V81" s="603"/>
      <c r="W81" s="691"/>
      <c r="X81" s="10"/>
      <c r="Y81" s="386" t="s">
        <v>23302</v>
      </c>
      <c r="Z81" s="1848"/>
      <c r="AA81" s="1760"/>
      <c r="AB81" s="1848"/>
      <c r="AC81" s="1890"/>
      <c r="AD81" s="321" t="str">
        <f t="shared" si="279"/>
        <v>Please complete all cells in row</v>
      </c>
      <c r="AE81" s="1890"/>
      <c r="AF81" s="323">
        <f t="shared" si="280"/>
        <v>1</v>
      </c>
      <c r="AG81" s="323">
        <f t="shared" si="281"/>
        <v>1</v>
      </c>
      <c r="AH81" s="323">
        <f t="shared" si="282"/>
        <v>1</v>
      </c>
      <c r="AI81" s="323">
        <f t="shared" si="283"/>
        <v>1</v>
      </c>
      <c r="AJ81" s="323">
        <f t="shared" si="284"/>
        <v>1</v>
      </c>
      <c r="AK81" s="323">
        <f t="shared" si="285"/>
        <v>1</v>
      </c>
      <c r="AL81" s="323">
        <f t="shared" si="286"/>
        <v>1</v>
      </c>
      <c r="AM81" s="323">
        <f t="shared" si="287"/>
        <v>1</v>
      </c>
      <c r="AN81" s="1902"/>
      <c r="AO81" s="1848"/>
      <c r="AP81" s="1848"/>
      <c r="AQ81" s="1848"/>
      <c r="AR81" s="1848"/>
      <c r="AS81" s="1848"/>
      <c r="AT81" s="1848"/>
      <c r="AU81" s="1848"/>
      <c r="AV81" s="1848"/>
      <c r="AW81" s="1895"/>
      <c r="AX81" s="1848"/>
      <c r="AY81" s="1805" t="s">
        <v>22259</v>
      </c>
      <c r="AZ81" s="1806" t="s">
        <v>21753</v>
      </c>
      <c r="BA81" s="895" t="s">
        <v>23303</v>
      </c>
      <c r="BB81" s="895" t="s">
        <v>23304</v>
      </c>
      <c r="BC81" s="895" t="s">
        <v>23305</v>
      </c>
      <c r="BD81" s="895" t="s">
        <v>23306</v>
      </c>
      <c r="BE81" s="895" t="s">
        <v>23307</v>
      </c>
      <c r="BF81" s="895" t="s">
        <v>23308</v>
      </c>
      <c r="BG81" s="895" t="s">
        <v>23308</v>
      </c>
      <c r="BH81" s="895" t="s">
        <v>23309</v>
      </c>
      <c r="BI81" s="895" t="s">
        <v>23310</v>
      </c>
      <c r="BJ81" s="603"/>
      <c r="BK81" s="603"/>
      <c r="BL81" s="603"/>
      <c r="BM81" s="603"/>
      <c r="BN81" s="603"/>
      <c r="BO81" s="603"/>
      <c r="BP81" s="603"/>
      <c r="BQ81" s="603"/>
      <c r="BR81" s="691"/>
    </row>
    <row r="82" spans="2:70" ht="33" customHeight="1">
      <c r="B82" s="1740" t="s">
        <v>22259</v>
      </c>
      <c r="C82" s="1806" t="s">
        <v>21761</v>
      </c>
      <c r="D82" s="375" t="s">
        <v>813</v>
      </c>
      <c r="E82" s="375">
        <v>3</v>
      </c>
      <c r="F82" s="926"/>
      <c r="G82" s="926"/>
      <c r="H82" s="926"/>
      <c r="I82" s="926"/>
      <c r="J82" s="926"/>
      <c r="K82" s="926"/>
      <c r="L82" s="926"/>
      <c r="M82" s="926"/>
      <c r="N82" s="501">
        <f t="shared" si="159"/>
        <v>0</v>
      </c>
      <c r="O82" s="603"/>
      <c r="P82" s="603"/>
      <c r="Q82" s="603"/>
      <c r="R82" s="603"/>
      <c r="S82" s="603"/>
      <c r="T82" s="603"/>
      <c r="U82" s="603"/>
      <c r="V82" s="603"/>
      <c r="W82" s="691"/>
      <c r="X82" s="10"/>
      <c r="Y82" s="386" t="s">
        <v>23311</v>
      </c>
      <c r="Z82" s="1848"/>
      <c r="AA82" s="1760"/>
      <c r="AB82" s="1848"/>
      <c r="AC82" s="1890"/>
      <c r="AD82" s="321" t="str">
        <f t="shared" si="279"/>
        <v>Please complete all cells in row</v>
      </c>
      <c r="AE82" s="1890"/>
      <c r="AF82" s="323">
        <f t="shared" si="280"/>
        <v>1</v>
      </c>
      <c r="AG82" s="323">
        <f t="shared" si="281"/>
        <v>1</v>
      </c>
      <c r="AH82" s="323">
        <f t="shared" si="282"/>
        <v>1</v>
      </c>
      <c r="AI82" s="323">
        <f t="shared" si="283"/>
        <v>1</v>
      </c>
      <c r="AJ82" s="323">
        <f t="shared" si="284"/>
        <v>1</v>
      </c>
      <c r="AK82" s="323">
        <f t="shared" si="285"/>
        <v>1</v>
      </c>
      <c r="AL82" s="323">
        <f t="shared" si="286"/>
        <v>1</v>
      </c>
      <c r="AM82" s="323">
        <f t="shared" si="287"/>
        <v>1</v>
      </c>
      <c r="AN82" s="1902"/>
      <c r="AO82" s="1848"/>
      <c r="AP82" s="1848"/>
      <c r="AQ82" s="1848"/>
      <c r="AR82" s="1848"/>
      <c r="AS82" s="1848"/>
      <c r="AT82" s="1848"/>
      <c r="AU82" s="1848"/>
      <c r="AV82" s="1848"/>
      <c r="AW82" s="1895"/>
      <c r="AX82" s="1848"/>
      <c r="AY82" s="1805" t="s">
        <v>22259</v>
      </c>
      <c r="AZ82" s="1806" t="s">
        <v>21761</v>
      </c>
      <c r="BA82" s="895" t="s">
        <v>23312</v>
      </c>
      <c r="BB82" s="895" t="s">
        <v>23313</v>
      </c>
      <c r="BC82" s="895" t="s">
        <v>23314</v>
      </c>
      <c r="BD82" s="895" t="s">
        <v>23315</v>
      </c>
      <c r="BE82" s="895" t="s">
        <v>23316</v>
      </c>
      <c r="BF82" s="895" t="s">
        <v>23317</v>
      </c>
      <c r="BG82" s="895" t="s">
        <v>23317</v>
      </c>
      <c r="BH82" s="895" t="s">
        <v>23318</v>
      </c>
      <c r="BI82" s="895" t="s">
        <v>23319</v>
      </c>
      <c r="BJ82" s="603"/>
      <c r="BK82" s="603"/>
      <c r="BL82" s="603"/>
      <c r="BM82" s="603"/>
      <c r="BN82" s="603"/>
      <c r="BO82" s="603"/>
      <c r="BP82" s="603"/>
      <c r="BQ82" s="603"/>
      <c r="BR82" s="691"/>
    </row>
    <row r="83" spans="2:70" ht="33" customHeight="1">
      <c r="B83" s="1740" t="s">
        <v>22274</v>
      </c>
      <c r="C83" s="1806" t="s">
        <v>21753</v>
      </c>
      <c r="D83" s="375" t="s">
        <v>813</v>
      </c>
      <c r="E83" s="375">
        <v>3</v>
      </c>
      <c r="F83" s="926"/>
      <c r="G83" s="926"/>
      <c r="H83" s="926"/>
      <c r="I83" s="926"/>
      <c r="J83" s="926"/>
      <c r="K83" s="926"/>
      <c r="L83" s="926"/>
      <c r="M83" s="926"/>
      <c r="N83" s="501">
        <f t="shared" si="159"/>
        <v>0</v>
      </c>
      <c r="O83" s="603"/>
      <c r="P83" s="603"/>
      <c r="Q83" s="603"/>
      <c r="R83" s="603"/>
      <c r="S83" s="603"/>
      <c r="T83" s="603"/>
      <c r="U83" s="603"/>
      <c r="V83" s="603"/>
      <c r="W83" s="691"/>
      <c r="X83" s="10"/>
      <c r="Y83" s="386" t="s">
        <v>23320</v>
      </c>
      <c r="Z83" s="1848"/>
      <c r="AA83" s="1760"/>
      <c r="AB83" s="1848"/>
      <c r="AC83" s="1890"/>
      <c r="AD83" s="321" t="str">
        <f t="shared" si="279"/>
        <v>Please complete all cells in row</v>
      </c>
      <c r="AE83" s="1890"/>
      <c r="AF83" s="323">
        <f t="shared" si="280"/>
        <v>1</v>
      </c>
      <c r="AG83" s="323">
        <f t="shared" si="281"/>
        <v>1</v>
      </c>
      <c r="AH83" s="323">
        <f t="shared" si="282"/>
        <v>1</v>
      </c>
      <c r="AI83" s="323">
        <f t="shared" si="283"/>
        <v>1</v>
      </c>
      <c r="AJ83" s="323">
        <f t="shared" si="284"/>
        <v>1</v>
      </c>
      <c r="AK83" s="323">
        <f t="shared" si="285"/>
        <v>1</v>
      </c>
      <c r="AL83" s="323">
        <f t="shared" si="286"/>
        <v>1</v>
      </c>
      <c r="AM83" s="323">
        <f t="shared" si="287"/>
        <v>1</v>
      </c>
      <c r="AN83" s="1902"/>
      <c r="AO83" s="1848"/>
      <c r="AP83" s="1848"/>
      <c r="AQ83" s="1848"/>
      <c r="AR83" s="1848"/>
      <c r="AS83" s="1848"/>
      <c r="AT83" s="1848"/>
      <c r="AU83" s="1848"/>
      <c r="AV83" s="1848"/>
      <c r="AW83" s="1895"/>
      <c r="AX83" s="1848"/>
      <c r="AY83" s="1805" t="s">
        <v>22274</v>
      </c>
      <c r="AZ83" s="1806" t="s">
        <v>21753</v>
      </c>
      <c r="BA83" s="895" t="s">
        <v>23321</v>
      </c>
      <c r="BB83" s="895" t="s">
        <v>23322</v>
      </c>
      <c r="BC83" s="895" t="s">
        <v>23323</v>
      </c>
      <c r="BD83" s="895" t="s">
        <v>23324</v>
      </c>
      <c r="BE83" s="895" t="s">
        <v>23325</v>
      </c>
      <c r="BF83" s="895" t="s">
        <v>23326</v>
      </c>
      <c r="BG83" s="895" t="s">
        <v>23326</v>
      </c>
      <c r="BH83" s="895" t="s">
        <v>23327</v>
      </c>
      <c r="BI83" s="895" t="s">
        <v>23328</v>
      </c>
      <c r="BJ83" s="603"/>
      <c r="BK83" s="603"/>
      <c r="BL83" s="603"/>
      <c r="BM83" s="603"/>
      <c r="BN83" s="603"/>
      <c r="BO83" s="603"/>
      <c r="BP83" s="603"/>
      <c r="BQ83" s="603"/>
      <c r="BR83" s="691"/>
    </row>
    <row r="84" spans="2:70" ht="33" customHeight="1">
      <c r="B84" s="1740" t="s">
        <v>22274</v>
      </c>
      <c r="C84" s="1806" t="s">
        <v>21761</v>
      </c>
      <c r="D84" s="375" t="s">
        <v>813</v>
      </c>
      <c r="E84" s="375">
        <v>3</v>
      </c>
      <c r="F84" s="926"/>
      <c r="G84" s="926"/>
      <c r="H84" s="926"/>
      <c r="I84" s="926"/>
      <c r="J84" s="926"/>
      <c r="K84" s="926"/>
      <c r="L84" s="926"/>
      <c r="M84" s="926"/>
      <c r="N84" s="501">
        <f t="shared" si="159"/>
        <v>0</v>
      </c>
      <c r="O84" s="603"/>
      <c r="P84" s="603"/>
      <c r="Q84" s="603"/>
      <c r="R84" s="603"/>
      <c r="S84" s="603"/>
      <c r="T84" s="603"/>
      <c r="U84" s="603"/>
      <c r="V84" s="603"/>
      <c r="W84" s="691"/>
      <c r="X84" s="10"/>
      <c r="Y84" s="386" t="s">
        <v>23329</v>
      </c>
      <c r="Z84" s="1848"/>
      <c r="AA84" s="1760"/>
      <c r="AB84" s="1848"/>
      <c r="AC84" s="1890"/>
      <c r="AD84" s="321" t="str">
        <f t="shared" si="279"/>
        <v>Please complete all cells in row</v>
      </c>
      <c r="AE84" s="1890"/>
      <c r="AF84" s="323">
        <f t="shared" si="280"/>
        <v>1</v>
      </c>
      <c r="AG84" s="323">
        <f t="shared" si="281"/>
        <v>1</v>
      </c>
      <c r="AH84" s="323">
        <f t="shared" si="282"/>
        <v>1</v>
      </c>
      <c r="AI84" s="323">
        <f t="shared" si="283"/>
        <v>1</v>
      </c>
      <c r="AJ84" s="323">
        <f t="shared" si="284"/>
        <v>1</v>
      </c>
      <c r="AK84" s="323">
        <f t="shared" si="285"/>
        <v>1</v>
      </c>
      <c r="AL84" s="323">
        <f t="shared" si="286"/>
        <v>1</v>
      </c>
      <c r="AM84" s="323">
        <f t="shared" si="287"/>
        <v>1</v>
      </c>
      <c r="AN84" s="1902"/>
      <c r="AO84" s="1848"/>
      <c r="AP84" s="1848"/>
      <c r="AQ84" s="1848"/>
      <c r="AR84" s="1848"/>
      <c r="AS84" s="1848"/>
      <c r="AT84" s="1848"/>
      <c r="AU84" s="1848"/>
      <c r="AV84" s="1848"/>
      <c r="AW84" s="1895"/>
      <c r="AX84" s="1848"/>
      <c r="AY84" s="1805" t="s">
        <v>22274</v>
      </c>
      <c r="AZ84" s="1806" t="s">
        <v>21761</v>
      </c>
      <c r="BA84" s="895" t="s">
        <v>23330</v>
      </c>
      <c r="BB84" s="895" t="s">
        <v>23331</v>
      </c>
      <c r="BC84" s="895" t="s">
        <v>23332</v>
      </c>
      <c r="BD84" s="895" t="s">
        <v>23333</v>
      </c>
      <c r="BE84" s="895" t="s">
        <v>23334</v>
      </c>
      <c r="BF84" s="895" t="s">
        <v>23335</v>
      </c>
      <c r="BG84" s="895" t="s">
        <v>23335</v>
      </c>
      <c r="BH84" s="895" t="s">
        <v>23336</v>
      </c>
      <c r="BI84" s="895" t="s">
        <v>23337</v>
      </c>
      <c r="BJ84" s="603"/>
      <c r="BK84" s="603"/>
      <c r="BL84" s="603"/>
      <c r="BM84" s="603"/>
      <c r="BN84" s="603"/>
      <c r="BO84" s="603"/>
      <c r="BP84" s="603"/>
      <c r="BQ84" s="603"/>
      <c r="BR84" s="691"/>
    </row>
    <row r="85" spans="2:70" ht="33" customHeight="1">
      <c r="B85" s="1740" t="s">
        <v>22289</v>
      </c>
      <c r="C85" s="1806" t="s">
        <v>21753</v>
      </c>
      <c r="D85" s="375" t="s">
        <v>813</v>
      </c>
      <c r="E85" s="375">
        <v>3</v>
      </c>
      <c r="F85" s="926"/>
      <c r="G85" s="926"/>
      <c r="H85" s="926"/>
      <c r="I85" s="926"/>
      <c r="J85" s="926"/>
      <c r="K85" s="926"/>
      <c r="L85" s="926"/>
      <c r="M85" s="926"/>
      <c r="N85" s="501">
        <f t="shared" si="159"/>
        <v>0</v>
      </c>
      <c r="O85" s="603"/>
      <c r="P85" s="603"/>
      <c r="Q85" s="603"/>
      <c r="R85" s="603"/>
      <c r="S85" s="603"/>
      <c r="T85" s="603"/>
      <c r="U85" s="603"/>
      <c r="V85" s="603"/>
      <c r="W85" s="691"/>
      <c r="X85" s="68"/>
      <c r="Y85" s="386" t="s">
        <v>23338</v>
      </c>
      <c r="Z85" s="1848"/>
      <c r="AA85" s="1760"/>
      <c r="AB85" s="1848"/>
      <c r="AC85" s="1890"/>
      <c r="AD85" s="321" t="str">
        <f t="shared" si="279"/>
        <v>Please complete all cells in row</v>
      </c>
      <c r="AE85" s="1890"/>
      <c r="AF85" s="323">
        <f t="shared" si="280"/>
        <v>1</v>
      </c>
      <c r="AG85" s="323">
        <f t="shared" si="281"/>
        <v>1</v>
      </c>
      <c r="AH85" s="323">
        <f t="shared" si="282"/>
        <v>1</v>
      </c>
      <c r="AI85" s="323">
        <f t="shared" si="283"/>
        <v>1</v>
      </c>
      <c r="AJ85" s="323">
        <f t="shared" si="284"/>
        <v>1</v>
      </c>
      <c r="AK85" s="323">
        <f t="shared" si="285"/>
        <v>1</v>
      </c>
      <c r="AL85" s="323">
        <f t="shared" si="286"/>
        <v>1</v>
      </c>
      <c r="AM85" s="323">
        <f t="shared" si="287"/>
        <v>1</v>
      </c>
      <c r="AN85" s="1902"/>
      <c r="AO85" s="1848"/>
      <c r="AP85" s="1848"/>
      <c r="AQ85" s="1848"/>
      <c r="AR85" s="1848"/>
      <c r="AS85" s="1848"/>
      <c r="AT85" s="1848"/>
      <c r="AU85" s="1848"/>
      <c r="AV85" s="1848"/>
      <c r="AW85" s="1895"/>
      <c r="AX85" s="1848"/>
      <c r="AY85" s="1805" t="s">
        <v>22289</v>
      </c>
      <c r="AZ85" s="1806" t="s">
        <v>21753</v>
      </c>
      <c r="BA85" s="895" t="s">
        <v>23339</v>
      </c>
      <c r="BB85" s="895" t="s">
        <v>23340</v>
      </c>
      <c r="BC85" s="895" t="s">
        <v>23341</v>
      </c>
      <c r="BD85" s="895" t="s">
        <v>23342</v>
      </c>
      <c r="BE85" s="895" t="s">
        <v>23343</v>
      </c>
      <c r="BF85" s="895" t="s">
        <v>23344</v>
      </c>
      <c r="BG85" s="895" t="s">
        <v>23344</v>
      </c>
      <c r="BH85" s="895" t="s">
        <v>23345</v>
      </c>
      <c r="BI85" s="895" t="s">
        <v>23346</v>
      </c>
      <c r="BJ85" s="603"/>
      <c r="BK85" s="603"/>
      <c r="BL85" s="603"/>
      <c r="BM85" s="603"/>
      <c r="BN85" s="603"/>
      <c r="BO85" s="603"/>
      <c r="BP85" s="603"/>
      <c r="BQ85" s="603"/>
      <c r="BR85" s="691"/>
    </row>
    <row r="86" spans="2:70" ht="33" customHeight="1">
      <c r="B86" s="1740" t="s">
        <v>22289</v>
      </c>
      <c r="C86" s="1806" t="s">
        <v>21761</v>
      </c>
      <c r="D86" s="375" t="s">
        <v>813</v>
      </c>
      <c r="E86" s="375">
        <v>3</v>
      </c>
      <c r="F86" s="926"/>
      <c r="G86" s="926"/>
      <c r="H86" s="926"/>
      <c r="I86" s="926"/>
      <c r="J86" s="926"/>
      <c r="K86" s="926"/>
      <c r="L86" s="926"/>
      <c r="M86" s="926"/>
      <c r="N86" s="501">
        <f t="shared" si="159"/>
        <v>0</v>
      </c>
      <c r="O86" s="603"/>
      <c r="P86" s="603"/>
      <c r="Q86" s="603"/>
      <c r="R86" s="603"/>
      <c r="S86" s="603"/>
      <c r="T86" s="603"/>
      <c r="U86" s="603"/>
      <c r="V86" s="603"/>
      <c r="W86" s="691"/>
      <c r="X86" s="47"/>
      <c r="Y86" s="386" t="s">
        <v>23347</v>
      </c>
      <c r="Z86" s="1848"/>
      <c r="AA86" s="1760"/>
      <c r="AB86" s="1848"/>
      <c r="AC86" s="1890"/>
      <c r="AD86" s="321" t="str">
        <f t="shared" si="279"/>
        <v>Please complete all cells in row</v>
      </c>
      <c r="AE86" s="1890"/>
      <c r="AF86" s="323">
        <f t="shared" si="280"/>
        <v>1</v>
      </c>
      <c r="AG86" s="323">
        <f t="shared" si="281"/>
        <v>1</v>
      </c>
      <c r="AH86" s="323">
        <f t="shared" si="282"/>
        <v>1</v>
      </c>
      <c r="AI86" s="323">
        <f t="shared" si="283"/>
        <v>1</v>
      </c>
      <c r="AJ86" s="323">
        <f t="shared" si="284"/>
        <v>1</v>
      </c>
      <c r="AK86" s="323">
        <f t="shared" si="285"/>
        <v>1</v>
      </c>
      <c r="AL86" s="323">
        <f t="shared" si="286"/>
        <v>1</v>
      </c>
      <c r="AM86" s="323">
        <f t="shared" si="287"/>
        <v>1</v>
      </c>
      <c r="AN86" s="1902"/>
      <c r="AO86" s="1848"/>
      <c r="AP86" s="1848"/>
      <c r="AQ86" s="1848"/>
      <c r="AR86" s="1848"/>
      <c r="AS86" s="1848"/>
      <c r="AT86" s="1848"/>
      <c r="AU86" s="1848"/>
      <c r="AV86" s="1848"/>
      <c r="AW86" s="1895"/>
      <c r="AX86" s="1848"/>
      <c r="AY86" s="1805" t="s">
        <v>22289</v>
      </c>
      <c r="AZ86" s="1806" t="s">
        <v>21761</v>
      </c>
      <c r="BA86" s="895" t="s">
        <v>23348</v>
      </c>
      <c r="BB86" s="895" t="s">
        <v>23349</v>
      </c>
      <c r="BC86" s="895" t="s">
        <v>23350</v>
      </c>
      <c r="BD86" s="895" t="s">
        <v>23351</v>
      </c>
      <c r="BE86" s="895" t="s">
        <v>23352</v>
      </c>
      <c r="BF86" s="895" t="s">
        <v>23353</v>
      </c>
      <c r="BG86" s="895" t="s">
        <v>23353</v>
      </c>
      <c r="BH86" s="895" t="s">
        <v>23354</v>
      </c>
      <c r="BI86" s="895" t="s">
        <v>23355</v>
      </c>
      <c r="BJ86" s="603"/>
      <c r="BK86" s="603"/>
      <c r="BL86" s="603"/>
      <c r="BM86" s="603"/>
      <c r="BN86" s="603"/>
      <c r="BO86" s="603"/>
      <c r="BP86" s="603"/>
      <c r="BQ86" s="603"/>
      <c r="BR86" s="691"/>
    </row>
    <row r="87" spans="2:70" ht="33" customHeight="1">
      <c r="B87" s="1740" t="s">
        <v>22304</v>
      </c>
      <c r="C87" s="1806" t="s">
        <v>21753</v>
      </c>
      <c r="D87" s="375" t="s">
        <v>813</v>
      </c>
      <c r="E87" s="375">
        <v>3</v>
      </c>
      <c r="F87" s="926"/>
      <c r="G87" s="926"/>
      <c r="H87" s="926"/>
      <c r="I87" s="926"/>
      <c r="J87" s="926"/>
      <c r="K87" s="926"/>
      <c r="L87" s="926"/>
      <c r="M87" s="926"/>
      <c r="N87" s="501">
        <f t="shared" si="159"/>
        <v>0</v>
      </c>
      <c r="O87" s="603"/>
      <c r="P87" s="603"/>
      <c r="Q87" s="603"/>
      <c r="R87" s="603"/>
      <c r="S87" s="603"/>
      <c r="T87" s="603"/>
      <c r="U87" s="603"/>
      <c r="V87" s="603"/>
      <c r="W87" s="691"/>
      <c r="X87" s="47"/>
      <c r="Y87" s="386" t="s">
        <v>23356</v>
      </c>
      <c r="Z87" s="1848"/>
      <c r="AA87" s="1760"/>
      <c r="AB87" s="1848"/>
      <c r="AC87" s="1890"/>
      <c r="AD87" s="321" t="str">
        <f t="shared" si="279"/>
        <v>Please complete all cells in row</v>
      </c>
      <c r="AE87" s="1890"/>
      <c r="AF87" s="323">
        <f t="shared" si="280"/>
        <v>1</v>
      </c>
      <c r="AG87" s="323">
        <f t="shared" si="281"/>
        <v>1</v>
      </c>
      <c r="AH87" s="323">
        <f t="shared" si="282"/>
        <v>1</v>
      </c>
      <c r="AI87" s="323">
        <f t="shared" si="283"/>
        <v>1</v>
      </c>
      <c r="AJ87" s="323">
        <f t="shared" si="284"/>
        <v>1</v>
      </c>
      <c r="AK87" s="323">
        <f t="shared" si="285"/>
        <v>1</v>
      </c>
      <c r="AL87" s="323">
        <f t="shared" si="286"/>
        <v>1</v>
      </c>
      <c r="AM87" s="323">
        <f t="shared" si="287"/>
        <v>1</v>
      </c>
      <c r="AN87" s="1902"/>
      <c r="AO87" s="1848"/>
      <c r="AP87" s="1848"/>
      <c r="AQ87" s="1848"/>
      <c r="AR87" s="1848"/>
      <c r="AS87" s="1848"/>
      <c r="AT87" s="1848"/>
      <c r="AU87" s="1848"/>
      <c r="AV87" s="1848"/>
      <c r="AW87" s="1895"/>
      <c r="AX87" s="1848"/>
      <c r="AY87" s="1805" t="s">
        <v>22304</v>
      </c>
      <c r="AZ87" s="1806" t="s">
        <v>21753</v>
      </c>
      <c r="BA87" s="895" t="s">
        <v>23357</v>
      </c>
      <c r="BB87" s="895" t="s">
        <v>23358</v>
      </c>
      <c r="BC87" s="895" t="s">
        <v>23359</v>
      </c>
      <c r="BD87" s="895" t="s">
        <v>23360</v>
      </c>
      <c r="BE87" s="895" t="s">
        <v>23361</v>
      </c>
      <c r="BF87" s="895" t="s">
        <v>23362</v>
      </c>
      <c r="BG87" s="895" t="s">
        <v>23362</v>
      </c>
      <c r="BH87" s="895" t="s">
        <v>23363</v>
      </c>
      <c r="BI87" s="895" t="s">
        <v>23364</v>
      </c>
      <c r="BJ87" s="603"/>
      <c r="BK87" s="603"/>
      <c r="BL87" s="603"/>
      <c r="BM87" s="603"/>
      <c r="BN87" s="603"/>
      <c r="BO87" s="603"/>
      <c r="BP87" s="603"/>
      <c r="BQ87" s="603"/>
      <c r="BR87" s="691"/>
    </row>
    <row r="88" spans="2:70" ht="33" customHeight="1">
      <c r="B88" s="1740" t="s">
        <v>22304</v>
      </c>
      <c r="C88" s="1806" t="s">
        <v>21761</v>
      </c>
      <c r="D88" s="375" t="s">
        <v>813</v>
      </c>
      <c r="E88" s="375">
        <v>3</v>
      </c>
      <c r="F88" s="926"/>
      <c r="G88" s="926"/>
      <c r="H88" s="926"/>
      <c r="I88" s="926"/>
      <c r="J88" s="926"/>
      <c r="K88" s="926"/>
      <c r="L88" s="926"/>
      <c r="M88" s="926"/>
      <c r="N88" s="501">
        <f t="shared" si="159"/>
        <v>0</v>
      </c>
      <c r="O88" s="603"/>
      <c r="P88" s="603"/>
      <c r="Q88" s="603"/>
      <c r="R88" s="603"/>
      <c r="S88" s="603"/>
      <c r="T88" s="603"/>
      <c r="U88" s="603"/>
      <c r="V88" s="603"/>
      <c r="W88" s="691"/>
      <c r="X88" s="47"/>
      <c r="Y88" s="386" t="s">
        <v>23365</v>
      </c>
      <c r="Z88" s="1848"/>
      <c r="AA88" s="1760"/>
      <c r="AB88" s="1848"/>
      <c r="AC88" s="1890"/>
      <c r="AD88" s="321" t="str">
        <f t="shared" si="279"/>
        <v>Please complete all cells in row</v>
      </c>
      <c r="AE88" s="1890"/>
      <c r="AF88" s="323">
        <f t="shared" si="280"/>
        <v>1</v>
      </c>
      <c r="AG88" s="323">
        <f t="shared" si="281"/>
        <v>1</v>
      </c>
      <c r="AH88" s="323">
        <f t="shared" si="282"/>
        <v>1</v>
      </c>
      <c r="AI88" s="323">
        <f t="shared" si="283"/>
        <v>1</v>
      </c>
      <c r="AJ88" s="323">
        <f t="shared" si="284"/>
        <v>1</v>
      </c>
      <c r="AK88" s="323">
        <f t="shared" si="285"/>
        <v>1</v>
      </c>
      <c r="AL88" s="323">
        <f t="shared" si="286"/>
        <v>1</v>
      </c>
      <c r="AM88" s="323">
        <f t="shared" si="287"/>
        <v>1</v>
      </c>
      <c r="AN88" s="1902"/>
      <c r="AO88" s="1848"/>
      <c r="AP88" s="1848"/>
      <c r="AQ88" s="1848"/>
      <c r="AR88" s="1848"/>
      <c r="AS88" s="1848"/>
      <c r="AT88" s="1848"/>
      <c r="AU88" s="1848"/>
      <c r="AV88" s="1848"/>
      <c r="AW88" s="1895"/>
      <c r="AX88" s="1848"/>
      <c r="AY88" s="1805" t="s">
        <v>22304</v>
      </c>
      <c r="AZ88" s="1806" t="s">
        <v>21761</v>
      </c>
      <c r="BA88" s="895" t="s">
        <v>23366</v>
      </c>
      <c r="BB88" s="895" t="s">
        <v>23367</v>
      </c>
      <c r="BC88" s="895" t="s">
        <v>23368</v>
      </c>
      <c r="BD88" s="895" t="s">
        <v>23369</v>
      </c>
      <c r="BE88" s="895" t="s">
        <v>23370</v>
      </c>
      <c r="BF88" s="895" t="s">
        <v>23371</v>
      </c>
      <c r="BG88" s="895" t="s">
        <v>23371</v>
      </c>
      <c r="BH88" s="895" t="s">
        <v>23372</v>
      </c>
      <c r="BI88" s="895" t="s">
        <v>23373</v>
      </c>
      <c r="BJ88" s="603"/>
      <c r="BK88" s="603"/>
      <c r="BL88" s="603"/>
      <c r="BM88" s="603"/>
      <c r="BN88" s="603"/>
      <c r="BO88" s="603"/>
      <c r="BP88" s="603"/>
      <c r="BQ88" s="603"/>
      <c r="BR88" s="691"/>
    </row>
    <row r="89" spans="2:70" ht="33" customHeight="1" thickBot="1">
      <c r="B89" s="1809" t="s">
        <v>22319</v>
      </c>
      <c r="C89" s="1810" t="s">
        <v>21769</v>
      </c>
      <c r="D89" s="382" t="s">
        <v>813</v>
      </c>
      <c r="E89" s="382">
        <v>3</v>
      </c>
      <c r="F89" s="391">
        <f>IFERROR(SUM(F54,F57,F60,F63,F66,F69,F72,F75,F78,F79:F88), 0)</f>
        <v>0</v>
      </c>
      <c r="G89" s="391">
        <f t="shared" ref="G89:L89" si="288">IFERROR(SUM(G54,G57,G60,G63,G66,G69,G72,G75,G78,G79:G88), 0)</f>
        <v>0</v>
      </c>
      <c r="H89" s="391">
        <f t="shared" si="288"/>
        <v>0</v>
      </c>
      <c r="I89" s="391">
        <f t="shared" si="288"/>
        <v>0</v>
      </c>
      <c r="J89" s="391">
        <f t="shared" si="288"/>
        <v>0</v>
      </c>
      <c r="K89" s="391">
        <f t="shared" si="288"/>
        <v>0</v>
      </c>
      <c r="L89" s="391">
        <f t="shared" si="288"/>
        <v>0</v>
      </c>
      <c r="M89" s="391">
        <f>IFERROR(SUM(M54,M57,M60,M63,M66,M69,M72,M75,M78,M79:M88), 0)</f>
        <v>0</v>
      </c>
      <c r="N89" s="391">
        <f t="shared" si="159"/>
        <v>0</v>
      </c>
      <c r="O89" s="608"/>
      <c r="P89" s="608"/>
      <c r="Q89" s="608"/>
      <c r="R89" s="608"/>
      <c r="S89" s="608"/>
      <c r="T89" s="608"/>
      <c r="U89" s="608"/>
      <c r="V89" s="608"/>
      <c r="W89" s="690"/>
      <c r="X89" s="47"/>
      <c r="Y89" s="387" t="s">
        <v>23374</v>
      </c>
      <c r="Z89" s="1848"/>
      <c r="AA89" s="1761"/>
      <c r="AB89" s="1848"/>
      <c r="AC89" s="1890"/>
      <c r="AD89" s="321"/>
      <c r="AE89" s="1890"/>
      <c r="AF89" s="320"/>
      <c r="AG89" s="320"/>
      <c r="AH89" s="320"/>
      <c r="AI89" s="320"/>
      <c r="AJ89" s="320"/>
      <c r="AK89" s="320"/>
      <c r="AL89" s="320"/>
      <c r="AM89" s="320"/>
      <c r="AN89" s="1902"/>
      <c r="AO89" s="1848"/>
      <c r="AP89" s="1848"/>
      <c r="AQ89" s="1848"/>
      <c r="AR89" s="1848"/>
      <c r="AS89" s="1848"/>
      <c r="AT89" s="1848"/>
      <c r="AU89" s="1848"/>
      <c r="AV89" s="1848"/>
      <c r="AW89" s="1895"/>
      <c r="AX89" s="1848"/>
      <c r="AY89" s="1809" t="s">
        <v>22319</v>
      </c>
      <c r="AZ89" s="1810" t="s">
        <v>21769</v>
      </c>
      <c r="BA89" s="921" t="s">
        <v>23375</v>
      </c>
      <c r="BB89" s="921" t="s">
        <v>23376</v>
      </c>
      <c r="BC89" s="921" t="s">
        <v>23377</v>
      </c>
      <c r="BD89" s="921" t="s">
        <v>23378</v>
      </c>
      <c r="BE89" s="921" t="s">
        <v>23379</v>
      </c>
      <c r="BF89" s="921" t="s">
        <v>23380</v>
      </c>
      <c r="BG89" s="921" t="s">
        <v>23380</v>
      </c>
      <c r="BH89" s="921" t="s">
        <v>23381</v>
      </c>
      <c r="BI89" s="921" t="s">
        <v>23382</v>
      </c>
      <c r="BJ89" s="608"/>
      <c r="BK89" s="608"/>
      <c r="BL89" s="608"/>
      <c r="BM89" s="608"/>
      <c r="BN89" s="608"/>
      <c r="BO89" s="608"/>
      <c r="BP89" s="608"/>
      <c r="BQ89" s="608"/>
      <c r="BR89" s="690"/>
    </row>
    <row r="90" spans="2:70" ht="15" customHeight="1" thickBot="1">
      <c r="B90" s="1900"/>
      <c r="C90" s="1848"/>
      <c r="D90" s="1848"/>
      <c r="E90" s="1848"/>
      <c r="F90" s="1848"/>
      <c r="G90" s="1848"/>
      <c r="H90" s="1848"/>
      <c r="I90" s="1848"/>
      <c r="J90" s="1848"/>
      <c r="K90" s="1848"/>
      <c r="L90" s="1848"/>
      <c r="M90" s="1848"/>
      <c r="N90" s="1848"/>
      <c r="O90" s="1848"/>
      <c r="P90" s="1848"/>
      <c r="Q90" s="1848"/>
      <c r="R90" s="1848"/>
      <c r="S90" s="1848"/>
      <c r="T90" s="1848"/>
      <c r="U90" s="1848"/>
      <c r="V90" s="1848"/>
      <c r="W90" s="1848"/>
      <c r="X90" s="1848"/>
      <c r="Y90" s="1848"/>
      <c r="Z90" s="1848"/>
      <c r="AA90" s="157"/>
      <c r="AB90" s="1848"/>
      <c r="AC90" s="1890"/>
      <c r="AD90" s="321"/>
      <c r="AE90" s="1890"/>
      <c r="AF90" s="320"/>
      <c r="AG90" s="320"/>
      <c r="AH90" s="320"/>
      <c r="AI90" s="320"/>
      <c r="AJ90" s="320"/>
      <c r="AK90" s="320"/>
      <c r="AL90" s="320"/>
      <c r="AM90" s="320"/>
      <c r="AN90" s="1902"/>
      <c r="AO90" s="1848"/>
      <c r="AP90" s="1848"/>
      <c r="AQ90" s="1848"/>
      <c r="AR90" s="1848"/>
      <c r="AS90" s="1848"/>
      <c r="AT90" s="1848"/>
      <c r="AU90" s="1848"/>
      <c r="AV90" s="1848"/>
      <c r="AW90" s="1895"/>
      <c r="AX90" s="1848"/>
      <c r="AY90" s="1848"/>
      <c r="AZ90" s="1848"/>
      <c r="BA90" s="1848"/>
      <c r="BB90" s="1848"/>
      <c r="BC90" s="1848"/>
      <c r="BD90" s="1848"/>
      <c r="BE90" s="1848"/>
      <c r="BF90" s="1848"/>
      <c r="BG90" s="1848"/>
      <c r="BH90" s="1848"/>
      <c r="BI90" s="1848"/>
      <c r="BJ90" s="1848"/>
      <c r="BK90" s="1848"/>
      <c r="BL90" s="1848"/>
      <c r="BM90" s="1848"/>
      <c r="BN90" s="1848"/>
      <c r="BO90" s="1848"/>
      <c r="BP90" s="1848"/>
      <c r="BQ90" s="1848"/>
      <c r="BR90" s="1848"/>
    </row>
    <row r="91" spans="2:70" ht="21" customHeight="1" thickBot="1">
      <c r="B91" s="390" t="s">
        <v>22327</v>
      </c>
      <c r="C91" s="1848"/>
      <c r="D91" s="1848"/>
      <c r="E91" s="1848"/>
      <c r="F91" s="1848"/>
      <c r="G91" s="1848"/>
      <c r="H91" s="1848"/>
      <c r="I91" s="1848"/>
      <c r="J91" s="1848"/>
      <c r="K91" s="1848"/>
      <c r="L91" s="1848"/>
      <c r="M91" s="1848"/>
      <c r="N91" s="1848"/>
      <c r="O91" s="1848"/>
      <c r="P91" s="1848"/>
      <c r="Q91" s="1848"/>
      <c r="R91" s="1848"/>
      <c r="S91" s="1848"/>
      <c r="T91" s="1848"/>
      <c r="U91" s="1848"/>
      <c r="V91" s="1848"/>
      <c r="W91" s="1848"/>
      <c r="X91" s="1848"/>
      <c r="Y91" s="1848"/>
      <c r="Z91" s="1848"/>
      <c r="AA91" s="157"/>
      <c r="AB91" s="1848"/>
      <c r="AC91" s="1890"/>
      <c r="AD91" s="321"/>
      <c r="AE91" s="1890"/>
      <c r="AF91" s="320"/>
      <c r="AG91" s="320"/>
      <c r="AH91" s="320"/>
      <c r="AI91" s="320"/>
      <c r="AJ91" s="320"/>
      <c r="AK91" s="320"/>
      <c r="AL91" s="320"/>
      <c r="AM91" s="320"/>
      <c r="AN91" s="1902"/>
      <c r="AO91" s="1848"/>
      <c r="AP91" s="1848"/>
      <c r="AQ91" s="1848"/>
      <c r="AR91" s="1848"/>
      <c r="AS91" s="1848"/>
      <c r="AT91" s="1848"/>
      <c r="AU91" s="1848"/>
      <c r="AV91" s="1848"/>
      <c r="AW91" s="1895"/>
      <c r="AX91" s="1848"/>
      <c r="AY91" s="378" t="s">
        <v>22327</v>
      </c>
      <c r="AZ91" s="1848"/>
      <c r="BA91" s="1848"/>
      <c r="BB91" s="1848"/>
      <c r="BC91" s="1848"/>
      <c r="BD91" s="1848"/>
      <c r="BE91" s="1848"/>
      <c r="BF91" s="1848"/>
      <c r="BG91" s="1848"/>
      <c r="BH91" s="1848"/>
      <c r="BI91" s="1848"/>
      <c r="BJ91" s="1848"/>
      <c r="BK91" s="1848"/>
      <c r="BL91" s="1848"/>
      <c r="BM91" s="1848"/>
      <c r="BN91" s="1848"/>
      <c r="BO91" s="1848"/>
      <c r="BP91" s="1848"/>
      <c r="BQ91" s="1848"/>
      <c r="BR91" s="1848"/>
    </row>
    <row r="92" spans="2:70" ht="33" customHeight="1">
      <c r="B92" s="394" t="s">
        <v>22328</v>
      </c>
      <c r="C92" s="710" t="s">
        <v>21753</v>
      </c>
      <c r="D92" s="379" t="s">
        <v>813</v>
      </c>
      <c r="E92" s="379">
        <v>3</v>
      </c>
      <c r="F92" s="502">
        <f>IFERROR(SUM(F10,F13,F16,F19,F22,F25,F28,F31,F34,F37,F40,F43,F46,F52,F55,F58,F61,F64,F67,F70,F73,F76,F79,F81,F83,F85,F87), 0)</f>
        <v>0</v>
      </c>
      <c r="G92" s="502">
        <f t="shared" ref="G92:L92" si="289">IFERROR(SUM(G10,G13,G16,G19,G22,G25,G28,G31,G34,G37,G40,G43,G46,G52,G55,G58,G61,G64,G67,G70,G73,G76,G79,G81,G83,G85,G87), 0)</f>
        <v>0</v>
      </c>
      <c r="H92" s="502">
        <f t="shared" si="289"/>
        <v>0</v>
      </c>
      <c r="I92" s="502">
        <f t="shared" si="289"/>
        <v>0</v>
      </c>
      <c r="J92" s="502">
        <f t="shared" si="289"/>
        <v>0</v>
      </c>
      <c r="K92" s="502">
        <f t="shared" si="289"/>
        <v>0</v>
      </c>
      <c r="L92" s="502">
        <f t="shared" si="289"/>
        <v>0</v>
      </c>
      <c r="M92" s="502">
        <f>IFERROR(SUM(M10,M13,M16,M19,M22,M25,M28,M31,M34,M37,M40,M43,M46,M52,M55,M58,M61,M64,M67,M70,M73,M76,M79,M81,M83,M85,M87), 0)</f>
        <v>0</v>
      </c>
      <c r="N92" s="502">
        <f t="shared" ref="N92:N94" si="290">IFERROR(SUM(F92:M92), 0)</f>
        <v>0</v>
      </c>
      <c r="O92" s="915"/>
      <c r="P92" s="915"/>
      <c r="Q92" s="915"/>
      <c r="R92" s="915"/>
      <c r="S92" s="915"/>
      <c r="T92" s="915"/>
      <c r="U92" s="915"/>
      <c r="V92" s="915"/>
      <c r="W92" s="689"/>
      <c r="X92" s="47"/>
      <c r="Y92" s="385" t="s">
        <v>23383</v>
      </c>
      <c r="Z92" s="1848"/>
      <c r="AA92" s="1762"/>
      <c r="AB92" s="1848"/>
      <c r="AC92" s="1890"/>
      <c r="AD92" s="321">
        <f t="shared" ref="AD92:AD94" si="291">IF( SUM( AF92:AM92 ) = 0, 0, $AF$9 )</f>
        <v>0</v>
      </c>
      <c r="AE92" s="1890"/>
      <c r="AF92" s="320"/>
      <c r="AG92" s="320"/>
      <c r="AH92" s="320"/>
      <c r="AI92" s="320"/>
      <c r="AJ92" s="320"/>
      <c r="AK92" s="320"/>
      <c r="AL92" s="320"/>
      <c r="AM92" s="320"/>
      <c r="AN92" s="1902"/>
      <c r="AO92" s="1848"/>
      <c r="AP92" s="1848"/>
      <c r="AQ92" s="1848"/>
      <c r="AR92" s="1848"/>
      <c r="AS92" s="1848"/>
      <c r="AT92" s="1848"/>
      <c r="AU92" s="1848"/>
      <c r="AV92" s="1848"/>
      <c r="AW92" s="1895"/>
      <c r="AX92" s="1848"/>
      <c r="AY92" s="394" t="s">
        <v>22328</v>
      </c>
      <c r="AZ92" s="710" t="s">
        <v>21753</v>
      </c>
      <c r="BA92" s="908" t="s">
        <v>23384</v>
      </c>
      <c r="BB92" s="908" t="s">
        <v>23385</v>
      </c>
      <c r="BC92" s="908" t="s">
        <v>23386</v>
      </c>
      <c r="BD92" s="908" t="s">
        <v>23387</v>
      </c>
      <c r="BE92" s="908" t="s">
        <v>23388</v>
      </c>
      <c r="BF92" s="908" t="s">
        <v>23389</v>
      </c>
      <c r="BG92" s="908" t="s">
        <v>23389</v>
      </c>
      <c r="BH92" s="908" t="s">
        <v>23390</v>
      </c>
      <c r="BI92" s="908" t="s">
        <v>23391</v>
      </c>
      <c r="BJ92" s="915"/>
      <c r="BK92" s="915"/>
      <c r="BL92" s="915"/>
      <c r="BM92" s="915"/>
      <c r="BN92" s="915"/>
      <c r="BO92" s="915"/>
      <c r="BP92" s="915"/>
      <c r="BQ92" s="915"/>
      <c r="BR92" s="689"/>
    </row>
    <row r="93" spans="2:70" ht="33" customHeight="1">
      <c r="B93" s="1805" t="s">
        <v>22328</v>
      </c>
      <c r="C93" s="1806" t="s">
        <v>21761</v>
      </c>
      <c r="D93" s="375" t="s">
        <v>813</v>
      </c>
      <c r="E93" s="375">
        <v>3</v>
      </c>
      <c r="F93" s="501">
        <f>IFERROR(SUM(F11,F14,F17,F20,F23,F26,F29,F32,F35,F38,F41,F44,F47,F53,F56,F59,F62,F65,F68,F71,F74,F77,F80,F82,F84,F86,F88), 0)</f>
        <v>0</v>
      </c>
      <c r="G93" s="501">
        <f t="shared" ref="G93:M93" si="292">IFERROR(SUM(G11,G14,G17,G20,G23,G26,G29,G32,G35,G38,G41,G44,G47,G53,G56,G59,G62,G65,G68,G71,G74,G77,G80,G82,G84,G86,G88), 0)</f>
        <v>0</v>
      </c>
      <c r="H93" s="501">
        <f t="shared" si="292"/>
        <v>0</v>
      </c>
      <c r="I93" s="501">
        <f t="shared" si="292"/>
        <v>0</v>
      </c>
      <c r="J93" s="501">
        <f t="shared" si="292"/>
        <v>0</v>
      </c>
      <c r="K93" s="501">
        <f t="shared" si="292"/>
        <v>0</v>
      </c>
      <c r="L93" s="501">
        <f t="shared" si="292"/>
        <v>0</v>
      </c>
      <c r="M93" s="501">
        <f t="shared" si="292"/>
        <v>0</v>
      </c>
      <c r="N93" s="501">
        <f t="shared" si="290"/>
        <v>0</v>
      </c>
      <c r="O93" s="603"/>
      <c r="P93" s="603"/>
      <c r="Q93" s="603"/>
      <c r="R93" s="603"/>
      <c r="S93" s="603"/>
      <c r="T93" s="603"/>
      <c r="U93" s="603"/>
      <c r="V93" s="603"/>
      <c r="W93" s="691"/>
      <c r="X93" s="47"/>
      <c r="Y93" s="386" t="s">
        <v>23392</v>
      </c>
      <c r="Z93" s="1848"/>
      <c r="AA93" s="1760"/>
      <c r="AB93" s="1848"/>
      <c r="AC93" s="1890"/>
      <c r="AD93" s="321">
        <f t="shared" si="291"/>
        <v>0</v>
      </c>
      <c r="AE93" s="1890"/>
      <c r="AF93" s="320"/>
      <c r="AG93" s="320"/>
      <c r="AH93" s="320"/>
      <c r="AI93" s="320"/>
      <c r="AJ93" s="320"/>
      <c r="AK93" s="320"/>
      <c r="AL93" s="320"/>
      <c r="AM93" s="320"/>
      <c r="AN93" s="1902"/>
      <c r="AO93" s="1848"/>
      <c r="AP93" s="1848"/>
      <c r="AQ93" s="1848"/>
      <c r="AR93" s="1848"/>
      <c r="AS93" s="1848"/>
      <c r="AT93" s="1848"/>
      <c r="AU93" s="1848"/>
      <c r="AV93" s="1848"/>
      <c r="AW93" s="1895"/>
      <c r="AX93" s="1848"/>
      <c r="AY93" s="1805" t="s">
        <v>22328</v>
      </c>
      <c r="AZ93" s="1806" t="s">
        <v>21761</v>
      </c>
      <c r="BA93" s="895" t="s">
        <v>23393</v>
      </c>
      <c r="BB93" s="895" t="s">
        <v>23394</v>
      </c>
      <c r="BC93" s="895" t="s">
        <v>23395</v>
      </c>
      <c r="BD93" s="895" t="s">
        <v>23396</v>
      </c>
      <c r="BE93" s="895" t="s">
        <v>23397</v>
      </c>
      <c r="BF93" s="895" t="s">
        <v>23398</v>
      </c>
      <c r="BG93" s="895" t="s">
        <v>23398</v>
      </c>
      <c r="BH93" s="895" t="s">
        <v>23399</v>
      </c>
      <c r="BI93" s="895" t="s">
        <v>23400</v>
      </c>
      <c r="BJ93" s="603"/>
      <c r="BK93" s="603"/>
      <c r="BL93" s="603"/>
      <c r="BM93" s="603"/>
      <c r="BN93" s="603"/>
      <c r="BO93" s="603"/>
      <c r="BP93" s="603"/>
      <c r="BQ93" s="603"/>
      <c r="BR93" s="691"/>
    </row>
    <row r="94" spans="2:70" ht="33" customHeight="1" thickBot="1">
      <c r="B94" s="1809" t="s">
        <v>22328</v>
      </c>
      <c r="C94" s="1810" t="s">
        <v>21769</v>
      </c>
      <c r="D94" s="382" t="s">
        <v>813</v>
      </c>
      <c r="E94" s="382">
        <v>3</v>
      </c>
      <c r="F94" s="391">
        <f>IFERROR(F92 + F93, 0)</f>
        <v>0</v>
      </c>
      <c r="G94" s="391">
        <f t="shared" ref="G94:M94" si="293">IFERROR(G92 + G93, 0)</f>
        <v>0</v>
      </c>
      <c r="H94" s="391">
        <f t="shared" si="293"/>
        <v>0</v>
      </c>
      <c r="I94" s="391">
        <f t="shared" si="293"/>
        <v>0</v>
      </c>
      <c r="J94" s="391">
        <f t="shared" si="293"/>
        <v>0</v>
      </c>
      <c r="K94" s="391">
        <f t="shared" si="293"/>
        <v>0</v>
      </c>
      <c r="L94" s="391">
        <f t="shared" si="293"/>
        <v>0</v>
      </c>
      <c r="M94" s="391">
        <f t="shared" si="293"/>
        <v>0</v>
      </c>
      <c r="N94" s="391">
        <f t="shared" si="290"/>
        <v>0</v>
      </c>
      <c r="O94" s="608"/>
      <c r="P94" s="608"/>
      <c r="Q94" s="608"/>
      <c r="R94" s="608"/>
      <c r="S94" s="608"/>
      <c r="T94" s="608"/>
      <c r="U94" s="608"/>
      <c r="V94" s="608"/>
      <c r="W94" s="690"/>
      <c r="X94" s="47"/>
      <c r="Y94" s="387" t="s">
        <v>23401</v>
      </c>
      <c r="Z94" s="1848"/>
      <c r="AA94" s="1761"/>
      <c r="AB94" s="1848"/>
      <c r="AC94" s="1890"/>
      <c r="AD94" s="321">
        <f t="shared" si="291"/>
        <v>0</v>
      </c>
      <c r="AE94" s="1890"/>
      <c r="AF94" s="320"/>
      <c r="AG94" s="320"/>
      <c r="AH94" s="320"/>
      <c r="AI94" s="320"/>
      <c r="AJ94" s="320"/>
      <c r="AK94" s="320"/>
      <c r="AL94" s="320"/>
      <c r="AM94" s="320"/>
      <c r="AN94" s="1902"/>
      <c r="AO94" s="1848"/>
      <c r="AP94" s="1848"/>
      <c r="AQ94" s="1848"/>
      <c r="AR94" s="1848"/>
      <c r="AS94" s="1848"/>
      <c r="AT94" s="1848"/>
      <c r="AU94" s="1848"/>
      <c r="AV94" s="1848"/>
      <c r="AW94" s="1895"/>
      <c r="AX94" s="1848"/>
      <c r="AY94" s="1809" t="s">
        <v>22328</v>
      </c>
      <c r="AZ94" s="1810" t="s">
        <v>21769</v>
      </c>
      <c r="BA94" s="921" t="s">
        <v>23402</v>
      </c>
      <c r="BB94" s="921" t="s">
        <v>23403</v>
      </c>
      <c r="BC94" s="921" t="s">
        <v>23404</v>
      </c>
      <c r="BD94" s="921" t="s">
        <v>23405</v>
      </c>
      <c r="BE94" s="921" t="s">
        <v>23406</v>
      </c>
      <c r="BF94" s="921" t="s">
        <v>23407</v>
      </c>
      <c r="BG94" s="921" t="s">
        <v>23407</v>
      </c>
      <c r="BH94" s="921" t="s">
        <v>23408</v>
      </c>
      <c r="BI94" s="921" t="s">
        <v>23409</v>
      </c>
      <c r="BJ94" s="608"/>
      <c r="BK94" s="608"/>
      <c r="BL94" s="608"/>
      <c r="BM94" s="608"/>
      <c r="BN94" s="608"/>
      <c r="BO94" s="608"/>
      <c r="BP94" s="608"/>
      <c r="BQ94" s="608"/>
      <c r="BR94" s="690"/>
    </row>
    <row r="95" spans="2:70" ht="4.5" customHeight="1">
      <c r="B95" s="1900"/>
      <c r="C95" s="1848"/>
      <c r="D95" s="1848"/>
      <c r="E95" s="1848"/>
      <c r="F95" s="47"/>
      <c r="G95" s="47"/>
      <c r="H95" s="47"/>
      <c r="I95" s="47"/>
      <c r="J95" s="47"/>
      <c r="K95" s="47"/>
      <c r="L95" s="47"/>
      <c r="M95" s="47"/>
      <c r="N95" s="47"/>
      <c r="O95" s="47"/>
      <c r="P95" s="47"/>
      <c r="Q95" s="47"/>
      <c r="R95" s="47"/>
      <c r="S95" s="47"/>
      <c r="T95" s="47"/>
      <c r="U95" s="47"/>
      <c r="V95" s="47"/>
      <c r="W95" s="47"/>
      <c r="X95" s="1848"/>
      <c r="Y95" s="1848"/>
      <c r="Z95" s="1902"/>
      <c r="AA95" s="1902"/>
      <c r="AB95" s="1902"/>
      <c r="AC95" s="1902"/>
      <c r="AD95" s="1902"/>
      <c r="AE95" s="1902"/>
      <c r="AF95" s="1902"/>
      <c r="AG95" s="1902"/>
      <c r="AH95" s="1902"/>
      <c r="AI95" s="1902"/>
      <c r="AJ95" s="1902"/>
      <c r="AK95" s="1902"/>
      <c r="AL95" s="1902"/>
      <c r="AM95" s="1902"/>
      <c r="AN95" s="1902"/>
      <c r="AO95" s="1902"/>
      <c r="AP95" s="1902"/>
      <c r="AQ95" s="1902"/>
      <c r="AR95" s="1902"/>
      <c r="AS95" s="1902"/>
      <c r="AT95" s="1902"/>
      <c r="AU95" s="1902"/>
      <c r="AV95" s="1902"/>
      <c r="AW95" s="1902"/>
      <c r="AX95" s="1902"/>
      <c r="AY95" s="1902"/>
      <c r="AZ95" s="1902"/>
      <c r="BA95" s="5"/>
      <c r="BB95" s="5"/>
      <c r="BC95" s="47"/>
      <c r="BD95" s="47"/>
      <c r="BE95" s="47"/>
      <c r="BF95" s="47"/>
      <c r="BG95" s="47"/>
      <c r="BH95" s="47"/>
      <c r="BI95" s="47"/>
      <c r="BJ95" s="47"/>
      <c r="BK95" s="47"/>
      <c r="BL95" s="47"/>
      <c r="BM95" s="47"/>
      <c r="BN95" s="47"/>
      <c r="BO95" s="47"/>
      <c r="BP95" s="47"/>
      <c r="BQ95" s="47"/>
      <c r="BR95" s="47"/>
    </row>
  </sheetData>
  <sheetProtection algorithmName="SHA-512" hashValue="e6POrh1B6X/hS6StymGtQPh0kxPB4tnwKRU80vEvPtgd+1Cc0K4d0tyOv4oBhLWGZVxvcQSSt+IwNezubj17og==" saltValue="aPk0Ift0o4PUtnn2yXIcOQ==" spinCount="100000" sheet="1" objects="1" scenarios="1"/>
  <mergeCells count="26">
    <mergeCell ref="AF8:AV8"/>
    <mergeCell ref="F6:J6"/>
    <mergeCell ref="K6:M6"/>
    <mergeCell ref="N6:N7"/>
    <mergeCell ref="O6:S6"/>
    <mergeCell ref="T6:V6"/>
    <mergeCell ref="W6:W7"/>
    <mergeCell ref="X1:Y1"/>
    <mergeCell ref="BI6:BI7"/>
    <mergeCell ref="D5:D7"/>
    <mergeCell ref="E5:E7"/>
    <mergeCell ref="F5:N5"/>
    <mergeCell ref="O5:W5"/>
    <mergeCell ref="Y5:Y7"/>
    <mergeCell ref="BA5:BI5"/>
    <mergeCell ref="BA6:BE6"/>
    <mergeCell ref="BF6:BH6"/>
    <mergeCell ref="B5:C7"/>
    <mergeCell ref="B3:AA3"/>
    <mergeCell ref="AA5:AA7"/>
    <mergeCell ref="AY5:AZ7"/>
    <mergeCell ref="AY3:BR3"/>
    <mergeCell ref="BJ6:BN6"/>
    <mergeCell ref="BO6:BQ6"/>
    <mergeCell ref="BR6:BR7"/>
    <mergeCell ref="BJ5:BR5"/>
  </mergeCells>
  <conditionalFormatting sqref="AD10:AD94">
    <cfRule type="cellIs" dxfId="78" priority="3" operator="equal">
      <formula>0</formula>
    </cfRule>
  </conditionalFormatting>
  <dataValidations count="1">
    <dataValidation type="custom" allowBlank="1" showErrorMessage="1" errorTitle="Input Error" error="Please enter a numeric value." sqref="F10:M11 F13:M14 F16:M17 F19:M20 O19:V20 F22:M23 O22:V23 F25:M26 O25:V26 F28:M29 O28:V29 F31:M32 F34:M35 F37:M38 O37:V38 F40:M41 O40:V41 F43:M44 O43:V44 F46:L47 M46:M47 F52:M53 O52:V53 F55:M56 O55:V56 O58:V59 F58:M59 F61:M62 F64:M65 F67:M68 F70:M71 O70:V71 F73:M74 O73:V74 F76:M77 O76:V77 F79:M88">
      <formula1>ISNUMBER(F10)</formula1>
    </dataValidation>
  </dataValidations>
  <pageMargins left="0.7" right="0.7" top="0.75" bottom="0.75" header="0.3" footer="0.3"/>
  <pageSetup paperSize="8" scale="37" orientation="portrait" r:id="rId1"/>
  <headerFooter>
    <oddHeader>&amp;L&amp;F&amp;CSheet: &amp;A&amp;ROFFICIAL</oddHeader>
    <oddFooter>&amp;LPrinted on: &amp;D at &amp;T&amp;CPage &amp;P of &amp;N&amp;ROfwat</oddFooter>
  </headerFooter>
  <rowBreaks count="1" manualBreakCount="1">
    <brk id="50" min="1" max="23" man="1"/>
  </rowBreaks>
  <ignoredErrors>
    <ignoredError sqref="N11:N20 N52:N53 N79:N89 N33:N49" formulaRange="1"/>
    <ignoredError sqref="N55:N78 N21:N32" formula="1" formulaRange="1"/>
    <ignoredError sqref="N54"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B1:AJ21"/>
  <sheetViews>
    <sheetView showGridLines="0" topLeftCell="A13" zoomScale="80" zoomScaleNormal="80" zoomScaleSheetLayoutView="100" workbookViewId="0">
      <selection activeCell="K16" sqref="K16"/>
    </sheetView>
  </sheetViews>
  <sheetFormatPr defaultColWidth="9" defaultRowHeight="15"/>
  <cols>
    <col min="1" max="1" width="1.625" style="312" customWidth="1"/>
    <col min="2" max="2" width="36.125" style="312" customWidth="1"/>
    <col min="3" max="3" width="6.125" style="312" customWidth="1"/>
    <col min="4" max="4" width="7.125" style="312" customWidth="1"/>
    <col min="5" max="5" width="5.5" style="312" customWidth="1"/>
    <col min="6" max="11" width="12.5" style="312" customWidth="1"/>
    <col min="12" max="12" width="1.625" style="312" customWidth="1"/>
    <col min="13" max="13" width="12.5" style="312" customWidth="1"/>
    <col min="14" max="14" width="1.625" style="314" customWidth="1"/>
    <col min="15" max="15" width="33.875" style="314" customWidth="1"/>
    <col min="16" max="17" width="1.625" style="314" customWidth="1"/>
    <col min="18" max="18" width="25" style="314" customWidth="1"/>
    <col min="19" max="19" width="1.625" style="314" customWidth="1"/>
    <col min="20" max="24" width="6.625" style="314" hidden="1" customWidth="1"/>
    <col min="25" max="25" width="1.625" style="314" hidden="1" customWidth="1"/>
    <col min="26" max="26" width="1.625" style="314" customWidth="1"/>
    <col min="27" max="27" width="34.875" style="314" bestFit="1" customWidth="1"/>
    <col min="28" max="28" width="6.125" style="314" customWidth="1"/>
    <col min="29" max="34" width="15" style="314" customWidth="1"/>
    <col min="35" max="35" width="1.625" style="314" customWidth="1"/>
    <col min="36" max="36" width="9" style="314"/>
    <col min="37" max="16384" width="9" style="312"/>
  </cols>
  <sheetData>
    <row r="1" spans="2:36" s="135" customFormat="1" ht="29.25" customHeight="1">
      <c r="B1" s="2274" t="s">
        <v>23410</v>
      </c>
      <c r="C1" s="2275"/>
      <c r="D1" s="2275"/>
      <c r="E1" s="2275"/>
      <c r="F1" s="2275"/>
      <c r="G1" s="2275"/>
      <c r="H1" s="2275"/>
      <c r="I1" s="2275"/>
      <c r="J1" s="1941"/>
      <c r="K1" s="1941"/>
      <c r="L1" s="2264"/>
      <c r="M1" s="2264"/>
      <c r="Q1" s="305"/>
      <c r="S1" s="305"/>
      <c r="Y1" s="305"/>
      <c r="Z1" s="331"/>
      <c r="AA1" s="2274" t="s">
        <v>23410</v>
      </c>
      <c r="AB1" s="2275"/>
      <c r="AC1" s="2275"/>
      <c r="AD1" s="2275"/>
      <c r="AE1" s="2275"/>
      <c r="AF1" s="2275"/>
      <c r="AG1" s="1941"/>
      <c r="AH1" s="1941"/>
      <c r="AI1" s="1952"/>
    </row>
    <row r="2" spans="2:36" s="135" customFormat="1" ht="29.25" customHeight="1">
      <c r="B2" s="2274" t="str">
        <f>Validation!B4</f>
        <v>South Staffordshire / Cambridge Water</v>
      </c>
      <c r="C2" s="2275"/>
      <c r="D2" s="2275"/>
      <c r="E2" s="2275"/>
      <c r="F2" s="2275"/>
      <c r="G2" s="2275"/>
      <c r="H2" s="2275"/>
      <c r="I2" s="2275"/>
      <c r="J2" s="1941"/>
      <c r="K2" s="1941"/>
      <c r="L2" s="1941"/>
      <c r="M2" s="1941"/>
      <c r="Q2" s="305"/>
      <c r="S2" s="305"/>
      <c r="Y2" s="305"/>
      <c r="Z2" s="331"/>
      <c r="AA2" s="2274" t="str">
        <f>Validation!B4</f>
        <v>South Staffordshire / Cambridge Water</v>
      </c>
      <c r="AB2" s="2275"/>
      <c r="AC2" s="2275"/>
      <c r="AD2" s="2275"/>
      <c r="AE2" s="2275"/>
      <c r="AF2" s="2275"/>
      <c r="AG2" s="1941"/>
      <c r="AH2" s="1941"/>
      <c r="AI2" s="1941"/>
    </row>
    <row r="3" spans="2:36" ht="45" customHeight="1">
      <c r="B3" s="2265" t="s">
        <v>742</v>
      </c>
      <c r="C3" s="2265"/>
      <c r="D3" s="2265"/>
      <c r="E3" s="2265"/>
      <c r="F3" s="2265"/>
      <c r="G3" s="2265"/>
      <c r="H3" s="2265"/>
      <c r="I3" s="2265"/>
      <c r="J3" s="2265"/>
      <c r="K3" s="2265"/>
      <c r="L3" s="2265"/>
      <c r="M3" s="2265"/>
      <c r="N3" s="2265"/>
      <c r="O3" s="2265"/>
      <c r="P3" s="1848"/>
      <c r="Q3" s="1895"/>
      <c r="R3" s="267" t="s">
        <v>798</v>
      </c>
      <c r="S3" s="1895"/>
      <c r="T3" s="1848"/>
      <c r="U3" s="1848"/>
      <c r="V3" s="1848"/>
      <c r="W3" s="1848"/>
      <c r="X3" s="1848"/>
      <c r="Y3" s="1895"/>
      <c r="Z3" s="1902"/>
      <c r="AA3" s="2265" t="s">
        <v>742</v>
      </c>
      <c r="AB3" s="2265"/>
      <c r="AC3" s="2265"/>
      <c r="AD3" s="2265"/>
      <c r="AE3" s="2265"/>
      <c r="AF3" s="2265"/>
      <c r="AG3" s="2265"/>
      <c r="AH3" s="2265"/>
      <c r="AI3" s="1941"/>
      <c r="AJ3" s="1848"/>
    </row>
    <row r="4" spans="2:36" ht="12.75" customHeight="1" thickBot="1">
      <c r="B4" s="1943"/>
      <c r="C4" s="1941"/>
      <c r="D4" s="1941"/>
      <c r="E4" s="1941"/>
      <c r="F4" s="1941"/>
      <c r="G4" s="1941"/>
      <c r="H4" s="1941"/>
      <c r="I4" s="1941"/>
      <c r="J4" s="1941"/>
      <c r="K4" s="1941"/>
      <c r="L4" s="1941"/>
      <c r="M4" s="1941"/>
      <c r="N4" s="1848"/>
      <c r="O4" s="1848"/>
      <c r="P4" s="1848"/>
      <c r="Q4" s="1895"/>
      <c r="R4" s="1848"/>
      <c r="S4" s="1895"/>
      <c r="T4" s="1848"/>
      <c r="U4" s="1848"/>
      <c r="V4" s="1848"/>
      <c r="W4" s="1848"/>
      <c r="X4" s="1848"/>
      <c r="Y4" s="1895"/>
      <c r="Z4" s="1902"/>
      <c r="AA4" s="1953"/>
      <c r="AB4" s="1954"/>
      <c r="AC4" s="1954"/>
      <c r="AD4" s="1954"/>
      <c r="AE4" s="1954"/>
      <c r="AF4" s="1954"/>
      <c r="AG4" s="1954"/>
      <c r="AH4" s="1954"/>
      <c r="AI4" s="1941"/>
      <c r="AJ4" s="1848"/>
    </row>
    <row r="5" spans="2:36" s="54" customFormat="1" ht="15" customHeight="1" thickTop="1">
      <c r="B5" s="2205" t="s">
        <v>800</v>
      </c>
      <c r="C5" s="2207"/>
      <c r="D5" s="2259" t="s">
        <v>801</v>
      </c>
      <c r="E5" s="2259" t="s">
        <v>802</v>
      </c>
      <c r="F5" s="2259" t="s">
        <v>21557</v>
      </c>
      <c r="G5" s="2259"/>
      <c r="H5" s="2259"/>
      <c r="I5" s="2259"/>
      <c r="J5" s="2259"/>
      <c r="K5" s="2281"/>
      <c r="L5" s="1941"/>
      <c r="M5" s="2268" t="s">
        <v>806</v>
      </c>
      <c r="O5" s="2174" t="s">
        <v>807</v>
      </c>
      <c r="Q5" s="281"/>
      <c r="S5" s="281"/>
      <c r="Y5" s="281"/>
      <c r="Z5" s="6"/>
      <c r="AA5" s="2205" t="s">
        <v>800</v>
      </c>
      <c r="AB5" s="2207"/>
      <c r="AC5" s="2259" t="s">
        <v>21557</v>
      </c>
      <c r="AD5" s="2259"/>
      <c r="AE5" s="2259"/>
      <c r="AF5" s="2259"/>
      <c r="AG5" s="2259"/>
      <c r="AH5" s="2281"/>
      <c r="AI5" s="1941"/>
    </row>
    <row r="6" spans="2:36" s="54" customFormat="1" ht="15" customHeight="1">
      <c r="B6" s="2276"/>
      <c r="C6" s="2277"/>
      <c r="D6" s="2252"/>
      <c r="E6" s="2252"/>
      <c r="F6" s="2250" t="s">
        <v>1737</v>
      </c>
      <c r="G6" s="2252" t="s">
        <v>2737</v>
      </c>
      <c r="H6" s="2252"/>
      <c r="I6" s="2252"/>
      <c r="J6" s="2252"/>
      <c r="K6" s="2279" t="s">
        <v>1016</v>
      </c>
      <c r="L6" s="1941"/>
      <c r="M6" s="2269"/>
      <c r="O6" s="2177"/>
      <c r="Q6" s="281"/>
      <c r="S6" s="281"/>
      <c r="Y6" s="281"/>
      <c r="Z6" s="6"/>
      <c r="AA6" s="2276"/>
      <c r="AB6" s="2277"/>
      <c r="AC6" s="2250" t="s">
        <v>1737</v>
      </c>
      <c r="AD6" s="2252" t="s">
        <v>2737</v>
      </c>
      <c r="AE6" s="2252"/>
      <c r="AF6" s="2252"/>
      <c r="AG6" s="2252"/>
      <c r="AH6" s="2279" t="s">
        <v>1016</v>
      </c>
      <c r="AI6" s="1941"/>
    </row>
    <row r="7" spans="2:36" s="54" customFormat="1" ht="45" customHeight="1" thickBot="1">
      <c r="B7" s="2206"/>
      <c r="C7" s="2278"/>
      <c r="D7" s="2260"/>
      <c r="E7" s="2260"/>
      <c r="F7" s="2251"/>
      <c r="G7" s="1837" t="s">
        <v>20560</v>
      </c>
      <c r="H7" s="1837" t="s">
        <v>20561</v>
      </c>
      <c r="I7" s="1837" t="s">
        <v>20562</v>
      </c>
      <c r="J7" s="1837" t="s">
        <v>20563</v>
      </c>
      <c r="K7" s="2280"/>
      <c r="L7" s="1943"/>
      <c r="M7" s="2270"/>
      <c r="O7" s="2176"/>
      <c r="Q7" s="281"/>
      <c r="R7" s="299"/>
      <c r="S7" s="281"/>
      <c r="T7" s="2198" t="s">
        <v>799</v>
      </c>
      <c r="U7" s="2198"/>
      <c r="V7" s="2198"/>
      <c r="W7" s="2198"/>
      <c r="X7" s="2198"/>
      <c r="Y7" s="281"/>
      <c r="Z7" s="6"/>
      <c r="AA7" s="2206"/>
      <c r="AB7" s="2278"/>
      <c r="AC7" s="2251"/>
      <c r="AD7" s="1837" t="s">
        <v>20560</v>
      </c>
      <c r="AE7" s="1837" t="s">
        <v>20561</v>
      </c>
      <c r="AF7" s="1837" t="s">
        <v>20562</v>
      </c>
      <c r="AG7" s="1837" t="s">
        <v>20563</v>
      </c>
      <c r="AH7" s="2280"/>
      <c r="AI7" s="1943"/>
    </row>
    <row r="8" spans="2:36" s="54" customFormat="1" ht="15" customHeight="1" thickBot="1">
      <c r="B8" s="1943"/>
      <c r="C8" s="1943"/>
      <c r="D8" s="1943"/>
      <c r="E8" s="1943"/>
      <c r="F8" s="1943"/>
      <c r="G8" s="1943"/>
      <c r="H8" s="1943"/>
      <c r="I8" s="1943"/>
      <c r="J8" s="1943"/>
      <c r="K8" s="1943"/>
      <c r="L8" s="1943"/>
      <c r="M8" s="1943"/>
      <c r="Q8" s="281"/>
      <c r="S8" s="281"/>
      <c r="T8" s="317" t="s">
        <v>808</v>
      </c>
      <c r="Y8" s="281"/>
      <c r="Z8" s="6"/>
      <c r="AA8" s="1943"/>
      <c r="AB8" s="1943"/>
      <c r="AC8" s="1943"/>
      <c r="AD8" s="1943"/>
      <c r="AE8" s="1943"/>
      <c r="AF8" s="1943"/>
      <c r="AG8" s="1943"/>
      <c r="AH8" s="1943"/>
      <c r="AI8" s="1943"/>
    </row>
    <row r="9" spans="2:36" s="54" customFormat="1" ht="33" customHeight="1">
      <c r="B9" s="394" t="s">
        <v>23411</v>
      </c>
      <c r="C9" s="710" t="s">
        <v>21753</v>
      </c>
      <c r="D9" s="379" t="s">
        <v>813</v>
      </c>
      <c r="E9" s="379">
        <v>3</v>
      </c>
      <c r="F9" s="924">
        <v>0</v>
      </c>
      <c r="G9" s="924">
        <v>0</v>
      </c>
      <c r="H9" s="924">
        <v>0</v>
      </c>
      <c r="I9" s="924">
        <v>0</v>
      </c>
      <c r="J9" s="924">
        <v>3.83</v>
      </c>
      <c r="K9" s="503">
        <f>IFERROR(SUM(F9:J9), 0)</f>
        <v>3.83</v>
      </c>
      <c r="L9" s="1941"/>
      <c r="M9" s="711" t="s">
        <v>23412</v>
      </c>
      <c r="O9" s="935"/>
      <c r="Q9" s="281"/>
      <c r="R9" s="321">
        <f t="shared" ref="R9:R14" si="0">IF(SUM(T9:X9 ) = 0, 0, $T$8 )</f>
        <v>0</v>
      </c>
      <c r="S9" s="281"/>
      <c r="T9" s="323">
        <f t="shared" ref="T9:X14" si="1" xml:space="preserve"> IF( ISNUMBER(F9), 0, 1 )</f>
        <v>0</v>
      </c>
      <c r="U9" s="323">
        <f t="shared" si="1"/>
        <v>0</v>
      </c>
      <c r="V9" s="323">
        <f t="shared" si="1"/>
        <v>0</v>
      </c>
      <c r="W9" s="323">
        <f t="shared" si="1"/>
        <v>0</v>
      </c>
      <c r="X9" s="323">
        <f t="shared" si="1"/>
        <v>0</v>
      </c>
      <c r="Y9" s="281"/>
      <c r="Z9" s="6"/>
      <c r="AA9" s="394" t="s">
        <v>23411</v>
      </c>
      <c r="AB9" s="710" t="s">
        <v>21753</v>
      </c>
      <c r="AC9" s="395" t="s">
        <v>23413</v>
      </c>
      <c r="AD9" s="395" t="s">
        <v>23414</v>
      </c>
      <c r="AE9" s="395" t="s">
        <v>23415</v>
      </c>
      <c r="AF9" s="395" t="s">
        <v>23416</v>
      </c>
      <c r="AG9" s="395" t="s">
        <v>23417</v>
      </c>
      <c r="AH9" s="396" t="s">
        <v>23418</v>
      </c>
      <c r="AI9" s="1941"/>
    </row>
    <row r="10" spans="2:36" s="54" customFormat="1" ht="33" customHeight="1">
      <c r="B10" s="1805" t="s">
        <v>23411</v>
      </c>
      <c r="C10" s="1806" t="s">
        <v>21761</v>
      </c>
      <c r="D10" s="375" t="s">
        <v>813</v>
      </c>
      <c r="E10" s="375">
        <v>3</v>
      </c>
      <c r="F10" s="926">
        <v>0</v>
      </c>
      <c r="G10" s="926">
        <v>0</v>
      </c>
      <c r="H10" s="926">
        <v>0</v>
      </c>
      <c r="I10" s="926">
        <v>0</v>
      </c>
      <c r="J10" s="926">
        <v>0</v>
      </c>
      <c r="K10" s="504">
        <f>IFERROR(SUM(F10:J10), 0)</f>
        <v>0</v>
      </c>
      <c r="L10" s="1941"/>
      <c r="M10" s="712" t="s">
        <v>23419</v>
      </c>
      <c r="O10" s="936"/>
      <c r="Q10" s="281"/>
      <c r="R10" s="321">
        <f t="shared" si="0"/>
        <v>0</v>
      </c>
      <c r="S10" s="281"/>
      <c r="T10" s="323">
        <f t="shared" si="1"/>
        <v>0</v>
      </c>
      <c r="U10" s="323">
        <f t="shared" si="1"/>
        <v>0</v>
      </c>
      <c r="V10" s="323">
        <f t="shared" si="1"/>
        <v>0</v>
      </c>
      <c r="W10" s="323">
        <f t="shared" si="1"/>
        <v>0</v>
      </c>
      <c r="X10" s="323">
        <f t="shared" si="1"/>
        <v>0</v>
      </c>
      <c r="Y10" s="281"/>
      <c r="Z10" s="6"/>
      <c r="AA10" s="1805" t="s">
        <v>23411</v>
      </c>
      <c r="AB10" s="1806" t="s">
        <v>21761</v>
      </c>
      <c r="AC10" s="393" t="s">
        <v>23420</v>
      </c>
      <c r="AD10" s="393" t="s">
        <v>23421</v>
      </c>
      <c r="AE10" s="393" t="s">
        <v>23422</v>
      </c>
      <c r="AF10" s="393" t="s">
        <v>23423</v>
      </c>
      <c r="AG10" s="393" t="s">
        <v>23424</v>
      </c>
      <c r="AH10" s="397" t="s">
        <v>23425</v>
      </c>
      <c r="AI10" s="1941"/>
    </row>
    <row r="11" spans="2:36" s="54" customFormat="1" ht="33" customHeight="1">
      <c r="B11" s="1805" t="s">
        <v>23426</v>
      </c>
      <c r="C11" s="1806" t="s">
        <v>21753</v>
      </c>
      <c r="D11" s="375" t="s">
        <v>813</v>
      </c>
      <c r="E11" s="375">
        <v>3</v>
      </c>
      <c r="F11" s="926">
        <v>0</v>
      </c>
      <c r="G11" s="926">
        <v>0</v>
      </c>
      <c r="H11" s="926">
        <v>0</v>
      </c>
      <c r="I11" s="926">
        <v>0</v>
      </c>
      <c r="J11" s="926">
        <v>3.4470000000000001</v>
      </c>
      <c r="K11" s="504">
        <f>IFERROR(SUM(F11:J11), 0)</f>
        <v>3.4470000000000001</v>
      </c>
      <c r="L11" s="1941"/>
      <c r="M11" s="712" t="s">
        <v>23427</v>
      </c>
      <c r="O11" s="936"/>
      <c r="Q11" s="281"/>
      <c r="R11" s="321">
        <f t="shared" si="0"/>
        <v>0</v>
      </c>
      <c r="S11" s="281"/>
      <c r="T11" s="323">
        <f t="shared" si="1"/>
        <v>0</v>
      </c>
      <c r="U11" s="323">
        <f t="shared" si="1"/>
        <v>0</v>
      </c>
      <c r="V11" s="323">
        <f t="shared" si="1"/>
        <v>0</v>
      </c>
      <c r="W11" s="323">
        <f t="shared" si="1"/>
        <v>0</v>
      </c>
      <c r="X11" s="323">
        <f t="shared" si="1"/>
        <v>0</v>
      </c>
      <c r="Y11" s="281"/>
      <c r="Z11" s="6"/>
      <c r="AA11" s="1805" t="s">
        <v>23426</v>
      </c>
      <c r="AB11" s="1806" t="s">
        <v>21753</v>
      </c>
      <c r="AC11" s="393" t="s">
        <v>23428</v>
      </c>
      <c r="AD11" s="393" t="s">
        <v>23429</v>
      </c>
      <c r="AE11" s="393" t="s">
        <v>23430</v>
      </c>
      <c r="AF11" s="393" t="s">
        <v>23431</v>
      </c>
      <c r="AG11" s="393" t="s">
        <v>23432</v>
      </c>
      <c r="AH11" s="397" t="s">
        <v>23433</v>
      </c>
      <c r="AI11" s="1941"/>
    </row>
    <row r="12" spans="2:36" s="54" customFormat="1" ht="33" customHeight="1">
      <c r="B12" s="1805" t="s">
        <v>23426</v>
      </c>
      <c r="C12" s="1806" t="s">
        <v>21761</v>
      </c>
      <c r="D12" s="375" t="s">
        <v>813</v>
      </c>
      <c r="E12" s="375">
        <v>3</v>
      </c>
      <c r="F12" s="926">
        <v>0</v>
      </c>
      <c r="G12" s="926">
        <v>0</v>
      </c>
      <c r="H12" s="926">
        <v>0</v>
      </c>
      <c r="I12" s="926">
        <v>0</v>
      </c>
      <c r="J12" s="926">
        <v>0</v>
      </c>
      <c r="K12" s="504">
        <f t="shared" ref="K12:K17" si="2">IFERROR(SUM(F12:J12), 0)</f>
        <v>0</v>
      </c>
      <c r="L12" s="1941"/>
      <c r="M12" s="712" t="s">
        <v>23434</v>
      </c>
      <c r="O12" s="936"/>
      <c r="Q12" s="281"/>
      <c r="R12" s="321">
        <f t="shared" si="0"/>
        <v>0</v>
      </c>
      <c r="S12" s="281"/>
      <c r="T12" s="323">
        <f t="shared" si="1"/>
        <v>0</v>
      </c>
      <c r="U12" s="323">
        <f t="shared" si="1"/>
        <v>0</v>
      </c>
      <c r="V12" s="323">
        <f t="shared" si="1"/>
        <v>0</v>
      </c>
      <c r="W12" s="323">
        <f t="shared" si="1"/>
        <v>0</v>
      </c>
      <c r="X12" s="323">
        <f t="shared" si="1"/>
        <v>0</v>
      </c>
      <c r="Y12" s="281"/>
      <c r="Z12" s="6"/>
      <c r="AA12" s="1805" t="s">
        <v>23426</v>
      </c>
      <c r="AB12" s="1806" t="s">
        <v>21761</v>
      </c>
      <c r="AC12" s="393" t="s">
        <v>23435</v>
      </c>
      <c r="AD12" s="393" t="s">
        <v>23436</v>
      </c>
      <c r="AE12" s="393" t="s">
        <v>23437</v>
      </c>
      <c r="AF12" s="393" t="s">
        <v>23438</v>
      </c>
      <c r="AG12" s="393" t="s">
        <v>23439</v>
      </c>
      <c r="AH12" s="397" t="s">
        <v>23440</v>
      </c>
      <c r="AI12" s="1941"/>
    </row>
    <row r="13" spans="2:36" s="54" customFormat="1" ht="33" customHeight="1">
      <c r="B13" s="1805" t="s">
        <v>23441</v>
      </c>
      <c r="C13" s="1806" t="s">
        <v>21753</v>
      </c>
      <c r="D13" s="375" t="s">
        <v>813</v>
      </c>
      <c r="E13" s="375">
        <v>3</v>
      </c>
      <c r="F13" s="926">
        <v>0</v>
      </c>
      <c r="G13" s="926">
        <v>0</v>
      </c>
      <c r="H13" s="926">
        <v>0</v>
      </c>
      <c r="I13" s="926">
        <v>0</v>
      </c>
      <c r="J13" s="926">
        <v>0.83099999999999996</v>
      </c>
      <c r="K13" s="504">
        <f t="shared" si="2"/>
        <v>0.83099999999999996</v>
      </c>
      <c r="L13" s="1941"/>
      <c r="M13" s="712" t="s">
        <v>23442</v>
      </c>
      <c r="O13" s="936"/>
      <c r="Q13" s="281"/>
      <c r="R13" s="321">
        <f t="shared" si="0"/>
        <v>0</v>
      </c>
      <c r="S13" s="281"/>
      <c r="T13" s="323">
        <f t="shared" si="1"/>
        <v>0</v>
      </c>
      <c r="U13" s="323">
        <f t="shared" si="1"/>
        <v>0</v>
      </c>
      <c r="V13" s="323">
        <f t="shared" si="1"/>
        <v>0</v>
      </c>
      <c r="W13" s="323">
        <f t="shared" si="1"/>
        <v>0</v>
      </c>
      <c r="X13" s="323">
        <f t="shared" si="1"/>
        <v>0</v>
      </c>
      <c r="Y13" s="281"/>
      <c r="Z13" s="6"/>
      <c r="AA13" s="1805" t="s">
        <v>23441</v>
      </c>
      <c r="AB13" s="1806" t="s">
        <v>21753</v>
      </c>
      <c r="AC13" s="393" t="s">
        <v>23443</v>
      </c>
      <c r="AD13" s="393" t="s">
        <v>23444</v>
      </c>
      <c r="AE13" s="393" t="s">
        <v>23445</v>
      </c>
      <c r="AF13" s="393" t="s">
        <v>23446</v>
      </c>
      <c r="AG13" s="393" t="s">
        <v>23447</v>
      </c>
      <c r="AH13" s="397" t="s">
        <v>23448</v>
      </c>
      <c r="AI13" s="1941"/>
    </row>
    <row r="14" spans="2:36" s="54" customFormat="1" ht="33" customHeight="1">
      <c r="B14" s="1805" t="s">
        <v>23441</v>
      </c>
      <c r="C14" s="1806" t="s">
        <v>21761</v>
      </c>
      <c r="D14" s="375" t="s">
        <v>813</v>
      </c>
      <c r="E14" s="375">
        <v>3</v>
      </c>
      <c r="F14" s="926">
        <v>0</v>
      </c>
      <c r="G14" s="926">
        <v>0</v>
      </c>
      <c r="H14" s="926">
        <v>0</v>
      </c>
      <c r="I14" s="926">
        <v>0</v>
      </c>
      <c r="J14" s="926">
        <v>0</v>
      </c>
      <c r="K14" s="504">
        <f t="shared" si="2"/>
        <v>0</v>
      </c>
      <c r="L14" s="1941"/>
      <c r="M14" s="712" t="s">
        <v>23449</v>
      </c>
      <c r="O14" s="936"/>
      <c r="Q14" s="281"/>
      <c r="R14" s="321">
        <f t="shared" si="0"/>
        <v>0</v>
      </c>
      <c r="S14" s="281"/>
      <c r="T14" s="323">
        <f t="shared" si="1"/>
        <v>0</v>
      </c>
      <c r="U14" s="323">
        <f t="shared" si="1"/>
        <v>0</v>
      </c>
      <c r="V14" s="323">
        <f t="shared" si="1"/>
        <v>0</v>
      </c>
      <c r="W14" s="323">
        <f t="shared" si="1"/>
        <v>0</v>
      </c>
      <c r="X14" s="323">
        <f t="shared" si="1"/>
        <v>0</v>
      </c>
      <c r="Y14" s="281"/>
      <c r="Z14" s="6"/>
      <c r="AA14" s="1805" t="s">
        <v>23441</v>
      </c>
      <c r="AB14" s="1806" t="s">
        <v>21761</v>
      </c>
      <c r="AC14" s="393" t="s">
        <v>23450</v>
      </c>
      <c r="AD14" s="393" t="s">
        <v>23451</v>
      </c>
      <c r="AE14" s="393" t="s">
        <v>23452</v>
      </c>
      <c r="AF14" s="393" t="s">
        <v>23453</v>
      </c>
      <c r="AG14" s="393" t="s">
        <v>23454</v>
      </c>
      <c r="AH14" s="397" t="s">
        <v>23455</v>
      </c>
      <c r="AI14" s="1941"/>
    </row>
    <row r="15" spans="2:36" s="54" customFormat="1" ht="33" customHeight="1">
      <c r="B15" s="389" t="s">
        <v>23456</v>
      </c>
      <c r="C15" s="1806" t="s">
        <v>21753</v>
      </c>
      <c r="D15" s="375" t="s">
        <v>813</v>
      </c>
      <c r="E15" s="375">
        <v>3</v>
      </c>
      <c r="F15" s="926">
        <v>0</v>
      </c>
      <c r="G15" s="926">
        <v>0</v>
      </c>
      <c r="H15" s="926">
        <v>0</v>
      </c>
      <c r="I15" s="926">
        <v>0</v>
      </c>
      <c r="J15" s="926">
        <v>0</v>
      </c>
      <c r="K15" s="504">
        <f t="shared" si="2"/>
        <v>0</v>
      </c>
      <c r="L15" s="1941"/>
      <c r="M15" s="712" t="s">
        <v>23457</v>
      </c>
      <c r="O15" s="936"/>
      <c r="Q15" s="281"/>
      <c r="R15" s="321">
        <f t="shared" ref="R15:R18" si="3">IF(SUM(T15:X15 ) = 0, 0, $T$8 )</f>
        <v>0</v>
      </c>
      <c r="S15" s="281"/>
      <c r="T15" s="323">
        <f t="shared" ref="T15:T18" si="4" xml:space="preserve"> IF( ISNUMBER(F15), 0, 1 )</f>
        <v>0</v>
      </c>
      <c r="U15" s="323">
        <f t="shared" ref="U15:U18" si="5" xml:space="preserve"> IF( ISNUMBER(G15), 0, 1 )</f>
        <v>0</v>
      </c>
      <c r="V15" s="323">
        <f t="shared" ref="V15:V18" si="6" xml:space="preserve"> IF( ISNUMBER(H15), 0, 1 )</f>
        <v>0</v>
      </c>
      <c r="W15" s="323">
        <f t="shared" ref="W15:W18" si="7" xml:space="preserve"> IF( ISNUMBER(I15), 0, 1 )</f>
        <v>0</v>
      </c>
      <c r="X15" s="323">
        <f t="shared" ref="X15:X18" si="8" xml:space="preserve"> IF( ISNUMBER(J15), 0, 1 )</f>
        <v>0</v>
      </c>
      <c r="Y15" s="281"/>
      <c r="Z15" s="6"/>
      <c r="AA15" s="389" t="s">
        <v>23456</v>
      </c>
      <c r="AB15" s="1806" t="s">
        <v>21753</v>
      </c>
      <c r="AC15" s="393" t="s">
        <v>23458</v>
      </c>
      <c r="AD15" s="393" t="s">
        <v>23459</v>
      </c>
      <c r="AE15" s="393" t="s">
        <v>23460</v>
      </c>
      <c r="AF15" s="393" t="s">
        <v>23461</v>
      </c>
      <c r="AG15" s="393" t="s">
        <v>23462</v>
      </c>
      <c r="AH15" s="397" t="s">
        <v>23463</v>
      </c>
    </row>
    <row r="16" spans="2:36" s="54" customFormat="1" ht="33" customHeight="1">
      <c r="B16" s="389" t="s">
        <v>23456</v>
      </c>
      <c r="C16" s="1806" t="s">
        <v>21761</v>
      </c>
      <c r="D16" s="375" t="s">
        <v>813</v>
      </c>
      <c r="E16" s="375">
        <v>3</v>
      </c>
      <c r="F16" s="926">
        <v>0</v>
      </c>
      <c r="G16" s="926">
        <v>0</v>
      </c>
      <c r="H16" s="926">
        <v>0</v>
      </c>
      <c r="I16" s="926">
        <v>0</v>
      </c>
      <c r="J16" s="1984">
        <v>0.11700000000000001</v>
      </c>
      <c r="K16" s="504">
        <f t="shared" si="2"/>
        <v>0.11700000000000001</v>
      </c>
      <c r="L16" s="1941"/>
      <c r="M16" s="712" t="s">
        <v>23464</v>
      </c>
      <c r="O16" s="936"/>
      <c r="Q16" s="281"/>
      <c r="R16" s="321">
        <f t="shared" si="3"/>
        <v>0</v>
      </c>
      <c r="S16" s="281"/>
      <c r="T16" s="323">
        <f t="shared" si="4"/>
        <v>0</v>
      </c>
      <c r="U16" s="323">
        <f t="shared" si="5"/>
        <v>0</v>
      </c>
      <c r="V16" s="323">
        <f t="shared" si="6"/>
        <v>0</v>
      </c>
      <c r="W16" s="323">
        <f t="shared" si="7"/>
        <v>0</v>
      </c>
      <c r="X16" s="323">
        <f t="shared" si="8"/>
        <v>0</v>
      </c>
      <c r="Y16" s="281"/>
      <c r="Z16" s="6"/>
      <c r="AA16" s="389" t="s">
        <v>23456</v>
      </c>
      <c r="AB16" s="1806" t="s">
        <v>21761</v>
      </c>
      <c r="AC16" s="393" t="s">
        <v>23465</v>
      </c>
      <c r="AD16" s="393" t="s">
        <v>23466</v>
      </c>
      <c r="AE16" s="393" t="s">
        <v>23467</v>
      </c>
      <c r="AF16" s="393" t="s">
        <v>23468</v>
      </c>
      <c r="AG16" s="393" t="s">
        <v>23469</v>
      </c>
      <c r="AH16" s="397" t="s">
        <v>23470</v>
      </c>
    </row>
    <row r="17" spans="2:35" s="54" customFormat="1" ht="33" customHeight="1">
      <c r="B17" s="389" t="s">
        <v>23471</v>
      </c>
      <c r="C17" s="1806" t="s">
        <v>21753</v>
      </c>
      <c r="D17" s="375" t="s">
        <v>813</v>
      </c>
      <c r="E17" s="375">
        <v>3</v>
      </c>
      <c r="F17" s="926">
        <v>0</v>
      </c>
      <c r="G17" s="926">
        <v>0</v>
      </c>
      <c r="H17" s="926">
        <v>0</v>
      </c>
      <c r="I17" s="926">
        <v>0</v>
      </c>
      <c r="J17" s="1984">
        <v>2.371</v>
      </c>
      <c r="K17" s="504">
        <f t="shared" si="2"/>
        <v>2.371</v>
      </c>
      <c r="L17" s="1941"/>
      <c r="M17" s="712" t="s">
        <v>23472</v>
      </c>
      <c r="O17" s="936"/>
      <c r="Q17" s="281"/>
      <c r="R17" s="321">
        <f t="shared" si="3"/>
        <v>0</v>
      </c>
      <c r="S17" s="281"/>
      <c r="T17" s="323">
        <f t="shared" si="4"/>
        <v>0</v>
      </c>
      <c r="U17" s="323">
        <f t="shared" si="5"/>
        <v>0</v>
      </c>
      <c r="V17" s="323">
        <f t="shared" si="6"/>
        <v>0</v>
      </c>
      <c r="W17" s="323">
        <f t="shared" si="7"/>
        <v>0</v>
      </c>
      <c r="X17" s="323">
        <f t="shared" si="8"/>
        <v>0</v>
      </c>
      <c r="Y17" s="281"/>
      <c r="Z17" s="6"/>
      <c r="AA17" s="389" t="s">
        <v>23471</v>
      </c>
      <c r="AB17" s="1806" t="s">
        <v>21753</v>
      </c>
      <c r="AC17" s="393" t="s">
        <v>23473</v>
      </c>
      <c r="AD17" s="393" t="s">
        <v>23474</v>
      </c>
      <c r="AE17" s="393" t="s">
        <v>23475</v>
      </c>
      <c r="AF17" s="393" t="s">
        <v>23476</v>
      </c>
      <c r="AG17" s="393" t="s">
        <v>23477</v>
      </c>
      <c r="AH17" s="397" t="s">
        <v>23478</v>
      </c>
    </row>
    <row r="18" spans="2:35" ht="33" customHeight="1">
      <c r="B18" s="389" t="s">
        <v>23471</v>
      </c>
      <c r="C18" s="1806" t="s">
        <v>21761</v>
      </c>
      <c r="D18" s="375" t="s">
        <v>813</v>
      </c>
      <c r="E18" s="375">
        <v>3</v>
      </c>
      <c r="F18" s="926">
        <v>0</v>
      </c>
      <c r="G18" s="926">
        <v>0</v>
      </c>
      <c r="H18" s="926">
        <v>0</v>
      </c>
      <c r="I18" s="926">
        <v>0</v>
      </c>
      <c r="J18" s="926">
        <v>0</v>
      </c>
      <c r="K18" s="504">
        <f>IFERROR(SUM(F18:J18), 0)</f>
        <v>0</v>
      </c>
      <c r="L18" s="1941"/>
      <c r="M18" s="712" t="s">
        <v>23479</v>
      </c>
      <c r="N18" s="1902"/>
      <c r="O18" s="1955"/>
      <c r="P18" s="1902"/>
      <c r="Q18" s="281"/>
      <c r="R18" s="321">
        <f t="shared" si="3"/>
        <v>0</v>
      </c>
      <c r="S18" s="281"/>
      <c r="T18" s="323">
        <f t="shared" si="4"/>
        <v>0</v>
      </c>
      <c r="U18" s="323">
        <f t="shared" si="5"/>
        <v>0</v>
      </c>
      <c r="V18" s="323">
        <f t="shared" si="6"/>
        <v>0</v>
      </c>
      <c r="W18" s="323">
        <f t="shared" si="7"/>
        <v>0</v>
      </c>
      <c r="X18" s="323">
        <f t="shared" si="8"/>
        <v>0</v>
      </c>
      <c r="Y18" s="281"/>
      <c r="Z18" s="6"/>
      <c r="AA18" s="389" t="s">
        <v>23471</v>
      </c>
      <c r="AB18" s="1806" t="s">
        <v>21761</v>
      </c>
      <c r="AC18" s="393" t="s">
        <v>23480</v>
      </c>
      <c r="AD18" s="393" t="s">
        <v>23481</v>
      </c>
      <c r="AE18" s="393" t="s">
        <v>23482</v>
      </c>
      <c r="AF18" s="393" t="s">
        <v>23483</v>
      </c>
      <c r="AG18" s="393" t="s">
        <v>23484</v>
      </c>
      <c r="AH18" s="397" t="s">
        <v>23485</v>
      </c>
      <c r="AI18" s="1902"/>
    </row>
    <row r="19" spans="2:35" ht="33" customHeight="1">
      <c r="B19" s="1805" t="s">
        <v>23486</v>
      </c>
      <c r="C19" s="1806" t="s">
        <v>21753</v>
      </c>
      <c r="D19" s="375" t="s">
        <v>813</v>
      </c>
      <c r="E19" s="375">
        <v>3</v>
      </c>
      <c r="F19" s="501">
        <f>IFERROR(F9 + F11 + F13 + F15 + F17, 0)</f>
        <v>0</v>
      </c>
      <c r="G19" s="501">
        <f>IFERROR(G9 + G11 + G13 + G15 + G17, 0)</f>
        <v>0</v>
      </c>
      <c r="H19" s="501">
        <f t="shared" ref="H19:J19" si="9">IFERROR(H9 + H11 + H13 + H15 + H17, 0)</f>
        <v>0</v>
      </c>
      <c r="I19" s="501">
        <f t="shared" si="9"/>
        <v>0</v>
      </c>
      <c r="J19" s="501">
        <f t="shared" si="9"/>
        <v>10.479000000000001</v>
      </c>
      <c r="K19" s="504">
        <f>IFERROR(SUM(F19:J19), 0)</f>
        <v>10.479000000000001</v>
      </c>
      <c r="L19" s="1941"/>
      <c r="M19" s="712" t="s">
        <v>23487</v>
      </c>
      <c r="N19" s="54"/>
      <c r="O19" s="936"/>
      <c r="P19" s="54"/>
      <c r="Q19" s="281"/>
      <c r="R19" s="54"/>
      <c r="S19" s="281"/>
      <c r="T19" s="54"/>
      <c r="U19" s="54"/>
      <c r="V19" s="54"/>
      <c r="W19" s="54"/>
      <c r="X19" s="54"/>
      <c r="Y19" s="281"/>
      <c r="Z19" s="6"/>
      <c r="AA19" s="1805" t="s">
        <v>23486</v>
      </c>
      <c r="AB19" s="1806" t="s">
        <v>21753</v>
      </c>
      <c r="AC19" s="393" t="s">
        <v>23488</v>
      </c>
      <c r="AD19" s="393" t="s">
        <v>23489</v>
      </c>
      <c r="AE19" s="393" t="s">
        <v>23490</v>
      </c>
      <c r="AF19" s="393" t="s">
        <v>23491</v>
      </c>
      <c r="AG19" s="393" t="s">
        <v>23492</v>
      </c>
      <c r="AH19" s="397" t="s">
        <v>23493</v>
      </c>
      <c r="AI19" s="1941"/>
    </row>
    <row r="20" spans="2:35" ht="33" customHeight="1">
      <c r="B20" s="1805" t="s">
        <v>23494</v>
      </c>
      <c r="C20" s="1806" t="s">
        <v>21761</v>
      </c>
      <c r="D20" s="375" t="s">
        <v>813</v>
      </c>
      <c r="E20" s="375">
        <v>3</v>
      </c>
      <c r="F20" s="501">
        <f>IFERROR(F10 + F12 + F14 + F16 + F18, 0)</f>
        <v>0</v>
      </c>
      <c r="G20" s="501">
        <f t="shared" ref="G20:H20" si="10">IFERROR(G10 + G12 + G14 + G16 + G18, 0)</f>
        <v>0</v>
      </c>
      <c r="H20" s="501">
        <f t="shared" si="10"/>
        <v>0</v>
      </c>
      <c r="I20" s="501">
        <f>IFERROR(I10 + I12 + I14 + I16 + I18, 0)</f>
        <v>0</v>
      </c>
      <c r="J20" s="501">
        <f>IFERROR(J10 + J12 + J14 + J16 + J18, 0)</f>
        <v>0.11700000000000001</v>
      </c>
      <c r="K20" s="504">
        <f>IFERROR(SUM(F20:J20), 0)</f>
        <v>0.11700000000000001</v>
      </c>
      <c r="L20" s="1941"/>
      <c r="M20" s="712" t="s">
        <v>23495</v>
      </c>
      <c r="N20" s="54"/>
      <c r="O20" s="936"/>
      <c r="P20" s="54"/>
      <c r="Q20" s="281"/>
      <c r="R20" s="54"/>
      <c r="S20" s="281"/>
      <c r="T20" s="54"/>
      <c r="U20" s="54"/>
      <c r="V20" s="54"/>
      <c r="W20" s="54"/>
      <c r="X20" s="54"/>
      <c r="Y20" s="281"/>
      <c r="Z20" s="6"/>
      <c r="AA20" s="1805" t="s">
        <v>23494</v>
      </c>
      <c r="AB20" s="1806" t="s">
        <v>21761</v>
      </c>
      <c r="AC20" s="393" t="s">
        <v>23496</v>
      </c>
      <c r="AD20" s="393" t="s">
        <v>23497</v>
      </c>
      <c r="AE20" s="393" t="s">
        <v>23498</v>
      </c>
      <c r="AF20" s="393" t="s">
        <v>23499</v>
      </c>
      <c r="AG20" s="393" t="s">
        <v>23500</v>
      </c>
      <c r="AH20" s="397" t="s">
        <v>23501</v>
      </c>
      <c r="AI20" s="1941"/>
    </row>
    <row r="21" spans="2:35" ht="33" customHeight="1" thickBot="1">
      <c r="B21" s="1809" t="s">
        <v>23502</v>
      </c>
      <c r="C21" s="1810" t="s">
        <v>21769</v>
      </c>
      <c r="D21" s="382" t="s">
        <v>813</v>
      </c>
      <c r="E21" s="382">
        <v>3</v>
      </c>
      <c r="F21" s="391">
        <f>IFERROR(SUM(F19:F20), 0)</f>
        <v>0</v>
      </c>
      <c r="G21" s="391">
        <f t="shared" ref="G21:J21" si="11">IFERROR(SUM(G19:G20), 0)</f>
        <v>0</v>
      </c>
      <c r="H21" s="391">
        <f t="shared" si="11"/>
        <v>0</v>
      </c>
      <c r="I21" s="391">
        <f t="shared" si="11"/>
        <v>0</v>
      </c>
      <c r="J21" s="391">
        <f t="shared" si="11"/>
        <v>10.596000000000002</v>
      </c>
      <c r="K21" s="392">
        <f>IFERROR(SUM(F21:J21), 0)</f>
        <v>10.596000000000002</v>
      </c>
      <c r="L21" s="1941"/>
      <c r="M21" s="713" t="s">
        <v>23503</v>
      </c>
      <c r="N21" s="54"/>
      <c r="O21" s="937"/>
      <c r="P21" s="54"/>
      <c r="Q21" s="281"/>
      <c r="R21" s="54"/>
      <c r="S21" s="281"/>
      <c r="T21" s="54"/>
      <c r="U21" s="54"/>
      <c r="V21" s="54"/>
      <c r="W21" s="54"/>
      <c r="X21" s="54"/>
      <c r="Y21" s="281"/>
      <c r="Z21" s="6"/>
      <c r="AA21" s="1809" t="s">
        <v>23502</v>
      </c>
      <c r="AB21" s="1810" t="s">
        <v>21769</v>
      </c>
      <c r="AC21" s="505" t="s">
        <v>23504</v>
      </c>
      <c r="AD21" s="505" t="s">
        <v>23505</v>
      </c>
      <c r="AE21" s="505" t="s">
        <v>23506</v>
      </c>
      <c r="AF21" s="505" t="s">
        <v>23507</v>
      </c>
      <c r="AG21" s="505" t="s">
        <v>23508</v>
      </c>
      <c r="AH21" s="506" t="s">
        <v>23509</v>
      </c>
      <c r="AI21" s="1941"/>
    </row>
  </sheetData>
  <sheetProtection algorithmName="SHA-512" hashValue="dooDy2JGrIJ7mDLRPUFpwESvXVDNVF1QXfHjuacDXFKvrt7yPntr2UZou8lqIJyiZUs+4OOQblDUD4bpVyXXPw==" saltValue="sqtLIADgIjZ5i6Wp/n8atQ==" spinCount="100000" sheet="1" objects="1" scenarios="1"/>
  <mergeCells count="22">
    <mergeCell ref="F5:K5"/>
    <mergeCell ref="M5:M7"/>
    <mergeCell ref="AC5:AH5"/>
    <mergeCell ref="F6:F7"/>
    <mergeCell ref="G6:J6"/>
    <mergeCell ref="K6:K7"/>
    <mergeCell ref="B1:I1"/>
    <mergeCell ref="AC6:AC7"/>
    <mergeCell ref="AD6:AG6"/>
    <mergeCell ref="B3:O3"/>
    <mergeCell ref="D5:D7"/>
    <mergeCell ref="E5:E7"/>
    <mergeCell ref="L1:M1"/>
    <mergeCell ref="AA5:AB7"/>
    <mergeCell ref="B5:C7"/>
    <mergeCell ref="O5:O7"/>
    <mergeCell ref="AA1:AF1"/>
    <mergeCell ref="AA3:AH3"/>
    <mergeCell ref="AH6:AH7"/>
    <mergeCell ref="T7:X7"/>
    <mergeCell ref="B2:I2"/>
    <mergeCell ref="AA2:AF2"/>
  </mergeCells>
  <conditionalFormatting sqref="R9:R18">
    <cfRule type="cellIs" dxfId="77" priority="1" operator="equal">
      <formula>0</formula>
    </cfRule>
  </conditionalFormatting>
  <dataValidations count="1">
    <dataValidation type="custom" allowBlank="1" showErrorMessage="1" errorTitle="Input Error" error="Please input a numeric value." sqref="F9:J18">
      <formula1>ISNUMBER(F9)</formula1>
    </dataValidation>
  </dataValidations>
  <pageMargins left="0.7" right="0.7" top="0.75" bottom="0.75" header="0.3" footer="0.3"/>
  <pageSetup paperSize="8" scale="82" fitToHeight="0" orientation="portrait" r:id="rId1"/>
  <headerFooter>
    <oddHeader>&amp;L&amp;F&amp;CSheet: &amp;A&amp;ROFFICIAL</oddHeader>
    <oddFooter>&amp;LPrinted on: &amp;D at &amp;T&amp;CPage &amp;P of &amp;N&amp;ROfwat</oddFooter>
  </headerFooter>
  <ignoredErrors>
    <ignoredError sqref="K12:K18" formulaRange="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B1:AS19"/>
  <sheetViews>
    <sheetView showGridLines="0" zoomScale="80" zoomScaleNormal="80" zoomScaleSheetLayoutView="100" workbookViewId="0"/>
  </sheetViews>
  <sheetFormatPr defaultColWidth="9" defaultRowHeight="24" customHeight="1"/>
  <cols>
    <col min="1" max="1" width="1.625" style="312" customWidth="1"/>
    <col min="2" max="2" width="36.125" style="312" customWidth="1"/>
    <col min="3" max="3" width="6.375" style="312" customWidth="1"/>
    <col min="4" max="5" width="6" style="312" customWidth="1"/>
    <col min="6" max="14" width="12.375" style="312" customWidth="1"/>
    <col min="15" max="15" width="1.625" style="312" customWidth="1"/>
    <col min="16" max="16" width="12.375" style="312" customWidth="1"/>
    <col min="17" max="17" width="1.625" style="312" customWidth="1"/>
    <col min="18" max="18" width="33.625" style="312" customWidth="1"/>
    <col min="19" max="19" width="1.625" style="312" customWidth="1"/>
    <col min="20" max="20" width="1.625" style="314" customWidth="1"/>
    <col min="21" max="21" width="25.125" style="314" customWidth="1"/>
    <col min="22" max="22" width="1.625" style="314" customWidth="1"/>
    <col min="23" max="30" width="4.875" style="314" hidden="1" customWidth="1"/>
    <col min="31" max="31" width="1.625" style="314" hidden="1" customWidth="1"/>
    <col min="32" max="32" width="1.625" style="314" customWidth="1"/>
    <col min="33" max="33" width="36.125" style="314" customWidth="1"/>
    <col min="34" max="34" width="6.375" style="314" customWidth="1"/>
    <col min="35" max="43" width="15" style="314" customWidth="1"/>
    <col min="44" max="44" width="1.375" style="314" customWidth="1"/>
    <col min="45" max="45" width="9" style="314"/>
    <col min="46" max="16384" width="9" style="312"/>
  </cols>
  <sheetData>
    <row r="1" spans="2:45" s="135" customFormat="1" ht="29.25" customHeight="1">
      <c r="B1" s="2086" t="s">
        <v>23510</v>
      </c>
      <c r="C1" s="2086"/>
      <c r="D1" s="2086"/>
      <c r="E1" s="2086"/>
      <c r="F1" s="2086"/>
      <c r="G1" s="2086"/>
      <c r="H1" s="2086"/>
      <c r="I1" s="2086"/>
      <c r="J1" s="2086"/>
      <c r="K1" s="2086"/>
      <c r="L1" s="2086"/>
      <c r="M1" s="2086"/>
      <c r="N1" s="2086"/>
      <c r="O1" s="2086"/>
      <c r="P1" s="2086"/>
      <c r="Q1" s="1848"/>
      <c r="R1" s="1848"/>
      <c r="S1" s="1848"/>
      <c r="T1" s="332"/>
      <c r="V1" s="305"/>
      <c r="AE1" s="305"/>
      <c r="AF1" s="331"/>
      <c r="AG1" s="2086" t="s">
        <v>23510</v>
      </c>
      <c r="AH1" s="2086"/>
      <c r="AI1" s="2086"/>
      <c r="AJ1" s="2086"/>
      <c r="AK1" s="2086"/>
      <c r="AL1" s="2086"/>
      <c r="AM1" s="2086"/>
      <c r="AN1" s="2086"/>
      <c r="AO1" s="2086"/>
      <c r="AP1" s="2086"/>
      <c r="AQ1" s="2086"/>
      <c r="AR1" s="1794"/>
    </row>
    <row r="2" spans="2:45" s="135" customFormat="1" ht="29.25" customHeight="1">
      <c r="B2" s="2086" t="str">
        <f>Validation!B4</f>
        <v>South Staffordshire / Cambridge Water</v>
      </c>
      <c r="C2" s="2086"/>
      <c r="D2" s="2086"/>
      <c r="E2" s="2086"/>
      <c r="F2" s="2086"/>
      <c r="G2" s="2086"/>
      <c r="H2" s="2086"/>
      <c r="I2" s="2086"/>
      <c r="J2" s="2086"/>
      <c r="K2" s="2086"/>
      <c r="L2" s="2086"/>
      <c r="M2" s="2086"/>
      <c r="N2" s="2086"/>
      <c r="O2" s="98"/>
      <c r="P2" s="98"/>
      <c r="Q2" s="1848"/>
      <c r="R2" s="1848"/>
      <c r="S2" s="1848"/>
      <c r="T2" s="332"/>
      <c r="V2" s="305"/>
      <c r="AE2" s="305"/>
      <c r="AF2" s="331"/>
      <c r="AG2" s="2086" t="str">
        <f>Validation!B4</f>
        <v>South Staffordshire / Cambridge Water</v>
      </c>
      <c r="AH2" s="2086"/>
      <c r="AI2" s="2086"/>
      <c r="AJ2" s="2086"/>
      <c r="AK2" s="2086"/>
      <c r="AL2" s="2086"/>
      <c r="AM2" s="2086"/>
      <c r="AN2" s="2086"/>
      <c r="AO2" s="2086"/>
      <c r="AP2" s="2086"/>
      <c r="AQ2" s="2086"/>
      <c r="AR2" s="98"/>
    </row>
    <row r="3" spans="2:45" ht="45" customHeight="1">
      <c r="B3" s="2197" t="s">
        <v>744</v>
      </c>
      <c r="C3" s="2197"/>
      <c r="D3" s="2197"/>
      <c r="E3" s="2197"/>
      <c r="F3" s="2197"/>
      <c r="G3" s="2197"/>
      <c r="H3" s="2197"/>
      <c r="I3" s="2197"/>
      <c r="J3" s="2197"/>
      <c r="K3" s="2197"/>
      <c r="L3" s="2197"/>
      <c r="M3" s="2197"/>
      <c r="N3" s="2197"/>
      <c r="O3" s="2197"/>
      <c r="P3" s="2197"/>
      <c r="Q3" s="2197"/>
      <c r="R3" s="2197"/>
      <c r="S3" s="16"/>
      <c r="T3" s="1956"/>
      <c r="U3" s="267" t="s">
        <v>798</v>
      </c>
      <c r="V3" s="1895"/>
      <c r="W3" s="1848"/>
      <c r="X3" s="1848"/>
      <c r="Y3" s="1848"/>
      <c r="Z3" s="1848"/>
      <c r="AA3" s="1848"/>
      <c r="AB3" s="1848"/>
      <c r="AC3" s="1848"/>
      <c r="AD3" s="1848"/>
      <c r="AE3" s="1895"/>
      <c r="AF3" s="1902"/>
      <c r="AG3" s="2197" t="s">
        <v>744</v>
      </c>
      <c r="AH3" s="2197"/>
      <c r="AI3" s="2197"/>
      <c r="AJ3" s="2197"/>
      <c r="AK3" s="2197"/>
      <c r="AL3" s="2197"/>
      <c r="AM3" s="2197"/>
      <c r="AN3" s="2197"/>
      <c r="AO3" s="2197"/>
      <c r="AP3" s="2197"/>
      <c r="AQ3" s="2197"/>
      <c r="AR3" s="98"/>
      <c r="AS3" s="1848"/>
    </row>
    <row r="4" spans="2:45" ht="15" customHeight="1" thickBot="1">
      <c r="B4" s="1911"/>
      <c r="C4" s="99"/>
      <c r="D4" s="99"/>
      <c r="E4" s="99"/>
      <c r="F4" s="99"/>
      <c r="G4" s="99"/>
      <c r="H4" s="99"/>
      <c r="I4" s="99"/>
      <c r="J4" s="99"/>
      <c r="K4" s="99"/>
      <c r="L4" s="99"/>
      <c r="M4" s="99"/>
      <c r="N4" s="99"/>
      <c r="O4" s="49"/>
      <c r="P4" s="16"/>
      <c r="Q4" s="16"/>
      <c r="R4" s="16"/>
      <c r="S4" s="16"/>
      <c r="T4" s="1956"/>
      <c r="U4" s="1848"/>
      <c r="V4" s="1895"/>
      <c r="W4" s="1848"/>
      <c r="X4" s="1848"/>
      <c r="Y4" s="1848"/>
      <c r="Z4" s="1848"/>
      <c r="AA4" s="1848"/>
      <c r="AB4" s="1848"/>
      <c r="AC4" s="1848"/>
      <c r="AD4" s="1848"/>
      <c r="AE4" s="1895"/>
      <c r="AF4" s="1902"/>
      <c r="AG4" s="1911"/>
      <c r="AH4" s="99"/>
      <c r="AI4" s="99"/>
      <c r="AJ4" s="99"/>
      <c r="AK4" s="99"/>
      <c r="AL4" s="99"/>
      <c r="AM4" s="99"/>
      <c r="AN4" s="99"/>
      <c r="AO4" s="99"/>
      <c r="AP4" s="99"/>
      <c r="AQ4" s="99"/>
      <c r="AR4" s="49"/>
      <c r="AS4" s="1848"/>
    </row>
    <row r="5" spans="2:45" s="54" customFormat="1" ht="16.350000000000001" customHeight="1">
      <c r="B5" s="2205" t="s">
        <v>800</v>
      </c>
      <c r="C5" s="2207"/>
      <c r="D5" s="2102" t="s">
        <v>801</v>
      </c>
      <c r="E5" s="2102" t="s">
        <v>802</v>
      </c>
      <c r="F5" s="2227" t="s">
        <v>21557</v>
      </c>
      <c r="G5" s="2227"/>
      <c r="H5" s="2227"/>
      <c r="I5" s="2227"/>
      <c r="J5" s="2227"/>
      <c r="K5" s="2227"/>
      <c r="L5" s="2227"/>
      <c r="M5" s="2227"/>
      <c r="N5" s="2228"/>
      <c r="O5" s="303"/>
      <c r="P5" s="2174" t="s">
        <v>806</v>
      </c>
      <c r="Q5" s="16"/>
      <c r="R5" s="2174" t="s">
        <v>807</v>
      </c>
      <c r="S5" s="16"/>
      <c r="T5" s="288"/>
      <c r="V5" s="281"/>
      <c r="AE5" s="281"/>
      <c r="AF5" s="6"/>
      <c r="AG5" s="2205" t="s">
        <v>800</v>
      </c>
      <c r="AH5" s="2207"/>
      <c r="AI5" s="2227" t="s">
        <v>21557</v>
      </c>
      <c r="AJ5" s="2227"/>
      <c r="AK5" s="2227"/>
      <c r="AL5" s="2227"/>
      <c r="AM5" s="2227"/>
      <c r="AN5" s="2227"/>
      <c r="AO5" s="2227"/>
      <c r="AP5" s="2227"/>
      <c r="AQ5" s="2228"/>
      <c r="AR5" s="303"/>
    </row>
    <row r="6" spans="2:45" s="54" customFormat="1" ht="21" customHeight="1">
      <c r="B6" s="2276"/>
      <c r="C6" s="2277"/>
      <c r="D6" s="2164"/>
      <c r="E6" s="2164"/>
      <c r="F6" s="2233" t="s">
        <v>21558</v>
      </c>
      <c r="G6" s="2233"/>
      <c r="H6" s="2233"/>
      <c r="I6" s="2233"/>
      <c r="J6" s="2233"/>
      <c r="K6" s="2229" t="s">
        <v>1740</v>
      </c>
      <c r="L6" s="2229"/>
      <c r="M6" s="2229"/>
      <c r="N6" s="2231" t="s">
        <v>1016</v>
      </c>
      <c r="O6" s="51"/>
      <c r="P6" s="2177"/>
      <c r="Q6" s="57"/>
      <c r="R6" s="2177"/>
      <c r="S6" s="57"/>
      <c r="T6" s="288"/>
      <c r="U6" s="299"/>
      <c r="V6" s="281"/>
      <c r="AE6" s="281"/>
      <c r="AF6" s="6"/>
      <c r="AG6" s="2276"/>
      <c r="AH6" s="2277"/>
      <c r="AI6" s="2233" t="s">
        <v>21558</v>
      </c>
      <c r="AJ6" s="2233"/>
      <c r="AK6" s="2233"/>
      <c r="AL6" s="2233"/>
      <c r="AM6" s="2233"/>
      <c r="AN6" s="2229" t="s">
        <v>1740</v>
      </c>
      <c r="AO6" s="2229"/>
      <c r="AP6" s="2229"/>
      <c r="AQ6" s="2231" t="s">
        <v>1016</v>
      </c>
      <c r="AR6" s="51"/>
    </row>
    <row r="7" spans="2:45" s="54" customFormat="1" ht="63.75" customHeight="1" thickBot="1">
      <c r="B7" s="2206"/>
      <c r="C7" s="2278"/>
      <c r="D7" s="2104"/>
      <c r="E7" s="2104"/>
      <c r="F7" s="1835" t="s">
        <v>20735</v>
      </c>
      <c r="G7" s="1835" t="s">
        <v>20736</v>
      </c>
      <c r="H7" s="1835" t="s">
        <v>20737</v>
      </c>
      <c r="I7" s="1835" t="s">
        <v>20738</v>
      </c>
      <c r="J7" s="1835" t="s">
        <v>21035</v>
      </c>
      <c r="K7" s="1835" t="s">
        <v>21559</v>
      </c>
      <c r="L7" s="1835" t="s">
        <v>21560</v>
      </c>
      <c r="M7" s="1835" t="s">
        <v>21561</v>
      </c>
      <c r="N7" s="2232"/>
      <c r="O7" s="51"/>
      <c r="P7" s="2176"/>
      <c r="Q7" s="101"/>
      <c r="R7" s="2176"/>
      <c r="S7" s="101"/>
      <c r="T7" s="300"/>
      <c r="U7" s="299"/>
      <c r="V7" s="281"/>
      <c r="W7" s="2198" t="s">
        <v>799</v>
      </c>
      <c r="X7" s="2198"/>
      <c r="Y7" s="2198"/>
      <c r="Z7" s="2198"/>
      <c r="AA7" s="2198"/>
      <c r="AB7" s="2198"/>
      <c r="AC7" s="2198"/>
      <c r="AD7" s="2198"/>
      <c r="AE7" s="281"/>
      <c r="AF7" s="6"/>
      <c r="AG7" s="2206"/>
      <c r="AH7" s="2278"/>
      <c r="AI7" s="1835" t="s">
        <v>20735</v>
      </c>
      <c r="AJ7" s="1835" t="s">
        <v>20736</v>
      </c>
      <c r="AK7" s="1835" t="s">
        <v>20737</v>
      </c>
      <c r="AL7" s="1835" t="s">
        <v>20738</v>
      </c>
      <c r="AM7" s="1835" t="s">
        <v>21035</v>
      </c>
      <c r="AN7" s="1835" t="s">
        <v>21559</v>
      </c>
      <c r="AO7" s="1835" t="s">
        <v>21560</v>
      </c>
      <c r="AP7" s="1835" t="s">
        <v>21561</v>
      </c>
      <c r="AQ7" s="2232"/>
      <c r="AR7" s="51"/>
    </row>
    <row r="8" spans="2:45" s="54" customFormat="1" ht="15" customHeight="1" thickBot="1">
      <c r="B8" s="101"/>
      <c r="C8" s="101"/>
      <c r="D8" s="101"/>
      <c r="E8" s="101"/>
      <c r="F8" s="101"/>
      <c r="G8" s="101"/>
      <c r="H8" s="101"/>
      <c r="I8" s="101"/>
      <c r="J8" s="101"/>
      <c r="K8" s="101"/>
      <c r="L8" s="101"/>
      <c r="M8" s="101"/>
      <c r="N8" s="101"/>
      <c r="O8" s="101"/>
      <c r="P8" s="101"/>
      <c r="Q8" s="101"/>
      <c r="R8" s="101"/>
      <c r="S8" s="101"/>
      <c r="T8" s="300"/>
      <c r="V8" s="281"/>
      <c r="W8" s="317" t="s">
        <v>808</v>
      </c>
      <c r="AE8" s="281"/>
      <c r="AF8" s="6"/>
      <c r="AG8" s="101"/>
      <c r="AH8" s="101"/>
      <c r="AI8" s="101"/>
      <c r="AJ8" s="101"/>
      <c r="AK8" s="101"/>
      <c r="AL8" s="101"/>
      <c r="AM8" s="101"/>
      <c r="AN8" s="101"/>
      <c r="AO8" s="101"/>
      <c r="AP8" s="101"/>
      <c r="AQ8" s="101"/>
      <c r="AR8" s="101"/>
    </row>
    <row r="9" spans="2:45" s="54" customFormat="1" ht="32.25" customHeight="1">
      <c r="B9" s="394" t="s">
        <v>23511</v>
      </c>
      <c r="C9" s="710" t="s">
        <v>21753</v>
      </c>
      <c r="D9" s="379" t="s">
        <v>813</v>
      </c>
      <c r="E9" s="379">
        <v>3</v>
      </c>
      <c r="F9" s="924"/>
      <c r="G9" s="924"/>
      <c r="H9" s="924"/>
      <c r="I9" s="924"/>
      <c r="J9" s="924"/>
      <c r="K9" s="924"/>
      <c r="L9" s="924"/>
      <c r="M9" s="924"/>
      <c r="N9" s="503">
        <f>IFERROR(SUM(F9:M9), 0)</f>
        <v>0</v>
      </c>
      <c r="O9" s="10"/>
      <c r="P9" s="385" t="s">
        <v>23512</v>
      </c>
      <c r="Q9" s="63"/>
      <c r="R9" s="1766">
        <v>1</v>
      </c>
      <c r="S9" s="63"/>
      <c r="T9" s="288"/>
      <c r="U9" s="321" t="str">
        <f>IF(SUM(W9:AA9 ) = 0, 0, $W$8 )</f>
        <v>Please complete all cells in row</v>
      </c>
      <c r="V9" s="281"/>
      <c r="W9" s="323">
        <f t="shared" ref="W9:AD12" si="0" xml:space="preserve"> IF( ISNUMBER(F9), 0, 1 )</f>
        <v>1</v>
      </c>
      <c r="X9" s="323">
        <f t="shared" si="0"/>
        <v>1</v>
      </c>
      <c r="Y9" s="323">
        <f t="shared" si="0"/>
        <v>1</v>
      </c>
      <c r="Z9" s="323">
        <f t="shared" si="0"/>
        <v>1</v>
      </c>
      <c r="AA9" s="323">
        <f t="shared" si="0"/>
        <v>1</v>
      </c>
      <c r="AB9" s="323">
        <f t="shared" si="0"/>
        <v>1</v>
      </c>
      <c r="AC9" s="323">
        <f t="shared" si="0"/>
        <v>1</v>
      </c>
      <c r="AD9" s="323">
        <f t="shared" si="0"/>
        <v>1</v>
      </c>
      <c r="AE9" s="281"/>
      <c r="AF9" s="6"/>
      <c r="AG9" s="394" t="s">
        <v>23511</v>
      </c>
      <c r="AH9" s="710" t="s">
        <v>21753</v>
      </c>
      <c r="AI9" s="395" t="s">
        <v>23513</v>
      </c>
      <c r="AJ9" s="395" t="s">
        <v>23514</v>
      </c>
      <c r="AK9" s="395" t="s">
        <v>23515</v>
      </c>
      <c r="AL9" s="395" t="s">
        <v>23516</v>
      </c>
      <c r="AM9" s="395" t="s">
        <v>23517</v>
      </c>
      <c r="AN9" s="395" t="s">
        <v>23518</v>
      </c>
      <c r="AO9" s="395" t="s">
        <v>23519</v>
      </c>
      <c r="AP9" s="395" t="s">
        <v>23520</v>
      </c>
      <c r="AQ9" s="396" t="s">
        <v>23521</v>
      </c>
      <c r="AR9" s="10"/>
    </row>
    <row r="10" spans="2:45" s="54" customFormat="1" ht="32.25" customHeight="1">
      <c r="B10" s="1805" t="s">
        <v>23511</v>
      </c>
      <c r="C10" s="1806" t="s">
        <v>21761</v>
      </c>
      <c r="D10" s="375" t="s">
        <v>813</v>
      </c>
      <c r="E10" s="375">
        <v>3</v>
      </c>
      <c r="F10" s="926"/>
      <c r="G10" s="926"/>
      <c r="H10" s="926"/>
      <c r="I10" s="926"/>
      <c r="J10" s="926"/>
      <c r="K10" s="926"/>
      <c r="L10" s="926"/>
      <c r="M10" s="926"/>
      <c r="N10" s="504">
        <f>IFERROR(SUM(F10:M10), 0)</f>
        <v>0</v>
      </c>
      <c r="O10" s="10"/>
      <c r="P10" s="386" t="s">
        <v>23522</v>
      </c>
      <c r="Q10" s="63"/>
      <c r="R10" s="1767"/>
      <c r="S10" s="63"/>
      <c r="T10" s="288"/>
      <c r="U10" s="321" t="str">
        <f>IF(SUM(W10:AA10 ) = 0, 0, $W$8 )</f>
        <v>Please complete all cells in row</v>
      </c>
      <c r="V10" s="281"/>
      <c r="W10" s="323">
        <f t="shared" si="0"/>
        <v>1</v>
      </c>
      <c r="X10" s="323">
        <f t="shared" si="0"/>
        <v>1</v>
      </c>
      <c r="Y10" s="323">
        <f t="shared" si="0"/>
        <v>1</v>
      </c>
      <c r="Z10" s="323">
        <f t="shared" si="0"/>
        <v>1</v>
      </c>
      <c r="AA10" s="323">
        <f t="shared" si="0"/>
        <v>1</v>
      </c>
      <c r="AB10" s="323">
        <f t="shared" si="0"/>
        <v>1</v>
      </c>
      <c r="AC10" s="323">
        <f t="shared" si="0"/>
        <v>1</v>
      </c>
      <c r="AD10" s="323">
        <f t="shared" si="0"/>
        <v>1</v>
      </c>
      <c r="AE10" s="281"/>
      <c r="AF10" s="6"/>
      <c r="AG10" s="1805" t="s">
        <v>23511</v>
      </c>
      <c r="AH10" s="1806" t="s">
        <v>21761</v>
      </c>
      <c r="AI10" s="393" t="s">
        <v>23523</v>
      </c>
      <c r="AJ10" s="393" t="s">
        <v>23524</v>
      </c>
      <c r="AK10" s="393" t="s">
        <v>23525</v>
      </c>
      <c r="AL10" s="393" t="s">
        <v>23526</v>
      </c>
      <c r="AM10" s="393" t="s">
        <v>23527</v>
      </c>
      <c r="AN10" s="393" t="s">
        <v>23528</v>
      </c>
      <c r="AO10" s="393" t="s">
        <v>23529</v>
      </c>
      <c r="AP10" s="393" t="s">
        <v>23530</v>
      </c>
      <c r="AQ10" s="397" t="s">
        <v>23531</v>
      </c>
      <c r="AR10" s="10"/>
    </row>
    <row r="11" spans="2:45" s="54" customFormat="1" ht="32.25" customHeight="1">
      <c r="B11" s="1805" t="s">
        <v>23441</v>
      </c>
      <c r="C11" s="1806" t="s">
        <v>21753</v>
      </c>
      <c r="D11" s="375" t="s">
        <v>813</v>
      </c>
      <c r="E11" s="375">
        <v>3</v>
      </c>
      <c r="F11" s="926"/>
      <c r="G11" s="926"/>
      <c r="H11" s="926"/>
      <c r="I11" s="926"/>
      <c r="J11" s="926"/>
      <c r="K11" s="926"/>
      <c r="L11" s="926"/>
      <c r="M11" s="926"/>
      <c r="N11" s="504">
        <f t="shared" ref="N11:N18" si="1">IFERROR(SUM(F11:M11), 0)</f>
        <v>0</v>
      </c>
      <c r="O11" s="10"/>
      <c r="P11" s="386" t="s">
        <v>23532</v>
      </c>
      <c r="Q11" s="63"/>
      <c r="R11" s="1767"/>
      <c r="S11" s="63"/>
      <c r="T11" s="288"/>
      <c r="U11" s="321" t="str">
        <f>IF(SUM(W11:AA11 ) = 0, 0, $W$8 )</f>
        <v>Please complete all cells in row</v>
      </c>
      <c r="V11" s="281"/>
      <c r="W11" s="323">
        <f t="shared" si="0"/>
        <v>1</v>
      </c>
      <c r="X11" s="323">
        <f t="shared" si="0"/>
        <v>1</v>
      </c>
      <c r="Y11" s="323">
        <f t="shared" si="0"/>
        <v>1</v>
      </c>
      <c r="Z11" s="323">
        <f t="shared" si="0"/>
        <v>1</v>
      </c>
      <c r="AA11" s="323">
        <f t="shared" si="0"/>
        <v>1</v>
      </c>
      <c r="AB11" s="323">
        <f t="shared" si="0"/>
        <v>1</v>
      </c>
      <c r="AC11" s="323">
        <f t="shared" si="0"/>
        <v>1</v>
      </c>
      <c r="AD11" s="323">
        <f t="shared" si="0"/>
        <v>1</v>
      </c>
      <c r="AE11" s="281"/>
      <c r="AF11" s="6"/>
      <c r="AG11" s="1805" t="s">
        <v>23441</v>
      </c>
      <c r="AH11" s="1806" t="s">
        <v>21753</v>
      </c>
      <c r="AI11" s="393" t="s">
        <v>23533</v>
      </c>
      <c r="AJ11" s="393" t="s">
        <v>23534</v>
      </c>
      <c r="AK11" s="393" t="s">
        <v>23535</v>
      </c>
      <c r="AL11" s="393" t="s">
        <v>23536</v>
      </c>
      <c r="AM11" s="393" t="s">
        <v>23537</v>
      </c>
      <c r="AN11" s="393" t="s">
        <v>23538</v>
      </c>
      <c r="AO11" s="393" t="s">
        <v>23539</v>
      </c>
      <c r="AP11" s="393" t="s">
        <v>23540</v>
      </c>
      <c r="AQ11" s="397" t="s">
        <v>23541</v>
      </c>
      <c r="AR11" s="10"/>
    </row>
    <row r="12" spans="2:45" s="54" customFormat="1" ht="32.25" customHeight="1">
      <c r="B12" s="1805" t="s">
        <v>23441</v>
      </c>
      <c r="C12" s="1806" t="s">
        <v>21761</v>
      </c>
      <c r="D12" s="375" t="s">
        <v>813</v>
      </c>
      <c r="E12" s="375">
        <v>3</v>
      </c>
      <c r="F12" s="926"/>
      <c r="G12" s="926"/>
      <c r="H12" s="926"/>
      <c r="I12" s="926"/>
      <c r="J12" s="926"/>
      <c r="K12" s="926"/>
      <c r="L12" s="926"/>
      <c r="M12" s="926"/>
      <c r="N12" s="504">
        <f t="shared" si="1"/>
        <v>0</v>
      </c>
      <c r="O12" s="10"/>
      <c r="P12" s="386" t="s">
        <v>23542</v>
      </c>
      <c r="Q12" s="63"/>
      <c r="R12" s="1767"/>
      <c r="S12" s="63"/>
      <c r="T12" s="288"/>
      <c r="U12" s="321" t="str">
        <f>IF(SUM(W12:AA12 ) = 0, 0, $W$8 )</f>
        <v>Please complete all cells in row</v>
      </c>
      <c r="V12" s="281"/>
      <c r="W12" s="323">
        <f t="shared" si="0"/>
        <v>1</v>
      </c>
      <c r="X12" s="323">
        <f t="shared" si="0"/>
        <v>1</v>
      </c>
      <c r="Y12" s="323">
        <f t="shared" si="0"/>
        <v>1</v>
      </c>
      <c r="Z12" s="323">
        <f t="shared" si="0"/>
        <v>1</v>
      </c>
      <c r="AA12" s="323">
        <f t="shared" si="0"/>
        <v>1</v>
      </c>
      <c r="AB12" s="323">
        <f t="shared" si="0"/>
        <v>1</v>
      </c>
      <c r="AC12" s="323">
        <f t="shared" si="0"/>
        <v>1</v>
      </c>
      <c r="AD12" s="323">
        <f t="shared" si="0"/>
        <v>1</v>
      </c>
      <c r="AE12" s="281"/>
      <c r="AF12" s="6"/>
      <c r="AG12" s="1805" t="s">
        <v>23441</v>
      </c>
      <c r="AH12" s="1806" t="s">
        <v>21761</v>
      </c>
      <c r="AI12" s="393" t="s">
        <v>23543</v>
      </c>
      <c r="AJ12" s="393" t="s">
        <v>23544</v>
      </c>
      <c r="AK12" s="393" t="s">
        <v>23545</v>
      </c>
      <c r="AL12" s="393" t="s">
        <v>23546</v>
      </c>
      <c r="AM12" s="393" t="s">
        <v>23547</v>
      </c>
      <c r="AN12" s="393" t="s">
        <v>23548</v>
      </c>
      <c r="AO12" s="393" t="s">
        <v>23549</v>
      </c>
      <c r="AP12" s="393" t="s">
        <v>23550</v>
      </c>
      <c r="AQ12" s="397" t="s">
        <v>23551</v>
      </c>
      <c r="AR12" s="10"/>
    </row>
    <row r="13" spans="2:45" s="54" customFormat="1" ht="32.25" customHeight="1">
      <c r="B13" s="389" t="s">
        <v>23456</v>
      </c>
      <c r="C13" s="1806" t="s">
        <v>21753</v>
      </c>
      <c r="D13" s="375" t="s">
        <v>813</v>
      </c>
      <c r="E13" s="375">
        <v>3</v>
      </c>
      <c r="F13" s="926"/>
      <c r="G13" s="926"/>
      <c r="H13" s="926"/>
      <c r="I13" s="926"/>
      <c r="J13" s="926"/>
      <c r="K13" s="926"/>
      <c r="L13" s="926"/>
      <c r="M13" s="926"/>
      <c r="N13" s="504">
        <f t="shared" si="1"/>
        <v>0</v>
      </c>
      <c r="O13" s="1941"/>
      <c r="P13" s="712" t="s">
        <v>23552</v>
      </c>
      <c r="R13" s="967"/>
      <c r="T13" s="288"/>
      <c r="U13" s="321" t="str">
        <f t="shared" ref="U13:U16" si="2">IF(SUM(W13:AA13 ) = 0, 0, $W$8 )</f>
        <v>Please complete all cells in row</v>
      </c>
      <c r="V13" s="281"/>
      <c r="W13" s="323">
        <f t="shared" ref="W13:W16" si="3" xml:space="preserve"> IF( ISNUMBER(F13), 0, 1 )</f>
        <v>1</v>
      </c>
      <c r="X13" s="323">
        <f t="shared" ref="X13:X16" si="4" xml:space="preserve"> IF( ISNUMBER(G13), 0, 1 )</f>
        <v>1</v>
      </c>
      <c r="Y13" s="323">
        <f t="shared" ref="Y13:Y16" si="5" xml:space="preserve"> IF( ISNUMBER(H13), 0, 1 )</f>
        <v>1</v>
      </c>
      <c r="Z13" s="323">
        <f t="shared" ref="Z13:Z16" si="6" xml:space="preserve"> IF( ISNUMBER(I13), 0, 1 )</f>
        <v>1</v>
      </c>
      <c r="AA13" s="323">
        <f t="shared" ref="AA13:AA16" si="7" xml:space="preserve"> IF( ISNUMBER(J13), 0, 1 )</f>
        <v>1</v>
      </c>
      <c r="AB13" s="323">
        <f t="shared" ref="AB13:AB16" si="8" xml:space="preserve"> IF( ISNUMBER(K13), 0, 1 )</f>
        <v>1</v>
      </c>
      <c r="AC13" s="323">
        <f t="shared" ref="AC13:AC16" si="9" xml:space="preserve"> IF( ISNUMBER(L13), 0, 1 )</f>
        <v>1</v>
      </c>
      <c r="AD13" s="323">
        <f t="shared" ref="AD13:AD16" si="10" xml:space="preserve"> IF( ISNUMBER(M13), 0, 1 )</f>
        <v>1</v>
      </c>
      <c r="AE13" s="281"/>
      <c r="AG13" s="389" t="s">
        <v>23456</v>
      </c>
      <c r="AH13" s="1806" t="s">
        <v>21753</v>
      </c>
      <c r="AI13" s="393" t="s">
        <v>23553</v>
      </c>
      <c r="AJ13" s="393" t="s">
        <v>23554</v>
      </c>
      <c r="AK13" s="393" t="s">
        <v>23555</v>
      </c>
      <c r="AL13" s="393" t="s">
        <v>23556</v>
      </c>
      <c r="AM13" s="393" t="s">
        <v>23557</v>
      </c>
      <c r="AN13" s="393" t="s">
        <v>23558</v>
      </c>
      <c r="AO13" s="393" t="s">
        <v>23559</v>
      </c>
      <c r="AP13" s="393" t="s">
        <v>23560</v>
      </c>
      <c r="AQ13" s="397" t="s">
        <v>23561</v>
      </c>
    </row>
    <row r="14" spans="2:45" s="102" customFormat="1" ht="32.25" customHeight="1">
      <c r="B14" s="389" t="s">
        <v>23456</v>
      </c>
      <c r="C14" s="1806" t="s">
        <v>21761</v>
      </c>
      <c r="D14" s="375" t="s">
        <v>813</v>
      </c>
      <c r="E14" s="375">
        <v>3</v>
      </c>
      <c r="F14" s="926"/>
      <c r="G14" s="926"/>
      <c r="H14" s="926"/>
      <c r="I14" s="926"/>
      <c r="J14" s="926"/>
      <c r="K14" s="926"/>
      <c r="L14" s="926"/>
      <c r="M14" s="926"/>
      <c r="N14" s="504">
        <f t="shared" si="1"/>
        <v>0</v>
      </c>
      <c r="O14" s="1941"/>
      <c r="P14" s="712" t="s">
        <v>23562</v>
      </c>
      <c r="R14" s="967"/>
      <c r="T14" s="288"/>
      <c r="U14" s="321" t="str">
        <f t="shared" si="2"/>
        <v>Please complete all cells in row</v>
      </c>
      <c r="V14" s="281"/>
      <c r="W14" s="323">
        <f t="shared" si="3"/>
        <v>1</v>
      </c>
      <c r="X14" s="323">
        <f t="shared" si="4"/>
        <v>1</v>
      </c>
      <c r="Y14" s="323">
        <f t="shared" si="5"/>
        <v>1</v>
      </c>
      <c r="Z14" s="323">
        <f t="shared" si="6"/>
        <v>1</v>
      </c>
      <c r="AA14" s="323">
        <f t="shared" si="7"/>
        <v>1</v>
      </c>
      <c r="AB14" s="323">
        <f t="shared" si="8"/>
        <v>1</v>
      </c>
      <c r="AC14" s="323">
        <f t="shared" si="9"/>
        <v>1</v>
      </c>
      <c r="AD14" s="323">
        <f t="shared" si="10"/>
        <v>1</v>
      </c>
      <c r="AE14" s="281"/>
      <c r="AG14" s="389" t="s">
        <v>23456</v>
      </c>
      <c r="AH14" s="1806" t="s">
        <v>21761</v>
      </c>
      <c r="AI14" s="393" t="s">
        <v>23563</v>
      </c>
      <c r="AJ14" s="393" t="s">
        <v>23564</v>
      </c>
      <c r="AK14" s="393" t="s">
        <v>23565</v>
      </c>
      <c r="AL14" s="393" t="s">
        <v>23566</v>
      </c>
      <c r="AM14" s="393" t="s">
        <v>23567</v>
      </c>
      <c r="AN14" s="393" t="s">
        <v>23568</v>
      </c>
      <c r="AO14" s="393" t="s">
        <v>23569</v>
      </c>
      <c r="AP14" s="393" t="s">
        <v>23570</v>
      </c>
      <c r="AQ14" s="397" t="s">
        <v>23571</v>
      </c>
    </row>
    <row r="15" spans="2:45" s="102" customFormat="1" ht="32.25" customHeight="1">
      <c r="B15" s="389" t="s">
        <v>23471</v>
      </c>
      <c r="C15" s="1806" t="s">
        <v>21753</v>
      </c>
      <c r="D15" s="375" t="s">
        <v>813</v>
      </c>
      <c r="E15" s="375">
        <v>3</v>
      </c>
      <c r="F15" s="926"/>
      <c r="G15" s="926"/>
      <c r="H15" s="926"/>
      <c r="I15" s="926"/>
      <c r="J15" s="926"/>
      <c r="K15" s="926"/>
      <c r="L15" s="926"/>
      <c r="M15" s="926"/>
      <c r="N15" s="504">
        <f t="shared" si="1"/>
        <v>0</v>
      </c>
      <c r="O15" s="1941"/>
      <c r="P15" s="712" t="s">
        <v>23572</v>
      </c>
      <c r="R15" s="967"/>
      <c r="T15" s="288"/>
      <c r="U15" s="321" t="str">
        <f t="shared" si="2"/>
        <v>Please complete all cells in row</v>
      </c>
      <c r="V15" s="281"/>
      <c r="W15" s="323">
        <f t="shared" si="3"/>
        <v>1</v>
      </c>
      <c r="X15" s="323">
        <f t="shared" si="4"/>
        <v>1</v>
      </c>
      <c r="Y15" s="323">
        <f t="shared" si="5"/>
        <v>1</v>
      </c>
      <c r="Z15" s="323">
        <f t="shared" si="6"/>
        <v>1</v>
      </c>
      <c r="AA15" s="323">
        <f t="shared" si="7"/>
        <v>1</v>
      </c>
      <c r="AB15" s="323">
        <f t="shared" si="8"/>
        <v>1</v>
      </c>
      <c r="AC15" s="323">
        <f t="shared" si="9"/>
        <v>1</v>
      </c>
      <c r="AD15" s="323">
        <f t="shared" si="10"/>
        <v>1</v>
      </c>
      <c r="AE15" s="281"/>
      <c r="AG15" s="389" t="s">
        <v>23471</v>
      </c>
      <c r="AH15" s="1806" t="s">
        <v>21753</v>
      </c>
      <c r="AI15" s="393" t="s">
        <v>23573</v>
      </c>
      <c r="AJ15" s="393" t="s">
        <v>23574</v>
      </c>
      <c r="AK15" s="393" t="s">
        <v>23575</v>
      </c>
      <c r="AL15" s="393" t="s">
        <v>23576</v>
      </c>
      <c r="AM15" s="393" t="s">
        <v>23577</v>
      </c>
      <c r="AN15" s="393" t="s">
        <v>23578</v>
      </c>
      <c r="AO15" s="393" t="s">
        <v>23579</v>
      </c>
      <c r="AP15" s="393" t="s">
        <v>23580</v>
      </c>
      <c r="AQ15" s="397" t="s">
        <v>23581</v>
      </c>
    </row>
    <row r="16" spans="2:45" ht="32.25" customHeight="1">
      <c r="B16" s="389" t="s">
        <v>23471</v>
      </c>
      <c r="C16" s="1806" t="s">
        <v>21761</v>
      </c>
      <c r="D16" s="375" t="s">
        <v>813</v>
      </c>
      <c r="E16" s="375">
        <v>3</v>
      </c>
      <c r="F16" s="926"/>
      <c r="G16" s="926"/>
      <c r="H16" s="926"/>
      <c r="I16" s="926"/>
      <c r="J16" s="926"/>
      <c r="K16" s="926"/>
      <c r="L16" s="926"/>
      <c r="M16" s="926"/>
      <c r="N16" s="504">
        <f t="shared" si="1"/>
        <v>0</v>
      </c>
      <c r="O16" s="1941"/>
      <c r="P16" s="712" t="s">
        <v>23582</v>
      </c>
      <c r="Q16" s="1848"/>
      <c r="R16" s="1760"/>
      <c r="S16" s="1848"/>
      <c r="T16" s="288"/>
      <c r="U16" s="321" t="str">
        <f t="shared" si="2"/>
        <v>Please complete all cells in row</v>
      </c>
      <c r="V16" s="281"/>
      <c r="W16" s="323">
        <f t="shared" si="3"/>
        <v>1</v>
      </c>
      <c r="X16" s="323">
        <f t="shared" si="4"/>
        <v>1</v>
      </c>
      <c r="Y16" s="323">
        <f t="shared" si="5"/>
        <v>1</v>
      </c>
      <c r="Z16" s="323">
        <f t="shared" si="6"/>
        <v>1</v>
      </c>
      <c r="AA16" s="323">
        <f t="shared" si="7"/>
        <v>1</v>
      </c>
      <c r="AB16" s="323">
        <f t="shared" si="8"/>
        <v>1</v>
      </c>
      <c r="AC16" s="323">
        <f t="shared" si="9"/>
        <v>1</v>
      </c>
      <c r="AD16" s="323">
        <f t="shared" si="10"/>
        <v>1</v>
      </c>
      <c r="AE16" s="281"/>
      <c r="AF16" s="1902"/>
      <c r="AG16" s="389" t="s">
        <v>23471</v>
      </c>
      <c r="AH16" s="1806" t="s">
        <v>21761</v>
      </c>
      <c r="AI16" s="393" t="s">
        <v>23583</v>
      </c>
      <c r="AJ16" s="393" t="s">
        <v>23584</v>
      </c>
      <c r="AK16" s="393" t="s">
        <v>23585</v>
      </c>
      <c r="AL16" s="393" t="s">
        <v>23586</v>
      </c>
      <c r="AM16" s="393" t="s">
        <v>23587</v>
      </c>
      <c r="AN16" s="393" t="s">
        <v>23588</v>
      </c>
      <c r="AO16" s="393" t="s">
        <v>23589</v>
      </c>
      <c r="AP16" s="393" t="s">
        <v>23590</v>
      </c>
      <c r="AQ16" s="397" t="s">
        <v>23591</v>
      </c>
      <c r="AR16" s="1938"/>
      <c r="AS16" s="1902"/>
    </row>
    <row r="17" spans="2:44" ht="32.25" customHeight="1">
      <c r="B17" s="1805" t="s">
        <v>23592</v>
      </c>
      <c r="C17" s="1806" t="s">
        <v>21753</v>
      </c>
      <c r="D17" s="375" t="s">
        <v>813</v>
      </c>
      <c r="E17" s="375">
        <v>3</v>
      </c>
      <c r="F17" s="501">
        <f>IFERROR(F9 + F11 + F13 + F15, 0)</f>
        <v>0</v>
      </c>
      <c r="G17" s="501">
        <f t="shared" ref="G17:M18" si="11">IFERROR(G9 + G11 + G13 + G15, 0)</f>
        <v>0</v>
      </c>
      <c r="H17" s="501">
        <f t="shared" si="11"/>
        <v>0</v>
      </c>
      <c r="I17" s="501">
        <f t="shared" si="11"/>
        <v>0</v>
      </c>
      <c r="J17" s="501">
        <f t="shared" si="11"/>
        <v>0</v>
      </c>
      <c r="K17" s="501">
        <f t="shared" si="11"/>
        <v>0</v>
      </c>
      <c r="L17" s="501">
        <f t="shared" si="11"/>
        <v>0</v>
      </c>
      <c r="M17" s="501">
        <f t="shared" si="11"/>
        <v>0</v>
      </c>
      <c r="N17" s="504">
        <f t="shared" si="1"/>
        <v>0</v>
      </c>
      <c r="O17" s="10"/>
      <c r="P17" s="386" t="s">
        <v>23593</v>
      </c>
      <c r="Q17" s="63"/>
      <c r="R17" s="1767"/>
      <c r="S17" s="63"/>
      <c r="T17" s="288"/>
      <c r="U17" s="54"/>
      <c r="V17" s="281"/>
      <c r="W17" s="54"/>
      <c r="X17" s="54"/>
      <c r="Y17" s="54"/>
      <c r="Z17" s="54"/>
      <c r="AA17" s="54"/>
      <c r="AB17" s="54"/>
      <c r="AC17" s="54"/>
      <c r="AD17" s="54"/>
      <c r="AE17" s="281"/>
      <c r="AF17" s="6"/>
      <c r="AG17" s="1805" t="s">
        <v>23592</v>
      </c>
      <c r="AH17" s="1806" t="s">
        <v>21753</v>
      </c>
      <c r="AI17" s="393" t="s">
        <v>23594</v>
      </c>
      <c r="AJ17" s="393" t="s">
        <v>23595</v>
      </c>
      <c r="AK17" s="393" t="s">
        <v>23596</v>
      </c>
      <c r="AL17" s="393" t="s">
        <v>23597</v>
      </c>
      <c r="AM17" s="393" t="s">
        <v>23598</v>
      </c>
      <c r="AN17" s="393" t="s">
        <v>23599</v>
      </c>
      <c r="AO17" s="393" t="s">
        <v>23600</v>
      </c>
      <c r="AP17" s="393" t="s">
        <v>23601</v>
      </c>
      <c r="AQ17" s="397" t="s">
        <v>23602</v>
      </c>
      <c r="AR17" s="10"/>
    </row>
    <row r="18" spans="2:44" ht="32.25" customHeight="1">
      <c r="B18" s="1805" t="s">
        <v>23502</v>
      </c>
      <c r="C18" s="1806" t="s">
        <v>21761</v>
      </c>
      <c r="D18" s="375" t="s">
        <v>813</v>
      </c>
      <c r="E18" s="375">
        <v>3</v>
      </c>
      <c r="F18" s="501">
        <f>IFERROR(F10 + F12 + F14 + F16, 0)</f>
        <v>0</v>
      </c>
      <c r="G18" s="501">
        <f t="shared" si="11"/>
        <v>0</v>
      </c>
      <c r="H18" s="501">
        <f t="shared" si="11"/>
        <v>0</v>
      </c>
      <c r="I18" s="501">
        <f t="shared" si="11"/>
        <v>0</v>
      </c>
      <c r="J18" s="501">
        <f t="shared" si="11"/>
        <v>0</v>
      </c>
      <c r="K18" s="501">
        <f t="shared" si="11"/>
        <v>0</v>
      </c>
      <c r="L18" s="501">
        <f t="shared" si="11"/>
        <v>0</v>
      </c>
      <c r="M18" s="501">
        <f t="shared" si="11"/>
        <v>0</v>
      </c>
      <c r="N18" s="504">
        <f t="shared" si="1"/>
        <v>0</v>
      </c>
      <c r="O18" s="10"/>
      <c r="P18" s="386" t="s">
        <v>23603</v>
      </c>
      <c r="Q18" s="63"/>
      <c r="R18" s="1767"/>
      <c r="S18" s="63"/>
      <c r="T18" s="289"/>
      <c r="U18" s="102"/>
      <c r="V18" s="290"/>
      <c r="W18" s="102"/>
      <c r="X18" s="102"/>
      <c r="Y18" s="102"/>
      <c r="Z18" s="102"/>
      <c r="AA18" s="102"/>
      <c r="AB18" s="102"/>
      <c r="AC18" s="102"/>
      <c r="AD18" s="102"/>
      <c r="AE18" s="290"/>
      <c r="AF18" s="253"/>
      <c r="AG18" s="1805" t="s">
        <v>23592</v>
      </c>
      <c r="AH18" s="1806" t="s">
        <v>21761</v>
      </c>
      <c r="AI18" s="393" t="s">
        <v>23604</v>
      </c>
      <c r="AJ18" s="393" t="s">
        <v>23605</v>
      </c>
      <c r="AK18" s="393" t="s">
        <v>23606</v>
      </c>
      <c r="AL18" s="393" t="s">
        <v>23607</v>
      </c>
      <c r="AM18" s="393" t="s">
        <v>23608</v>
      </c>
      <c r="AN18" s="393" t="s">
        <v>23609</v>
      </c>
      <c r="AO18" s="393" t="s">
        <v>23610</v>
      </c>
      <c r="AP18" s="393" t="s">
        <v>23611</v>
      </c>
      <c r="AQ18" s="397" t="s">
        <v>23612</v>
      </c>
      <c r="AR18" s="10"/>
    </row>
    <row r="19" spans="2:44" ht="32.25" customHeight="1" thickBot="1">
      <c r="B19" s="1809" t="s">
        <v>23502</v>
      </c>
      <c r="C19" s="1810" t="s">
        <v>21769</v>
      </c>
      <c r="D19" s="382" t="s">
        <v>813</v>
      </c>
      <c r="E19" s="382">
        <v>3</v>
      </c>
      <c r="F19" s="391">
        <f>IFERROR(F17 + F18, 0)</f>
        <v>0</v>
      </c>
      <c r="G19" s="391">
        <f t="shared" ref="G19:M19" si="12">IFERROR(G17 + G18, 0)</f>
        <v>0</v>
      </c>
      <c r="H19" s="391">
        <f t="shared" si="12"/>
        <v>0</v>
      </c>
      <c r="I19" s="391">
        <f t="shared" si="12"/>
        <v>0</v>
      </c>
      <c r="J19" s="391">
        <f t="shared" si="12"/>
        <v>0</v>
      </c>
      <c r="K19" s="391">
        <f t="shared" si="12"/>
        <v>0</v>
      </c>
      <c r="L19" s="391">
        <f t="shared" si="12"/>
        <v>0</v>
      </c>
      <c r="M19" s="391">
        <f t="shared" si="12"/>
        <v>0</v>
      </c>
      <c r="N19" s="392">
        <f>IFERROR(SUM(F19:M19), 0)</f>
        <v>0</v>
      </c>
      <c r="O19" s="10"/>
      <c r="P19" s="387" t="s">
        <v>23613</v>
      </c>
      <c r="Q19" s="63"/>
      <c r="R19" s="1768"/>
      <c r="S19" s="63"/>
      <c r="T19" s="289"/>
      <c r="U19" s="102"/>
      <c r="V19" s="290"/>
      <c r="W19" s="102"/>
      <c r="X19" s="102"/>
      <c r="Y19" s="102"/>
      <c r="Z19" s="102"/>
      <c r="AA19" s="102"/>
      <c r="AB19" s="102"/>
      <c r="AC19" s="102"/>
      <c r="AD19" s="102"/>
      <c r="AE19" s="290"/>
      <c r="AF19" s="253"/>
      <c r="AG19" s="1809" t="s">
        <v>23502</v>
      </c>
      <c r="AH19" s="1810" t="s">
        <v>21769</v>
      </c>
      <c r="AI19" s="505" t="s">
        <v>23614</v>
      </c>
      <c r="AJ19" s="505" t="s">
        <v>23615</v>
      </c>
      <c r="AK19" s="505" t="s">
        <v>23616</v>
      </c>
      <c r="AL19" s="505" t="s">
        <v>23617</v>
      </c>
      <c r="AM19" s="505" t="s">
        <v>23618</v>
      </c>
      <c r="AN19" s="505" t="s">
        <v>23619</v>
      </c>
      <c r="AO19" s="505" t="s">
        <v>23620</v>
      </c>
      <c r="AP19" s="505" t="s">
        <v>23621</v>
      </c>
      <c r="AQ19" s="506" t="s">
        <v>23622</v>
      </c>
      <c r="AR19" s="10"/>
    </row>
  </sheetData>
  <sheetProtection algorithmName="SHA-512" hashValue="8tG0ShrrvEiOn/MBH28GjN/XeY1XTKj01NTYAYxnwbCpdoyvQrFgoLCBdEk+0Vzn2Kp3ayR329/zYR/KPkbqEg==" saltValue="JMixBh7/pqTZvkiOkINCkg==" spinCount="100000" sheet="1" objects="1" scenarios="1"/>
  <mergeCells count="22">
    <mergeCell ref="B1:N1"/>
    <mergeCell ref="O1:P1"/>
    <mergeCell ref="AG1:AQ1"/>
    <mergeCell ref="AG3:AQ3"/>
    <mergeCell ref="B3:R3"/>
    <mergeCell ref="B2:N2"/>
    <mergeCell ref="AG2:AQ2"/>
    <mergeCell ref="D5:D7"/>
    <mergeCell ref="E5:E7"/>
    <mergeCell ref="F5:N5"/>
    <mergeCell ref="P5:P7"/>
    <mergeCell ref="B5:C7"/>
    <mergeCell ref="AI5:AQ5"/>
    <mergeCell ref="F6:J6"/>
    <mergeCell ref="K6:M6"/>
    <mergeCell ref="N6:N7"/>
    <mergeCell ref="AI6:AM6"/>
    <mergeCell ref="AN6:AP6"/>
    <mergeCell ref="AQ6:AQ7"/>
    <mergeCell ref="W7:AD7"/>
    <mergeCell ref="R5:R7"/>
    <mergeCell ref="AG5:AH7"/>
  </mergeCells>
  <conditionalFormatting sqref="U9:U16">
    <cfRule type="cellIs" dxfId="76" priority="1" operator="equal">
      <formula>0</formula>
    </cfRule>
  </conditionalFormatting>
  <dataValidations count="1">
    <dataValidation type="custom" allowBlank="1" showErrorMessage="1" errorTitle="Input Error" error="Please enter a numeric value." sqref="F9:M16">
      <formula1>ISNUMBER(F9)</formula1>
    </dataValidation>
  </dataValidations>
  <pageMargins left="0.7" right="0.7" top="0.75" bottom="0.75" header="0.3" footer="0.3"/>
  <pageSetup paperSize="8" scale="66" fitToHeight="0" orientation="portrait" r:id="rId1"/>
  <headerFooter>
    <oddHeader>&amp;L&amp;F&amp;CSheet: &amp;A&amp;ROFFICIAL</oddHeader>
    <oddFooter>&amp;LPrinted on: &amp;D at &amp;T&amp;CPage &amp;P of &amp;N&amp;ROfwat</oddFooter>
  </headerFooter>
  <ignoredErrors>
    <ignoredError sqref="N9:N18" formulaRange="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B1:AI12"/>
  <sheetViews>
    <sheetView showGridLines="0" topLeftCell="A4" zoomScale="80" zoomScaleNormal="80" zoomScaleSheetLayoutView="100" workbookViewId="0">
      <selection activeCell="H10" sqref="H10"/>
    </sheetView>
  </sheetViews>
  <sheetFormatPr defaultColWidth="9" defaultRowHeight="24" customHeight="1"/>
  <cols>
    <col min="1" max="1" width="1.625" style="312" customWidth="1"/>
    <col min="2" max="2" width="36.125" style="312" customWidth="1"/>
    <col min="3" max="3" width="7" style="312" customWidth="1"/>
    <col min="4" max="4" width="5.5" style="312" customWidth="1"/>
    <col min="5" max="7" width="12.5" style="312" customWidth="1"/>
    <col min="8" max="8" width="12.5" style="16" customWidth="1"/>
    <col min="9" max="9" width="12.5" style="312" customWidth="1"/>
    <col min="10" max="10" width="1.625" style="312" customWidth="1"/>
    <col min="11" max="11" width="12.5" style="312" customWidth="1"/>
    <col min="12" max="12" width="1.625" style="314" customWidth="1"/>
    <col min="13" max="13" width="33.625" style="314" customWidth="1"/>
    <col min="14" max="15" width="1.625" style="314" customWidth="1"/>
    <col min="16" max="16" width="25" style="314" customWidth="1"/>
    <col min="17" max="17" width="1.625" style="314" customWidth="1"/>
    <col min="18" max="21" width="5.625" style="314" hidden="1" customWidth="1"/>
    <col min="22" max="22" width="1.625" style="314" hidden="1" customWidth="1"/>
    <col min="23" max="23" width="1.625" style="314" customWidth="1"/>
    <col min="24" max="24" width="36.125" style="314" customWidth="1"/>
    <col min="25" max="27" width="15" style="314" customWidth="1"/>
    <col min="28" max="28" width="15" style="31" customWidth="1"/>
    <col min="29" max="29" width="15" style="314" customWidth="1"/>
    <col min="30" max="30" width="1.625" style="314" customWidth="1"/>
    <col min="31" max="35" width="9" style="314"/>
    <col min="36" max="16384" width="9" style="312"/>
  </cols>
  <sheetData>
    <row r="1" spans="2:35" s="135" customFormat="1" ht="29.25" customHeight="1">
      <c r="B1" s="2282" t="s">
        <v>23623</v>
      </c>
      <c r="C1" s="2282"/>
      <c r="D1" s="2282"/>
      <c r="E1" s="2282"/>
      <c r="F1" s="2282"/>
      <c r="G1" s="2282"/>
      <c r="H1" s="2282"/>
      <c r="I1" s="2282"/>
      <c r="J1" s="330"/>
      <c r="K1" s="31"/>
      <c r="L1" s="31"/>
      <c r="M1" s="31"/>
      <c r="N1" s="31"/>
      <c r="O1" s="305"/>
      <c r="P1" s="331"/>
      <c r="Q1" s="305"/>
      <c r="V1" s="305"/>
      <c r="W1" s="331"/>
      <c r="X1" s="2282" t="s">
        <v>23623</v>
      </c>
      <c r="Y1" s="2282"/>
      <c r="Z1" s="2282"/>
      <c r="AA1" s="2282"/>
      <c r="AB1" s="2282"/>
      <c r="AC1" s="2282"/>
      <c r="AD1" s="330"/>
    </row>
    <row r="2" spans="2:35" s="135" customFormat="1" ht="29.25" customHeight="1">
      <c r="B2" s="2282" t="str">
        <f>Validation!B4</f>
        <v>South Staffordshire / Cambridge Water</v>
      </c>
      <c r="C2" s="2282"/>
      <c r="D2" s="2282"/>
      <c r="E2" s="2282"/>
      <c r="F2" s="2282"/>
      <c r="G2" s="2282"/>
      <c r="H2" s="2282"/>
      <c r="I2" s="2282"/>
      <c r="J2" s="330"/>
      <c r="K2" s="31"/>
      <c r="L2" s="31"/>
      <c r="M2" s="31"/>
      <c r="N2" s="31"/>
      <c r="O2" s="305"/>
      <c r="P2" s="331"/>
      <c r="Q2" s="305"/>
      <c r="V2" s="305"/>
      <c r="W2" s="331"/>
      <c r="X2" s="2282" t="str">
        <f>Validation!B4</f>
        <v>South Staffordshire / Cambridge Water</v>
      </c>
      <c r="Y2" s="2282"/>
      <c r="Z2" s="2282"/>
      <c r="AA2" s="2282"/>
      <c r="AB2" s="2282"/>
      <c r="AC2" s="2282"/>
      <c r="AD2" s="330"/>
    </row>
    <row r="3" spans="2:35" ht="44.25" customHeight="1">
      <c r="B3" s="2197" t="s">
        <v>746</v>
      </c>
      <c r="C3" s="2197"/>
      <c r="D3" s="2197"/>
      <c r="E3" s="2197"/>
      <c r="F3" s="2197"/>
      <c r="G3" s="2197"/>
      <c r="H3" s="2197"/>
      <c r="I3" s="2197"/>
      <c r="J3" s="2197"/>
      <c r="K3" s="2197"/>
      <c r="L3" s="2197"/>
      <c r="M3" s="2197"/>
      <c r="N3" s="31"/>
      <c r="O3" s="1957"/>
      <c r="P3" s="430" t="s">
        <v>798</v>
      </c>
      <c r="Q3" s="1895"/>
      <c r="R3" s="1848"/>
      <c r="S3" s="1848"/>
      <c r="T3" s="1848"/>
      <c r="U3" s="1848"/>
      <c r="V3" s="1895"/>
      <c r="W3" s="1902"/>
      <c r="X3" s="2197" t="s">
        <v>23624</v>
      </c>
      <c r="Y3" s="2197"/>
      <c r="Z3" s="2197"/>
      <c r="AA3" s="2197"/>
      <c r="AB3" s="2197"/>
      <c r="AC3" s="2197"/>
      <c r="AD3" s="93"/>
      <c r="AE3" s="1848"/>
      <c r="AF3" s="1848"/>
      <c r="AG3" s="1848"/>
      <c r="AH3" s="1848"/>
      <c r="AI3" s="1848"/>
    </row>
    <row r="4" spans="2:35" ht="14.25" customHeight="1" thickBot="1">
      <c r="B4" s="3"/>
      <c r="C4" s="3"/>
      <c r="D4" s="3"/>
      <c r="E4" s="3"/>
      <c r="F4" s="3"/>
      <c r="G4" s="3"/>
      <c r="H4" s="3"/>
      <c r="I4" s="3"/>
      <c r="J4" s="93"/>
      <c r="K4" s="31"/>
      <c r="L4" s="31"/>
      <c r="M4" s="31"/>
      <c r="N4" s="31"/>
      <c r="O4" s="1957"/>
      <c r="P4" s="1902"/>
      <c r="Q4" s="1895"/>
      <c r="R4" s="1848"/>
      <c r="S4" s="1848"/>
      <c r="T4" s="1848"/>
      <c r="U4" s="1848"/>
      <c r="V4" s="1895"/>
      <c r="W4" s="1902"/>
      <c r="X4" s="3"/>
      <c r="Y4" s="3"/>
      <c r="Z4" s="3"/>
      <c r="AA4" s="3"/>
      <c r="AB4" s="3"/>
      <c r="AC4" s="3"/>
      <c r="AD4" s="93"/>
      <c r="AE4" s="1848"/>
      <c r="AF4" s="1848"/>
      <c r="AG4" s="1848"/>
      <c r="AH4" s="1848"/>
      <c r="AI4" s="1848"/>
    </row>
    <row r="5" spans="2:35" ht="56.25" customHeight="1" thickBot="1">
      <c r="B5" s="512" t="s">
        <v>800</v>
      </c>
      <c r="C5" s="488" t="s">
        <v>801</v>
      </c>
      <c r="D5" s="488" t="s">
        <v>802</v>
      </c>
      <c r="E5" s="488" t="s">
        <v>1737</v>
      </c>
      <c r="F5" s="488" t="s">
        <v>2737</v>
      </c>
      <c r="G5" s="488" t="s">
        <v>2515</v>
      </c>
      <c r="H5" s="488" t="s">
        <v>1740</v>
      </c>
      <c r="I5" s="513" t="s">
        <v>1016</v>
      </c>
      <c r="J5" s="1938"/>
      <c r="K5" s="514" t="s">
        <v>806</v>
      </c>
      <c r="L5" s="14"/>
      <c r="M5" s="514" t="s">
        <v>807</v>
      </c>
      <c r="N5" s="14"/>
      <c r="O5" s="1957"/>
      <c r="P5" s="299"/>
      <c r="Q5" s="1895"/>
      <c r="R5" s="2198" t="s">
        <v>799</v>
      </c>
      <c r="S5" s="2283"/>
      <c r="T5" s="2283"/>
      <c r="U5" s="2283"/>
      <c r="V5" s="316"/>
      <c r="W5" s="714"/>
      <c r="X5" s="512" t="s">
        <v>800</v>
      </c>
      <c r="Y5" s="488" t="s">
        <v>1737</v>
      </c>
      <c r="Z5" s="488" t="s">
        <v>2737</v>
      </c>
      <c r="AA5" s="488" t="s">
        <v>2515</v>
      </c>
      <c r="AB5" s="488" t="s">
        <v>1740</v>
      </c>
      <c r="AC5" s="513" t="s">
        <v>1016</v>
      </c>
      <c r="AD5" s="1938"/>
      <c r="AE5" s="1848"/>
      <c r="AF5" s="1848"/>
      <c r="AG5" s="1848"/>
      <c r="AH5" s="1848"/>
      <c r="AI5" s="1848"/>
    </row>
    <row r="6" spans="2:35" s="54" customFormat="1" ht="14.25" customHeight="1" thickBot="1">
      <c r="B6" s="94"/>
      <c r="C6" s="94"/>
      <c r="D6" s="94"/>
      <c r="E6" s="95"/>
      <c r="F6" s="95"/>
      <c r="G6" s="95"/>
      <c r="H6" s="95"/>
      <c r="I6" s="95"/>
      <c r="J6" s="42"/>
      <c r="K6" s="95"/>
      <c r="L6" s="95"/>
      <c r="M6" s="95"/>
      <c r="N6" s="95"/>
      <c r="O6" s="301"/>
      <c r="P6" s="6"/>
      <c r="Q6" s="281"/>
      <c r="R6" s="317" t="s">
        <v>808</v>
      </c>
      <c r="V6" s="281"/>
      <c r="W6" s="6"/>
      <c r="X6" s="94"/>
      <c r="Y6" s="95"/>
      <c r="Z6" s="95"/>
      <c r="AA6" s="95"/>
      <c r="AB6" s="95"/>
      <c r="AC6" s="95"/>
      <c r="AD6" s="42"/>
    </row>
    <row r="7" spans="2:35" s="54" customFormat="1" ht="20.25" customHeight="1" thickBot="1">
      <c r="B7" s="378" t="s">
        <v>23625</v>
      </c>
      <c r="C7" s="279"/>
      <c r="D7" s="279"/>
      <c r="E7" s="14"/>
      <c r="F7" s="14"/>
      <c r="G7" s="96"/>
      <c r="H7" s="96"/>
      <c r="I7" s="56"/>
      <c r="J7" s="56"/>
      <c r="K7" s="97"/>
      <c r="L7" s="72"/>
      <c r="M7" s="72"/>
      <c r="N7" s="72"/>
      <c r="O7" s="301"/>
      <c r="P7" s="6"/>
      <c r="Q7" s="281"/>
      <c r="V7" s="281"/>
      <c r="W7" s="6"/>
      <c r="X7" s="378" t="s">
        <v>23625</v>
      </c>
      <c r="Y7" s="14"/>
      <c r="Z7" s="14"/>
      <c r="AA7" s="96"/>
      <c r="AB7" s="96"/>
      <c r="AC7" s="56"/>
      <c r="AD7" s="56"/>
    </row>
    <row r="8" spans="2:35" s="54" customFormat="1" ht="45.75" customHeight="1" thickBot="1">
      <c r="B8" s="394" t="s">
        <v>2354</v>
      </c>
      <c r="C8" s="379" t="s">
        <v>813</v>
      </c>
      <c r="D8" s="379">
        <v>3</v>
      </c>
      <c r="E8" s="924">
        <v>0</v>
      </c>
      <c r="F8" s="1998">
        <v>2.609</v>
      </c>
      <c r="G8" s="924">
        <v>0</v>
      </c>
      <c r="H8" s="924">
        <v>0</v>
      </c>
      <c r="I8" s="503">
        <f>IFERROR(SUM(E8:H8), 0)</f>
        <v>2.609</v>
      </c>
      <c r="J8" s="56"/>
      <c r="K8" s="385" t="s">
        <v>23626</v>
      </c>
      <c r="L8" s="270"/>
      <c r="M8" s="961"/>
      <c r="N8" s="270"/>
      <c r="O8" s="301"/>
      <c r="P8" s="321">
        <f>IF(SUM(R8:U8 ) = 0, 0, $R$6 )</f>
        <v>0</v>
      </c>
      <c r="Q8" s="281"/>
      <c r="R8" s="323">
        <f t="shared" ref="R8:U9" si="0" xml:space="preserve"> IF( ISNUMBER(E8), 0, 1 )</f>
        <v>0</v>
      </c>
      <c r="S8" s="323">
        <f t="shared" si="0"/>
        <v>0</v>
      </c>
      <c r="T8" s="323">
        <f t="shared" si="0"/>
        <v>0</v>
      </c>
      <c r="U8" s="323">
        <f t="shared" si="0"/>
        <v>0</v>
      </c>
      <c r="V8" s="281"/>
      <c r="W8" s="6"/>
      <c r="X8" s="394" t="s">
        <v>2354</v>
      </c>
      <c r="Y8" s="395" t="s">
        <v>23627</v>
      </c>
      <c r="Z8" s="395" t="s">
        <v>23628</v>
      </c>
      <c r="AA8" s="395" t="s">
        <v>23629</v>
      </c>
      <c r="AB8" s="395" t="s">
        <v>23630</v>
      </c>
      <c r="AC8" s="396" t="s">
        <v>23631</v>
      </c>
      <c r="AD8" s="56"/>
    </row>
    <row r="9" spans="2:35" s="54" customFormat="1" ht="45.75" customHeight="1">
      <c r="B9" s="1805" t="s">
        <v>2360</v>
      </c>
      <c r="C9" s="375" t="s">
        <v>813</v>
      </c>
      <c r="D9" s="375">
        <v>3</v>
      </c>
      <c r="E9" s="926">
        <v>0</v>
      </c>
      <c r="F9" s="1998">
        <v>0.377</v>
      </c>
      <c r="G9" s="926">
        <v>0</v>
      </c>
      <c r="H9" s="926">
        <v>0</v>
      </c>
      <c r="I9" s="504">
        <f>IFERROR(SUM(E9:H9), 0)</f>
        <v>0.377</v>
      </c>
      <c r="J9" s="56"/>
      <c r="K9" s="386" t="s">
        <v>23632</v>
      </c>
      <c r="L9" s="270"/>
      <c r="M9" s="962"/>
      <c r="N9" s="270"/>
      <c r="O9" s="301"/>
      <c r="P9" s="321">
        <f>IF(SUM(R9:U9 ) = 0, 0, $R$6 )</f>
        <v>0</v>
      </c>
      <c r="Q9" s="281"/>
      <c r="R9" s="323">
        <f t="shared" si="0"/>
        <v>0</v>
      </c>
      <c r="S9" s="323">
        <f t="shared" si="0"/>
        <v>0</v>
      </c>
      <c r="T9" s="323">
        <f t="shared" si="0"/>
        <v>0</v>
      </c>
      <c r="U9" s="323">
        <f t="shared" si="0"/>
        <v>0</v>
      </c>
      <c r="V9" s="281"/>
      <c r="W9" s="6"/>
      <c r="X9" s="1805" t="s">
        <v>2360</v>
      </c>
      <c r="Y9" s="393" t="s">
        <v>23633</v>
      </c>
      <c r="Z9" s="393" t="s">
        <v>23634</v>
      </c>
      <c r="AA9" s="393" t="s">
        <v>23635</v>
      </c>
      <c r="AB9" s="393" t="s">
        <v>23636</v>
      </c>
      <c r="AC9" s="397" t="s">
        <v>23637</v>
      </c>
      <c r="AD9" s="56"/>
    </row>
    <row r="10" spans="2:35" s="54" customFormat="1" ht="45.75" customHeight="1" thickBot="1">
      <c r="B10" s="1809" t="s">
        <v>23638</v>
      </c>
      <c r="C10" s="382" t="s">
        <v>813</v>
      </c>
      <c r="D10" s="382">
        <v>3</v>
      </c>
      <c r="E10" s="391">
        <f>IFERROR(SUM(E8:E9), 0)</f>
        <v>0</v>
      </c>
      <c r="F10" s="391">
        <f t="shared" ref="F10:H10" si="1">IFERROR(SUM(F8:F9), 0)</f>
        <v>2.9859999999999998</v>
      </c>
      <c r="G10" s="391">
        <f t="shared" si="1"/>
        <v>0</v>
      </c>
      <c r="H10" s="391">
        <f t="shared" si="1"/>
        <v>0</v>
      </c>
      <c r="I10" s="392">
        <f>IFERROR(SUM(E10:H10), 0)</f>
        <v>2.9859999999999998</v>
      </c>
      <c r="J10" s="56"/>
      <c r="K10" s="387" t="s">
        <v>23639</v>
      </c>
      <c r="L10" s="270"/>
      <c r="M10" s="963"/>
      <c r="N10" s="270"/>
      <c r="O10" s="301"/>
      <c r="P10" s="6"/>
      <c r="Q10" s="281"/>
      <c r="V10" s="281"/>
      <c r="W10" s="6"/>
      <c r="X10" s="1809" t="s">
        <v>23638</v>
      </c>
      <c r="Y10" s="505" t="s">
        <v>23640</v>
      </c>
      <c r="Z10" s="505" t="s">
        <v>23641</v>
      </c>
      <c r="AA10" s="505" t="s">
        <v>23642</v>
      </c>
      <c r="AB10" s="505" t="s">
        <v>23643</v>
      </c>
      <c r="AC10" s="506" t="s">
        <v>23644</v>
      </c>
      <c r="AD10" s="56"/>
    </row>
    <row r="11" spans="2:35" ht="9" customHeight="1">
      <c r="B11" s="7"/>
      <c r="C11" s="7"/>
      <c r="D11" s="7"/>
      <c r="E11" s="7"/>
      <c r="F11" s="7"/>
      <c r="G11" s="7"/>
      <c r="H11" s="66"/>
      <c r="I11" s="7"/>
      <c r="J11" s="1938"/>
      <c r="K11" s="1938"/>
      <c r="L11" s="1938"/>
      <c r="M11" s="1938"/>
      <c r="N11" s="1938"/>
      <c r="O11" s="1938"/>
      <c r="P11" s="1902"/>
      <c r="Q11" s="1902"/>
      <c r="R11" s="1902"/>
      <c r="S11" s="1902"/>
      <c r="T11" s="1902"/>
      <c r="U11" s="1902"/>
      <c r="V11" s="1902"/>
      <c r="W11" s="1902"/>
      <c r="X11" s="7"/>
      <c r="Y11" s="7"/>
      <c r="Z11" s="7"/>
      <c r="AA11" s="7"/>
      <c r="AB11" s="66"/>
      <c r="AC11" s="7"/>
      <c r="AD11" s="1938"/>
      <c r="AE11" s="1902"/>
      <c r="AF11" s="1902"/>
      <c r="AG11" s="1902"/>
      <c r="AH11" s="1902"/>
      <c r="AI11" s="1902"/>
    </row>
    <row r="12" spans="2:35" ht="24" customHeight="1">
      <c r="B12" s="1902"/>
      <c r="C12" s="1902"/>
      <c r="D12" s="1902"/>
      <c r="E12" s="1902"/>
      <c r="F12" s="1902"/>
      <c r="G12" s="1902"/>
      <c r="H12" s="31"/>
      <c r="I12" s="1902"/>
      <c r="J12" s="1902"/>
      <c r="K12" s="1902"/>
      <c r="L12" s="1902"/>
      <c r="M12" s="1902"/>
      <c r="N12" s="1902"/>
      <c r="O12" s="1902"/>
      <c r="P12" s="1902"/>
      <c r="Q12" s="1902"/>
      <c r="R12" s="1902"/>
      <c r="S12" s="1902"/>
      <c r="T12" s="1902"/>
      <c r="U12" s="1902"/>
      <c r="V12" s="1902"/>
      <c r="W12" s="1902"/>
      <c r="X12" s="1902"/>
      <c r="Y12" s="1902"/>
      <c r="Z12" s="1902"/>
      <c r="AA12" s="1902"/>
      <c r="AC12" s="1902"/>
      <c r="AD12" s="1902"/>
      <c r="AE12" s="1902"/>
      <c r="AF12" s="1902"/>
      <c r="AG12" s="1902"/>
      <c r="AH12" s="1902"/>
      <c r="AI12" s="1902"/>
    </row>
  </sheetData>
  <sheetProtection algorithmName="SHA-512" hashValue="b5gq3MV0bmYnv9JKetzWr5BfoyehvRCpD6D6Ufv4covHoIMM62FBE3FGqrOih4rpCCkx8StlgUZhCpV4vh1RpA==" saltValue="zbffTBf1xjcwQGQctu+1fg==" spinCount="100000" sheet="1" objects="1" scenarios="1"/>
  <mergeCells count="7">
    <mergeCell ref="B1:I1"/>
    <mergeCell ref="X1:AC1"/>
    <mergeCell ref="X3:AC3"/>
    <mergeCell ref="R5:U5"/>
    <mergeCell ref="B3:M3"/>
    <mergeCell ref="B2:I2"/>
    <mergeCell ref="X2:AC2"/>
  </mergeCells>
  <conditionalFormatting sqref="P8:P9">
    <cfRule type="cellIs" dxfId="75" priority="1" operator="equal">
      <formula>0</formula>
    </cfRule>
  </conditionalFormatting>
  <dataValidations count="1">
    <dataValidation type="custom" allowBlank="1" showErrorMessage="1" errorTitle="Input Error" error="Please input a numeric value." sqref="E8:H9">
      <formula1>ISNUMBER(E8)</formula1>
    </dataValidation>
  </dataValidations>
  <pageMargins left="0.7" right="0.7" top="0.75" bottom="0.75" header="0.3" footer="0.3"/>
  <pageSetup paperSize="8" scale="73" fitToHeight="0" orientation="portrait" r:id="rId1"/>
  <headerFooter>
    <oddHeader>&amp;L&amp;F&amp;CSheet: &amp;A&amp;ROFFICIAL</oddHeader>
    <oddFooter>&amp;LPrinted on: &amp;D at &amp;T&amp;CPage &amp;P of &amp;N&amp;ROfwat</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B1:W38"/>
  <sheetViews>
    <sheetView showGridLines="0" topLeftCell="A19" zoomScale="80" zoomScaleNormal="80" zoomScaleSheetLayoutView="100" workbookViewId="0">
      <selection activeCell="E10" sqref="E10"/>
    </sheetView>
  </sheetViews>
  <sheetFormatPr defaultColWidth="8.625" defaultRowHeight="15.75"/>
  <cols>
    <col min="1" max="1" width="1.625" style="4" customWidth="1"/>
    <col min="2" max="2" width="36.375" style="40" customWidth="1"/>
    <col min="3" max="3" width="7" style="4" customWidth="1"/>
    <col min="4" max="4" width="5.375" style="4" customWidth="1"/>
    <col min="5" max="7" width="12.5" style="4" customWidth="1"/>
    <col min="8" max="8" width="1.625" style="4" customWidth="1"/>
    <col min="9" max="9" width="12.5" style="44" customWidth="1"/>
    <col min="10" max="10" width="1.625" style="4" customWidth="1"/>
    <col min="11" max="11" width="33.625" style="4" customWidth="1"/>
    <col min="12" max="13" width="1.625" style="4" customWidth="1"/>
    <col min="14" max="14" width="25" style="4" customWidth="1"/>
    <col min="15" max="15" width="1.625" style="4" customWidth="1"/>
    <col min="16" max="16" width="0" style="4" hidden="1" customWidth="1"/>
    <col min="17" max="17" width="10.625" style="4" hidden="1" customWidth="1"/>
    <col min="18" max="18" width="1.625" style="4" hidden="1" customWidth="1"/>
    <col min="19" max="19" width="1.625" style="4" customWidth="1"/>
    <col min="20" max="20" width="36.375" style="4" customWidth="1"/>
    <col min="21" max="23" width="16.125" style="4" customWidth="1"/>
    <col min="24" max="24" width="1.625" style="4" customWidth="1"/>
    <col min="25" max="16384" width="8.625" style="4"/>
  </cols>
  <sheetData>
    <row r="1" spans="2:23" s="77" customFormat="1" ht="29.25" customHeight="1">
      <c r="B1" s="2185" t="s">
        <v>747</v>
      </c>
      <c r="C1" s="2185"/>
      <c r="D1" s="2185"/>
      <c r="E1" s="2185"/>
      <c r="F1" s="2185"/>
      <c r="G1" s="1826"/>
      <c r="H1" s="1826"/>
      <c r="I1" s="1826"/>
      <c r="M1" s="286"/>
      <c r="O1" s="286"/>
      <c r="R1" s="286"/>
      <c r="T1" s="2185" t="s">
        <v>747</v>
      </c>
      <c r="U1" s="2185"/>
      <c r="V1" s="2185"/>
      <c r="W1" s="1826"/>
    </row>
    <row r="2" spans="2:23" s="77" customFormat="1" ht="29.25" customHeight="1">
      <c r="B2" s="2185" t="str">
        <f>Validation!B4</f>
        <v>South Staffordshire / Cambridge Water</v>
      </c>
      <c r="C2" s="2185"/>
      <c r="D2" s="2185"/>
      <c r="E2" s="2185"/>
      <c r="F2" s="2185"/>
      <c r="G2" s="76"/>
      <c r="H2" s="76"/>
      <c r="I2" s="76"/>
      <c r="M2" s="286"/>
      <c r="O2" s="286"/>
      <c r="R2" s="286"/>
      <c r="T2" s="2185" t="str">
        <f>Validation!B4</f>
        <v>South Staffordshire / Cambridge Water</v>
      </c>
      <c r="U2" s="2185"/>
      <c r="V2" s="2185"/>
      <c r="W2" s="76"/>
    </row>
    <row r="3" spans="2:23" s="77" customFormat="1" ht="45" customHeight="1">
      <c r="B3" s="2197" t="s">
        <v>748</v>
      </c>
      <c r="C3" s="2197"/>
      <c r="D3" s="2197"/>
      <c r="E3" s="2197"/>
      <c r="F3" s="2197"/>
      <c r="G3" s="2197"/>
      <c r="H3" s="2197"/>
      <c r="I3" s="2197"/>
      <c r="J3" s="2197"/>
      <c r="K3" s="2197"/>
      <c r="M3" s="286"/>
      <c r="N3" s="430" t="s">
        <v>798</v>
      </c>
      <c r="O3" s="286"/>
      <c r="R3" s="286"/>
      <c r="T3" s="2197" t="s">
        <v>748</v>
      </c>
      <c r="U3" s="2197"/>
      <c r="V3" s="2197"/>
      <c r="W3" s="2197"/>
    </row>
    <row r="4" spans="2:23" s="77" customFormat="1" ht="14.25" customHeight="1" thickBot="1">
      <c r="B4" s="1958"/>
      <c r="C4" s="1911"/>
      <c r="D4" s="1911"/>
      <c r="E4" s="1911"/>
      <c r="F4" s="1911"/>
      <c r="G4" s="1911"/>
      <c r="H4" s="1848"/>
      <c r="I4" s="78"/>
      <c r="M4" s="286"/>
      <c r="O4" s="286"/>
      <c r="R4" s="286"/>
      <c r="T4" s="1911"/>
      <c r="U4" s="1911"/>
      <c r="V4" s="1911"/>
      <c r="W4" s="1911"/>
    </row>
    <row r="5" spans="2:23" s="77" customFormat="1" ht="56.25" customHeight="1" thickBot="1">
      <c r="B5" s="512" t="s">
        <v>800</v>
      </c>
      <c r="C5" s="488" t="s">
        <v>801</v>
      </c>
      <c r="D5" s="488" t="s">
        <v>802</v>
      </c>
      <c r="E5" s="488" t="s">
        <v>2925</v>
      </c>
      <c r="F5" s="488" t="s">
        <v>2926</v>
      </c>
      <c r="G5" s="513" t="s">
        <v>1016</v>
      </c>
      <c r="H5" s="54"/>
      <c r="I5" s="514" t="s">
        <v>806</v>
      </c>
      <c r="K5" s="514" t="s">
        <v>807</v>
      </c>
      <c r="M5" s="286"/>
      <c r="N5" s="299"/>
      <c r="O5" s="286"/>
      <c r="R5" s="286"/>
      <c r="T5" s="512" t="s">
        <v>800</v>
      </c>
      <c r="U5" s="488" t="s">
        <v>2925</v>
      </c>
      <c r="V5" s="488" t="s">
        <v>2926</v>
      </c>
      <c r="W5" s="513" t="s">
        <v>1016</v>
      </c>
    </row>
    <row r="6" spans="2:23" s="35" customFormat="1" ht="14.25" customHeight="1" thickBot="1">
      <c r="B6" s="14"/>
      <c r="C6" s="14"/>
      <c r="D6" s="14"/>
      <c r="E6" s="14"/>
      <c r="F6" s="14"/>
      <c r="G6" s="14"/>
      <c r="H6" s="6"/>
      <c r="I6" s="91"/>
      <c r="M6" s="286"/>
      <c r="O6" s="286"/>
      <c r="P6" s="2198" t="s">
        <v>799</v>
      </c>
      <c r="Q6" s="2198"/>
      <c r="R6" s="286"/>
      <c r="T6" s="14"/>
      <c r="U6" s="14"/>
      <c r="V6" s="14"/>
      <c r="W6" s="14"/>
    </row>
    <row r="7" spans="2:23" s="77" customFormat="1" ht="21" customHeight="1" thickBot="1">
      <c r="B7" s="378" t="s">
        <v>23645</v>
      </c>
      <c r="C7" s="279"/>
      <c r="D7" s="279"/>
      <c r="E7" s="14"/>
      <c r="F7" s="14"/>
      <c r="G7" s="50"/>
      <c r="H7" s="47"/>
      <c r="I7" s="78"/>
      <c r="M7" s="286"/>
      <c r="O7" s="286"/>
      <c r="P7" s="317" t="s">
        <v>808</v>
      </c>
      <c r="Q7" s="1909"/>
      <c r="R7" s="286"/>
      <c r="T7" s="378" t="s">
        <v>23645</v>
      </c>
      <c r="U7" s="14"/>
      <c r="V7" s="14"/>
      <c r="W7" s="50"/>
    </row>
    <row r="8" spans="2:23" s="77" customFormat="1" ht="33" customHeight="1">
      <c r="B8" s="394" t="s">
        <v>23646</v>
      </c>
      <c r="C8" s="379" t="s">
        <v>1430</v>
      </c>
      <c r="D8" s="379">
        <v>0</v>
      </c>
      <c r="E8" s="1985">
        <v>3491</v>
      </c>
      <c r="F8" s="924">
        <v>0</v>
      </c>
      <c r="G8" s="465">
        <f>IFERROR(E8 + F8, 0)</f>
        <v>3491</v>
      </c>
      <c r="H8" s="47"/>
      <c r="I8" s="385" t="s">
        <v>23647</v>
      </c>
      <c r="K8" s="966"/>
      <c r="M8" s="286"/>
      <c r="N8" s="321">
        <f>IF( SUM( P8:Q8 ) = 0, 0, $P$7 )</f>
        <v>0</v>
      </c>
      <c r="O8" s="286"/>
      <c r="P8" s="323">
        <f xml:space="preserve"> IF( ISNUMBER(E8), 0, 1 )</f>
        <v>0</v>
      </c>
      <c r="Q8" s="323">
        <f xml:space="preserve"> IF( ISNUMBER(F8), 0, 1 )</f>
        <v>0</v>
      </c>
      <c r="R8" s="286"/>
      <c r="T8" s="394" t="s">
        <v>23646</v>
      </c>
      <c r="U8" s="908" t="s">
        <v>23648</v>
      </c>
      <c r="V8" s="908" t="s">
        <v>23649</v>
      </c>
      <c r="W8" s="1542" t="s">
        <v>23650</v>
      </c>
    </row>
    <row r="9" spans="2:23" s="77" customFormat="1" ht="33" customHeight="1">
      <c r="B9" s="1805" t="s">
        <v>23651</v>
      </c>
      <c r="C9" s="375" t="s">
        <v>1430</v>
      </c>
      <c r="D9" s="375">
        <v>0</v>
      </c>
      <c r="E9" s="926">
        <v>135</v>
      </c>
      <c r="F9" s="926">
        <v>0</v>
      </c>
      <c r="G9" s="466">
        <f>IFERROR(E9 + F9, 0)</f>
        <v>135</v>
      </c>
      <c r="H9" s="47"/>
      <c r="I9" s="386" t="s">
        <v>23652</v>
      </c>
      <c r="K9" s="967"/>
      <c r="M9" s="286"/>
      <c r="N9" s="321">
        <f>IF( SUM( P9:Q9 ) = 0, 0, $P$7 )</f>
        <v>0</v>
      </c>
      <c r="O9" s="286"/>
      <c r="P9" s="323">
        <f xml:space="preserve"> IF( ISNUMBER(E9), 0, 1 )</f>
        <v>0</v>
      </c>
      <c r="Q9" s="323">
        <f xml:space="preserve"> IF( ISNUMBER(F9), 0, 1 )</f>
        <v>0</v>
      </c>
      <c r="R9" s="286"/>
      <c r="T9" s="1805" t="s">
        <v>23651</v>
      </c>
      <c r="U9" s="895" t="s">
        <v>23653</v>
      </c>
      <c r="V9" s="895" t="s">
        <v>23654</v>
      </c>
      <c r="W9" s="1543" t="s">
        <v>23655</v>
      </c>
    </row>
    <row r="10" spans="2:23" s="77" customFormat="1" ht="33" customHeight="1" thickBot="1">
      <c r="B10" s="1809" t="s">
        <v>23656</v>
      </c>
      <c r="C10" s="382" t="s">
        <v>1430</v>
      </c>
      <c r="D10" s="382">
        <v>0</v>
      </c>
      <c r="E10" s="383">
        <f>IFERROR(E8 + E9, 0)</f>
        <v>3626</v>
      </c>
      <c r="F10" s="383">
        <f>IFERROR(F8 + F9, 0)</f>
        <v>0</v>
      </c>
      <c r="G10" s="384">
        <f>IFERROR(E10 + F10, 0)</f>
        <v>3626</v>
      </c>
      <c r="H10" s="47"/>
      <c r="I10" s="387" t="s">
        <v>23657</v>
      </c>
      <c r="K10" s="968"/>
      <c r="M10" s="286"/>
      <c r="N10" s="321"/>
      <c r="O10" s="286"/>
      <c r="Q10" s="320"/>
      <c r="R10" s="286"/>
      <c r="T10" s="1809" t="s">
        <v>23656</v>
      </c>
      <c r="U10" s="921" t="s">
        <v>23658</v>
      </c>
      <c r="V10" s="921" t="s">
        <v>23659</v>
      </c>
      <c r="W10" s="1544" t="s">
        <v>23660</v>
      </c>
    </row>
    <row r="11" spans="2:23" s="77" customFormat="1" ht="14.25" customHeight="1" thickBot="1">
      <c r="B11" s="715"/>
      <c r="C11" s="81"/>
      <c r="D11" s="81"/>
      <c r="E11" s="82"/>
      <c r="F11" s="82"/>
      <c r="G11" s="82"/>
      <c r="H11" s="83"/>
      <c r="I11" s="78"/>
      <c r="M11" s="286"/>
      <c r="N11" s="321"/>
      <c r="O11" s="286"/>
      <c r="Q11" s="320"/>
      <c r="R11" s="286"/>
      <c r="T11" s="81"/>
      <c r="U11" s="82"/>
      <c r="V11" s="82"/>
      <c r="W11" s="82"/>
    </row>
    <row r="12" spans="2:23" s="85" customFormat="1" ht="33" customHeight="1" thickBot="1">
      <c r="B12" s="1825" t="s">
        <v>23661</v>
      </c>
      <c r="C12" s="458" t="s">
        <v>1430</v>
      </c>
      <c r="D12" s="458">
        <v>0</v>
      </c>
      <c r="E12" s="1986">
        <v>1237.7</v>
      </c>
      <c r="F12" s="718"/>
      <c r="G12" s="719"/>
      <c r="H12" s="86"/>
      <c r="I12" s="717" t="s">
        <v>23662</v>
      </c>
      <c r="K12" s="969"/>
      <c r="M12" s="295"/>
      <c r="N12" s="321">
        <f>IF( SUM( P12:Q12 ) = 0, 0, $P$7 )</f>
        <v>0</v>
      </c>
      <c r="O12" s="295"/>
      <c r="P12" s="323">
        <f xml:space="preserve"> IF( ISNUMBER(E12), 0, 1 )</f>
        <v>0</v>
      </c>
      <c r="Q12" s="320"/>
      <c r="R12" s="295"/>
      <c r="T12" s="1825" t="s">
        <v>23661</v>
      </c>
      <c r="U12" s="1545" t="s">
        <v>23663</v>
      </c>
      <c r="V12" s="718"/>
      <c r="W12" s="719"/>
    </row>
    <row r="13" spans="2:23" s="85" customFormat="1" ht="14.25" customHeight="1" thickBot="1">
      <c r="B13" s="716"/>
      <c r="C13" s="87"/>
      <c r="D13" s="87"/>
      <c r="E13" s="51"/>
      <c r="F13" s="82"/>
      <c r="G13" s="82"/>
      <c r="H13" s="51"/>
      <c r="I13" s="78"/>
      <c r="M13" s="295"/>
      <c r="N13" s="321"/>
      <c r="O13" s="295"/>
      <c r="Q13" s="320"/>
      <c r="R13" s="295"/>
      <c r="T13" s="87"/>
      <c r="U13" s="51"/>
      <c r="V13" s="82"/>
      <c r="W13" s="82"/>
    </row>
    <row r="14" spans="2:23" s="88" customFormat="1" ht="21" customHeight="1" thickBot="1">
      <c r="B14" s="378" t="s">
        <v>23664</v>
      </c>
      <c r="C14" s="279"/>
      <c r="D14" s="279"/>
      <c r="E14" s="14"/>
      <c r="F14" s="14"/>
      <c r="G14" s="50"/>
      <c r="H14" s="51"/>
      <c r="I14" s="78"/>
      <c r="M14" s="297"/>
      <c r="N14" s="321"/>
      <c r="O14" s="297"/>
      <c r="R14" s="297"/>
      <c r="T14" s="378" t="s">
        <v>23664</v>
      </c>
      <c r="U14" s="14"/>
      <c r="V14" s="14"/>
      <c r="W14" s="50"/>
    </row>
    <row r="15" spans="2:23" s="88" customFormat="1" ht="33" customHeight="1">
      <c r="B15" s="394" t="s">
        <v>23665</v>
      </c>
      <c r="C15" s="379" t="s">
        <v>1430</v>
      </c>
      <c r="D15" s="379">
        <v>0</v>
      </c>
      <c r="E15" s="1985">
        <v>3627</v>
      </c>
      <c r="F15" s="924">
        <v>0</v>
      </c>
      <c r="G15" s="465">
        <f t="shared" ref="G15:G21" si="0">IFERROR(E15 + F15, 0)</f>
        <v>3627</v>
      </c>
      <c r="H15" s="51"/>
      <c r="I15" s="385" t="s">
        <v>23666</v>
      </c>
      <c r="K15" s="970"/>
      <c r="M15" s="297"/>
      <c r="N15" s="321">
        <f t="shared" ref="N15:N21" si="1">IF( SUM( P15:Q15 ) = 0, 0, $P$7 )</f>
        <v>0</v>
      </c>
      <c r="O15" s="297"/>
      <c r="P15" s="323">
        <f xml:space="preserve"> IF( ISNUMBER(E15), 0, 1 )</f>
        <v>0</v>
      </c>
      <c r="Q15" s="323">
        <f xml:space="preserve"> IF( ISNUMBER(F15), 0, 1 )</f>
        <v>0</v>
      </c>
      <c r="R15" s="297"/>
      <c r="T15" s="394" t="s">
        <v>23665</v>
      </c>
      <c r="U15" s="908" t="s">
        <v>23667</v>
      </c>
      <c r="V15" s="908" t="s">
        <v>23668</v>
      </c>
      <c r="W15" s="1542" t="s">
        <v>23669</v>
      </c>
    </row>
    <row r="16" spans="2:23" s="77" customFormat="1" ht="33" customHeight="1">
      <c r="B16" s="1805" t="s">
        <v>23670</v>
      </c>
      <c r="C16" s="375" t="s">
        <v>1430</v>
      </c>
      <c r="D16" s="375">
        <v>0</v>
      </c>
      <c r="E16" s="926">
        <v>135</v>
      </c>
      <c r="F16" s="926">
        <v>0</v>
      </c>
      <c r="G16" s="466">
        <f t="shared" si="0"/>
        <v>135</v>
      </c>
      <c r="H16" s="51"/>
      <c r="I16" s="386" t="s">
        <v>23671</v>
      </c>
      <c r="K16" s="967"/>
      <c r="M16" s="286"/>
      <c r="N16" s="321">
        <f t="shared" si="1"/>
        <v>0</v>
      </c>
      <c r="O16" s="286"/>
      <c r="P16" s="323">
        <f xml:space="preserve"> IF( ISNUMBER(E16), 0, 1 )</f>
        <v>0</v>
      </c>
      <c r="Q16" s="323">
        <f xml:space="preserve"> IF( ISNUMBER(F16), 0, 1 )</f>
        <v>0</v>
      </c>
      <c r="R16" s="286"/>
      <c r="T16" s="1805" t="s">
        <v>23670</v>
      </c>
      <c r="U16" s="895" t="s">
        <v>23672</v>
      </c>
      <c r="V16" s="895" t="s">
        <v>23673</v>
      </c>
      <c r="W16" s="1543" t="s">
        <v>23674</v>
      </c>
    </row>
    <row r="17" spans="2:23" s="77" customFormat="1" ht="33" customHeight="1">
      <c r="B17" s="1805" t="s">
        <v>23675</v>
      </c>
      <c r="C17" s="375" t="s">
        <v>1430</v>
      </c>
      <c r="D17" s="375">
        <v>0</v>
      </c>
      <c r="E17" s="377">
        <f>IFERROR(E15 + E16, 0)</f>
        <v>3762</v>
      </c>
      <c r="F17" s="377">
        <f>IFERROR(F15 + F16, 0)</f>
        <v>0</v>
      </c>
      <c r="G17" s="466">
        <f t="shared" si="0"/>
        <v>3762</v>
      </c>
      <c r="H17" s="51"/>
      <c r="I17" s="386" t="s">
        <v>23676</v>
      </c>
      <c r="K17" s="967"/>
      <c r="M17" s="286"/>
      <c r="N17" s="321">
        <f t="shared" si="1"/>
        <v>0</v>
      </c>
      <c r="O17" s="286"/>
      <c r="R17" s="286"/>
      <c r="T17" s="1805" t="s">
        <v>23675</v>
      </c>
      <c r="U17" s="895" t="s">
        <v>23677</v>
      </c>
      <c r="V17" s="895" t="s">
        <v>23678</v>
      </c>
      <c r="W17" s="1543" t="s">
        <v>23679</v>
      </c>
    </row>
    <row r="18" spans="2:23" s="77" customFormat="1" ht="33" customHeight="1">
      <c r="B18" s="1805" t="s">
        <v>23680</v>
      </c>
      <c r="C18" s="375" t="s">
        <v>1430</v>
      </c>
      <c r="D18" s="375">
        <v>0</v>
      </c>
      <c r="E18" s="926">
        <v>49</v>
      </c>
      <c r="F18" s="926">
        <v>0</v>
      </c>
      <c r="G18" s="466">
        <f t="shared" si="0"/>
        <v>49</v>
      </c>
      <c r="H18" s="51"/>
      <c r="I18" s="386" t="s">
        <v>23681</v>
      </c>
      <c r="K18" s="967"/>
      <c r="M18" s="286"/>
      <c r="N18" s="321">
        <f t="shared" si="1"/>
        <v>0</v>
      </c>
      <c r="O18" s="286"/>
      <c r="P18" s="323">
        <f xml:space="preserve"> IF( ISNUMBER(E18), 0, 1 )</f>
        <v>0</v>
      </c>
      <c r="Q18" s="323">
        <f xml:space="preserve"> IF( ISNUMBER(F18), 0, 1 )</f>
        <v>0</v>
      </c>
      <c r="R18" s="286"/>
      <c r="T18" s="1805" t="s">
        <v>23680</v>
      </c>
      <c r="U18" s="895" t="s">
        <v>23682</v>
      </c>
      <c r="V18" s="895" t="s">
        <v>23683</v>
      </c>
      <c r="W18" s="1543" t="s">
        <v>23684</v>
      </c>
    </row>
    <row r="19" spans="2:23" s="77" customFormat="1" ht="33" customHeight="1">
      <c r="B19" s="1805" t="s">
        <v>23685</v>
      </c>
      <c r="C19" s="375" t="s">
        <v>1430</v>
      </c>
      <c r="D19" s="375">
        <v>0</v>
      </c>
      <c r="E19" s="926">
        <v>0</v>
      </c>
      <c r="F19" s="926">
        <v>0</v>
      </c>
      <c r="G19" s="466">
        <f t="shared" si="0"/>
        <v>0</v>
      </c>
      <c r="H19" s="51"/>
      <c r="I19" s="386" t="s">
        <v>23686</v>
      </c>
      <c r="K19" s="967"/>
      <c r="M19" s="286"/>
      <c r="N19" s="321">
        <f t="shared" si="1"/>
        <v>0</v>
      </c>
      <c r="O19" s="286"/>
      <c r="P19" s="323">
        <f xml:space="preserve"> IF( ISNUMBER(E19), 0, 1 )</f>
        <v>0</v>
      </c>
      <c r="Q19" s="323">
        <f xml:space="preserve"> IF( ISNUMBER(F19), 0, 1 )</f>
        <v>0</v>
      </c>
      <c r="R19" s="286"/>
      <c r="T19" s="1805" t="s">
        <v>23685</v>
      </c>
      <c r="U19" s="895" t="s">
        <v>23687</v>
      </c>
      <c r="V19" s="895" t="s">
        <v>23688</v>
      </c>
      <c r="W19" s="1543" t="s">
        <v>23689</v>
      </c>
    </row>
    <row r="20" spans="2:23" s="77" customFormat="1" ht="33" customHeight="1">
      <c r="B20" s="1805" t="s">
        <v>23690</v>
      </c>
      <c r="C20" s="375" t="s">
        <v>1430</v>
      </c>
      <c r="D20" s="375">
        <v>0</v>
      </c>
      <c r="E20" s="377">
        <f>IFERROR(E18 + E19, 0)</f>
        <v>49</v>
      </c>
      <c r="F20" s="377">
        <f>IFERROR(F18 + F19, 0)</f>
        <v>0</v>
      </c>
      <c r="G20" s="466">
        <f t="shared" si="0"/>
        <v>49</v>
      </c>
      <c r="H20" s="51"/>
      <c r="I20" s="386" t="s">
        <v>23691</v>
      </c>
      <c r="K20" s="967"/>
      <c r="M20" s="286"/>
      <c r="N20" s="321">
        <f t="shared" si="1"/>
        <v>0</v>
      </c>
      <c r="O20" s="286"/>
      <c r="R20" s="286"/>
      <c r="T20" s="1805" t="s">
        <v>23690</v>
      </c>
      <c r="U20" s="895" t="s">
        <v>23692</v>
      </c>
      <c r="V20" s="895" t="s">
        <v>23693</v>
      </c>
      <c r="W20" s="1543" t="s">
        <v>23694</v>
      </c>
    </row>
    <row r="21" spans="2:23" s="77" customFormat="1" ht="33" customHeight="1" thickBot="1">
      <c r="B21" s="1809" t="s">
        <v>23695</v>
      </c>
      <c r="C21" s="382" t="s">
        <v>1430</v>
      </c>
      <c r="D21" s="382">
        <v>0</v>
      </c>
      <c r="E21" s="383">
        <f>IFERROR(E17 + E20, 0)</f>
        <v>3811</v>
      </c>
      <c r="F21" s="383">
        <f>IFERROR(F17 + F20, 0)</f>
        <v>0</v>
      </c>
      <c r="G21" s="384">
        <f t="shared" si="0"/>
        <v>3811</v>
      </c>
      <c r="H21" s="51"/>
      <c r="I21" s="387" t="s">
        <v>23696</v>
      </c>
      <c r="K21" s="968"/>
      <c r="M21" s="286"/>
      <c r="N21" s="321">
        <f t="shared" si="1"/>
        <v>0</v>
      </c>
      <c r="O21" s="286"/>
      <c r="R21" s="286"/>
      <c r="T21" s="1809" t="s">
        <v>23695</v>
      </c>
      <c r="U21" s="921" t="s">
        <v>23697</v>
      </c>
      <c r="V21" s="921" t="s">
        <v>23698</v>
      </c>
      <c r="W21" s="1544" t="s">
        <v>23699</v>
      </c>
    </row>
    <row r="22" spans="2:23" s="77" customFormat="1" ht="14.25" customHeight="1" thickBot="1">
      <c r="B22" s="715"/>
      <c r="C22" s="92"/>
      <c r="D22" s="92"/>
      <c r="E22" s="51"/>
      <c r="F22" s="51"/>
      <c r="G22" s="51"/>
      <c r="I22" s="78"/>
      <c r="M22" s="286"/>
      <c r="O22" s="286"/>
      <c r="R22" s="286"/>
      <c r="T22" s="92"/>
      <c r="U22" s="51"/>
      <c r="V22" s="51"/>
      <c r="W22" s="51"/>
    </row>
    <row r="23" spans="2:23" s="77" customFormat="1" ht="33" customHeight="1" thickBot="1">
      <c r="B23" s="1825" t="s">
        <v>23700</v>
      </c>
      <c r="C23" s="458" t="s">
        <v>1430</v>
      </c>
      <c r="D23" s="458">
        <v>0</v>
      </c>
      <c r="E23" s="933">
        <v>1238</v>
      </c>
      <c r="F23" s="720"/>
      <c r="G23" s="721"/>
      <c r="H23" s="86"/>
      <c r="I23" s="717" t="s">
        <v>23701</v>
      </c>
      <c r="K23" s="971"/>
      <c r="M23" s="286"/>
      <c r="N23" s="321">
        <f>IF( SUM( P23:Q23 ) = 0, 0, $P$7 )</f>
        <v>0</v>
      </c>
      <c r="O23" s="286"/>
      <c r="P23" s="323">
        <f xml:space="preserve"> IF( ISNUMBER(E23), 0, 1 )</f>
        <v>0</v>
      </c>
      <c r="R23" s="286"/>
      <c r="T23" s="1825" t="s">
        <v>23700</v>
      </c>
      <c r="U23" s="485" t="s">
        <v>23702</v>
      </c>
      <c r="V23" s="720"/>
      <c r="W23" s="721"/>
    </row>
    <row r="24" spans="2:23" s="77" customFormat="1" ht="14.25" customHeight="1" thickBot="1">
      <c r="B24" s="716"/>
      <c r="C24" s="87"/>
      <c r="D24" s="87"/>
      <c r="E24" s="82"/>
      <c r="F24" s="82"/>
      <c r="G24" s="82"/>
      <c r="H24" s="86"/>
      <c r="I24" s="78"/>
      <c r="M24" s="286"/>
      <c r="O24" s="286"/>
      <c r="R24" s="286"/>
      <c r="T24" s="87"/>
      <c r="U24" s="82"/>
      <c r="V24" s="82"/>
      <c r="W24" s="82"/>
    </row>
    <row r="25" spans="2:23" s="77" customFormat="1" ht="21" customHeight="1" thickBot="1">
      <c r="B25" s="378" t="s">
        <v>23703</v>
      </c>
      <c r="C25" s="279"/>
      <c r="D25" s="279"/>
      <c r="E25" s="14"/>
      <c r="F25" s="51"/>
      <c r="G25" s="51"/>
      <c r="I25" s="78"/>
      <c r="M25" s="286"/>
      <c r="O25" s="286"/>
      <c r="R25" s="286"/>
      <c r="T25" s="378" t="s">
        <v>23703</v>
      </c>
      <c r="U25" s="14"/>
      <c r="V25" s="51"/>
      <c r="W25" s="51"/>
    </row>
    <row r="26" spans="2:23" s="77" customFormat="1" ht="33" customHeight="1">
      <c r="B26" s="394" t="s">
        <v>23704</v>
      </c>
      <c r="C26" s="379" t="s">
        <v>1430</v>
      </c>
      <c r="D26" s="379">
        <v>0</v>
      </c>
      <c r="E26" s="992">
        <v>20.91</v>
      </c>
      <c r="F26" s="722"/>
      <c r="G26" s="723"/>
      <c r="I26" s="385" t="s">
        <v>23705</v>
      </c>
      <c r="K26" s="966"/>
      <c r="M26" s="286"/>
      <c r="N26" s="321">
        <f>IF( SUM( P26:Q26 ) = 0, 0, $P$7 )</f>
        <v>0</v>
      </c>
      <c r="O26" s="286"/>
      <c r="P26" s="323">
        <f xml:space="preserve"> IF( ISNUMBER(E26), 0, 1 )</f>
        <v>0</v>
      </c>
      <c r="R26" s="286"/>
      <c r="T26" s="394" t="s">
        <v>23704</v>
      </c>
      <c r="U26" s="395" t="s">
        <v>23706</v>
      </c>
      <c r="V26" s="722"/>
      <c r="W26" s="723"/>
    </row>
    <row r="27" spans="2:23" s="77" customFormat="1" ht="33" customHeight="1" thickBot="1">
      <c r="B27" s="1809" t="s">
        <v>23707</v>
      </c>
      <c r="C27" s="382" t="s">
        <v>1430</v>
      </c>
      <c r="D27" s="382">
        <v>0</v>
      </c>
      <c r="E27" s="1987">
        <v>21.7</v>
      </c>
      <c r="F27" s="724"/>
      <c r="G27" s="725"/>
      <c r="I27" s="387" t="s">
        <v>23708</v>
      </c>
      <c r="K27" s="968"/>
      <c r="M27" s="286"/>
      <c r="N27" s="321">
        <f>IF( SUM( P27:Q27 ) = 0, 0, $P$7 )</f>
        <v>0</v>
      </c>
      <c r="O27" s="286"/>
      <c r="P27" s="323">
        <f xml:space="preserve"> IF( ISNUMBER(E27), 0, 1 )</f>
        <v>0</v>
      </c>
      <c r="R27" s="286"/>
      <c r="T27" s="1809" t="s">
        <v>23707</v>
      </c>
      <c r="U27" s="505" t="s">
        <v>23709</v>
      </c>
      <c r="V27" s="724"/>
      <c r="W27" s="725"/>
    </row>
    <row r="28" spans="2:23" s="77" customFormat="1">
      <c r="B28" s="62"/>
      <c r="C28" s="51"/>
      <c r="D28" s="51"/>
      <c r="E28" s="51"/>
      <c r="F28" s="51"/>
      <c r="G28" s="51"/>
      <c r="I28" s="79"/>
      <c r="K28" s="35"/>
      <c r="L28" s="35"/>
      <c r="M28" s="35"/>
      <c r="N28" s="35"/>
      <c r="O28" s="35"/>
      <c r="P28" s="35"/>
      <c r="Q28" s="35"/>
      <c r="R28" s="35"/>
      <c r="S28" s="35"/>
      <c r="T28" s="35"/>
    </row>
    <row r="29" spans="2:23" s="77" customFormat="1">
      <c r="B29" s="62"/>
      <c r="C29" s="51"/>
      <c r="D29" s="51"/>
      <c r="E29" s="51"/>
      <c r="F29" s="51"/>
      <c r="G29" s="51"/>
      <c r="I29" s="79"/>
      <c r="K29" s="35"/>
      <c r="L29" s="35"/>
      <c r="M29" s="35"/>
      <c r="N29" s="35"/>
      <c r="O29" s="35"/>
      <c r="P29" s="35"/>
      <c r="Q29" s="35"/>
      <c r="R29" s="35"/>
      <c r="S29" s="35"/>
      <c r="T29" s="35"/>
    </row>
    <row r="30" spans="2:23" s="77" customFormat="1">
      <c r="B30" s="90"/>
      <c r="I30" s="79"/>
      <c r="K30" s="35"/>
      <c r="L30" s="35"/>
      <c r="M30" s="35"/>
      <c r="N30" s="35"/>
      <c r="O30" s="35"/>
      <c r="P30" s="35"/>
      <c r="Q30" s="35"/>
      <c r="R30" s="35"/>
      <c r="S30" s="35"/>
      <c r="T30" s="35"/>
    </row>
    <row r="31" spans="2:23" s="77" customFormat="1">
      <c r="B31" s="90"/>
      <c r="I31" s="79"/>
      <c r="K31" s="35"/>
      <c r="L31" s="35"/>
      <c r="M31" s="35"/>
      <c r="N31" s="35"/>
      <c r="O31" s="35"/>
      <c r="P31" s="35"/>
      <c r="Q31" s="35"/>
      <c r="R31" s="35"/>
      <c r="S31" s="35"/>
      <c r="T31" s="35"/>
    </row>
    <row r="32" spans="2:23" s="77" customFormat="1">
      <c r="B32" s="90"/>
      <c r="I32" s="79"/>
      <c r="K32" s="35"/>
      <c r="L32" s="35"/>
      <c r="M32" s="35"/>
      <c r="N32" s="35"/>
      <c r="O32" s="35"/>
      <c r="P32" s="35"/>
      <c r="Q32" s="35"/>
      <c r="R32" s="35"/>
      <c r="S32" s="35"/>
      <c r="T32" s="35"/>
    </row>
    <row r="33" spans="2:20" s="77" customFormat="1">
      <c r="B33" s="90"/>
      <c r="I33" s="79"/>
      <c r="K33" s="35"/>
      <c r="L33" s="35"/>
      <c r="M33" s="35"/>
      <c r="N33" s="35"/>
      <c r="O33" s="35"/>
      <c r="P33" s="35"/>
      <c r="Q33" s="35"/>
      <c r="R33" s="35"/>
      <c r="S33" s="35"/>
      <c r="T33" s="35"/>
    </row>
    <row r="34" spans="2:20" s="77" customFormat="1">
      <c r="B34" s="90"/>
      <c r="I34" s="79"/>
      <c r="K34" s="35"/>
      <c r="L34" s="35"/>
      <c r="M34" s="35"/>
      <c r="N34" s="35"/>
      <c r="O34" s="35"/>
      <c r="P34" s="35"/>
      <c r="Q34" s="35"/>
      <c r="R34" s="35"/>
      <c r="S34" s="35"/>
      <c r="T34" s="35"/>
    </row>
    <row r="35" spans="2:20" s="77" customFormat="1">
      <c r="B35" s="90"/>
      <c r="I35" s="79"/>
      <c r="K35" s="35"/>
      <c r="L35" s="35"/>
      <c r="M35" s="35"/>
      <c r="N35" s="35"/>
      <c r="O35" s="35"/>
      <c r="P35" s="35"/>
      <c r="Q35" s="35"/>
      <c r="R35" s="35"/>
      <c r="S35" s="35"/>
      <c r="T35" s="35"/>
    </row>
    <row r="36" spans="2:20" s="77" customFormat="1">
      <c r="B36" s="90"/>
      <c r="I36" s="79"/>
      <c r="K36" s="35"/>
      <c r="L36" s="35"/>
      <c r="M36" s="35"/>
      <c r="N36" s="35"/>
      <c r="O36" s="35"/>
      <c r="P36" s="35"/>
      <c r="Q36" s="35"/>
      <c r="R36" s="35"/>
      <c r="S36" s="35"/>
      <c r="T36" s="35"/>
    </row>
    <row r="37" spans="2:20" s="77" customFormat="1">
      <c r="B37" s="90"/>
      <c r="I37" s="79"/>
      <c r="K37" s="35"/>
      <c r="L37" s="35"/>
      <c r="M37" s="35"/>
      <c r="N37" s="35"/>
      <c r="O37" s="35"/>
      <c r="P37" s="35"/>
      <c r="Q37" s="35"/>
      <c r="R37" s="35"/>
      <c r="S37" s="35"/>
      <c r="T37" s="35"/>
    </row>
    <row r="38" spans="2:20" s="77" customFormat="1">
      <c r="B38" s="90"/>
      <c r="I38" s="79"/>
      <c r="K38" s="35"/>
      <c r="L38" s="35"/>
      <c r="M38" s="35"/>
      <c r="N38" s="35"/>
      <c r="O38" s="35"/>
      <c r="P38" s="35"/>
      <c r="Q38" s="35"/>
      <c r="R38" s="35"/>
      <c r="S38" s="35"/>
      <c r="T38" s="35"/>
    </row>
  </sheetData>
  <sheetProtection algorithmName="SHA-512" hashValue="8XzMVkx8ehb7Qv9xnUP9PuVUGSvFWJI2GIeOsMZ+6GoOcLU5sYIP69qkLdqcmf5xLdrvRBqykad+bG2U5MXF4A==" saltValue="8q5D174ZTtY8f7X4CTktAQ==" spinCount="100000" sheet="1" objects="1" scenarios="1"/>
  <mergeCells count="7">
    <mergeCell ref="B1:F1"/>
    <mergeCell ref="T1:V1"/>
    <mergeCell ref="P6:Q6"/>
    <mergeCell ref="B3:K3"/>
    <mergeCell ref="T3:W3"/>
    <mergeCell ref="B2:F2"/>
    <mergeCell ref="T2:V2"/>
  </mergeCells>
  <conditionalFormatting sqref="N8:N21">
    <cfRule type="cellIs" dxfId="74" priority="4" operator="equal">
      <formula>0</formula>
    </cfRule>
  </conditionalFormatting>
  <conditionalFormatting sqref="N23">
    <cfRule type="cellIs" dxfId="73" priority="3" operator="equal">
      <formula>0</formula>
    </cfRule>
  </conditionalFormatting>
  <conditionalFormatting sqref="N26">
    <cfRule type="cellIs" dxfId="72" priority="2" operator="equal">
      <formula>0</formula>
    </cfRule>
  </conditionalFormatting>
  <conditionalFormatting sqref="N27">
    <cfRule type="cellIs" dxfId="71" priority="1" operator="equal">
      <formula>0</formula>
    </cfRule>
  </conditionalFormatting>
  <dataValidations count="2">
    <dataValidation type="custom" allowBlank="1" showErrorMessage="1" errorTitle="Input Error" error="Please enter a numeric value." sqref="E26:E27 E23 E18:F19 E15:F16 E12 E8 F8">
      <formula1>ISNUMBER(E4)</formula1>
    </dataValidation>
    <dataValidation type="custom" allowBlank="1" showErrorMessage="1" errorTitle="Input Error" error="Please enter a numeric value." sqref="E9 F9">
      <formula1>ISNUMBER(E9)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B1:AR51"/>
  <sheetViews>
    <sheetView showGridLines="0" tabSelected="1" topLeftCell="A37" zoomScale="80" zoomScaleNormal="80" zoomScaleSheetLayoutView="100" workbookViewId="0">
      <selection activeCell="J9" sqref="J9"/>
    </sheetView>
  </sheetViews>
  <sheetFormatPr defaultColWidth="8.625" defaultRowHeight="15.75"/>
  <cols>
    <col min="1" max="1" width="1.625" style="77" customWidth="1"/>
    <col min="2" max="2" width="35.625" style="77" customWidth="1"/>
    <col min="3" max="3" width="7" style="77" customWidth="1"/>
    <col min="4" max="4" width="5.375" style="77" customWidth="1"/>
    <col min="5" max="11" width="12.625" style="77" customWidth="1"/>
    <col min="12" max="13" width="12.625" style="79" customWidth="1"/>
    <col min="14" max="14" width="1.625" style="79" customWidth="1"/>
    <col min="15" max="15" width="12.625" style="79" customWidth="1"/>
    <col min="16" max="16" width="1.625" style="77" customWidth="1"/>
    <col min="17" max="17" width="33.625" style="77" customWidth="1"/>
    <col min="18" max="18" width="1.625" style="77" customWidth="1"/>
    <col min="19" max="19" width="1.625" style="35" customWidth="1"/>
    <col min="20" max="20" width="25.125" style="35" customWidth="1"/>
    <col min="21" max="21" width="1.625" style="35" customWidth="1"/>
    <col min="22" max="30" width="6.125" style="35" hidden="1" customWidth="1"/>
    <col min="31" max="31" width="1.625" style="35" hidden="1" customWidth="1"/>
    <col min="32" max="32" width="1.625" style="77" customWidth="1"/>
    <col min="33" max="33" width="36.125" style="77" customWidth="1"/>
    <col min="34" max="34" width="7" style="77" customWidth="1"/>
    <col min="35" max="35" width="5.5" style="77" customWidth="1"/>
    <col min="36" max="44" width="15" style="77" customWidth="1"/>
    <col min="45" max="16384" width="8.625" style="77"/>
  </cols>
  <sheetData>
    <row r="1" spans="2:44" ht="29.25" customHeight="1">
      <c r="B1" s="2185" t="s">
        <v>749</v>
      </c>
      <c r="C1" s="2185"/>
      <c r="D1" s="2185"/>
      <c r="E1" s="2185"/>
      <c r="F1" s="1826"/>
      <c r="G1" s="1826"/>
      <c r="H1" s="1826"/>
      <c r="I1" s="1826"/>
      <c r="J1" s="1826"/>
      <c r="K1" s="1826"/>
      <c r="L1" s="1826"/>
      <c r="M1" s="1826"/>
      <c r="N1" s="1826"/>
      <c r="O1" s="1826"/>
      <c r="S1" s="1728"/>
      <c r="T1" s="321"/>
      <c r="U1" s="1728"/>
      <c r="V1" s="77"/>
      <c r="W1" s="77"/>
      <c r="X1" s="77"/>
      <c r="Y1" s="77"/>
      <c r="AA1" s="77"/>
      <c r="AC1" s="77"/>
      <c r="AD1" s="77"/>
      <c r="AE1" s="294"/>
      <c r="AG1" s="2185" t="s">
        <v>749</v>
      </c>
      <c r="AH1" s="2185"/>
      <c r="AI1" s="2185"/>
      <c r="AJ1" s="2185"/>
    </row>
    <row r="2" spans="2:44" ht="29.25" customHeight="1">
      <c r="B2" s="2185" t="str">
        <f>Validation!B4</f>
        <v>South Staffordshire / Cambridge Water</v>
      </c>
      <c r="C2" s="2185"/>
      <c r="D2" s="2185"/>
      <c r="E2" s="2185"/>
      <c r="F2" s="76"/>
      <c r="G2" s="76"/>
      <c r="H2" s="76"/>
      <c r="I2" s="76"/>
      <c r="J2" s="76"/>
      <c r="K2" s="76"/>
      <c r="L2" s="76"/>
      <c r="M2" s="76"/>
      <c r="N2" s="76"/>
      <c r="O2" s="76"/>
      <c r="S2" s="1728"/>
      <c r="T2" s="321"/>
      <c r="U2" s="1728"/>
      <c r="V2" s="77"/>
      <c r="W2" s="77"/>
      <c r="X2" s="77"/>
      <c r="Y2" s="77"/>
      <c r="AA2" s="77"/>
      <c r="AC2" s="77"/>
      <c r="AD2" s="77"/>
      <c r="AE2" s="294"/>
      <c r="AG2" s="2185" t="str">
        <f>Validation!B4</f>
        <v>South Staffordshire / Cambridge Water</v>
      </c>
      <c r="AH2" s="2185"/>
      <c r="AI2" s="2185"/>
      <c r="AJ2" s="2185"/>
    </row>
    <row r="3" spans="2:44" ht="45" customHeight="1">
      <c r="B3" s="2197" t="s">
        <v>750</v>
      </c>
      <c r="C3" s="2197"/>
      <c r="D3" s="2197"/>
      <c r="E3" s="2197"/>
      <c r="F3" s="2197"/>
      <c r="G3" s="2197"/>
      <c r="H3" s="2197"/>
      <c r="I3" s="2197"/>
      <c r="J3" s="2197"/>
      <c r="K3" s="2197"/>
      <c r="L3" s="2197"/>
      <c r="M3" s="2197"/>
      <c r="N3" s="2197"/>
      <c r="O3" s="2197"/>
      <c r="P3" s="2197"/>
      <c r="Q3" s="2197"/>
      <c r="S3" s="1728"/>
      <c r="T3" s="430" t="s">
        <v>798</v>
      </c>
      <c r="U3" s="1728"/>
      <c r="V3" s="77"/>
      <c r="W3" s="77"/>
      <c r="X3" s="77"/>
      <c r="Y3" s="77"/>
      <c r="AA3" s="77"/>
      <c r="AC3" s="77"/>
      <c r="AD3" s="77"/>
      <c r="AE3" s="294"/>
      <c r="AG3" s="2284" t="s">
        <v>750</v>
      </c>
      <c r="AH3" s="2284"/>
      <c r="AI3" s="2284"/>
      <c r="AJ3" s="2284"/>
      <c r="AK3" s="2284"/>
      <c r="AL3" s="2284"/>
      <c r="AM3" s="2284"/>
      <c r="AN3" s="2284"/>
      <c r="AO3" s="2284"/>
      <c r="AP3" s="2284"/>
      <c r="AQ3" s="2284"/>
      <c r="AR3" s="2284"/>
    </row>
    <row r="4" spans="2:44" ht="9" customHeight="1" thickBot="1">
      <c r="B4" s="1911"/>
      <c r="C4" s="1911"/>
      <c r="D4" s="1911"/>
      <c r="E4" s="1911"/>
      <c r="F4" s="1911"/>
      <c r="G4" s="1911"/>
      <c r="H4" s="1911"/>
      <c r="I4" s="1911"/>
      <c r="J4" s="1911"/>
      <c r="K4" s="1848"/>
      <c r="L4" s="78"/>
      <c r="M4" s="78"/>
      <c r="N4" s="78"/>
      <c r="O4" s="78"/>
      <c r="S4" s="1728"/>
      <c r="T4" s="321"/>
      <c r="U4" s="1728"/>
      <c r="V4" s="77"/>
      <c r="W4" s="77"/>
      <c r="X4" s="77"/>
      <c r="Y4" s="77"/>
      <c r="AA4" s="77"/>
      <c r="AC4" s="77"/>
      <c r="AD4" s="77"/>
      <c r="AE4" s="294"/>
    </row>
    <row r="5" spans="2:44" s="35" customFormat="1" ht="57" customHeight="1" thickBot="1">
      <c r="B5" s="512" t="s">
        <v>800</v>
      </c>
      <c r="C5" s="488" t="s">
        <v>801</v>
      </c>
      <c r="D5" s="488" t="s">
        <v>802</v>
      </c>
      <c r="E5" s="488" t="s">
        <v>2739</v>
      </c>
      <c r="F5" s="488" t="s">
        <v>2747</v>
      </c>
      <c r="G5" s="488" t="s">
        <v>1016</v>
      </c>
      <c r="H5" s="513" t="s">
        <v>23710</v>
      </c>
      <c r="I5" s="1911"/>
      <c r="J5" s="1911"/>
      <c r="O5" s="514" t="s">
        <v>806</v>
      </c>
      <c r="P5" s="77"/>
      <c r="Q5" s="514" t="s">
        <v>807</v>
      </c>
      <c r="R5" s="77"/>
      <c r="S5" s="1728"/>
      <c r="T5" s="321"/>
      <c r="U5" s="1728"/>
      <c r="AE5" s="294"/>
      <c r="AG5" s="512" t="s">
        <v>800</v>
      </c>
      <c r="AH5" s="488" t="s">
        <v>801</v>
      </c>
      <c r="AI5" s="488" t="s">
        <v>802</v>
      </c>
      <c r="AJ5" s="488" t="s">
        <v>2739</v>
      </c>
      <c r="AK5" s="488" t="s">
        <v>2747</v>
      </c>
      <c r="AL5" s="488" t="s">
        <v>1016</v>
      </c>
      <c r="AM5" s="513" t="s">
        <v>23710</v>
      </c>
    </row>
    <row r="6" spans="2:44" ht="15" customHeight="1">
      <c r="B6" s="14"/>
      <c r="C6" s="14"/>
      <c r="D6" s="14"/>
      <c r="E6" s="14"/>
      <c r="F6" s="14"/>
      <c r="G6" s="14"/>
      <c r="H6" s="14"/>
      <c r="I6" s="1911"/>
      <c r="J6" s="1911"/>
      <c r="K6" s="6"/>
      <c r="O6" s="78"/>
      <c r="P6" s="78"/>
      <c r="Q6" s="78"/>
      <c r="R6" s="78"/>
      <c r="S6" s="1728"/>
      <c r="T6" s="321"/>
      <c r="U6" s="1728"/>
      <c r="V6" s="2198" t="s">
        <v>799</v>
      </c>
      <c r="W6" s="2198"/>
      <c r="X6" s="2198"/>
      <c r="Y6" s="2198"/>
      <c r="Z6" s="2198"/>
      <c r="AA6" s="2198"/>
      <c r="AB6" s="2198"/>
      <c r="AC6" s="2198"/>
      <c r="AD6" s="2198"/>
      <c r="AE6" s="294"/>
    </row>
    <row r="7" spans="2:44" ht="21.75" customHeight="1" thickBot="1">
      <c r="B7" s="390" t="s">
        <v>23711</v>
      </c>
      <c r="C7" s="14"/>
      <c r="D7" s="14"/>
      <c r="E7" s="14"/>
      <c r="F7" s="14"/>
      <c r="G7" s="50"/>
      <c r="H7" s="50"/>
      <c r="L7" s="77"/>
      <c r="O7" s="77"/>
      <c r="P7" s="9"/>
      <c r="Q7" s="9"/>
      <c r="R7" s="9"/>
      <c r="S7" s="1728"/>
      <c r="T7" s="321"/>
      <c r="U7" s="1728"/>
      <c r="V7" s="317" t="s">
        <v>808</v>
      </c>
      <c r="W7" s="77"/>
      <c r="X7" s="77"/>
      <c r="Y7" s="77"/>
      <c r="AA7" s="77"/>
      <c r="AC7" s="77"/>
      <c r="AD7" s="77"/>
      <c r="AE7" s="294"/>
      <c r="AG7" s="390" t="s">
        <v>23711</v>
      </c>
      <c r="AH7" s="14"/>
      <c r="AI7" s="14"/>
    </row>
    <row r="8" spans="2:44" s="312" customFormat="1" ht="33" customHeight="1">
      <c r="B8" s="394" t="s">
        <v>23712</v>
      </c>
      <c r="C8" s="379" t="s">
        <v>2543</v>
      </c>
      <c r="D8" s="379">
        <v>3</v>
      </c>
      <c r="E8" s="965">
        <v>350.32499999999999</v>
      </c>
      <c r="F8" s="965">
        <v>324.10300000000001</v>
      </c>
      <c r="G8" s="730">
        <f t="shared" ref="G8:G16" si="0">IFERROR(E8 + F8, 0)</f>
        <v>674.428</v>
      </c>
      <c r="H8" s="972">
        <v>27.635999999999999</v>
      </c>
      <c r="I8" s="80"/>
      <c r="J8" s="80"/>
      <c r="K8" s="1848"/>
      <c r="L8" s="1848"/>
      <c r="M8" s="1848"/>
      <c r="N8" s="1848"/>
      <c r="O8" s="385" t="s">
        <v>23713</v>
      </c>
      <c r="P8" s="9"/>
      <c r="Q8" s="975"/>
      <c r="R8" s="9"/>
      <c r="S8" s="1890"/>
      <c r="T8" s="321">
        <f>IF( SUM( V8:AD8 ) = 0, 0, $V$7 )</f>
        <v>0</v>
      </c>
      <c r="U8" s="1890"/>
      <c r="V8" s="323">
        <f t="shared" ref="V8:W10" si="1" xml:space="preserve"> IF( ISNUMBER(E8), 0, 1 )</f>
        <v>0</v>
      </c>
      <c r="W8" s="323">
        <f t="shared" si="1"/>
        <v>0</v>
      </c>
      <c r="X8" s="320"/>
      <c r="Y8" s="320"/>
      <c r="Z8" s="1902"/>
      <c r="AA8" s="323">
        <f xml:space="preserve"> IF( ISNUMBER(H8), 0, 1 )</f>
        <v>0</v>
      </c>
      <c r="AB8" s="1902"/>
      <c r="AC8" s="1848"/>
      <c r="AD8" s="1848"/>
      <c r="AE8" s="1956"/>
      <c r="AF8" s="1848"/>
      <c r="AG8" s="1450" t="s">
        <v>23712</v>
      </c>
      <c r="AH8" s="1413" t="s">
        <v>2543</v>
      </c>
      <c r="AI8" s="1413">
        <v>3</v>
      </c>
      <c r="AJ8" s="1577" t="s">
        <v>23714</v>
      </c>
      <c r="AK8" s="1577" t="s">
        <v>23715</v>
      </c>
      <c r="AL8" s="1453" t="s">
        <v>23716</v>
      </c>
      <c r="AM8" s="1578" t="s">
        <v>23717</v>
      </c>
      <c r="AN8" s="1848"/>
      <c r="AO8" s="1848"/>
      <c r="AP8" s="1848"/>
      <c r="AQ8" s="1848"/>
      <c r="AR8" s="1848"/>
    </row>
    <row r="9" spans="2:44" s="312" customFormat="1" ht="33" customHeight="1">
      <c r="B9" s="1805" t="s">
        <v>23718</v>
      </c>
      <c r="C9" s="375" t="s">
        <v>2543</v>
      </c>
      <c r="D9" s="375">
        <v>3</v>
      </c>
      <c r="E9" s="953">
        <v>0</v>
      </c>
      <c r="F9" s="953">
        <v>0</v>
      </c>
      <c r="G9" s="419">
        <f t="shared" si="0"/>
        <v>0</v>
      </c>
      <c r="H9" s="952">
        <v>0</v>
      </c>
      <c r="I9" s="80"/>
      <c r="J9" s="80"/>
      <c r="K9" s="1848"/>
      <c r="L9" s="1848"/>
      <c r="M9" s="1848"/>
      <c r="N9" s="1848"/>
      <c r="O9" s="386" t="s">
        <v>23719</v>
      </c>
      <c r="P9" s="9"/>
      <c r="Q9" s="976"/>
      <c r="R9" s="9"/>
      <c r="S9" s="1890"/>
      <c r="T9" s="321">
        <f>IF( SUM( V9:AD9 ) = 0, 0, $V$7 )</f>
        <v>0</v>
      </c>
      <c r="U9" s="1890"/>
      <c r="V9" s="323">
        <f t="shared" si="1"/>
        <v>0</v>
      </c>
      <c r="W9" s="323">
        <f t="shared" si="1"/>
        <v>0</v>
      </c>
      <c r="X9" s="320"/>
      <c r="Y9" s="320"/>
      <c r="Z9" s="1902"/>
      <c r="AA9" s="323">
        <f xml:space="preserve"> IF( ISNUMBER(H9), 0, 1 )</f>
        <v>0</v>
      </c>
      <c r="AB9" s="1902"/>
      <c r="AC9" s="1848"/>
      <c r="AD9" s="1848"/>
      <c r="AE9" s="1956"/>
      <c r="AF9" s="1848"/>
      <c r="AG9" s="1455" t="s">
        <v>23718</v>
      </c>
      <c r="AH9" s="1573" t="s">
        <v>2543</v>
      </c>
      <c r="AI9" s="1573">
        <v>3</v>
      </c>
      <c r="AJ9" s="1574" t="s">
        <v>23720</v>
      </c>
      <c r="AK9" s="1574" t="s">
        <v>23721</v>
      </c>
      <c r="AL9" s="1447" t="s">
        <v>23722</v>
      </c>
      <c r="AM9" s="1456" t="s">
        <v>23723</v>
      </c>
      <c r="AN9" s="1848"/>
      <c r="AO9" s="1848"/>
      <c r="AP9" s="1848"/>
      <c r="AQ9" s="1848"/>
      <c r="AR9" s="1848"/>
    </row>
    <row r="10" spans="2:44" s="312" customFormat="1" ht="33" customHeight="1">
      <c r="B10" s="1805" t="s">
        <v>23724</v>
      </c>
      <c r="C10" s="375" t="s">
        <v>2543</v>
      </c>
      <c r="D10" s="375">
        <v>3</v>
      </c>
      <c r="E10" s="953">
        <v>0</v>
      </c>
      <c r="F10" s="953">
        <v>0</v>
      </c>
      <c r="G10" s="419">
        <f t="shared" si="0"/>
        <v>0</v>
      </c>
      <c r="H10" s="952">
        <v>0</v>
      </c>
      <c r="I10" s="80"/>
      <c r="J10" s="80"/>
      <c r="K10" s="1848"/>
      <c r="L10" s="1848"/>
      <c r="M10" s="1848"/>
      <c r="N10" s="1848"/>
      <c r="O10" s="386" t="s">
        <v>23725</v>
      </c>
      <c r="P10" s="9"/>
      <c r="Q10" s="976"/>
      <c r="R10" s="9"/>
      <c r="S10" s="1890"/>
      <c r="T10" s="321">
        <f>IF( SUM( V10:AD10 ) = 0, 0, $V$7 )</f>
        <v>0</v>
      </c>
      <c r="U10" s="1890"/>
      <c r="V10" s="323">
        <f t="shared" si="1"/>
        <v>0</v>
      </c>
      <c r="W10" s="323">
        <f t="shared" si="1"/>
        <v>0</v>
      </c>
      <c r="X10" s="320"/>
      <c r="Y10" s="320"/>
      <c r="Z10" s="1902"/>
      <c r="AA10" s="323">
        <f xml:space="preserve"> IF( ISNUMBER(H10), 0, 1 )</f>
        <v>0</v>
      </c>
      <c r="AB10" s="1902"/>
      <c r="AC10" s="1848"/>
      <c r="AD10" s="1848"/>
      <c r="AE10" s="1956"/>
      <c r="AF10" s="1848"/>
      <c r="AG10" s="1455" t="s">
        <v>23724</v>
      </c>
      <c r="AH10" s="1573" t="s">
        <v>2543</v>
      </c>
      <c r="AI10" s="1573">
        <v>3</v>
      </c>
      <c r="AJ10" s="1574" t="s">
        <v>23726</v>
      </c>
      <c r="AK10" s="1574" t="s">
        <v>23727</v>
      </c>
      <c r="AL10" s="1447" t="s">
        <v>23728</v>
      </c>
      <c r="AM10" s="1456" t="s">
        <v>23729</v>
      </c>
      <c r="AN10" s="1848"/>
      <c r="AO10" s="1848"/>
      <c r="AP10" s="1848"/>
      <c r="AQ10" s="1848"/>
      <c r="AR10" s="1848"/>
    </row>
    <row r="11" spans="2:44" s="312" customFormat="1" ht="33" customHeight="1">
      <c r="B11" s="1805" t="s">
        <v>23730</v>
      </c>
      <c r="C11" s="375" t="s">
        <v>2543</v>
      </c>
      <c r="D11" s="375">
        <v>3</v>
      </c>
      <c r="E11" s="419">
        <f>IFERROR(SUM(E8:E10), 0)</f>
        <v>350.32499999999999</v>
      </c>
      <c r="F11" s="419">
        <f>IFERROR(SUM(F8:F10), 0)</f>
        <v>324.10300000000001</v>
      </c>
      <c r="G11" s="419">
        <f t="shared" si="0"/>
        <v>674.428</v>
      </c>
      <c r="H11" s="420">
        <f>IFERROR(SUM(H8:H10), 0)</f>
        <v>27.635999999999999</v>
      </c>
      <c r="I11" s="80"/>
      <c r="J11" s="80"/>
      <c r="K11" s="1848"/>
      <c r="L11" s="1848"/>
      <c r="M11" s="1848"/>
      <c r="N11" s="1848"/>
      <c r="O11" s="386" t="s">
        <v>23731</v>
      </c>
      <c r="P11" s="9"/>
      <c r="Q11" s="976"/>
      <c r="R11" s="9"/>
      <c r="S11" s="1890"/>
      <c r="T11" s="321"/>
      <c r="U11" s="1890"/>
      <c r="V11" s="1848"/>
      <c r="W11" s="1848"/>
      <c r="X11" s="1902"/>
      <c r="Y11" s="1902"/>
      <c r="Z11" s="1902"/>
      <c r="AA11" s="1848"/>
      <c r="AB11" s="1902"/>
      <c r="AC11" s="1848"/>
      <c r="AD11" s="1848"/>
      <c r="AE11" s="1956"/>
      <c r="AF11" s="1848"/>
      <c r="AG11" s="1455" t="s">
        <v>23730</v>
      </c>
      <c r="AH11" s="1573" t="s">
        <v>2543</v>
      </c>
      <c r="AI11" s="1573">
        <v>3</v>
      </c>
      <c r="AJ11" s="1575" t="s">
        <v>23732</v>
      </c>
      <c r="AK11" s="1575" t="s">
        <v>23733</v>
      </c>
      <c r="AL11" s="1576" t="s">
        <v>23734</v>
      </c>
      <c r="AM11" s="1456" t="s">
        <v>23735</v>
      </c>
      <c r="AN11" s="1848"/>
      <c r="AO11" s="1848"/>
      <c r="AP11" s="1848"/>
      <c r="AQ11" s="1848"/>
      <c r="AR11" s="1848"/>
    </row>
    <row r="12" spans="2:44" s="312" customFormat="1" ht="33" customHeight="1">
      <c r="B12" s="1805" t="s">
        <v>23736</v>
      </c>
      <c r="C12" s="375" t="s">
        <v>2543</v>
      </c>
      <c r="D12" s="375">
        <v>3</v>
      </c>
      <c r="E12" s="953">
        <v>3.343</v>
      </c>
      <c r="F12" s="953">
        <v>34.652999999999999</v>
      </c>
      <c r="G12" s="419">
        <f t="shared" si="0"/>
        <v>37.995999999999995</v>
      </c>
      <c r="H12" s="952">
        <v>4.7</v>
      </c>
      <c r="I12" s="80"/>
      <c r="J12" s="80"/>
      <c r="K12" s="1848"/>
      <c r="L12" s="1848"/>
      <c r="M12" s="1848"/>
      <c r="N12" s="1848"/>
      <c r="O12" s="386" t="s">
        <v>23737</v>
      </c>
      <c r="P12" s="9"/>
      <c r="Q12" s="976"/>
      <c r="R12" s="9"/>
      <c r="S12" s="1890"/>
      <c r="T12" s="321">
        <f>IF( SUM( V12:AD12 ) = 0, 0, $V$7 )</f>
        <v>0</v>
      </c>
      <c r="U12" s="1890"/>
      <c r="V12" s="323">
        <f t="shared" ref="V12:W14" si="2" xml:space="preserve"> IF( ISNUMBER(E12), 0, 1 )</f>
        <v>0</v>
      </c>
      <c r="W12" s="323">
        <f t="shared" si="2"/>
        <v>0</v>
      </c>
      <c r="X12" s="320"/>
      <c r="Y12" s="320"/>
      <c r="Z12" s="1902"/>
      <c r="AA12" s="323">
        <f xml:space="preserve"> IF( ISNUMBER(H12), 0, 1 )</f>
        <v>0</v>
      </c>
      <c r="AB12" s="1902"/>
      <c r="AC12" s="1848"/>
      <c r="AD12" s="1848"/>
      <c r="AE12" s="1956"/>
      <c r="AF12" s="1848"/>
      <c r="AG12" s="1455" t="s">
        <v>23736</v>
      </c>
      <c r="AH12" s="1573" t="s">
        <v>2543</v>
      </c>
      <c r="AI12" s="1573">
        <v>3</v>
      </c>
      <c r="AJ12" s="1447" t="s">
        <v>23738</v>
      </c>
      <c r="AK12" s="1447" t="s">
        <v>23739</v>
      </c>
      <c r="AL12" s="1447" t="s">
        <v>23740</v>
      </c>
      <c r="AM12" s="1456" t="s">
        <v>23741</v>
      </c>
      <c r="AN12" s="1848"/>
      <c r="AO12" s="1848"/>
      <c r="AP12" s="1848"/>
      <c r="AQ12" s="1848"/>
      <c r="AR12" s="1848"/>
    </row>
    <row r="13" spans="2:44" s="312" customFormat="1" ht="33" customHeight="1">
      <c r="B13" s="1805" t="s">
        <v>23742</v>
      </c>
      <c r="C13" s="375" t="s">
        <v>2543</v>
      </c>
      <c r="D13" s="375">
        <v>3</v>
      </c>
      <c r="E13" s="953">
        <v>0</v>
      </c>
      <c r="F13" s="953">
        <v>0</v>
      </c>
      <c r="G13" s="419">
        <f t="shared" si="0"/>
        <v>0</v>
      </c>
      <c r="H13" s="952">
        <v>0</v>
      </c>
      <c r="I13" s="80"/>
      <c r="J13" s="80"/>
      <c r="K13" s="1848"/>
      <c r="L13" s="1848"/>
      <c r="M13" s="1848"/>
      <c r="N13" s="1848"/>
      <c r="O13" s="386" t="s">
        <v>23743</v>
      </c>
      <c r="P13" s="9"/>
      <c r="Q13" s="976"/>
      <c r="R13" s="9"/>
      <c r="S13" s="1890"/>
      <c r="T13" s="321">
        <f>IF( SUM( V13:AD13 ) = 0, 0, $V$7 )</f>
        <v>0</v>
      </c>
      <c r="U13" s="1890"/>
      <c r="V13" s="323">
        <f t="shared" si="2"/>
        <v>0</v>
      </c>
      <c r="W13" s="323">
        <f t="shared" si="2"/>
        <v>0</v>
      </c>
      <c r="X13" s="320"/>
      <c r="Y13" s="320"/>
      <c r="Z13" s="1902"/>
      <c r="AA13" s="323">
        <f xml:space="preserve"> IF( ISNUMBER(H13), 0, 1 )</f>
        <v>0</v>
      </c>
      <c r="AB13" s="1902"/>
      <c r="AC13" s="1848"/>
      <c r="AD13" s="1848"/>
      <c r="AE13" s="1956"/>
      <c r="AF13" s="1848"/>
      <c r="AG13" s="1455" t="s">
        <v>23742</v>
      </c>
      <c r="AH13" s="1573" t="s">
        <v>2543</v>
      </c>
      <c r="AI13" s="1573">
        <v>3</v>
      </c>
      <c r="AJ13" s="1575" t="s">
        <v>23744</v>
      </c>
      <c r="AK13" s="1575" t="s">
        <v>23745</v>
      </c>
      <c r="AL13" s="1447" t="s">
        <v>23746</v>
      </c>
      <c r="AM13" s="1456" t="s">
        <v>23747</v>
      </c>
      <c r="AN13" s="1848"/>
      <c r="AO13" s="1848"/>
      <c r="AP13" s="1848"/>
      <c r="AQ13" s="1848"/>
      <c r="AR13" s="1848"/>
    </row>
    <row r="14" spans="2:44" ht="33" customHeight="1">
      <c r="B14" s="1805" t="s">
        <v>23748</v>
      </c>
      <c r="C14" s="375" t="s">
        <v>2543</v>
      </c>
      <c r="D14" s="375">
        <v>3</v>
      </c>
      <c r="E14" s="953">
        <v>0</v>
      </c>
      <c r="F14" s="953">
        <v>0</v>
      </c>
      <c r="G14" s="419">
        <f t="shared" si="0"/>
        <v>0</v>
      </c>
      <c r="H14" s="952">
        <v>0</v>
      </c>
      <c r="I14" s="80"/>
      <c r="J14" s="80"/>
      <c r="K14" s="47"/>
      <c r="O14" s="386" t="s">
        <v>23749</v>
      </c>
      <c r="P14" s="9"/>
      <c r="Q14" s="976"/>
      <c r="R14" s="9"/>
      <c r="S14" s="1728"/>
      <c r="T14" s="321">
        <f>IF( SUM( V14:AD14 ) = 0, 0, $V$7 )</f>
        <v>0</v>
      </c>
      <c r="U14" s="1728"/>
      <c r="V14" s="323">
        <f t="shared" si="2"/>
        <v>0</v>
      </c>
      <c r="W14" s="323">
        <f t="shared" si="2"/>
        <v>0</v>
      </c>
      <c r="X14" s="320"/>
      <c r="Y14" s="320"/>
      <c r="AA14" s="323">
        <f xml:space="preserve"> IF( ISNUMBER(H14), 0, 1 )</f>
        <v>0</v>
      </c>
      <c r="AC14" s="77"/>
      <c r="AD14" s="77"/>
      <c r="AE14" s="294"/>
      <c r="AG14" s="1455" t="s">
        <v>23748</v>
      </c>
      <c r="AH14" s="1573" t="s">
        <v>2543</v>
      </c>
      <c r="AI14" s="1573">
        <v>3</v>
      </c>
      <c r="AJ14" s="1447" t="s">
        <v>23750</v>
      </c>
      <c r="AK14" s="1447" t="s">
        <v>23751</v>
      </c>
      <c r="AL14" s="1447" t="s">
        <v>23752</v>
      </c>
      <c r="AM14" s="1456" t="s">
        <v>23753</v>
      </c>
    </row>
    <row r="15" spans="2:44" ht="33" customHeight="1">
      <c r="B15" s="1805" t="s">
        <v>23754</v>
      </c>
      <c r="C15" s="375" t="s">
        <v>2543</v>
      </c>
      <c r="D15" s="375">
        <v>3</v>
      </c>
      <c r="E15" s="419">
        <f>IFERROR(SUM(E12:E14), 0)</f>
        <v>3.343</v>
      </c>
      <c r="F15" s="419">
        <f>IFERROR(SUM(F12:F14), 0)</f>
        <v>34.652999999999999</v>
      </c>
      <c r="G15" s="419">
        <f t="shared" si="0"/>
        <v>37.995999999999995</v>
      </c>
      <c r="H15" s="420">
        <f>IFERROR(SUM(H12:H14), 0)</f>
        <v>4.7</v>
      </c>
      <c r="I15" s="80"/>
      <c r="J15" s="80"/>
      <c r="K15" s="47"/>
      <c r="O15" s="386" t="s">
        <v>23755</v>
      </c>
      <c r="P15" s="9"/>
      <c r="Q15" s="976"/>
      <c r="R15" s="9"/>
      <c r="S15" s="1728"/>
      <c r="T15" s="321"/>
      <c r="U15" s="1728"/>
      <c r="V15" s="77"/>
      <c r="W15" s="77"/>
      <c r="AA15" s="320"/>
      <c r="AC15" s="77"/>
      <c r="AD15" s="77"/>
      <c r="AE15" s="294"/>
      <c r="AG15" s="1455" t="s">
        <v>23754</v>
      </c>
      <c r="AH15" s="1573" t="s">
        <v>2543</v>
      </c>
      <c r="AI15" s="1573">
        <v>3</v>
      </c>
      <c r="AJ15" s="1575" t="s">
        <v>23756</v>
      </c>
      <c r="AK15" s="1575" t="s">
        <v>23757</v>
      </c>
      <c r="AL15" s="1447" t="s">
        <v>23758</v>
      </c>
      <c r="AM15" s="1456" t="s">
        <v>23759</v>
      </c>
    </row>
    <row r="16" spans="2:44" ht="33" customHeight="1">
      <c r="B16" s="1809" t="s">
        <v>23760</v>
      </c>
      <c r="C16" s="382" t="s">
        <v>2543</v>
      </c>
      <c r="D16" s="382">
        <v>3</v>
      </c>
      <c r="E16" s="421">
        <f>IFERROR(E11 + E15, 0)</f>
        <v>353.66800000000001</v>
      </c>
      <c r="F16" s="421">
        <f>IFERROR(F11 + F15, 0)</f>
        <v>358.75600000000003</v>
      </c>
      <c r="G16" s="421">
        <f t="shared" si="0"/>
        <v>712.42399999999998</v>
      </c>
      <c r="H16" s="422">
        <f>IFERROR(H11 + H15, 0)</f>
        <v>32.335999999999999</v>
      </c>
      <c r="I16" s="80"/>
      <c r="J16" s="80"/>
      <c r="K16" s="47"/>
      <c r="O16" s="387" t="s">
        <v>23761</v>
      </c>
      <c r="P16" s="9"/>
      <c r="Q16" s="977"/>
      <c r="R16" s="9"/>
      <c r="S16" s="1728"/>
      <c r="T16" s="321"/>
      <c r="U16" s="1728"/>
      <c r="V16" s="77"/>
      <c r="W16" s="77"/>
      <c r="AA16" s="320"/>
      <c r="AC16" s="77"/>
      <c r="AD16" s="77"/>
      <c r="AE16" s="294"/>
      <c r="AG16" s="1458" t="s">
        <v>23760</v>
      </c>
      <c r="AH16" s="1579" t="s">
        <v>2543</v>
      </c>
      <c r="AI16" s="1579">
        <v>3</v>
      </c>
      <c r="AJ16" s="1580" t="s">
        <v>23762</v>
      </c>
      <c r="AK16" s="1580" t="s">
        <v>23763</v>
      </c>
      <c r="AL16" s="1580" t="s">
        <v>23764</v>
      </c>
      <c r="AM16" s="1581" t="s">
        <v>23765</v>
      </c>
    </row>
    <row r="17" spans="2:44" s="85" customFormat="1" ht="15" customHeight="1">
      <c r="B17" s="81"/>
      <c r="C17" s="81"/>
      <c r="D17" s="81"/>
      <c r="E17" s="82"/>
      <c r="F17" s="82"/>
      <c r="G17" s="82"/>
      <c r="H17" s="82"/>
      <c r="I17" s="82"/>
      <c r="J17" s="82"/>
      <c r="K17" s="83"/>
      <c r="L17" s="77"/>
      <c r="M17" s="77"/>
      <c r="N17" s="77"/>
      <c r="O17" s="84"/>
      <c r="P17" s="9"/>
      <c r="Q17" s="9"/>
      <c r="R17" s="9"/>
      <c r="S17" s="1729"/>
      <c r="T17" s="321"/>
      <c r="U17" s="1729"/>
      <c r="X17" s="302"/>
      <c r="Y17" s="302"/>
      <c r="Z17" s="302"/>
      <c r="AA17" s="320"/>
      <c r="AB17" s="302"/>
      <c r="AE17" s="296"/>
    </row>
    <row r="18" spans="2:44" s="85" customFormat="1" ht="21" customHeight="1">
      <c r="B18" s="2101" t="s">
        <v>800</v>
      </c>
      <c r="C18" s="2102" t="s">
        <v>801</v>
      </c>
      <c r="D18" s="2102" t="s">
        <v>20984</v>
      </c>
      <c r="E18" s="2102" t="s">
        <v>2925</v>
      </c>
      <c r="F18" s="2102"/>
      <c r="G18" s="2102"/>
      <c r="H18" s="2102" t="s">
        <v>2926</v>
      </c>
      <c r="I18" s="2102"/>
      <c r="J18" s="2092"/>
      <c r="K18" s="83"/>
      <c r="L18" s="84"/>
      <c r="M18" s="84"/>
      <c r="N18" s="84"/>
      <c r="O18" s="84"/>
      <c r="S18" s="1729"/>
      <c r="T18" s="321"/>
      <c r="U18" s="1729"/>
      <c r="X18" s="302"/>
      <c r="Y18" s="302"/>
      <c r="Z18" s="302"/>
      <c r="AA18" s="320"/>
      <c r="AB18" s="302"/>
      <c r="AE18" s="296"/>
      <c r="AG18" s="2101" t="s">
        <v>800</v>
      </c>
      <c r="AH18" s="2102" t="s">
        <v>801</v>
      </c>
      <c r="AI18" s="2102" t="s">
        <v>20984</v>
      </c>
      <c r="AJ18" s="2102" t="s">
        <v>2925</v>
      </c>
      <c r="AK18" s="2102"/>
      <c r="AL18" s="2102"/>
      <c r="AM18" s="2102" t="s">
        <v>2926</v>
      </c>
      <c r="AN18" s="2102"/>
      <c r="AO18" s="2092"/>
    </row>
    <row r="19" spans="2:44" s="85" customFormat="1" ht="21" customHeight="1" thickBot="1">
      <c r="B19" s="2103"/>
      <c r="C19" s="2104"/>
      <c r="D19" s="2104"/>
      <c r="E19" s="1803" t="s">
        <v>2739</v>
      </c>
      <c r="F19" s="1803" t="s">
        <v>2747</v>
      </c>
      <c r="G19" s="1803" t="s">
        <v>1016</v>
      </c>
      <c r="H19" s="1803" t="s">
        <v>2739</v>
      </c>
      <c r="I19" s="1803" t="s">
        <v>2747</v>
      </c>
      <c r="J19" s="1796" t="s">
        <v>1016</v>
      </c>
      <c r="K19" s="83"/>
      <c r="L19" s="84"/>
      <c r="M19" s="84"/>
      <c r="N19" s="84"/>
      <c r="O19" s="84"/>
      <c r="S19" s="1729"/>
      <c r="T19" s="321"/>
      <c r="U19" s="1729"/>
      <c r="X19" s="302"/>
      <c r="Y19" s="302"/>
      <c r="Z19" s="302"/>
      <c r="AA19" s="320"/>
      <c r="AB19" s="302"/>
      <c r="AE19" s="296"/>
      <c r="AG19" s="2103"/>
      <c r="AH19" s="2104"/>
      <c r="AI19" s="2104"/>
      <c r="AJ19" s="1803" t="s">
        <v>2739</v>
      </c>
      <c r="AK19" s="1803" t="s">
        <v>2747</v>
      </c>
      <c r="AL19" s="1803" t="s">
        <v>1016</v>
      </c>
      <c r="AM19" s="1803" t="s">
        <v>2739</v>
      </c>
      <c r="AN19" s="1803" t="s">
        <v>2747</v>
      </c>
      <c r="AO19" s="1796" t="s">
        <v>1016</v>
      </c>
    </row>
    <row r="20" spans="2:44" s="85" customFormat="1" ht="15" customHeight="1" thickBot="1">
      <c r="B20" s="279"/>
      <c r="C20" s="14"/>
      <c r="D20" s="14"/>
      <c r="E20" s="14"/>
      <c r="F20" s="14"/>
      <c r="G20" s="14"/>
      <c r="H20" s="14"/>
      <c r="I20" s="14"/>
      <c r="J20" s="14"/>
      <c r="K20" s="83"/>
      <c r="L20" s="84"/>
      <c r="M20" s="84"/>
      <c r="N20" s="84"/>
      <c r="O20" s="84"/>
      <c r="S20" s="1729"/>
      <c r="T20" s="321"/>
      <c r="U20" s="1729"/>
      <c r="X20" s="302"/>
      <c r="Y20" s="302"/>
      <c r="Z20" s="302"/>
      <c r="AA20" s="320"/>
      <c r="AB20" s="302"/>
      <c r="AE20" s="296"/>
    </row>
    <row r="21" spans="2:44" s="85" customFormat="1" ht="21.75" customHeight="1" thickBot="1">
      <c r="B21" s="378" t="s">
        <v>23766</v>
      </c>
      <c r="C21" s="14"/>
      <c r="D21" s="14"/>
      <c r="E21" s="14"/>
      <c r="F21" s="14"/>
      <c r="G21" s="14"/>
      <c r="H21" s="14"/>
      <c r="I21" s="14"/>
      <c r="J21" s="14"/>
      <c r="K21" s="83"/>
      <c r="L21" s="84"/>
      <c r="M21" s="84"/>
      <c r="N21" s="84"/>
      <c r="O21" s="84"/>
      <c r="S21" s="1729"/>
      <c r="T21" s="321"/>
      <c r="U21" s="1729"/>
      <c r="X21" s="302"/>
      <c r="Y21" s="302"/>
      <c r="Z21" s="302"/>
      <c r="AA21" s="320"/>
      <c r="AB21" s="302"/>
      <c r="AE21" s="296"/>
      <c r="AG21" s="1833" t="s">
        <v>23766</v>
      </c>
      <c r="AH21" s="14"/>
      <c r="AI21" s="14"/>
    </row>
    <row r="22" spans="2:44" s="85" customFormat="1" ht="33" customHeight="1">
      <c r="B22" s="394" t="s">
        <v>23767</v>
      </c>
      <c r="C22" s="379" t="s">
        <v>2543</v>
      </c>
      <c r="D22" s="379">
        <v>3</v>
      </c>
      <c r="E22" s="965">
        <v>350.32499999999999</v>
      </c>
      <c r="F22" s="965">
        <v>324.10300000000001</v>
      </c>
      <c r="G22" s="730">
        <f>IFERROR(E22 + F22, 0)</f>
        <v>674.428</v>
      </c>
      <c r="H22" s="965">
        <v>0</v>
      </c>
      <c r="I22" s="965">
        <v>0</v>
      </c>
      <c r="J22" s="573">
        <f>IFERROR(H22 + I22, 0)</f>
        <v>0</v>
      </c>
      <c r="K22" s="86"/>
      <c r="L22" s="78"/>
      <c r="M22" s="78"/>
      <c r="N22" s="78"/>
      <c r="O22" s="385" t="s">
        <v>23768</v>
      </c>
      <c r="Q22" s="978"/>
      <c r="S22" s="1729"/>
      <c r="T22" s="321">
        <f t="shared" ref="T22:T27" si="3">IF( SUM( V22:AD22 ) = 0, 0, $V$7 )</f>
        <v>0</v>
      </c>
      <c r="U22" s="1729"/>
      <c r="V22" s="323">
        <f xml:space="preserve"> IF( ISNUMBER(E22), 0, 1 )</f>
        <v>0</v>
      </c>
      <c r="W22" s="323">
        <f xml:space="preserve"> IF( ISNUMBER(F22), 0, 1 )</f>
        <v>0</v>
      </c>
      <c r="X22" s="320"/>
      <c r="Y22" s="320"/>
      <c r="Z22" s="302"/>
      <c r="AA22" s="323">
        <f xml:space="preserve"> IF( ISNUMBER(H22), 0, 1 )</f>
        <v>0</v>
      </c>
      <c r="AB22" s="323">
        <f xml:space="preserve"> IF( ISNUMBER(I22), 0, 1 )</f>
        <v>0</v>
      </c>
      <c r="AE22" s="296"/>
      <c r="AG22" s="1450" t="s">
        <v>23767</v>
      </c>
      <c r="AH22" s="1413" t="s">
        <v>2543</v>
      </c>
      <c r="AI22" s="1451">
        <v>3</v>
      </c>
      <c r="AJ22" s="1452" t="s">
        <v>23769</v>
      </c>
      <c r="AK22" s="1453" t="s">
        <v>23770</v>
      </c>
      <c r="AL22" s="1569" t="s">
        <v>23771</v>
      </c>
      <c r="AM22" s="1452" t="s">
        <v>23772</v>
      </c>
      <c r="AN22" s="1452" t="s">
        <v>23773</v>
      </c>
      <c r="AO22" s="1454" t="s">
        <v>23774</v>
      </c>
    </row>
    <row r="23" spans="2:44" s="85" customFormat="1" ht="33" customHeight="1">
      <c r="B23" s="1805" t="s">
        <v>23775</v>
      </c>
      <c r="C23" s="375" t="s">
        <v>2543</v>
      </c>
      <c r="D23" s="375">
        <v>3</v>
      </c>
      <c r="E23" s="731"/>
      <c r="F23" s="731"/>
      <c r="G23" s="953">
        <v>27.635999999999999</v>
      </c>
      <c r="H23" s="731"/>
      <c r="I23" s="732"/>
      <c r="J23" s="952">
        <v>0</v>
      </c>
      <c r="K23" s="86"/>
      <c r="L23" s="78"/>
      <c r="M23" s="78"/>
      <c r="N23" s="78"/>
      <c r="O23" s="386" t="s">
        <v>23776</v>
      </c>
      <c r="Q23" s="979"/>
      <c r="S23" s="1729"/>
      <c r="T23" s="321">
        <f t="shared" si="3"/>
        <v>0</v>
      </c>
      <c r="U23" s="1729"/>
      <c r="W23" s="320"/>
      <c r="X23" s="323">
        <f xml:space="preserve"> IF( ISNUMBER(G23), 0, 1 )</f>
        <v>0</v>
      </c>
      <c r="Y23" s="320"/>
      <c r="Z23" s="302"/>
      <c r="AB23" s="320"/>
      <c r="AC23" s="323">
        <f xml:space="preserve"> IF( ISNUMBER(J23), 0, 1 )</f>
        <v>0</v>
      </c>
      <c r="AE23" s="296"/>
      <c r="AG23" s="1455" t="s">
        <v>23775</v>
      </c>
      <c r="AH23" s="1573" t="s">
        <v>2543</v>
      </c>
      <c r="AI23" s="1445">
        <v>3</v>
      </c>
      <c r="AJ23" s="1448"/>
      <c r="AK23" s="1448"/>
      <c r="AL23" s="1570" t="s">
        <v>23777</v>
      </c>
      <c r="AM23" s="1448"/>
      <c r="AN23" s="1449"/>
      <c r="AO23" s="1571" t="s">
        <v>23778</v>
      </c>
    </row>
    <row r="24" spans="2:44" s="85" customFormat="1" ht="33" customHeight="1">
      <c r="B24" s="1805" t="s">
        <v>23779</v>
      </c>
      <c r="C24" s="375" t="s">
        <v>2543</v>
      </c>
      <c r="D24" s="375">
        <v>3</v>
      </c>
      <c r="E24" s="731"/>
      <c r="F24" s="731"/>
      <c r="G24" s="419">
        <f>IFERROR(G22 + G23, 0)</f>
        <v>702.06399999999996</v>
      </c>
      <c r="H24" s="731"/>
      <c r="I24" s="732"/>
      <c r="J24" s="1406">
        <f>IFERROR(J22 + J23, 0)</f>
        <v>0</v>
      </c>
      <c r="K24" s="86"/>
      <c r="L24" s="78"/>
      <c r="M24" s="78"/>
      <c r="N24" s="78"/>
      <c r="O24" s="386" t="s">
        <v>23780</v>
      </c>
      <c r="Q24" s="979"/>
      <c r="S24" s="1729"/>
      <c r="T24" s="321">
        <f t="shared" si="3"/>
        <v>0</v>
      </c>
      <c r="U24" s="1729"/>
      <c r="X24" s="320"/>
      <c r="Y24" s="320"/>
      <c r="Z24" s="302"/>
      <c r="AA24" s="302"/>
      <c r="AB24" s="302"/>
      <c r="AC24" s="320"/>
      <c r="AE24" s="296"/>
      <c r="AG24" s="1455" t="s">
        <v>23779</v>
      </c>
      <c r="AH24" s="1573" t="s">
        <v>2543</v>
      </c>
      <c r="AI24" s="1445">
        <v>3</v>
      </c>
      <c r="AJ24" s="1448"/>
      <c r="AK24" s="1448"/>
      <c r="AL24" s="1570" t="s">
        <v>23781</v>
      </c>
      <c r="AM24" s="1448"/>
      <c r="AN24" s="1449"/>
      <c r="AO24" s="1571" t="s">
        <v>23782</v>
      </c>
    </row>
    <row r="25" spans="2:44" s="85" customFormat="1" ht="33" customHeight="1">
      <c r="B25" s="1805" t="s">
        <v>23783</v>
      </c>
      <c r="C25" s="375" t="s">
        <v>2543</v>
      </c>
      <c r="D25" s="375">
        <v>3</v>
      </c>
      <c r="E25" s="953">
        <v>3.343</v>
      </c>
      <c r="F25" s="953">
        <v>34.652999999999999</v>
      </c>
      <c r="G25" s="419">
        <f>IFERROR(E25 + F25, 0)</f>
        <v>37.995999999999995</v>
      </c>
      <c r="H25" s="953">
        <v>0</v>
      </c>
      <c r="I25" s="953">
        <v>0</v>
      </c>
      <c r="J25" s="420">
        <f>IFERROR(H25+I25,0)</f>
        <v>0</v>
      </c>
      <c r="K25" s="86"/>
      <c r="L25" s="78"/>
      <c r="M25" s="78"/>
      <c r="N25" s="78"/>
      <c r="O25" s="386" t="s">
        <v>23784</v>
      </c>
      <c r="Q25" s="979"/>
      <c r="S25" s="1729"/>
      <c r="T25" s="321">
        <f t="shared" si="3"/>
        <v>0</v>
      </c>
      <c r="U25" s="1729"/>
      <c r="V25" s="323">
        <f xml:space="preserve"> IF( ISNUMBER(E25), 0, 1 )</f>
        <v>0</v>
      </c>
      <c r="W25" s="323">
        <f xml:space="preserve"> IF( ISNUMBER(F25), 0, 1 )</f>
        <v>0</v>
      </c>
      <c r="X25" s="320"/>
      <c r="Y25" s="320"/>
      <c r="Z25" s="302"/>
      <c r="AA25" s="323">
        <f xml:space="preserve"> IF( ISNUMBER(H25), 0, 1 )</f>
        <v>0</v>
      </c>
      <c r="AB25" s="323">
        <f xml:space="preserve"> IF( ISNUMBER(I25), 0, 1 )</f>
        <v>0</v>
      </c>
      <c r="AE25" s="296"/>
      <c r="AG25" s="1455" t="s">
        <v>23783</v>
      </c>
      <c r="AH25" s="1573" t="s">
        <v>2543</v>
      </c>
      <c r="AI25" s="1445">
        <v>3</v>
      </c>
      <c r="AJ25" s="1446" t="s">
        <v>23785</v>
      </c>
      <c r="AK25" s="1446" t="s">
        <v>23786</v>
      </c>
      <c r="AL25" s="1570" t="s">
        <v>23787</v>
      </c>
      <c r="AM25" s="1446" t="s">
        <v>23788</v>
      </c>
      <c r="AN25" s="1446" t="s">
        <v>23789</v>
      </c>
      <c r="AO25" s="1457" t="s">
        <v>23790</v>
      </c>
    </row>
    <row r="26" spans="2:44" s="85" customFormat="1" ht="33" customHeight="1">
      <c r="B26" s="1805" t="s">
        <v>23791</v>
      </c>
      <c r="C26" s="375" t="s">
        <v>2543</v>
      </c>
      <c r="D26" s="375">
        <v>3</v>
      </c>
      <c r="E26" s="731"/>
      <c r="F26" s="731"/>
      <c r="G26" s="953">
        <v>4.7</v>
      </c>
      <c r="H26" s="731"/>
      <c r="I26" s="732"/>
      <c r="J26" s="952">
        <v>0</v>
      </c>
      <c r="K26" s="86"/>
      <c r="L26" s="78"/>
      <c r="M26" s="78"/>
      <c r="N26" s="78"/>
      <c r="O26" s="386" t="s">
        <v>23792</v>
      </c>
      <c r="Q26" s="979"/>
      <c r="S26" s="1729"/>
      <c r="T26" s="321">
        <f t="shared" si="3"/>
        <v>0</v>
      </c>
      <c r="U26" s="1729"/>
      <c r="V26" s="320"/>
      <c r="W26" s="320"/>
      <c r="X26" s="323">
        <f xml:space="preserve"> IF( ISNUMBER(G26), 0, 1 )</f>
        <v>0</v>
      </c>
      <c r="Y26" s="320"/>
      <c r="Z26" s="302"/>
      <c r="AA26" s="320"/>
      <c r="AB26" s="320"/>
      <c r="AC26" s="323">
        <f xml:space="preserve"> IF( ISNUMBER(J26), 0, 1 )</f>
        <v>0</v>
      </c>
      <c r="AE26" s="296"/>
      <c r="AG26" s="1455" t="s">
        <v>23791</v>
      </c>
      <c r="AH26" s="1573" t="s">
        <v>2543</v>
      </c>
      <c r="AI26" s="1445">
        <v>3</v>
      </c>
      <c r="AJ26" s="1448"/>
      <c r="AK26" s="1448"/>
      <c r="AL26" s="1570" t="s">
        <v>23793</v>
      </c>
      <c r="AM26" s="1448"/>
      <c r="AN26" s="1449"/>
      <c r="AO26" s="1571" t="s">
        <v>23794</v>
      </c>
    </row>
    <row r="27" spans="2:44" s="85" customFormat="1" ht="33" customHeight="1">
      <c r="B27" s="1805" t="s">
        <v>23795</v>
      </c>
      <c r="C27" s="375" t="s">
        <v>2543</v>
      </c>
      <c r="D27" s="375">
        <v>3</v>
      </c>
      <c r="E27" s="731"/>
      <c r="F27" s="731"/>
      <c r="G27" s="419">
        <f>IFERROR(G25 + G26, 0)</f>
        <v>42.695999999999998</v>
      </c>
      <c r="H27" s="731"/>
      <c r="I27" s="732"/>
      <c r="J27" s="1406">
        <f>IFERROR(J25 + J26, 0)</f>
        <v>0</v>
      </c>
      <c r="K27" s="86"/>
      <c r="L27" s="78"/>
      <c r="M27" s="78"/>
      <c r="N27" s="78"/>
      <c r="O27" s="386" t="s">
        <v>23796</v>
      </c>
      <c r="Q27" s="979"/>
      <c r="S27" s="1729"/>
      <c r="T27" s="321">
        <f t="shared" si="3"/>
        <v>0</v>
      </c>
      <c r="U27" s="1729"/>
      <c r="V27" s="320"/>
      <c r="W27" s="320"/>
      <c r="X27" s="320"/>
      <c r="Y27" s="320"/>
      <c r="Z27" s="302"/>
      <c r="AA27" s="320"/>
      <c r="AB27" s="320"/>
      <c r="AC27" s="320"/>
      <c r="AE27" s="296"/>
      <c r="AG27" s="1455" t="s">
        <v>23795</v>
      </c>
      <c r="AH27" s="1573" t="s">
        <v>2543</v>
      </c>
      <c r="AI27" s="1445">
        <v>3</v>
      </c>
      <c r="AJ27" s="1448"/>
      <c r="AK27" s="1448"/>
      <c r="AL27" s="1570" t="s">
        <v>23797</v>
      </c>
      <c r="AM27" s="1448"/>
      <c r="AN27" s="1449"/>
      <c r="AO27" s="1571" t="s">
        <v>23798</v>
      </c>
    </row>
    <row r="28" spans="2:44" s="85" customFormat="1" ht="33" customHeight="1" thickBot="1">
      <c r="B28" s="1809" t="s">
        <v>23799</v>
      </c>
      <c r="C28" s="382" t="s">
        <v>2543</v>
      </c>
      <c r="D28" s="382">
        <v>3</v>
      </c>
      <c r="E28" s="733"/>
      <c r="F28" s="733"/>
      <c r="G28" s="421">
        <f>IFERROR(G27 + G24, 0)</f>
        <v>744.76</v>
      </c>
      <c r="H28" s="733"/>
      <c r="I28" s="734"/>
      <c r="J28" s="422">
        <f>IFERROR(J27 + J24, 0)</f>
        <v>0</v>
      </c>
      <c r="K28" s="86"/>
      <c r="L28" s="78"/>
      <c r="M28" s="78"/>
      <c r="N28" s="78"/>
      <c r="O28" s="387" t="s">
        <v>23800</v>
      </c>
      <c r="Q28" s="980"/>
      <c r="S28" s="1729"/>
      <c r="T28" s="321"/>
      <c r="U28" s="1729"/>
      <c r="V28" s="320"/>
      <c r="W28" s="320"/>
      <c r="Y28" s="302"/>
      <c r="Z28" s="302"/>
      <c r="AA28" s="320"/>
      <c r="AB28" s="320"/>
      <c r="AE28" s="296"/>
      <c r="AG28" s="1458" t="s">
        <v>23799</v>
      </c>
      <c r="AH28" s="1579" t="s">
        <v>2543</v>
      </c>
      <c r="AI28" s="1459">
        <v>3</v>
      </c>
      <c r="AJ28" s="1460"/>
      <c r="AK28" s="1460"/>
      <c r="AL28" s="1651" t="s">
        <v>23801</v>
      </c>
      <c r="AM28" s="1460"/>
      <c r="AN28" s="1461"/>
      <c r="AO28" s="1572" t="s">
        <v>23802</v>
      </c>
    </row>
    <row r="29" spans="2:44" s="88" customFormat="1" ht="15" customHeight="1" thickBot="1">
      <c r="B29" s="87"/>
      <c r="C29" s="51"/>
      <c r="D29" s="51"/>
      <c r="E29" s="82"/>
      <c r="F29" s="82"/>
      <c r="G29" s="82"/>
      <c r="H29" s="82"/>
      <c r="I29" s="82"/>
      <c r="J29" s="82"/>
      <c r="K29" s="51"/>
      <c r="L29" s="78"/>
      <c r="M29" s="78"/>
      <c r="N29" s="78"/>
      <c r="O29" s="78"/>
      <c r="S29" s="1730"/>
      <c r="T29" s="321"/>
      <c r="U29" s="1730"/>
      <c r="V29" s="320"/>
      <c r="W29" s="320"/>
      <c r="Z29" s="728"/>
      <c r="AA29" s="320"/>
      <c r="AB29" s="320"/>
      <c r="AE29" s="298"/>
    </row>
    <row r="30" spans="2:44" s="88" customFormat="1" ht="18.75" customHeight="1">
      <c r="B30" s="2101" t="s">
        <v>800</v>
      </c>
      <c r="C30" s="2102" t="s">
        <v>801</v>
      </c>
      <c r="D30" s="2102" t="s">
        <v>20984</v>
      </c>
      <c r="E30" s="2102" t="s">
        <v>2925</v>
      </c>
      <c r="F30" s="2102"/>
      <c r="G30" s="2102"/>
      <c r="H30" s="2102"/>
      <c r="I30" s="2102"/>
      <c r="J30" s="2102"/>
      <c r="K30" s="2102"/>
      <c r="L30" s="2102"/>
      <c r="M30" s="2092"/>
      <c r="N30" s="78"/>
      <c r="O30" s="78"/>
      <c r="S30" s="1730"/>
      <c r="T30" s="321"/>
      <c r="U30" s="1730"/>
      <c r="V30" s="320"/>
      <c r="W30" s="320"/>
      <c r="Z30" s="728"/>
      <c r="AA30" s="320"/>
      <c r="AB30" s="320"/>
      <c r="AE30" s="298"/>
      <c r="AG30" s="2101" t="s">
        <v>800</v>
      </c>
      <c r="AH30" s="2102" t="s">
        <v>801</v>
      </c>
      <c r="AI30" s="2102" t="s">
        <v>20984</v>
      </c>
      <c r="AJ30" s="2102" t="s">
        <v>2925</v>
      </c>
      <c r="AK30" s="2102"/>
      <c r="AL30" s="2102"/>
      <c r="AM30" s="2102"/>
      <c r="AN30" s="2102"/>
      <c r="AO30" s="2102"/>
      <c r="AP30" s="2102"/>
      <c r="AQ30" s="2102"/>
      <c r="AR30" s="2092"/>
    </row>
    <row r="31" spans="2:44" s="88" customFormat="1" ht="18.75" customHeight="1">
      <c r="B31" s="2166"/>
      <c r="C31" s="2164"/>
      <c r="D31" s="2164"/>
      <c r="E31" s="2164" t="s">
        <v>2739</v>
      </c>
      <c r="F31" s="2164"/>
      <c r="G31" s="2164"/>
      <c r="H31" s="2164"/>
      <c r="I31" s="2164" t="s">
        <v>2747</v>
      </c>
      <c r="J31" s="2164"/>
      <c r="K31" s="2164"/>
      <c r="L31" s="2164"/>
      <c r="M31" s="2165" t="s">
        <v>1016</v>
      </c>
      <c r="N31" s="78"/>
      <c r="O31" s="78"/>
      <c r="S31" s="1730"/>
      <c r="T31" s="321"/>
      <c r="U31" s="1730"/>
      <c r="V31" s="320"/>
      <c r="W31" s="320"/>
      <c r="Z31" s="728"/>
      <c r="AA31" s="320"/>
      <c r="AB31" s="320"/>
      <c r="AE31" s="298"/>
      <c r="AG31" s="2166"/>
      <c r="AH31" s="2164"/>
      <c r="AI31" s="2164"/>
      <c r="AJ31" s="2164" t="s">
        <v>2739</v>
      </c>
      <c r="AK31" s="2164"/>
      <c r="AL31" s="2164"/>
      <c r="AM31" s="2164"/>
      <c r="AN31" s="2164" t="s">
        <v>2747</v>
      </c>
      <c r="AO31" s="2164"/>
      <c r="AP31" s="2164"/>
      <c r="AQ31" s="2164"/>
      <c r="AR31" s="2165" t="s">
        <v>1016</v>
      </c>
    </row>
    <row r="32" spans="2:44" s="88" customFormat="1" ht="18.75" customHeight="1" thickBot="1">
      <c r="B32" s="2103"/>
      <c r="C32" s="2104"/>
      <c r="D32" s="2104"/>
      <c r="E32" s="1803" t="s">
        <v>23803</v>
      </c>
      <c r="F32" s="1803" t="s">
        <v>23804</v>
      </c>
      <c r="G32" s="1803" t="s">
        <v>23805</v>
      </c>
      <c r="H32" s="1803" t="s">
        <v>1016</v>
      </c>
      <c r="I32" s="1803" t="s">
        <v>23803</v>
      </c>
      <c r="J32" s="1803" t="s">
        <v>23804</v>
      </c>
      <c r="K32" s="1803" t="s">
        <v>23805</v>
      </c>
      <c r="L32" s="1803" t="s">
        <v>1016</v>
      </c>
      <c r="M32" s="2093"/>
      <c r="N32" s="78"/>
      <c r="O32" s="9"/>
      <c r="S32" s="1730"/>
      <c r="T32" s="321"/>
      <c r="U32" s="1730"/>
      <c r="V32" s="320"/>
      <c r="W32" s="320"/>
      <c r="Z32" s="728"/>
      <c r="AA32" s="320"/>
      <c r="AB32" s="320"/>
      <c r="AE32" s="298"/>
      <c r="AG32" s="2103"/>
      <c r="AH32" s="2104"/>
      <c r="AI32" s="2104"/>
      <c r="AJ32" s="1803" t="s">
        <v>23803</v>
      </c>
      <c r="AK32" s="1803" t="s">
        <v>23804</v>
      </c>
      <c r="AL32" s="1803" t="s">
        <v>23805</v>
      </c>
      <c r="AM32" s="1803" t="s">
        <v>1016</v>
      </c>
      <c r="AN32" s="1803" t="s">
        <v>23803</v>
      </c>
      <c r="AO32" s="1803" t="s">
        <v>23804</v>
      </c>
      <c r="AP32" s="1803" t="s">
        <v>23805</v>
      </c>
      <c r="AQ32" s="1803" t="s">
        <v>1016</v>
      </c>
      <c r="AR32" s="2093"/>
    </row>
    <row r="33" spans="2:44" s="88" customFormat="1" ht="15" customHeight="1" thickBot="1">
      <c r="B33" s="279"/>
      <c r="C33" s="14"/>
      <c r="D33" s="14"/>
      <c r="E33" s="14"/>
      <c r="F33" s="14"/>
      <c r="G33" s="14"/>
      <c r="H33" s="14"/>
      <c r="I33" s="14"/>
      <c r="J33" s="14"/>
      <c r="K33" s="14"/>
      <c r="L33" s="14"/>
      <c r="M33" s="14"/>
      <c r="N33" s="78"/>
      <c r="O33" s="9"/>
      <c r="S33" s="1730"/>
      <c r="T33" s="321"/>
      <c r="U33" s="1730"/>
      <c r="V33" s="320"/>
      <c r="W33" s="320"/>
      <c r="Z33" s="728"/>
      <c r="AA33" s="320"/>
      <c r="AB33" s="320"/>
      <c r="AE33" s="298"/>
    </row>
    <row r="34" spans="2:44" s="88" customFormat="1" ht="20.25" customHeight="1" thickBot="1">
      <c r="B34" s="378" t="s">
        <v>23806</v>
      </c>
      <c r="C34" s="14"/>
      <c r="D34" s="14"/>
      <c r="E34" s="14"/>
      <c r="F34" s="14"/>
      <c r="G34" s="14"/>
      <c r="H34" s="14"/>
      <c r="I34" s="14"/>
      <c r="J34" s="14"/>
      <c r="K34" s="14"/>
      <c r="L34" s="14"/>
      <c r="M34" s="14"/>
      <c r="N34" s="78"/>
      <c r="O34" s="9"/>
      <c r="S34" s="1730"/>
      <c r="T34" s="321"/>
      <c r="U34" s="1730"/>
      <c r="V34" s="320"/>
      <c r="W34" s="320"/>
      <c r="Z34" s="728"/>
      <c r="AA34" s="320"/>
      <c r="AB34" s="320"/>
      <c r="AE34" s="298"/>
      <c r="AG34" s="378" t="s">
        <v>23806</v>
      </c>
      <c r="AH34" s="14"/>
      <c r="AI34" s="14"/>
    </row>
    <row r="35" spans="2:44" ht="33" customHeight="1">
      <c r="B35" s="388" t="s">
        <v>23807</v>
      </c>
      <c r="C35" s="379" t="s">
        <v>2543</v>
      </c>
      <c r="D35" s="379">
        <v>3</v>
      </c>
      <c r="E35" s="965">
        <v>0</v>
      </c>
      <c r="F35" s="965">
        <v>0</v>
      </c>
      <c r="G35" s="965">
        <v>0</v>
      </c>
      <c r="H35" s="730">
        <f>IFERROR(E35 + F35 + G35, 0)</f>
        <v>0</v>
      </c>
      <c r="I35" s="965">
        <v>0</v>
      </c>
      <c r="J35" s="965">
        <v>0</v>
      </c>
      <c r="K35" s="965">
        <v>4.9139999999999997</v>
      </c>
      <c r="L35" s="730">
        <f>IFERROR(I35 + J35 + K35, 0)</f>
        <v>4.9139999999999997</v>
      </c>
      <c r="M35" s="573">
        <f t="shared" ref="M35:M43" si="4">IFERROR(H35 + L35, 0)</f>
        <v>4.9139999999999997</v>
      </c>
      <c r="N35" s="9"/>
      <c r="O35" s="385" t="s">
        <v>23808</v>
      </c>
      <c r="Q35" s="966"/>
      <c r="S35" s="1728"/>
      <c r="T35" s="321">
        <f t="shared" ref="T35:T41" si="5">IF( SUM( V35:AD35 ) = 0, 0, $V$7 )</f>
        <v>0</v>
      </c>
      <c r="U35" s="1728"/>
      <c r="V35" s="323">
        <f t="shared" ref="V35:X37" si="6" xml:space="preserve"> IF( ISNUMBER(E35), 0, 1 )</f>
        <v>0</v>
      </c>
      <c r="W35" s="323">
        <f t="shared" si="6"/>
        <v>0</v>
      </c>
      <c r="X35" s="323">
        <f t="shared" si="6"/>
        <v>0</v>
      </c>
      <c r="Y35" s="320"/>
      <c r="AA35" s="323">
        <f t="shared" ref="AA35:AC37" si="7" xml:space="preserve"> IF( ISNUMBER(I35), 0, 1 )</f>
        <v>0</v>
      </c>
      <c r="AB35" s="323">
        <f t="shared" si="7"/>
        <v>0</v>
      </c>
      <c r="AC35" s="323">
        <f t="shared" si="7"/>
        <v>0</v>
      </c>
      <c r="AD35" s="77"/>
      <c r="AE35" s="294"/>
      <c r="AG35" s="388" t="s">
        <v>23807</v>
      </c>
      <c r="AH35" s="379" t="s">
        <v>2543</v>
      </c>
      <c r="AI35" s="379">
        <v>3</v>
      </c>
      <c r="AJ35" s="437" t="s">
        <v>23809</v>
      </c>
      <c r="AK35" s="437" t="s">
        <v>23810</v>
      </c>
      <c r="AL35" s="437" t="s">
        <v>23811</v>
      </c>
      <c r="AM35" s="437" t="s">
        <v>23812</v>
      </c>
      <c r="AN35" s="437" t="s">
        <v>23813</v>
      </c>
      <c r="AO35" s="437" t="s">
        <v>23814</v>
      </c>
      <c r="AP35" s="437" t="s">
        <v>23815</v>
      </c>
      <c r="AQ35" s="437" t="s">
        <v>23816</v>
      </c>
      <c r="AR35" s="438" t="s">
        <v>23817</v>
      </c>
    </row>
    <row r="36" spans="2:44" ht="33" customHeight="1">
      <c r="B36" s="389" t="s">
        <v>23818</v>
      </c>
      <c r="C36" s="375" t="s">
        <v>2543</v>
      </c>
      <c r="D36" s="375">
        <v>3</v>
      </c>
      <c r="E36" s="953">
        <v>0</v>
      </c>
      <c r="F36" s="953">
        <v>0</v>
      </c>
      <c r="G36" s="953">
        <v>0</v>
      </c>
      <c r="H36" s="419">
        <f>IFERROR(E36 + F36 + G36, 0)</f>
        <v>0</v>
      </c>
      <c r="I36" s="953">
        <v>0</v>
      </c>
      <c r="J36" s="953">
        <v>0</v>
      </c>
      <c r="K36" s="953">
        <v>0.13500000000000001</v>
      </c>
      <c r="L36" s="419">
        <f>IFERROR(I36 + J36 + K36, 0)</f>
        <v>0.13500000000000001</v>
      </c>
      <c r="M36" s="420">
        <f t="shared" si="4"/>
        <v>0.13500000000000001</v>
      </c>
      <c r="N36" s="9"/>
      <c r="O36" s="386" t="s">
        <v>23819</v>
      </c>
      <c r="Q36" s="967"/>
      <c r="S36" s="1728"/>
      <c r="T36" s="321">
        <f t="shared" si="5"/>
        <v>0</v>
      </c>
      <c r="U36" s="1728"/>
      <c r="V36" s="323">
        <f t="shared" si="6"/>
        <v>0</v>
      </c>
      <c r="W36" s="323">
        <f t="shared" si="6"/>
        <v>0</v>
      </c>
      <c r="X36" s="323">
        <f t="shared" si="6"/>
        <v>0</v>
      </c>
      <c r="Y36" s="320"/>
      <c r="AA36" s="323">
        <f t="shared" si="7"/>
        <v>0</v>
      </c>
      <c r="AB36" s="323">
        <f t="shared" si="7"/>
        <v>0</v>
      </c>
      <c r="AC36" s="323">
        <f t="shared" si="7"/>
        <v>0</v>
      </c>
      <c r="AD36" s="77"/>
      <c r="AE36" s="294"/>
      <c r="AG36" s="389" t="s">
        <v>23818</v>
      </c>
      <c r="AH36" s="375" t="s">
        <v>2543</v>
      </c>
      <c r="AI36" s="375">
        <v>3</v>
      </c>
      <c r="AJ36" s="431" t="s">
        <v>23820</v>
      </c>
      <c r="AK36" s="431" t="s">
        <v>23821</v>
      </c>
      <c r="AL36" s="431" t="s">
        <v>23822</v>
      </c>
      <c r="AM36" s="431" t="s">
        <v>23823</v>
      </c>
      <c r="AN36" s="431" t="s">
        <v>23824</v>
      </c>
      <c r="AO36" s="431" t="s">
        <v>23825</v>
      </c>
      <c r="AP36" s="431" t="s">
        <v>23826</v>
      </c>
      <c r="AQ36" s="431" t="s">
        <v>23827</v>
      </c>
      <c r="AR36" s="434" t="s">
        <v>23828</v>
      </c>
    </row>
    <row r="37" spans="2:44" ht="33" customHeight="1">
      <c r="B37" s="1805" t="s">
        <v>23829</v>
      </c>
      <c r="C37" s="375" t="s">
        <v>2543</v>
      </c>
      <c r="D37" s="375">
        <v>3</v>
      </c>
      <c r="E37" s="953">
        <v>343.78699999999998</v>
      </c>
      <c r="F37" s="953">
        <v>0.77600000000000002</v>
      </c>
      <c r="G37" s="953">
        <v>1.9430000000000001</v>
      </c>
      <c r="H37" s="419">
        <f>IFERROR(E37 + F37 + G37, 0)</f>
        <v>346.50599999999997</v>
      </c>
      <c r="I37" s="953">
        <v>3.9279999999999999</v>
      </c>
      <c r="J37" s="953">
        <v>108.429</v>
      </c>
      <c r="K37" s="953">
        <v>215.01</v>
      </c>
      <c r="L37" s="419">
        <f>IFERROR(I37 + J37 + K37, 0)</f>
        <v>327.36699999999996</v>
      </c>
      <c r="M37" s="420">
        <f t="shared" si="4"/>
        <v>673.87299999999993</v>
      </c>
      <c r="N37" s="9"/>
      <c r="O37" s="386" t="s">
        <v>23830</v>
      </c>
      <c r="Q37" s="967"/>
      <c r="S37" s="1728"/>
      <c r="T37" s="321">
        <f t="shared" si="5"/>
        <v>0</v>
      </c>
      <c r="U37" s="1728"/>
      <c r="V37" s="323">
        <f t="shared" si="6"/>
        <v>0</v>
      </c>
      <c r="W37" s="323">
        <f t="shared" si="6"/>
        <v>0</v>
      </c>
      <c r="X37" s="323">
        <f t="shared" si="6"/>
        <v>0</v>
      </c>
      <c r="Y37" s="320"/>
      <c r="AA37" s="323">
        <f t="shared" si="7"/>
        <v>0</v>
      </c>
      <c r="AB37" s="323">
        <f t="shared" si="7"/>
        <v>0</v>
      </c>
      <c r="AC37" s="323">
        <f t="shared" si="7"/>
        <v>0</v>
      </c>
      <c r="AD37" s="77"/>
      <c r="AE37" s="294"/>
      <c r="AG37" s="1805" t="s">
        <v>23829</v>
      </c>
      <c r="AH37" s="375" t="s">
        <v>2543</v>
      </c>
      <c r="AI37" s="375">
        <v>3</v>
      </c>
      <c r="AJ37" s="431" t="s">
        <v>23831</v>
      </c>
      <c r="AK37" s="431" t="s">
        <v>23832</v>
      </c>
      <c r="AL37" s="431" t="s">
        <v>23833</v>
      </c>
      <c r="AM37" s="431" t="s">
        <v>23834</v>
      </c>
      <c r="AN37" s="431" t="s">
        <v>23835</v>
      </c>
      <c r="AO37" s="431" t="s">
        <v>23836</v>
      </c>
      <c r="AP37" s="431" t="s">
        <v>23837</v>
      </c>
      <c r="AQ37" s="431" t="s">
        <v>23838</v>
      </c>
      <c r="AR37" s="434" t="s">
        <v>23839</v>
      </c>
    </row>
    <row r="38" spans="2:44" ht="33" customHeight="1">
      <c r="B38" s="1805" t="s">
        <v>23840</v>
      </c>
      <c r="C38" s="375" t="s">
        <v>2543</v>
      </c>
      <c r="D38" s="375">
        <v>3</v>
      </c>
      <c r="E38" s="735"/>
      <c r="F38" s="735"/>
      <c r="G38" s="735"/>
      <c r="H38" s="973">
        <v>19.097999999999999</v>
      </c>
      <c r="I38" s="735"/>
      <c r="J38" s="735"/>
      <c r="K38" s="736"/>
      <c r="L38" s="973">
        <v>11.042</v>
      </c>
      <c r="M38" s="420">
        <f t="shared" si="4"/>
        <v>30.14</v>
      </c>
      <c r="N38" s="9"/>
      <c r="O38" s="386" t="s">
        <v>23841</v>
      </c>
      <c r="Q38" s="967"/>
      <c r="S38" s="1728"/>
      <c r="T38" s="321">
        <f t="shared" si="5"/>
        <v>0</v>
      </c>
      <c r="U38" s="1728"/>
      <c r="V38" s="77"/>
      <c r="W38" s="77"/>
      <c r="X38" s="320"/>
      <c r="Y38" s="323">
        <f xml:space="preserve"> IF( ISNUMBER(H38), 0, 1 )</f>
        <v>0</v>
      </c>
      <c r="AA38" s="320"/>
      <c r="AB38" s="320"/>
      <c r="AC38" s="320"/>
      <c r="AD38" s="323">
        <f xml:space="preserve"> IF( ISNUMBER(L38), 0, 1 )</f>
        <v>0</v>
      </c>
      <c r="AE38" s="294"/>
      <c r="AG38" s="1805" t="s">
        <v>23840</v>
      </c>
      <c r="AH38" s="375" t="s">
        <v>2543</v>
      </c>
      <c r="AI38" s="375">
        <v>3</v>
      </c>
      <c r="AJ38" s="740"/>
      <c r="AK38" s="740"/>
      <c r="AL38" s="740"/>
      <c r="AM38" s="431" t="s">
        <v>23842</v>
      </c>
      <c r="AN38" s="740"/>
      <c r="AO38" s="740"/>
      <c r="AP38" s="726"/>
      <c r="AQ38" s="431" t="s">
        <v>23843</v>
      </c>
      <c r="AR38" s="434" t="s">
        <v>23844</v>
      </c>
    </row>
    <row r="39" spans="2:44" ht="33" customHeight="1">
      <c r="B39" s="1805" t="s">
        <v>23845</v>
      </c>
      <c r="C39" s="375" t="s">
        <v>2543</v>
      </c>
      <c r="D39" s="375">
        <v>3</v>
      </c>
      <c r="E39" s="735"/>
      <c r="F39" s="735"/>
      <c r="G39" s="735"/>
      <c r="H39" s="419">
        <f>IFERROR(H38 + H37, 0)</f>
        <v>365.60399999999998</v>
      </c>
      <c r="I39" s="735"/>
      <c r="J39" s="735"/>
      <c r="K39" s="736"/>
      <c r="L39" s="419">
        <f>IFERROR(L38 + L37, 0)</f>
        <v>338.40899999999993</v>
      </c>
      <c r="M39" s="420">
        <f t="shared" si="4"/>
        <v>704.01299999999992</v>
      </c>
      <c r="N39" s="9"/>
      <c r="O39" s="386" t="s">
        <v>23846</v>
      </c>
      <c r="Q39" s="967"/>
      <c r="S39" s="1728"/>
      <c r="T39" s="321"/>
      <c r="U39" s="1728"/>
      <c r="V39" s="77"/>
      <c r="W39" s="77"/>
      <c r="X39" s="77"/>
      <c r="Y39" s="320"/>
      <c r="AA39" s="320"/>
      <c r="AB39" s="320"/>
      <c r="AC39" s="320"/>
      <c r="AD39" s="320"/>
      <c r="AE39" s="294"/>
      <c r="AG39" s="1805" t="s">
        <v>23845</v>
      </c>
      <c r="AH39" s="375" t="s">
        <v>2543</v>
      </c>
      <c r="AI39" s="375">
        <v>3</v>
      </c>
      <c r="AJ39" s="740"/>
      <c r="AK39" s="740"/>
      <c r="AL39" s="740"/>
      <c r="AM39" s="431" t="s">
        <v>23847</v>
      </c>
      <c r="AN39" s="740"/>
      <c r="AO39" s="740"/>
      <c r="AP39" s="726"/>
      <c r="AQ39" s="431" t="s">
        <v>23848</v>
      </c>
      <c r="AR39" s="434" t="s">
        <v>23839</v>
      </c>
    </row>
    <row r="40" spans="2:44" ht="33" customHeight="1">
      <c r="B40" s="1805" t="s">
        <v>23849</v>
      </c>
      <c r="C40" s="375" t="s">
        <v>2543</v>
      </c>
      <c r="D40" s="375">
        <v>3</v>
      </c>
      <c r="E40" s="953">
        <v>3.3660000000000001</v>
      </c>
      <c r="F40" s="953">
        <v>0</v>
      </c>
      <c r="G40" s="953">
        <v>0</v>
      </c>
      <c r="H40" s="419">
        <f>IFERROR(E40 + F40 + G40, 0)</f>
        <v>3.3660000000000001</v>
      </c>
      <c r="I40" s="953">
        <v>0</v>
      </c>
      <c r="J40" s="953">
        <v>23.306000000000001</v>
      </c>
      <c r="K40" s="953">
        <v>11.497</v>
      </c>
      <c r="L40" s="419">
        <f>IFERROR(I40 + J40 + K40, 0)</f>
        <v>34.802999999999997</v>
      </c>
      <c r="M40" s="420">
        <f t="shared" si="4"/>
        <v>38.168999999999997</v>
      </c>
      <c r="N40" s="9"/>
      <c r="O40" s="386" t="s">
        <v>23850</v>
      </c>
      <c r="Q40" s="967"/>
      <c r="S40" s="1728"/>
      <c r="T40" s="321">
        <f t="shared" si="5"/>
        <v>0</v>
      </c>
      <c r="U40" s="1728"/>
      <c r="V40" s="323">
        <f xml:space="preserve"> IF( ISNUMBER(E40), 0, 1 )</f>
        <v>0</v>
      </c>
      <c r="W40" s="323">
        <f xml:space="preserve"> IF( ISNUMBER(F40), 0, 1 )</f>
        <v>0</v>
      </c>
      <c r="X40" s="323">
        <f xml:space="preserve"> IF( ISNUMBER(G40), 0, 1 )</f>
        <v>0</v>
      </c>
      <c r="Y40" s="320"/>
      <c r="AA40" s="323">
        <f xml:space="preserve"> IF( ISNUMBER(I40), 0, 1 )</f>
        <v>0</v>
      </c>
      <c r="AB40" s="323">
        <f xml:space="preserve"> IF( ISNUMBER(J40), 0, 1 )</f>
        <v>0</v>
      </c>
      <c r="AC40" s="323">
        <f xml:space="preserve"> IF( ISNUMBER(K40), 0, 1 )</f>
        <v>0</v>
      </c>
      <c r="AD40" s="77"/>
      <c r="AE40" s="294"/>
      <c r="AG40" s="1805" t="s">
        <v>23849</v>
      </c>
      <c r="AH40" s="375" t="s">
        <v>2543</v>
      </c>
      <c r="AI40" s="375">
        <v>3</v>
      </c>
      <c r="AJ40" s="431" t="s">
        <v>23851</v>
      </c>
      <c r="AK40" s="431" t="s">
        <v>23852</v>
      </c>
      <c r="AL40" s="431" t="s">
        <v>23853</v>
      </c>
      <c r="AM40" s="431" t="s">
        <v>23854</v>
      </c>
      <c r="AN40" s="431" t="s">
        <v>23855</v>
      </c>
      <c r="AO40" s="431" t="s">
        <v>23856</v>
      </c>
      <c r="AP40" s="431" t="s">
        <v>23857</v>
      </c>
      <c r="AQ40" s="431" t="s">
        <v>23858</v>
      </c>
      <c r="AR40" s="434" t="s">
        <v>23859</v>
      </c>
    </row>
    <row r="41" spans="2:44" ht="33" customHeight="1">
      <c r="B41" s="1805" t="s">
        <v>23860</v>
      </c>
      <c r="C41" s="375" t="s">
        <v>2543</v>
      </c>
      <c r="D41" s="375">
        <v>3</v>
      </c>
      <c r="E41" s="735"/>
      <c r="F41" s="735"/>
      <c r="G41" s="735"/>
      <c r="H41" s="973">
        <v>1.1399999999999999</v>
      </c>
      <c r="I41" s="735"/>
      <c r="J41" s="735"/>
      <c r="K41" s="736"/>
      <c r="L41" s="973">
        <v>3.3610000000000002</v>
      </c>
      <c r="M41" s="420">
        <f t="shared" si="4"/>
        <v>4.5010000000000003</v>
      </c>
      <c r="N41" s="9"/>
      <c r="O41" s="386" t="s">
        <v>23861</v>
      </c>
      <c r="Q41" s="967"/>
      <c r="S41" s="1728"/>
      <c r="T41" s="321">
        <f t="shared" si="5"/>
        <v>0</v>
      </c>
      <c r="U41" s="1728"/>
      <c r="V41" s="320"/>
      <c r="W41" s="320"/>
      <c r="X41" s="320"/>
      <c r="Y41" s="323">
        <f xml:space="preserve"> IF( ISNUMBER(H41), 0, 1 )</f>
        <v>0</v>
      </c>
      <c r="AA41" s="320"/>
      <c r="AB41" s="320"/>
      <c r="AC41" s="320"/>
      <c r="AD41" s="323">
        <f xml:space="preserve"> IF( ISNUMBER(L41), 0, 1 )</f>
        <v>0</v>
      </c>
      <c r="AE41" s="294"/>
      <c r="AG41" s="1805" t="s">
        <v>23860</v>
      </c>
      <c r="AH41" s="375" t="s">
        <v>2543</v>
      </c>
      <c r="AI41" s="375">
        <v>3</v>
      </c>
      <c r="AJ41" s="740"/>
      <c r="AK41" s="740"/>
      <c r="AL41" s="740"/>
      <c r="AM41" s="431" t="s">
        <v>23862</v>
      </c>
      <c r="AN41" s="740"/>
      <c r="AO41" s="740"/>
      <c r="AP41" s="726"/>
      <c r="AQ41" s="431" t="s">
        <v>23863</v>
      </c>
      <c r="AR41" s="434" t="s">
        <v>23864</v>
      </c>
    </row>
    <row r="42" spans="2:44" ht="33" customHeight="1">
      <c r="B42" s="1805" t="s">
        <v>23865</v>
      </c>
      <c r="C42" s="375" t="s">
        <v>2543</v>
      </c>
      <c r="D42" s="375">
        <v>3</v>
      </c>
      <c r="E42" s="735"/>
      <c r="F42" s="735"/>
      <c r="G42" s="735"/>
      <c r="H42" s="419">
        <f>IFERROR(H41 + H40, 0)</f>
        <v>4.5060000000000002</v>
      </c>
      <c r="I42" s="735"/>
      <c r="J42" s="735"/>
      <c r="K42" s="736"/>
      <c r="L42" s="419">
        <f>IFERROR(L41 + L40, 0)</f>
        <v>38.163999999999994</v>
      </c>
      <c r="M42" s="420">
        <f t="shared" si="4"/>
        <v>42.669999999999995</v>
      </c>
      <c r="N42" s="9"/>
      <c r="O42" s="386" t="s">
        <v>23866</v>
      </c>
      <c r="Q42" s="967"/>
      <c r="S42" s="1728"/>
      <c r="T42" s="321"/>
      <c r="U42" s="1728"/>
      <c r="V42" s="320"/>
      <c r="W42" s="320"/>
      <c r="X42" s="77"/>
      <c r="Y42" s="77"/>
      <c r="AA42" s="77"/>
      <c r="AC42" s="77"/>
      <c r="AD42" s="77"/>
      <c r="AE42" s="294"/>
      <c r="AG42" s="1805" t="s">
        <v>23865</v>
      </c>
      <c r="AH42" s="375" t="s">
        <v>2543</v>
      </c>
      <c r="AI42" s="375">
        <v>3</v>
      </c>
      <c r="AJ42" s="740"/>
      <c r="AK42" s="740"/>
      <c r="AL42" s="740"/>
      <c r="AM42" s="431" t="s">
        <v>23867</v>
      </c>
      <c r="AN42" s="740"/>
      <c r="AO42" s="740"/>
      <c r="AP42" s="726"/>
      <c r="AQ42" s="431" t="s">
        <v>23868</v>
      </c>
      <c r="AR42" s="434" t="s">
        <v>23859</v>
      </c>
    </row>
    <row r="43" spans="2:44" ht="33" customHeight="1">
      <c r="B43" s="1809" t="s">
        <v>23869</v>
      </c>
      <c r="C43" s="382" t="s">
        <v>2543</v>
      </c>
      <c r="D43" s="382">
        <v>3</v>
      </c>
      <c r="E43" s="737"/>
      <c r="F43" s="737"/>
      <c r="G43" s="737"/>
      <c r="H43" s="421">
        <f>IFERROR(H42 + H39, 0)</f>
        <v>370.11</v>
      </c>
      <c r="I43" s="737"/>
      <c r="J43" s="737"/>
      <c r="K43" s="738"/>
      <c r="L43" s="421">
        <f>IFERROR(L42 + L39, 0)</f>
        <v>376.57299999999992</v>
      </c>
      <c r="M43" s="422">
        <f t="shared" si="4"/>
        <v>746.68299999999999</v>
      </c>
      <c r="N43" s="78"/>
      <c r="O43" s="387" t="s">
        <v>23870</v>
      </c>
      <c r="Q43" s="968"/>
      <c r="S43" s="1728"/>
      <c r="T43" s="321"/>
      <c r="U43" s="1728"/>
      <c r="V43" s="320"/>
      <c r="W43" s="320"/>
      <c r="X43" s="77"/>
      <c r="Y43" s="77"/>
      <c r="AA43" s="77"/>
      <c r="AC43" s="77"/>
      <c r="AD43" s="77"/>
      <c r="AE43" s="294"/>
      <c r="AG43" s="1809" t="s">
        <v>23869</v>
      </c>
      <c r="AH43" s="382" t="s">
        <v>2543</v>
      </c>
      <c r="AI43" s="382">
        <v>3</v>
      </c>
      <c r="AJ43" s="741"/>
      <c r="AK43" s="741"/>
      <c r="AL43" s="741"/>
      <c r="AM43" s="435" t="s">
        <v>23871</v>
      </c>
      <c r="AN43" s="741"/>
      <c r="AO43" s="741"/>
      <c r="AP43" s="742"/>
      <c r="AQ43" s="435" t="s">
        <v>23872</v>
      </c>
      <c r="AR43" s="436" t="s">
        <v>23873</v>
      </c>
    </row>
    <row r="44" spans="2:44" ht="15" customHeight="1" thickBot="1">
      <c r="B44" s="87"/>
      <c r="C44" s="82"/>
      <c r="D44" s="82"/>
      <c r="E44" s="82"/>
      <c r="F44" s="82"/>
      <c r="G44" s="82"/>
      <c r="H44" s="82"/>
      <c r="I44" s="82"/>
      <c r="J44" s="82"/>
      <c r="K44" s="86"/>
      <c r="L44" s="78"/>
      <c r="M44" s="78"/>
      <c r="N44" s="78"/>
      <c r="O44" s="78"/>
      <c r="S44" s="1728"/>
      <c r="T44" s="321"/>
      <c r="U44" s="1728"/>
      <c r="V44" s="320"/>
      <c r="W44" s="320"/>
      <c r="X44" s="77"/>
      <c r="Y44" s="77"/>
      <c r="AA44" s="77"/>
      <c r="AC44" s="77"/>
      <c r="AD44" s="77"/>
      <c r="AE44" s="294"/>
    </row>
    <row r="45" spans="2:44" ht="54.75" customHeight="1" thickBot="1">
      <c r="B45" s="512" t="s">
        <v>800</v>
      </c>
      <c r="C45" s="488" t="s">
        <v>801</v>
      </c>
      <c r="D45" s="488" t="s">
        <v>802</v>
      </c>
      <c r="E45" s="488" t="s">
        <v>2925</v>
      </c>
      <c r="F45" s="513" t="s">
        <v>2926</v>
      </c>
      <c r="G45" s="51"/>
      <c r="H45" s="51"/>
      <c r="I45" s="51"/>
      <c r="J45" s="51"/>
      <c r="L45" s="77"/>
      <c r="M45" s="9"/>
      <c r="N45" s="9"/>
      <c r="O45" s="9"/>
      <c r="S45" s="1728"/>
      <c r="T45" s="321"/>
      <c r="U45" s="1728"/>
      <c r="V45" s="320"/>
      <c r="W45" s="320"/>
      <c r="X45" s="77"/>
      <c r="Y45" s="77"/>
      <c r="AA45" s="77"/>
      <c r="AC45" s="77"/>
      <c r="AD45" s="77"/>
      <c r="AE45" s="294"/>
      <c r="AG45" s="512" t="s">
        <v>800</v>
      </c>
      <c r="AH45" s="488" t="s">
        <v>801</v>
      </c>
      <c r="AI45" s="488" t="s">
        <v>802</v>
      </c>
      <c r="AJ45" s="488" t="s">
        <v>2925</v>
      </c>
      <c r="AK45" s="513" t="s">
        <v>2926</v>
      </c>
    </row>
    <row r="46" spans="2:44" ht="15" customHeight="1" thickBot="1">
      <c r="B46" s="279"/>
      <c r="C46" s="14"/>
      <c r="D46" s="14"/>
      <c r="E46" s="14"/>
      <c r="F46" s="14"/>
      <c r="G46" s="51"/>
      <c r="H46" s="51"/>
      <c r="I46" s="51"/>
      <c r="J46" s="51"/>
      <c r="L46" s="77"/>
      <c r="M46" s="9"/>
      <c r="N46" s="9"/>
      <c r="O46" s="9"/>
      <c r="S46" s="1728"/>
      <c r="T46" s="321"/>
      <c r="U46" s="1728"/>
      <c r="V46" s="320"/>
      <c r="W46" s="320"/>
      <c r="X46" s="77"/>
      <c r="Y46" s="77"/>
      <c r="AA46" s="77"/>
      <c r="AC46" s="77"/>
      <c r="AD46" s="77"/>
      <c r="AE46" s="294"/>
    </row>
    <row r="47" spans="2:44" ht="21" customHeight="1" thickBot="1">
      <c r="B47" s="378" t="s">
        <v>23874</v>
      </c>
      <c r="C47" s="14"/>
      <c r="D47" s="14"/>
      <c r="E47" s="14"/>
      <c r="F47" s="14"/>
      <c r="G47" s="51"/>
      <c r="H47" s="51"/>
      <c r="I47" s="51"/>
      <c r="J47" s="51"/>
      <c r="L47" s="77"/>
      <c r="M47" s="9"/>
      <c r="N47" s="9"/>
      <c r="O47" s="9"/>
      <c r="S47" s="1728"/>
      <c r="T47" s="321"/>
      <c r="U47" s="1728"/>
      <c r="V47" s="320"/>
      <c r="W47" s="320"/>
      <c r="X47" s="77"/>
      <c r="Y47" s="77"/>
      <c r="AA47" s="77"/>
      <c r="AC47" s="77"/>
      <c r="AD47" s="77"/>
      <c r="AE47" s="294"/>
      <c r="AG47" s="378" t="s">
        <v>23874</v>
      </c>
      <c r="AH47" s="14"/>
      <c r="AI47" s="14"/>
    </row>
    <row r="48" spans="2:44" ht="33" customHeight="1">
      <c r="B48" s="394" t="s">
        <v>23875</v>
      </c>
      <c r="C48" s="379" t="s">
        <v>2543</v>
      </c>
      <c r="D48" s="379">
        <v>3</v>
      </c>
      <c r="E48" s="965">
        <v>1714.088</v>
      </c>
      <c r="F48" s="972">
        <v>0</v>
      </c>
      <c r="G48" s="51"/>
      <c r="H48" s="51"/>
      <c r="I48" s="51"/>
      <c r="J48" s="51"/>
      <c r="L48" s="9"/>
      <c r="M48" s="9"/>
      <c r="N48" s="9"/>
      <c r="O48" s="385" t="s">
        <v>23876</v>
      </c>
      <c r="Q48" s="966"/>
      <c r="S48" s="1728"/>
      <c r="T48" s="321">
        <f>IF( SUM( V48:AD48 ) = 0, 0, $V$7 )</f>
        <v>0</v>
      </c>
      <c r="U48" s="1728"/>
      <c r="V48" s="323">
        <f xml:space="preserve"> IF( ISNUMBER(E48), 0, 1 )</f>
        <v>0</v>
      </c>
      <c r="W48" s="323">
        <f xml:space="preserve"> IF( ISNUMBER(F48), 0, 1 )</f>
        <v>0</v>
      </c>
      <c r="X48" s="77"/>
      <c r="Y48" s="77"/>
      <c r="AA48" s="77"/>
      <c r="AC48" s="77"/>
      <c r="AD48" s="77"/>
      <c r="AE48" s="294"/>
      <c r="AG48" s="394" t="s">
        <v>23875</v>
      </c>
      <c r="AH48" s="379" t="s">
        <v>2543</v>
      </c>
      <c r="AI48" s="379">
        <v>3</v>
      </c>
      <c r="AJ48" s="1582" t="s">
        <v>23877</v>
      </c>
      <c r="AK48" s="1583" t="s">
        <v>23878</v>
      </c>
    </row>
    <row r="49" spans="2:37" ht="33" customHeight="1">
      <c r="B49" s="1809" t="s">
        <v>23879</v>
      </c>
      <c r="C49" s="382" t="s">
        <v>2543</v>
      </c>
      <c r="D49" s="382">
        <v>3</v>
      </c>
      <c r="E49" s="739"/>
      <c r="F49" s="974">
        <v>0</v>
      </c>
      <c r="G49" s="51"/>
      <c r="H49" s="51"/>
      <c r="I49" s="51"/>
      <c r="J49" s="51"/>
      <c r="L49" s="9"/>
      <c r="M49" s="9"/>
      <c r="N49" s="9"/>
      <c r="O49" s="387" t="s">
        <v>23880</v>
      </c>
      <c r="Q49" s="968"/>
      <c r="S49" s="1728"/>
      <c r="T49" s="321">
        <f>IF( SUM( V49:AD49 ) = 0, 0, $V$7 )</f>
        <v>0</v>
      </c>
      <c r="U49" s="1728"/>
      <c r="V49" s="77"/>
      <c r="W49" s="323">
        <f xml:space="preserve"> IF( ISNUMBER(F49), 0, 1 )</f>
        <v>0</v>
      </c>
      <c r="X49" s="77"/>
      <c r="Y49" s="77"/>
      <c r="AA49" s="77"/>
      <c r="AC49" s="77"/>
      <c r="AD49" s="77"/>
      <c r="AE49" s="294"/>
      <c r="AG49" s="1809" t="s">
        <v>23879</v>
      </c>
      <c r="AH49" s="382" t="s">
        <v>2543</v>
      </c>
      <c r="AI49" s="382">
        <v>3</v>
      </c>
      <c r="AJ49" s="739"/>
      <c r="AK49" s="1584" t="s">
        <v>23881</v>
      </c>
    </row>
    <row r="50" spans="2:37" ht="6.75" customHeight="1">
      <c r="E50" s="89"/>
      <c r="F50" s="89"/>
      <c r="G50" s="51"/>
      <c r="H50" s="51"/>
      <c r="I50" s="51"/>
      <c r="J50" s="51"/>
    </row>
    <row r="51" spans="2:37">
      <c r="B51" s="22"/>
      <c r="C51" s="10"/>
      <c r="D51" s="10"/>
      <c r="E51" s="89"/>
      <c r="F51" s="89"/>
      <c r="G51" s="51"/>
      <c r="H51" s="51"/>
      <c r="I51" s="51"/>
      <c r="J51" s="51"/>
    </row>
  </sheetData>
  <sheetProtection algorithmName="SHA-512" hashValue="9nKjEw4Q4K38fOmy+Vt/VoCPrs6OrPXnRpYhh6yw87CQNwrm7pRqA0bkbU+p29xWaSg6l6qeDSyM/3aMtnzrDQ==" saltValue="D5xLMZ26W56JQc4ao0N8Lg==" spinCount="100000" sheet="1" objects="1" scenarios="1"/>
  <mergeCells count="31">
    <mergeCell ref="AG1:AJ1"/>
    <mergeCell ref="AG2:AJ2"/>
    <mergeCell ref="V6:AD6"/>
    <mergeCell ref="B1:E1"/>
    <mergeCell ref="C18:C19"/>
    <mergeCell ref="E18:G18"/>
    <mergeCell ref="H18:J18"/>
    <mergeCell ref="D18:D19"/>
    <mergeCell ref="B3:Q3"/>
    <mergeCell ref="B18:B19"/>
    <mergeCell ref="B2:E2"/>
    <mergeCell ref="AG3:AR3"/>
    <mergeCell ref="AG18:AG19"/>
    <mergeCell ref="AH18:AH19"/>
    <mergeCell ref="AI18:AI19"/>
    <mergeCell ref="AJ18:AL18"/>
    <mergeCell ref="B30:B32"/>
    <mergeCell ref="C30:C32"/>
    <mergeCell ref="E30:M30"/>
    <mergeCell ref="E31:H31"/>
    <mergeCell ref="I31:L31"/>
    <mergeCell ref="M31:M32"/>
    <mergeCell ref="D30:D32"/>
    <mergeCell ref="AM18:AO18"/>
    <mergeCell ref="AG30:AG32"/>
    <mergeCell ref="AH30:AH32"/>
    <mergeCell ref="AI30:AI32"/>
    <mergeCell ref="AJ30:AR30"/>
    <mergeCell ref="AJ31:AM31"/>
    <mergeCell ref="AN31:AQ31"/>
    <mergeCell ref="AR31:AR32"/>
  </mergeCells>
  <conditionalFormatting sqref="T8:T10">
    <cfRule type="cellIs" dxfId="70" priority="16" operator="equal">
      <formula>0</formula>
    </cfRule>
  </conditionalFormatting>
  <conditionalFormatting sqref="T42:T47 T28:T34">
    <cfRule type="cellIs" dxfId="69" priority="15" operator="equal">
      <formula>0</formula>
    </cfRule>
  </conditionalFormatting>
  <conditionalFormatting sqref="T12">
    <cfRule type="cellIs" dxfId="68" priority="14" operator="equal">
      <formula>0</formula>
    </cfRule>
  </conditionalFormatting>
  <conditionalFormatting sqref="T13">
    <cfRule type="cellIs" dxfId="67" priority="13" operator="equal">
      <formula>0</formula>
    </cfRule>
  </conditionalFormatting>
  <conditionalFormatting sqref="T14">
    <cfRule type="cellIs" dxfId="66" priority="12" operator="equal">
      <formula>0</formula>
    </cfRule>
  </conditionalFormatting>
  <conditionalFormatting sqref="T22:T27">
    <cfRule type="cellIs" dxfId="65" priority="11" operator="equal">
      <formula>0</formula>
    </cfRule>
  </conditionalFormatting>
  <conditionalFormatting sqref="T35:T41">
    <cfRule type="cellIs" dxfId="64" priority="10" operator="equal">
      <formula>0</formula>
    </cfRule>
  </conditionalFormatting>
  <conditionalFormatting sqref="T48">
    <cfRule type="cellIs" dxfId="63" priority="9" operator="equal">
      <formula>0</formula>
    </cfRule>
  </conditionalFormatting>
  <conditionalFormatting sqref="T49">
    <cfRule type="cellIs" dxfId="62" priority="8" operator="equal">
      <formula>0</formula>
    </cfRule>
  </conditionalFormatting>
  <conditionalFormatting sqref="T15:T21">
    <cfRule type="cellIs" dxfId="61" priority="4" operator="equal">
      <formula>0</formula>
    </cfRule>
  </conditionalFormatting>
  <conditionalFormatting sqref="T11">
    <cfRule type="cellIs" dxfId="60" priority="3" operator="equal">
      <formula>0</formula>
    </cfRule>
  </conditionalFormatting>
  <conditionalFormatting sqref="T4:T7">
    <cfRule type="cellIs" dxfId="59" priority="2" operator="equal">
      <formula>0</formula>
    </cfRule>
  </conditionalFormatting>
  <conditionalFormatting sqref="T1:T2">
    <cfRule type="cellIs" dxfId="58" priority="1" operator="equal">
      <formula>0</formula>
    </cfRule>
  </conditionalFormatting>
  <dataValidations count="1">
    <dataValidation type="custom" allowBlank="1" showErrorMessage="1" errorTitle="Input Error" error="Please input a numeric value." sqref="E8:F10 H8:H10 H12:H14 E12:F14 E22:F22 F49 H22:I22 J23:J24 H25:I25 E25:F25 G23 G26 E35:G37 H38 I35:K37 L38 L41 I40:K40 E40:G40 H41 E48:F48 J26:J27">
      <formula1>ISNUMBER(E8)</formula1>
    </dataValidation>
  </dataValidations>
  <pageMargins left="0.7" right="0.7" top="0.75" bottom="0.75" header="0.3" footer="0.3"/>
  <pageSetup paperSize="8" scale="67" fitToHeight="0" orientation="portrait" r:id="rId1"/>
  <headerFooter>
    <oddHeader>&amp;L&amp;F&amp;CSheet: &amp;A&amp;ROFFICIAL</oddHeader>
    <oddFooter>&amp;LPrinted on: &amp;D at &amp;T&amp;CPage &amp;P of &amp;N&amp;ROfwat</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1e6Z6pz1FPKSqsEvwugbxCyraGB2tVuYaZTkzusCgJXsTSRvFrIgZ7Fm7/faZEu9ewQJzxQEyy5/BgTaMwraeg==" saltValue="vgEvqfny/jS5u5BXzGsiaw=="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B1:U36"/>
  <sheetViews>
    <sheetView showGridLines="0" zoomScale="90" zoomScaleNormal="90" zoomScaleSheetLayoutView="100" workbookViewId="0">
      <pane ySplit="5" topLeftCell="A18" activePane="bottomLeft" state="frozen"/>
      <selection activeCell="K54" sqref="K54"/>
      <selection pane="bottomLeft" activeCell="E18" sqref="E18"/>
    </sheetView>
  </sheetViews>
  <sheetFormatPr defaultColWidth="8.625" defaultRowHeight="15"/>
  <cols>
    <col min="1" max="1" width="1.625" style="308" customWidth="1"/>
    <col min="2" max="2" width="40" style="308" customWidth="1"/>
    <col min="3" max="3" width="7" style="308" customWidth="1"/>
    <col min="4" max="4" width="5.5" style="308" customWidth="1"/>
    <col min="5" max="5" width="12.5" style="308" customWidth="1"/>
    <col min="6" max="6" width="1.625" style="308" customWidth="1"/>
    <col min="7" max="7" width="12.5" style="308" customWidth="1"/>
    <col min="8" max="8" width="1.625" style="308" customWidth="1"/>
    <col min="9" max="9" width="33.625" style="308" customWidth="1"/>
    <col min="10" max="11" width="1.625" style="308" customWidth="1"/>
    <col min="12" max="12" width="25" style="308" customWidth="1"/>
    <col min="13" max="13" width="1.625" style="308" customWidth="1"/>
    <col min="14" max="14" width="25" style="308" hidden="1" customWidth="1"/>
    <col min="15" max="15" width="1.625" style="308" hidden="1" customWidth="1"/>
    <col min="16" max="16" width="1.625" style="308" customWidth="1"/>
    <col min="17" max="17" width="40" style="490" customWidth="1"/>
    <col min="18" max="18" width="15" style="308" customWidth="1"/>
    <col min="19" max="19" width="1.625" style="308" customWidth="1"/>
    <col min="20" max="21" width="14.625" style="308" customWidth="1"/>
    <col min="22" max="16384" width="8.625" style="308"/>
  </cols>
  <sheetData>
    <row r="1" spans="2:18" ht="29.25" customHeight="1">
      <c r="B1" s="1029" t="s">
        <v>23882</v>
      </c>
      <c r="C1" s="1029"/>
      <c r="D1" s="1029"/>
      <c r="E1" s="1029"/>
      <c r="F1" s="1029"/>
      <c r="G1" s="31"/>
      <c r="H1" s="1847"/>
      <c r="I1" s="1847"/>
      <c r="J1" s="1847"/>
      <c r="K1" s="1934"/>
      <c r="L1" s="1847"/>
      <c r="M1" s="1934"/>
      <c r="N1" s="1847"/>
      <c r="O1" s="1934"/>
      <c r="P1" s="1847"/>
      <c r="Q1" s="1029" t="s">
        <v>23882</v>
      </c>
      <c r="R1" s="1029"/>
    </row>
    <row r="2" spans="2:18" ht="29.25" customHeight="1">
      <c r="B2" s="1029" t="str">
        <f>Validation!B4</f>
        <v>South Staffordshire / Cambridge Water</v>
      </c>
      <c r="C2" s="1030"/>
      <c r="D2" s="1030"/>
      <c r="E2" s="1030"/>
      <c r="F2" s="1030"/>
      <c r="G2" s="31"/>
      <c r="H2" s="1847"/>
      <c r="I2" s="1847"/>
      <c r="J2" s="1847"/>
      <c r="K2" s="1934"/>
      <c r="L2" s="1847"/>
      <c r="M2" s="1934"/>
      <c r="N2" s="1847"/>
      <c r="O2" s="1934"/>
      <c r="P2" s="1847"/>
      <c r="Q2" s="1029" t="str">
        <f>Validation!B4</f>
        <v>South Staffordshire / Cambridge Water</v>
      </c>
      <c r="R2" s="1030"/>
    </row>
    <row r="3" spans="2:18" ht="45.75" customHeight="1">
      <c r="B3" s="2197" t="s">
        <v>753</v>
      </c>
      <c r="C3" s="2197"/>
      <c r="D3" s="2197"/>
      <c r="E3" s="2197"/>
      <c r="F3" s="2197"/>
      <c r="G3" s="2197"/>
      <c r="H3" s="2197"/>
      <c r="I3" s="2197"/>
      <c r="J3" s="1847"/>
      <c r="K3" s="1934"/>
      <c r="L3" s="1031" t="s">
        <v>798</v>
      </c>
      <c r="M3" s="1934"/>
      <c r="N3" s="1847"/>
      <c r="O3" s="1934"/>
      <c r="P3" s="1847"/>
      <c r="Q3" s="2285" t="s">
        <v>753</v>
      </c>
      <c r="R3" s="2285"/>
    </row>
    <row r="4" spans="2:18" ht="15" customHeight="1" thickBot="1">
      <c r="B4" s="196"/>
      <c r="C4" s="196"/>
      <c r="D4" s="196"/>
      <c r="E4" s="196"/>
      <c r="F4" s="49"/>
      <c r="G4" s="31"/>
      <c r="H4" s="1847"/>
      <c r="I4" s="1847"/>
      <c r="J4" s="1847"/>
      <c r="K4" s="1934"/>
      <c r="L4" s="1847"/>
      <c r="M4" s="1934"/>
      <c r="N4" s="1959" t="s">
        <v>799</v>
      </c>
      <c r="O4" s="1934"/>
      <c r="P4" s="1847"/>
      <c r="Q4" s="196"/>
      <c r="R4" s="196"/>
    </row>
    <row r="5" spans="2:18" ht="56.25" customHeight="1" thickBot="1">
      <c r="B5" s="1032" t="s">
        <v>800</v>
      </c>
      <c r="C5" s="1033" t="s">
        <v>801</v>
      </c>
      <c r="D5" s="1034" t="s">
        <v>802</v>
      </c>
      <c r="E5" s="1035" t="s">
        <v>23883</v>
      </c>
      <c r="F5" s="1848"/>
      <c r="G5" s="514" t="s">
        <v>806</v>
      </c>
      <c r="H5" s="1847"/>
      <c r="I5" s="514" t="s">
        <v>807</v>
      </c>
      <c r="J5" s="1847"/>
      <c r="K5" s="1934"/>
      <c r="L5" s="1847"/>
      <c r="M5" s="1934"/>
      <c r="N5" s="327" t="s">
        <v>808</v>
      </c>
      <c r="O5" s="1934"/>
      <c r="P5" s="1847"/>
      <c r="Q5" s="1032" t="s">
        <v>800</v>
      </c>
      <c r="R5" s="1035" t="s">
        <v>23883</v>
      </c>
    </row>
    <row r="6" spans="2:18" ht="15" customHeight="1" thickBot="1">
      <c r="B6" s="155"/>
      <c r="C6" s="155"/>
      <c r="D6" s="155"/>
      <c r="E6" s="1036"/>
      <c r="F6" s="54"/>
      <c r="G6" s="31"/>
      <c r="H6" s="1847"/>
      <c r="I6" s="1847"/>
      <c r="J6" s="1847"/>
      <c r="K6" s="1934"/>
      <c r="L6" s="1847"/>
      <c r="M6" s="1934"/>
      <c r="N6" s="1847"/>
      <c r="O6" s="1934"/>
      <c r="P6" s="1847"/>
      <c r="Q6" s="155"/>
      <c r="R6" s="1036"/>
    </row>
    <row r="7" spans="2:18" ht="21" customHeight="1" thickBot="1">
      <c r="B7" s="390" t="s">
        <v>23884</v>
      </c>
      <c r="C7" s="558"/>
      <c r="D7" s="558"/>
      <c r="E7" s="1037"/>
      <c r="F7" s="77"/>
      <c r="G7" s="66"/>
      <c r="H7" s="1847"/>
      <c r="I7" s="1847"/>
      <c r="J7" s="1847"/>
      <c r="K7" s="1934"/>
      <c r="L7" s="1847"/>
      <c r="M7" s="1934"/>
      <c r="N7" s="1847"/>
      <c r="O7" s="1934"/>
      <c r="P7" s="1847"/>
      <c r="Q7" s="390" t="s">
        <v>23884</v>
      </c>
      <c r="R7" s="1037"/>
    </row>
    <row r="8" spans="2:18" ht="33" customHeight="1">
      <c r="B8" s="1038" t="s">
        <v>23885</v>
      </c>
      <c r="C8" s="576" t="s">
        <v>23886</v>
      </c>
      <c r="D8" s="1039">
        <v>2</v>
      </c>
      <c r="E8" s="1040">
        <v>63.44</v>
      </c>
      <c r="F8" s="77"/>
      <c r="G8" s="528" t="s">
        <v>23887</v>
      </c>
      <c r="H8" s="1847"/>
      <c r="I8" s="1905"/>
      <c r="J8" s="1847"/>
      <c r="K8" s="1934"/>
      <c r="L8" s="1041">
        <f>IF( SUM( N8:N8 ) = 0, 0, $N$5 )</f>
        <v>0</v>
      </c>
      <c r="M8" s="1934"/>
      <c r="N8" s="530">
        <f xml:space="preserve"> IFERROR(IF( ISNUMBER(E8 ), 0, 1 ),0)</f>
        <v>0</v>
      </c>
      <c r="O8" s="1934"/>
      <c r="P8" s="1847"/>
      <c r="Q8" s="1038" t="s">
        <v>23885</v>
      </c>
      <c r="R8" s="1042" t="s">
        <v>23888</v>
      </c>
    </row>
    <row r="9" spans="2:18" ht="33" customHeight="1">
      <c r="B9" s="1789" t="s">
        <v>23889</v>
      </c>
      <c r="C9" s="8" t="s">
        <v>23886</v>
      </c>
      <c r="D9" s="33">
        <v>2</v>
      </c>
      <c r="E9" s="1043">
        <v>156.97999999999999</v>
      </c>
      <c r="F9" s="77"/>
      <c r="G9" s="535" t="s">
        <v>23890</v>
      </c>
      <c r="H9" s="1847"/>
      <c r="I9" s="1906"/>
      <c r="J9" s="1847"/>
      <c r="K9" s="1934"/>
      <c r="L9" s="1041">
        <f t="shared" ref="L9:L36" si="0">IF( SUM( N9:N9 ) = 0, 0, $N$5 )</f>
        <v>0</v>
      </c>
      <c r="M9" s="1934"/>
      <c r="N9" s="530">
        <f t="shared" ref="N9:N23" si="1" xml:space="preserve"> IFERROR(IF( ISNUMBER(E9 ), 0, 1 ),0)</f>
        <v>0</v>
      </c>
      <c r="O9" s="1934"/>
      <c r="P9" s="1847"/>
      <c r="Q9" s="1789" t="s">
        <v>23889</v>
      </c>
      <c r="R9" s="1044" t="s">
        <v>23891</v>
      </c>
    </row>
    <row r="10" spans="2:18" ht="33" customHeight="1">
      <c r="B10" s="1789" t="s">
        <v>23892</v>
      </c>
      <c r="C10" s="8" t="s">
        <v>23886</v>
      </c>
      <c r="D10" s="33">
        <v>2</v>
      </c>
      <c r="E10" s="1043">
        <v>0</v>
      </c>
      <c r="F10" s="77"/>
      <c r="G10" s="535" t="s">
        <v>23893</v>
      </c>
      <c r="H10" s="1847"/>
      <c r="I10" s="1906"/>
      <c r="J10" s="1847"/>
      <c r="K10" s="1934"/>
      <c r="L10" s="1041">
        <f t="shared" si="0"/>
        <v>0</v>
      </c>
      <c r="M10" s="1934"/>
      <c r="N10" s="530">
        <f t="shared" si="1"/>
        <v>0</v>
      </c>
      <c r="O10" s="1934"/>
      <c r="P10" s="1847"/>
      <c r="Q10" s="1789" t="s">
        <v>23892</v>
      </c>
      <c r="R10" s="1044" t="s">
        <v>23894</v>
      </c>
    </row>
    <row r="11" spans="2:18" ht="33" customHeight="1">
      <c r="B11" s="1789" t="s">
        <v>23895</v>
      </c>
      <c r="C11" s="8" t="s">
        <v>23886</v>
      </c>
      <c r="D11" s="33">
        <v>2</v>
      </c>
      <c r="E11" s="1043">
        <v>232.93</v>
      </c>
      <c r="F11" s="77"/>
      <c r="G11" s="535" t="s">
        <v>23896</v>
      </c>
      <c r="H11" s="1847"/>
      <c r="I11" s="1906"/>
      <c r="J11" s="1847"/>
      <c r="K11" s="1934"/>
      <c r="L11" s="1041">
        <f t="shared" si="0"/>
        <v>0</v>
      </c>
      <c r="M11" s="1934"/>
      <c r="N11" s="530">
        <f t="shared" si="1"/>
        <v>0</v>
      </c>
      <c r="O11" s="1934"/>
      <c r="P11" s="1847"/>
      <c r="Q11" s="1789" t="s">
        <v>23897</v>
      </c>
      <c r="R11" s="1044" t="s">
        <v>23898</v>
      </c>
    </row>
    <row r="12" spans="2:18" ht="33" customHeight="1">
      <c r="B12" s="1789" t="s">
        <v>23899</v>
      </c>
      <c r="C12" s="8" t="s">
        <v>23886</v>
      </c>
      <c r="D12" s="33">
        <v>2</v>
      </c>
      <c r="E12" s="1043">
        <v>0</v>
      </c>
      <c r="F12" s="77"/>
      <c r="G12" s="535" t="s">
        <v>23900</v>
      </c>
      <c r="H12" s="1847"/>
      <c r="I12" s="1906"/>
      <c r="J12" s="1847"/>
      <c r="K12" s="1934"/>
      <c r="L12" s="1041">
        <f t="shared" si="0"/>
        <v>0</v>
      </c>
      <c r="M12" s="1934"/>
      <c r="N12" s="530">
        <f t="shared" si="1"/>
        <v>0</v>
      </c>
      <c r="O12" s="1934"/>
      <c r="P12" s="1847"/>
      <c r="Q12" s="1789" t="s">
        <v>23899</v>
      </c>
      <c r="R12" s="1044" t="s">
        <v>23901</v>
      </c>
    </row>
    <row r="13" spans="2:18" ht="33" customHeight="1">
      <c r="B13" s="1789" t="s">
        <v>23902</v>
      </c>
      <c r="C13" s="8" t="s">
        <v>23886</v>
      </c>
      <c r="D13" s="33">
        <v>2</v>
      </c>
      <c r="E13" s="1043">
        <v>0</v>
      </c>
      <c r="F13" s="77"/>
      <c r="G13" s="535" t="s">
        <v>23903</v>
      </c>
      <c r="H13" s="1847"/>
      <c r="I13" s="1906"/>
      <c r="J13" s="1847"/>
      <c r="K13" s="1934"/>
      <c r="L13" s="1041">
        <f t="shared" si="0"/>
        <v>0</v>
      </c>
      <c r="M13" s="1934"/>
      <c r="N13" s="530">
        <f t="shared" si="1"/>
        <v>0</v>
      </c>
      <c r="O13" s="1934"/>
      <c r="P13" s="1847"/>
      <c r="Q13" s="1789" t="s">
        <v>23902</v>
      </c>
      <c r="R13" s="1044" t="s">
        <v>23904</v>
      </c>
    </row>
    <row r="14" spans="2:18" ht="33" customHeight="1">
      <c r="B14" s="1789" t="s">
        <v>23905</v>
      </c>
      <c r="C14" s="8" t="s">
        <v>23886</v>
      </c>
      <c r="D14" s="33">
        <v>2</v>
      </c>
      <c r="E14" s="1043">
        <v>0</v>
      </c>
      <c r="F14" s="102"/>
      <c r="G14" s="535" t="s">
        <v>23906</v>
      </c>
      <c r="H14" s="1847"/>
      <c r="I14" s="1906"/>
      <c r="J14" s="1847"/>
      <c r="K14" s="1934"/>
      <c r="L14" s="1041">
        <f t="shared" si="0"/>
        <v>0</v>
      </c>
      <c r="M14" s="1934"/>
      <c r="N14" s="530">
        <f t="shared" si="1"/>
        <v>0</v>
      </c>
      <c r="O14" s="1934"/>
      <c r="P14" s="1847"/>
      <c r="Q14" s="1789" t="s">
        <v>23905</v>
      </c>
      <c r="R14" s="1044" t="s">
        <v>23907</v>
      </c>
    </row>
    <row r="15" spans="2:18" ht="33" customHeight="1">
      <c r="B15" s="1789" t="s">
        <v>23908</v>
      </c>
      <c r="C15" s="8" t="s">
        <v>23886</v>
      </c>
      <c r="D15" s="33">
        <v>2</v>
      </c>
      <c r="E15" s="1043">
        <v>0</v>
      </c>
      <c r="F15" s="102"/>
      <c r="G15" s="535" t="s">
        <v>23909</v>
      </c>
      <c r="H15" s="1847"/>
      <c r="I15" s="1906"/>
      <c r="J15" s="1847"/>
      <c r="K15" s="1934"/>
      <c r="L15" s="1041">
        <f t="shared" si="0"/>
        <v>0</v>
      </c>
      <c r="M15" s="1934"/>
      <c r="N15" s="530">
        <f t="shared" si="1"/>
        <v>0</v>
      </c>
      <c r="O15" s="1934"/>
      <c r="P15" s="1847"/>
      <c r="Q15" s="1789" t="s">
        <v>23908</v>
      </c>
      <c r="R15" s="1044" t="s">
        <v>23910</v>
      </c>
    </row>
    <row r="16" spans="2:18" ht="33" customHeight="1">
      <c r="B16" s="1789" t="s">
        <v>23911</v>
      </c>
      <c r="C16" s="8" t="s">
        <v>1430</v>
      </c>
      <c r="D16" s="33">
        <v>0</v>
      </c>
      <c r="E16" s="1043">
        <v>1</v>
      </c>
      <c r="F16" s="77"/>
      <c r="G16" s="535" t="s">
        <v>23912</v>
      </c>
      <c r="H16" s="1847"/>
      <c r="I16" s="1906"/>
      <c r="J16" s="1847"/>
      <c r="K16" s="1934"/>
      <c r="L16" s="1041">
        <f t="shared" si="0"/>
        <v>0</v>
      </c>
      <c r="M16" s="1934"/>
      <c r="N16" s="530">
        <f t="shared" si="1"/>
        <v>0</v>
      </c>
      <c r="O16" s="1934"/>
      <c r="P16" s="1847"/>
      <c r="Q16" s="1538" t="s">
        <v>23911</v>
      </c>
      <c r="R16" s="1045" t="s">
        <v>23913</v>
      </c>
    </row>
    <row r="17" spans="2:21" ht="33" customHeight="1">
      <c r="B17" s="1789" t="s">
        <v>23914</v>
      </c>
      <c r="C17" s="8" t="s">
        <v>1430</v>
      </c>
      <c r="D17" s="33">
        <v>0</v>
      </c>
      <c r="E17" s="1043">
        <v>1</v>
      </c>
      <c r="F17" s="77"/>
      <c r="G17" s="535" t="s">
        <v>23915</v>
      </c>
      <c r="H17" s="1847"/>
      <c r="I17" s="1906"/>
      <c r="J17" s="1847"/>
      <c r="K17" s="1934"/>
      <c r="L17" s="1041">
        <f t="shared" si="0"/>
        <v>0</v>
      </c>
      <c r="M17" s="1934"/>
      <c r="N17" s="530">
        <f t="shared" si="1"/>
        <v>0</v>
      </c>
      <c r="O17" s="1934"/>
      <c r="P17" s="1847"/>
      <c r="Q17" s="1538" t="s">
        <v>23914</v>
      </c>
      <c r="R17" s="1045" t="s">
        <v>23916</v>
      </c>
      <c r="S17" s="1847"/>
      <c r="T17" s="1847"/>
      <c r="U17" s="1847"/>
    </row>
    <row r="18" spans="2:21" ht="33" customHeight="1">
      <c r="B18" s="1789" t="s">
        <v>23917</v>
      </c>
      <c r="C18" s="8" t="s">
        <v>1430</v>
      </c>
      <c r="D18" s="33">
        <v>0</v>
      </c>
      <c r="E18" s="1043">
        <v>1</v>
      </c>
      <c r="F18" s="77"/>
      <c r="G18" s="535" t="s">
        <v>23918</v>
      </c>
      <c r="H18" s="1847"/>
      <c r="I18" s="1906"/>
      <c r="J18" s="1847"/>
      <c r="K18" s="1934"/>
      <c r="L18" s="1041">
        <f t="shared" si="0"/>
        <v>0</v>
      </c>
      <c r="M18" s="1934"/>
      <c r="N18" s="530">
        <f t="shared" si="1"/>
        <v>0</v>
      </c>
      <c r="O18" s="1934"/>
      <c r="P18" s="1847"/>
      <c r="Q18" s="1538" t="s">
        <v>23917</v>
      </c>
      <c r="R18" s="1045" t="s">
        <v>23919</v>
      </c>
      <c r="S18" s="1847"/>
      <c r="T18" s="1847"/>
      <c r="U18" s="1847"/>
    </row>
    <row r="19" spans="2:21" ht="33" customHeight="1">
      <c r="B19" s="1789" t="s">
        <v>23920</v>
      </c>
      <c r="C19" s="8" t="s">
        <v>1430</v>
      </c>
      <c r="D19" s="33">
        <v>0</v>
      </c>
      <c r="E19" s="1043">
        <v>44</v>
      </c>
      <c r="F19" s="77"/>
      <c r="G19" s="535" t="s">
        <v>23921</v>
      </c>
      <c r="H19" s="1847"/>
      <c r="I19" s="1906"/>
      <c r="J19" s="1847"/>
      <c r="K19" s="1934"/>
      <c r="L19" s="1041">
        <f t="shared" si="0"/>
        <v>0</v>
      </c>
      <c r="M19" s="1934"/>
      <c r="N19" s="530">
        <f t="shared" si="1"/>
        <v>0</v>
      </c>
      <c r="O19" s="1934"/>
      <c r="P19" s="1847"/>
      <c r="Q19" s="1538" t="s">
        <v>23920</v>
      </c>
      <c r="R19" s="1045" t="s">
        <v>23922</v>
      </c>
      <c r="S19" s="1888"/>
      <c r="T19" s="1888"/>
      <c r="U19" s="325"/>
    </row>
    <row r="20" spans="2:21" ht="33" customHeight="1">
      <c r="B20" s="1789" t="s">
        <v>23923</v>
      </c>
      <c r="C20" s="8" t="s">
        <v>1430</v>
      </c>
      <c r="D20" s="33">
        <v>0</v>
      </c>
      <c r="E20" s="1043">
        <v>0</v>
      </c>
      <c r="F20" s="77"/>
      <c r="G20" s="535" t="s">
        <v>23924</v>
      </c>
      <c r="H20" s="1847"/>
      <c r="I20" s="1906"/>
      <c r="J20" s="1847"/>
      <c r="K20" s="1934"/>
      <c r="L20" s="1041">
        <f t="shared" si="0"/>
        <v>0</v>
      </c>
      <c r="M20" s="1934"/>
      <c r="N20" s="530">
        <f t="shared" si="1"/>
        <v>0</v>
      </c>
      <c r="O20" s="1934"/>
      <c r="P20" s="1847"/>
      <c r="Q20" s="1538" t="s">
        <v>23923</v>
      </c>
      <c r="R20" s="1045" t="s">
        <v>23925</v>
      </c>
      <c r="S20" s="1847"/>
      <c r="T20" s="1847"/>
      <c r="U20" s="1847"/>
    </row>
    <row r="21" spans="2:21" ht="33" customHeight="1">
      <c r="B21" s="1789" t="s">
        <v>23926</v>
      </c>
      <c r="C21" s="8" t="s">
        <v>1430</v>
      </c>
      <c r="D21" s="33">
        <v>0</v>
      </c>
      <c r="E21" s="1043">
        <v>0</v>
      </c>
      <c r="F21" s="77"/>
      <c r="G21" s="535" t="s">
        <v>23927</v>
      </c>
      <c r="H21" s="1847"/>
      <c r="I21" s="1906"/>
      <c r="J21" s="1847"/>
      <c r="K21" s="1934"/>
      <c r="L21" s="1041">
        <f t="shared" si="0"/>
        <v>0</v>
      </c>
      <c r="M21" s="1934"/>
      <c r="N21" s="530">
        <f t="shared" si="1"/>
        <v>0</v>
      </c>
      <c r="O21" s="1934"/>
      <c r="P21" s="1847"/>
      <c r="Q21" s="1538" t="s">
        <v>23926</v>
      </c>
      <c r="R21" s="1045" t="s">
        <v>23928</v>
      </c>
      <c r="S21" s="1847"/>
      <c r="T21" s="1847"/>
      <c r="U21" s="1847"/>
    </row>
    <row r="22" spans="2:21" ht="33" customHeight="1">
      <c r="B22" s="1789" t="s">
        <v>23929</v>
      </c>
      <c r="C22" s="8" t="s">
        <v>1430</v>
      </c>
      <c r="D22" s="33">
        <v>0</v>
      </c>
      <c r="E22" s="1043">
        <v>0</v>
      </c>
      <c r="F22" s="102"/>
      <c r="G22" s="535" t="s">
        <v>23930</v>
      </c>
      <c r="H22" s="1847"/>
      <c r="I22" s="1906"/>
      <c r="J22" s="1847"/>
      <c r="K22" s="1934"/>
      <c r="L22" s="1041">
        <f t="shared" si="0"/>
        <v>0</v>
      </c>
      <c r="M22" s="1934"/>
      <c r="N22" s="530">
        <f t="shared" si="1"/>
        <v>0</v>
      </c>
      <c r="O22" s="1934"/>
      <c r="P22" s="1847"/>
      <c r="Q22" s="1538" t="s">
        <v>23929</v>
      </c>
      <c r="R22" s="1045" t="s">
        <v>23931</v>
      </c>
      <c r="S22" s="1847"/>
      <c r="T22" s="1847"/>
      <c r="U22" s="1847"/>
    </row>
    <row r="23" spans="2:21" ht="33" customHeight="1">
      <c r="B23" s="1789" t="s">
        <v>23932</v>
      </c>
      <c r="C23" s="8" t="s">
        <v>1430</v>
      </c>
      <c r="D23" s="33">
        <v>0</v>
      </c>
      <c r="E23" s="1043">
        <v>0</v>
      </c>
      <c r="F23" s="77"/>
      <c r="G23" s="535" t="s">
        <v>23933</v>
      </c>
      <c r="H23" s="1847"/>
      <c r="I23" s="1906"/>
      <c r="J23" s="1847"/>
      <c r="K23" s="1934"/>
      <c r="L23" s="1041">
        <f t="shared" si="0"/>
        <v>0</v>
      </c>
      <c r="M23" s="1934"/>
      <c r="N23" s="530">
        <f t="shared" si="1"/>
        <v>0</v>
      </c>
      <c r="O23" s="1934"/>
      <c r="P23" s="1847"/>
      <c r="Q23" s="1538" t="s">
        <v>23932</v>
      </c>
      <c r="R23" s="1045" t="s">
        <v>23934</v>
      </c>
      <c r="S23" s="1847"/>
      <c r="T23" s="1847"/>
      <c r="U23" s="1847"/>
    </row>
    <row r="24" spans="2:21" ht="33" customHeight="1">
      <c r="B24" s="1789" t="s">
        <v>23935</v>
      </c>
      <c r="C24" s="8" t="s">
        <v>1430</v>
      </c>
      <c r="D24" s="33">
        <v>0</v>
      </c>
      <c r="E24" s="536">
        <f>IFERROR(SUM(E16:E23),0)</f>
        <v>47</v>
      </c>
      <c r="F24" s="102"/>
      <c r="G24" s="535" t="s">
        <v>23936</v>
      </c>
      <c r="H24" s="1847"/>
      <c r="I24" s="1906"/>
      <c r="J24" s="1847"/>
      <c r="K24" s="1934"/>
      <c r="L24" s="1041"/>
      <c r="M24" s="1934"/>
      <c r="N24" s="348"/>
      <c r="O24" s="1934"/>
      <c r="P24" s="1847"/>
      <c r="Q24" s="1538" t="s">
        <v>23935</v>
      </c>
      <c r="R24" s="536" t="s">
        <v>23937</v>
      </c>
      <c r="S24" s="1847"/>
      <c r="T24" s="1847"/>
      <c r="U24" s="1847"/>
    </row>
    <row r="25" spans="2:21" ht="33" customHeight="1">
      <c r="B25" s="1789" t="s">
        <v>23938</v>
      </c>
      <c r="C25" s="8" t="s">
        <v>1430</v>
      </c>
      <c r="D25" s="33">
        <v>0</v>
      </c>
      <c r="E25" s="1769">
        <f>IFERROR(E16 + E17,0)</f>
        <v>2</v>
      </c>
      <c r="F25" s="77"/>
      <c r="G25" s="535" t="s">
        <v>23939</v>
      </c>
      <c r="H25" s="1847"/>
      <c r="I25" s="1906"/>
      <c r="J25" s="1847"/>
      <c r="K25" s="1934"/>
      <c r="L25" s="1041">
        <f t="shared" si="0"/>
        <v>0</v>
      </c>
      <c r="M25" s="1934"/>
      <c r="N25" s="1568"/>
      <c r="O25" s="1934"/>
      <c r="P25" s="1847"/>
      <c r="Q25" s="1538" t="s">
        <v>23938</v>
      </c>
      <c r="R25" s="1045" t="s">
        <v>23940</v>
      </c>
      <c r="S25" s="1847"/>
      <c r="T25" s="1847"/>
      <c r="U25" s="1847"/>
    </row>
    <row r="26" spans="2:21" ht="33" customHeight="1">
      <c r="B26" s="1789" t="s">
        <v>23941</v>
      </c>
      <c r="C26" s="8" t="s">
        <v>3281</v>
      </c>
      <c r="D26" s="33">
        <v>0</v>
      </c>
      <c r="E26" s="1043">
        <v>21206</v>
      </c>
      <c r="F26" s="77"/>
      <c r="G26" s="535" t="s">
        <v>23942</v>
      </c>
      <c r="H26" s="1847"/>
      <c r="I26" s="1906"/>
      <c r="J26" s="1847"/>
      <c r="K26" s="1934"/>
      <c r="L26" s="1041">
        <f t="shared" si="0"/>
        <v>0</v>
      </c>
      <c r="M26" s="1934"/>
      <c r="N26" s="530">
        <f t="shared" ref="N26:N36" si="2" xml:space="preserve"> IFERROR(IF( ISNUMBER(E26 ), 0, 1 ),0)</f>
        <v>0</v>
      </c>
      <c r="O26" s="1934"/>
      <c r="P26" s="1847"/>
      <c r="Q26" s="1538" t="s">
        <v>23941</v>
      </c>
      <c r="R26" s="1045" t="s">
        <v>23943</v>
      </c>
      <c r="S26" s="1847"/>
      <c r="T26" s="1847"/>
      <c r="U26" s="1847"/>
    </row>
    <row r="27" spans="2:21" ht="33" customHeight="1">
      <c r="B27" s="1789" t="s">
        <v>23944</v>
      </c>
      <c r="C27" s="8" t="s">
        <v>1430</v>
      </c>
      <c r="D27" s="33">
        <v>0</v>
      </c>
      <c r="E27" s="1043">
        <v>47</v>
      </c>
      <c r="F27" s="77"/>
      <c r="G27" s="535" t="s">
        <v>23945</v>
      </c>
      <c r="H27" s="1847"/>
      <c r="I27" s="1906"/>
      <c r="J27" s="1847"/>
      <c r="K27" s="1934"/>
      <c r="L27" s="1041">
        <f t="shared" si="0"/>
        <v>0</v>
      </c>
      <c r="M27" s="1934"/>
      <c r="N27" s="530">
        <f t="shared" si="2"/>
        <v>0</v>
      </c>
      <c r="O27" s="1934"/>
      <c r="P27" s="1847"/>
      <c r="Q27" s="1538" t="s">
        <v>23944</v>
      </c>
      <c r="R27" s="1045" t="s">
        <v>23946</v>
      </c>
      <c r="S27" s="1847"/>
      <c r="T27" s="1847"/>
      <c r="U27" s="1847"/>
    </row>
    <row r="28" spans="2:21" ht="33" customHeight="1">
      <c r="B28" s="1789" t="s">
        <v>23947</v>
      </c>
      <c r="C28" s="8" t="s">
        <v>23948</v>
      </c>
      <c r="D28" s="33">
        <v>0</v>
      </c>
      <c r="E28" s="1043">
        <v>8699</v>
      </c>
      <c r="F28" s="77"/>
      <c r="G28" s="535" t="s">
        <v>23949</v>
      </c>
      <c r="H28" s="1847"/>
      <c r="I28" s="1906"/>
      <c r="J28" s="1847"/>
      <c r="K28" s="1934"/>
      <c r="L28" s="1041">
        <f t="shared" si="0"/>
        <v>0</v>
      </c>
      <c r="M28" s="1934"/>
      <c r="N28" s="530">
        <f t="shared" si="2"/>
        <v>0</v>
      </c>
      <c r="O28" s="1934"/>
      <c r="P28" s="1847"/>
      <c r="Q28" s="1538" t="s">
        <v>23947</v>
      </c>
      <c r="R28" s="1045" t="s">
        <v>23950</v>
      </c>
      <c r="S28" s="1847"/>
      <c r="T28" s="1847"/>
      <c r="U28" s="1847"/>
    </row>
    <row r="29" spans="2:21" ht="33" customHeight="1">
      <c r="B29" s="1789" t="s">
        <v>23951</v>
      </c>
      <c r="C29" s="8" t="s">
        <v>23952</v>
      </c>
      <c r="D29" s="33">
        <v>2</v>
      </c>
      <c r="E29" s="1043">
        <v>18.78</v>
      </c>
      <c r="F29" s="77"/>
      <c r="G29" s="535" t="s">
        <v>23953</v>
      </c>
      <c r="H29" s="1847"/>
      <c r="I29" s="1906"/>
      <c r="J29" s="1847"/>
      <c r="K29" s="1934"/>
      <c r="L29" s="1041">
        <f t="shared" si="0"/>
        <v>0</v>
      </c>
      <c r="M29" s="1934"/>
      <c r="N29" s="530">
        <f t="shared" si="2"/>
        <v>0</v>
      </c>
      <c r="O29" s="1934"/>
      <c r="P29" s="1847"/>
      <c r="Q29" s="1538" t="s">
        <v>23951</v>
      </c>
      <c r="R29" s="1045" t="s">
        <v>23954</v>
      </c>
      <c r="S29" s="1847"/>
      <c r="T29" s="1847"/>
      <c r="U29" s="1847"/>
    </row>
    <row r="30" spans="2:21" ht="33" customHeight="1">
      <c r="B30" s="1789" t="s">
        <v>23955</v>
      </c>
      <c r="C30" s="8" t="s">
        <v>23956</v>
      </c>
      <c r="D30" s="33">
        <v>2</v>
      </c>
      <c r="E30" s="1043">
        <v>31.82</v>
      </c>
      <c r="F30" s="77"/>
      <c r="G30" s="535" t="s">
        <v>23957</v>
      </c>
      <c r="H30" s="1847"/>
      <c r="I30" s="1906"/>
      <c r="J30" s="1847"/>
      <c r="K30" s="1934"/>
      <c r="L30" s="1041">
        <f t="shared" si="0"/>
        <v>0</v>
      </c>
      <c r="M30" s="1934"/>
      <c r="N30" s="530">
        <f t="shared" si="2"/>
        <v>0</v>
      </c>
      <c r="O30" s="1934"/>
      <c r="P30" s="1847"/>
      <c r="Q30" s="1538" t="s">
        <v>23955</v>
      </c>
      <c r="R30" s="1045" t="s">
        <v>23958</v>
      </c>
      <c r="S30" s="1847"/>
      <c r="T30" s="1847"/>
      <c r="U30" s="1847"/>
    </row>
    <row r="31" spans="2:21" ht="33" customHeight="1">
      <c r="B31" s="1789" t="s">
        <v>23959</v>
      </c>
      <c r="C31" s="8" t="s">
        <v>23960</v>
      </c>
      <c r="D31" s="33">
        <v>3</v>
      </c>
      <c r="E31" s="1043">
        <v>38096.482000000004</v>
      </c>
      <c r="F31" s="102"/>
      <c r="G31" s="535" t="s">
        <v>23961</v>
      </c>
      <c r="H31" s="1847"/>
      <c r="I31" s="1906"/>
      <c r="J31" s="1847"/>
      <c r="K31" s="1934"/>
      <c r="L31" s="1041">
        <f t="shared" si="0"/>
        <v>0</v>
      </c>
      <c r="M31" s="1934"/>
      <c r="N31" s="530">
        <f t="shared" si="2"/>
        <v>0</v>
      </c>
      <c r="O31" s="1934"/>
      <c r="P31" s="1847"/>
      <c r="Q31" s="1789" t="s">
        <v>23959</v>
      </c>
      <c r="R31" s="1044" t="s">
        <v>23962</v>
      </c>
      <c r="S31" s="1847"/>
      <c r="T31" s="1847"/>
      <c r="U31" s="1847"/>
    </row>
    <row r="32" spans="2:21" ht="33" customHeight="1">
      <c r="B32" s="1789" t="s">
        <v>23963</v>
      </c>
      <c r="C32" s="8" t="s">
        <v>1430</v>
      </c>
      <c r="D32" s="33">
        <v>0</v>
      </c>
      <c r="E32" s="1043">
        <v>0</v>
      </c>
      <c r="F32" s="77"/>
      <c r="G32" s="535" t="s">
        <v>23964</v>
      </c>
      <c r="H32" s="1847"/>
      <c r="I32" s="1906"/>
      <c r="J32" s="1847"/>
      <c r="K32" s="1934"/>
      <c r="L32" s="1041">
        <f t="shared" si="0"/>
        <v>0</v>
      </c>
      <c r="M32" s="1934"/>
      <c r="N32" s="530">
        <f t="shared" si="2"/>
        <v>0</v>
      </c>
      <c r="O32" s="1934"/>
      <c r="P32" s="1847"/>
      <c r="Q32" s="1789" t="s">
        <v>23963</v>
      </c>
      <c r="R32" s="1044" t="s">
        <v>23965</v>
      </c>
      <c r="S32" s="1847"/>
      <c r="T32" s="1847"/>
      <c r="U32" s="1847"/>
    </row>
    <row r="33" spans="2:18" ht="33" customHeight="1">
      <c r="B33" s="1789" t="s">
        <v>23966</v>
      </c>
      <c r="C33" s="8" t="s">
        <v>23886</v>
      </c>
      <c r="D33" s="33">
        <v>2</v>
      </c>
      <c r="E33" s="1043">
        <v>0</v>
      </c>
      <c r="F33" s="77"/>
      <c r="G33" s="535" t="s">
        <v>23967</v>
      </c>
      <c r="H33" s="1847"/>
      <c r="I33" s="1906"/>
      <c r="J33" s="1847"/>
      <c r="K33" s="1934"/>
      <c r="L33" s="1041">
        <f t="shared" si="0"/>
        <v>0</v>
      </c>
      <c r="M33" s="1934"/>
      <c r="N33" s="530">
        <f t="shared" si="2"/>
        <v>0</v>
      </c>
      <c r="O33" s="1934"/>
      <c r="P33" s="1847"/>
      <c r="Q33" s="1789" t="s">
        <v>23966</v>
      </c>
      <c r="R33" s="1536" t="s">
        <v>23968</v>
      </c>
    </row>
    <row r="34" spans="2:18" ht="33" customHeight="1">
      <c r="B34" s="1789" t="s">
        <v>23969</v>
      </c>
      <c r="C34" s="8" t="s">
        <v>1430</v>
      </c>
      <c r="D34" s="33">
        <v>0</v>
      </c>
      <c r="E34" s="1043">
        <v>0</v>
      </c>
      <c r="F34" s="77"/>
      <c r="G34" s="535" t="s">
        <v>23970</v>
      </c>
      <c r="H34" s="1847"/>
      <c r="I34" s="1906"/>
      <c r="J34" s="1847"/>
      <c r="K34" s="1934"/>
      <c r="L34" s="1041">
        <f t="shared" si="0"/>
        <v>0</v>
      </c>
      <c r="M34" s="1934"/>
      <c r="N34" s="530">
        <f t="shared" si="2"/>
        <v>0</v>
      </c>
      <c r="O34" s="1934"/>
      <c r="P34" s="1847"/>
      <c r="Q34" s="1789" t="s">
        <v>23969</v>
      </c>
      <c r="R34" s="1537" t="s">
        <v>23971</v>
      </c>
    </row>
    <row r="35" spans="2:18" ht="33" customHeight="1">
      <c r="B35" s="1789" t="s">
        <v>23972</v>
      </c>
      <c r="C35" s="8" t="s">
        <v>23886</v>
      </c>
      <c r="D35" s="33">
        <v>2</v>
      </c>
      <c r="E35" s="1043">
        <v>0</v>
      </c>
      <c r="F35" s="102"/>
      <c r="G35" s="535" t="s">
        <v>23973</v>
      </c>
      <c r="H35" s="1847"/>
      <c r="I35" s="1906"/>
      <c r="J35" s="1847"/>
      <c r="K35" s="1934"/>
      <c r="L35" s="1041">
        <f t="shared" si="0"/>
        <v>0</v>
      </c>
      <c r="M35" s="1934"/>
      <c r="N35" s="530">
        <f t="shared" si="2"/>
        <v>0</v>
      </c>
      <c r="O35" s="1934"/>
      <c r="P35" s="1847"/>
      <c r="Q35" s="1789" t="s">
        <v>23972</v>
      </c>
      <c r="R35" s="1044" t="s">
        <v>23974</v>
      </c>
    </row>
    <row r="36" spans="2:18" ht="33" customHeight="1" thickBot="1">
      <c r="B36" s="1799" t="s">
        <v>23975</v>
      </c>
      <c r="C36" s="570" t="s">
        <v>23886</v>
      </c>
      <c r="D36" s="1046">
        <v>2</v>
      </c>
      <c r="E36" s="994">
        <v>511.87</v>
      </c>
      <c r="F36" s="102"/>
      <c r="G36" s="571" t="s">
        <v>23976</v>
      </c>
      <c r="H36" s="1847"/>
      <c r="I36" s="1907"/>
      <c r="J36" s="1847"/>
      <c r="K36" s="1934"/>
      <c r="L36" s="1041">
        <f t="shared" si="0"/>
        <v>0</v>
      </c>
      <c r="M36" s="1934"/>
      <c r="N36" s="530">
        <f t="shared" si="2"/>
        <v>0</v>
      </c>
      <c r="O36" s="1934"/>
      <c r="P36" s="1847"/>
      <c r="Q36" s="1799" t="s">
        <v>23975</v>
      </c>
      <c r="R36" s="614" t="s">
        <v>23977</v>
      </c>
    </row>
  </sheetData>
  <sheetProtection algorithmName="SHA-512" hashValue="XmLRNIaDnTfGnJMdDn52kaZF3OMvwPPaymnkgDReW6qoDlhPoD1ET5xQAybYaYb5g7otIeDuBQ+8QE3AHP0KJA==" saltValue="cxQmglQurZ9qe8BUv3f56w==" spinCount="100000" sheet="1" objects="1" scenarios="1"/>
  <mergeCells count="2">
    <mergeCell ref="B3:I3"/>
    <mergeCell ref="Q3:R3"/>
  </mergeCells>
  <conditionalFormatting sqref="L8:L36">
    <cfRule type="cellIs" dxfId="57" priority="1" operator="equal">
      <formula>0</formula>
    </cfRule>
  </conditionalFormatting>
  <dataValidations count="1">
    <dataValidation type="custom" allowBlank="1" showErrorMessage="1" errorTitle="Input Error" error="Please enter a numeric value." sqref="E25:E36 E8:E23">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N75"/>
  <sheetViews>
    <sheetView showGridLines="0" topLeftCell="A4" zoomScale="80" zoomScaleNormal="80" zoomScaleSheetLayoutView="100" workbookViewId="0">
      <selection activeCell="M9" sqref="M9:N9"/>
    </sheetView>
  </sheetViews>
  <sheetFormatPr defaultColWidth="9" defaultRowHeight="15.75"/>
  <cols>
    <col min="1" max="1" width="1.625" style="312" customWidth="1"/>
    <col min="2" max="2" width="40" style="312" customWidth="1"/>
    <col min="3" max="3" width="7" style="312" customWidth="1"/>
    <col min="4" max="4" width="5.375" style="312" customWidth="1"/>
    <col min="5" max="12" width="12.5" style="312" customWidth="1"/>
    <col min="13" max="13" width="1.625" style="312" customWidth="1"/>
    <col min="14" max="14" width="12.5" style="313" customWidth="1"/>
    <col min="15" max="15" width="1.625" style="339" customWidth="1"/>
    <col min="16" max="16" width="34" style="339" customWidth="1"/>
    <col min="17" max="17" width="1.625" style="339" customWidth="1"/>
    <col min="18" max="18" width="1.625" style="308" customWidth="1"/>
    <col min="19" max="19" width="25" style="308" customWidth="1"/>
    <col min="20" max="20" width="1.625" style="308" customWidth="1"/>
    <col min="21" max="22" width="9" style="308" hidden="1" customWidth="1"/>
    <col min="23" max="23" width="9" style="312" hidden="1" customWidth="1"/>
    <col min="24" max="26" width="0" style="312" hidden="1" customWidth="1"/>
    <col min="27" max="27" width="9" style="312" hidden="1" customWidth="1"/>
    <col min="28" max="28" width="1.625" style="308" hidden="1" customWidth="1"/>
    <col min="29" max="29" width="1.625" style="312" customWidth="1"/>
    <col min="30" max="30" width="40" style="326" customWidth="1"/>
    <col min="31" max="36" width="12.5" style="326" customWidth="1"/>
    <col min="37" max="38" width="12.5" style="312" customWidth="1"/>
    <col min="39" max="39" width="1.625" style="312" customWidth="1"/>
    <col min="40" max="16384" width="9" style="312"/>
  </cols>
  <sheetData>
    <row r="1" spans="1:40" s="135" customFormat="1" ht="29.25" customHeight="1">
      <c r="A1" s="54"/>
      <c r="B1" s="1029" t="s">
        <v>754</v>
      </c>
      <c r="C1" s="1029"/>
      <c r="D1" s="1029"/>
      <c r="E1" s="1029"/>
      <c r="F1" s="1029"/>
      <c r="G1" s="1029"/>
      <c r="H1" s="1029"/>
      <c r="I1" s="1029"/>
      <c r="J1" s="1029"/>
      <c r="K1" s="1029"/>
      <c r="L1" s="1029"/>
      <c r="M1" s="1029"/>
      <c r="N1" s="1029"/>
      <c r="O1" s="1047"/>
      <c r="P1" s="1047"/>
      <c r="Q1" s="1047"/>
      <c r="R1" s="1934"/>
      <c r="S1" s="1847"/>
      <c r="T1" s="1934"/>
      <c r="U1" s="1847"/>
      <c r="V1" s="1847"/>
      <c r="W1" s="1847"/>
      <c r="X1" s="1847"/>
      <c r="Y1" s="1847"/>
      <c r="Z1" s="1847"/>
      <c r="AA1" s="1847"/>
      <c r="AB1" s="1934"/>
      <c r="AC1" s="1847"/>
      <c r="AD1" s="1029" t="s">
        <v>754</v>
      </c>
      <c r="AE1" s="1029"/>
      <c r="AF1" s="1029"/>
      <c r="AG1" s="1029"/>
      <c r="AH1" s="1029"/>
      <c r="AI1" s="1029"/>
      <c r="AJ1" s="1029"/>
      <c r="AK1" s="1029"/>
      <c r="AL1" s="1029"/>
      <c r="AM1" s="1029"/>
      <c r="AN1" s="1847"/>
    </row>
    <row r="2" spans="1:40" s="135" customFormat="1" ht="29.25" customHeight="1">
      <c r="A2" s="54"/>
      <c r="B2" s="1029" t="str">
        <f>Validation!B4</f>
        <v>South Staffordshire / Cambridge Water</v>
      </c>
      <c r="C2" s="1030"/>
      <c r="D2" s="1030"/>
      <c r="E2" s="1030"/>
      <c r="F2" s="1030"/>
      <c r="G2" s="1030"/>
      <c r="H2" s="1030"/>
      <c r="I2" s="1030"/>
      <c r="J2" s="1030"/>
      <c r="K2" s="1030"/>
      <c r="L2" s="1030"/>
      <c r="M2" s="1030"/>
      <c r="N2" s="1819"/>
      <c r="O2" s="1047"/>
      <c r="P2" s="1047"/>
      <c r="Q2" s="1047"/>
      <c r="R2" s="1934"/>
      <c r="S2" s="1847"/>
      <c r="T2" s="1934"/>
      <c r="U2" s="1847"/>
      <c r="V2" s="1847"/>
      <c r="W2" s="1847"/>
      <c r="X2" s="1847"/>
      <c r="Y2" s="1847"/>
      <c r="Z2" s="1847"/>
      <c r="AA2" s="1847"/>
      <c r="AB2" s="1934"/>
      <c r="AC2" s="1847"/>
      <c r="AD2" s="1029" t="str">
        <f>Validation!B4</f>
        <v>South Staffordshire / Cambridge Water</v>
      </c>
      <c r="AE2" s="1030"/>
      <c r="AF2" s="1030"/>
      <c r="AG2" s="1030"/>
      <c r="AH2" s="1030"/>
      <c r="AI2" s="1030"/>
      <c r="AJ2" s="1030"/>
      <c r="AK2" s="1030"/>
      <c r="AL2" s="1030"/>
      <c r="AM2" s="1030"/>
      <c r="AN2" s="1847"/>
    </row>
    <row r="3" spans="1:40" ht="45" customHeight="1">
      <c r="A3" s="1848"/>
      <c r="B3" s="2197" t="s">
        <v>755</v>
      </c>
      <c r="C3" s="2197"/>
      <c r="D3" s="2197"/>
      <c r="E3" s="2197"/>
      <c r="F3" s="2197"/>
      <c r="G3" s="2197"/>
      <c r="H3" s="2197"/>
      <c r="I3" s="2197"/>
      <c r="J3" s="2197"/>
      <c r="K3" s="2197"/>
      <c r="L3" s="2197"/>
      <c r="M3" s="2197"/>
      <c r="N3" s="2197"/>
      <c r="O3" s="2197"/>
      <c r="P3" s="2197"/>
      <c r="Q3" s="1886"/>
      <c r="R3" s="1934"/>
      <c r="S3" s="1048" t="s">
        <v>798</v>
      </c>
      <c r="T3" s="1934"/>
      <c r="U3" s="1847"/>
      <c r="V3" s="1847"/>
      <c r="W3" s="1847"/>
      <c r="X3" s="1847"/>
      <c r="Y3" s="1847"/>
      <c r="Z3" s="1847"/>
      <c r="AA3" s="1847"/>
      <c r="AB3" s="1934"/>
      <c r="AC3" s="1847"/>
      <c r="AD3" s="2285" t="s">
        <v>755</v>
      </c>
      <c r="AE3" s="2285"/>
      <c r="AF3" s="2285"/>
      <c r="AG3" s="2285"/>
      <c r="AH3" s="2285"/>
      <c r="AI3" s="2285"/>
      <c r="AJ3" s="2285"/>
      <c r="AK3" s="2285"/>
      <c r="AL3" s="2285"/>
      <c r="AM3" s="2285"/>
      <c r="AN3" s="1847"/>
    </row>
    <row r="4" spans="1:40" ht="27.75" customHeight="1" thickBot="1">
      <c r="A4" s="1848"/>
      <c r="B4" s="1049"/>
      <c r="C4" s="1049"/>
      <c r="D4" s="1049"/>
      <c r="E4" s="1049"/>
      <c r="F4" s="1049"/>
      <c r="G4" s="1049"/>
      <c r="H4" s="1049"/>
      <c r="I4" s="1049"/>
      <c r="J4" s="1049"/>
      <c r="K4" s="1049"/>
      <c r="L4" s="1049"/>
      <c r="M4" s="103"/>
      <c r="N4" s="30"/>
      <c r="O4" s="1886"/>
      <c r="P4" s="1886"/>
      <c r="Q4" s="1886"/>
      <c r="R4" s="1934"/>
      <c r="S4" s="1847"/>
      <c r="T4" s="1934"/>
      <c r="U4" s="2286" t="s">
        <v>799</v>
      </c>
      <c r="V4" s="2286"/>
      <c r="W4" s="2286"/>
      <c r="X4" s="2286"/>
      <c r="Y4" s="2286"/>
      <c r="Z4" s="2286"/>
      <c r="AA4" s="2286"/>
      <c r="AB4" s="1934"/>
      <c r="AC4" s="1847"/>
      <c r="AD4" s="1049"/>
      <c r="AE4" s="1049"/>
      <c r="AF4" s="1049"/>
      <c r="AG4" s="1049"/>
      <c r="AH4" s="1049"/>
      <c r="AI4" s="1049"/>
      <c r="AJ4" s="1049"/>
      <c r="AK4" s="1049"/>
      <c r="AL4" s="1049"/>
      <c r="AM4" s="103"/>
      <c r="AN4" s="1847"/>
    </row>
    <row r="5" spans="1:40" s="54" customFormat="1" ht="56.25" customHeight="1" thickBot="1">
      <c r="B5" s="512" t="s">
        <v>800</v>
      </c>
      <c r="C5" s="488" t="s">
        <v>801</v>
      </c>
      <c r="D5" s="488" t="s">
        <v>802</v>
      </c>
      <c r="E5" s="488" t="s">
        <v>23978</v>
      </c>
      <c r="F5" s="488" t="s">
        <v>23979</v>
      </c>
      <c r="G5" s="488" t="s">
        <v>23980</v>
      </c>
      <c r="H5" s="488" t="s">
        <v>23981</v>
      </c>
      <c r="I5" s="488" t="s">
        <v>23982</v>
      </c>
      <c r="J5" s="488" t="s">
        <v>23983</v>
      </c>
      <c r="K5" s="488" t="s">
        <v>1307</v>
      </c>
      <c r="L5" s="513" t="s">
        <v>1016</v>
      </c>
      <c r="M5" s="77"/>
      <c r="N5" s="514" t="s">
        <v>806</v>
      </c>
      <c r="O5" s="70"/>
      <c r="P5" s="514" t="s">
        <v>807</v>
      </c>
      <c r="Q5" s="70"/>
      <c r="R5" s="1934"/>
      <c r="S5" s="1847"/>
      <c r="T5" s="1934"/>
      <c r="U5" s="327" t="s">
        <v>808</v>
      </c>
      <c r="V5" s="1847"/>
      <c r="W5" s="1847"/>
      <c r="X5" s="1847"/>
      <c r="Y5" s="1847"/>
      <c r="Z5" s="1847"/>
      <c r="AA5" s="1847"/>
      <c r="AB5" s="1934"/>
      <c r="AC5" s="1847"/>
      <c r="AD5" s="512"/>
      <c r="AE5" s="488" t="s">
        <v>23978</v>
      </c>
      <c r="AF5" s="488" t="s">
        <v>23979</v>
      </c>
      <c r="AG5" s="488" t="s">
        <v>23980</v>
      </c>
      <c r="AH5" s="488" t="s">
        <v>23981</v>
      </c>
      <c r="AI5" s="488" t="s">
        <v>23982</v>
      </c>
      <c r="AJ5" s="488" t="s">
        <v>23983</v>
      </c>
      <c r="AK5" s="488" t="s">
        <v>1307</v>
      </c>
      <c r="AL5" s="513" t="s">
        <v>1016</v>
      </c>
      <c r="AM5" s="77"/>
      <c r="AN5" s="1847"/>
    </row>
    <row r="6" spans="1:40" s="54" customFormat="1" ht="15" customHeight="1" thickBot="1">
      <c r="B6" s="77"/>
      <c r="C6" s="77"/>
      <c r="D6" s="77"/>
      <c r="E6" s="156"/>
      <c r="F6" s="156"/>
      <c r="G6" s="156"/>
      <c r="H6" s="156"/>
      <c r="I6" s="156"/>
      <c r="J6" s="156"/>
      <c r="K6" s="156"/>
      <c r="L6" s="156"/>
      <c r="M6" s="77"/>
      <c r="N6" s="156"/>
      <c r="O6" s="70"/>
      <c r="P6" s="70"/>
      <c r="Q6" s="70"/>
      <c r="R6" s="1934"/>
      <c r="S6" s="1847"/>
      <c r="T6" s="1934"/>
      <c r="U6" s="1847"/>
      <c r="V6" s="1847"/>
      <c r="W6" s="1847"/>
      <c r="X6" s="1847"/>
      <c r="Y6" s="1847"/>
      <c r="Z6" s="1847"/>
      <c r="AA6" s="1847"/>
      <c r="AB6" s="1934"/>
      <c r="AC6" s="1847"/>
      <c r="AD6" s="77"/>
      <c r="AE6" s="156"/>
      <c r="AF6" s="156"/>
      <c r="AG6" s="156"/>
      <c r="AH6" s="156"/>
      <c r="AI6" s="156"/>
      <c r="AJ6" s="156"/>
      <c r="AK6" s="156"/>
      <c r="AL6" s="156"/>
      <c r="AM6" s="77"/>
      <c r="AN6" s="1847"/>
    </row>
    <row r="7" spans="1:40" s="54" customFormat="1" ht="21" customHeight="1" thickBot="1">
      <c r="B7" s="390" t="s">
        <v>23984</v>
      </c>
      <c r="C7" s="1847"/>
      <c r="D7" s="1847"/>
      <c r="E7" s="558"/>
      <c r="F7" s="156"/>
      <c r="G7" s="156"/>
      <c r="H7" s="156"/>
      <c r="I7" s="156"/>
      <c r="J7" s="156"/>
      <c r="K7" s="156"/>
      <c r="L7" s="156"/>
      <c r="M7" s="77"/>
      <c r="N7" s="156"/>
      <c r="O7" s="77"/>
      <c r="P7" s="77"/>
      <c r="Q7" s="77"/>
      <c r="R7" s="1934"/>
      <c r="S7" s="1847"/>
      <c r="T7" s="1934"/>
      <c r="U7" s="1847"/>
      <c r="V7" s="1847"/>
      <c r="W7" s="1847"/>
      <c r="X7" s="1847"/>
      <c r="Y7" s="1847"/>
      <c r="Z7" s="1847"/>
      <c r="AA7" s="1847"/>
      <c r="AB7" s="1934"/>
      <c r="AC7" s="1847"/>
      <c r="AD7" s="390" t="s">
        <v>1737</v>
      </c>
      <c r="AE7" s="558"/>
      <c r="AF7" s="156"/>
      <c r="AG7" s="156"/>
      <c r="AH7" s="156"/>
      <c r="AI7" s="156"/>
      <c r="AJ7" s="156"/>
      <c r="AK7" s="156"/>
      <c r="AL7" s="156"/>
      <c r="AM7" s="77"/>
      <c r="AN7" s="1847"/>
    </row>
    <row r="8" spans="1:40" s="1050" customFormat="1" ht="40.5" customHeight="1">
      <c r="B8" s="1038" t="s">
        <v>1839</v>
      </c>
      <c r="C8" s="524" t="s">
        <v>813</v>
      </c>
      <c r="D8" s="524">
        <v>3</v>
      </c>
      <c r="E8" s="983">
        <v>1.0999999999999999E-2</v>
      </c>
      <c r="F8" s="983">
        <v>0.40100000000000002</v>
      </c>
      <c r="G8" s="983">
        <v>6.8000000000000005E-2</v>
      </c>
      <c r="H8" s="983">
        <v>2.0249999999999999</v>
      </c>
      <c r="I8" s="983">
        <v>0</v>
      </c>
      <c r="J8" s="1051">
        <v>0</v>
      </c>
      <c r="K8" s="924">
        <v>0</v>
      </c>
      <c r="L8" s="1052">
        <f>IFERROR(SUM(E8:K8),0)</f>
        <v>2.5049999999999999</v>
      </c>
      <c r="M8" s="90"/>
      <c r="N8" s="528" t="s">
        <v>23985</v>
      </c>
      <c r="O8" s="90"/>
      <c r="P8" s="1053"/>
      <c r="Q8" s="90"/>
      <c r="R8" s="1934"/>
      <c r="S8" s="1041">
        <f>IF( SUM( U8:AA8 ) = 0, 0, $U$5 )</f>
        <v>0</v>
      </c>
      <c r="T8" s="1934"/>
      <c r="U8" s="530">
        <f xml:space="preserve"> IF( ISNUMBER(E8 ), 0, 1 )</f>
        <v>0</v>
      </c>
      <c r="V8" s="530">
        <f xml:space="preserve"> IF( ISNUMBER(F8 ), 0, 1 )</f>
        <v>0</v>
      </c>
      <c r="W8" s="530">
        <f xml:space="preserve"> IF( ISNUMBER(G8 ), 0, 1 )</f>
        <v>0</v>
      </c>
      <c r="X8" s="530">
        <f xml:space="preserve"> IF( ISNUMBER(H8 ), 0, 1 )</f>
        <v>0</v>
      </c>
      <c r="Y8" s="530">
        <f t="shared" ref="Y8:AA18" si="0" xml:space="preserve"> IF( ISNUMBER(I8 ), 0, 1 )</f>
        <v>0</v>
      </c>
      <c r="Z8" s="530">
        <f t="shared" si="0"/>
        <v>0</v>
      </c>
      <c r="AA8" s="530">
        <f xml:space="preserve"> IF( ISNUMBER(K8 ), 0, 1 )</f>
        <v>0</v>
      </c>
      <c r="AB8" s="1934"/>
      <c r="AC8" s="1847"/>
      <c r="AD8" s="394" t="s">
        <v>1839</v>
      </c>
      <c r="AE8" s="380" t="s">
        <v>23986</v>
      </c>
      <c r="AF8" s="380" t="s">
        <v>23987</v>
      </c>
      <c r="AG8" s="380" t="s">
        <v>23988</v>
      </c>
      <c r="AH8" s="380" t="s">
        <v>23989</v>
      </c>
      <c r="AI8" s="380" t="s">
        <v>23990</v>
      </c>
      <c r="AJ8" s="380" t="s">
        <v>23991</v>
      </c>
      <c r="AK8" s="380" t="s">
        <v>23992</v>
      </c>
      <c r="AL8" s="465" t="s">
        <v>23993</v>
      </c>
      <c r="AM8" s="90"/>
      <c r="AN8" s="1847"/>
    </row>
    <row r="9" spans="1:40" s="1050" customFormat="1" ht="40.5" customHeight="1">
      <c r="B9" s="1789" t="s">
        <v>1847</v>
      </c>
      <c r="C9" s="15" t="s">
        <v>813</v>
      </c>
      <c r="D9" s="15">
        <v>3</v>
      </c>
      <c r="E9" s="984">
        <v>0</v>
      </c>
      <c r="F9" s="984">
        <v>0</v>
      </c>
      <c r="G9" s="984">
        <v>0</v>
      </c>
      <c r="H9" s="984">
        <v>0</v>
      </c>
      <c r="I9" s="984">
        <v>0</v>
      </c>
      <c r="J9" s="1054">
        <v>0</v>
      </c>
      <c r="K9" s="926">
        <v>0</v>
      </c>
      <c r="L9" s="1055">
        <f>IFERROR(SUM(E9:K9),0)</f>
        <v>0</v>
      </c>
      <c r="M9" s="90"/>
      <c r="N9" s="535" t="s">
        <v>23994</v>
      </c>
      <c r="O9" s="90"/>
      <c r="P9" s="1056"/>
      <c r="Q9" s="90"/>
      <c r="R9" s="1934"/>
      <c r="S9" s="1041">
        <f>IF( SUM( U9:AA9 ) = 0, 0, $U$5 )</f>
        <v>0</v>
      </c>
      <c r="T9" s="1934"/>
      <c r="U9" s="530">
        <f t="shared" ref="U9:X18" si="1" xml:space="preserve"> IF( ISNUMBER(E9 ), 0, 1 )</f>
        <v>0</v>
      </c>
      <c r="V9" s="530">
        <f t="shared" si="1"/>
        <v>0</v>
      </c>
      <c r="W9" s="530">
        <f t="shared" si="1"/>
        <v>0</v>
      </c>
      <c r="X9" s="530">
        <f t="shared" si="1"/>
        <v>0</v>
      </c>
      <c r="Y9" s="530">
        <f t="shared" si="0"/>
        <v>0</v>
      </c>
      <c r="Z9" s="530">
        <f t="shared" si="0"/>
        <v>0</v>
      </c>
      <c r="AA9" s="530">
        <f t="shared" si="0"/>
        <v>0</v>
      </c>
      <c r="AB9" s="1934"/>
      <c r="AC9" s="1847"/>
      <c r="AD9" s="1805" t="s">
        <v>1847</v>
      </c>
      <c r="AE9" s="376" t="s">
        <v>23995</v>
      </c>
      <c r="AF9" s="376" t="s">
        <v>23996</v>
      </c>
      <c r="AG9" s="376" t="s">
        <v>23997</v>
      </c>
      <c r="AH9" s="376" t="s">
        <v>23998</v>
      </c>
      <c r="AI9" s="376" t="s">
        <v>23999</v>
      </c>
      <c r="AJ9" s="376" t="s">
        <v>24000</v>
      </c>
      <c r="AK9" s="376" t="s">
        <v>24001</v>
      </c>
      <c r="AL9" s="466" t="s">
        <v>24002</v>
      </c>
      <c r="AM9" s="90"/>
      <c r="AN9" s="1847"/>
    </row>
    <row r="10" spans="1:40" s="1050" customFormat="1" ht="40.5" customHeight="1">
      <c r="B10" s="1789" t="s">
        <v>24003</v>
      </c>
      <c r="C10" s="15" t="s">
        <v>813</v>
      </c>
      <c r="D10" s="15">
        <v>3</v>
      </c>
      <c r="E10" s="984">
        <v>0.25900000000000001</v>
      </c>
      <c r="F10" s="984">
        <v>1.1120000000000001</v>
      </c>
      <c r="G10" s="984">
        <v>0.64600000000000002</v>
      </c>
      <c r="H10" s="984">
        <v>1.0189999999999999</v>
      </c>
      <c r="I10" s="984">
        <v>0</v>
      </c>
      <c r="J10" s="1054">
        <v>0</v>
      </c>
      <c r="K10" s="926">
        <v>0</v>
      </c>
      <c r="L10" s="1055">
        <f>IFERROR(SUM(E10:K10),0)</f>
        <v>3.0359999999999996</v>
      </c>
      <c r="M10" s="90"/>
      <c r="N10" s="535" t="s">
        <v>24004</v>
      </c>
      <c r="O10" s="90"/>
      <c r="P10" s="1056"/>
      <c r="Q10" s="90"/>
      <c r="R10" s="1934"/>
      <c r="S10" s="1041">
        <f>IF( SUM( U10:AA10 ) = 0, 0, $U$5 )</f>
        <v>0</v>
      </c>
      <c r="T10" s="1934"/>
      <c r="U10" s="530">
        <f t="shared" si="1"/>
        <v>0</v>
      </c>
      <c r="V10" s="530">
        <f t="shared" si="1"/>
        <v>0</v>
      </c>
      <c r="W10" s="530">
        <f t="shared" si="1"/>
        <v>0</v>
      </c>
      <c r="X10" s="530">
        <f t="shared" si="1"/>
        <v>0</v>
      </c>
      <c r="Y10" s="530">
        <f t="shared" si="0"/>
        <v>0</v>
      </c>
      <c r="Z10" s="530">
        <f t="shared" si="0"/>
        <v>0</v>
      </c>
      <c r="AA10" s="530">
        <f t="shared" si="0"/>
        <v>0</v>
      </c>
      <c r="AB10" s="1934"/>
      <c r="AC10" s="1847"/>
      <c r="AD10" s="1805" t="s">
        <v>1855</v>
      </c>
      <c r="AE10" s="376" t="s">
        <v>24005</v>
      </c>
      <c r="AF10" s="376" t="s">
        <v>24006</v>
      </c>
      <c r="AG10" s="376" t="s">
        <v>24007</v>
      </c>
      <c r="AH10" s="376" t="s">
        <v>24008</v>
      </c>
      <c r="AI10" s="376" t="s">
        <v>24009</v>
      </c>
      <c r="AJ10" s="376" t="s">
        <v>24010</v>
      </c>
      <c r="AK10" s="376" t="s">
        <v>24011</v>
      </c>
      <c r="AL10" s="466" t="s">
        <v>24012</v>
      </c>
      <c r="AM10" s="90"/>
      <c r="AN10" s="1847"/>
    </row>
    <row r="11" spans="1:40" s="1050" customFormat="1" ht="40.5" customHeight="1" thickBot="1">
      <c r="B11" s="1799" t="s">
        <v>21429</v>
      </c>
      <c r="C11" s="1057" t="s">
        <v>813</v>
      </c>
      <c r="D11" s="1057">
        <v>3</v>
      </c>
      <c r="E11" s="985">
        <v>0</v>
      </c>
      <c r="F11" s="985">
        <v>0</v>
      </c>
      <c r="G11" s="985">
        <v>0</v>
      </c>
      <c r="H11" s="985">
        <v>5.0000000000000001E-3</v>
      </c>
      <c r="I11" s="985">
        <v>0</v>
      </c>
      <c r="J11" s="1058">
        <v>0</v>
      </c>
      <c r="K11" s="954">
        <v>0</v>
      </c>
      <c r="L11" s="1059">
        <f>IFERROR(SUM(E11:K11),0)</f>
        <v>5.0000000000000001E-3</v>
      </c>
      <c r="M11" s="90"/>
      <c r="N11" s="571" t="s">
        <v>24013</v>
      </c>
      <c r="O11" s="90"/>
      <c r="P11" s="1060"/>
      <c r="Q11" s="90"/>
      <c r="R11" s="1934"/>
      <c r="S11" s="1041">
        <f>IF( SUM( U11:AA11 ) = 0, 0, $U$5 )</f>
        <v>0</v>
      </c>
      <c r="T11" s="1934"/>
      <c r="U11" s="530">
        <f t="shared" si="1"/>
        <v>0</v>
      </c>
      <c r="V11" s="530">
        <f t="shared" si="1"/>
        <v>0</v>
      </c>
      <c r="W11" s="530">
        <f t="shared" si="1"/>
        <v>0</v>
      </c>
      <c r="X11" s="530">
        <f t="shared" si="1"/>
        <v>0</v>
      </c>
      <c r="Y11" s="530">
        <f t="shared" si="0"/>
        <v>0</v>
      </c>
      <c r="Z11" s="530">
        <f t="shared" si="0"/>
        <v>0</v>
      </c>
      <c r="AA11" s="530">
        <f t="shared" si="0"/>
        <v>0</v>
      </c>
      <c r="AB11" s="1934"/>
      <c r="AC11" s="1847"/>
      <c r="AD11" s="1809" t="s">
        <v>21429</v>
      </c>
      <c r="AE11" s="500" t="s">
        <v>24014</v>
      </c>
      <c r="AF11" s="500" t="s">
        <v>24015</v>
      </c>
      <c r="AG11" s="500" t="s">
        <v>24016</v>
      </c>
      <c r="AH11" s="500" t="s">
        <v>24017</v>
      </c>
      <c r="AI11" s="500" t="s">
        <v>24018</v>
      </c>
      <c r="AJ11" s="500" t="s">
        <v>24019</v>
      </c>
      <c r="AK11" s="500" t="s">
        <v>24020</v>
      </c>
      <c r="AL11" s="384" t="s">
        <v>24021</v>
      </c>
      <c r="AM11" s="90"/>
      <c r="AN11" s="1847"/>
    </row>
    <row r="12" spans="1:40" s="1050" customFormat="1" ht="15" customHeight="1" thickBot="1">
      <c r="B12" s="90"/>
      <c r="C12" s="90"/>
      <c r="D12" s="90"/>
      <c r="E12" s="156"/>
      <c r="F12" s="156"/>
      <c r="G12" s="156"/>
      <c r="H12" s="156"/>
      <c r="I12" s="156"/>
      <c r="J12" s="156"/>
      <c r="K12" s="156"/>
      <c r="L12" s="156"/>
      <c r="M12" s="90"/>
      <c r="N12" s="9"/>
      <c r="O12" s="90"/>
      <c r="P12" s="90"/>
      <c r="Q12" s="90"/>
      <c r="R12" s="1934"/>
      <c r="S12" s="1847"/>
      <c r="T12" s="1934"/>
      <c r="U12" s="1847"/>
      <c r="V12" s="1847"/>
      <c r="W12" s="1847"/>
      <c r="X12" s="1847"/>
      <c r="Y12" s="1847"/>
      <c r="Z12" s="1847"/>
      <c r="AA12" s="1847"/>
      <c r="AB12" s="1934"/>
      <c r="AC12" s="1847"/>
      <c r="AD12" s="90"/>
      <c r="AE12" s="156"/>
      <c r="AF12" s="156"/>
      <c r="AG12" s="156"/>
      <c r="AH12" s="156"/>
      <c r="AI12" s="156"/>
      <c r="AJ12" s="156"/>
      <c r="AK12" s="156"/>
      <c r="AL12" s="156"/>
      <c r="AM12" s="90"/>
      <c r="AN12" s="1847"/>
    </row>
    <row r="13" spans="1:40" s="1050" customFormat="1" ht="20.25" customHeight="1" thickBot="1">
      <c r="B13" s="390" t="s">
        <v>1887</v>
      </c>
      <c r="C13" s="1847"/>
      <c r="D13" s="1847"/>
      <c r="E13" s="558"/>
      <c r="F13" s="156"/>
      <c r="G13" s="156"/>
      <c r="H13" s="156"/>
      <c r="I13" s="156"/>
      <c r="J13" s="156"/>
      <c r="K13" s="156"/>
      <c r="L13" s="156"/>
      <c r="M13" s="77"/>
      <c r="N13" s="156"/>
      <c r="O13" s="90"/>
      <c r="P13" s="90"/>
      <c r="Q13" s="90"/>
      <c r="R13" s="1934"/>
      <c r="S13" s="1847"/>
      <c r="T13" s="1934"/>
      <c r="U13" s="1847"/>
      <c r="V13" s="1847"/>
      <c r="W13" s="1847"/>
      <c r="X13" s="1847"/>
      <c r="Y13" s="1847"/>
      <c r="Z13" s="1847"/>
      <c r="AA13" s="1847"/>
      <c r="AB13" s="1934"/>
      <c r="AC13" s="1847"/>
      <c r="AD13" s="390" t="s">
        <v>1887</v>
      </c>
      <c r="AE13" s="558"/>
      <c r="AF13" s="156"/>
      <c r="AG13" s="156"/>
      <c r="AH13" s="156"/>
      <c r="AI13" s="156"/>
      <c r="AJ13" s="156"/>
      <c r="AK13" s="156"/>
      <c r="AL13" s="156"/>
      <c r="AM13" s="77"/>
      <c r="AN13" s="1847"/>
    </row>
    <row r="14" spans="1:40" s="1050" customFormat="1" ht="40.5" customHeight="1">
      <c r="B14" s="394" t="s">
        <v>1871</v>
      </c>
      <c r="C14" s="379" t="s">
        <v>813</v>
      </c>
      <c r="D14" s="379">
        <v>3</v>
      </c>
      <c r="E14" s="924">
        <v>0</v>
      </c>
      <c r="F14" s="924">
        <v>0</v>
      </c>
      <c r="G14" s="924">
        <v>0</v>
      </c>
      <c r="H14" s="924">
        <v>0</v>
      </c>
      <c r="I14" s="924">
        <v>0</v>
      </c>
      <c r="J14" s="924">
        <v>0</v>
      </c>
      <c r="K14" s="924">
        <v>0</v>
      </c>
      <c r="L14" s="503">
        <f t="shared" ref="L14:L19" si="2">IFERROR(SUM(E14:K14),0)</f>
        <v>0</v>
      </c>
      <c r="M14" s="90"/>
      <c r="N14" s="528" t="s">
        <v>24022</v>
      </c>
      <c r="O14" s="90"/>
      <c r="P14" s="1053"/>
      <c r="Q14" s="90"/>
      <c r="R14" s="1934"/>
      <c r="S14" s="1041">
        <f>IF( SUM( U14:AA14 ) = 0, 0, $U$5 )</f>
        <v>0</v>
      </c>
      <c r="T14" s="1934"/>
      <c r="U14" s="530">
        <f t="shared" si="1"/>
        <v>0</v>
      </c>
      <c r="V14" s="530">
        <f t="shared" si="1"/>
        <v>0</v>
      </c>
      <c r="W14" s="530">
        <f t="shared" si="1"/>
        <v>0</v>
      </c>
      <c r="X14" s="530">
        <f t="shared" si="1"/>
        <v>0</v>
      </c>
      <c r="Y14" s="530">
        <f t="shared" si="0"/>
        <v>0</v>
      </c>
      <c r="Z14" s="530">
        <f t="shared" si="0"/>
        <v>0</v>
      </c>
      <c r="AA14" s="530">
        <f t="shared" si="0"/>
        <v>0</v>
      </c>
      <c r="AB14" s="1934"/>
      <c r="AC14" s="1847"/>
      <c r="AD14" s="394" t="s">
        <v>1871</v>
      </c>
      <c r="AE14" s="380" t="s">
        <v>24023</v>
      </c>
      <c r="AF14" s="380" t="s">
        <v>24024</v>
      </c>
      <c r="AG14" s="380" t="s">
        <v>24025</v>
      </c>
      <c r="AH14" s="380" t="s">
        <v>24026</v>
      </c>
      <c r="AI14" s="380" t="s">
        <v>24027</v>
      </c>
      <c r="AJ14" s="380" t="s">
        <v>24028</v>
      </c>
      <c r="AK14" s="380" t="s">
        <v>24029</v>
      </c>
      <c r="AL14" s="465" t="s">
        <v>24030</v>
      </c>
      <c r="AM14" s="90"/>
      <c r="AN14" s="1847"/>
    </row>
    <row r="15" spans="1:40" s="1050" customFormat="1" ht="40.5" customHeight="1">
      <c r="B15" s="1805" t="s">
        <v>1879</v>
      </c>
      <c r="C15" s="375" t="s">
        <v>813</v>
      </c>
      <c r="D15" s="375">
        <v>3</v>
      </c>
      <c r="E15" s="926">
        <v>0</v>
      </c>
      <c r="F15" s="926">
        <v>0</v>
      </c>
      <c r="G15" s="926">
        <v>0</v>
      </c>
      <c r="H15" s="926">
        <v>0</v>
      </c>
      <c r="I15" s="926">
        <v>0</v>
      </c>
      <c r="J15" s="926">
        <v>0</v>
      </c>
      <c r="K15" s="926">
        <v>0</v>
      </c>
      <c r="L15" s="504">
        <f t="shared" si="2"/>
        <v>0</v>
      </c>
      <c r="M15" s="90"/>
      <c r="N15" s="535" t="s">
        <v>24031</v>
      </c>
      <c r="O15" s="90"/>
      <c r="P15" s="1056"/>
      <c r="Q15" s="90"/>
      <c r="R15" s="1934"/>
      <c r="S15" s="1041">
        <f>IF( SUM( U15:AA15 ) = 0, 0, $U$5 )</f>
        <v>0</v>
      </c>
      <c r="T15" s="1934"/>
      <c r="U15" s="530">
        <f t="shared" si="1"/>
        <v>0</v>
      </c>
      <c r="V15" s="530">
        <f t="shared" si="1"/>
        <v>0</v>
      </c>
      <c r="W15" s="530">
        <f t="shared" si="1"/>
        <v>0</v>
      </c>
      <c r="X15" s="530">
        <f t="shared" si="1"/>
        <v>0</v>
      </c>
      <c r="Y15" s="530">
        <f t="shared" si="0"/>
        <v>0</v>
      </c>
      <c r="Z15" s="530">
        <f t="shared" si="0"/>
        <v>0</v>
      </c>
      <c r="AA15" s="530">
        <f t="shared" si="0"/>
        <v>0</v>
      </c>
      <c r="AB15" s="1934"/>
      <c r="AC15" s="1847"/>
      <c r="AD15" s="1805" t="s">
        <v>1879</v>
      </c>
      <c r="AE15" s="376" t="s">
        <v>24032</v>
      </c>
      <c r="AF15" s="376" t="s">
        <v>24033</v>
      </c>
      <c r="AG15" s="376" t="s">
        <v>24034</v>
      </c>
      <c r="AH15" s="376" t="s">
        <v>24035</v>
      </c>
      <c r="AI15" s="376" t="s">
        <v>24036</v>
      </c>
      <c r="AJ15" s="376" t="s">
        <v>24037</v>
      </c>
      <c r="AK15" s="376" t="s">
        <v>24038</v>
      </c>
      <c r="AL15" s="466" t="s">
        <v>24039</v>
      </c>
      <c r="AM15" s="90"/>
      <c r="AN15" s="1847"/>
    </row>
    <row r="16" spans="1:40" s="1050" customFormat="1" ht="40.5" customHeight="1">
      <c r="B16" s="1805" t="s">
        <v>24040</v>
      </c>
      <c r="C16" s="375" t="s">
        <v>813</v>
      </c>
      <c r="D16" s="375">
        <v>3</v>
      </c>
      <c r="E16" s="926">
        <v>6.6000000000000003E-2</v>
      </c>
      <c r="F16" s="926">
        <v>0.28299999999999997</v>
      </c>
      <c r="G16" s="926">
        <v>0.13400000000000001</v>
      </c>
      <c r="H16" s="926">
        <v>0.58399999999999996</v>
      </c>
      <c r="I16" s="926">
        <v>0</v>
      </c>
      <c r="J16" s="926">
        <v>0</v>
      </c>
      <c r="K16" s="926">
        <v>0</v>
      </c>
      <c r="L16" s="504">
        <f t="shared" si="2"/>
        <v>1.0669999999999999</v>
      </c>
      <c r="M16" s="90"/>
      <c r="N16" s="535" t="s">
        <v>24041</v>
      </c>
      <c r="O16" s="90"/>
      <c r="P16" s="1056"/>
      <c r="Q16" s="90"/>
      <c r="R16" s="1934"/>
      <c r="S16" s="1041">
        <f>IF( SUM( U16:AA16 ) = 0, 0, $U$5 )</f>
        <v>0</v>
      </c>
      <c r="T16" s="1934"/>
      <c r="U16" s="530">
        <f t="shared" si="1"/>
        <v>0</v>
      </c>
      <c r="V16" s="530">
        <f t="shared" si="1"/>
        <v>0</v>
      </c>
      <c r="W16" s="530">
        <f t="shared" si="1"/>
        <v>0</v>
      </c>
      <c r="X16" s="530">
        <f t="shared" si="1"/>
        <v>0</v>
      </c>
      <c r="Y16" s="530">
        <f t="shared" si="0"/>
        <v>0</v>
      </c>
      <c r="Z16" s="530">
        <f t="shared" si="0"/>
        <v>0</v>
      </c>
      <c r="AA16" s="530">
        <f t="shared" si="0"/>
        <v>0</v>
      </c>
      <c r="AB16" s="1934"/>
      <c r="AC16" s="1847"/>
      <c r="AD16" s="1805" t="s">
        <v>24040</v>
      </c>
      <c r="AE16" s="376" t="s">
        <v>24042</v>
      </c>
      <c r="AF16" s="376" t="s">
        <v>24043</v>
      </c>
      <c r="AG16" s="376" t="s">
        <v>24044</v>
      </c>
      <c r="AH16" s="376" t="s">
        <v>24045</v>
      </c>
      <c r="AI16" s="376" t="s">
        <v>24046</v>
      </c>
      <c r="AJ16" s="376" t="s">
        <v>24047</v>
      </c>
      <c r="AK16" s="376" t="s">
        <v>24048</v>
      </c>
      <c r="AL16" s="466" t="s">
        <v>24049</v>
      </c>
      <c r="AM16" s="90"/>
      <c r="AN16" s="1847"/>
    </row>
    <row r="17" spans="2:40" s="1050" customFormat="1" ht="40.5" customHeight="1">
      <c r="B17" s="1805" t="s">
        <v>24050</v>
      </c>
      <c r="C17" s="375" t="s">
        <v>813</v>
      </c>
      <c r="D17" s="375">
        <v>3</v>
      </c>
      <c r="E17" s="926">
        <v>3.7999999999999999E-2</v>
      </c>
      <c r="F17" s="926">
        <v>0.16400000000000001</v>
      </c>
      <c r="G17" s="926">
        <v>7.6999999999999999E-2</v>
      </c>
      <c r="H17" s="926">
        <v>0.33700000000000002</v>
      </c>
      <c r="I17" s="926">
        <v>0</v>
      </c>
      <c r="J17" s="926">
        <v>0</v>
      </c>
      <c r="K17" s="926">
        <v>0</v>
      </c>
      <c r="L17" s="504">
        <f t="shared" si="2"/>
        <v>0.6160000000000001</v>
      </c>
      <c r="M17" s="90"/>
      <c r="N17" s="535" t="s">
        <v>24051</v>
      </c>
      <c r="O17" s="90"/>
      <c r="P17" s="1056"/>
      <c r="Q17" s="90"/>
      <c r="R17" s="1934"/>
      <c r="S17" s="1041">
        <f>IF( SUM( U17:AA17 ) = 0, 0, $U$5 )</f>
        <v>0</v>
      </c>
      <c r="T17" s="1934"/>
      <c r="U17" s="530">
        <f t="shared" si="1"/>
        <v>0</v>
      </c>
      <c r="V17" s="530">
        <f t="shared" si="1"/>
        <v>0</v>
      </c>
      <c r="W17" s="530">
        <f t="shared" si="1"/>
        <v>0</v>
      </c>
      <c r="X17" s="530">
        <f t="shared" si="1"/>
        <v>0</v>
      </c>
      <c r="Y17" s="530">
        <f t="shared" si="0"/>
        <v>0</v>
      </c>
      <c r="Z17" s="530">
        <f t="shared" si="0"/>
        <v>0</v>
      </c>
      <c r="AA17" s="530">
        <f t="shared" si="0"/>
        <v>0</v>
      </c>
      <c r="AB17" s="1934"/>
      <c r="AC17" s="1847"/>
      <c r="AD17" s="1805" t="s">
        <v>24050</v>
      </c>
      <c r="AE17" s="376" t="s">
        <v>24052</v>
      </c>
      <c r="AF17" s="376" t="s">
        <v>24053</v>
      </c>
      <c r="AG17" s="376" t="s">
        <v>24054</v>
      </c>
      <c r="AH17" s="376" t="s">
        <v>24055</v>
      </c>
      <c r="AI17" s="376" t="s">
        <v>24056</v>
      </c>
      <c r="AJ17" s="376" t="s">
        <v>24057</v>
      </c>
      <c r="AK17" s="376" t="s">
        <v>24058</v>
      </c>
      <c r="AL17" s="466" t="s">
        <v>24059</v>
      </c>
      <c r="AM17" s="90"/>
      <c r="AN17" s="1847"/>
    </row>
    <row r="18" spans="2:40" s="1050" customFormat="1" ht="40.5" customHeight="1">
      <c r="B18" s="1805" t="s">
        <v>1895</v>
      </c>
      <c r="C18" s="375" t="s">
        <v>813</v>
      </c>
      <c r="D18" s="375">
        <v>3</v>
      </c>
      <c r="E18" s="926">
        <v>8.4000000000000005E-2</v>
      </c>
      <c r="F18" s="926">
        <v>0</v>
      </c>
      <c r="G18" s="926">
        <v>2E-3</v>
      </c>
      <c r="H18" s="926">
        <v>7.0000000000000007E-2</v>
      </c>
      <c r="I18" s="926">
        <v>0</v>
      </c>
      <c r="J18" s="926">
        <v>0</v>
      </c>
      <c r="K18" s="926">
        <v>0</v>
      </c>
      <c r="L18" s="504">
        <f t="shared" si="2"/>
        <v>0.15600000000000003</v>
      </c>
      <c r="M18" s="90"/>
      <c r="N18" s="535" t="s">
        <v>24060</v>
      </c>
      <c r="O18" s="90"/>
      <c r="P18" s="1056"/>
      <c r="Q18" s="90"/>
      <c r="R18" s="1934"/>
      <c r="S18" s="1041">
        <f>IF( SUM( U18:AA18 ) = 0, 0, $U$5 )</f>
        <v>0</v>
      </c>
      <c r="T18" s="1934"/>
      <c r="U18" s="530">
        <f t="shared" si="1"/>
        <v>0</v>
      </c>
      <c r="V18" s="530">
        <f xml:space="preserve"> IF( ISNUMBER(F18 ), 0, 1 )</f>
        <v>0</v>
      </c>
      <c r="W18" s="530">
        <f t="shared" si="1"/>
        <v>0</v>
      </c>
      <c r="X18" s="530">
        <f t="shared" si="1"/>
        <v>0</v>
      </c>
      <c r="Y18" s="530">
        <f t="shared" si="0"/>
        <v>0</v>
      </c>
      <c r="Z18" s="530">
        <f t="shared" si="0"/>
        <v>0</v>
      </c>
      <c r="AA18" s="530">
        <f t="shared" si="0"/>
        <v>0</v>
      </c>
      <c r="AB18" s="1934"/>
      <c r="AC18" s="1847"/>
      <c r="AD18" s="1805" t="s">
        <v>1895</v>
      </c>
      <c r="AE18" s="376" t="s">
        <v>24061</v>
      </c>
      <c r="AF18" s="376" t="s">
        <v>24062</v>
      </c>
      <c r="AG18" s="376" t="s">
        <v>24063</v>
      </c>
      <c r="AH18" s="376" t="s">
        <v>24064</v>
      </c>
      <c r="AI18" s="376" t="s">
        <v>24065</v>
      </c>
      <c r="AJ18" s="376" t="s">
        <v>24066</v>
      </c>
      <c r="AK18" s="376" t="s">
        <v>24067</v>
      </c>
      <c r="AL18" s="466" t="s">
        <v>24068</v>
      </c>
      <c r="AM18" s="90"/>
      <c r="AN18" s="1847"/>
    </row>
    <row r="19" spans="2:40" s="1050" customFormat="1" ht="40.5" customHeight="1" thickBot="1">
      <c r="B19" s="1809" t="s">
        <v>24069</v>
      </c>
      <c r="C19" s="382" t="s">
        <v>813</v>
      </c>
      <c r="D19" s="382">
        <v>3</v>
      </c>
      <c r="E19" s="391">
        <f>IFERROR(SUM(E8:E11,E14:E18),0)</f>
        <v>0.45800000000000002</v>
      </c>
      <c r="F19" s="391">
        <f t="shared" ref="F19:J19" si="3">IFERROR(SUM(F8:F11,F14:F18),0)</f>
        <v>1.96</v>
      </c>
      <c r="G19" s="391">
        <f t="shared" si="3"/>
        <v>0.92699999999999994</v>
      </c>
      <c r="H19" s="391">
        <f t="shared" si="3"/>
        <v>4.04</v>
      </c>
      <c r="I19" s="391">
        <f t="shared" si="3"/>
        <v>0</v>
      </c>
      <c r="J19" s="391">
        <f t="shared" si="3"/>
        <v>0</v>
      </c>
      <c r="K19" s="391">
        <f>IFERROR(SUM(K8:K11,K14:K18),0)</f>
        <v>0</v>
      </c>
      <c r="L19" s="392">
        <f t="shared" si="2"/>
        <v>7.3849999999999998</v>
      </c>
      <c r="M19" s="90"/>
      <c r="N19" s="571" t="s">
        <v>24070</v>
      </c>
      <c r="O19" s="90"/>
      <c r="P19" s="1060"/>
      <c r="Q19" s="90"/>
      <c r="R19" s="1934"/>
      <c r="S19" s="1847"/>
      <c r="T19" s="1934"/>
      <c r="U19" s="1847"/>
      <c r="V19" s="1847"/>
      <c r="W19" s="1847"/>
      <c r="X19" s="1847"/>
      <c r="Y19" s="1847"/>
      <c r="Z19" s="1847"/>
      <c r="AA19" s="1847"/>
      <c r="AB19" s="1934"/>
      <c r="AC19" s="1847"/>
      <c r="AD19" s="1809" t="s">
        <v>24069</v>
      </c>
      <c r="AE19" s="383" t="s">
        <v>24071</v>
      </c>
      <c r="AF19" s="383" t="s">
        <v>24072</v>
      </c>
      <c r="AG19" s="383" t="s">
        <v>24073</v>
      </c>
      <c r="AH19" s="383" t="s">
        <v>24074</v>
      </c>
      <c r="AI19" s="383" t="s">
        <v>24075</v>
      </c>
      <c r="AJ19" s="383" t="s">
        <v>24076</v>
      </c>
      <c r="AK19" s="383" t="s">
        <v>24077</v>
      </c>
      <c r="AL19" s="384" t="s">
        <v>24078</v>
      </c>
      <c r="AM19" s="90"/>
      <c r="AN19" s="1847"/>
    </row>
    <row r="20" spans="2:40" s="54" customFormat="1" ht="33" customHeight="1">
      <c r="B20" s="77"/>
      <c r="C20" s="77"/>
      <c r="D20" s="77"/>
      <c r="E20" s="201"/>
      <c r="F20" s="201"/>
      <c r="G20" s="201"/>
      <c r="H20" s="201"/>
      <c r="I20" s="201"/>
      <c r="J20" s="201"/>
      <c r="K20" s="201"/>
      <c r="L20" s="201"/>
      <c r="M20" s="77"/>
      <c r="N20" s="72"/>
      <c r="O20" s="77"/>
      <c r="P20" s="77"/>
      <c r="Q20" s="77"/>
      <c r="R20" s="1847"/>
      <c r="S20" s="1847"/>
      <c r="T20" s="1847"/>
      <c r="U20" s="1847"/>
      <c r="V20" s="1847"/>
      <c r="W20" s="1847"/>
      <c r="X20" s="1847"/>
      <c r="Y20" s="1847"/>
      <c r="Z20" s="1847"/>
      <c r="AA20" s="1847"/>
      <c r="AB20" s="1847"/>
      <c r="AC20" s="1847"/>
      <c r="AD20" s="1885"/>
      <c r="AE20" s="1847"/>
      <c r="AF20" s="1847"/>
      <c r="AG20" s="1847"/>
      <c r="AH20" s="1847"/>
      <c r="AI20" s="1847"/>
      <c r="AJ20" s="1847"/>
      <c r="AK20" s="1847"/>
      <c r="AL20" s="1847"/>
      <c r="AM20" s="1847"/>
      <c r="AN20" s="1847"/>
    </row>
    <row r="21" spans="2:40" s="54" customFormat="1" ht="33" customHeight="1">
      <c r="O21" s="37"/>
      <c r="P21" s="37"/>
      <c r="Q21" s="37"/>
      <c r="R21" s="1847"/>
      <c r="S21" s="1847"/>
      <c r="T21" s="1847"/>
      <c r="U21" s="1847"/>
      <c r="V21" s="1847"/>
      <c r="W21" s="1847"/>
      <c r="X21" s="1847"/>
      <c r="Y21" s="1847"/>
      <c r="Z21" s="1847"/>
      <c r="AA21" s="1847"/>
      <c r="AB21" s="1847"/>
      <c r="AC21" s="1847"/>
      <c r="AD21" s="1885"/>
      <c r="AE21" s="1847"/>
      <c r="AF21" s="1847"/>
      <c r="AG21" s="1847"/>
      <c r="AH21" s="1847"/>
      <c r="AI21" s="1847"/>
      <c r="AJ21" s="1847"/>
      <c r="AK21" s="1847"/>
      <c r="AL21" s="1847"/>
      <c r="AM21" s="1847"/>
      <c r="AN21" s="1847"/>
    </row>
    <row r="22" spans="2:40" ht="33" customHeight="1">
      <c r="B22" s="1847"/>
      <c r="C22" s="1847"/>
      <c r="D22" s="1847"/>
      <c r="E22" s="1847"/>
      <c r="F22" s="1847"/>
      <c r="G22" s="1847"/>
      <c r="H22" s="1847"/>
      <c r="I22" s="1847"/>
      <c r="J22" s="1847"/>
      <c r="K22" s="1847"/>
      <c r="L22" s="1847"/>
      <c r="M22" s="1847"/>
      <c r="N22" s="1847"/>
      <c r="O22" s="1847"/>
      <c r="P22" s="1847"/>
      <c r="Q22" s="1847"/>
      <c r="R22" s="1847"/>
      <c r="S22" s="1847"/>
      <c r="T22" s="1847"/>
      <c r="U22" s="1847"/>
      <c r="V22" s="1847"/>
      <c r="W22" s="1847"/>
      <c r="X22" s="1847"/>
      <c r="Y22" s="1847"/>
      <c r="Z22" s="1847"/>
      <c r="AA22" s="1847"/>
      <c r="AB22" s="1847"/>
      <c r="AC22" s="1847"/>
      <c r="AD22" s="1885"/>
      <c r="AE22" s="1847"/>
      <c r="AF22" s="1847"/>
      <c r="AG22" s="1847"/>
      <c r="AH22" s="1847"/>
      <c r="AI22" s="1847"/>
      <c r="AJ22" s="1847"/>
      <c r="AK22" s="1847"/>
      <c r="AL22" s="1847"/>
      <c r="AM22" s="1847"/>
      <c r="AN22" s="1847"/>
    </row>
    <row r="23" spans="2:40" ht="15">
      <c r="B23" s="1847"/>
      <c r="C23" s="1847"/>
      <c r="D23" s="1847"/>
      <c r="E23" s="1847"/>
      <c r="F23" s="1847"/>
      <c r="G23" s="1847"/>
      <c r="H23" s="1847"/>
      <c r="I23" s="1847"/>
      <c r="J23" s="1847"/>
      <c r="K23" s="1847"/>
      <c r="L23" s="1847"/>
      <c r="M23" s="1847"/>
      <c r="N23" s="1847"/>
      <c r="O23" s="1847"/>
      <c r="P23" s="1847"/>
      <c r="Q23" s="1847"/>
      <c r="R23" s="1847"/>
      <c r="S23" s="1847"/>
      <c r="T23" s="1847"/>
      <c r="U23" s="1847"/>
      <c r="V23" s="1847"/>
      <c r="W23" s="1847"/>
      <c r="X23" s="1847"/>
      <c r="Y23" s="1847"/>
      <c r="Z23" s="1847"/>
      <c r="AA23" s="1847"/>
      <c r="AB23" s="1847"/>
      <c r="AC23" s="1847"/>
      <c r="AD23" s="1885"/>
      <c r="AE23" s="1847"/>
      <c r="AF23" s="1847"/>
      <c r="AG23" s="1847"/>
      <c r="AH23" s="1847"/>
      <c r="AI23" s="1847"/>
      <c r="AJ23" s="1847"/>
      <c r="AK23" s="1847"/>
      <c r="AL23" s="1847"/>
      <c r="AM23" s="1847"/>
      <c r="AN23" s="1847"/>
    </row>
    <row r="24" spans="2:40" ht="56.25" customHeight="1">
      <c r="B24" s="1847"/>
      <c r="C24" s="1847"/>
      <c r="D24" s="1847"/>
      <c r="E24" s="1847"/>
      <c r="F24" s="1847"/>
      <c r="G24" s="1847"/>
      <c r="H24" s="1847"/>
      <c r="I24" s="1847"/>
      <c r="J24" s="1847"/>
      <c r="K24" s="1847"/>
      <c r="L24" s="1847"/>
      <c r="M24" s="1847"/>
      <c r="N24" s="1847"/>
      <c r="O24" s="1847"/>
      <c r="P24" s="1847"/>
      <c r="Q24" s="1847"/>
      <c r="R24" s="1847"/>
      <c r="S24" s="1847"/>
      <c r="T24" s="1847"/>
      <c r="U24" s="1847"/>
      <c r="V24" s="1847"/>
      <c r="W24" s="1847"/>
      <c r="X24" s="1847"/>
      <c r="Y24" s="1847"/>
      <c r="Z24" s="1847"/>
      <c r="AA24" s="1847"/>
      <c r="AB24" s="1847"/>
      <c r="AC24" s="1847"/>
      <c r="AD24" s="1885"/>
      <c r="AE24" s="1847"/>
      <c r="AF24" s="1847"/>
      <c r="AG24" s="1847"/>
      <c r="AH24" s="1847"/>
      <c r="AI24" s="1847"/>
      <c r="AJ24" s="1847"/>
      <c r="AK24" s="1847"/>
      <c r="AL24" s="1847"/>
      <c r="AM24" s="1847"/>
      <c r="AN24" s="1847"/>
    </row>
    <row r="25" spans="2:40" ht="13.5" customHeight="1">
      <c r="B25" s="1847"/>
      <c r="C25" s="1847"/>
      <c r="D25" s="1847"/>
      <c r="E25" s="1847"/>
      <c r="F25" s="1847"/>
      <c r="G25" s="1847"/>
      <c r="H25" s="1847"/>
      <c r="I25" s="1847"/>
      <c r="J25" s="1847"/>
      <c r="K25" s="1847"/>
      <c r="L25" s="1847"/>
      <c r="M25" s="1847"/>
      <c r="N25" s="1847"/>
      <c r="O25" s="1847"/>
      <c r="P25" s="1847"/>
      <c r="Q25" s="1847"/>
      <c r="R25" s="1847"/>
      <c r="S25" s="1847"/>
      <c r="T25" s="1847"/>
      <c r="U25" s="1847"/>
      <c r="V25" s="1847"/>
      <c r="W25" s="1847"/>
      <c r="X25" s="1847"/>
      <c r="Y25" s="1847"/>
      <c r="Z25" s="1847"/>
      <c r="AA25" s="1847"/>
      <c r="AB25" s="1847"/>
      <c r="AC25" s="1847"/>
      <c r="AD25" s="1885"/>
      <c r="AE25" s="1847"/>
      <c r="AF25" s="1847"/>
      <c r="AG25" s="1847"/>
      <c r="AH25" s="1847"/>
      <c r="AI25" s="1847"/>
      <c r="AJ25" s="1847"/>
      <c r="AK25" s="1847"/>
      <c r="AL25" s="1847"/>
      <c r="AM25" s="1847"/>
      <c r="AN25" s="1847"/>
    </row>
    <row r="26" spans="2:40" ht="20.25" customHeight="1">
      <c r="B26" s="1847"/>
      <c r="C26" s="1847"/>
      <c r="D26" s="1847"/>
      <c r="E26" s="1847"/>
      <c r="F26" s="1847"/>
      <c r="G26" s="1847"/>
      <c r="H26" s="1847"/>
      <c r="I26" s="1847"/>
      <c r="J26" s="1847"/>
      <c r="K26" s="1847"/>
      <c r="L26" s="1847"/>
      <c r="M26" s="1847"/>
      <c r="N26" s="1847"/>
      <c r="O26" s="1847"/>
      <c r="P26" s="1847"/>
      <c r="Q26" s="1847"/>
      <c r="R26" s="1847"/>
      <c r="S26" s="1847"/>
      <c r="T26" s="1847"/>
      <c r="U26" s="1847"/>
      <c r="V26" s="1847"/>
      <c r="W26" s="1847"/>
      <c r="X26" s="1847"/>
      <c r="Y26" s="1847"/>
      <c r="Z26" s="1847"/>
      <c r="AA26" s="1847"/>
      <c r="AB26" s="1847"/>
      <c r="AC26" s="1847"/>
      <c r="AD26" s="1885"/>
      <c r="AE26" s="1847"/>
      <c r="AF26" s="1847"/>
      <c r="AG26" s="1847"/>
      <c r="AH26" s="1847"/>
      <c r="AI26" s="1847"/>
      <c r="AJ26" s="1847"/>
      <c r="AK26" s="1847"/>
      <c r="AL26" s="1847"/>
      <c r="AM26" s="1847"/>
      <c r="AN26" s="1847"/>
    </row>
    <row r="27" spans="2:40" ht="33" customHeight="1">
      <c r="B27" s="1847"/>
      <c r="C27" s="1847"/>
      <c r="D27" s="1847"/>
      <c r="E27" s="1847"/>
      <c r="F27" s="1847"/>
      <c r="G27" s="1847"/>
      <c r="H27" s="1847"/>
      <c r="I27" s="1847"/>
      <c r="J27" s="1847"/>
      <c r="K27" s="1847"/>
      <c r="L27" s="1847"/>
      <c r="M27" s="1847"/>
      <c r="N27" s="1847"/>
      <c r="O27" s="1847"/>
      <c r="P27" s="1847"/>
      <c r="Q27" s="1847"/>
      <c r="R27" s="1847"/>
      <c r="S27" s="1847"/>
      <c r="T27" s="1847"/>
      <c r="U27" s="1847"/>
      <c r="V27" s="1847"/>
      <c r="W27" s="1847"/>
      <c r="X27" s="1847"/>
      <c r="Y27" s="1847"/>
      <c r="Z27" s="1847"/>
      <c r="AA27" s="1847"/>
      <c r="AB27" s="1847"/>
      <c r="AC27" s="1847"/>
      <c r="AD27" s="1885"/>
      <c r="AE27" s="1847"/>
      <c r="AF27" s="1847"/>
      <c r="AG27" s="1847"/>
      <c r="AH27" s="1847"/>
      <c r="AI27" s="1847"/>
      <c r="AJ27" s="1847"/>
      <c r="AK27" s="1847"/>
      <c r="AL27" s="1847"/>
      <c r="AM27" s="1847"/>
      <c r="AN27" s="1847"/>
    </row>
    <row r="28" spans="2:40" ht="33" customHeight="1">
      <c r="B28" s="1847"/>
      <c r="C28" s="1847"/>
      <c r="D28" s="1847"/>
      <c r="E28" s="1847"/>
      <c r="F28" s="1847"/>
      <c r="G28" s="1847"/>
      <c r="H28" s="1847"/>
      <c r="I28" s="1847"/>
      <c r="J28" s="1847"/>
      <c r="K28" s="1847"/>
      <c r="L28" s="1847"/>
      <c r="M28" s="1847"/>
      <c r="N28" s="1847"/>
      <c r="O28" s="1847"/>
      <c r="P28" s="1847"/>
      <c r="Q28" s="1847"/>
      <c r="R28" s="1847"/>
      <c r="S28" s="1847"/>
      <c r="T28" s="1847"/>
      <c r="U28" s="1847"/>
      <c r="V28" s="1847"/>
      <c r="W28" s="1847"/>
      <c r="X28" s="1847"/>
      <c r="Y28" s="1847"/>
      <c r="Z28" s="1847"/>
      <c r="AA28" s="1847"/>
      <c r="AB28" s="1847"/>
      <c r="AC28" s="1847"/>
      <c r="AD28" s="1885"/>
      <c r="AE28" s="1847"/>
      <c r="AF28" s="1847"/>
      <c r="AG28" s="1847"/>
      <c r="AH28" s="1847"/>
      <c r="AI28" s="1847"/>
      <c r="AJ28" s="1847"/>
      <c r="AK28" s="1847"/>
      <c r="AL28" s="1847"/>
      <c r="AM28" s="1847"/>
      <c r="AN28" s="1847"/>
    </row>
    <row r="29" spans="2:40" ht="33" customHeight="1">
      <c r="B29" s="1847"/>
      <c r="C29" s="1847"/>
      <c r="D29" s="1847"/>
      <c r="E29" s="1847"/>
      <c r="F29" s="1847"/>
      <c r="G29" s="1847"/>
      <c r="H29" s="1847"/>
      <c r="I29" s="1847"/>
      <c r="J29" s="1847"/>
      <c r="K29" s="1847"/>
      <c r="L29" s="1847"/>
      <c r="M29" s="1847"/>
      <c r="N29" s="1847"/>
      <c r="O29" s="1847"/>
      <c r="P29" s="1847"/>
      <c r="Q29" s="1847"/>
      <c r="R29" s="1847"/>
      <c r="S29" s="1847"/>
      <c r="T29" s="1847"/>
      <c r="U29" s="1847"/>
      <c r="V29" s="1847"/>
      <c r="W29" s="1847"/>
      <c r="X29" s="1847"/>
      <c r="Y29" s="1847"/>
      <c r="Z29" s="1847"/>
      <c r="AA29" s="1847"/>
      <c r="AB29" s="1847"/>
      <c r="AC29" s="1847"/>
      <c r="AD29" s="1885"/>
      <c r="AE29" s="1847"/>
      <c r="AF29" s="1847"/>
      <c r="AG29" s="1847"/>
      <c r="AH29" s="1847"/>
      <c r="AI29" s="1847"/>
      <c r="AJ29" s="1847"/>
      <c r="AK29" s="1847"/>
      <c r="AL29" s="1847"/>
      <c r="AM29" s="1847"/>
      <c r="AN29" s="1847"/>
    </row>
    <row r="30" spans="2:40" ht="33" customHeight="1">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85"/>
      <c r="AE30" s="1847"/>
      <c r="AF30" s="1847"/>
      <c r="AG30" s="1847"/>
      <c r="AH30" s="1847"/>
      <c r="AI30" s="1847"/>
      <c r="AJ30" s="1847"/>
      <c r="AK30" s="1847"/>
      <c r="AL30" s="1847"/>
      <c r="AM30" s="1847"/>
      <c r="AN30" s="1848"/>
    </row>
    <row r="31" spans="2:40" ht="33" customHeight="1">
      <c r="B31" s="1847"/>
      <c r="C31" s="1847"/>
      <c r="D31" s="1847"/>
      <c r="E31" s="1847"/>
      <c r="F31" s="1847"/>
      <c r="G31" s="1847"/>
      <c r="H31" s="1847"/>
      <c r="I31" s="1847"/>
      <c r="J31" s="1847"/>
      <c r="K31" s="1847"/>
      <c r="L31" s="1847"/>
      <c r="M31" s="1847"/>
      <c r="N31" s="1847"/>
      <c r="O31" s="1847"/>
      <c r="P31" s="1847"/>
      <c r="Q31" s="1847"/>
      <c r="R31" s="1847"/>
      <c r="S31" s="1847"/>
      <c r="T31" s="1847"/>
      <c r="U31" s="1847"/>
      <c r="V31" s="1847"/>
      <c r="W31" s="1847"/>
      <c r="X31" s="1847"/>
      <c r="Y31" s="1847"/>
      <c r="Z31" s="1847"/>
      <c r="AA31" s="1847"/>
      <c r="AB31" s="1847"/>
      <c r="AC31" s="1847"/>
      <c r="AD31" s="1885"/>
      <c r="AE31" s="1847"/>
      <c r="AF31" s="1847"/>
      <c r="AG31" s="1847"/>
      <c r="AH31" s="1847"/>
      <c r="AI31" s="1847"/>
      <c r="AJ31" s="1847"/>
      <c r="AK31" s="1847"/>
      <c r="AL31" s="1847"/>
      <c r="AM31" s="1847"/>
      <c r="AN31" s="1848"/>
    </row>
    <row r="32" spans="2:40" ht="15" customHeight="1">
      <c r="B32" s="1847"/>
      <c r="C32" s="1847"/>
      <c r="D32" s="1847"/>
      <c r="E32" s="1847"/>
      <c r="F32" s="1847"/>
      <c r="G32" s="1847"/>
      <c r="H32" s="1847"/>
      <c r="I32" s="1847"/>
      <c r="J32" s="1847"/>
      <c r="K32" s="1847"/>
      <c r="L32" s="1847"/>
      <c r="M32" s="1847"/>
      <c r="N32" s="1847"/>
      <c r="O32" s="1847"/>
      <c r="P32" s="1847"/>
      <c r="Q32" s="1847"/>
      <c r="R32" s="1847"/>
      <c r="S32" s="1847"/>
      <c r="T32" s="1847"/>
      <c r="U32" s="1847"/>
      <c r="V32" s="1847"/>
      <c r="W32" s="1847"/>
      <c r="X32" s="1847"/>
      <c r="Y32" s="1847"/>
      <c r="Z32" s="1847"/>
      <c r="AA32" s="1847"/>
      <c r="AB32" s="1847"/>
      <c r="AC32" s="1847"/>
      <c r="AD32" s="1885"/>
      <c r="AE32" s="1847"/>
      <c r="AF32" s="1847"/>
      <c r="AG32" s="1847"/>
      <c r="AH32" s="1847"/>
      <c r="AI32" s="1847"/>
      <c r="AJ32" s="1847"/>
      <c r="AK32" s="1847"/>
      <c r="AL32" s="1847"/>
      <c r="AM32" s="1847"/>
      <c r="AN32" s="1848"/>
    </row>
    <row r="33" spans="2:39" ht="20.25" customHeight="1">
      <c r="B33" s="1847"/>
      <c r="C33" s="1847"/>
      <c r="D33" s="1847"/>
      <c r="E33" s="1847"/>
      <c r="F33" s="1847"/>
      <c r="G33" s="1847"/>
      <c r="H33" s="1847"/>
      <c r="I33" s="1847"/>
      <c r="J33" s="1847"/>
      <c r="K33" s="1847"/>
      <c r="L33" s="1847"/>
      <c r="M33" s="1847"/>
      <c r="N33" s="1847"/>
      <c r="O33" s="1847"/>
      <c r="P33" s="1847"/>
      <c r="Q33" s="1847"/>
      <c r="R33" s="1847"/>
      <c r="S33" s="1847"/>
      <c r="T33" s="1847"/>
      <c r="U33" s="1847"/>
      <c r="V33" s="1847"/>
      <c r="W33" s="1847"/>
      <c r="X33" s="1847"/>
      <c r="Y33" s="1847"/>
      <c r="Z33" s="1847"/>
      <c r="AA33" s="1847"/>
      <c r="AB33" s="1847"/>
      <c r="AC33" s="1847"/>
      <c r="AD33" s="1885"/>
      <c r="AE33" s="1847"/>
      <c r="AF33" s="1847"/>
      <c r="AG33" s="1847"/>
      <c r="AH33" s="1847"/>
      <c r="AI33" s="1847"/>
      <c r="AJ33" s="1847"/>
      <c r="AK33" s="1847"/>
      <c r="AL33" s="1847"/>
      <c r="AM33" s="1847"/>
    </row>
    <row r="34" spans="2:39" ht="33" customHeight="1">
      <c r="B34" s="1847"/>
      <c r="C34" s="1847"/>
      <c r="D34" s="1847"/>
      <c r="E34" s="1847"/>
      <c r="F34" s="1847"/>
      <c r="G34" s="1847"/>
      <c r="H34" s="1847"/>
      <c r="I34" s="1847"/>
      <c r="J34" s="1847"/>
      <c r="K34" s="1847"/>
      <c r="L34" s="1847"/>
      <c r="M34" s="1847"/>
      <c r="N34" s="1847"/>
      <c r="O34" s="1847"/>
      <c r="P34" s="1847"/>
      <c r="Q34" s="1847"/>
      <c r="R34" s="1847"/>
      <c r="S34" s="1847"/>
      <c r="T34" s="1847"/>
      <c r="U34" s="1847"/>
      <c r="V34" s="1847"/>
      <c r="W34" s="1847"/>
      <c r="X34" s="1847"/>
      <c r="Y34" s="1847"/>
      <c r="Z34" s="1847"/>
      <c r="AA34" s="1847"/>
      <c r="AB34" s="1847"/>
      <c r="AC34" s="1847"/>
      <c r="AD34" s="1885"/>
      <c r="AE34" s="1847"/>
      <c r="AF34" s="1847"/>
      <c r="AG34" s="1847"/>
      <c r="AH34" s="1847"/>
      <c r="AI34" s="1847"/>
      <c r="AJ34" s="1847"/>
      <c r="AK34" s="1847"/>
      <c r="AL34" s="1847"/>
      <c r="AM34" s="1847"/>
    </row>
    <row r="35" spans="2:39" ht="33" customHeight="1">
      <c r="B35" s="1847"/>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D35" s="1885"/>
      <c r="AE35" s="1847"/>
      <c r="AF35" s="1847"/>
      <c r="AG35" s="1847"/>
      <c r="AH35" s="1847"/>
      <c r="AI35" s="1847"/>
      <c r="AJ35" s="1847"/>
      <c r="AK35" s="1847"/>
      <c r="AL35" s="1847"/>
      <c r="AM35" s="1847"/>
    </row>
    <row r="36" spans="2:39" ht="33" customHeight="1">
      <c r="B36" s="1847"/>
      <c r="C36" s="1847"/>
      <c r="D36" s="1847"/>
      <c r="E36" s="1847"/>
      <c r="F36" s="1847"/>
      <c r="G36" s="1847"/>
      <c r="H36" s="1847"/>
      <c r="I36" s="1847"/>
      <c r="J36" s="1847"/>
      <c r="K36" s="1847"/>
      <c r="L36" s="1847"/>
      <c r="M36" s="1847"/>
      <c r="N36" s="1847"/>
      <c r="O36" s="1847"/>
      <c r="P36" s="1847"/>
      <c r="Q36" s="1847"/>
      <c r="R36" s="1847"/>
      <c r="S36" s="1847"/>
      <c r="T36" s="1847"/>
      <c r="U36" s="1847"/>
      <c r="V36" s="1847"/>
      <c r="W36" s="1847"/>
      <c r="X36" s="1847"/>
      <c r="Y36" s="1847"/>
      <c r="Z36" s="1847"/>
      <c r="AA36" s="1847"/>
      <c r="AB36" s="1847"/>
      <c r="AC36" s="1847"/>
      <c r="AD36" s="1885"/>
      <c r="AE36" s="1847"/>
      <c r="AF36" s="1847"/>
      <c r="AG36" s="1847"/>
      <c r="AH36" s="1847"/>
      <c r="AI36" s="1847"/>
      <c r="AJ36" s="1847"/>
      <c r="AK36" s="1847"/>
      <c r="AL36" s="1847"/>
      <c r="AM36" s="1847"/>
    </row>
    <row r="37" spans="2:39" ht="15" customHeight="1">
      <c r="B37" s="1847"/>
      <c r="C37" s="1847"/>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47"/>
      <c r="Z37" s="1847"/>
      <c r="AA37" s="1847"/>
      <c r="AB37" s="1847"/>
      <c r="AC37" s="1847"/>
      <c r="AD37" s="1885"/>
      <c r="AE37" s="1847"/>
      <c r="AF37" s="1847"/>
      <c r="AG37" s="1847"/>
      <c r="AH37" s="1847"/>
      <c r="AI37" s="1847"/>
      <c r="AJ37" s="1847"/>
      <c r="AK37" s="1847"/>
      <c r="AL37" s="1847"/>
      <c r="AM37" s="1847"/>
    </row>
    <row r="38" spans="2:39" ht="33" customHeight="1">
      <c r="B38" s="1847"/>
      <c r="C38" s="1847"/>
      <c r="D38" s="1847"/>
      <c r="E38" s="1847"/>
      <c r="F38" s="1847"/>
      <c r="G38" s="1847"/>
      <c r="H38" s="1847"/>
      <c r="I38" s="1847"/>
      <c r="J38" s="1847"/>
      <c r="K38" s="1847"/>
      <c r="L38" s="1847"/>
      <c r="M38" s="1847"/>
      <c r="N38" s="1847"/>
      <c r="O38" s="1847"/>
      <c r="P38" s="1847"/>
      <c r="Q38" s="1847"/>
      <c r="R38" s="1847"/>
      <c r="S38" s="1847"/>
      <c r="T38" s="1847"/>
      <c r="U38" s="1847"/>
      <c r="V38" s="1847"/>
      <c r="W38" s="1847"/>
      <c r="X38" s="1847"/>
      <c r="Y38" s="1847"/>
      <c r="Z38" s="1847"/>
      <c r="AA38" s="1847"/>
      <c r="AB38" s="1847"/>
      <c r="AC38" s="1847"/>
      <c r="AD38" s="1885"/>
      <c r="AE38" s="1847"/>
      <c r="AF38" s="1847"/>
      <c r="AG38" s="1847"/>
      <c r="AH38" s="1847"/>
      <c r="AI38" s="1847"/>
      <c r="AJ38" s="1847"/>
      <c r="AK38" s="1847"/>
      <c r="AL38" s="1847"/>
      <c r="AM38" s="1847"/>
    </row>
    <row r="39" spans="2:39" ht="15">
      <c r="B39" s="1847"/>
      <c r="C39" s="1847"/>
      <c r="D39" s="1847"/>
      <c r="E39" s="1847"/>
      <c r="F39" s="1847"/>
      <c r="G39" s="1847"/>
      <c r="H39" s="1847"/>
      <c r="I39" s="1847"/>
      <c r="J39" s="1847"/>
      <c r="K39" s="1847"/>
      <c r="L39" s="1847"/>
      <c r="M39" s="1847"/>
      <c r="N39" s="1847"/>
      <c r="O39" s="1847"/>
      <c r="P39" s="1847"/>
      <c r="Q39" s="1847"/>
      <c r="R39" s="1847"/>
      <c r="S39" s="1847"/>
      <c r="T39" s="1847"/>
      <c r="U39" s="1847"/>
      <c r="V39" s="1847"/>
      <c r="W39" s="1847"/>
      <c r="X39" s="1847"/>
      <c r="Y39" s="1847"/>
      <c r="Z39" s="1847"/>
      <c r="AA39" s="1847"/>
      <c r="AB39" s="1847"/>
      <c r="AC39" s="1847"/>
      <c r="AD39" s="1885"/>
      <c r="AE39" s="1847"/>
      <c r="AF39" s="1847"/>
      <c r="AG39" s="1847"/>
      <c r="AH39" s="1847"/>
      <c r="AI39" s="1847"/>
      <c r="AJ39" s="1847"/>
      <c r="AK39" s="1847"/>
      <c r="AL39" s="1847"/>
      <c r="AM39" s="1847"/>
    </row>
    <row r="40" spans="2:39" ht="15">
      <c r="B40" s="1847"/>
      <c r="C40" s="1847"/>
      <c r="D40" s="1847"/>
      <c r="E40" s="1847"/>
      <c r="F40" s="1847"/>
      <c r="G40" s="1847"/>
      <c r="H40" s="1847"/>
      <c r="I40" s="1847"/>
      <c r="J40" s="1847"/>
      <c r="K40" s="1847"/>
      <c r="L40" s="1847"/>
      <c r="M40" s="1847"/>
      <c r="N40" s="1847"/>
      <c r="O40" s="1847"/>
      <c r="P40" s="1847"/>
      <c r="Q40" s="1847"/>
      <c r="R40" s="1847"/>
      <c r="S40" s="1847"/>
      <c r="T40" s="1847"/>
      <c r="U40" s="1847"/>
      <c r="V40" s="1847"/>
      <c r="W40" s="1847"/>
      <c r="X40" s="1847"/>
      <c r="Y40" s="1847"/>
      <c r="Z40" s="1847"/>
      <c r="AA40" s="1847"/>
      <c r="AB40" s="1847"/>
      <c r="AC40" s="1847"/>
      <c r="AD40" s="1885"/>
      <c r="AE40" s="1847"/>
      <c r="AF40" s="1847"/>
      <c r="AG40" s="1847"/>
      <c r="AH40" s="1847"/>
      <c r="AI40" s="1847"/>
      <c r="AJ40" s="1847"/>
      <c r="AK40" s="1847"/>
      <c r="AL40" s="1847"/>
      <c r="AM40" s="1847"/>
    </row>
    <row r="41" spans="2:39">
      <c r="B41" s="1848"/>
      <c r="C41" s="1848"/>
      <c r="D41" s="1848"/>
      <c r="E41" s="1848"/>
      <c r="F41" s="1848"/>
      <c r="G41" s="1848"/>
      <c r="H41" s="1848"/>
      <c r="I41" s="1848"/>
      <c r="J41" s="1848"/>
      <c r="K41" s="1848"/>
      <c r="L41" s="1848"/>
      <c r="M41" s="1848"/>
      <c r="N41" s="1899"/>
      <c r="R41" s="1847"/>
      <c r="S41" s="1847"/>
      <c r="T41" s="1847"/>
      <c r="U41" s="1847"/>
      <c r="V41" s="1847"/>
      <c r="W41" s="1848"/>
      <c r="X41" s="1848"/>
      <c r="Y41" s="1848"/>
      <c r="Z41" s="1848"/>
      <c r="AA41" s="1848"/>
      <c r="AB41" s="1847"/>
      <c r="AC41" s="1848"/>
      <c r="AD41" s="1885"/>
      <c r="AE41" s="1847"/>
      <c r="AF41" s="1847"/>
      <c r="AG41" s="1847"/>
      <c r="AH41" s="1847"/>
      <c r="AI41" s="1847"/>
      <c r="AJ41" s="1847"/>
      <c r="AK41" s="1848"/>
      <c r="AL41" s="1848"/>
      <c r="AM41" s="1848"/>
    </row>
    <row r="42" spans="2:39">
      <c r="B42" s="1848"/>
      <c r="C42" s="1848"/>
      <c r="D42" s="1848"/>
      <c r="E42" s="1848"/>
      <c r="F42" s="1848"/>
      <c r="G42" s="1848"/>
      <c r="H42" s="1848"/>
      <c r="I42" s="1848"/>
      <c r="J42" s="1848"/>
      <c r="K42" s="1848"/>
      <c r="L42" s="1848"/>
      <c r="M42" s="1848"/>
      <c r="N42" s="1899"/>
      <c r="R42" s="1847"/>
      <c r="S42" s="1847"/>
      <c r="T42" s="1847"/>
      <c r="U42" s="1847"/>
      <c r="V42" s="1847"/>
      <c r="W42" s="1848"/>
      <c r="X42" s="1848"/>
      <c r="Y42" s="1848"/>
      <c r="Z42" s="1848"/>
      <c r="AA42" s="1848"/>
      <c r="AB42" s="1847"/>
      <c r="AC42" s="1848"/>
      <c r="AD42" s="1885"/>
      <c r="AE42" s="1847"/>
      <c r="AF42" s="1847"/>
      <c r="AG42" s="1847"/>
      <c r="AH42" s="1847"/>
      <c r="AI42" s="1847"/>
      <c r="AJ42" s="1847"/>
      <c r="AK42" s="1848"/>
      <c r="AL42" s="1848"/>
      <c r="AM42" s="1848"/>
    </row>
    <row r="43" spans="2:39">
      <c r="B43" s="1848"/>
      <c r="C43" s="1848"/>
      <c r="D43" s="1848"/>
      <c r="E43" s="1848"/>
      <c r="F43" s="1848"/>
      <c r="G43" s="1848"/>
      <c r="H43" s="1848"/>
      <c r="I43" s="1848"/>
      <c r="J43" s="1848"/>
      <c r="K43" s="1848"/>
      <c r="L43" s="1848"/>
      <c r="M43" s="1848"/>
      <c r="N43" s="1899"/>
      <c r="R43" s="1847"/>
      <c r="S43" s="1847"/>
      <c r="T43" s="1847"/>
      <c r="U43" s="1847"/>
      <c r="V43" s="1847"/>
      <c r="W43" s="1848"/>
      <c r="X43" s="1848"/>
      <c r="Y43" s="1848"/>
      <c r="Z43" s="1848"/>
      <c r="AA43" s="1848"/>
      <c r="AB43" s="1847"/>
      <c r="AC43" s="1848"/>
      <c r="AD43" s="1885"/>
      <c r="AE43" s="1847"/>
      <c r="AF43" s="1847"/>
      <c r="AG43" s="1847"/>
      <c r="AH43" s="1847"/>
      <c r="AI43" s="1847"/>
      <c r="AJ43" s="1847"/>
      <c r="AK43" s="1848"/>
      <c r="AL43" s="1848"/>
      <c r="AM43" s="1848"/>
    </row>
    <row r="44" spans="2:39">
      <c r="B44" s="1848"/>
      <c r="C44" s="1848"/>
      <c r="D44" s="1848"/>
      <c r="E44" s="1848"/>
      <c r="F44" s="1848"/>
      <c r="G44" s="1848"/>
      <c r="H44" s="1848"/>
      <c r="I44" s="1848"/>
      <c r="J44" s="1848"/>
      <c r="K44" s="1848"/>
      <c r="L44" s="1848"/>
      <c r="M44" s="1848"/>
      <c r="N44" s="1899"/>
      <c r="R44" s="1847"/>
      <c r="S44" s="1847"/>
      <c r="T44" s="1847"/>
      <c r="U44" s="1847"/>
      <c r="V44" s="1847"/>
      <c r="W44" s="1848"/>
      <c r="X44" s="1848"/>
      <c r="Y44" s="1848"/>
      <c r="Z44" s="1848"/>
      <c r="AA44" s="1848"/>
      <c r="AB44" s="1847"/>
      <c r="AC44" s="1848"/>
      <c r="AD44" s="1885"/>
      <c r="AE44" s="1847"/>
      <c r="AF44" s="1847"/>
      <c r="AG44" s="1847"/>
      <c r="AH44" s="1847"/>
      <c r="AI44" s="1847"/>
      <c r="AJ44" s="1847"/>
      <c r="AK44" s="1848"/>
      <c r="AL44" s="1848"/>
      <c r="AM44" s="1848"/>
    </row>
    <row r="45" spans="2:39">
      <c r="B45" s="1848"/>
      <c r="C45" s="1848"/>
      <c r="D45" s="1848"/>
      <c r="E45" s="1848"/>
      <c r="F45" s="1848"/>
      <c r="G45" s="1848"/>
      <c r="H45" s="1848"/>
      <c r="I45" s="1848"/>
      <c r="J45" s="1848"/>
      <c r="K45" s="1848"/>
      <c r="L45" s="1848"/>
      <c r="M45" s="1848"/>
      <c r="N45" s="1899"/>
      <c r="R45" s="1847"/>
      <c r="S45" s="1847"/>
      <c r="T45" s="1847"/>
      <c r="U45" s="1847"/>
      <c r="V45" s="1847"/>
      <c r="W45" s="1848"/>
      <c r="X45" s="1848"/>
      <c r="Y45" s="1848"/>
      <c r="Z45" s="1848"/>
      <c r="AA45" s="1848"/>
      <c r="AB45" s="1847"/>
      <c r="AC45" s="1848"/>
      <c r="AD45" s="1885"/>
      <c r="AE45" s="1847"/>
      <c r="AF45" s="1847"/>
      <c r="AG45" s="1847"/>
      <c r="AH45" s="1847"/>
      <c r="AI45" s="1847"/>
      <c r="AJ45" s="1847"/>
      <c r="AK45" s="1848"/>
      <c r="AL45" s="1848"/>
      <c r="AM45" s="1848"/>
    </row>
    <row r="46" spans="2:39">
      <c r="B46" s="1848"/>
      <c r="C46" s="1848"/>
      <c r="D46" s="1848"/>
      <c r="E46" s="1848"/>
      <c r="F46" s="1848"/>
      <c r="G46" s="1848"/>
      <c r="H46" s="1848"/>
      <c r="I46" s="1848"/>
      <c r="J46" s="1848"/>
      <c r="K46" s="1848"/>
      <c r="L46" s="1848"/>
      <c r="M46" s="1848"/>
      <c r="N46" s="1899"/>
      <c r="R46" s="1847"/>
      <c r="S46" s="1847"/>
      <c r="T46" s="1847"/>
      <c r="U46" s="1847"/>
      <c r="V46" s="1847"/>
      <c r="W46" s="1848"/>
      <c r="X46" s="1848"/>
      <c r="Y46" s="1848"/>
      <c r="Z46" s="1848"/>
      <c r="AA46" s="1848"/>
      <c r="AB46" s="1847"/>
      <c r="AC46" s="1848"/>
      <c r="AD46" s="1885"/>
      <c r="AE46" s="1847"/>
      <c r="AF46" s="1847"/>
      <c r="AG46" s="1847"/>
      <c r="AH46" s="1847"/>
      <c r="AI46" s="1847"/>
      <c r="AJ46" s="1847"/>
      <c r="AK46" s="1848"/>
      <c r="AL46" s="1848"/>
      <c r="AM46" s="1848"/>
    </row>
    <row r="47" spans="2:39">
      <c r="B47" s="1848"/>
      <c r="C47" s="1848"/>
      <c r="D47" s="1848"/>
      <c r="E47" s="1848"/>
      <c r="F47" s="1848"/>
      <c r="G47" s="1848"/>
      <c r="H47" s="1848"/>
      <c r="I47" s="1848"/>
      <c r="J47" s="1848"/>
      <c r="K47" s="1848"/>
      <c r="L47" s="1848"/>
      <c r="M47" s="1848"/>
      <c r="N47" s="1899"/>
      <c r="R47" s="1847"/>
      <c r="S47" s="1847"/>
      <c r="T47" s="1847"/>
      <c r="U47" s="1847"/>
      <c r="V47" s="1847"/>
      <c r="W47" s="1848"/>
      <c r="X47" s="1848"/>
      <c r="Y47" s="1848"/>
      <c r="Z47" s="1848"/>
      <c r="AA47" s="1848"/>
      <c r="AB47" s="1847"/>
      <c r="AC47" s="1848"/>
      <c r="AD47" s="1885"/>
      <c r="AE47" s="1847"/>
      <c r="AF47" s="1847"/>
      <c r="AG47" s="1847"/>
      <c r="AH47" s="1847"/>
      <c r="AI47" s="1847"/>
      <c r="AJ47" s="1847"/>
      <c r="AK47" s="1848"/>
      <c r="AL47" s="1848"/>
      <c r="AM47" s="1848"/>
    </row>
    <row r="48" spans="2:39">
      <c r="B48" s="1848"/>
      <c r="C48" s="1848"/>
      <c r="D48" s="1848"/>
      <c r="E48" s="1848"/>
      <c r="F48" s="1848"/>
      <c r="G48" s="1848"/>
      <c r="H48" s="1848"/>
      <c r="I48" s="1848"/>
      <c r="J48" s="1848"/>
      <c r="K48" s="1848"/>
      <c r="L48" s="1848"/>
      <c r="M48" s="1848"/>
      <c r="N48" s="1899"/>
      <c r="R48" s="1847"/>
      <c r="S48" s="1847"/>
      <c r="T48" s="1847"/>
      <c r="U48" s="1847"/>
      <c r="V48" s="1847"/>
      <c r="W48" s="1848"/>
      <c r="X48" s="1848"/>
      <c r="Y48" s="1848"/>
      <c r="Z48" s="1848"/>
      <c r="AA48" s="1848"/>
      <c r="AB48" s="1847"/>
      <c r="AC48" s="1848"/>
      <c r="AD48" s="1885"/>
      <c r="AE48" s="1847"/>
      <c r="AF48" s="1847"/>
      <c r="AG48" s="1847"/>
      <c r="AH48" s="1847"/>
      <c r="AI48" s="1847"/>
      <c r="AJ48" s="1847"/>
      <c r="AK48" s="1848"/>
      <c r="AL48" s="1848"/>
      <c r="AM48" s="1848"/>
    </row>
    <row r="49" spans="30:36">
      <c r="AD49" s="325"/>
      <c r="AE49" s="325"/>
      <c r="AF49" s="325"/>
      <c r="AG49" s="325"/>
      <c r="AH49" s="325"/>
      <c r="AI49" s="325"/>
      <c r="AJ49" s="325"/>
    </row>
    <row r="50" spans="30:36">
      <c r="AD50" s="325"/>
      <c r="AE50" s="325"/>
      <c r="AF50" s="325"/>
      <c r="AG50" s="325"/>
      <c r="AH50" s="325"/>
      <c r="AI50" s="325"/>
      <c r="AJ50" s="325"/>
    </row>
    <row r="51" spans="30:36">
      <c r="AD51" s="325"/>
      <c r="AE51" s="325"/>
      <c r="AF51" s="325"/>
      <c r="AG51" s="325"/>
      <c r="AH51" s="325"/>
      <c r="AI51" s="325"/>
      <c r="AJ51" s="325"/>
    </row>
    <row r="52" spans="30:36">
      <c r="AD52" s="325"/>
      <c r="AE52" s="325"/>
      <c r="AF52" s="325"/>
      <c r="AG52" s="325"/>
      <c r="AH52" s="325"/>
      <c r="AI52" s="325"/>
      <c r="AJ52" s="325"/>
    </row>
    <row r="53" spans="30:36">
      <c r="AD53" s="325"/>
      <c r="AE53" s="325"/>
      <c r="AF53" s="325"/>
      <c r="AG53" s="325"/>
      <c r="AH53" s="325"/>
      <c r="AI53" s="325"/>
      <c r="AJ53" s="325"/>
    </row>
    <row r="54" spans="30:36">
      <c r="AD54" s="325"/>
      <c r="AE54" s="325"/>
      <c r="AF54" s="325"/>
      <c r="AG54" s="325"/>
      <c r="AH54" s="325"/>
      <c r="AI54" s="325"/>
      <c r="AJ54" s="325"/>
    </row>
    <row r="55" spans="30:36">
      <c r="AD55" s="328"/>
      <c r="AE55" s="328"/>
      <c r="AF55" s="328"/>
      <c r="AG55" s="328"/>
      <c r="AH55" s="328"/>
      <c r="AI55" s="328"/>
      <c r="AJ55" s="328"/>
    </row>
    <row r="56" spans="30:36">
      <c r="AD56" s="328"/>
      <c r="AE56" s="328"/>
      <c r="AF56" s="328"/>
      <c r="AG56" s="328"/>
      <c r="AH56" s="328"/>
      <c r="AI56" s="328"/>
      <c r="AJ56" s="328"/>
    </row>
    <row r="57" spans="30:36">
      <c r="AD57" s="328"/>
      <c r="AE57" s="328"/>
      <c r="AF57" s="328"/>
      <c r="AG57" s="328"/>
      <c r="AH57" s="328"/>
      <c r="AI57" s="328"/>
      <c r="AJ57" s="328"/>
    </row>
    <row r="58" spans="30:36">
      <c r="AD58" s="328"/>
      <c r="AE58" s="328"/>
      <c r="AF58" s="328"/>
      <c r="AG58" s="328"/>
      <c r="AH58" s="328"/>
      <c r="AI58" s="328"/>
      <c r="AJ58" s="328"/>
    </row>
    <row r="59" spans="30:36">
      <c r="AD59" s="328"/>
      <c r="AE59" s="328"/>
      <c r="AF59" s="328"/>
      <c r="AG59" s="328"/>
      <c r="AH59" s="328"/>
      <c r="AI59" s="328"/>
      <c r="AJ59" s="328"/>
    </row>
    <row r="63" spans="30:36">
      <c r="AD63" s="328"/>
      <c r="AE63" s="328"/>
      <c r="AF63" s="328"/>
      <c r="AG63" s="328"/>
      <c r="AH63" s="328"/>
      <c r="AI63" s="328"/>
      <c r="AJ63" s="328"/>
    </row>
    <row r="64" spans="30:36">
      <c r="AD64" s="1888"/>
      <c r="AE64" s="1888"/>
      <c r="AF64" s="1888"/>
      <c r="AG64" s="1888"/>
      <c r="AH64" s="1888"/>
      <c r="AI64" s="1888"/>
      <c r="AJ64" s="1888"/>
    </row>
    <row r="65" spans="30:36">
      <c r="AD65" s="1888"/>
      <c r="AE65" s="1888"/>
      <c r="AF65" s="1888"/>
      <c r="AG65" s="1888"/>
      <c r="AH65" s="1888"/>
      <c r="AI65" s="1888"/>
      <c r="AJ65" s="1888"/>
    </row>
    <row r="66" spans="30:36">
      <c r="AD66" s="328"/>
      <c r="AE66" s="328"/>
      <c r="AF66" s="328"/>
      <c r="AG66" s="328"/>
      <c r="AH66" s="328"/>
      <c r="AI66" s="328"/>
      <c r="AJ66" s="328"/>
    </row>
    <row r="67" spans="30:36">
      <c r="AD67" s="328"/>
      <c r="AE67" s="328"/>
      <c r="AF67" s="328"/>
      <c r="AG67" s="328"/>
      <c r="AH67" s="328"/>
      <c r="AI67" s="328"/>
      <c r="AJ67" s="328"/>
    </row>
    <row r="69" spans="30:36">
      <c r="AD69" s="1888"/>
      <c r="AE69" s="1888"/>
      <c r="AF69" s="1888"/>
      <c r="AG69" s="1888"/>
      <c r="AH69" s="1888"/>
      <c r="AI69" s="1888"/>
      <c r="AJ69" s="1888"/>
    </row>
    <row r="70" spans="30:36">
      <c r="AD70" s="1888"/>
      <c r="AE70" s="1888"/>
      <c r="AF70" s="1888"/>
      <c r="AG70" s="1888"/>
      <c r="AH70" s="1888"/>
      <c r="AI70" s="1888"/>
      <c r="AJ70" s="1888"/>
    </row>
    <row r="71" spans="30:36">
      <c r="AD71" s="1888"/>
      <c r="AE71" s="1888"/>
      <c r="AF71" s="1888"/>
      <c r="AG71" s="1888"/>
      <c r="AH71" s="1888"/>
      <c r="AI71" s="1888"/>
      <c r="AJ71" s="1888"/>
    </row>
    <row r="72" spans="30:36">
      <c r="AD72" s="1960"/>
      <c r="AE72" s="1960"/>
      <c r="AF72" s="1960"/>
      <c r="AG72" s="1960"/>
      <c r="AH72" s="1960"/>
      <c r="AI72" s="1960"/>
      <c r="AJ72" s="1960"/>
    </row>
    <row r="73" spans="30:36">
      <c r="AD73" s="1960"/>
      <c r="AE73" s="1960"/>
      <c r="AF73" s="1960"/>
      <c r="AG73" s="1960"/>
      <c r="AH73" s="1960"/>
      <c r="AI73" s="1960"/>
      <c r="AJ73" s="1960"/>
    </row>
    <row r="74" spans="30:36">
      <c r="AD74" s="1960"/>
      <c r="AE74" s="1960"/>
      <c r="AF74" s="1960"/>
      <c r="AG74" s="1960"/>
      <c r="AH74" s="1960"/>
      <c r="AI74" s="1960"/>
      <c r="AJ74" s="1960"/>
    </row>
    <row r="75" spans="30:36">
      <c r="AD75" s="1960"/>
      <c r="AE75" s="1960"/>
      <c r="AF75" s="1960"/>
      <c r="AG75" s="1960"/>
      <c r="AH75" s="1960"/>
      <c r="AI75" s="1960"/>
      <c r="AJ75" s="1960"/>
    </row>
  </sheetData>
  <sheetProtection algorithmName="SHA-512" hashValue="iH0Kb3ByNx0q1EDrQgnPUaKzaWlcEyjn9foTbofE0YmdgKQ6v7x31l+pETQD/Uoxzxq47HLwgtdr4gTNLECa3A==" saltValue="7dqyAyl81Kv/cfhCxzKJ5A==" spinCount="100000" sheet="1" objects="1" scenarios="1"/>
  <mergeCells count="3">
    <mergeCell ref="B3:P3"/>
    <mergeCell ref="AD3:AM3"/>
    <mergeCell ref="U4:AA4"/>
  </mergeCells>
  <conditionalFormatting sqref="S8:S11 S14:S18">
    <cfRule type="cellIs" dxfId="56" priority="1" operator="equal">
      <formula>0</formula>
    </cfRule>
  </conditionalFormatting>
  <dataValidations count="1">
    <dataValidation type="custom" allowBlank="1" showErrorMessage="1" errorTitle="Input Error" error="Please input a numeric value, in units of £m's." sqref="E8:K11 E14:K18">
      <formula1>ISNUMBER(E8)</formula1>
    </dataValidation>
  </dataValidations>
  <pageMargins left="0.7" right="0.7" top="0.75" bottom="0.75" header="0.3" footer="0.3"/>
  <pageSetup paperSize="8" scale="71" fitToHeight="0" orientation="portrait"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BfuQvHTgq7GTPGeDmeBIInzAI21CyFxWTwgDgBOjZI4gsCXncVNa7WOck9cY/7dPyubTldR+RO7r4vbN82Sneg==" saltValue="vuZDArCWo50paB+oovO3qw=="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XOrP4+yS5MPGioRcalT9dla7xHSZm9uF0AR0bsP6m42ZE3ktBVC/MXXqLdTami6PPFFIa+5SZSTuN56afOylPw==" saltValue="bdoFKwDoIXeaGaWDy7gLGw=="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B1:AB92"/>
  <sheetViews>
    <sheetView showGridLines="0" topLeftCell="A34" zoomScale="55" zoomScaleNormal="55" zoomScaleSheetLayoutView="100" workbookViewId="0">
      <selection activeCell="E50" sqref="E50"/>
    </sheetView>
  </sheetViews>
  <sheetFormatPr defaultColWidth="9" defaultRowHeight="15"/>
  <cols>
    <col min="1" max="1" width="1.625" style="308" customWidth="1"/>
    <col min="2" max="2" width="40" style="490" customWidth="1"/>
    <col min="3" max="6" width="12.5" style="308" customWidth="1"/>
    <col min="7" max="7" width="1.625" style="308" customWidth="1"/>
    <col min="8" max="8" width="12.5" style="308" customWidth="1"/>
    <col min="9" max="9" width="1.625" style="308" customWidth="1"/>
    <col min="10" max="10" width="33.875" style="308" customWidth="1"/>
    <col min="11" max="12" width="1.625" style="308" customWidth="1"/>
    <col min="13" max="13" width="25" style="308" customWidth="1"/>
    <col min="14" max="14" width="1.625" style="308" customWidth="1"/>
    <col min="15" max="18" width="9.375" style="308" hidden="1" customWidth="1"/>
    <col min="19" max="19" width="1.625" style="308" hidden="1" customWidth="1"/>
    <col min="20" max="20" width="1.625" style="308" customWidth="1"/>
    <col min="21" max="21" width="40" style="308" customWidth="1"/>
    <col min="22" max="25" width="15" style="308" customWidth="1"/>
    <col min="26" max="26" width="1.625" style="308" customWidth="1"/>
    <col min="27" max="16384" width="9" style="308"/>
  </cols>
  <sheetData>
    <row r="1" spans="2:28" ht="30.75" customHeight="1">
      <c r="B1" s="1029" t="s">
        <v>757</v>
      </c>
      <c r="C1" s="1029"/>
      <c r="D1" s="1029"/>
      <c r="E1" s="1029"/>
      <c r="F1" s="1029"/>
      <c r="G1" s="77"/>
      <c r="H1" s="46"/>
      <c r="I1" s="1847"/>
      <c r="J1" s="1847"/>
      <c r="K1" s="1847"/>
      <c r="L1" s="1934"/>
      <c r="M1" s="1847"/>
      <c r="N1" s="1934"/>
      <c r="O1" s="1847"/>
      <c r="P1" s="1847"/>
      <c r="Q1" s="1847"/>
      <c r="R1" s="1847"/>
      <c r="S1" s="1934"/>
      <c r="T1" s="1847"/>
      <c r="U1" s="1029" t="s">
        <v>757</v>
      </c>
      <c r="V1" s="1029"/>
      <c r="W1" s="1029"/>
      <c r="X1" s="1029"/>
      <c r="Y1" s="1029"/>
      <c r="Z1" s="77"/>
      <c r="AA1" s="1847"/>
      <c r="AB1" s="1847"/>
    </row>
    <row r="2" spans="2:28" ht="30.75" customHeight="1">
      <c r="B2" s="1029" t="str">
        <f>Validation!B4</f>
        <v>South Staffordshire / Cambridge Water</v>
      </c>
      <c r="C2" s="1030"/>
      <c r="D2" s="1030"/>
      <c r="E2" s="1030"/>
      <c r="F2" s="1030"/>
      <c r="G2" s="77"/>
      <c r="H2" s="46"/>
      <c r="I2" s="1847"/>
      <c r="J2" s="1847"/>
      <c r="K2" s="1847"/>
      <c r="L2" s="1934"/>
      <c r="M2" s="1847"/>
      <c r="N2" s="1934"/>
      <c r="O2" s="1847"/>
      <c r="P2" s="1847"/>
      <c r="Q2" s="1847"/>
      <c r="R2" s="1847"/>
      <c r="S2" s="1934"/>
      <c r="T2" s="1847"/>
      <c r="U2" s="1029" t="str">
        <f>Validation!B4</f>
        <v>South Staffordshire / Cambridge Water</v>
      </c>
      <c r="V2" s="1030"/>
      <c r="W2" s="1030"/>
      <c r="X2" s="1030"/>
      <c r="Y2" s="1030"/>
      <c r="Z2" s="77"/>
      <c r="AA2" s="1847"/>
      <c r="AB2" s="1847"/>
    </row>
    <row r="3" spans="2:28" ht="45" customHeight="1">
      <c r="B3" s="2285" t="s">
        <v>758</v>
      </c>
      <c r="C3" s="2285"/>
      <c r="D3" s="2285"/>
      <c r="E3" s="2285"/>
      <c r="F3" s="2285"/>
      <c r="G3" s="2285"/>
      <c r="H3" s="2285"/>
      <c r="I3" s="2285"/>
      <c r="J3" s="2285"/>
      <c r="K3" s="1847"/>
      <c r="L3" s="1934"/>
      <c r="M3" s="1048" t="s">
        <v>798</v>
      </c>
      <c r="N3" s="1934"/>
      <c r="O3" s="1847"/>
      <c r="P3" s="1847"/>
      <c r="Q3" s="1847"/>
      <c r="R3" s="1847"/>
      <c r="S3" s="1934"/>
      <c r="T3" s="1847"/>
      <c r="U3" s="2285" t="s">
        <v>758</v>
      </c>
      <c r="V3" s="2285"/>
      <c r="W3" s="2285"/>
      <c r="X3" s="2285"/>
      <c r="Y3" s="2285"/>
      <c r="Z3" s="2285"/>
      <c r="AA3" s="1061"/>
      <c r="AB3" s="1061"/>
    </row>
    <row r="4" spans="2:28" ht="15" customHeight="1" thickBot="1">
      <c r="B4" s="196"/>
      <c r="C4" s="196"/>
      <c r="D4" s="196"/>
      <c r="E4" s="196"/>
      <c r="F4" s="196"/>
      <c r="G4" s="49"/>
      <c r="H4" s="16"/>
      <c r="I4" s="1847"/>
      <c r="J4" s="1847"/>
      <c r="K4" s="1847"/>
      <c r="L4" s="1934"/>
      <c r="M4" s="1847"/>
      <c r="N4" s="1934"/>
      <c r="O4" s="2286" t="s">
        <v>799</v>
      </c>
      <c r="P4" s="2286"/>
      <c r="Q4" s="2286"/>
      <c r="R4" s="2286"/>
      <c r="S4" s="1934"/>
      <c r="T4" s="1847"/>
      <c r="U4" s="196"/>
      <c r="V4" s="196"/>
      <c r="W4" s="196"/>
      <c r="X4" s="196"/>
      <c r="Y4" s="196"/>
      <c r="Z4" s="49"/>
      <c r="AA4" s="1847"/>
      <c r="AB4" s="1847"/>
    </row>
    <row r="5" spans="2:28" ht="56.25" customHeight="1" thickBot="1">
      <c r="B5" s="512" t="s">
        <v>800</v>
      </c>
      <c r="C5" s="488" t="s">
        <v>801</v>
      </c>
      <c r="D5" s="488" t="s">
        <v>802</v>
      </c>
      <c r="E5" s="513" t="s">
        <v>23883</v>
      </c>
      <c r="F5" s="1847"/>
      <c r="G5" s="49"/>
      <c r="H5" s="514" t="s">
        <v>806</v>
      </c>
      <c r="I5" s="1847"/>
      <c r="J5" s="514" t="s">
        <v>807</v>
      </c>
      <c r="K5" s="1847"/>
      <c r="L5" s="1934"/>
      <c r="M5" s="1847"/>
      <c r="N5" s="1934"/>
      <c r="O5" s="327" t="s">
        <v>808</v>
      </c>
      <c r="P5" s="327"/>
      <c r="Q5" s="327"/>
      <c r="R5" s="327"/>
      <c r="S5" s="1934"/>
      <c r="T5" s="1847"/>
      <c r="U5" s="1032" t="s">
        <v>800</v>
      </c>
      <c r="V5" s="1035" t="s">
        <v>23883</v>
      </c>
      <c r="W5" s="14"/>
      <c r="X5" s="14"/>
      <c r="Y5" s="1847"/>
      <c r="Z5" s="49"/>
      <c r="AA5" s="1847"/>
      <c r="AB5" s="1847"/>
    </row>
    <row r="6" spans="2:28" ht="15.75" customHeight="1" thickBot="1">
      <c r="B6" s="196"/>
      <c r="C6" s="196"/>
      <c r="D6" s="196"/>
      <c r="E6" s="196"/>
      <c r="F6" s="1847"/>
      <c r="G6" s="49"/>
      <c r="H6" s="16"/>
      <c r="I6" s="1847"/>
      <c r="J6" s="1847"/>
      <c r="K6" s="1847"/>
      <c r="L6" s="1934"/>
      <c r="M6" s="1847"/>
      <c r="N6" s="1934"/>
      <c r="O6" s="1847"/>
      <c r="P6" s="1847"/>
      <c r="Q6" s="1847"/>
      <c r="R6" s="1847"/>
      <c r="S6" s="1934"/>
      <c r="T6" s="1847"/>
      <c r="U6" s="196"/>
      <c r="V6" s="196"/>
      <c r="W6" s="3"/>
      <c r="X6" s="3"/>
      <c r="Y6" s="1847"/>
      <c r="Z6" s="49"/>
      <c r="AA6" s="1847"/>
      <c r="AB6" s="1847"/>
    </row>
    <row r="7" spans="2:28" ht="21" customHeight="1" thickBot="1">
      <c r="B7" s="378" t="s">
        <v>24079</v>
      </c>
      <c r="C7" s="558"/>
      <c r="D7" s="558"/>
      <c r="E7" s="558"/>
      <c r="F7" s="1847"/>
      <c r="G7" s="1062"/>
      <c r="H7" s="46"/>
      <c r="I7" s="1847"/>
      <c r="J7" s="1847"/>
      <c r="K7" s="1847"/>
      <c r="L7" s="1934"/>
      <c r="M7" s="1847"/>
      <c r="N7" s="1934"/>
      <c r="O7" s="1847"/>
      <c r="P7" s="1847"/>
      <c r="Q7" s="1847"/>
      <c r="R7" s="1847"/>
      <c r="S7" s="1934"/>
      <c r="T7" s="1847"/>
      <c r="U7" s="390" t="s">
        <v>24079</v>
      </c>
      <c r="V7" s="558"/>
      <c r="W7" s="14"/>
      <c r="X7" s="14"/>
      <c r="Y7" s="1847"/>
      <c r="Z7" s="1062"/>
      <c r="AA7" s="1847"/>
      <c r="AB7" s="1847"/>
    </row>
    <row r="8" spans="2:28" ht="33" customHeight="1">
      <c r="B8" s="1063" t="s">
        <v>24080</v>
      </c>
      <c r="C8" s="1064" t="s">
        <v>1430</v>
      </c>
      <c r="D8" s="1064">
        <v>0</v>
      </c>
      <c r="E8" s="1065">
        <v>0</v>
      </c>
      <c r="F8" s="1847"/>
      <c r="G8" s="135"/>
      <c r="H8" s="1066" t="s">
        <v>24081</v>
      </c>
      <c r="I8" s="1847"/>
      <c r="J8" s="1905"/>
      <c r="K8" s="1847"/>
      <c r="L8" s="1934"/>
      <c r="M8" s="1041">
        <f>IF( SUM( O8:R8 ) = 0, 0, $O$5 )</f>
        <v>0</v>
      </c>
      <c r="N8" s="1934"/>
      <c r="O8" s="348"/>
      <c r="P8" s="1847"/>
      <c r="Q8" s="530">
        <f xml:space="preserve"> IF( ISNUMBER(E8 ), 0, 1 )</f>
        <v>0</v>
      </c>
      <c r="R8" s="1847"/>
      <c r="S8" s="1934"/>
      <c r="T8" s="1847"/>
      <c r="U8" s="1063" t="s">
        <v>24080</v>
      </c>
      <c r="V8" s="1067" t="s">
        <v>24082</v>
      </c>
      <c r="W8" s="1717"/>
      <c r="X8" s="1717"/>
      <c r="Y8" s="1847"/>
      <c r="Z8" s="135"/>
      <c r="AA8" s="1847"/>
      <c r="AB8" s="1847"/>
    </row>
    <row r="9" spans="2:28" ht="33" customHeight="1">
      <c r="B9" s="1068" t="s">
        <v>24083</v>
      </c>
      <c r="C9" s="251" t="s">
        <v>3281</v>
      </c>
      <c r="D9" s="251">
        <v>0</v>
      </c>
      <c r="E9" s="1069">
        <v>0</v>
      </c>
      <c r="F9" s="1847"/>
      <c r="G9" s="135"/>
      <c r="H9" s="1070" t="s">
        <v>24084</v>
      </c>
      <c r="I9" s="1847"/>
      <c r="J9" s="1906"/>
      <c r="K9" s="1847"/>
      <c r="L9" s="1934"/>
      <c r="M9" s="1041">
        <f t="shared" ref="M9:M19" si="0">IF( SUM( O9:R9 ) = 0, 0, $O$5 )</f>
        <v>0</v>
      </c>
      <c r="N9" s="1934"/>
      <c r="O9" s="348"/>
      <c r="P9" s="1847"/>
      <c r="Q9" s="530">
        <f t="shared" ref="Q9:Q19" si="1" xml:space="preserve"> IF( ISNUMBER(E9 ), 0, 1 )</f>
        <v>0</v>
      </c>
      <c r="R9" s="1847"/>
      <c r="S9" s="1934"/>
      <c r="T9" s="1847"/>
      <c r="U9" s="1521" t="s">
        <v>24083</v>
      </c>
      <c r="V9" s="1071" t="s">
        <v>24085</v>
      </c>
      <c r="W9" s="1717"/>
      <c r="X9" s="1717"/>
      <c r="Y9" s="1847"/>
      <c r="Z9" s="135"/>
      <c r="AA9" s="1847"/>
      <c r="AB9" s="1847"/>
    </row>
    <row r="10" spans="2:28" ht="33" customHeight="1">
      <c r="B10" s="1068" t="s">
        <v>24086</v>
      </c>
      <c r="C10" s="251" t="s">
        <v>1430</v>
      </c>
      <c r="D10" s="251">
        <v>0</v>
      </c>
      <c r="E10" s="1069">
        <v>8</v>
      </c>
      <c r="F10" s="1847"/>
      <c r="G10" s="54"/>
      <c r="H10" s="1070" t="s">
        <v>24087</v>
      </c>
      <c r="I10" s="1847"/>
      <c r="J10" s="1906"/>
      <c r="K10" s="1847"/>
      <c r="L10" s="1934"/>
      <c r="M10" s="1041">
        <f t="shared" si="0"/>
        <v>0</v>
      </c>
      <c r="N10" s="1934"/>
      <c r="O10" s="348"/>
      <c r="P10" s="1847"/>
      <c r="Q10" s="530">
        <f t="shared" si="1"/>
        <v>0</v>
      </c>
      <c r="R10" s="1847"/>
      <c r="S10" s="1934"/>
      <c r="T10" s="1847"/>
      <c r="U10" s="1521" t="s">
        <v>24086</v>
      </c>
      <c r="V10" s="1519" t="s">
        <v>24088</v>
      </c>
      <c r="W10" s="1717"/>
      <c r="X10" s="1717"/>
      <c r="Y10" s="1847"/>
      <c r="Z10" s="54"/>
      <c r="AA10" s="1847"/>
      <c r="AB10" s="1847"/>
    </row>
    <row r="11" spans="2:28" ht="33" customHeight="1">
      <c r="B11" s="1068" t="s">
        <v>24089</v>
      </c>
      <c r="C11" s="251" t="s">
        <v>23948</v>
      </c>
      <c r="D11" s="251">
        <v>0</v>
      </c>
      <c r="E11" s="1069">
        <v>1695</v>
      </c>
      <c r="F11" s="1847"/>
      <c r="G11" s="54"/>
      <c r="H11" s="1070" t="s">
        <v>24090</v>
      </c>
      <c r="I11" s="1847"/>
      <c r="J11" s="1906"/>
      <c r="K11" s="1847"/>
      <c r="L11" s="1934"/>
      <c r="M11" s="1041">
        <f t="shared" si="0"/>
        <v>0</v>
      </c>
      <c r="N11" s="1934"/>
      <c r="O11" s="348"/>
      <c r="P11" s="1847"/>
      <c r="Q11" s="530">
        <f t="shared" si="1"/>
        <v>0</v>
      </c>
      <c r="R11" s="1847"/>
      <c r="S11" s="1934"/>
      <c r="T11" s="1847"/>
      <c r="U11" s="1521" t="s">
        <v>24089</v>
      </c>
      <c r="V11" s="1071" t="s">
        <v>24091</v>
      </c>
      <c r="W11" s="1717"/>
      <c r="X11" s="1717"/>
      <c r="Y11" s="1847"/>
      <c r="Z11" s="54"/>
      <c r="AA11" s="1847"/>
      <c r="AB11" s="1847"/>
    </row>
    <row r="12" spans="2:28" ht="33" customHeight="1">
      <c r="B12" s="1068" t="s">
        <v>24092</v>
      </c>
      <c r="C12" s="251" t="s">
        <v>23952</v>
      </c>
      <c r="D12" s="251">
        <v>2</v>
      </c>
      <c r="E12" s="1069">
        <v>83.87</v>
      </c>
      <c r="F12" s="1847"/>
      <c r="G12" s="54"/>
      <c r="H12" s="1070" t="s">
        <v>24093</v>
      </c>
      <c r="I12" s="1847"/>
      <c r="J12" s="1906"/>
      <c r="K12" s="1847"/>
      <c r="L12" s="1934"/>
      <c r="M12" s="1041">
        <f t="shared" si="0"/>
        <v>0</v>
      </c>
      <c r="N12" s="1934"/>
      <c r="O12" s="348"/>
      <c r="P12" s="1847"/>
      <c r="Q12" s="530">
        <f t="shared" si="1"/>
        <v>0</v>
      </c>
      <c r="R12" s="1847"/>
      <c r="S12" s="1934"/>
      <c r="T12" s="1847"/>
      <c r="U12" s="1521" t="s">
        <v>24092</v>
      </c>
      <c r="V12" s="1519" t="s">
        <v>23954</v>
      </c>
      <c r="W12" s="1717"/>
      <c r="X12" s="1717"/>
      <c r="Y12" s="1847"/>
      <c r="Z12" s="54"/>
      <c r="AA12" s="1847"/>
      <c r="AB12" s="1847"/>
    </row>
    <row r="13" spans="2:28" ht="33" customHeight="1">
      <c r="B13" s="1068" t="s">
        <v>24094</v>
      </c>
      <c r="C13" s="251" t="s">
        <v>23956</v>
      </c>
      <c r="D13" s="251">
        <v>2</v>
      </c>
      <c r="E13" s="1069">
        <v>21.53</v>
      </c>
      <c r="F13" s="1847"/>
      <c r="G13" s="54"/>
      <c r="H13" s="1070" t="s">
        <v>24095</v>
      </c>
      <c r="I13" s="1847"/>
      <c r="J13" s="1906"/>
      <c r="K13" s="1847"/>
      <c r="L13" s="1934"/>
      <c r="M13" s="1041">
        <f t="shared" si="0"/>
        <v>0</v>
      </c>
      <c r="N13" s="1934"/>
      <c r="O13" s="348"/>
      <c r="P13" s="1847"/>
      <c r="Q13" s="530">
        <f t="shared" si="1"/>
        <v>0</v>
      </c>
      <c r="R13" s="1847"/>
      <c r="S13" s="1934"/>
      <c r="T13" s="1847"/>
      <c r="U13" s="1521" t="s">
        <v>24096</v>
      </c>
      <c r="V13" s="1519" t="s">
        <v>24097</v>
      </c>
      <c r="W13" s="1717"/>
      <c r="X13" s="1717"/>
      <c r="Y13" s="1847"/>
      <c r="Z13" s="54"/>
      <c r="AA13" s="1847"/>
      <c r="AB13" s="1847"/>
    </row>
    <row r="14" spans="2:28" ht="33" customHeight="1">
      <c r="B14" s="1068" t="s">
        <v>24098</v>
      </c>
      <c r="C14" s="251" t="s">
        <v>23960</v>
      </c>
      <c r="D14" s="251">
        <v>3</v>
      </c>
      <c r="E14" s="1069">
        <v>11254.050999999999</v>
      </c>
      <c r="F14" s="1847"/>
      <c r="G14" s="54"/>
      <c r="H14" s="1070" t="s">
        <v>24099</v>
      </c>
      <c r="I14" s="1847"/>
      <c r="J14" s="1906"/>
      <c r="K14" s="1847"/>
      <c r="L14" s="1934"/>
      <c r="M14" s="1041">
        <f t="shared" si="0"/>
        <v>0</v>
      </c>
      <c r="N14" s="1934"/>
      <c r="O14" s="348"/>
      <c r="P14" s="1847"/>
      <c r="Q14" s="530">
        <f t="shared" si="1"/>
        <v>0</v>
      </c>
      <c r="R14" s="1847"/>
      <c r="S14" s="1934"/>
      <c r="T14" s="1847"/>
      <c r="U14" s="1521" t="s">
        <v>24100</v>
      </c>
      <c r="V14" s="1071" t="s">
        <v>24101</v>
      </c>
      <c r="W14" s="1717"/>
      <c r="X14" s="1717"/>
      <c r="Y14" s="1847"/>
      <c r="Z14" s="54"/>
      <c r="AA14" s="1847"/>
      <c r="AB14" s="1847"/>
    </row>
    <row r="15" spans="2:28" ht="33" customHeight="1">
      <c r="B15" s="1068" t="s">
        <v>24102</v>
      </c>
      <c r="C15" s="251" t="s">
        <v>1430</v>
      </c>
      <c r="D15" s="251">
        <v>0</v>
      </c>
      <c r="E15" s="1069">
        <v>0</v>
      </c>
      <c r="F15" s="1847"/>
      <c r="G15" s="54"/>
      <c r="H15" s="1070" t="s">
        <v>24103</v>
      </c>
      <c r="I15" s="1847"/>
      <c r="J15" s="1906"/>
      <c r="K15" s="1847"/>
      <c r="L15" s="1934"/>
      <c r="M15" s="1041">
        <f t="shared" si="0"/>
        <v>0</v>
      </c>
      <c r="N15" s="1934"/>
      <c r="O15" s="348"/>
      <c r="P15" s="1847"/>
      <c r="Q15" s="530">
        <f t="shared" si="1"/>
        <v>0</v>
      </c>
      <c r="R15" s="1847"/>
      <c r="S15" s="1934"/>
      <c r="T15" s="1847"/>
      <c r="U15" s="1521" t="s">
        <v>24102</v>
      </c>
      <c r="V15" s="1071" t="s">
        <v>24104</v>
      </c>
      <c r="W15" s="1717"/>
      <c r="X15" s="1717"/>
      <c r="Y15" s="1847"/>
      <c r="Z15" s="54"/>
      <c r="AA15" s="1847"/>
      <c r="AB15" s="1847"/>
    </row>
    <row r="16" spans="2:28" ht="33" customHeight="1">
      <c r="B16" s="1068" t="s">
        <v>24105</v>
      </c>
      <c r="C16" s="251" t="s">
        <v>23886</v>
      </c>
      <c r="D16" s="251">
        <v>2</v>
      </c>
      <c r="E16" s="1069">
        <v>0</v>
      </c>
      <c r="F16" s="1847"/>
      <c r="G16" s="54"/>
      <c r="H16" s="1070" t="s">
        <v>24106</v>
      </c>
      <c r="I16" s="1847"/>
      <c r="J16" s="1906"/>
      <c r="K16" s="1847"/>
      <c r="L16" s="1934"/>
      <c r="M16" s="1041">
        <f t="shared" si="0"/>
        <v>0</v>
      </c>
      <c r="N16" s="1934"/>
      <c r="O16" s="348"/>
      <c r="P16" s="1847"/>
      <c r="Q16" s="530">
        <f t="shared" si="1"/>
        <v>0</v>
      </c>
      <c r="R16" s="1847"/>
      <c r="S16" s="1934"/>
      <c r="T16" s="1847"/>
      <c r="U16" s="1521" t="s">
        <v>24105</v>
      </c>
      <c r="V16" s="1071" t="s">
        <v>24107</v>
      </c>
      <c r="W16" s="1717"/>
      <c r="X16" s="1717"/>
      <c r="Y16" s="1847"/>
      <c r="Z16" s="54"/>
      <c r="AA16" s="1847"/>
      <c r="AB16" s="1847"/>
    </row>
    <row r="17" spans="2:26" ht="33" customHeight="1">
      <c r="B17" s="1068" t="s">
        <v>24108</v>
      </c>
      <c r="C17" s="251" t="s">
        <v>1430</v>
      </c>
      <c r="D17" s="251">
        <v>0</v>
      </c>
      <c r="E17" s="1069">
        <v>0</v>
      </c>
      <c r="F17" s="1847"/>
      <c r="G17" s="54"/>
      <c r="H17" s="1070" t="s">
        <v>24109</v>
      </c>
      <c r="I17" s="1847"/>
      <c r="J17" s="1906"/>
      <c r="K17" s="1847"/>
      <c r="L17" s="1934"/>
      <c r="M17" s="1041">
        <f t="shared" si="0"/>
        <v>0</v>
      </c>
      <c r="N17" s="1934"/>
      <c r="O17" s="348"/>
      <c r="P17" s="1847"/>
      <c r="Q17" s="530">
        <f t="shared" si="1"/>
        <v>0</v>
      </c>
      <c r="R17" s="1847"/>
      <c r="S17" s="1934"/>
      <c r="T17" s="1847"/>
      <c r="U17" s="1521" t="s">
        <v>24108</v>
      </c>
      <c r="V17" s="1071" t="s">
        <v>24110</v>
      </c>
      <c r="W17" s="1717"/>
      <c r="X17" s="1717"/>
      <c r="Y17" s="1847"/>
      <c r="Z17" s="54"/>
    </row>
    <row r="18" spans="2:26" ht="33" customHeight="1">
      <c r="B18" s="1068" t="s">
        <v>24111</v>
      </c>
      <c r="C18" s="251" t="s">
        <v>23886</v>
      </c>
      <c r="D18" s="251">
        <v>2</v>
      </c>
      <c r="E18" s="1069">
        <v>0</v>
      </c>
      <c r="F18" s="1847"/>
      <c r="G18" s="54"/>
      <c r="H18" s="1070" t="s">
        <v>24112</v>
      </c>
      <c r="I18" s="1847"/>
      <c r="J18" s="1906"/>
      <c r="K18" s="1847"/>
      <c r="L18" s="1934"/>
      <c r="M18" s="1041">
        <f t="shared" si="0"/>
        <v>0</v>
      </c>
      <c r="N18" s="1934"/>
      <c r="O18" s="348"/>
      <c r="P18" s="1847"/>
      <c r="Q18" s="530">
        <f t="shared" si="1"/>
        <v>0</v>
      </c>
      <c r="R18" s="1847"/>
      <c r="S18" s="1934"/>
      <c r="T18" s="1847"/>
      <c r="U18" s="1521" t="s">
        <v>24111</v>
      </c>
      <c r="V18" s="1071" t="s">
        <v>24113</v>
      </c>
      <c r="W18" s="1717"/>
      <c r="X18" s="1717"/>
      <c r="Y18" s="1847"/>
      <c r="Z18" s="54"/>
    </row>
    <row r="19" spans="2:26" ht="33" customHeight="1" thickBot="1">
      <c r="B19" s="1073" t="s">
        <v>24114</v>
      </c>
      <c r="C19" s="1074" t="s">
        <v>23952</v>
      </c>
      <c r="D19" s="1074">
        <v>2</v>
      </c>
      <c r="E19" s="1075">
        <v>19.29</v>
      </c>
      <c r="F19" s="1847"/>
      <c r="G19" s="54"/>
      <c r="H19" s="1076" t="s">
        <v>24115</v>
      </c>
      <c r="I19" s="1847"/>
      <c r="J19" s="1907"/>
      <c r="K19" s="1847"/>
      <c r="L19" s="1934"/>
      <c r="M19" s="1041">
        <f t="shared" si="0"/>
        <v>0</v>
      </c>
      <c r="N19" s="1934"/>
      <c r="O19" s="348"/>
      <c r="P19" s="1847"/>
      <c r="Q19" s="530">
        <f t="shared" si="1"/>
        <v>0</v>
      </c>
      <c r="R19" s="1847"/>
      <c r="S19" s="1934"/>
      <c r="T19" s="1847"/>
      <c r="U19" s="1522" t="s">
        <v>24114</v>
      </c>
      <c r="V19" s="1520" t="s">
        <v>24116</v>
      </c>
      <c r="W19" s="1717"/>
      <c r="X19" s="1717"/>
      <c r="Y19" s="1847"/>
      <c r="Z19" s="54"/>
    </row>
    <row r="20" spans="2:26" ht="15" customHeight="1" thickBot="1">
      <c r="B20" s="1077"/>
      <c r="C20" s="1077"/>
      <c r="D20" s="1077"/>
      <c r="E20" s="594"/>
      <c r="F20" s="594"/>
      <c r="G20" s="77"/>
      <c r="H20" s="250"/>
      <c r="I20" s="1847"/>
      <c r="J20" s="1847"/>
      <c r="K20" s="1847"/>
      <c r="L20" s="1934"/>
      <c r="M20" s="1041"/>
      <c r="N20" s="1934"/>
      <c r="O20" s="1847"/>
      <c r="P20" s="1847"/>
      <c r="Q20" s="1847"/>
      <c r="R20" s="1847"/>
      <c r="S20" s="1934"/>
      <c r="T20" s="1847"/>
      <c r="U20" s="1077"/>
      <c r="V20" s="1077"/>
      <c r="W20" s="1077"/>
      <c r="X20" s="594"/>
      <c r="Y20" s="594"/>
      <c r="Z20" s="77"/>
    </row>
    <row r="21" spans="2:26" ht="20.25" customHeight="1">
      <c r="B21" s="2101" t="s">
        <v>24117</v>
      </c>
      <c r="C21" s="2287" t="s">
        <v>24118</v>
      </c>
      <c r="D21" s="2288"/>
      <c r="E21" s="2102" t="s">
        <v>24119</v>
      </c>
      <c r="F21" s="2092"/>
      <c r="G21" s="1847"/>
      <c r="H21" s="1847"/>
      <c r="I21" s="1847"/>
      <c r="J21" s="1847"/>
      <c r="K21" s="1847"/>
      <c r="L21" s="1934"/>
      <c r="M21" s="1041"/>
      <c r="N21" s="1934"/>
      <c r="O21" s="1847"/>
      <c r="P21" s="1847"/>
      <c r="Q21" s="1847"/>
      <c r="R21" s="1847"/>
      <c r="S21" s="1934"/>
      <c r="T21" s="1847"/>
      <c r="U21" s="2101" t="s">
        <v>24117</v>
      </c>
      <c r="V21" s="2102" t="s">
        <v>24118</v>
      </c>
      <c r="W21" s="2102"/>
      <c r="X21" s="2102" t="s">
        <v>24119</v>
      </c>
      <c r="Y21" s="2092"/>
      <c r="Z21" s="1847"/>
    </row>
    <row r="22" spans="2:26" ht="26.25" customHeight="1">
      <c r="B22" s="2166"/>
      <c r="C22" s="1816" t="s">
        <v>24120</v>
      </c>
      <c r="D22" s="1816" t="s">
        <v>24121</v>
      </c>
      <c r="E22" s="1816" t="s">
        <v>24120</v>
      </c>
      <c r="F22" s="1817" t="s">
        <v>24121</v>
      </c>
      <c r="G22" s="1847"/>
      <c r="H22" s="1847"/>
      <c r="I22" s="1847"/>
      <c r="J22" s="1847"/>
      <c r="K22" s="1847"/>
      <c r="L22" s="1934"/>
      <c r="M22" s="1041"/>
      <c r="N22" s="1934"/>
      <c r="O22" s="1847"/>
      <c r="P22" s="1847"/>
      <c r="Q22" s="1847"/>
      <c r="R22" s="1847"/>
      <c r="S22" s="1934"/>
      <c r="T22" s="1847"/>
      <c r="U22" s="2166"/>
      <c r="V22" s="1816" t="s">
        <v>24120</v>
      </c>
      <c r="W22" s="1816" t="s">
        <v>24121</v>
      </c>
      <c r="X22" s="1816" t="s">
        <v>24120</v>
      </c>
      <c r="Y22" s="1817" t="s">
        <v>24121</v>
      </c>
      <c r="Z22" s="1847"/>
    </row>
    <row r="23" spans="2:26" ht="20.25" customHeight="1">
      <c r="B23" s="1818" t="s">
        <v>801</v>
      </c>
      <c r="C23" s="1816" t="s">
        <v>23886</v>
      </c>
      <c r="D23" s="1816" t="s">
        <v>1430</v>
      </c>
      <c r="E23" s="1816" t="s">
        <v>23886</v>
      </c>
      <c r="F23" s="1817" t="s">
        <v>1430</v>
      </c>
      <c r="G23" s="1847"/>
      <c r="H23" s="1847"/>
      <c r="I23" s="1847"/>
      <c r="J23" s="1847"/>
      <c r="K23" s="1847"/>
      <c r="L23" s="1934"/>
      <c r="M23" s="1041"/>
      <c r="N23" s="1934"/>
      <c r="O23" s="1847"/>
      <c r="P23" s="1847"/>
      <c r="Q23" s="1847"/>
      <c r="R23" s="1847"/>
      <c r="S23" s="1934"/>
      <c r="T23" s="1847"/>
      <c r="U23" s="1818" t="s">
        <v>801</v>
      </c>
      <c r="V23" s="1816" t="s">
        <v>23886</v>
      </c>
      <c r="W23" s="1816" t="s">
        <v>1430</v>
      </c>
      <c r="X23" s="1816" t="s">
        <v>23886</v>
      </c>
      <c r="Y23" s="1817" t="s">
        <v>1430</v>
      </c>
      <c r="Z23" s="1847"/>
    </row>
    <row r="24" spans="2:26" ht="20.25" customHeight="1" thickBot="1">
      <c r="B24" s="1078" t="s">
        <v>802</v>
      </c>
      <c r="C24" s="1823">
        <v>2</v>
      </c>
      <c r="D24" s="1823">
        <v>0</v>
      </c>
      <c r="E24" s="1823">
        <v>2</v>
      </c>
      <c r="F24" s="1821">
        <v>0</v>
      </c>
      <c r="G24" s="1847"/>
      <c r="H24" s="1847"/>
      <c r="I24" s="1847"/>
      <c r="J24" s="1847"/>
      <c r="K24" s="1847"/>
      <c r="L24" s="1934"/>
      <c r="M24" s="1041">
        <f t="shared" ref="M24:M33" si="2">IF( SUM( O24:O24 ) = 0, 0, $N$5 )</f>
        <v>0</v>
      </c>
      <c r="N24" s="1934"/>
      <c r="O24" s="1847"/>
      <c r="P24" s="1847"/>
      <c r="Q24" s="1847"/>
      <c r="R24" s="1847"/>
      <c r="S24" s="1934"/>
      <c r="T24" s="1847"/>
      <c r="U24" s="1802" t="s">
        <v>802</v>
      </c>
      <c r="V24" s="1803">
        <v>2</v>
      </c>
      <c r="W24" s="1803">
        <v>0</v>
      </c>
      <c r="X24" s="1803">
        <v>2</v>
      </c>
      <c r="Y24" s="1796">
        <v>0</v>
      </c>
      <c r="Z24" s="1847"/>
    </row>
    <row r="25" spans="2:26" ht="33" customHeight="1">
      <c r="B25" s="1829" t="s">
        <v>24122</v>
      </c>
      <c r="C25" s="934">
        <v>0</v>
      </c>
      <c r="D25" s="934">
        <v>0</v>
      </c>
      <c r="E25" s="934">
        <v>68.95</v>
      </c>
      <c r="F25" s="1079">
        <v>12</v>
      </c>
      <c r="G25" s="54"/>
      <c r="H25" s="1066" t="s">
        <v>24123</v>
      </c>
      <c r="I25" s="1847"/>
      <c r="J25" s="1905"/>
      <c r="K25" s="1847"/>
      <c r="L25" s="1934"/>
      <c r="M25" s="1041">
        <f>IF( SUM( O25:R25 ) = 0, 0, $O$5 )</f>
        <v>0</v>
      </c>
      <c r="N25" s="1934"/>
      <c r="O25" s="530">
        <f xml:space="preserve"> IF( ISNUMBER(C25 ), 0, 1 )</f>
        <v>0</v>
      </c>
      <c r="P25" s="530">
        <f t="shared" ref="P25:R31" si="3" xml:space="preserve"> IF( ISNUMBER(D25 ), 0, 1 )</f>
        <v>0</v>
      </c>
      <c r="Q25" s="530">
        <f t="shared" si="3"/>
        <v>0</v>
      </c>
      <c r="R25" s="530">
        <f t="shared" si="3"/>
        <v>0</v>
      </c>
      <c r="S25" s="1934"/>
      <c r="T25" s="1847"/>
      <c r="U25" s="1829" t="s">
        <v>24124</v>
      </c>
      <c r="V25" s="450" t="s">
        <v>24125</v>
      </c>
      <c r="W25" s="450" t="s">
        <v>24126</v>
      </c>
      <c r="X25" s="450" t="s">
        <v>24127</v>
      </c>
      <c r="Y25" s="1080" t="s">
        <v>24128</v>
      </c>
      <c r="Z25" s="54"/>
    </row>
    <row r="26" spans="2:26" ht="33" customHeight="1">
      <c r="B26" s="1828" t="s">
        <v>24129</v>
      </c>
      <c r="C26" s="932">
        <v>0</v>
      </c>
      <c r="D26" s="932">
        <v>0</v>
      </c>
      <c r="E26" s="932">
        <v>5.79</v>
      </c>
      <c r="F26" s="1081">
        <v>1</v>
      </c>
      <c r="G26" s="54"/>
      <c r="H26" s="1070" t="s">
        <v>24130</v>
      </c>
      <c r="I26" s="1847"/>
      <c r="J26" s="1906"/>
      <c r="K26" s="1847"/>
      <c r="L26" s="1934"/>
      <c r="M26" s="1041">
        <f t="shared" ref="M26:M31" si="4">IF( SUM( O26:R26 ) = 0, 0, $O$5 )</f>
        <v>0</v>
      </c>
      <c r="N26" s="1934"/>
      <c r="O26" s="530">
        <f t="shared" ref="O26:O31" si="5" xml:space="preserve"> IF( ISNUMBER(C26 ), 0, 1 )</f>
        <v>0</v>
      </c>
      <c r="P26" s="530">
        <f t="shared" si="3"/>
        <v>0</v>
      </c>
      <c r="Q26" s="530">
        <f t="shared" si="3"/>
        <v>0</v>
      </c>
      <c r="R26" s="530">
        <f t="shared" si="3"/>
        <v>0</v>
      </c>
      <c r="S26" s="1934"/>
      <c r="T26" s="1847"/>
      <c r="U26" s="1828" t="s">
        <v>24129</v>
      </c>
      <c r="V26" s="442" t="s">
        <v>24131</v>
      </c>
      <c r="W26" s="442" t="s">
        <v>24132</v>
      </c>
      <c r="X26" s="442" t="s">
        <v>24133</v>
      </c>
      <c r="Y26" s="1082" t="s">
        <v>24134</v>
      </c>
      <c r="Z26" s="54"/>
    </row>
    <row r="27" spans="2:26" ht="33" customHeight="1">
      <c r="B27" s="1828" t="s">
        <v>24135</v>
      </c>
      <c r="C27" s="932">
        <v>0</v>
      </c>
      <c r="D27" s="932">
        <v>0</v>
      </c>
      <c r="E27" s="932">
        <v>10.87</v>
      </c>
      <c r="F27" s="1081">
        <v>2</v>
      </c>
      <c r="G27" s="54"/>
      <c r="H27" s="1070" t="s">
        <v>24136</v>
      </c>
      <c r="I27" s="1847"/>
      <c r="J27" s="1906"/>
      <c r="K27" s="1847"/>
      <c r="L27" s="1934"/>
      <c r="M27" s="1041">
        <f t="shared" si="4"/>
        <v>0</v>
      </c>
      <c r="N27" s="1934"/>
      <c r="O27" s="530">
        <f t="shared" si="5"/>
        <v>0</v>
      </c>
      <c r="P27" s="530">
        <f t="shared" si="3"/>
        <v>0</v>
      </c>
      <c r="Q27" s="530">
        <f t="shared" si="3"/>
        <v>0</v>
      </c>
      <c r="R27" s="530">
        <f t="shared" si="3"/>
        <v>0</v>
      </c>
      <c r="S27" s="1934"/>
      <c r="T27" s="1847"/>
      <c r="U27" s="1828" t="s">
        <v>24135</v>
      </c>
      <c r="V27" s="442" t="s">
        <v>24137</v>
      </c>
      <c r="W27" s="442" t="s">
        <v>24138</v>
      </c>
      <c r="X27" s="442" t="s">
        <v>24139</v>
      </c>
      <c r="Y27" s="1082" t="s">
        <v>24140</v>
      </c>
      <c r="Z27" s="54"/>
    </row>
    <row r="28" spans="2:26" ht="33" customHeight="1">
      <c r="B28" s="1828" t="s">
        <v>24141</v>
      </c>
      <c r="C28" s="932">
        <v>0</v>
      </c>
      <c r="D28" s="932">
        <v>0</v>
      </c>
      <c r="E28" s="932">
        <v>4.34</v>
      </c>
      <c r="F28" s="1081">
        <v>1</v>
      </c>
      <c r="G28" s="54"/>
      <c r="H28" s="1070" t="s">
        <v>24142</v>
      </c>
      <c r="I28" s="1847"/>
      <c r="J28" s="1906"/>
      <c r="K28" s="1847"/>
      <c r="L28" s="1934"/>
      <c r="M28" s="1041">
        <f t="shared" si="4"/>
        <v>0</v>
      </c>
      <c r="N28" s="1934"/>
      <c r="O28" s="530">
        <f t="shared" si="5"/>
        <v>0</v>
      </c>
      <c r="P28" s="530">
        <f t="shared" si="3"/>
        <v>0</v>
      </c>
      <c r="Q28" s="530">
        <f t="shared" si="3"/>
        <v>0</v>
      </c>
      <c r="R28" s="530">
        <f t="shared" si="3"/>
        <v>0</v>
      </c>
      <c r="S28" s="1934"/>
      <c r="T28" s="1847"/>
      <c r="U28" s="1828" t="s">
        <v>24141</v>
      </c>
      <c r="V28" s="442" t="s">
        <v>24143</v>
      </c>
      <c r="W28" s="442" t="s">
        <v>24144</v>
      </c>
      <c r="X28" s="442" t="s">
        <v>24145</v>
      </c>
      <c r="Y28" s="1082" t="s">
        <v>24146</v>
      </c>
      <c r="Z28" s="54"/>
    </row>
    <row r="29" spans="2:26" ht="33" customHeight="1">
      <c r="B29" s="1828" t="s">
        <v>24147</v>
      </c>
      <c r="C29" s="932">
        <v>0</v>
      </c>
      <c r="D29" s="932">
        <v>0</v>
      </c>
      <c r="E29" s="932">
        <v>87.19</v>
      </c>
      <c r="F29" s="1081">
        <v>17</v>
      </c>
      <c r="G29" s="54"/>
      <c r="H29" s="1070" t="s">
        <v>24148</v>
      </c>
      <c r="I29" s="1847"/>
      <c r="J29" s="1906"/>
      <c r="K29" s="1847"/>
      <c r="L29" s="1934"/>
      <c r="M29" s="1041">
        <f t="shared" si="4"/>
        <v>0</v>
      </c>
      <c r="N29" s="1934"/>
      <c r="O29" s="530">
        <f t="shared" si="5"/>
        <v>0</v>
      </c>
      <c r="P29" s="530">
        <f t="shared" si="3"/>
        <v>0</v>
      </c>
      <c r="Q29" s="530">
        <f t="shared" si="3"/>
        <v>0</v>
      </c>
      <c r="R29" s="530">
        <f t="shared" si="3"/>
        <v>0</v>
      </c>
      <c r="S29" s="1934"/>
      <c r="T29" s="1847"/>
      <c r="U29" s="1828" t="s">
        <v>24147</v>
      </c>
      <c r="V29" s="442" t="s">
        <v>24149</v>
      </c>
      <c r="W29" s="442" t="s">
        <v>24150</v>
      </c>
      <c r="X29" s="442" t="s">
        <v>24151</v>
      </c>
      <c r="Y29" s="1082" t="s">
        <v>24152</v>
      </c>
      <c r="Z29" s="54"/>
    </row>
    <row r="30" spans="2:26" ht="33" customHeight="1">
      <c r="B30" s="1828" t="s">
        <v>24153</v>
      </c>
      <c r="C30" s="932">
        <v>234.05</v>
      </c>
      <c r="D30" s="932">
        <v>2</v>
      </c>
      <c r="E30" s="932">
        <v>55.18</v>
      </c>
      <c r="F30" s="1081">
        <v>6</v>
      </c>
      <c r="G30" s="54"/>
      <c r="H30" s="1070" t="s">
        <v>24154</v>
      </c>
      <c r="I30" s="1847"/>
      <c r="J30" s="1906"/>
      <c r="K30" s="1847"/>
      <c r="L30" s="1934"/>
      <c r="M30" s="1041">
        <f t="shared" si="4"/>
        <v>0</v>
      </c>
      <c r="N30" s="1934"/>
      <c r="O30" s="530">
        <f t="shared" si="5"/>
        <v>0</v>
      </c>
      <c r="P30" s="530">
        <f t="shared" si="3"/>
        <v>0</v>
      </c>
      <c r="Q30" s="530">
        <f t="shared" si="3"/>
        <v>0</v>
      </c>
      <c r="R30" s="530">
        <f t="shared" si="3"/>
        <v>0</v>
      </c>
      <c r="S30" s="1934"/>
      <c r="T30" s="1847"/>
      <c r="U30" s="1828" t="s">
        <v>24153</v>
      </c>
      <c r="V30" s="442" t="s">
        <v>24155</v>
      </c>
      <c r="W30" s="442" t="s">
        <v>24156</v>
      </c>
      <c r="X30" s="442" t="s">
        <v>24157</v>
      </c>
      <c r="Y30" s="1082" t="s">
        <v>24158</v>
      </c>
      <c r="Z30" s="54"/>
    </row>
    <row r="31" spans="2:26" ht="33" customHeight="1" thickBot="1">
      <c r="B31" s="1830" t="s">
        <v>24159</v>
      </c>
      <c r="C31" s="1083">
        <v>0</v>
      </c>
      <c r="D31" s="1083">
        <v>0</v>
      </c>
      <c r="E31" s="1083">
        <v>0</v>
      </c>
      <c r="F31" s="1084">
        <v>0</v>
      </c>
      <c r="G31" s="54"/>
      <c r="H31" s="1076" t="s">
        <v>24160</v>
      </c>
      <c r="I31" s="1847"/>
      <c r="J31" s="1907"/>
      <c r="K31" s="1847"/>
      <c r="L31" s="1934"/>
      <c r="M31" s="1041">
        <f t="shared" si="4"/>
        <v>0</v>
      </c>
      <c r="N31" s="1934"/>
      <c r="O31" s="530">
        <f t="shared" si="5"/>
        <v>0</v>
      </c>
      <c r="P31" s="530">
        <f t="shared" si="3"/>
        <v>0</v>
      </c>
      <c r="Q31" s="530">
        <f t="shared" si="3"/>
        <v>0</v>
      </c>
      <c r="R31" s="530">
        <f t="shared" si="3"/>
        <v>0</v>
      </c>
      <c r="S31" s="1934"/>
      <c r="T31" s="1847"/>
      <c r="U31" s="1830" t="s">
        <v>24159</v>
      </c>
      <c r="V31" s="1085" t="s">
        <v>24161</v>
      </c>
      <c r="W31" s="1085" t="s">
        <v>24162</v>
      </c>
      <c r="X31" s="1085" t="s">
        <v>24163</v>
      </c>
      <c r="Y31" s="1086" t="s">
        <v>24164</v>
      </c>
      <c r="Z31" s="54"/>
    </row>
    <row r="32" spans="2:26" ht="15" customHeight="1" thickBot="1">
      <c r="B32" s="1897"/>
      <c r="C32" s="1847"/>
      <c r="D32" s="1847"/>
      <c r="E32" s="1847"/>
      <c r="F32" s="1847"/>
      <c r="G32" s="77"/>
      <c r="H32" s="1847"/>
      <c r="I32" s="1847"/>
      <c r="J32" s="1847"/>
      <c r="K32" s="1847"/>
      <c r="L32" s="1934"/>
      <c r="M32" s="1041">
        <f t="shared" si="2"/>
        <v>0</v>
      </c>
      <c r="N32" s="1934"/>
      <c r="O32" s="1847"/>
      <c r="P32" s="1847"/>
      <c r="Q32" s="1847"/>
      <c r="R32" s="1847"/>
      <c r="S32" s="1934"/>
      <c r="T32" s="1847"/>
      <c r="U32" s="1847"/>
      <c r="V32" s="1847"/>
      <c r="W32" s="1847"/>
      <c r="X32" s="1847"/>
      <c r="Y32" s="1847"/>
      <c r="Z32" s="77"/>
    </row>
    <row r="33" spans="2:26" ht="26.25" customHeight="1">
      <c r="B33" s="1088" t="s">
        <v>24165</v>
      </c>
      <c r="C33" s="1801" t="s">
        <v>24166</v>
      </c>
      <c r="D33" s="1795" t="s">
        <v>24167</v>
      </c>
      <c r="E33" s="558"/>
      <c r="F33" s="558"/>
      <c r="G33" s="77"/>
      <c r="H33" s="1847"/>
      <c r="I33" s="1847"/>
      <c r="J33" s="1847"/>
      <c r="K33" s="1847"/>
      <c r="L33" s="1934"/>
      <c r="M33" s="1041">
        <f t="shared" si="2"/>
        <v>0</v>
      </c>
      <c r="N33" s="1934"/>
      <c r="O33" s="1847"/>
      <c r="P33" s="1847"/>
      <c r="Q33" s="1847"/>
      <c r="R33" s="1847"/>
      <c r="S33" s="1934"/>
      <c r="T33" s="1847"/>
      <c r="U33" s="1088" t="s">
        <v>24165</v>
      </c>
      <c r="V33" s="1801" t="s">
        <v>24166</v>
      </c>
      <c r="W33" s="1795" t="s">
        <v>24167</v>
      </c>
      <c r="X33" s="558"/>
      <c r="Y33" s="558"/>
      <c r="Z33" s="77"/>
    </row>
    <row r="34" spans="2:26" ht="21" customHeight="1">
      <c r="B34" s="1818" t="s">
        <v>801</v>
      </c>
      <c r="C34" s="1816" t="s">
        <v>24168</v>
      </c>
      <c r="D34" s="1817" t="s">
        <v>1430</v>
      </c>
      <c r="E34" s="558"/>
      <c r="F34" s="558"/>
      <c r="G34" s="77"/>
      <c r="H34" s="1847"/>
      <c r="I34" s="1847"/>
      <c r="J34" s="1847"/>
      <c r="K34" s="1847"/>
      <c r="L34" s="1934"/>
      <c r="M34" s="1041"/>
      <c r="N34" s="1934"/>
      <c r="O34" s="1847"/>
      <c r="P34" s="1847"/>
      <c r="Q34" s="1847"/>
      <c r="R34" s="1847"/>
      <c r="S34" s="1934"/>
      <c r="T34" s="1847"/>
      <c r="U34" s="1818" t="s">
        <v>801</v>
      </c>
      <c r="V34" s="1816" t="s">
        <v>24168</v>
      </c>
      <c r="W34" s="1817" t="s">
        <v>1430</v>
      </c>
      <c r="X34" s="558"/>
      <c r="Y34" s="558"/>
      <c r="Z34" s="77"/>
    </row>
    <row r="35" spans="2:26" ht="21" customHeight="1" thickBot="1">
      <c r="B35" s="1818" t="s">
        <v>802</v>
      </c>
      <c r="C35" s="1816">
        <v>1</v>
      </c>
      <c r="D35" s="1817">
        <v>0</v>
      </c>
      <c r="E35" s="558"/>
      <c r="F35" s="558"/>
      <c r="G35" s="77"/>
      <c r="H35" s="1847"/>
      <c r="I35" s="1847"/>
      <c r="J35" s="1847"/>
      <c r="K35" s="1847"/>
      <c r="L35" s="1934"/>
      <c r="M35" s="1041"/>
      <c r="N35" s="1934"/>
      <c r="O35" s="1847"/>
      <c r="P35" s="1847"/>
      <c r="Q35" s="1847"/>
      <c r="R35" s="1847"/>
      <c r="S35" s="1934"/>
      <c r="T35" s="1847"/>
      <c r="U35" s="1078" t="s">
        <v>802</v>
      </c>
      <c r="V35" s="1823">
        <v>1</v>
      </c>
      <c r="W35" s="1821">
        <v>0</v>
      </c>
      <c r="X35" s="558"/>
      <c r="Y35" s="558"/>
      <c r="Z35" s="77"/>
    </row>
    <row r="36" spans="2:26" ht="25.5" customHeight="1">
      <c r="B36" s="1828" t="s">
        <v>24169</v>
      </c>
      <c r="C36" s="932">
        <v>0.8</v>
      </c>
      <c r="D36" s="1081">
        <v>5</v>
      </c>
      <c r="E36" s="1089"/>
      <c r="F36" s="1089"/>
      <c r="G36" s="54"/>
      <c r="H36" s="1066" t="s">
        <v>24170</v>
      </c>
      <c r="I36" s="1847"/>
      <c r="J36" s="1905"/>
      <c r="K36" s="1847"/>
      <c r="L36" s="1934"/>
      <c r="M36" s="1041">
        <f t="shared" ref="M36:M43" si="6">IF( SUM( O36:R36 ) = 0, 0, $O$5 )</f>
        <v>0</v>
      </c>
      <c r="N36" s="1934"/>
      <c r="O36" s="530">
        <f xml:space="preserve"> IF( ISNUMBER(C36 ), 0, 1 )</f>
        <v>0</v>
      </c>
      <c r="P36" s="530">
        <f xml:space="preserve"> IF( ISNUMBER(D36 ), 0, 1 )</f>
        <v>0</v>
      </c>
      <c r="Q36" s="1847"/>
      <c r="R36" s="1847"/>
      <c r="S36" s="1934"/>
      <c r="T36" s="1847"/>
      <c r="U36" s="1829" t="s">
        <v>24169</v>
      </c>
      <c r="V36" s="450" t="s">
        <v>24171</v>
      </c>
      <c r="W36" s="1080" t="s">
        <v>24172</v>
      </c>
      <c r="X36" s="1089"/>
      <c r="Y36" s="1089"/>
      <c r="Z36" s="54"/>
    </row>
    <row r="37" spans="2:26" ht="24" customHeight="1">
      <c r="B37" s="1828" t="s">
        <v>24173</v>
      </c>
      <c r="C37" s="932">
        <v>3.1</v>
      </c>
      <c r="D37" s="1081">
        <v>7</v>
      </c>
      <c r="E37" s="1089"/>
      <c r="F37" s="1089"/>
      <c r="G37" s="54"/>
      <c r="H37" s="1070" t="s">
        <v>24174</v>
      </c>
      <c r="I37" s="1847"/>
      <c r="J37" s="1906"/>
      <c r="K37" s="1847"/>
      <c r="L37" s="1934"/>
      <c r="M37" s="1041">
        <f t="shared" si="6"/>
        <v>0</v>
      </c>
      <c r="N37" s="1934"/>
      <c r="O37" s="530">
        <f t="shared" ref="O37:P43" si="7" xml:space="preserve"> IF( ISNUMBER(C37 ), 0, 1 )</f>
        <v>0</v>
      </c>
      <c r="P37" s="530">
        <f t="shared" si="7"/>
        <v>0</v>
      </c>
      <c r="Q37" s="1847"/>
      <c r="R37" s="1847"/>
      <c r="S37" s="1934"/>
      <c r="T37" s="1847"/>
      <c r="U37" s="1828" t="s">
        <v>24173</v>
      </c>
      <c r="V37" s="442" t="s">
        <v>24175</v>
      </c>
      <c r="W37" s="1082" t="s">
        <v>24176</v>
      </c>
      <c r="X37" s="1089"/>
      <c r="Y37" s="1089"/>
      <c r="Z37" s="54"/>
    </row>
    <row r="38" spans="2:26" ht="28.5" customHeight="1">
      <c r="B38" s="1828" t="s">
        <v>24177</v>
      </c>
      <c r="C38" s="932">
        <v>13.6</v>
      </c>
      <c r="D38" s="1081">
        <v>13</v>
      </c>
      <c r="E38" s="1089"/>
      <c r="F38" s="1089"/>
      <c r="G38" s="54"/>
      <c r="H38" s="1070" t="s">
        <v>24178</v>
      </c>
      <c r="I38" s="1847"/>
      <c r="J38" s="1906"/>
      <c r="K38" s="1847"/>
      <c r="L38" s="1934"/>
      <c r="M38" s="1041">
        <f t="shared" si="6"/>
        <v>0</v>
      </c>
      <c r="N38" s="1934"/>
      <c r="O38" s="530">
        <f t="shared" si="7"/>
        <v>0</v>
      </c>
      <c r="P38" s="530">
        <f t="shared" si="7"/>
        <v>0</v>
      </c>
      <c r="Q38" s="1847"/>
      <c r="R38" s="1847"/>
      <c r="S38" s="1934"/>
      <c r="T38" s="1847"/>
      <c r="U38" s="1828" t="s">
        <v>24177</v>
      </c>
      <c r="V38" s="442" t="s">
        <v>24179</v>
      </c>
      <c r="W38" s="1082" t="s">
        <v>24180</v>
      </c>
      <c r="X38" s="1089"/>
      <c r="Y38" s="1089"/>
      <c r="Z38" s="54"/>
    </row>
    <row r="39" spans="2:26" ht="27.75" customHeight="1">
      <c r="B39" s="1828" t="s">
        <v>24181</v>
      </c>
      <c r="C39" s="932">
        <v>21.7</v>
      </c>
      <c r="D39" s="1081">
        <v>10</v>
      </c>
      <c r="E39" s="1089"/>
      <c r="F39" s="1089"/>
      <c r="G39" s="54"/>
      <c r="H39" s="1070" t="s">
        <v>24182</v>
      </c>
      <c r="I39" s="1847"/>
      <c r="J39" s="1906"/>
      <c r="K39" s="1847"/>
      <c r="L39" s="1934"/>
      <c r="M39" s="1041">
        <f t="shared" si="6"/>
        <v>0</v>
      </c>
      <c r="N39" s="1934"/>
      <c r="O39" s="530">
        <f t="shared" si="7"/>
        <v>0</v>
      </c>
      <c r="P39" s="530">
        <f t="shared" si="7"/>
        <v>0</v>
      </c>
      <c r="Q39" s="1847"/>
      <c r="R39" s="1847"/>
      <c r="S39" s="1934"/>
      <c r="T39" s="1847"/>
      <c r="U39" s="1828" t="s">
        <v>24181</v>
      </c>
      <c r="V39" s="442" t="s">
        <v>24183</v>
      </c>
      <c r="W39" s="1082" t="s">
        <v>24184</v>
      </c>
      <c r="X39" s="1089"/>
      <c r="Y39" s="1089"/>
      <c r="Z39" s="54"/>
    </row>
    <row r="40" spans="2:26" ht="27" customHeight="1">
      <c r="B40" s="1828" t="s">
        <v>24185</v>
      </c>
      <c r="C40" s="932">
        <v>15.7</v>
      </c>
      <c r="D40" s="1081">
        <v>4</v>
      </c>
      <c r="E40" s="1089"/>
      <c r="F40" s="1089"/>
      <c r="G40" s="54"/>
      <c r="H40" s="1070" t="s">
        <v>24186</v>
      </c>
      <c r="I40" s="1847"/>
      <c r="J40" s="1906"/>
      <c r="K40" s="1847"/>
      <c r="L40" s="1934"/>
      <c r="M40" s="1041">
        <f t="shared" si="6"/>
        <v>0</v>
      </c>
      <c r="N40" s="1934"/>
      <c r="O40" s="530">
        <f t="shared" si="7"/>
        <v>0</v>
      </c>
      <c r="P40" s="530">
        <f t="shared" si="7"/>
        <v>0</v>
      </c>
      <c r="Q40" s="1847"/>
      <c r="R40" s="1847"/>
      <c r="S40" s="1934"/>
      <c r="T40" s="1847"/>
      <c r="U40" s="1828" t="s">
        <v>24185</v>
      </c>
      <c r="V40" s="442" t="s">
        <v>24187</v>
      </c>
      <c r="W40" s="1082" t="s">
        <v>24188</v>
      </c>
      <c r="X40" s="1089"/>
      <c r="Y40" s="1089"/>
      <c r="Z40" s="54"/>
    </row>
    <row r="41" spans="2:26" ht="26.25" customHeight="1">
      <c r="B41" s="1828" t="s">
        <v>24189</v>
      </c>
      <c r="C41" s="932">
        <v>0</v>
      </c>
      <c r="D41" s="1081">
        <v>0</v>
      </c>
      <c r="E41" s="1089"/>
      <c r="F41" s="1089"/>
      <c r="G41" s="54"/>
      <c r="H41" s="1070" t="s">
        <v>24190</v>
      </c>
      <c r="I41" s="1847"/>
      <c r="J41" s="1906"/>
      <c r="K41" s="1847"/>
      <c r="L41" s="1934"/>
      <c r="M41" s="1041">
        <f t="shared" si="6"/>
        <v>0</v>
      </c>
      <c r="N41" s="1934"/>
      <c r="O41" s="530">
        <f t="shared" si="7"/>
        <v>0</v>
      </c>
      <c r="P41" s="530">
        <f t="shared" si="7"/>
        <v>0</v>
      </c>
      <c r="Q41" s="1847"/>
      <c r="R41" s="1847"/>
      <c r="S41" s="1934"/>
      <c r="T41" s="1847"/>
      <c r="U41" s="1828" t="s">
        <v>24189</v>
      </c>
      <c r="V41" s="442" t="s">
        <v>24191</v>
      </c>
      <c r="W41" s="1082" t="s">
        <v>24192</v>
      </c>
      <c r="X41" s="1089"/>
      <c r="Y41" s="1089"/>
      <c r="Z41" s="54"/>
    </row>
    <row r="42" spans="2:26" ht="28.5" customHeight="1">
      <c r="B42" s="1828" t="s">
        <v>24193</v>
      </c>
      <c r="C42" s="932">
        <v>18.2</v>
      </c>
      <c r="D42" s="1081">
        <v>1</v>
      </c>
      <c r="E42" s="1089"/>
      <c r="F42" s="1089"/>
      <c r="G42" s="54"/>
      <c r="H42" s="1070" t="s">
        <v>24194</v>
      </c>
      <c r="I42" s="1847"/>
      <c r="J42" s="1906"/>
      <c r="K42" s="1847"/>
      <c r="L42" s="1934"/>
      <c r="M42" s="1041">
        <f t="shared" si="6"/>
        <v>0</v>
      </c>
      <c r="N42" s="1934"/>
      <c r="O42" s="530">
        <f t="shared" si="7"/>
        <v>0</v>
      </c>
      <c r="P42" s="530">
        <f t="shared" si="7"/>
        <v>0</v>
      </c>
      <c r="Q42" s="1847"/>
      <c r="R42" s="1847"/>
      <c r="S42" s="1934"/>
      <c r="T42" s="1847"/>
      <c r="U42" s="1828" t="s">
        <v>24193</v>
      </c>
      <c r="V42" s="442" t="s">
        <v>24195</v>
      </c>
      <c r="W42" s="1082" t="s">
        <v>24196</v>
      </c>
      <c r="X42" s="1089"/>
      <c r="Y42" s="1089"/>
      <c r="Z42" s="54"/>
    </row>
    <row r="43" spans="2:26" ht="31.5" customHeight="1" thickBot="1">
      <c r="B43" s="1830" t="s">
        <v>24197</v>
      </c>
      <c r="C43" s="1083">
        <v>27</v>
      </c>
      <c r="D43" s="1084">
        <v>1</v>
      </c>
      <c r="E43" s="1089"/>
      <c r="F43" s="1089"/>
      <c r="G43" s="54"/>
      <c r="H43" s="1076" t="s">
        <v>24198</v>
      </c>
      <c r="I43" s="1847"/>
      <c r="J43" s="1907"/>
      <c r="K43" s="1847"/>
      <c r="L43" s="1934"/>
      <c r="M43" s="1041">
        <f t="shared" si="6"/>
        <v>0</v>
      </c>
      <c r="N43" s="1934"/>
      <c r="O43" s="530">
        <f t="shared" si="7"/>
        <v>0</v>
      </c>
      <c r="P43" s="530">
        <f t="shared" si="7"/>
        <v>0</v>
      </c>
      <c r="Q43" s="1847"/>
      <c r="R43" s="1847"/>
      <c r="S43" s="1934"/>
      <c r="T43" s="1847"/>
      <c r="U43" s="1830" t="s">
        <v>24197</v>
      </c>
      <c r="V43" s="1085" t="s">
        <v>24199</v>
      </c>
      <c r="W43" s="1086" t="s">
        <v>24200</v>
      </c>
      <c r="X43" s="1089"/>
      <c r="Y43" s="1089"/>
      <c r="Z43" s="54"/>
    </row>
    <row r="44" spans="2:26" ht="15" customHeight="1" thickBot="1">
      <c r="B44" s="1897"/>
      <c r="C44" s="1847"/>
      <c r="D44" s="1847"/>
      <c r="E44" s="1847"/>
      <c r="F44" s="1847"/>
      <c r="G44" s="77"/>
      <c r="H44" s="1847"/>
      <c r="I44" s="1847"/>
      <c r="J44" s="1847"/>
      <c r="K44" s="1847"/>
      <c r="L44" s="1934"/>
      <c r="M44" s="1847"/>
      <c r="N44" s="1934"/>
      <c r="O44" s="1847"/>
      <c r="P44" s="1847"/>
      <c r="Q44" s="1847"/>
      <c r="R44" s="1847"/>
      <c r="S44" s="1934"/>
      <c r="T44" s="1847"/>
      <c r="U44" s="1847"/>
      <c r="V44" s="1847"/>
      <c r="W44" s="1847"/>
      <c r="X44" s="1847"/>
      <c r="Y44" s="1847"/>
      <c r="Z44" s="77"/>
    </row>
    <row r="45" spans="2:26" ht="21" customHeight="1" thickBot="1">
      <c r="B45" s="1090" t="s">
        <v>24201</v>
      </c>
      <c r="C45" s="488" t="s">
        <v>801</v>
      </c>
      <c r="D45" s="488" t="s">
        <v>802</v>
      </c>
      <c r="E45" s="513" t="s">
        <v>23883</v>
      </c>
      <c r="F45" s="1847"/>
      <c r="G45" s="77"/>
      <c r="H45" s="1847"/>
      <c r="I45" s="1847"/>
      <c r="J45" s="1847"/>
      <c r="K45" s="1847"/>
      <c r="L45" s="1934"/>
      <c r="M45" s="1847"/>
      <c r="N45" s="1934"/>
      <c r="O45" s="1847"/>
      <c r="P45" s="1847"/>
      <c r="Q45" s="1847"/>
      <c r="R45" s="1847"/>
      <c r="S45" s="1934"/>
      <c r="T45" s="1847"/>
      <c r="U45" s="1090" t="s">
        <v>24201</v>
      </c>
      <c r="V45" s="513" t="s">
        <v>23883</v>
      </c>
      <c r="W45" s="14"/>
      <c r="X45" s="14"/>
      <c r="Y45" s="1847"/>
      <c r="Z45" s="77"/>
    </row>
    <row r="46" spans="2:26" ht="33" customHeight="1">
      <c r="B46" s="1829" t="s">
        <v>24202</v>
      </c>
      <c r="C46" s="405" t="s">
        <v>23886</v>
      </c>
      <c r="D46" s="405">
        <v>2</v>
      </c>
      <c r="E46" s="1079">
        <v>0</v>
      </c>
      <c r="F46" s="1847"/>
      <c r="G46" s="54"/>
      <c r="H46" s="1066" t="s">
        <v>24203</v>
      </c>
      <c r="I46" s="1847"/>
      <c r="J46" s="1905"/>
      <c r="K46" s="1847"/>
      <c r="L46" s="1934"/>
      <c r="M46" s="1041">
        <f t="shared" ref="M46:M54" si="8">IF( SUM( O46:R46 ) = 0, 0, $O$5 )</f>
        <v>0</v>
      </c>
      <c r="N46" s="1934"/>
      <c r="O46" s="348"/>
      <c r="P46" s="1847"/>
      <c r="Q46" s="530">
        <f xml:space="preserve"> IF( ISNUMBER(E46 ), 0, 1 )</f>
        <v>0</v>
      </c>
      <c r="R46" s="1847"/>
      <c r="S46" s="1934"/>
      <c r="T46" s="1847"/>
      <c r="U46" s="1091" t="s">
        <v>24202</v>
      </c>
      <c r="V46" s="1504" t="s">
        <v>24204</v>
      </c>
      <c r="W46" s="1717"/>
      <c r="X46" s="1717"/>
      <c r="Y46" s="1847"/>
      <c r="Z46" s="54"/>
    </row>
    <row r="47" spans="2:26" ht="33" customHeight="1">
      <c r="B47" s="1828" t="s">
        <v>24205</v>
      </c>
      <c r="C47" s="399" t="s">
        <v>1430</v>
      </c>
      <c r="D47" s="399">
        <v>0</v>
      </c>
      <c r="E47" s="1081">
        <v>0</v>
      </c>
      <c r="F47" s="1847"/>
      <c r="G47" s="54"/>
      <c r="H47" s="1070" t="s">
        <v>24206</v>
      </c>
      <c r="I47" s="1847"/>
      <c r="J47" s="1906"/>
      <c r="K47" s="1847"/>
      <c r="L47" s="1934"/>
      <c r="M47" s="1041">
        <f t="shared" si="8"/>
        <v>0</v>
      </c>
      <c r="N47" s="1934"/>
      <c r="O47" s="348"/>
      <c r="P47" s="1847"/>
      <c r="Q47" s="530">
        <f t="shared" ref="Q47:Q54" si="9" xml:space="preserve"> IF( ISNUMBER(E47 ), 0, 1 )</f>
        <v>0</v>
      </c>
      <c r="R47" s="1847"/>
      <c r="S47" s="1934"/>
      <c r="T47" s="1847"/>
      <c r="U47" s="1828" t="s">
        <v>24205</v>
      </c>
      <c r="V47" s="1082" t="s">
        <v>24207</v>
      </c>
      <c r="W47" s="1717"/>
      <c r="X47" s="1717"/>
      <c r="Y47" s="1847"/>
      <c r="Z47" s="54"/>
    </row>
    <row r="48" spans="2:26" ht="33" customHeight="1">
      <c r="B48" s="1828" t="s">
        <v>24208</v>
      </c>
      <c r="C48" s="399" t="s">
        <v>24209</v>
      </c>
      <c r="D48" s="399">
        <v>3</v>
      </c>
      <c r="E48" s="1081">
        <v>1713.99</v>
      </c>
      <c r="F48" s="1847"/>
      <c r="G48" s="54"/>
      <c r="H48" s="1070" t="s">
        <v>24210</v>
      </c>
      <c r="I48" s="1847"/>
      <c r="J48" s="1906"/>
      <c r="K48" s="1847"/>
      <c r="L48" s="1934"/>
      <c r="M48" s="1041">
        <f t="shared" si="8"/>
        <v>0</v>
      </c>
      <c r="N48" s="1934"/>
      <c r="O48" s="348"/>
      <c r="P48" s="1847"/>
      <c r="Q48" s="530">
        <f t="shared" si="9"/>
        <v>0</v>
      </c>
      <c r="R48" s="1847"/>
      <c r="S48" s="1934"/>
      <c r="T48" s="1847"/>
      <c r="U48" s="1828" t="s">
        <v>24208</v>
      </c>
      <c r="V48" s="1082" t="s">
        <v>24211</v>
      </c>
      <c r="W48" s="1717"/>
      <c r="X48" s="1717"/>
      <c r="Y48" s="1847"/>
      <c r="Z48" s="54"/>
    </row>
    <row r="49" spans="2:26" ht="33" customHeight="1">
      <c r="B49" s="1828" t="s">
        <v>24212</v>
      </c>
      <c r="C49" s="399" t="s">
        <v>23956</v>
      </c>
      <c r="D49" s="399">
        <v>2</v>
      </c>
      <c r="E49" s="1081">
        <v>2.54</v>
      </c>
      <c r="F49" s="1847"/>
      <c r="G49" s="54"/>
      <c r="H49" s="1070" t="s">
        <v>24213</v>
      </c>
      <c r="I49" s="1847"/>
      <c r="J49" s="1906"/>
      <c r="K49" s="1847"/>
      <c r="L49" s="1934"/>
      <c r="M49" s="1041">
        <f t="shared" si="8"/>
        <v>0</v>
      </c>
      <c r="N49" s="1934"/>
      <c r="O49" s="348"/>
      <c r="P49" s="1847"/>
      <c r="Q49" s="530">
        <f t="shared" si="9"/>
        <v>0</v>
      </c>
      <c r="R49" s="1847"/>
      <c r="S49" s="1934"/>
      <c r="T49" s="1847"/>
      <c r="U49" s="1828" t="s">
        <v>24212</v>
      </c>
      <c r="V49" s="1082" t="s">
        <v>24214</v>
      </c>
      <c r="W49" s="1717"/>
      <c r="X49" s="1717"/>
      <c r="Y49" s="1847"/>
      <c r="Z49" s="54"/>
    </row>
    <row r="50" spans="2:26" ht="33" customHeight="1">
      <c r="B50" s="1828" t="s">
        <v>24215</v>
      </c>
      <c r="C50" s="399" t="s">
        <v>23960</v>
      </c>
      <c r="D50" s="399">
        <v>3</v>
      </c>
      <c r="E50" s="1081">
        <v>12455.496999999999</v>
      </c>
      <c r="F50" s="1847"/>
      <c r="G50" s="54"/>
      <c r="H50" s="1070" t="s">
        <v>24216</v>
      </c>
      <c r="I50" s="1847"/>
      <c r="J50" s="1906"/>
      <c r="K50" s="1847"/>
      <c r="L50" s="1934"/>
      <c r="M50" s="1041">
        <f t="shared" si="8"/>
        <v>0</v>
      </c>
      <c r="N50" s="1934"/>
      <c r="O50" s="348"/>
      <c r="P50" s="1847"/>
      <c r="Q50" s="530">
        <f t="shared" si="9"/>
        <v>0</v>
      </c>
      <c r="R50" s="1847"/>
      <c r="S50" s="1934"/>
      <c r="T50" s="1847"/>
      <c r="U50" s="1828" t="s">
        <v>24217</v>
      </c>
      <c r="V50" s="1092" t="s">
        <v>24218</v>
      </c>
      <c r="W50" s="1717"/>
      <c r="X50" s="1717"/>
      <c r="Y50" s="1847"/>
      <c r="Z50" s="54"/>
    </row>
    <row r="51" spans="2:26" ht="33" customHeight="1">
      <c r="B51" s="1828" t="s">
        <v>24219</v>
      </c>
      <c r="C51" s="399" t="s">
        <v>1430</v>
      </c>
      <c r="D51" s="399">
        <v>0</v>
      </c>
      <c r="E51" s="1081">
        <v>0</v>
      </c>
      <c r="F51" s="1847"/>
      <c r="G51" s="54"/>
      <c r="H51" s="1070" t="s">
        <v>24220</v>
      </c>
      <c r="I51" s="1847"/>
      <c r="J51" s="1906"/>
      <c r="K51" s="1847"/>
      <c r="L51" s="1934"/>
      <c r="M51" s="1041">
        <f t="shared" si="8"/>
        <v>0</v>
      </c>
      <c r="N51" s="1934"/>
      <c r="O51" s="348"/>
      <c r="P51" s="1847"/>
      <c r="Q51" s="530">
        <f t="shared" si="9"/>
        <v>0</v>
      </c>
      <c r="R51" s="1847"/>
      <c r="S51" s="1934"/>
      <c r="T51" s="1847"/>
      <c r="U51" s="1828" t="s">
        <v>24219</v>
      </c>
      <c r="V51" s="1092" t="s">
        <v>24221</v>
      </c>
      <c r="W51" s="1717"/>
      <c r="X51" s="1717"/>
      <c r="Y51" s="1847"/>
      <c r="Z51" s="54"/>
    </row>
    <row r="52" spans="2:26" ht="33" customHeight="1">
      <c r="B52" s="1828" t="s">
        <v>24222</v>
      </c>
      <c r="C52" s="399" t="s">
        <v>23886</v>
      </c>
      <c r="D52" s="399">
        <v>2</v>
      </c>
      <c r="E52" s="1081">
        <v>0</v>
      </c>
      <c r="F52" s="1847"/>
      <c r="G52" s="54"/>
      <c r="H52" s="1070" t="s">
        <v>24223</v>
      </c>
      <c r="I52" s="1847"/>
      <c r="J52" s="1906"/>
      <c r="K52" s="1847"/>
      <c r="L52" s="1934"/>
      <c r="M52" s="1041">
        <f t="shared" si="8"/>
        <v>0</v>
      </c>
      <c r="N52" s="1934"/>
      <c r="O52" s="348"/>
      <c r="P52" s="1847"/>
      <c r="Q52" s="530">
        <f t="shared" si="9"/>
        <v>0</v>
      </c>
      <c r="R52" s="1847"/>
      <c r="S52" s="1934"/>
      <c r="T52" s="1847"/>
      <c r="U52" s="1828" t="s">
        <v>24222</v>
      </c>
      <c r="V52" s="1092" t="s">
        <v>24224</v>
      </c>
      <c r="W52" s="1717"/>
      <c r="X52" s="1717"/>
      <c r="Y52" s="1847"/>
      <c r="Z52" s="54"/>
    </row>
    <row r="53" spans="2:26" ht="33" customHeight="1">
      <c r="B53" s="1828" t="s">
        <v>24225</v>
      </c>
      <c r="C53" s="399" t="s">
        <v>1430</v>
      </c>
      <c r="D53" s="399">
        <v>0</v>
      </c>
      <c r="E53" s="1081">
        <v>0</v>
      </c>
      <c r="F53" s="1847"/>
      <c r="G53" s="54"/>
      <c r="H53" s="1070" t="s">
        <v>24226</v>
      </c>
      <c r="I53" s="1847"/>
      <c r="J53" s="1906"/>
      <c r="K53" s="1847"/>
      <c r="L53" s="1934"/>
      <c r="M53" s="1041">
        <f t="shared" si="8"/>
        <v>0</v>
      </c>
      <c r="N53" s="1934"/>
      <c r="O53" s="348"/>
      <c r="P53" s="1847"/>
      <c r="Q53" s="530">
        <f t="shared" si="9"/>
        <v>0</v>
      </c>
      <c r="R53" s="1847"/>
      <c r="S53" s="1934"/>
      <c r="T53" s="1847"/>
      <c r="U53" s="1828" t="s">
        <v>24225</v>
      </c>
      <c r="V53" s="1092" t="s">
        <v>24227</v>
      </c>
      <c r="W53" s="1717"/>
      <c r="X53" s="1717"/>
      <c r="Y53" s="1847"/>
      <c r="Z53" s="54"/>
    </row>
    <row r="54" spans="2:26" ht="33" customHeight="1" thickBot="1">
      <c r="B54" s="1830" t="s">
        <v>24228</v>
      </c>
      <c r="C54" s="456" t="s">
        <v>23886</v>
      </c>
      <c r="D54" s="456">
        <v>2</v>
      </c>
      <c r="E54" s="1084">
        <v>0</v>
      </c>
      <c r="F54" s="1847"/>
      <c r="G54" s="54"/>
      <c r="H54" s="1076" t="s">
        <v>24229</v>
      </c>
      <c r="I54" s="1847"/>
      <c r="J54" s="1907"/>
      <c r="K54" s="1847"/>
      <c r="L54" s="1934"/>
      <c r="M54" s="1041">
        <f t="shared" si="8"/>
        <v>0</v>
      </c>
      <c r="N54" s="1934"/>
      <c r="O54" s="348"/>
      <c r="P54" s="1847"/>
      <c r="Q54" s="530">
        <f t="shared" si="9"/>
        <v>0</v>
      </c>
      <c r="R54" s="1847"/>
      <c r="S54" s="1934"/>
      <c r="T54" s="1847"/>
      <c r="U54" s="1830" t="s">
        <v>24228</v>
      </c>
      <c r="V54" s="489" t="s">
        <v>24230</v>
      </c>
      <c r="W54" s="1717"/>
      <c r="X54" s="1717"/>
      <c r="Y54" s="1847"/>
      <c r="Z54" s="54"/>
    </row>
    <row r="55" spans="2:26" ht="33" customHeight="1">
      <c r="B55" s="1897"/>
      <c r="C55" s="1847"/>
      <c r="D55" s="1847"/>
      <c r="E55" s="1847"/>
      <c r="F55" s="1847"/>
      <c r="G55" s="77"/>
      <c r="H55" s="1847"/>
      <c r="I55" s="1847"/>
      <c r="J55" s="1847"/>
      <c r="K55" s="1847"/>
      <c r="L55" s="1847"/>
      <c r="M55" s="1847"/>
      <c r="N55" s="1847"/>
      <c r="O55" s="1847"/>
      <c r="P55" s="1847"/>
      <c r="Q55" s="1847"/>
      <c r="R55" s="1847"/>
      <c r="S55" s="1847"/>
      <c r="T55" s="1847"/>
      <c r="U55" s="1847"/>
      <c r="V55" s="1847"/>
      <c r="W55" s="1847"/>
      <c r="X55" s="1847"/>
      <c r="Y55" s="1847"/>
      <c r="Z55" s="1847"/>
    </row>
    <row r="56" spans="2:26" ht="33" customHeight="1">
      <c r="B56" s="1897"/>
      <c r="C56" s="1847"/>
      <c r="D56" s="1847"/>
      <c r="E56" s="1847"/>
      <c r="F56" s="1847"/>
      <c r="G56" s="1847"/>
      <c r="H56" s="1847"/>
      <c r="I56" s="1847"/>
      <c r="J56" s="1847"/>
      <c r="K56" s="1847"/>
      <c r="L56" s="1847"/>
      <c r="M56" s="1847"/>
      <c r="N56" s="1847"/>
      <c r="O56" s="1847"/>
      <c r="P56" s="1847"/>
      <c r="Q56" s="1847"/>
      <c r="R56" s="1847"/>
      <c r="S56" s="1847"/>
      <c r="T56" s="1847"/>
      <c r="U56" s="1847"/>
      <c r="V56" s="1847"/>
      <c r="W56" s="1847"/>
      <c r="X56" s="1847"/>
      <c r="Y56" s="1847"/>
      <c r="Z56" s="1847"/>
    </row>
    <row r="57" spans="2:26" ht="33" customHeight="1">
      <c r="B57" s="1897"/>
      <c r="C57" s="1847"/>
      <c r="D57" s="1847"/>
      <c r="E57" s="1847"/>
      <c r="F57" s="1847"/>
      <c r="G57" s="1847"/>
      <c r="H57" s="1847"/>
      <c r="I57" s="1847"/>
      <c r="J57" s="1847"/>
      <c r="K57" s="1847"/>
      <c r="L57" s="1847"/>
      <c r="M57" s="1847"/>
      <c r="N57" s="1847"/>
      <c r="O57" s="1847"/>
      <c r="P57" s="1847"/>
      <c r="Q57" s="1847"/>
      <c r="R57" s="1847"/>
      <c r="S57" s="1847"/>
      <c r="T57" s="1847"/>
      <c r="U57" s="1847"/>
      <c r="V57" s="1847"/>
      <c r="W57" s="1847"/>
      <c r="X57" s="1847"/>
      <c r="Y57" s="1847"/>
      <c r="Z57" s="1847"/>
    </row>
    <row r="58" spans="2:26" ht="33" customHeight="1">
      <c r="B58" s="1897"/>
      <c r="C58" s="1847"/>
      <c r="D58" s="1847"/>
      <c r="E58" s="1847"/>
      <c r="F58" s="1847"/>
      <c r="G58" s="1847"/>
      <c r="H58" s="1847"/>
      <c r="I58" s="1847"/>
      <c r="J58" s="1847"/>
      <c r="K58" s="1847"/>
      <c r="L58" s="1847"/>
      <c r="M58" s="1847"/>
      <c r="N58" s="1847"/>
      <c r="O58" s="1847"/>
      <c r="P58" s="1847"/>
      <c r="Q58" s="1847"/>
      <c r="R58" s="1847"/>
      <c r="S58" s="1847"/>
      <c r="T58" s="1847"/>
      <c r="U58" s="1847"/>
      <c r="V58" s="1847"/>
      <c r="W58" s="1847"/>
      <c r="X58" s="1847"/>
      <c r="Y58" s="1847"/>
      <c r="Z58" s="1847"/>
    </row>
    <row r="59" spans="2:26" ht="33" customHeight="1">
      <c r="B59" s="1897"/>
      <c r="C59" s="1847"/>
      <c r="D59" s="1847"/>
      <c r="E59" s="1847"/>
      <c r="F59" s="1847"/>
      <c r="G59" s="1847"/>
      <c r="H59" s="1847"/>
      <c r="I59" s="1847"/>
      <c r="J59" s="1847"/>
      <c r="K59" s="1847"/>
      <c r="L59" s="1847"/>
      <c r="M59" s="1847"/>
      <c r="N59" s="1847"/>
      <c r="O59" s="1847"/>
      <c r="P59" s="1847"/>
      <c r="Q59" s="1847"/>
      <c r="R59" s="1847"/>
      <c r="S59" s="1847"/>
      <c r="T59" s="1847"/>
      <c r="U59" s="1847"/>
      <c r="V59" s="1847"/>
      <c r="W59" s="1847"/>
      <c r="X59" s="1847"/>
      <c r="Y59" s="1847"/>
      <c r="Z59" s="1847"/>
    </row>
    <row r="60" spans="2:26" ht="33" customHeight="1">
      <c r="B60" s="1897"/>
      <c r="C60" s="1847"/>
      <c r="D60" s="1847"/>
      <c r="E60" s="1847"/>
      <c r="F60" s="1847"/>
      <c r="G60" s="1847"/>
      <c r="H60" s="1847"/>
      <c r="I60" s="1847"/>
      <c r="J60" s="1847"/>
      <c r="K60" s="1847"/>
      <c r="L60" s="1847"/>
      <c r="M60" s="1847"/>
      <c r="N60" s="1847"/>
      <c r="O60" s="1847"/>
      <c r="P60" s="1847"/>
      <c r="Q60" s="1847"/>
      <c r="R60" s="1847"/>
      <c r="S60" s="1847"/>
      <c r="T60" s="1847"/>
      <c r="U60" s="1847"/>
      <c r="V60" s="1847"/>
      <c r="W60" s="1847"/>
      <c r="X60" s="1847"/>
      <c r="Y60" s="1847"/>
      <c r="Z60" s="1847"/>
    </row>
    <row r="61" spans="2:26" ht="33" customHeight="1">
      <c r="B61" s="1897"/>
      <c r="C61" s="1847"/>
      <c r="D61" s="1847"/>
      <c r="E61" s="1847"/>
      <c r="F61" s="1847"/>
      <c r="G61" s="1847"/>
      <c r="H61" s="1847"/>
      <c r="I61" s="1847"/>
      <c r="J61" s="1847"/>
      <c r="K61" s="1847"/>
      <c r="L61" s="1847"/>
      <c r="M61" s="1847"/>
      <c r="N61" s="1847"/>
      <c r="O61" s="1847"/>
      <c r="P61" s="1847"/>
      <c r="Q61" s="1847"/>
      <c r="R61" s="1847"/>
      <c r="S61" s="1847"/>
      <c r="T61" s="1847"/>
      <c r="U61" s="1847"/>
      <c r="V61" s="1847"/>
      <c r="W61" s="1847"/>
      <c r="X61" s="1847"/>
      <c r="Y61" s="1847"/>
      <c r="Z61" s="1847"/>
    </row>
    <row r="62" spans="2:26" ht="33" customHeight="1">
      <c r="B62" s="1897"/>
      <c r="C62" s="1847"/>
      <c r="D62" s="1847"/>
      <c r="E62" s="1847"/>
      <c r="F62" s="1847"/>
      <c r="G62" s="1847"/>
      <c r="H62" s="1847"/>
      <c r="I62" s="1847"/>
      <c r="J62" s="1847"/>
      <c r="K62" s="1847"/>
      <c r="L62" s="1847"/>
      <c r="M62" s="1847"/>
      <c r="N62" s="1847"/>
      <c r="O62" s="1847"/>
      <c r="P62" s="1847"/>
      <c r="Q62" s="1847"/>
      <c r="R62" s="1847"/>
      <c r="S62" s="1847"/>
      <c r="T62" s="1847"/>
      <c r="U62" s="1847"/>
      <c r="V62" s="1847"/>
      <c r="W62" s="1847"/>
      <c r="X62" s="1847"/>
      <c r="Y62" s="1847"/>
      <c r="Z62" s="1847"/>
    </row>
    <row r="63" spans="2:26" ht="33" customHeight="1">
      <c r="B63" s="1897"/>
      <c r="C63" s="1847"/>
      <c r="D63" s="1847"/>
      <c r="E63" s="1847"/>
      <c r="F63" s="1847"/>
      <c r="G63" s="1847"/>
      <c r="H63" s="1847"/>
      <c r="I63" s="1847"/>
      <c r="J63" s="1847"/>
      <c r="K63" s="1847"/>
      <c r="L63" s="1847"/>
      <c r="M63" s="1847"/>
      <c r="N63" s="1847"/>
      <c r="O63" s="1847"/>
      <c r="P63" s="1847"/>
      <c r="Q63" s="1847"/>
      <c r="R63" s="1847"/>
      <c r="S63" s="1847"/>
      <c r="T63" s="1847"/>
      <c r="U63" s="1847"/>
      <c r="V63" s="1847"/>
      <c r="W63" s="1847"/>
      <c r="X63" s="1847"/>
      <c r="Y63" s="1847"/>
      <c r="Z63" s="1847"/>
    </row>
    <row r="64" spans="2:26" ht="33" customHeight="1">
      <c r="B64" s="1897"/>
      <c r="C64" s="1847"/>
      <c r="D64" s="1847"/>
      <c r="E64" s="1847"/>
      <c r="F64" s="1847"/>
      <c r="G64" s="1847"/>
      <c r="H64" s="1847"/>
      <c r="I64" s="1847"/>
      <c r="J64" s="1847"/>
      <c r="K64" s="1847"/>
      <c r="L64" s="1847"/>
      <c r="M64" s="1847"/>
      <c r="N64" s="1847"/>
      <c r="O64" s="1847"/>
      <c r="P64" s="1847"/>
      <c r="Q64" s="1847"/>
      <c r="R64" s="1847"/>
      <c r="S64" s="1847"/>
      <c r="T64" s="1847"/>
      <c r="U64" s="1847"/>
      <c r="V64" s="1847"/>
      <c r="W64" s="1847"/>
      <c r="X64" s="1847"/>
      <c r="Y64" s="1847"/>
      <c r="Z64" s="1847"/>
    </row>
    <row r="65" ht="33" customHeight="1"/>
    <row r="66" ht="33" customHeight="1"/>
    <row r="67" ht="33" customHeight="1"/>
    <row r="68" ht="33" customHeight="1"/>
    <row r="69" ht="33" customHeight="1"/>
    <row r="70" ht="15" customHeight="1"/>
    <row r="71" ht="15" customHeight="1"/>
    <row r="72" ht="15" customHeight="1"/>
    <row r="73" ht="15" customHeight="1"/>
    <row r="74" ht="21" customHeight="1"/>
    <row r="75" ht="33" customHeight="1"/>
    <row r="76" ht="33" customHeight="1"/>
    <row r="77" ht="33" customHeight="1"/>
    <row r="78" ht="33" customHeight="1"/>
    <row r="79" ht="33" customHeight="1"/>
    <row r="80" ht="33" customHeight="1"/>
    <row r="81" ht="33" customHeight="1"/>
    <row r="82" ht="33" customHeight="1"/>
    <row r="84" ht="20.25" customHeight="1"/>
    <row r="85" ht="33" customHeight="1"/>
    <row r="86" ht="33" customHeight="1"/>
    <row r="87" ht="33" customHeight="1"/>
    <row r="88" ht="33" customHeight="1"/>
    <row r="89" ht="33" customHeight="1"/>
    <row r="90" ht="33" customHeight="1"/>
    <row r="91" ht="33" customHeight="1"/>
    <row r="92" ht="33" customHeight="1"/>
  </sheetData>
  <sheetProtection algorithmName="SHA-512" hashValue="K7tV1zv71H5zr5+Y73ngDN5wRqj20roROud140HS1RDfWPZjTTuN0lB9zCcyzi9BRLcmVJ1lGw+hIoLz81z2Sw==" saltValue="9o6xKCtgpouHIKCzIlCrDg==" spinCount="100000" sheet="1" objects="1" scenarios="1"/>
  <mergeCells count="9">
    <mergeCell ref="B3:J3"/>
    <mergeCell ref="U3:Z3"/>
    <mergeCell ref="O4:R4"/>
    <mergeCell ref="B21:B22"/>
    <mergeCell ref="C21:D21"/>
    <mergeCell ref="E21:F21"/>
    <mergeCell ref="U21:U22"/>
    <mergeCell ref="V21:W21"/>
    <mergeCell ref="X21:Y21"/>
  </mergeCells>
  <conditionalFormatting sqref="M32:M35">
    <cfRule type="cellIs" dxfId="55" priority="4" operator="equal">
      <formula>0</formula>
    </cfRule>
  </conditionalFormatting>
  <conditionalFormatting sqref="M8:M19">
    <cfRule type="cellIs" dxfId="54" priority="6" operator="equal">
      <formula>0</formula>
    </cfRule>
  </conditionalFormatting>
  <conditionalFormatting sqref="M20:M24">
    <cfRule type="cellIs" dxfId="53" priority="5" operator="equal">
      <formula>0</formula>
    </cfRule>
  </conditionalFormatting>
  <conditionalFormatting sqref="M25:M31">
    <cfRule type="cellIs" dxfId="52" priority="3" operator="equal">
      <formula>0</formula>
    </cfRule>
  </conditionalFormatting>
  <conditionalFormatting sqref="M36:M43">
    <cfRule type="cellIs" dxfId="51" priority="2" operator="equal">
      <formula>0</formula>
    </cfRule>
  </conditionalFormatting>
  <conditionalFormatting sqref="M46:M54">
    <cfRule type="cellIs" dxfId="50" priority="1" operator="equal">
      <formula>0</formula>
    </cfRule>
  </conditionalFormatting>
  <dataValidations count="1">
    <dataValidation type="custom" allowBlank="1" showErrorMessage="1" errorTitle="Input Error" error="Please input a numeric value" sqref="C25:F31 C36:D43 E46:E54 E8:E19">
      <formula1>ISNUMBER(C8)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B1:R39"/>
  <sheetViews>
    <sheetView showGridLines="0" topLeftCell="A25" zoomScale="80" zoomScaleNormal="80" zoomScaleSheetLayoutView="100" workbookViewId="0">
      <selection activeCell="E32" sqref="E32"/>
    </sheetView>
  </sheetViews>
  <sheetFormatPr defaultColWidth="9" defaultRowHeight="15"/>
  <cols>
    <col min="1" max="1" width="1.625" style="308" customWidth="1"/>
    <col min="2" max="2" width="52.5" style="308" customWidth="1"/>
    <col min="3" max="3" width="7.125" style="308" customWidth="1"/>
    <col min="4" max="4" width="5.5" style="308" customWidth="1"/>
    <col min="5" max="5" width="12.5" style="308" customWidth="1"/>
    <col min="6" max="6" width="1.625" style="308" customWidth="1"/>
    <col min="7" max="7" width="12.5" style="308" customWidth="1"/>
    <col min="8" max="8" width="1.625" style="308" customWidth="1"/>
    <col min="9" max="9" width="33.875" style="308" customWidth="1"/>
    <col min="10" max="11" width="1.625" style="308" customWidth="1"/>
    <col min="12" max="12" width="25" style="308" customWidth="1"/>
    <col min="13" max="13" width="1.625" style="308" customWidth="1"/>
    <col min="14" max="14" width="25" style="308" hidden="1" customWidth="1"/>
    <col min="15" max="15" width="1.625" style="308" hidden="1" customWidth="1"/>
    <col min="16" max="16" width="1.625" style="308" customWidth="1"/>
    <col min="17" max="17" width="52.375" style="308" customWidth="1"/>
    <col min="18" max="18" width="15.875" style="308" customWidth="1"/>
    <col min="19" max="16384" width="9" style="308"/>
  </cols>
  <sheetData>
    <row r="1" spans="2:18" ht="30.75" customHeight="1">
      <c r="B1" s="1029" t="s">
        <v>759</v>
      </c>
      <c r="C1" s="1029"/>
      <c r="D1" s="1029"/>
      <c r="E1" s="1029"/>
      <c r="F1" s="77"/>
      <c r="G1" s="208"/>
      <c r="H1" s="1847"/>
      <c r="I1" s="1847"/>
      <c r="J1" s="1847"/>
      <c r="K1" s="1934"/>
      <c r="L1" s="1847"/>
      <c r="M1" s="1934"/>
      <c r="N1" s="1847"/>
      <c r="O1" s="1934"/>
      <c r="P1" s="1847"/>
      <c r="Q1" s="1029" t="s">
        <v>759</v>
      </c>
      <c r="R1" s="1029"/>
    </row>
    <row r="2" spans="2:18" ht="30.75" customHeight="1">
      <c r="B2" s="1029" t="str">
        <f>Validation!B4</f>
        <v>South Staffordshire / Cambridge Water</v>
      </c>
      <c r="C2" s="1030"/>
      <c r="D2" s="1030"/>
      <c r="E2" s="1030"/>
      <c r="F2" s="77"/>
      <c r="G2" s="208"/>
      <c r="H2" s="1847"/>
      <c r="I2" s="1847"/>
      <c r="J2" s="1847"/>
      <c r="K2" s="1934"/>
      <c r="L2" s="1847"/>
      <c r="M2" s="1934"/>
      <c r="N2" s="1847"/>
      <c r="O2" s="1934"/>
      <c r="P2" s="1847"/>
      <c r="Q2" s="1029" t="str">
        <f>Validation!B4</f>
        <v>South Staffordshire / Cambridge Water</v>
      </c>
      <c r="R2" s="1030"/>
    </row>
    <row r="3" spans="2:18" ht="37.5" customHeight="1">
      <c r="B3" s="2197" t="s">
        <v>760</v>
      </c>
      <c r="C3" s="2197"/>
      <c r="D3" s="2197"/>
      <c r="E3" s="2197"/>
      <c r="F3" s="2197"/>
      <c r="G3" s="2197"/>
      <c r="H3" s="2197"/>
      <c r="I3" s="2197"/>
      <c r="J3" s="1847"/>
      <c r="K3" s="1934"/>
      <c r="L3" s="1048" t="s">
        <v>798</v>
      </c>
      <c r="M3" s="1934"/>
      <c r="N3" s="1847"/>
      <c r="O3" s="1934"/>
      <c r="P3" s="1847"/>
      <c r="Q3" s="2285" t="s">
        <v>24231</v>
      </c>
      <c r="R3" s="2285"/>
    </row>
    <row r="4" spans="2:18" ht="11.25" customHeight="1" thickBot="1">
      <c r="B4" s="196"/>
      <c r="C4" s="196"/>
      <c r="D4" s="196"/>
      <c r="E4" s="196"/>
      <c r="F4" s="49"/>
      <c r="G4" s="31"/>
      <c r="H4" s="1847"/>
      <c r="I4" s="1847"/>
      <c r="J4" s="1847"/>
      <c r="K4" s="1934"/>
      <c r="L4" s="1847"/>
      <c r="M4" s="1934"/>
      <c r="N4" s="1961" t="s">
        <v>799</v>
      </c>
      <c r="O4" s="1934"/>
      <c r="P4" s="1847"/>
      <c r="Q4" s="196"/>
      <c r="R4" s="196"/>
    </row>
    <row r="5" spans="2:18" ht="56.25" customHeight="1" thickBot="1">
      <c r="B5" s="512" t="s">
        <v>800</v>
      </c>
      <c r="C5" s="1033" t="s">
        <v>801</v>
      </c>
      <c r="D5" s="1034" t="s">
        <v>802</v>
      </c>
      <c r="E5" s="1035" t="s">
        <v>23883</v>
      </c>
      <c r="F5" s="49"/>
      <c r="G5" s="514" t="s">
        <v>806</v>
      </c>
      <c r="H5" s="1847"/>
      <c r="I5" s="514" t="s">
        <v>807</v>
      </c>
      <c r="J5" s="1847"/>
      <c r="K5" s="1934"/>
      <c r="L5" s="1847"/>
      <c r="M5" s="1934"/>
      <c r="N5" s="327" t="s">
        <v>808</v>
      </c>
      <c r="O5" s="1934"/>
      <c r="P5" s="1847"/>
      <c r="Q5" s="512" t="s">
        <v>800</v>
      </c>
      <c r="R5" s="1035" t="s">
        <v>23883</v>
      </c>
    </row>
    <row r="6" spans="2:18" ht="15" customHeight="1" thickBot="1">
      <c r="B6" s="196"/>
      <c r="C6" s="196"/>
      <c r="D6" s="196"/>
      <c r="E6" s="196"/>
      <c r="F6" s="49"/>
      <c r="G6" s="31"/>
      <c r="H6" s="1847"/>
      <c r="I6" s="1847"/>
      <c r="J6" s="1847"/>
      <c r="K6" s="1934"/>
      <c r="L6" s="1847"/>
      <c r="M6" s="1934"/>
      <c r="N6" s="1847"/>
      <c r="O6" s="1934"/>
      <c r="P6" s="1847"/>
      <c r="Q6" s="196"/>
      <c r="R6" s="196"/>
    </row>
    <row r="7" spans="2:18" ht="21" customHeight="1" thickBot="1">
      <c r="B7" s="390" t="s">
        <v>24232</v>
      </c>
      <c r="C7" s="558"/>
      <c r="D7" s="558"/>
      <c r="E7" s="558"/>
      <c r="F7" s="1062"/>
      <c r="G7" s="46"/>
      <c r="H7" s="1847"/>
      <c r="I7" s="1847"/>
      <c r="J7" s="1847"/>
      <c r="K7" s="1934"/>
      <c r="L7" s="1847"/>
      <c r="M7" s="1934"/>
      <c r="N7" s="1847"/>
      <c r="O7" s="1934"/>
      <c r="P7" s="1847"/>
      <c r="Q7" s="390" t="s">
        <v>24232</v>
      </c>
      <c r="R7" s="558"/>
    </row>
    <row r="8" spans="2:18" ht="33" customHeight="1">
      <c r="B8" s="1038" t="s">
        <v>24233</v>
      </c>
      <c r="C8" s="576" t="s">
        <v>23948</v>
      </c>
      <c r="D8" s="1039">
        <v>0</v>
      </c>
      <c r="E8" s="1040">
        <v>33837</v>
      </c>
      <c r="F8" s="77"/>
      <c r="G8" s="528" t="s">
        <v>24234</v>
      </c>
      <c r="H8" s="1847"/>
      <c r="I8" s="1905"/>
      <c r="J8" s="1847"/>
      <c r="K8" s="1934"/>
      <c r="L8" s="1041">
        <f>IF( SUM( N8:N8 ) = 0, 0, $N$5 )</f>
        <v>0</v>
      </c>
      <c r="M8" s="1934"/>
      <c r="N8" s="530">
        <f xml:space="preserve"> IF( ISNUMBER(E8 ), 0, 1 )</f>
        <v>0</v>
      </c>
      <c r="O8" s="1934"/>
      <c r="P8" s="1847"/>
      <c r="Q8" s="1038" t="s">
        <v>24233</v>
      </c>
      <c r="R8" s="1534" t="s">
        <v>24235</v>
      </c>
    </row>
    <row r="9" spans="2:18" ht="33" customHeight="1">
      <c r="B9" s="1789" t="s">
        <v>24236</v>
      </c>
      <c r="C9" s="8" t="s">
        <v>3281</v>
      </c>
      <c r="D9" s="33">
        <v>1</v>
      </c>
      <c r="E9" s="1043">
        <v>500.3</v>
      </c>
      <c r="F9" s="77"/>
      <c r="G9" s="535" t="s">
        <v>24237</v>
      </c>
      <c r="H9" s="1847"/>
      <c r="I9" s="1906"/>
      <c r="J9" s="1847"/>
      <c r="K9" s="1934"/>
      <c r="L9" s="1041">
        <f t="shared" ref="L9:L39" si="0">IF( SUM( N9:N9 ) = 0, 0, $N$5 )</f>
        <v>0</v>
      </c>
      <c r="M9" s="1934"/>
      <c r="N9" s="530">
        <f xml:space="preserve"> IF( ISNUMBER(E9 ), 0, 1 )</f>
        <v>0</v>
      </c>
      <c r="O9" s="1934"/>
      <c r="P9" s="1847"/>
      <c r="Q9" s="1789" t="s">
        <v>24236</v>
      </c>
      <c r="R9" s="1530" t="s">
        <v>24238</v>
      </c>
    </row>
    <row r="10" spans="2:18" ht="33" customHeight="1">
      <c r="B10" s="1789" t="s">
        <v>24239</v>
      </c>
      <c r="C10" s="8" t="s">
        <v>3281</v>
      </c>
      <c r="D10" s="33">
        <v>1</v>
      </c>
      <c r="E10" s="1043">
        <v>10.1</v>
      </c>
      <c r="F10" s="77"/>
      <c r="G10" s="535" t="s">
        <v>24240</v>
      </c>
      <c r="H10" s="1847"/>
      <c r="I10" s="1906"/>
      <c r="J10" s="1847"/>
      <c r="K10" s="1934"/>
      <c r="L10" s="1041">
        <f t="shared" si="0"/>
        <v>0</v>
      </c>
      <c r="M10" s="1934"/>
      <c r="N10" s="530">
        <f t="shared" ref="N10:N14" si="1" xml:space="preserve"> IF( ISNUMBER(E10 ), 0, 1 )</f>
        <v>0</v>
      </c>
      <c r="O10" s="1934"/>
      <c r="P10" s="1847"/>
      <c r="Q10" s="1789" t="s">
        <v>24239</v>
      </c>
      <c r="R10" s="1530" t="s">
        <v>24241</v>
      </c>
    </row>
    <row r="11" spans="2:18" ht="33" customHeight="1">
      <c r="B11" s="1789" t="s">
        <v>24242</v>
      </c>
      <c r="C11" s="8" t="s">
        <v>23886</v>
      </c>
      <c r="D11" s="33">
        <v>2</v>
      </c>
      <c r="E11" s="1043">
        <v>406.43</v>
      </c>
      <c r="F11" s="77"/>
      <c r="G11" s="535" t="s">
        <v>24243</v>
      </c>
      <c r="H11" s="1847"/>
      <c r="I11" s="1906"/>
      <c r="J11" s="1847"/>
      <c r="K11" s="1934"/>
      <c r="L11" s="1041">
        <f t="shared" si="0"/>
        <v>0</v>
      </c>
      <c r="M11" s="1934"/>
      <c r="N11" s="530">
        <f t="shared" si="1"/>
        <v>0</v>
      </c>
      <c r="O11" s="1934"/>
      <c r="P11" s="1847"/>
      <c r="Q11" s="1789" t="s">
        <v>24242</v>
      </c>
      <c r="R11" s="1530" t="s">
        <v>24244</v>
      </c>
    </row>
    <row r="12" spans="2:18" ht="33" customHeight="1">
      <c r="B12" s="1789" t="s">
        <v>24245</v>
      </c>
      <c r="C12" s="8" t="s">
        <v>23886</v>
      </c>
      <c r="D12" s="33">
        <v>2</v>
      </c>
      <c r="E12" s="1043">
        <v>0</v>
      </c>
      <c r="F12" s="77"/>
      <c r="G12" s="535" t="s">
        <v>24246</v>
      </c>
      <c r="H12" s="1847"/>
      <c r="I12" s="1906"/>
      <c r="J12" s="1847"/>
      <c r="K12" s="1934"/>
      <c r="L12" s="1041">
        <f t="shared" si="0"/>
        <v>0</v>
      </c>
      <c r="M12" s="1934"/>
      <c r="N12" s="530">
        <f t="shared" si="1"/>
        <v>0</v>
      </c>
      <c r="O12" s="1934"/>
      <c r="P12" s="1847"/>
      <c r="Q12" s="1789" t="s">
        <v>24245</v>
      </c>
      <c r="R12" s="1530" t="s">
        <v>24247</v>
      </c>
    </row>
    <row r="13" spans="2:18" ht="33" customHeight="1">
      <c r="B13" s="1789" t="s">
        <v>24248</v>
      </c>
      <c r="C13" s="8" t="s">
        <v>23886</v>
      </c>
      <c r="D13" s="33">
        <v>2</v>
      </c>
      <c r="E13" s="1043">
        <v>352.02</v>
      </c>
      <c r="F13" s="77"/>
      <c r="G13" s="535" t="s">
        <v>24249</v>
      </c>
      <c r="H13" s="1847"/>
      <c r="I13" s="1906"/>
      <c r="J13" s="1847"/>
      <c r="K13" s="1934"/>
      <c r="L13" s="1041">
        <f t="shared" si="0"/>
        <v>0</v>
      </c>
      <c r="M13" s="1934"/>
      <c r="N13" s="530">
        <f t="shared" si="1"/>
        <v>0</v>
      </c>
      <c r="O13" s="1934"/>
      <c r="P13" s="1847"/>
      <c r="Q13" s="1789" t="s">
        <v>24248</v>
      </c>
      <c r="R13" s="1530" t="s">
        <v>24250</v>
      </c>
    </row>
    <row r="14" spans="2:18" ht="33" customHeight="1">
      <c r="B14" s="1789" t="s">
        <v>24251</v>
      </c>
      <c r="C14" s="8" t="s">
        <v>23886</v>
      </c>
      <c r="D14" s="33">
        <v>2</v>
      </c>
      <c r="E14" s="1043">
        <v>108.62</v>
      </c>
      <c r="F14" s="77"/>
      <c r="G14" s="535" t="s">
        <v>24252</v>
      </c>
      <c r="H14" s="1847"/>
      <c r="I14" s="1906"/>
      <c r="J14" s="1847"/>
      <c r="K14" s="1934"/>
      <c r="L14" s="1041">
        <f t="shared" si="0"/>
        <v>0</v>
      </c>
      <c r="M14" s="1934"/>
      <c r="N14" s="530">
        <f t="shared" si="1"/>
        <v>0</v>
      </c>
      <c r="O14" s="1934"/>
      <c r="P14" s="1847"/>
      <c r="Q14" s="1789" t="s">
        <v>24251</v>
      </c>
      <c r="R14" s="1530" t="s">
        <v>24253</v>
      </c>
    </row>
    <row r="15" spans="2:18" ht="33" customHeight="1">
      <c r="B15" s="1789" t="s">
        <v>24254</v>
      </c>
      <c r="C15" s="8" t="s">
        <v>23886</v>
      </c>
      <c r="D15" s="33">
        <v>2</v>
      </c>
      <c r="E15" s="1043">
        <v>70.8</v>
      </c>
      <c r="F15" s="77"/>
      <c r="G15" s="535" t="s">
        <v>24255</v>
      </c>
      <c r="H15" s="1847"/>
      <c r="I15" s="1906"/>
      <c r="J15" s="1847"/>
      <c r="K15" s="1934"/>
      <c r="L15" s="1041">
        <f t="shared" si="0"/>
        <v>0</v>
      </c>
      <c r="M15" s="1934"/>
      <c r="N15" s="530">
        <f xml:space="preserve"> IF( ISNUMBER(E15 ), 0, 1 )</f>
        <v>0</v>
      </c>
      <c r="O15" s="1934"/>
      <c r="P15" s="1847"/>
      <c r="Q15" s="1789" t="s">
        <v>24254</v>
      </c>
      <c r="R15" s="1530" t="s">
        <v>24256</v>
      </c>
    </row>
    <row r="16" spans="2:18" ht="33" customHeight="1">
      <c r="B16" s="1789" t="s">
        <v>24257</v>
      </c>
      <c r="C16" s="8" t="s">
        <v>23886</v>
      </c>
      <c r="D16" s="33">
        <v>2</v>
      </c>
      <c r="E16" s="1043">
        <v>77.97</v>
      </c>
      <c r="F16" s="77"/>
      <c r="G16" s="535" t="s">
        <v>24258</v>
      </c>
      <c r="H16" s="1847"/>
      <c r="I16" s="1906"/>
      <c r="J16" s="1847"/>
      <c r="K16" s="1934"/>
      <c r="L16" s="1041">
        <f t="shared" si="0"/>
        <v>0</v>
      </c>
      <c r="M16" s="1934"/>
      <c r="N16" s="530">
        <f t="shared" ref="N16:N38" si="2" xml:space="preserve"> IF( ISNUMBER(E16 ), 0, 1 )</f>
        <v>0</v>
      </c>
      <c r="O16" s="1934"/>
      <c r="P16" s="1847"/>
      <c r="Q16" s="1789" t="s">
        <v>24257</v>
      </c>
      <c r="R16" s="1530" t="s">
        <v>24259</v>
      </c>
    </row>
    <row r="17" spans="2:18" ht="33" customHeight="1">
      <c r="B17" s="1789" t="s">
        <v>24260</v>
      </c>
      <c r="C17" s="8" t="s">
        <v>23886</v>
      </c>
      <c r="D17" s="33">
        <v>2</v>
      </c>
      <c r="E17" s="1043">
        <v>53.88</v>
      </c>
      <c r="F17" s="77"/>
      <c r="G17" s="535" t="s">
        <v>24261</v>
      </c>
      <c r="H17" s="1847"/>
      <c r="I17" s="1906"/>
      <c r="J17" s="1847"/>
      <c r="K17" s="1934"/>
      <c r="L17" s="1041">
        <f t="shared" si="0"/>
        <v>0</v>
      </c>
      <c r="M17" s="1934"/>
      <c r="N17" s="530">
        <f t="shared" si="2"/>
        <v>0</v>
      </c>
      <c r="O17" s="1934"/>
      <c r="P17" s="1847"/>
      <c r="Q17" s="1789" t="s">
        <v>24260</v>
      </c>
      <c r="R17" s="1530" t="s">
        <v>24262</v>
      </c>
    </row>
    <row r="18" spans="2:18" ht="33" customHeight="1">
      <c r="B18" s="1789" t="s">
        <v>24263</v>
      </c>
      <c r="C18" s="8" t="s">
        <v>23886</v>
      </c>
      <c r="D18" s="33">
        <v>2</v>
      </c>
      <c r="E18" s="1043">
        <v>2.19</v>
      </c>
      <c r="F18" s="77"/>
      <c r="G18" s="535" t="s">
        <v>24264</v>
      </c>
      <c r="H18" s="1847"/>
      <c r="I18" s="1906"/>
      <c r="J18" s="1847"/>
      <c r="K18" s="1934"/>
      <c r="L18" s="1041">
        <f t="shared" si="0"/>
        <v>0</v>
      </c>
      <c r="M18" s="1934"/>
      <c r="N18" s="530">
        <f t="shared" si="2"/>
        <v>0</v>
      </c>
      <c r="O18" s="1934"/>
      <c r="P18" s="1847"/>
      <c r="Q18" s="1789" t="s">
        <v>24263</v>
      </c>
      <c r="R18" s="1530" t="s">
        <v>24265</v>
      </c>
    </row>
    <row r="19" spans="2:18" ht="33" customHeight="1">
      <c r="B19" s="1789" t="s">
        <v>24266</v>
      </c>
      <c r="C19" s="8" t="s">
        <v>24267</v>
      </c>
      <c r="D19" s="33">
        <v>3</v>
      </c>
      <c r="E19" s="1043">
        <v>0.151</v>
      </c>
      <c r="F19" s="77"/>
      <c r="G19" s="535" t="s">
        <v>24268</v>
      </c>
      <c r="H19" s="1847"/>
      <c r="I19" s="1906"/>
      <c r="J19" s="1847"/>
      <c r="K19" s="1934"/>
      <c r="L19" s="1041">
        <f t="shared" si="0"/>
        <v>0</v>
      </c>
      <c r="M19" s="1934"/>
      <c r="N19" s="530">
        <f t="shared" si="2"/>
        <v>0</v>
      </c>
      <c r="O19" s="1934"/>
      <c r="P19" s="1847"/>
      <c r="Q19" s="1789" t="s">
        <v>24266</v>
      </c>
      <c r="R19" s="1530" t="s">
        <v>24269</v>
      </c>
    </row>
    <row r="20" spans="2:18" ht="33" customHeight="1">
      <c r="B20" s="1789" t="s">
        <v>24270</v>
      </c>
      <c r="C20" s="8" t="s">
        <v>24267</v>
      </c>
      <c r="D20" s="33">
        <v>3</v>
      </c>
      <c r="E20" s="1043">
        <v>0.28000000000000003</v>
      </c>
      <c r="F20" s="77"/>
      <c r="G20" s="535" t="s">
        <v>24271</v>
      </c>
      <c r="H20" s="1847"/>
      <c r="I20" s="1906"/>
      <c r="J20" s="1847"/>
      <c r="K20" s="1934"/>
      <c r="L20" s="1041">
        <f t="shared" si="0"/>
        <v>0</v>
      </c>
      <c r="M20" s="1934"/>
      <c r="N20" s="530">
        <f t="shared" si="2"/>
        <v>0</v>
      </c>
      <c r="O20" s="1934"/>
      <c r="P20" s="1847"/>
      <c r="Q20" s="1789" t="s">
        <v>24270</v>
      </c>
      <c r="R20" s="1530" t="s">
        <v>24272</v>
      </c>
    </row>
    <row r="21" spans="2:18" ht="33" customHeight="1">
      <c r="B21" s="1789" t="s">
        <v>24273</v>
      </c>
      <c r="C21" s="8" t="s">
        <v>24267</v>
      </c>
      <c r="D21" s="33">
        <v>3</v>
      </c>
      <c r="E21" s="1043">
        <v>0</v>
      </c>
      <c r="F21" s="77"/>
      <c r="G21" s="535" t="s">
        <v>24274</v>
      </c>
      <c r="H21" s="1847"/>
      <c r="I21" s="1906"/>
      <c r="J21" s="1847"/>
      <c r="K21" s="1934"/>
      <c r="L21" s="1041">
        <f t="shared" si="0"/>
        <v>0</v>
      </c>
      <c r="M21" s="1934"/>
      <c r="N21" s="530">
        <f t="shared" si="2"/>
        <v>0</v>
      </c>
      <c r="O21" s="1934"/>
      <c r="P21" s="1847"/>
      <c r="Q21" s="1789" t="s">
        <v>24273</v>
      </c>
      <c r="R21" s="1530" t="s">
        <v>24275</v>
      </c>
    </row>
    <row r="22" spans="2:18" ht="33" customHeight="1">
      <c r="B22" s="1789" t="s">
        <v>24276</v>
      </c>
      <c r="C22" s="8" t="s">
        <v>24267</v>
      </c>
      <c r="D22" s="33">
        <v>3</v>
      </c>
      <c r="E22" s="1043">
        <v>0.56899999999999995</v>
      </c>
      <c r="F22" s="77"/>
      <c r="G22" s="535" t="s">
        <v>24277</v>
      </c>
      <c r="H22" s="1847"/>
      <c r="I22" s="1906"/>
      <c r="J22" s="1847"/>
      <c r="K22" s="1934"/>
      <c r="L22" s="1041">
        <f t="shared" si="0"/>
        <v>0</v>
      </c>
      <c r="M22" s="1934"/>
      <c r="N22" s="530">
        <f t="shared" si="2"/>
        <v>0</v>
      </c>
      <c r="O22" s="1934"/>
      <c r="P22" s="1847"/>
      <c r="Q22" s="1789" t="s">
        <v>24276</v>
      </c>
      <c r="R22" s="1530" t="s">
        <v>24278</v>
      </c>
    </row>
    <row r="23" spans="2:18" ht="33" customHeight="1">
      <c r="B23" s="1789" t="s">
        <v>24279</v>
      </c>
      <c r="C23" s="8" t="s">
        <v>24267</v>
      </c>
      <c r="D23" s="33">
        <v>3</v>
      </c>
      <c r="E23" s="1043">
        <v>0</v>
      </c>
      <c r="F23" s="77"/>
      <c r="G23" s="535" t="s">
        <v>24280</v>
      </c>
      <c r="H23" s="1847"/>
      <c r="I23" s="1906"/>
      <c r="J23" s="1847"/>
      <c r="K23" s="1934"/>
      <c r="L23" s="1041">
        <f t="shared" si="0"/>
        <v>0</v>
      </c>
      <c r="M23" s="1934"/>
      <c r="N23" s="530">
        <f t="shared" si="2"/>
        <v>0</v>
      </c>
      <c r="O23" s="1934"/>
      <c r="P23" s="1847"/>
      <c r="Q23" s="1789" t="s">
        <v>24279</v>
      </c>
      <c r="R23" s="1530" t="s">
        <v>24281</v>
      </c>
    </row>
    <row r="24" spans="2:18" ht="33" customHeight="1">
      <c r="B24" s="1789" t="s">
        <v>24282</v>
      </c>
      <c r="C24" s="8" t="s">
        <v>24267</v>
      </c>
      <c r="D24" s="33">
        <v>3</v>
      </c>
      <c r="E24" s="1043">
        <v>0</v>
      </c>
      <c r="F24" s="77"/>
      <c r="G24" s="535" t="s">
        <v>24283</v>
      </c>
      <c r="H24" s="1847"/>
      <c r="I24" s="1906"/>
      <c r="J24" s="1847"/>
      <c r="K24" s="1934"/>
      <c r="L24" s="1041">
        <f>IF( SUM( N24:N24 ) = 0, 0, $N$5 )</f>
        <v>0</v>
      </c>
      <c r="M24" s="1934"/>
      <c r="N24" s="530">
        <f xml:space="preserve"> IF( ISNUMBER(E24 ), 0, 1 )</f>
        <v>0</v>
      </c>
      <c r="O24" s="1934"/>
      <c r="P24" s="1847"/>
      <c r="Q24" s="1789" t="s">
        <v>24282</v>
      </c>
      <c r="R24" s="1530" t="s">
        <v>24284</v>
      </c>
    </row>
    <row r="25" spans="2:18" ht="33" customHeight="1">
      <c r="B25" s="1789" t="s">
        <v>24285</v>
      </c>
      <c r="C25" s="8" t="s">
        <v>24267</v>
      </c>
      <c r="D25" s="33">
        <v>3</v>
      </c>
      <c r="E25" s="1043">
        <v>0</v>
      </c>
      <c r="F25" s="77"/>
      <c r="G25" s="535" t="s">
        <v>24286</v>
      </c>
      <c r="H25" s="1847"/>
      <c r="I25" s="1906"/>
      <c r="J25" s="1847"/>
      <c r="K25" s="1934"/>
      <c r="L25" s="1041">
        <f t="shared" si="0"/>
        <v>0</v>
      </c>
      <c r="M25" s="1934"/>
      <c r="N25" s="530">
        <f t="shared" si="2"/>
        <v>0</v>
      </c>
      <c r="O25" s="1934"/>
      <c r="P25" s="1847"/>
      <c r="Q25" s="1789" t="s">
        <v>24285</v>
      </c>
      <c r="R25" s="1530" t="s">
        <v>24287</v>
      </c>
    </row>
    <row r="26" spans="2:18" ht="33" customHeight="1">
      <c r="B26" s="1789" t="s">
        <v>24288</v>
      </c>
      <c r="C26" s="8" t="s">
        <v>24267</v>
      </c>
      <c r="D26" s="33">
        <v>3</v>
      </c>
      <c r="E26" s="1043">
        <v>0</v>
      </c>
      <c r="F26" s="77"/>
      <c r="G26" s="535" t="s">
        <v>24289</v>
      </c>
      <c r="H26" s="1847"/>
      <c r="I26" s="1906"/>
      <c r="J26" s="1847"/>
      <c r="K26" s="1934"/>
      <c r="L26" s="1041">
        <f t="shared" si="0"/>
        <v>0</v>
      </c>
      <c r="M26" s="1934"/>
      <c r="N26" s="530">
        <f t="shared" si="2"/>
        <v>0</v>
      </c>
      <c r="O26" s="1934"/>
      <c r="P26" s="1847"/>
      <c r="Q26" s="1789" t="s">
        <v>24288</v>
      </c>
      <c r="R26" s="1530" t="s">
        <v>24290</v>
      </c>
    </row>
    <row r="27" spans="2:18" s="67" customFormat="1" ht="33" customHeight="1">
      <c r="B27" s="1789" t="s">
        <v>24291</v>
      </c>
      <c r="C27" s="8" t="s">
        <v>1430</v>
      </c>
      <c r="D27" s="33">
        <v>0</v>
      </c>
      <c r="E27" s="1043">
        <v>113</v>
      </c>
      <c r="F27" s="247"/>
      <c r="G27" s="535" t="s">
        <v>24292</v>
      </c>
      <c r="I27" s="1095"/>
      <c r="K27" s="1934"/>
      <c r="L27" s="1041">
        <f t="shared" si="0"/>
        <v>0</v>
      </c>
      <c r="M27" s="1934"/>
      <c r="N27" s="530">
        <f t="shared" si="2"/>
        <v>0</v>
      </c>
      <c r="O27" s="1934"/>
      <c r="Q27" s="1789" t="s">
        <v>24291</v>
      </c>
      <c r="R27" s="1535" t="s">
        <v>24293</v>
      </c>
    </row>
    <row r="28" spans="2:18" s="67" customFormat="1" ht="33" customHeight="1">
      <c r="B28" s="1789" t="s">
        <v>24294</v>
      </c>
      <c r="C28" s="8" t="s">
        <v>1430</v>
      </c>
      <c r="D28" s="33">
        <v>0</v>
      </c>
      <c r="E28" s="1043">
        <v>36</v>
      </c>
      <c r="F28" s="247"/>
      <c r="G28" s="535" t="s">
        <v>24295</v>
      </c>
      <c r="I28" s="1095"/>
      <c r="K28" s="1934"/>
      <c r="L28" s="1041">
        <f t="shared" si="0"/>
        <v>0</v>
      </c>
      <c r="M28" s="1934"/>
      <c r="N28" s="530">
        <f t="shared" si="2"/>
        <v>0</v>
      </c>
      <c r="O28" s="1934"/>
      <c r="Q28" s="1789" t="s">
        <v>24294</v>
      </c>
      <c r="R28" s="1535" t="s">
        <v>24296</v>
      </c>
    </row>
    <row r="29" spans="2:18" s="67" customFormat="1" ht="33" customHeight="1">
      <c r="B29" s="1789" t="s">
        <v>24297</v>
      </c>
      <c r="C29" s="8" t="s">
        <v>1430</v>
      </c>
      <c r="D29" s="33">
        <v>0</v>
      </c>
      <c r="E29" s="1043">
        <v>2</v>
      </c>
      <c r="F29" s="247"/>
      <c r="G29" s="535" t="s">
        <v>24298</v>
      </c>
      <c r="I29" s="1095"/>
      <c r="K29" s="1934"/>
      <c r="L29" s="1041">
        <f t="shared" si="0"/>
        <v>0</v>
      </c>
      <c r="M29" s="1934"/>
      <c r="N29" s="530">
        <f t="shared" si="2"/>
        <v>0</v>
      </c>
      <c r="O29" s="1934"/>
      <c r="Q29" s="1789" t="s">
        <v>24297</v>
      </c>
      <c r="R29" s="1535" t="s">
        <v>24299</v>
      </c>
    </row>
    <row r="30" spans="2:18" s="67" customFormat="1" ht="33" customHeight="1">
      <c r="B30" s="1789" t="s">
        <v>24300</v>
      </c>
      <c r="C30" s="8" t="s">
        <v>1430</v>
      </c>
      <c r="D30" s="33">
        <v>0</v>
      </c>
      <c r="E30" s="1043">
        <v>73</v>
      </c>
      <c r="F30" s="247"/>
      <c r="G30" s="535" t="s">
        <v>24301</v>
      </c>
      <c r="I30" s="1095"/>
      <c r="K30" s="1934"/>
      <c r="L30" s="1041">
        <f t="shared" si="0"/>
        <v>0</v>
      </c>
      <c r="M30" s="1934"/>
      <c r="N30" s="530">
        <f t="shared" si="2"/>
        <v>0</v>
      </c>
      <c r="O30" s="1934"/>
      <c r="Q30" s="1789" t="s">
        <v>24300</v>
      </c>
      <c r="R30" s="1535" t="s">
        <v>24302</v>
      </c>
    </row>
    <row r="31" spans="2:18" s="67" customFormat="1" ht="33" customHeight="1">
      <c r="B31" s="1789" t="s">
        <v>24303</v>
      </c>
      <c r="C31" s="8" t="s">
        <v>1430</v>
      </c>
      <c r="D31" s="33">
        <v>0</v>
      </c>
      <c r="E31" s="1043">
        <v>2</v>
      </c>
      <c r="F31" s="247"/>
      <c r="G31" s="535" t="s">
        <v>24304</v>
      </c>
      <c r="I31" s="1095"/>
      <c r="K31" s="1934"/>
      <c r="L31" s="1041">
        <f t="shared" si="0"/>
        <v>0</v>
      </c>
      <c r="M31" s="1934"/>
      <c r="N31" s="530">
        <f t="shared" si="2"/>
        <v>0</v>
      </c>
      <c r="O31" s="1934"/>
      <c r="Q31" s="1789" t="s">
        <v>24303</v>
      </c>
      <c r="R31" s="1535" t="s">
        <v>24305</v>
      </c>
    </row>
    <row r="32" spans="2:18" ht="33" customHeight="1">
      <c r="B32" s="1789" t="s">
        <v>24306</v>
      </c>
      <c r="C32" s="8" t="s">
        <v>1430</v>
      </c>
      <c r="D32" s="33">
        <v>0</v>
      </c>
      <c r="E32" s="1043">
        <v>56</v>
      </c>
      <c r="F32" s="77"/>
      <c r="G32" s="535" t="s">
        <v>24307</v>
      </c>
      <c r="H32" s="1847"/>
      <c r="I32" s="1906"/>
      <c r="J32" s="1847"/>
      <c r="K32" s="1934"/>
      <c r="L32" s="1041">
        <f t="shared" si="0"/>
        <v>0</v>
      </c>
      <c r="M32" s="1934"/>
      <c r="N32" s="530">
        <f t="shared" si="2"/>
        <v>0</v>
      </c>
      <c r="O32" s="1934"/>
      <c r="P32" s="1847"/>
      <c r="Q32" s="1789" t="s">
        <v>24306</v>
      </c>
      <c r="R32" s="1530" t="s">
        <v>24308</v>
      </c>
    </row>
    <row r="33" spans="2:18" ht="33" customHeight="1">
      <c r="B33" s="1789" t="s">
        <v>24309</v>
      </c>
      <c r="C33" s="8" t="s">
        <v>1430</v>
      </c>
      <c r="D33" s="33">
        <v>0</v>
      </c>
      <c r="E33" s="1043">
        <v>13</v>
      </c>
      <c r="F33" s="77"/>
      <c r="G33" s="535" t="s">
        <v>24310</v>
      </c>
      <c r="H33" s="1847"/>
      <c r="I33" s="1906"/>
      <c r="J33" s="1847"/>
      <c r="K33" s="1934"/>
      <c r="L33" s="1041">
        <f t="shared" si="0"/>
        <v>0</v>
      </c>
      <c r="M33" s="1934"/>
      <c r="N33" s="530">
        <f t="shared" si="2"/>
        <v>0</v>
      </c>
      <c r="O33" s="1934"/>
      <c r="P33" s="1847"/>
      <c r="Q33" s="1789" t="s">
        <v>24309</v>
      </c>
      <c r="R33" s="1531" t="s">
        <v>24311</v>
      </c>
    </row>
    <row r="34" spans="2:18" ht="33" customHeight="1">
      <c r="B34" s="1789" t="s">
        <v>24312</v>
      </c>
      <c r="C34" s="8" t="s">
        <v>23960</v>
      </c>
      <c r="D34" s="33">
        <v>3</v>
      </c>
      <c r="E34" s="1043">
        <v>134622.77799999999</v>
      </c>
      <c r="F34" s="1089"/>
      <c r="G34" s="535" t="s">
        <v>24313</v>
      </c>
      <c r="H34" s="54"/>
      <c r="I34" s="936"/>
      <c r="J34" s="54"/>
      <c r="K34" s="1934"/>
      <c r="L34" s="1041">
        <f t="shared" si="0"/>
        <v>0</v>
      </c>
      <c r="M34" s="1934"/>
      <c r="N34" s="530">
        <f t="shared" si="2"/>
        <v>0</v>
      </c>
      <c r="O34" s="1934"/>
      <c r="P34" s="1847"/>
      <c r="Q34" s="1789" t="s">
        <v>24314</v>
      </c>
      <c r="R34" s="1532" t="s">
        <v>24315</v>
      </c>
    </row>
    <row r="35" spans="2:18" ht="33" customHeight="1">
      <c r="B35" s="1789" t="s">
        <v>24316</v>
      </c>
      <c r="C35" s="8" t="s">
        <v>23956</v>
      </c>
      <c r="D35" s="33">
        <v>2</v>
      </c>
      <c r="E35" s="1043">
        <v>126.73</v>
      </c>
      <c r="F35" s="77"/>
      <c r="G35" s="535" t="s">
        <v>24317</v>
      </c>
      <c r="H35" s="1847"/>
      <c r="I35" s="1906"/>
      <c r="J35" s="1847"/>
      <c r="K35" s="1934"/>
      <c r="L35" s="1041">
        <f t="shared" si="0"/>
        <v>0</v>
      </c>
      <c r="M35" s="1934"/>
      <c r="N35" s="530">
        <f t="shared" si="2"/>
        <v>0</v>
      </c>
      <c r="O35" s="1934"/>
      <c r="P35" s="1847"/>
      <c r="Q35" s="1789" t="s">
        <v>24316</v>
      </c>
      <c r="R35" s="1531" t="s">
        <v>24318</v>
      </c>
    </row>
    <row r="36" spans="2:18" ht="33" customHeight="1">
      <c r="B36" s="1789" t="s">
        <v>24319</v>
      </c>
      <c r="C36" s="8" t="s">
        <v>1430</v>
      </c>
      <c r="D36" s="33">
        <v>0</v>
      </c>
      <c r="E36" s="1043">
        <v>11</v>
      </c>
      <c r="F36" s="77"/>
      <c r="G36" s="535" t="s">
        <v>24320</v>
      </c>
      <c r="H36" s="1847"/>
      <c r="I36" s="1906"/>
      <c r="J36" s="1847"/>
      <c r="K36" s="1934"/>
      <c r="L36" s="1041">
        <f t="shared" si="0"/>
        <v>0</v>
      </c>
      <c r="M36" s="1934"/>
      <c r="N36" s="530">
        <f t="shared" si="2"/>
        <v>0</v>
      </c>
      <c r="O36" s="1934"/>
      <c r="P36" s="1847"/>
      <c r="Q36" s="1789" t="s">
        <v>24319</v>
      </c>
      <c r="R36" s="1532" t="s">
        <v>24321</v>
      </c>
    </row>
    <row r="37" spans="2:18" ht="33" customHeight="1">
      <c r="B37" s="1789" t="s">
        <v>24322</v>
      </c>
      <c r="C37" s="8" t="s">
        <v>23886</v>
      </c>
      <c r="D37" s="33">
        <v>2</v>
      </c>
      <c r="E37" s="1043">
        <v>0.14000000000000001</v>
      </c>
      <c r="F37" s="77"/>
      <c r="G37" s="535" t="s">
        <v>24323</v>
      </c>
      <c r="H37" s="1847"/>
      <c r="I37" s="1906"/>
      <c r="J37" s="1847"/>
      <c r="K37" s="1934"/>
      <c r="L37" s="1041">
        <f t="shared" si="0"/>
        <v>0</v>
      </c>
      <c r="M37" s="1934"/>
      <c r="N37" s="530">
        <f t="shared" si="2"/>
        <v>0</v>
      </c>
      <c r="O37" s="1934"/>
      <c r="P37" s="1847"/>
      <c r="Q37" s="1789" t="s">
        <v>24322</v>
      </c>
      <c r="R37" s="1532" t="s">
        <v>24324</v>
      </c>
    </row>
    <row r="38" spans="2:18" ht="33" customHeight="1">
      <c r="B38" s="1789" t="s">
        <v>24325</v>
      </c>
      <c r="C38" s="8" t="s">
        <v>1430</v>
      </c>
      <c r="D38" s="33">
        <v>0</v>
      </c>
      <c r="E38" s="1043">
        <v>16</v>
      </c>
      <c r="F38" s="77"/>
      <c r="G38" s="535" t="s">
        <v>24326</v>
      </c>
      <c r="H38" s="1847"/>
      <c r="I38" s="1906"/>
      <c r="J38" s="1847"/>
      <c r="K38" s="1934"/>
      <c r="L38" s="1041">
        <f t="shared" si="0"/>
        <v>0</v>
      </c>
      <c r="M38" s="1934"/>
      <c r="N38" s="530">
        <f t="shared" si="2"/>
        <v>0</v>
      </c>
      <c r="O38" s="1934"/>
      <c r="P38" s="1847"/>
      <c r="Q38" s="1789" t="s">
        <v>24325</v>
      </c>
      <c r="R38" s="1532" t="s">
        <v>24327</v>
      </c>
    </row>
    <row r="39" spans="2:18" ht="33" customHeight="1" thickBot="1">
      <c r="B39" s="1799" t="s">
        <v>24328</v>
      </c>
      <c r="C39" s="570" t="s">
        <v>23886</v>
      </c>
      <c r="D39" s="1046">
        <v>2</v>
      </c>
      <c r="E39" s="994">
        <v>44.33</v>
      </c>
      <c r="F39" s="77"/>
      <c r="G39" s="571" t="s">
        <v>24329</v>
      </c>
      <c r="H39" s="1847"/>
      <c r="I39" s="1907"/>
      <c r="J39" s="1847"/>
      <c r="K39" s="1934"/>
      <c r="L39" s="1041">
        <f t="shared" si="0"/>
        <v>0</v>
      </c>
      <c r="M39" s="1934"/>
      <c r="N39" s="530">
        <f xml:space="preserve"> IF( ISNUMBER(E39 ), 0, 1 )</f>
        <v>0</v>
      </c>
      <c r="O39" s="1934"/>
      <c r="P39" s="1847"/>
      <c r="Q39" s="1799" t="s">
        <v>24328</v>
      </c>
      <c r="R39" s="1533" t="s">
        <v>24330</v>
      </c>
    </row>
  </sheetData>
  <sheetProtection algorithmName="SHA-512" hashValue="JwHDrNhU/qzzo47m8n+jO5rqxHAEBtoyRW3ddk55dqD7RC3JoB6gCZbtyoDhk7dDZz/le8LmYnCzRe1itNbRwg==" saltValue="cyGqZncLYQIPCq2RLMlQsg==" spinCount="100000" sheet="1" objects="1" scenarios="1"/>
  <mergeCells count="2">
    <mergeCell ref="B3:I3"/>
    <mergeCell ref="Q3:R3"/>
  </mergeCells>
  <conditionalFormatting sqref="L8:L17">
    <cfRule type="cellIs" dxfId="49" priority="3" operator="equal">
      <formula>0</formula>
    </cfRule>
  </conditionalFormatting>
  <conditionalFormatting sqref="L18:L22">
    <cfRule type="cellIs" dxfId="48" priority="2" operator="equal">
      <formula>0</formula>
    </cfRule>
  </conditionalFormatting>
  <conditionalFormatting sqref="L23:L39">
    <cfRule type="cellIs" dxfId="47" priority="1" operator="equal">
      <formula>0</formula>
    </cfRule>
  </conditionalFormatting>
  <dataValidations count="1">
    <dataValidation type="custom" allowBlank="1" showErrorMessage="1" errorTitle="Input Error" error="Please enter a numeric value." sqref="E8:E39">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B1:S41"/>
  <sheetViews>
    <sheetView showGridLines="0" topLeftCell="A24" zoomScale="80" zoomScaleNormal="80" zoomScaleSheetLayoutView="100" workbookViewId="0">
      <selection activeCell="E34" sqref="E34"/>
    </sheetView>
  </sheetViews>
  <sheetFormatPr defaultColWidth="9" defaultRowHeight="15"/>
  <cols>
    <col min="1" max="1" width="1.875" style="308" customWidth="1"/>
    <col min="2" max="2" width="52.5" style="308" customWidth="1"/>
    <col min="3" max="3" width="7" style="308" customWidth="1"/>
    <col min="4" max="4" width="5.375" style="308" customWidth="1"/>
    <col min="5" max="5" width="12.5" style="308" customWidth="1"/>
    <col min="6" max="6" width="1.625" style="308" customWidth="1"/>
    <col min="7" max="7" width="12.5" style="308" customWidth="1"/>
    <col min="8" max="8" width="1.375" style="308" customWidth="1"/>
    <col min="9" max="9" width="33.625" style="308" customWidth="1"/>
    <col min="10" max="11" width="1.625" style="308" customWidth="1"/>
    <col min="12" max="12" width="25" style="308" customWidth="1"/>
    <col min="13" max="13" width="1.625" style="308" customWidth="1"/>
    <col min="14" max="14" width="24.875" style="308" hidden="1" customWidth="1"/>
    <col min="15" max="15" width="1.625" style="308" hidden="1" customWidth="1"/>
    <col min="16" max="16" width="1.625" style="308" customWidth="1"/>
    <col min="17" max="17" width="52.5" style="308" customWidth="1"/>
    <col min="18" max="18" width="12.5" style="308" customWidth="1"/>
    <col min="19" max="19" width="1.625" style="308" customWidth="1"/>
    <col min="20" max="16384" width="9" style="308"/>
  </cols>
  <sheetData>
    <row r="1" spans="2:19" ht="30.75" customHeight="1">
      <c r="B1" s="1029" t="s">
        <v>761</v>
      </c>
      <c r="C1" s="1029"/>
      <c r="D1" s="1029"/>
      <c r="E1" s="1029"/>
      <c r="F1" s="1029"/>
      <c r="G1" s="31"/>
      <c r="H1" s="1847"/>
      <c r="I1" s="1847"/>
      <c r="J1" s="1847"/>
      <c r="K1" s="1934"/>
      <c r="L1" s="1847"/>
      <c r="M1" s="1934"/>
      <c r="N1" s="1847"/>
      <c r="O1" s="1934"/>
      <c r="P1" s="1847"/>
      <c r="Q1" s="1029" t="s">
        <v>761</v>
      </c>
      <c r="R1" s="1029"/>
      <c r="S1" s="1029"/>
    </row>
    <row r="2" spans="2:19" ht="30.75" customHeight="1">
      <c r="B2" s="1029" t="str">
        <f>Validation!B4</f>
        <v>South Staffordshire / Cambridge Water</v>
      </c>
      <c r="C2" s="1030"/>
      <c r="D2" s="1030"/>
      <c r="E2" s="1030"/>
      <c r="F2" s="1030"/>
      <c r="G2" s="31"/>
      <c r="H2" s="1847"/>
      <c r="I2" s="1847"/>
      <c r="J2" s="1847"/>
      <c r="K2" s="1934"/>
      <c r="L2" s="1847"/>
      <c r="M2" s="1934"/>
      <c r="N2" s="1847"/>
      <c r="O2" s="1934"/>
      <c r="P2" s="1847"/>
      <c r="Q2" s="1029" t="str">
        <f>Validation!B4</f>
        <v>South Staffordshire / Cambridge Water</v>
      </c>
      <c r="R2" s="1030"/>
      <c r="S2" s="1030"/>
    </row>
    <row r="3" spans="2:19" ht="45" customHeight="1">
      <c r="B3" s="2197" t="s">
        <v>762</v>
      </c>
      <c r="C3" s="2197"/>
      <c r="D3" s="2197"/>
      <c r="E3" s="2197"/>
      <c r="F3" s="2197"/>
      <c r="G3" s="2197"/>
      <c r="H3" s="2197"/>
      <c r="I3" s="2197"/>
      <c r="J3" s="1847"/>
      <c r="K3" s="1934"/>
      <c r="L3" s="1048" t="s">
        <v>798</v>
      </c>
      <c r="M3" s="1934"/>
      <c r="N3" s="1847"/>
      <c r="O3" s="1934"/>
      <c r="P3" s="1847"/>
      <c r="Q3" s="2197" t="s">
        <v>762</v>
      </c>
      <c r="R3" s="2197"/>
      <c r="S3" s="2197"/>
    </row>
    <row r="4" spans="2:19" ht="11.25" customHeight="1" thickBot="1">
      <c r="B4" s="196"/>
      <c r="C4" s="196"/>
      <c r="D4" s="196"/>
      <c r="E4" s="196"/>
      <c r="F4" s="49"/>
      <c r="G4" s="31"/>
      <c r="H4" s="1847"/>
      <c r="I4" s="1847"/>
      <c r="J4" s="1847"/>
      <c r="K4" s="1934"/>
      <c r="L4" s="1847"/>
      <c r="M4" s="1934"/>
      <c r="N4" s="1961" t="s">
        <v>799</v>
      </c>
      <c r="O4" s="1934"/>
      <c r="P4" s="1847"/>
      <c r="Q4" s="196"/>
      <c r="R4" s="196"/>
      <c r="S4" s="49"/>
    </row>
    <row r="5" spans="2:19" ht="56.25" customHeight="1" thickBot="1">
      <c r="B5" s="512" t="s">
        <v>800</v>
      </c>
      <c r="C5" s="1033" t="s">
        <v>801</v>
      </c>
      <c r="D5" s="1034" t="s">
        <v>802</v>
      </c>
      <c r="E5" s="1035" t="s">
        <v>23883</v>
      </c>
      <c r="F5" s="49"/>
      <c r="G5" s="514" t="s">
        <v>806</v>
      </c>
      <c r="H5" s="1847"/>
      <c r="I5" s="514" t="s">
        <v>807</v>
      </c>
      <c r="J5" s="1847"/>
      <c r="K5" s="1934"/>
      <c r="L5" s="1847"/>
      <c r="M5" s="1934"/>
      <c r="N5" s="327" t="s">
        <v>808</v>
      </c>
      <c r="O5" s="1934"/>
      <c r="P5" s="1847"/>
      <c r="Q5" s="512" t="s">
        <v>800</v>
      </c>
      <c r="R5" s="513" t="s">
        <v>23883</v>
      </c>
      <c r="S5" s="49"/>
    </row>
    <row r="6" spans="2:19" ht="14.25" customHeight="1" thickBot="1">
      <c r="B6" s="90"/>
      <c r="C6" s="90"/>
      <c r="D6" s="90"/>
      <c r="E6" s="156"/>
      <c r="F6" s="77"/>
      <c r="G6" s="66"/>
      <c r="H6" s="1847"/>
      <c r="I6" s="1847"/>
      <c r="J6" s="1847"/>
      <c r="K6" s="1934"/>
      <c r="L6" s="1847"/>
      <c r="M6" s="1934"/>
      <c r="N6" s="1847"/>
      <c r="O6" s="1934"/>
      <c r="P6" s="1847"/>
      <c r="Q6" s="90"/>
      <c r="R6" s="156"/>
      <c r="S6" s="77"/>
    </row>
    <row r="7" spans="2:19" ht="21" customHeight="1" thickBot="1">
      <c r="B7" s="390" t="s">
        <v>24331</v>
      </c>
      <c r="C7" s="558"/>
      <c r="D7" s="558"/>
      <c r="E7" s="558"/>
      <c r="F7" s="1062"/>
      <c r="G7" s="46"/>
      <c r="H7" s="1847"/>
      <c r="I7" s="1847"/>
      <c r="J7" s="1847"/>
      <c r="K7" s="1934"/>
      <c r="L7" s="1847"/>
      <c r="M7" s="1934"/>
      <c r="N7" s="1847"/>
      <c r="O7" s="1934"/>
      <c r="P7" s="1847"/>
      <c r="Q7" s="390" t="s">
        <v>24331</v>
      </c>
      <c r="R7" s="558"/>
      <c r="S7" s="1062"/>
    </row>
    <row r="8" spans="2:19" ht="28.5" customHeight="1">
      <c r="B8" s="1038" t="s">
        <v>24332</v>
      </c>
      <c r="C8" s="576" t="s">
        <v>23952</v>
      </c>
      <c r="D8" s="1039">
        <v>1</v>
      </c>
      <c r="E8" s="1040">
        <v>8622.1</v>
      </c>
      <c r="F8" s="1062"/>
      <c r="G8" s="528" t="s">
        <v>24333</v>
      </c>
      <c r="H8" s="1847"/>
      <c r="I8" s="1905"/>
      <c r="J8" s="1847"/>
      <c r="K8" s="1934"/>
      <c r="L8" s="1041">
        <f>IF( SUM( N8:N8 ) = 0, 0, $N$5 )</f>
        <v>0</v>
      </c>
      <c r="M8" s="1934"/>
      <c r="N8" s="530">
        <f xml:space="preserve"> IF( ISNUMBER(E8 ), 0, 1 )</f>
        <v>0</v>
      </c>
      <c r="O8" s="1934"/>
      <c r="P8" s="1847"/>
      <c r="Q8" s="1038" t="s">
        <v>24332</v>
      </c>
      <c r="R8" s="1094" t="s">
        <v>24334</v>
      </c>
      <c r="S8" s="1062"/>
    </row>
    <row r="9" spans="2:19" ht="28.5" customHeight="1">
      <c r="B9" s="1789" t="s">
        <v>24335</v>
      </c>
      <c r="C9" s="8" t="s">
        <v>23952</v>
      </c>
      <c r="D9" s="33">
        <v>1</v>
      </c>
      <c r="E9" s="1043">
        <v>0</v>
      </c>
      <c r="F9" s="1062"/>
      <c r="G9" s="535" t="s">
        <v>24336</v>
      </c>
      <c r="H9" s="1847"/>
      <c r="I9" s="1906"/>
      <c r="J9" s="1847"/>
      <c r="K9" s="1934"/>
      <c r="L9" s="1041">
        <f t="shared" ref="L9:L15" si="0">IF( SUM( N9:N9 ) = 0, 0, $N$5 )</f>
        <v>0</v>
      </c>
      <c r="M9" s="1934"/>
      <c r="N9" s="530">
        <f xml:space="preserve"> IF( ISNUMBER(E9 ), 0, 1 )</f>
        <v>0</v>
      </c>
      <c r="O9" s="1934"/>
      <c r="P9" s="1847"/>
      <c r="Q9" s="1789" t="s">
        <v>24335</v>
      </c>
      <c r="R9" s="1045" t="s">
        <v>24337</v>
      </c>
      <c r="S9" s="1062"/>
    </row>
    <row r="10" spans="2:19" ht="28.5" customHeight="1">
      <c r="B10" s="1789" t="s">
        <v>24338</v>
      </c>
      <c r="C10" s="8" t="s">
        <v>23952</v>
      </c>
      <c r="D10" s="33">
        <v>1</v>
      </c>
      <c r="E10" s="1043">
        <v>33.1</v>
      </c>
      <c r="F10" s="77"/>
      <c r="G10" s="535" t="s">
        <v>24339</v>
      </c>
      <c r="H10" s="1847"/>
      <c r="I10" s="1906"/>
      <c r="J10" s="1847"/>
      <c r="K10" s="1934"/>
      <c r="L10" s="1041">
        <f t="shared" si="0"/>
        <v>0</v>
      </c>
      <c r="M10" s="1934"/>
      <c r="N10" s="530">
        <f t="shared" ref="N10:N15" si="1" xml:space="preserve"> IF( ISNUMBER(E10 ), 0, 1 )</f>
        <v>0</v>
      </c>
      <c r="O10" s="1934"/>
      <c r="P10" s="1847"/>
      <c r="Q10" s="1789" t="s">
        <v>24338</v>
      </c>
      <c r="R10" s="1045" t="s">
        <v>24340</v>
      </c>
      <c r="S10" s="77"/>
    </row>
    <row r="11" spans="2:19" ht="28.5" customHeight="1">
      <c r="B11" s="1789" t="s">
        <v>24341</v>
      </c>
      <c r="C11" s="8" t="s">
        <v>23952</v>
      </c>
      <c r="D11" s="33">
        <v>1</v>
      </c>
      <c r="E11" s="1043">
        <v>43</v>
      </c>
      <c r="F11" s="77"/>
      <c r="G11" s="535" t="s">
        <v>24342</v>
      </c>
      <c r="H11" s="1847"/>
      <c r="I11" s="1906"/>
      <c r="J11" s="1847"/>
      <c r="K11" s="1934"/>
      <c r="L11" s="1041">
        <f t="shared" si="0"/>
        <v>0</v>
      </c>
      <c r="M11" s="1934"/>
      <c r="N11" s="530">
        <f t="shared" si="1"/>
        <v>0</v>
      </c>
      <c r="O11" s="1934"/>
      <c r="P11" s="1847"/>
      <c r="Q11" s="1789" t="s">
        <v>24341</v>
      </c>
      <c r="R11" s="1045" t="s">
        <v>24343</v>
      </c>
      <c r="S11" s="77"/>
    </row>
    <row r="12" spans="2:19" ht="28.5" customHeight="1">
      <c r="B12" s="1789" t="s">
        <v>24344</v>
      </c>
      <c r="C12" s="8" t="s">
        <v>23952</v>
      </c>
      <c r="D12" s="33">
        <v>1</v>
      </c>
      <c r="E12" s="1043">
        <v>7637.5</v>
      </c>
      <c r="F12" s="77"/>
      <c r="G12" s="535" t="s">
        <v>24345</v>
      </c>
      <c r="H12" s="1847"/>
      <c r="I12" s="1906"/>
      <c r="J12" s="1847"/>
      <c r="K12" s="1934"/>
      <c r="L12" s="1041">
        <f t="shared" si="0"/>
        <v>0</v>
      </c>
      <c r="M12" s="1934"/>
      <c r="N12" s="530">
        <f t="shared" si="1"/>
        <v>0</v>
      </c>
      <c r="O12" s="1934"/>
      <c r="P12" s="1847"/>
      <c r="Q12" s="1789" t="s">
        <v>24344</v>
      </c>
      <c r="R12" s="1045" t="s">
        <v>24346</v>
      </c>
      <c r="S12" s="77"/>
    </row>
    <row r="13" spans="2:19" ht="28.5" customHeight="1">
      <c r="B13" s="1789" t="s">
        <v>24347</v>
      </c>
      <c r="C13" s="8" t="s">
        <v>23952</v>
      </c>
      <c r="D13" s="33">
        <v>1</v>
      </c>
      <c r="E13" s="1043">
        <v>319.10000000000002</v>
      </c>
      <c r="F13" s="77"/>
      <c r="G13" s="535" t="s">
        <v>24348</v>
      </c>
      <c r="H13" s="1847"/>
      <c r="I13" s="1906"/>
      <c r="J13" s="1847"/>
      <c r="K13" s="1934"/>
      <c r="L13" s="1041">
        <f t="shared" si="0"/>
        <v>0</v>
      </c>
      <c r="M13" s="1934"/>
      <c r="N13" s="530">
        <f t="shared" si="1"/>
        <v>0</v>
      </c>
      <c r="O13" s="1934"/>
      <c r="P13" s="1847"/>
      <c r="Q13" s="1789" t="s">
        <v>24347</v>
      </c>
      <c r="R13" s="1045" t="s">
        <v>24349</v>
      </c>
      <c r="S13" s="77"/>
    </row>
    <row r="14" spans="2:19" ht="28.5" customHeight="1">
      <c r="B14" s="1789" t="s">
        <v>24350</v>
      </c>
      <c r="C14" s="8" t="s">
        <v>23952</v>
      </c>
      <c r="D14" s="33">
        <v>1</v>
      </c>
      <c r="E14" s="1043">
        <v>324.8</v>
      </c>
      <c r="F14" s="77"/>
      <c r="G14" s="535" t="s">
        <v>24351</v>
      </c>
      <c r="H14" s="1847"/>
      <c r="I14" s="1906"/>
      <c r="J14" s="1847"/>
      <c r="K14" s="1934"/>
      <c r="L14" s="1041">
        <f t="shared" si="0"/>
        <v>0</v>
      </c>
      <c r="M14" s="1934"/>
      <c r="N14" s="530">
        <f t="shared" si="1"/>
        <v>0</v>
      </c>
      <c r="O14" s="1934"/>
      <c r="P14" s="1847"/>
      <c r="Q14" s="1789" t="s">
        <v>24350</v>
      </c>
      <c r="R14" s="1045" t="s">
        <v>24352</v>
      </c>
      <c r="S14" s="77"/>
    </row>
    <row r="15" spans="2:19" ht="28.5" customHeight="1" thickBot="1">
      <c r="B15" s="1799" t="s">
        <v>24353</v>
      </c>
      <c r="C15" s="570" t="s">
        <v>23952</v>
      </c>
      <c r="D15" s="1046">
        <v>1</v>
      </c>
      <c r="E15" s="994">
        <v>340.7</v>
      </c>
      <c r="F15" s="77"/>
      <c r="G15" s="571" t="s">
        <v>24354</v>
      </c>
      <c r="H15" s="1847"/>
      <c r="I15" s="1907"/>
      <c r="J15" s="1847"/>
      <c r="K15" s="1934"/>
      <c r="L15" s="1041">
        <f t="shared" si="0"/>
        <v>0</v>
      </c>
      <c r="M15" s="1934"/>
      <c r="N15" s="530">
        <f t="shared" si="1"/>
        <v>0</v>
      </c>
      <c r="O15" s="1934"/>
      <c r="P15" s="1847"/>
      <c r="Q15" s="1799" t="s">
        <v>24353</v>
      </c>
      <c r="R15" s="614" t="s">
        <v>24355</v>
      </c>
      <c r="S15" s="77"/>
    </row>
    <row r="16" spans="2:19" ht="15" customHeight="1" thickBot="1">
      <c r="B16" s="1847"/>
      <c r="C16" s="1847"/>
      <c r="D16" s="1847"/>
      <c r="E16" s="1847"/>
      <c r="F16" s="1847"/>
      <c r="G16" s="1847"/>
      <c r="H16" s="1847"/>
      <c r="I16" s="1847"/>
      <c r="J16" s="1847"/>
      <c r="K16" s="1934"/>
      <c r="L16" s="1847"/>
      <c r="M16" s="1934"/>
      <c r="N16" s="1847"/>
      <c r="O16" s="1934"/>
      <c r="P16" s="1847"/>
      <c r="Q16" s="1847"/>
      <c r="R16" s="1847"/>
      <c r="S16" s="1847"/>
    </row>
    <row r="17" spans="2:19" ht="21" customHeight="1" thickBot="1">
      <c r="B17" s="390" t="s">
        <v>24356</v>
      </c>
      <c r="C17" s="558"/>
      <c r="D17" s="558"/>
      <c r="E17" s="558"/>
      <c r="F17" s="1062"/>
      <c r="G17" s="46"/>
      <c r="H17" s="1847"/>
      <c r="I17" s="1847"/>
      <c r="J17" s="1847"/>
      <c r="K17" s="1934"/>
      <c r="L17" s="1847"/>
      <c r="M17" s="1934"/>
      <c r="N17" s="1847"/>
      <c r="O17" s="1934"/>
      <c r="P17" s="1847"/>
      <c r="Q17" s="390" t="s">
        <v>24356</v>
      </c>
      <c r="R17" s="558"/>
      <c r="S17" s="1062"/>
    </row>
    <row r="18" spans="2:19" ht="28.5" customHeight="1">
      <c r="B18" s="1038" t="s">
        <v>24357</v>
      </c>
      <c r="C18" s="576" t="s">
        <v>1430</v>
      </c>
      <c r="D18" s="1039">
        <v>0</v>
      </c>
      <c r="E18" s="1040">
        <v>150479</v>
      </c>
      <c r="F18" s="77"/>
      <c r="G18" s="528" t="s">
        <v>24358</v>
      </c>
      <c r="H18" s="1847"/>
      <c r="I18" s="1905"/>
      <c r="J18" s="1847"/>
      <c r="K18" s="1934"/>
      <c r="L18" s="1041">
        <f t="shared" ref="L18:L20" si="2">IF( SUM( N18:N18 ) = 0, 0, $N$5 )</f>
        <v>0</v>
      </c>
      <c r="M18" s="1934"/>
      <c r="N18" s="530">
        <f t="shared" ref="N18:N20" si="3" xml:space="preserve"> IF( ISNUMBER(E18 ), 0, 1 )</f>
        <v>0</v>
      </c>
      <c r="O18" s="1934"/>
      <c r="P18" s="1847"/>
      <c r="Q18" s="1038" t="s">
        <v>24357</v>
      </c>
      <c r="R18" s="1094" t="s">
        <v>24359</v>
      </c>
      <c r="S18" s="77"/>
    </row>
    <row r="19" spans="2:19" ht="28.5" customHeight="1">
      <c r="B19" s="1789" t="s">
        <v>24360</v>
      </c>
      <c r="C19" s="8" t="s">
        <v>1430</v>
      </c>
      <c r="D19" s="33">
        <v>0</v>
      </c>
      <c r="E19" s="1043">
        <v>1437</v>
      </c>
      <c r="F19" s="77"/>
      <c r="G19" s="535" t="s">
        <v>24361</v>
      </c>
      <c r="H19" s="1847"/>
      <c r="I19" s="1906"/>
      <c r="J19" s="1847"/>
      <c r="K19" s="1934"/>
      <c r="L19" s="1041">
        <f t="shared" si="2"/>
        <v>0</v>
      </c>
      <c r="M19" s="1934"/>
      <c r="N19" s="530">
        <f t="shared" si="3"/>
        <v>0</v>
      </c>
      <c r="O19" s="1934"/>
      <c r="P19" s="1847"/>
      <c r="Q19" s="1789" t="s">
        <v>24360</v>
      </c>
      <c r="R19" s="1045" t="s">
        <v>24362</v>
      </c>
      <c r="S19" s="77"/>
    </row>
    <row r="20" spans="2:19" ht="28.5" customHeight="1" thickBot="1">
      <c r="B20" s="1799" t="s">
        <v>24363</v>
      </c>
      <c r="C20" s="570" t="s">
        <v>1430</v>
      </c>
      <c r="D20" s="1046">
        <v>0</v>
      </c>
      <c r="E20" s="994">
        <v>432683</v>
      </c>
      <c r="F20" s="77"/>
      <c r="G20" s="571" t="s">
        <v>24364</v>
      </c>
      <c r="H20" s="1847"/>
      <c r="I20" s="1907"/>
      <c r="J20" s="1847"/>
      <c r="K20" s="1934"/>
      <c r="L20" s="1041">
        <f t="shared" si="2"/>
        <v>0</v>
      </c>
      <c r="M20" s="1934"/>
      <c r="N20" s="530">
        <f t="shared" si="3"/>
        <v>0</v>
      </c>
      <c r="O20" s="1934"/>
      <c r="P20" s="1847"/>
      <c r="Q20" s="1799" t="s">
        <v>24363</v>
      </c>
      <c r="R20" s="614" t="s">
        <v>24365</v>
      </c>
      <c r="S20" s="77"/>
    </row>
    <row r="21" spans="2:19" ht="15" customHeight="1" thickBot="1">
      <c r="B21" s="1847"/>
      <c r="C21" s="1847"/>
      <c r="D21" s="1847"/>
      <c r="E21" s="1847"/>
      <c r="F21" s="1847"/>
      <c r="G21" s="1847"/>
      <c r="H21" s="1847"/>
      <c r="I21" s="1847"/>
      <c r="J21" s="1847"/>
      <c r="K21" s="1934"/>
      <c r="L21" s="1847"/>
      <c r="M21" s="1934"/>
      <c r="N21" s="1847"/>
      <c r="O21" s="1934"/>
      <c r="P21" s="1847"/>
      <c r="Q21" s="1847"/>
      <c r="R21" s="1847"/>
      <c r="S21" s="1847"/>
    </row>
    <row r="22" spans="2:19" ht="21" customHeight="1" thickBot="1">
      <c r="B22" s="390" t="s">
        <v>24366</v>
      </c>
      <c r="C22" s="558"/>
      <c r="D22" s="558"/>
      <c r="E22" s="558"/>
      <c r="F22" s="1062"/>
      <c r="G22" s="46"/>
      <c r="H22" s="1847"/>
      <c r="I22" s="1847"/>
      <c r="J22" s="1847"/>
      <c r="K22" s="1934"/>
      <c r="L22" s="1847"/>
      <c r="M22" s="1934"/>
      <c r="N22" s="1847"/>
      <c r="O22" s="1934"/>
      <c r="P22" s="1847"/>
      <c r="Q22" s="390" t="s">
        <v>24366</v>
      </c>
      <c r="R22" s="558"/>
      <c r="S22" s="1062"/>
    </row>
    <row r="23" spans="2:19" ht="28.5" customHeight="1">
      <c r="B23" s="1038" t="s">
        <v>24367</v>
      </c>
      <c r="C23" s="576" t="s">
        <v>23952</v>
      </c>
      <c r="D23" s="1039">
        <v>1</v>
      </c>
      <c r="E23" s="1040">
        <v>116.3</v>
      </c>
      <c r="F23" s="77"/>
      <c r="G23" s="528" t="s">
        <v>24368</v>
      </c>
      <c r="H23" s="1847"/>
      <c r="I23" s="1905"/>
      <c r="J23" s="1847"/>
      <c r="K23" s="1934"/>
      <c r="L23" s="1041">
        <f t="shared" ref="L23:L39" si="4">IF( SUM( N23:N23 ) = 0, 0, $N$5 )</f>
        <v>0</v>
      </c>
      <c r="M23" s="1934"/>
      <c r="N23" s="530">
        <f t="shared" ref="N23:N38" si="5" xml:space="preserve"> IF( ISNUMBER(E23 ), 0, 1 )</f>
        <v>0</v>
      </c>
      <c r="O23" s="1934"/>
      <c r="P23" s="1847"/>
      <c r="Q23" s="1038" t="s">
        <v>24367</v>
      </c>
      <c r="R23" s="1094" t="s">
        <v>24369</v>
      </c>
      <c r="S23" s="77"/>
    </row>
    <row r="24" spans="2:19" ht="28.5" customHeight="1">
      <c r="B24" s="1789" t="s">
        <v>24370</v>
      </c>
      <c r="C24" s="8" t="s">
        <v>23952</v>
      </c>
      <c r="D24" s="33">
        <v>1</v>
      </c>
      <c r="E24" s="1043">
        <v>107.4</v>
      </c>
      <c r="F24" s="77"/>
      <c r="G24" s="535" t="s">
        <v>24371</v>
      </c>
      <c r="H24" s="1847"/>
      <c r="I24" s="1906"/>
      <c r="J24" s="1847"/>
      <c r="K24" s="1934"/>
      <c r="L24" s="1041">
        <f>IF( SUM( N24:N24 ) = 0, 0, $N$5 )</f>
        <v>0</v>
      </c>
      <c r="M24" s="1934"/>
      <c r="N24" s="530">
        <f xml:space="preserve"> IF( ISNUMBER(E24 ), 0, 1 )</f>
        <v>0</v>
      </c>
      <c r="O24" s="1934"/>
      <c r="P24" s="1847"/>
      <c r="Q24" s="1789" t="s">
        <v>24370</v>
      </c>
      <c r="R24" s="1045" t="s">
        <v>24372</v>
      </c>
      <c r="S24" s="77"/>
    </row>
    <row r="25" spans="2:19" ht="28.5" customHeight="1">
      <c r="B25" s="1789" t="s">
        <v>24373</v>
      </c>
      <c r="C25" s="8" t="s">
        <v>23952</v>
      </c>
      <c r="D25" s="33">
        <v>1</v>
      </c>
      <c r="E25" s="1043">
        <v>322.89999999999998</v>
      </c>
      <c r="F25" s="77"/>
      <c r="G25" s="535" t="s">
        <v>24374</v>
      </c>
      <c r="H25" s="1847"/>
      <c r="I25" s="1906"/>
      <c r="J25" s="1847"/>
      <c r="K25" s="1934"/>
      <c r="L25" s="1041">
        <f t="shared" si="4"/>
        <v>0</v>
      </c>
      <c r="M25" s="1934"/>
      <c r="N25" s="530">
        <f t="shared" si="5"/>
        <v>0</v>
      </c>
      <c r="O25" s="1934"/>
      <c r="P25" s="1847"/>
      <c r="Q25" s="1789" t="s">
        <v>24373</v>
      </c>
      <c r="R25" s="1045" t="s">
        <v>24375</v>
      </c>
      <c r="S25" s="77"/>
    </row>
    <row r="26" spans="2:19" ht="28.5" customHeight="1">
      <c r="B26" s="1789" t="s">
        <v>24376</v>
      </c>
      <c r="C26" s="8" t="s">
        <v>23952</v>
      </c>
      <c r="D26" s="33">
        <v>1</v>
      </c>
      <c r="E26" s="1043">
        <v>1047.3</v>
      </c>
      <c r="F26" s="77"/>
      <c r="G26" s="535" t="s">
        <v>24377</v>
      </c>
      <c r="H26" s="1847"/>
      <c r="I26" s="1906"/>
      <c r="J26" s="1847"/>
      <c r="K26" s="1934"/>
      <c r="L26" s="1041">
        <f t="shared" si="4"/>
        <v>0</v>
      </c>
      <c r="M26" s="1934"/>
      <c r="N26" s="530">
        <f t="shared" si="5"/>
        <v>0</v>
      </c>
      <c r="O26" s="1934"/>
      <c r="P26" s="1847"/>
      <c r="Q26" s="1789" t="s">
        <v>24376</v>
      </c>
      <c r="R26" s="1045" t="s">
        <v>24378</v>
      </c>
      <c r="S26" s="77"/>
    </row>
    <row r="27" spans="2:19" ht="28.5" customHeight="1">
      <c r="B27" s="1789" t="s">
        <v>24379</v>
      </c>
      <c r="C27" s="8" t="s">
        <v>23952</v>
      </c>
      <c r="D27" s="33">
        <v>1</v>
      </c>
      <c r="E27" s="1043">
        <v>1017.9</v>
      </c>
      <c r="F27" s="77"/>
      <c r="G27" s="535" t="s">
        <v>24380</v>
      </c>
      <c r="H27" s="1847"/>
      <c r="I27" s="1906"/>
      <c r="J27" s="1847"/>
      <c r="K27" s="1934"/>
      <c r="L27" s="1041">
        <f t="shared" si="4"/>
        <v>0</v>
      </c>
      <c r="M27" s="1934"/>
      <c r="N27" s="530">
        <f t="shared" si="5"/>
        <v>0</v>
      </c>
      <c r="O27" s="1934"/>
      <c r="P27" s="1847"/>
      <c r="Q27" s="1789" t="s">
        <v>24379</v>
      </c>
      <c r="R27" s="1045" t="s">
        <v>24381</v>
      </c>
      <c r="S27" s="77"/>
    </row>
    <row r="28" spans="2:19" ht="28.5" customHeight="1">
      <c r="B28" s="1789" t="s">
        <v>24382</v>
      </c>
      <c r="C28" s="8" t="s">
        <v>23952</v>
      </c>
      <c r="D28" s="33">
        <v>1</v>
      </c>
      <c r="E28" s="1043">
        <v>1934.1</v>
      </c>
      <c r="F28" s="77"/>
      <c r="G28" s="535" t="s">
        <v>24383</v>
      </c>
      <c r="H28" s="1847"/>
      <c r="I28" s="1906"/>
      <c r="J28" s="1847"/>
      <c r="K28" s="1934"/>
      <c r="L28" s="1041">
        <f t="shared" si="4"/>
        <v>0</v>
      </c>
      <c r="M28" s="1934"/>
      <c r="N28" s="530">
        <f t="shared" si="5"/>
        <v>0</v>
      </c>
      <c r="O28" s="1934"/>
      <c r="P28" s="1847"/>
      <c r="Q28" s="1789" t="s">
        <v>24382</v>
      </c>
      <c r="R28" s="1045" t="s">
        <v>24384</v>
      </c>
      <c r="S28" s="77"/>
    </row>
    <row r="29" spans="2:19" ht="28.5" customHeight="1">
      <c r="B29" s="1789" t="s">
        <v>24385</v>
      </c>
      <c r="C29" s="8" t="s">
        <v>23952</v>
      </c>
      <c r="D29" s="33">
        <v>1</v>
      </c>
      <c r="E29" s="1043">
        <v>2189.4</v>
      </c>
      <c r="F29" s="77"/>
      <c r="G29" s="535" t="s">
        <v>24386</v>
      </c>
      <c r="H29" s="1847"/>
      <c r="I29" s="1906"/>
      <c r="J29" s="1847"/>
      <c r="K29" s="1934"/>
      <c r="L29" s="1041">
        <f t="shared" si="4"/>
        <v>0</v>
      </c>
      <c r="M29" s="1934"/>
      <c r="N29" s="530">
        <f t="shared" si="5"/>
        <v>0</v>
      </c>
      <c r="O29" s="1934"/>
      <c r="P29" s="1847"/>
      <c r="Q29" s="1789" t="s">
        <v>24385</v>
      </c>
      <c r="R29" s="1045" t="s">
        <v>24387</v>
      </c>
      <c r="S29" s="77"/>
    </row>
    <row r="30" spans="2:19" ht="28.5" customHeight="1" thickBot="1">
      <c r="B30" s="1799" t="s">
        <v>24388</v>
      </c>
      <c r="C30" s="570" t="s">
        <v>23952</v>
      </c>
      <c r="D30" s="1046">
        <v>0</v>
      </c>
      <c r="E30" s="994">
        <v>1886.8</v>
      </c>
      <c r="F30" s="77"/>
      <c r="G30" s="571" t="s">
        <v>24389</v>
      </c>
      <c r="H30" s="1847"/>
      <c r="I30" s="1907"/>
      <c r="J30" s="1847"/>
      <c r="K30" s="1934"/>
      <c r="L30" s="1041">
        <f t="shared" si="4"/>
        <v>0</v>
      </c>
      <c r="M30" s="1934"/>
      <c r="N30" s="530">
        <f t="shared" si="5"/>
        <v>0</v>
      </c>
      <c r="O30" s="1934"/>
      <c r="P30" s="1847"/>
      <c r="Q30" s="1799" t="s">
        <v>24388</v>
      </c>
      <c r="R30" s="614" t="s">
        <v>24390</v>
      </c>
      <c r="S30" s="77"/>
    </row>
    <row r="31" spans="2:19" ht="15" customHeight="1" thickBot="1">
      <c r="B31" s="1096"/>
      <c r="C31" s="1097"/>
      <c r="D31" s="1097"/>
      <c r="E31" s="156"/>
      <c r="F31" s="77"/>
      <c r="G31" s="25"/>
      <c r="H31" s="1847"/>
      <c r="I31" s="1847"/>
      <c r="J31" s="1847"/>
      <c r="K31" s="1934"/>
      <c r="L31" s="1041"/>
      <c r="M31" s="1934"/>
      <c r="N31" s="348"/>
      <c r="O31" s="1934"/>
      <c r="P31" s="1847"/>
      <c r="Q31" s="1096"/>
      <c r="R31" s="156"/>
      <c r="S31" s="77"/>
    </row>
    <row r="32" spans="2:19" ht="21" customHeight="1" thickBot="1">
      <c r="B32" s="390" t="s">
        <v>1307</v>
      </c>
      <c r="C32" s="558"/>
      <c r="D32" s="558"/>
      <c r="E32" s="558"/>
      <c r="F32" s="1062"/>
      <c r="G32" s="46"/>
      <c r="H32" s="1847"/>
      <c r="I32" s="1847"/>
      <c r="J32" s="1847"/>
      <c r="K32" s="1934"/>
      <c r="L32" s="1041"/>
      <c r="M32" s="1934"/>
      <c r="N32" s="348"/>
      <c r="O32" s="1934"/>
      <c r="P32" s="1847"/>
      <c r="Q32" s="390" t="s">
        <v>1307</v>
      </c>
      <c r="R32" s="558"/>
      <c r="S32" s="1062"/>
    </row>
    <row r="33" spans="2:19" ht="28.5" customHeight="1">
      <c r="B33" s="1063" t="s">
        <v>24391</v>
      </c>
      <c r="C33" s="1064" t="s">
        <v>24392</v>
      </c>
      <c r="D33" s="1098">
        <v>0</v>
      </c>
      <c r="E33" s="1065">
        <v>2672</v>
      </c>
      <c r="F33" s="54"/>
      <c r="G33" s="1066" t="s">
        <v>24393</v>
      </c>
      <c r="H33" s="1847"/>
      <c r="I33" s="1905"/>
      <c r="J33" s="1847"/>
      <c r="K33" s="1934"/>
      <c r="L33" s="1041">
        <f t="shared" si="4"/>
        <v>0</v>
      </c>
      <c r="M33" s="1934"/>
      <c r="N33" s="530">
        <f t="shared" si="5"/>
        <v>0</v>
      </c>
      <c r="O33" s="1934"/>
      <c r="P33" s="1847"/>
      <c r="Q33" s="1063" t="s">
        <v>24391</v>
      </c>
      <c r="R33" s="1099" t="s">
        <v>24394</v>
      </c>
      <c r="S33" s="54"/>
    </row>
    <row r="34" spans="2:19" ht="28.5" customHeight="1">
      <c r="B34" s="1068" t="s">
        <v>24395</v>
      </c>
      <c r="C34" s="251" t="s">
        <v>1430</v>
      </c>
      <c r="D34" s="306">
        <v>0</v>
      </c>
      <c r="E34" s="1069">
        <v>21</v>
      </c>
      <c r="F34" s="135"/>
      <c r="G34" s="1070" t="s">
        <v>24396</v>
      </c>
      <c r="H34" s="1847"/>
      <c r="I34" s="1906"/>
      <c r="J34" s="1847"/>
      <c r="K34" s="1934"/>
      <c r="L34" s="1041">
        <f t="shared" si="4"/>
        <v>0</v>
      </c>
      <c r="M34" s="1934"/>
      <c r="N34" s="530">
        <f t="shared" si="5"/>
        <v>0</v>
      </c>
      <c r="O34" s="1934"/>
      <c r="P34" s="1847"/>
      <c r="Q34" s="1068" t="s">
        <v>24395</v>
      </c>
      <c r="R34" s="1072" t="s">
        <v>24397</v>
      </c>
      <c r="S34" s="135"/>
    </row>
    <row r="35" spans="2:19" ht="28.5" customHeight="1">
      <c r="B35" s="1068" t="s">
        <v>24398</v>
      </c>
      <c r="C35" s="251" t="s">
        <v>23886</v>
      </c>
      <c r="D35" s="306">
        <v>2</v>
      </c>
      <c r="E35" s="1069">
        <v>3.27</v>
      </c>
      <c r="F35" s="135"/>
      <c r="G35" s="1070" t="s">
        <v>24399</v>
      </c>
      <c r="H35" s="1847"/>
      <c r="I35" s="1906"/>
      <c r="J35" s="1847"/>
      <c r="K35" s="1934"/>
      <c r="L35" s="1041">
        <f t="shared" si="4"/>
        <v>0</v>
      </c>
      <c r="M35" s="1934"/>
      <c r="N35" s="530">
        <f t="shared" si="5"/>
        <v>0</v>
      </c>
      <c r="O35" s="1934"/>
      <c r="P35" s="1847"/>
      <c r="Q35" s="1068" t="s">
        <v>24398</v>
      </c>
      <c r="R35" s="1071" t="s">
        <v>24400</v>
      </c>
      <c r="S35" s="135"/>
    </row>
    <row r="36" spans="2:19" ht="28.5" customHeight="1">
      <c r="B36" s="1068" t="s">
        <v>24401</v>
      </c>
      <c r="C36" s="251" t="s">
        <v>23886</v>
      </c>
      <c r="D36" s="306">
        <v>2</v>
      </c>
      <c r="E36" s="1069">
        <v>0.21</v>
      </c>
      <c r="F36" s="135"/>
      <c r="G36" s="1070" t="s">
        <v>24402</v>
      </c>
      <c r="H36" s="1847"/>
      <c r="I36" s="1906"/>
      <c r="J36" s="1847"/>
      <c r="K36" s="1934"/>
      <c r="L36" s="1041">
        <f t="shared" si="4"/>
        <v>0</v>
      </c>
      <c r="M36" s="1934"/>
      <c r="N36" s="530">
        <f t="shared" si="5"/>
        <v>0</v>
      </c>
      <c r="O36" s="1934"/>
      <c r="P36" s="1847"/>
      <c r="Q36" s="1068" t="s">
        <v>24401</v>
      </c>
      <c r="R36" s="1071" t="s">
        <v>24403</v>
      </c>
      <c r="S36" s="135"/>
    </row>
    <row r="37" spans="2:19" ht="28.5" customHeight="1">
      <c r="B37" s="1068" t="s">
        <v>24404</v>
      </c>
      <c r="C37" s="251" t="s">
        <v>23886</v>
      </c>
      <c r="D37" s="306">
        <v>2</v>
      </c>
      <c r="E37" s="1069">
        <v>1</v>
      </c>
      <c r="F37" s="135"/>
      <c r="G37" s="1070" t="s">
        <v>24405</v>
      </c>
      <c r="H37" s="1847"/>
      <c r="I37" s="1906"/>
      <c r="J37" s="1847"/>
      <c r="K37" s="1934"/>
      <c r="L37" s="1041">
        <f t="shared" si="4"/>
        <v>0</v>
      </c>
      <c r="M37" s="1934"/>
      <c r="N37" s="530">
        <f t="shared" si="5"/>
        <v>0</v>
      </c>
      <c r="O37" s="1934"/>
      <c r="P37" s="1847"/>
      <c r="Q37" s="1068" t="s">
        <v>24404</v>
      </c>
      <c r="R37" s="1071" t="s">
        <v>24406</v>
      </c>
      <c r="S37" s="135"/>
    </row>
    <row r="38" spans="2:19" ht="28.5" customHeight="1">
      <c r="B38" s="1068" t="s">
        <v>24407</v>
      </c>
      <c r="C38" s="251" t="s">
        <v>23886</v>
      </c>
      <c r="D38" s="306">
        <v>2</v>
      </c>
      <c r="E38" s="1069">
        <v>0</v>
      </c>
      <c r="F38" s="135"/>
      <c r="G38" s="1070" t="s">
        <v>24408</v>
      </c>
      <c r="H38" s="1847"/>
      <c r="I38" s="1906"/>
      <c r="J38" s="1847"/>
      <c r="K38" s="1934"/>
      <c r="L38" s="1041">
        <f t="shared" si="4"/>
        <v>0</v>
      </c>
      <c r="M38" s="1934"/>
      <c r="N38" s="530">
        <f t="shared" si="5"/>
        <v>0</v>
      </c>
      <c r="O38" s="1934"/>
      <c r="P38" s="1847"/>
      <c r="Q38" s="1068" t="s">
        <v>24407</v>
      </c>
      <c r="R38" s="1071" t="s">
        <v>24409</v>
      </c>
      <c r="S38" s="135"/>
    </row>
    <row r="39" spans="2:19" ht="28.5" customHeight="1" thickBot="1">
      <c r="B39" s="1073" t="s">
        <v>24410</v>
      </c>
      <c r="C39" s="1074" t="s">
        <v>1430</v>
      </c>
      <c r="D39" s="1100">
        <v>0</v>
      </c>
      <c r="E39" s="1075">
        <v>3.0639999999999996</v>
      </c>
      <c r="F39" s="54"/>
      <c r="G39" s="1076" t="s">
        <v>24411</v>
      </c>
      <c r="H39" s="1847"/>
      <c r="I39" s="1907"/>
      <c r="J39" s="1847"/>
      <c r="K39" s="1934"/>
      <c r="L39" s="1041">
        <f t="shared" si="4"/>
        <v>0</v>
      </c>
      <c r="M39" s="1934"/>
      <c r="N39" s="530">
        <f xml:space="preserve"> IF( ISNUMBER(E39 ), 0, 1 )</f>
        <v>0</v>
      </c>
      <c r="O39" s="1934"/>
      <c r="P39" s="1847"/>
      <c r="Q39" s="1073" t="s">
        <v>24410</v>
      </c>
      <c r="R39" s="1101" t="s">
        <v>24412</v>
      </c>
      <c r="S39" s="54"/>
    </row>
    <row r="40" spans="2:19" ht="10.5" customHeight="1">
      <c r="B40" s="727"/>
      <c r="C40" s="324"/>
      <c r="D40" s="324"/>
      <c r="E40" s="156"/>
      <c r="F40" s="157"/>
      <c r="G40" s="66"/>
      <c r="H40" s="1847"/>
      <c r="I40" s="1847"/>
      <c r="J40" s="1847"/>
      <c r="K40" s="1847"/>
      <c r="L40" s="1847"/>
      <c r="M40" s="1847"/>
      <c r="N40" s="1847"/>
      <c r="O40" s="1847"/>
      <c r="P40" s="1847"/>
      <c r="Q40" s="1847"/>
      <c r="R40" s="1847"/>
      <c r="S40" s="1847"/>
    </row>
    <row r="41" spans="2:19" ht="28.5" customHeight="1">
      <c r="B41" s="1847"/>
      <c r="C41" s="1847"/>
      <c r="D41" s="1847"/>
      <c r="E41" s="1847"/>
      <c r="F41" s="1847"/>
      <c r="G41" s="1847"/>
      <c r="H41" s="1847"/>
      <c r="I41" s="1847"/>
      <c r="J41" s="1847"/>
      <c r="K41" s="1847"/>
      <c r="L41" s="1847"/>
      <c r="M41" s="1847"/>
      <c r="N41" s="1847"/>
      <c r="O41" s="1847"/>
      <c r="P41" s="1847"/>
      <c r="Q41" s="1847"/>
      <c r="R41" s="1847"/>
      <c r="S41" s="1847"/>
    </row>
  </sheetData>
  <sheetProtection algorithmName="SHA-512" hashValue="g0feLi7aTTsOJ55DR5S/qm6F/Pppci/lmk36r5xHI64/XrV3+giVKyuIkm/Fiqeq0mCqQQBF4h7XWSwt8Gd4pg==" saltValue="iOeRVwS+Ke2rSq8MfLw0pg==" spinCount="100000" sheet="1" objects="1" scenarios="1"/>
  <mergeCells count="2">
    <mergeCell ref="B3:I3"/>
    <mergeCell ref="Q3:S3"/>
  </mergeCells>
  <conditionalFormatting sqref="L8:L15">
    <cfRule type="cellIs" dxfId="46" priority="3" operator="equal">
      <formula>0</formula>
    </cfRule>
  </conditionalFormatting>
  <conditionalFormatting sqref="L18:L20">
    <cfRule type="cellIs" dxfId="45" priority="2" operator="equal">
      <formula>0</formula>
    </cfRule>
  </conditionalFormatting>
  <conditionalFormatting sqref="L23:L39">
    <cfRule type="cellIs" dxfId="44" priority="1" operator="equal">
      <formula>0</formula>
    </cfRule>
  </conditionalFormatting>
  <dataValidations count="1">
    <dataValidation type="custom" allowBlank="1" showErrorMessage="1" errorTitle="Input Error" error="Please enter a numeric value." sqref="E8:E15 E18:E20 E23:E30 E33:E39">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B1:X31"/>
  <sheetViews>
    <sheetView showGridLines="0" topLeftCell="A17" zoomScale="80" zoomScaleNormal="80" zoomScaleSheetLayoutView="100" workbookViewId="0">
      <selection activeCell="F18" sqref="F18"/>
    </sheetView>
  </sheetViews>
  <sheetFormatPr defaultColWidth="9" defaultRowHeight="15"/>
  <cols>
    <col min="1" max="1" width="1.625" style="308" customWidth="1"/>
    <col min="2" max="2" width="40" style="308" customWidth="1"/>
    <col min="3" max="3" width="7" style="308" customWidth="1"/>
    <col min="4" max="4" width="5.375" style="308" customWidth="1"/>
    <col min="5" max="7" width="12.5" style="308" customWidth="1"/>
    <col min="8" max="8" width="1.625" style="308" customWidth="1"/>
    <col min="9" max="9" width="12.5" style="308" customWidth="1"/>
    <col min="10" max="10" width="1.875" style="308" customWidth="1"/>
    <col min="11" max="11" width="33.625" style="1567" customWidth="1"/>
    <col min="12" max="13" width="1.625" style="308" customWidth="1"/>
    <col min="14" max="14" width="25" style="308" customWidth="1"/>
    <col min="15" max="15" width="1.625" style="308" customWidth="1"/>
    <col min="16" max="17" width="12.5" style="308" hidden="1" customWidth="1"/>
    <col min="18" max="18" width="1.625" style="308" hidden="1" customWidth="1"/>
    <col min="19" max="19" width="1.625" style="308" customWidth="1"/>
    <col min="20" max="20" width="49.375" style="308" bestFit="1" customWidth="1"/>
    <col min="21" max="23" width="17.5" style="308" customWidth="1"/>
    <col min="24" max="24" width="1.625" style="308" customWidth="1"/>
    <col min="25" max="16384" width="9" style="308"/>
  </cols>
  <sheetData>
    <row r="1" spans="2:24" ht="30.75" customHeight="1">
      <c r="B1" s="1029" t="s">
        <v>763</v>
      </c>
      <c r="C1" s="1029"/>
      <c r="D1" s="1029"/>
      <c r="E1" s="1029"/>
      <c r="F1" s="1029"/>
      <c r="G1" s="1029"/>
      <c r="H1" s="1029"/>
      <c r="I1" s="1029"/>
      <c r="J1" s="1847"/>
      <c r="K1" s="1846"/>
      <c r="L1" s="1847"/>
      <c r="M1" s="1934"/>
      <c r="N1" s="1847"/>
      <c r="O1" s="1934"/>
      <c r="P1" s="1847"/>
      <c r="Q1" s="1847"/>
      <c r="R1" s="1934"/>
      <c r="S1" s="1847"/>
      <c r="T1" s="1029" t="s">
        <v>763</v>
      </c>
      <c r="U1" s="1029"/>
      <c r="V1" s="1029"/>
      <c r="W1" s="1029"/>
      <c r="X1" s="1029"/>
    </row>
    <row r="2" spans="2:24" ht="30.75" customHeight="1">
      <c r="B2" s="1029" t="str">
        <f>Validation!B4</f>
        <v>South Staffordshire / Cambridge Water</v>
      </c>
      <c r="C2" s="1030"/>
      <c r="D2" s="1030"/>
      <c r="E2" s="1030"/>
      <c r="F2" s="1030"/>
      <c r="G2" s="1030"/>
      <c r="H2" s="1847"/>
      <c r="I2" s="1847"/>
      <c r="J2" s="1847"/>
      <c r="K2" s="1846"/>
      <c r="L2" s="1847"/>
      <c r="M2" s="1934"/>
      <c r="N2" s="1847"/>
      <c r="O2" s="1934"/>
      <c r="P2" s="1847"/>
      <c r="Q2" s="1847"/>
      <c r="R2" s="1934"/>
      <c r="S2" s="1847"/>
      <c r="T2" s="1029" t="str">
        <f>Validation!B4</f>
        <v>South Staffordshire / Cambridge Water</v>
      </c>
      <c r="U2" s="1030"/>
      <c r="V2" s="1030"/>
      <c r="W2" s="1030"/>
      <c r="X2" s="1847"/>
    </row>
    <row r="3" spans="2:24" ht="45" customHeight="1">
      <c r="B3" s="2197" t="s">
        <v>764</v>
      </c>
      <c r="C3" s="2197"/>
      <c r="D3" s="2197"/>
      <c r="E3" s="2197"/>
      <c r="F3" s="2197"/>
      <c r="G3" s="2197"/>
      <c r="H3" s="2197"/>
      <c r="I3" s="2197"/>
      <c r="J3" s="2197"/>
      <c r="K3" s="2197"/>
      <c r="L3" s="31"/>
      <c r="M3" s="1934"/>
      <c r="N3" s="1048" t="s">
        <v>798</v>
      </c>
      <c r="O3" s="1934"/>
      <c r="P3" s="1847"/>
      <c r="Q3" s="1847"/>
      <c r="R3" s="1934"/>
      <c r="S3" s="1847"/>
      <c r="T3" s="2197" t="s">
        <v>24413</v>
      </c>
      <c r="U3" s="2197"/>
      <c r="V3" s="2197"/>
      <c r="W3" s="2197"/>
      <c r="X3" s="2197"/>
    </row>
    <row r="4" spans="2:24" ht="14.25" customHeight="1" thickBot="1">
      <c r="B4" s="1962"/>
      <c r="C4" s="1962"/>
      <c r="D4" s="1962"/>
      <c r="E4" s="1962"/>
      <c r="F4" s="1962"/>
      <c r="G4" s="1962"/>
      <c r="H4" s="1962"/>
      <c r="I4" s="1962"/>
      <c r="J4" s="1962"/>
      <c r="K4" s="1963"/>
      <c r="L4" s="145"/>
      <c r="M4" s="1934"/>
      <c r="N4" s="1847"/>
      <c r="O4" s="1934"/>
      <c r="P4" s="2286" t="s">
        <v>799</v>
      </c>
      <c r="Q4" s="2286"/>
      <c r="R4" s="1934"/>
      <c r="S4" s="1847"/>
      <c r="T4" s="1962"/>
      <c r="U4" s="1962"/>
      <c r="V4" s="1962"/>
      <c r="W4" s="1962"/>
      <c r="X4" s="1962"/>
    </row>
    <row r="5" spans="2:24" ht="57" customHeight="1" thickBot="1">
      <c r="B5" s="512" t="s">
        <v>800</v>
      </c>
      <c r="C5" s="1033" t="s">
        <v>801</v>
      </c>
      <c r="D5" s="1033" t="s">
        <v>802</v>
      </c>
      <c r="E5" s="1033" t="s">
        <v>23804</v>
      </c>
      <c r="F5" s="1035" t="s">
        <v>23805</v>
      </c>
      <c r="G5" s="1847"/>
      <c r="H5" s="31"/>
      <c r="I5" s="514" t="s">
        <v>806</v>
      </c>
      <c r="J5" s="31"/>
      <c r="K5" s="378" t="s">
        <v>807</v>
      </c>
      <c r="L5" s="31"/>
      <c r="M5" s="1934"/>
      <c r="N5" s="1847"/>
      <c r="O5" s="1934"/>
      <c r="P5" s="327" t="s">
        <v>808</v>
      </c>
      <c r="Q5" s="1847"/>
      <c r="R5" s="1934"/>
      <c r="S5" s="1847"/>
      <c r="T5" s="512" t="s">
        <v>800</v>
      </c>
      <c r="U5" s="1033" t="s">
        <v>23804</v>
      </c>
      <c r="V5" s="1035" t="s">
        <v>23805</v>
      </c>
      <c r="W5" s="1847"/>
      <c r="X5" s="31"/>
    </row>
    <row r="6" spans="2:24" ht="14.25" customHeight="1" thickBot="1">
      <c r="B6" s="90"/>
      <c r="C6" s="90"/>
      <c r="D6" s="90"/>
      <c r="E6" s="1847"/>
      <c r="F6" s="1847"/>
      <c r="G6" s="1847"/>
      <c r="H6" s="31"/>
      <c r="I6" s="145"/>
      <c r="J6" s="31"/>
      <c r="K6" s="194"/>
      <c r="L6" s="31"/>
      <c r="M6" s="1934"/>
      <c r="N6" s="1847"/>
      <c r="O6" s="1934"/>
      <c r="P6" s="1847"/>
      <c r="Q6" s="1847"/>
      <c r="R6" s="1934"/>
      <c r="S6" s="1847"/>
      <c r="T6" s="90"/>
      <c r="U6" s="1847"/>
      <c r="V6" s="1847"/>
      <c r="W6" s="1847"/>
      <c r="X6" s="31"/>
    </row>
    <row r="7" spans="2:24" ht="21" customHeight="1" thickBot="1">
      <c r="B7" s="416" t="s">
        <v>24414</v>
      </c>
      <c r="C7" s="558"/>
      <c r="D7" s="558"/>
      <c r="E7" s="79"/>
      <c r="F7" s="79"/>
      <c r="G7" s="79"/>
      <c r="H7" s="31"/>
      <c r="I7" s="145"/>
      <c r="J7" s="31"/>
      <c r="K7" s="194"/>
      <c r="L7" s="31"/>
      <c r="M7" s="1934"/>
      <c r="N7" s="1847"/>
      <c r="O7" s="1934"/>
      <c r="P7" s="1847"/>
      <c r="Q7" s="1847"/>
      <c r="R7" s="1934"/>
      <c r="S7" s="1847"/>
      <c r="T7" s="416" t="s">
        <v>24414</v>
      </c>
      <c r="U7" s="79"/>
      <c r="V7" s="79"/>
      <c r="W7" s="79"/>
      <c r="X7" s="31"/>
    </row>
    <row r="8" spans="2:24" ht="33" customHeight="1">
      <c r="B8" s="1038" t="s">
        <v>24415</v>
      </c>
      <c r="C8" s="576" t="s">
        <v>813</v>
      </c>
      <c r="D8" s="576">
        <v>3</v>
      </c>
      <c r="E8" s="983">
        <v>0</v>
      </c>
      <c r="F8" s="1040">
        <v>1.286</v>
      </c>
      <c r="G8" s="594"/>
      <c r="H8" s="31"/>
      <c r="I8" s="1103" t="s">
        <v>24416</v>
      </c>
      <c r="J8" s="31"/>
      <c r="K8" s="1771"/>
      <c r="L8" s="31"/>
      <c r="M8" s="1934"/>
      <c r="N8" s="1041">
        <f>IF( SUM( P8:Q8 ) = 0, 0, $P$5 )</f>
        <v>0</v>
      </c>
      <c r="O8" s="1934"/>
      <c r="P8" s="530">
        <f t="shared" ref="P8:Q12" si="0" xml:space="preserve"> IF( ISNUMBER(E8 ), 0, 1 )</f>
        <v>0</v>
      </c>
      <c r="Q8" s="530">
        <f t="shared" si="0"/>
        <v>0</v>
      </c>
      <c r="R8" s="1934"/>
      <c r="S8" s="1847"/>
      <c r="T8" s="1038" t="s">
        <v>24415</v>
      </c>
      <c r="U8" s="616" t="s">
        <v>24417</v>
      </c>
      <c r="V8" s="1042" t="s">
        <v>24418</v>
      </c>
      <c r="W8" s="594"/>
      <c r="X8" s="31"/>
    </row>
    <row r="9" spans="2:24" ht="33" customHeight="1">
      <c r="B9" s="1789" t="s">
        <v>24419</v>
      </c>
      <c r="C9" s="8" t="s">
        <v>813</v>
      </c>
      <c r="D9" s="8">
        <v>3</v>
      </c>
      <c r="E9" s="984">
        <v>0</v>
      </c>
      <c r="F9" s="1043">
        <v>0</v>
      </c>
      <c r="G9" s="594"/>
      <c r="H9" s="31"/>
      <c r="I9" s="1104" t="s">
        <v>24420</v>
      </c>
      <c r="J9" s="31"/>
      <c r="K9" s="1772"/>
      <c r="L9" s="31"/>
      <c r="M9" s="1934"/>
      <c r="N9" s="1041">
        <f t="shared" ref="N9:N11" si="1">IF( SUM( P9:Q9 ) = 0, 0, $P$5 )</f>
        <v>0</v>
      </c>
      <c r="O9" s="1934"/>
      <c r="P9" s="530">
        <f t="shared" si="0"/>
        <v>0</v>
      </c>
      <c r="Q9" s="530">
        <f t="shared" si="0"/>
        <v>0</v>
      </c>
      <c r="R9" s="1934"/>
      <c r="S9" s="1847"/>
      <c r="T9" s="1789" t="s">
        <v>24419</v>
      </c>
      <c r="U9" s="280" t="s">
        <v>24421</v>
      </c>
      <c r="V9" s="1044" t="s">
        <v>24422</v>
      </c>
      <c r="W9" s="594"/>
      <c r="X9" s="31"/>
    </row>
    <row r="10" spans="2:24" ht="33" customHeight="1">
      <c r="B10" s="1789" t="s">
        <v>24423</v>
      </c>
      <c r="C10" s="8" t="s">
        <v>813</v>
      </c>
      <c r="D10" s="8">
        <v>3</v>
      </c>
      <c r="E10" s="984">
        <v>0</v>
      </c>
      <c r="F10" s="1043">
        <v>8.5000000000000006E-2</v>
      </c>
      <c r="G10" s="594"/>
      <c r="H10" s="31"/>
      <c r="I10" s="1104" t="s">
        <v>24424</v>
      </c>
      <c r="J10" s="31"/>
      <c r="K10" s="1772"/>
      <c r="L10" s="31"/>
      <c r="M10" s="1934"/>
      <c r="N10" s="1041">
        <f t="shared" si="1"/>
        <v>0</v>
      </c>
      <c r="O10" s="1934"/>
      <c r="P10" s="530">
        <f t="shared" si="0"/>
        <v>0</v>
      </c>
      <c r="Q10" s="530">
        <f t="shared" si="0"/>
        <v>0</v>
      </c>
      <c r="R10" s="1934"/>
      <c r="S10" s="1847"/>
      <c r="T10" s="1789" t="s">
        <v>24423</v>
      </c>
      <c r="U10" s="280" t="s">
        <v>24425</v>
      </c>
      <c r="V10" s="1044" t="s">
        <v>24426</v>
      </c>
      <c r="W10" s="594"/>
      <c r="X10" s="31"/>
    </row>
    <row r="11" spans="2:24" ht="33" customHeight="1">
      <c r="B11" s="1789" t="s">
        <v>24427</v>
      </c>
      <c r="C11" s="8" t="s">
        <v>813</v>
      </c>
      <c r="D11" s="8">
        <v>3</v>
      </c>
      <c r="E11" s="984">
        <v>0</v>
      </c>
      <c r="F11" s="1043">
        <v>0.17199999999999999</v>
      </c>
      <c r="G11" s="594"/>
      <c r="H11" s="31"/>
      <c r="I11" s="1104" t="s">
        <v>24428</v>
      </c>
      <c r="J11" s="31"/>
      <c r="K11" s="1772"/>
      <c r="L11" s="31"/>
      <c r="M11" s="1934"/>
      <c r="N11" s="1041">
        <f t="shared" si="1"/>
        <v>0</v>
      </c>
      <c r="O11" s="1934"/>
      <c r="P11" s="530">
        <f t="shared" si="0"/>
        <v>0</v>
      </c>
      <c r="Q11" s="530">
        <f t="shared" si="0"/>
        <v>0</v>
      </c>
      <c r="R11" s="1934"/>
      <c r="S11" s="1847"/>
      <c r="T11" s="1789" t="s">
        <v>24427</v>
      </c>
      <c r="U11" s="280" t="s">
        <v>24429</v>
      </c>
      <c r="V11" s="1044" t="s">
        <v>24430</v>
      </c>
      <c r="W11" s="594"/>
      <c r="X11" s="31"/>
    </row>
    <row r="12" spans="2:24" ht="33" customHeight="1" thickBot="1">
      <c r="B12" s="1799" t="s">
        <v>24431</v>
      </c>
      <c r="C12" s="570" t="s">
        <v>813</v>
      </c>
      <c r="D12" s="570">
        <v>3</v>
      </c>
      <c r="E12" s="985">
        <v>0</v>
      </c>
      <c r="F12" s="994">
        <v>0.123</v>
      </c>
      <c r="G12" s="594"/>
      <c r="H12" s="31"/>
      <c r="I12" s="1105" t="s">
        <v>24432</v>
      </c>
      <c r="J12" s="31"/>
      <c r="K12" s="1773"/>
      <c r="L12" s="31"/>
      <c r="M12" s="1934"/>
      <c r="N12" s="1041">
        <f>IF( SUM( P12:Q12 ) = 0, 0, $P$5 )</f>
        <v>0</v>
      </c>
      <c r="O12" s="1934"/>
      <c r="P12" s="530">
        <f t="shared" si="0"/>
        <v>0</v>
      </c>
      <c r="Q12" s="530">
        <f t="shared" si="0"/>
        <v>0</v>
      </c>
      <c r="R12" s="1934"/>
      <c r="S12" s="1847"/>
      <c r="T12" s="1799" t="s">
        <v>24431</v>
      </c>
      <c r="U12" s="618" t="s">
        <v>24433</v>
      </c>
      <c r="V12" s="1106" t="s">
        <v>24434</v>
      </c>
      <c r="W12" s="594"/>
      <c r="X12" s="31"/>
    </row>
    <row r="13" spans="2:24" ht="14.25" customHeight="1" thickBot="1">
      <c r="B13" s="1107"/>
      <c r="C13" s="1108"/>
      <c r="D13" s="1108"/>
      <c r="E13" s="58"/>
      <c r="F13" s="58"/>
      <c r="G13" s="58"/>
      <c r="H13" s="31"/>
      <c r="I13" s="31"/>
      <c r="J13" s="31"/>
      <c r="K13" s="194"/>
      <c r="L13" s="31"/>
      <c r="M13" s="1934"/>
      <c r="N13" s="1041"/>
      <c r="O13" s="1934"/>
      <c r="P13" s="1847"/>
      <c r="Q13" s="1847"/>
      <c r="R13" s="1934"/>
      <c r="S13" s="1847"/>
      <c r="T13" s="1107"/>
      <c r="U13" s="58"/>
      <c r="V13" s="58"/>
      <c r="W13" s="58"/>
      <c r="X13" s="31"/>
    </row>
    <row r="14" spans="2:24" ht="21" customHeight="1" thickBot="1">
      <c r="B14" s="390" t="s">
        <v>24435</v>
      </c>
      <c r="C14" s="558"/>
      <c r="D14" s="558"/>
      <c r="E14" s="79"/>
      <c r="F14" s="79"/>
      <c r="G14" s="79"/>
      <c r="H14" s="1847"/>
      <c r="I14" s="145"/>
      <c r="J14" s="145"/>
      <c r="K14" s="1770"/>
      <c r="L14" s="145"/>
      <c r="M14" s="1934"/>
      <c r="N14" s="1041"/>
      <c r="O14" s="1934"/>
      <c r="P14" s="1847"/>
      <c r="Q14" s="1847"/>
      <c r="R14" s="1934"/>
      <c r="S14" s="1847"/>
      <c r="T14" s="390" t="s">
        <v>24435</v>
      </c>
      <c r="U14" s="79"/>
      <c r="V14" s="79"/>
      <c r="W14" s="79"/>
      <c r="X14" s="1847"/>
    </row>
    <row r="15" spans="2:24" ht="33" customHeight="1">
      <c r="B15" s="1038" t="s">
        <v>24436</v>
      </c>
      <c r="C15" s="576" t="s">
        <v>2543</v>
      </c>
      <c r="D15" s="576">
        <v>3</v>
      </c>
      <c r="E15" s="983">
        <v>0</v>
      </c>
      <c r="F15" s="1040">
        <v>3.8479999999999999</v>
      </c>
      <c r="G15" s="594"/>
      <c r="H15" s="1847"/>
      <c r="I15" s="1103" t="s">
        <v>24437</v>
      </c>
      <c r="J15" s="1109"/>
      <c r="K15" s="1774"/>
      <c r="L15" s="1109"/>
      <c r="M15" s="1934"/>
      <c r="N15" s="1041">
        <f>IF( SUM( P15:Q15 ) = 0, 0, $P$5 )</f>
        <v>0</v>
      </c>
      <c r="O15" s="1934"/>
      <c r="P15" s="530">
        <f t="shared" ref="P15:Q21" si="2" xml:space="preserve"> IF( ISNUMBER(E15 ), 0, 1 )</f>
        <v>0</v>
      </c>
      <c r="Q15" s="530">
        <f t="shared" si="2"/>
        <v>0</v>
      </c>
      <c r="R15" s="1934"/>
      <c r="S15" s="1847"/>
      <c r="T15" s="1038" t="s">
        <v>24436</v>
      </c>
      <c r="U15" s="616" t="s">
        <v>24438</v>
      </c>
      <c r="V15" s="1042" t="s">
        <v>24439</v>
      </c>
      <c r="W15" s="594"/>
      <c r="X15" s="1847"/>
    </row>
    <row r="16" spans="2:24" ht="33" customHeight="1">
      <c r="B16" s="1789" t="s">
        <v>24440</v>
      </c>
      <c r="C16" s="8" t="s">
        <v>2543</v>
      </c>
      <c r="D16" s="8">
        <v>3</v>
      </c>
      <c r="E16" s="984">
        <v>0</v>
      </c>
      <c r="F16" s="1043">
        <v>0</v>
      </c>
      <c r="G16" s="594"/>
      <c r="H16" s="1847"/>
      <c r="I16" s="1104" t="s">
        <v>24441</v>
      </c>
      <c r="J16" s="1109"/>
      <c r="K16" s="1775"/>
      <c r="L16" s="1109"/>
      <c r="M16" s="1934"/>
      <c r="N16" s="1041">
        <f t="shared" ref="N16:N23" si="3">IF( SUM( P16:Q16 ) = 0, 0, $P$5 )</f>
        <v>0</v>
      </c>
      <c r="O16" s="1934"/>
      <c r="P16" s="530">
        <f t="shared" si="2"/>
        <v>0</v>
      </c>
      <c r="Q16" s="530">
        <f t="shared" si="2"/>
        <v>0</v>
      </c>
      <c r="R16" s="1934"/>
      <c r="S16" s="1847"/>
      <c r="T16" s="1789" t="s">
        <v>24440</v>
      </c>
      <c r="U16" s="280" t="s">
        <v>24442</v>
      </c>
      <c r="V16" s="1044" t="s">
        <v>24443</v>
      </c>
      <c r="W16" s="594"/>
      <c r="X16" s="1847"/>
    </row>
    <row r="17" spans="2:24" ht="33" customHeight="1">
      <c r="B17" s="1789" t="s">
        <v>24444</v>
      </c>
      <c r="C17" s="8" t="s">
        <v>2543</v>
      </c>
      <c r="D17" s="8">
        <v>3</v>
      </c>
      <c r="E17" s="984">
        <v>0</v>
      </c>
      <c r="F17" s="1043">
        <v>0.247</v>
      </c>
      <c r="G17" s="594"/>
      <c r="H17" s="1847"/>
      <c r="I17" s="1104" t="s">
        <v>24445</v>
      </c>
      <c r="J17" s="1109"/>
      <c r="K17" s="1775"/>
      <c r="L17" s="1109"/>
      <c r="M17" s="1934"/>
      <c r="N17" s="1041">
        <f t="shared" si="3"/>
        <v>0</v>
      </c>
      <c r="O17" s="1934"/>
      <c r="P17" s="530">
        <f t="shared" si="2"/>
        <v>0</v>
      </c>
      <c r="Q17" s="530">
        <f t="shared" si="2"/>
        <v>0</v>
      </c>
      <c r="R17" s="1934"/>
      <c r="S17" s="1847"/>
      <c r="T17" s="1789" t="s">
        <v>24444</v>
      </c>
      <c r="U17" s="280" t="s">
        <v>24446</v>
      </c>
      <c r="V17" s="1044" t="s">
        <v>24447</v>
      </c>
      <c r="W17" s="594"/>
      <c r="X17" s="1847"/>
    </row>
    <row r="18" spans="2:24" ht="33" customHeight="1">
      <c r="B18" s="1789" t="s">
        <v>24448</v>
      </c>
      <c r="C18" s="8" t="s">
        <v>2543</v>
      </c>
      <c r="D18" s="8">
        <v>3</v>
      </c>
      <c r="E18" s="984">
        <v>0</v>
      </c>
      <c r="F18" s="1043">
        <v>2.3370000000000002</v>
      </c>
      <c r="G18" s="594"/>
      <c r="H18" s="1847"/>
      <c r="I18" s="1104" t="s">
        <v>24449</v>
      </c>
      <c r="J18" s="1109"/>
      <c r="K18" s="1775"/>
      <c r="L18" s="1109"/>
      <c r="M18" s="1934"/>
      <c r="N18" s="1041">
        <f t="shared" si="3"/>
        <v>0</v>
      </c>
      <c r="O18" s="1934"/>
      <c r="P18" s="530">
        <f t="shared" si="2"/>
        <v>0</v>
      </c>
      <c r="Q18" s="530">
        <f t="shared" si="2"/>
        <v>0</v>
      </c>
      <c r="R18" s="1934"/>
      <c r="S18" s="1847"/>
      <c r="T18" s="1789" t="s">
        <v>24448</v>
      </c>
      <c r="U18" s="280" t="s">
        <v>24450</v>
      </c>
      <c r="V18" s="1044" t="s">
        <v>24451</v>
      </c>
      <c r="W18" s="594"/>
      <c r="X18" s="1847"/>
    </row>
    <row r="19" spans="2:24" ht="33" customHeight="1">
      <c r="B19" s="1789" t="s">
        <v>24452</v>
      </c>
      <c r="C19" s="8" t="s">
        <v>2543</v>
      </c>
      <c r="D19" s="8">
        <v>3</v>
      </c>
      <c r="E19" s="984">
        <v>0</v>
      </c>
      <c r="F19" s="1043">
        <v>0.35699999999999998</v>
      </c>
      <c r="G19" s="594"/>
      <c r="H19" s="1847"/>
      <c r="I19" s="1104" t="s">
        <v>24453</v>
      </c>
      <c r="J19" s="1109"/>
      <c r="K19" s="1775"/>
      <c r="L19" s="1109"/>
      <c r="M19" s="1934"/>
      <c r="N19" s="1041">
        <f t="shared" si="3"/>
        <v>0</v>
      </c>
      <c r="O19" s="1934"/>
      <c r="P19" s="530">
        <f t="shared" si="2"/>
        <v>0</v>
      </c>
      <c r="Q19" s="530">
        <f t="shared" si="2"/>
        <v>0</v>
      </c>
      <c r="R19" s="1934"/>
      <c r="S19" s="1847"/>
      <c r="T19" s="1789" t="s">
        <v>24452</v>
      </c>
      <c r="U19" s="280" t="s">
        <v>24454</v>
      </c>
      <c r="V19" s="1044" t="s">
        <v>24455</v>
      </c>
      <c r="W19" s="594"/>
      <c r="X19" s="1847"/>
    </row>
    <row r="20" spans="2:24" ht="33" customHeight="1">
      <c r="B20" s="1789" t="s">
        <v>24456</v>
      </c>
      <c r="C20" s="8" t="s">
        <v>23886</v>
      </c>
      <c r="D20" s="8">
        <v>2</v>
      </c>
      <c r="E20" s="984">
        <v>0</v>
      </c>
      <c r="F20" s="1043">
        <v>0.03</v>
      </c>
      <c r="G20" s="594"/>
      <c r="H20" s="1847"/>
      <c r="I20" s="1104" t="s">
        <v>24457</v>
      </c>
      <c r="J20" s="1109"/>
      <c r="K20" s="1775"/>
      <c r="L20" s="1109"/>
      <c r="M20" s="1934"/>
      <c r="N20" s="1041">
        <f t="shared" si="3"/>
        <v>0</v>
      </c>
      <c r="O20" s="1934"/>
      <c r="P20" s="530">
        <f t="shared" si="2"/>
        <v>0</v>
      </c>
      <c r="Q20" s="530">
        <f t="shared" si="2"/>
        <v>0</v>
      </c>
      <c r="R20" s="1934"/>
      <c r="S20" s="1847"/>
      <c r="T20" s="1789" t="s">
        <v>24456</v>
      </c>
      <c r="U20" s="280" t="s">
        <v>24458</v>
      </c>
      <c r="V20" s="1044" t="s">
        <v>24459</v>
      </c>
      <c r="W20" s="594"/>
      <c r="X20" s="1847"/>
    </row>
    <row r="21" spans="2:24" ht="33" customHeight="1">
      <c r="B21" s="1789" t="s">
        <v>24460</v>
      </c>
      <c r="C21" s="8" t="s">
        <v>23886</v>
      </c>
      <c r="D21" s="8">
        <v>2</v>
      </c>
      <c r="E21" s="984">
        <v>0</v>
      </c>
      <c r="F21" s="1043">
        <v>0</v>
      </c>
      <c r="G21" s="594"/>
      <c r="H21" s="1847"/>
      <c r="I21" s="1104" t="s">
        <v>24461</v>
      </c>
      <c r="J21" s="1109"/>
      <c r="K21" s="1775"/>
      <c r="L21" s="1109"/>
      <c r="M21" s="1934"/>
      <c r="N21" s="1041">
        <f t="shared" si="3"/>
        <v>0</v>
      </c>
      <c r="O21" s="1934"/>
      <c r="P21" s="530">
        <f t="shared" si="2"/>
        <v>0</v>
      </c>
      <c r="Q21" s="530">
        <f t="shared" si="2"/>
        <v>0</v>
      </c>
      <c r="R21" s="1934"/>
      <c r="S21" s="1847"/>
      <c r="T21" s="1789" t="s">
        <v>24460</v>
      </c>
      <c r="U21" s="280" t="s">
        <v>24462</v>
      </c>
      <c r="V21" s="1044" t="s">
        <v>24463</v>
      </c>
      <c r="W21" s="594"/>
      <c r="X21" s="1847"/>
    </row>
    <row r="22" spans="2:24" ht="33" customHeight="1">
      <c r="B22" s="1789" t="s">
        <v>24464</v>
      </c>
      <c r="C22" s="8" t="s">
        <v>23886</v>
      </c>
      <c r="D22" s="8">
        <v>2</v>
      </c>
      <c r="E22" s="1110"/>
      <c r="F22" s="1043">
        <v>0</v>
      </c>
      <c r="G22" s="594"/>
      <c r="H22" s="1847"/>
      <c r="I22" s="1104" t="s">
        <v>24465</v>
      </c>
      <c r="J22" s="1109"/>
      <c r="K22" s="1775"/>
      <c r="L22" s="1109"/>
      <c r="M22" s="1934"/>
      <c r="N22" s="1041">
        <f t="shared" si="3"/>
        <v>0</v>
      </c>
      <c r="O22" s="1934"/>
      <c r="P22" s="1847"/>
      <c r="Q22" s="530">
        <f xml:space="preserve"> IF( ISNUMBER(F22 ), 0, 1 )</f>
        <v>0</v>
      </c>
      <c r="R22" s="1934"/>
      <c r="S22" s="1847"/>
      <c r="T22" s="1789" t="s">
        <v>24464</v>
      </c>
      <c r="U22" s="65"/>
      <c r="V22" s="1044" t="s">
        <v>24466</v>
      </c>
      <c r="W22" s="594"/>
      <c r="X22" s="1847"/>
    </row>
    <row r="23" spans="2:24" ht="33" customHeight="1">
      <c r="B23" s="1789" t="s">
        <v>24467</v>
      </c>
      <c r="C23" s="8" t="s">
        <v>23886</v>
      </c>
      <c r="D23" s="8">
        <v>2</v>
      </c>
      <c r="E23" s="1110"/>
      <c r="F23" s="1043">
        <v>0</v>
      </c>
      <c r="G23" s="594"/>
      <c r="H23" s="1847"/>
      <c r="I23" s="1104" t="s">
        <v>24468</v>
      </c>
      <c r="J23" s="1109"/>
      <c r="K23" s="1775"/>
      <c r="L23" s="1109"/>
      <c r="M23" s="1934"/>
      <c r="N23" s="1041">
        <f t="shared" si="3"/>
        <v>0</v>
      </c>
      <c r="O23" s="1934"/>
      <c r="P23" s="1847"/>
      <c r="Q23" s="530">
        <f xml:space="preserve"> IF( ISNUMBER(F23 ), 0, 1 )</f>
        <v>0</v>
      </c>
      <c r="R23" s="1934"/>
      <c r="S23" s="1847"/>
      <c r="T23" s="1789" t="s">
        <v>24467</v>
      </c>
      <c r="U23" s="65"/>
      <c r="V23" s="1044" t="s">
        <v>24469</v>
      </c>
      <c r="W23" s="594"/>
      <c r="X23" s="1847"/>
    </row>
    <row r="24" spans="2:24" ht="33" customHeight="1" thickBot="1">
      <c r="B24" s="1799" t="s">
        <v>24470</v>
      </c>
      <c r="C24" s="570" t="s">
        <v>1392</v>
      </c>
      <c r="D24" s="570">
        <v>1</v>
      </c>
      <c r="E24" s="985">
        <v>16.2</v>
      </c>
      <c r="F24" s="994">
        <v>32.200000000000003</v>
      </c>
      <c r="G24" s="594"/>
      <c r="H24" s="1847"/>
      <c r="I24" s="1105" t="s">
        <v>24471</v>
      </c>
      <c r="J24" s="1109"/>
      <c r="K24" s="1776"/>
      <c r="L24" s="1109"/>
      <c r="M24" s="1934"/>
      <c r="N24" s="1041">
        <f>IF( SUM( P24:Q24 ) = 0, 0, $P$5 )</f>
        <v>0</v>
      </c>
      <c r="O24" s="1934"/>
      <c r="P24" s="530">
        <f xml:space="preserve"> IF( ISNUMBER(E24 ), 0, 1 )</f>
        <v>0</v>
      </c>
      <c r="Q24" s="530">
        <f xml:space="preserve"> IF( ISNUMBER(F24 ), 0, 1 )</f>
        <v>0</v>
      </c>
      <c r="R24" s="1934"/>
      <c r="S24" s="1847"/>
      <c r="T24" s="1799" t="s">
        <v>24470</v>
      </c>
      <c r="U24" s="618" t="s">
        <v>24472</v>
      </c>
      <c r="V24" s="1106" t="s">
        <v>24473</v>
      </c>
      <c r="W24" s="594"/>
      <c r="X24" s="1847"/>
    </row>
    <row r="25" spans="2:24" ht="14.25" customHeight="1" thickBot="1">
      <c r="B25" s="1107"/>
      <c r="C25" s="1108"/>
      <c r="D25" s="1108"/>
      <c r="E25" s="58"/>
      <c r="F25" s="58"/>
      <c r="G25" s="58"/>
      <c r="H25" s="1847"/>
      <c r="I25" s="1109"/>
      <c r="J25" s="1109"/>
      <c r="K25" s="1777"/>
      <c r="L25" s="1109"/>
      <c r="M25" s="1934"/>
      <c r="N25" s="1041"/>
      <c r="O25" s="1934"/>
      <c r="P25" s="1847"/>
      <c r="Q25" s="1847"/>
      <c r="R25" s="1934"/>
      <c r="S25" s="1847"/>
      <c r="T25" s="1107"/>
      <c r="U25" s="58"/>
      <c r="V25" s="58"/>
      <c r="W25" s="58"/>
      <c r="X25" s="1847"/>
    </row>
    <row r="26" spans="2:24" ht="30" customHeight="1" thickBot="1">
      <c r="B26" s="1111" t="s">
        <v>24474</v>
      </c>
      <c r="C26" s="1033" t="s">
        <v>801</v>
      </c>
      <c r="D26" s="1033" t="s">
        <v>802</v>
      </c>
      <c r="E26" s="1033" t="s">
        <v>24475</v>
      </c>
      <c r="F26" s="1033" t="s">
        <v>24476</v>
      </c>
      <c r="G26" s="1035" t="s">
        <v>1016</v>
      </c>
      <c r="H26" s="1847"/>
      <c r="I26" s="145"/>
      <c r="J26" s="1847"/>
      <c r="K26" s="1846"/>
      <c r="L26" s="1847"/>
      <c r="M26" s="1934"/>
      <c r="N26" s="1041"/>
      <c r="O26" s="1934"/>
      <c r="P26" s="1847"/>
      <c r="Q26" s="1847"/>
      <c r="R26" s="1934"/>
      <c r="S26" s="1847"/>
      <c r="T26" s="1523" t="s">
        <v>24474</v>
      </c>
      <c r="U26" s="1524" t="s">
        <v>24475</v>
      </c>
      <c r="V26" s="1524" t="s">
        <v>24476</v>
      </c>
      <c r="W26" s="1525" t="s">
        <v>1016</v>
      </c>
      <c r="X26" s="1847"/>
    </row>
    <row r="27" spans="2:24" ht="33" customHeight="1" thickBot="1">
      <c r="B27" s="1112" t="s">
        <v>24477</v>
      </c>
      <c r="C27" s="1113" t="s">
        <v>813</v>
      </c>
      <c r="D27" s="1113">
        <v>3</v>
      </c>
      <c r="E27" s="1114">
        <v>12.212999999999999</v>
      </c>
      <c r="F27" s="1114">
        <v>8.7959999999999994</v>
      </c>
      <c r="G27" s="1115">
        <f>SUM(E27:F27)</f>
        <v>21.009</v>
      </c>
      <c r="H27" s="1116"/>
      <c r="I27" s="1117" t="s">
        <v>24478</v>
      </c>
      <c r="J27" s="1847"/>
      <c r="K27" s="1964"/>
      <c r="L27" s="1847"/>
      <c r="M27" s="1934"/>
      <c r="N27" s="1041">
        <f>IF( SUM( P27:Q27 ) = 0, 0, $P$5 )</f>
        <v>0</v>
      </c>
      <c r="O27" s="1934"/>
      <c r="P27" s="530">
        <f t="shared" ref="P27" si="4" xml:space="preserve"> IF( ISNUMBER(E27 ), 0, 1 )</f>
        <v>0</v>
      </c>
      <c r="Q27" s="530">
        <f xml:space="preserve"> IF( ISNUMBER(F27 ), 0, 1 )</f>
        <v>0</v>
      </c>
      <c r="R27" s="1934"/>
      <c r="S27" s="1847"/>
      <c r="T27" s="1526" t="s">
        <v>24477</v>
      </c>
      <c r="U27" s="1527" t="s">
        <v>24479</v>
      </c>
      <c r="V27" s="1527" t="s">
        <v>24480</v>
      </c>
      <c r="W27" s="1528" t="s">
        <v>24481</v>
      </c>
      <c r="X27" s="1116"/>
    </row>
    <row r="28" spans="2:24" ht="14.25" customHeight="1" thickBot="1">
      <c r="B28" s="1107"/>
      <c r="C28" s="1108"/>
      <c r="D28" s="1108"/>
      <c r="E28" s="58"/>
      <c r="F28" s="1847"/>
      <c r="G28" s="1847"/>
      <c r="H28" s="1116"/>
      <c r="I28" s="1109"/>
      <c r="J28" s="1847"/>
      <c r="K28" s="1846"/>
      <c r="L28" s="1847"/>
      <c r="M28" s="1934"/>
      <c r="N28" s="1041"/>
      <c r="O28" s="1934"/>
      <c r="P28" s="1847"/>
      <c r="Q28" s="1847"/>
      <c r="R28" s="1934"/>
      <c r="S28" s="1847"/>
      <c r="T28" s="1107"/>
      <c r="U28" s="58"/>
      <c r="V28" s="1847"/>
      <c r="W28" s="1847"/>
      <c r="X28" s="1116"/>
    </row>
    <row r="29" spans="2:24" ht="30" customHeight="1" thickBot="1">
      <c r="B29" s="390" t="s">
        <v>24482</v>
      </c>
      <c r="C29" s="558"/>
      <c r="D29" s="558"/>
      <c r="E29" s="79"/>
      <c r="F29" s="79"/>
      <c r="G29" s="79"/>
      <c r="H29" s="1847"/>
      <c r="I29" s="145"/>
      <c r="J29" s="1847"/>
      <c r="K29" s="1846"/>
      <c r="L29" s="1847"/>
      <c r="M29" s="1934"/>
      <c r="N29" s="1041"/>
      <c r="O29" s="1934"/>
      <c r="P29" s="1847"/>
      <c r="Q29" s="1847"/>
      <c r="R29" s="1934"/>
      <c r="S29" s="1847"/>
      <c r="T29" s="390" t="s">
        <v>24482</v>
      </c>
      <c r="U29" s="79"/>
      <c r="V29" s="79"/>
      <c r="W29" s="79"/>
      <c r="X29" s="1847"/>
    </row>
    <row r="30" spans="2:24" ht="33" customHeight="1">
      <c r="B30" s="1038" t="s">
        <v>24483</v>
      </c>
      <c r="C30" s="576" t="s">
        <v>24484</v>
      </c>
      <c r="D30" s="1039">
        <v>2</v>
      </c>
      <c r="E30" s="1040">
        <v>131.13999999999999</v>
      </c>
      <c r="F30" s="594"/>
      <c r="G30" s="594"/>
      <c r="H30" s="1847"/>
      <c r="I30" s="1103" t="s">
        <v>24485</v>
      </c>
      <c r="J30" s="1847"/>
      <c r="K30" s="1965"/>
      <c r="L30" s="1847"/>
      <c r="M30" s="1934"/>
      <c r="N30" s="1041">
        <f>IF( SUM( P30:Q30 ) = 0, 0, $P$5 )</f>
        <v>0</v>
      </c>
      <c r="O30" s="1934"/>
      <c r="P30" s="530">
        <f t="shared" ref="P30:P31" si="5" xml:space="preserve"> IF( ISNUMBER(E30 ), 0, 1 )</f>
        <v>0</v>
      </c>
      <c r="Q30" s="1847"/>
      <c r="R30" s="1934"/>
      <c r="S30" s="1847"/>
      <c r="T30" s="1038" t="s">
        <v>24483</v>
      </c>
      <c r="U30" s="1042" t="s">
        <v>24486</v>
      </c>
      <c r="V30" s="594"/>
      <c r="W30" s="594"/>
      <c r="X30" s="1847"/>
    </row>
    <row r="31" spans="2:24" ht="33" customHeight="1" thickBot="1">
      <c r="B31" s="1799" t="s">
        <v>24487</v>
      </c>
      <c r="C31" s="570" t="s">
        <v>24484</v>
      </c>
      <c r="D31" s="1046">
        <v>2</v>
      </c>
      <c r="E31" s="994">
        <v>168.21</v>
      </c>
      <c r="F31" s="594"/>
      <c r="G31" s="594"/>
      <c r="H31" s="1847"/>
      <c r="I31" s="1105" t="s">
        <v>24488</v>
      </c>
      <c r="J31" s="1847"/>
      <c r="K31" s="1966"/>
      <c r="L31" s="1847"/>
      <c r="M31" s="1934"/>
      <c r="N31" s="1041">
        <f t="shared" ref="N31" si="6">IF( SUM( P31:Q31 ) = 0, 0, $P$5 )</f>
        <v>0</v>
      </c>
      <c r="O31" s="1934"/>
      <c r="P31" s="530">
        <f t="shared" si="5"/>
        <v>0</v>
      </c>
      <c r="Q31" s="1847"/>
      <c r="R31" s="1934"/>
      <c r="S31" s="1847"/>
      <c r="T31" s="1799" t="s">
        <v>24487</v>
      </c>
      <c r="U31" s="1106" t="s">
        <v>24489</v>
      </c>
      <c r="V31" s="594"/>
      <c r="W31" s="594"/>
      <c r="X31" s="1847"/>
    </row>
  </sheetData>
  <sheetProtection algorithmName="SHA-512" hashValue="oEvXkZ1f4jupW4frb9iJ0N+BVb4ywO6fUlF3q51LZohKxqT9XR1oErIhu8xCVaWsiZVw37GNcE1jQYO13/Fkzw==" saltValue="a/WCaMd+9FNzNuDW5W89GA==" spinCount="100000" sheet="1" objects="1" scenarios="1"/>
  <mergeCells count="3">
    <mergeCell ref="B3:K3"/>
    <mergeCell ref="T3:X3"/>
    <mergeCell ref="P4:Q4"/>
  </mergeCells>
  <conditionalFormatting sqref="N8:N14">
    <cfRule type="cellIs" dxfId="43" priority="8" operator="equal">
      <formula>0</formula>
    </cfRule>
  </conditionalFormatting>
  <conditionalFormatting sqref="N27">
    <cfRule type="cellIs" dxfId="42" priority="6" operator="equal">
      <formula>0</formula>
    </cfRule>
  </conditionalFormatting>
  <conditionalFormatting sqref="N30:N31">
    <cfRule type="cellIs" dxfId="41" priority="5" operator="equal">
      <formula>0</formula>
    </cfRule>
  </conditionalFormatting>
  <conditionalFormatting sqref="N15:N24">
    <cfRule type="cellIs" dxfId="40" priority="7" operator="equal">
      <formula>0</formula>
    </cfRule>
  </conditionalFormatting>
  <conditionalFormatting sqref="N26">
    <cfRule type="cellIs" dxfId="39" priority="4" operator="equal">
      <formula>0</formula>
    </cfRule>
  </conditionalFormatting>
  <conditionalFormatting sqref="N25">
    <cfRule type="cellIs" dxfId="38" priority="3" operator="equal">
      <formula>0</formula>
    </cfRule>
  </conditionalFormatting>
  <conditionalFormatting sqref="N28">
    <cfRule type="cellIs" dxfId="37" priority="2" operator="equal">
      <formula>0</formula>
    </cfRule>
  </conditionalFormatting>
  <conditionalFormatting sqref="N29">
    <cfRule type="cellIs" dxfId="36" priority="1" operator="equal">
      <formula>0</formula>
    </cfRule>
  </conditionalFormatting>
  <dataValidations count="1">
    <dataValidation type="custom" allowBlank="1" showErrorMessage="1" errorTitle="Input Error" error="Please enter a numeric value" sqref="E8:F12 E15:F24 E27:F27 E30:E31">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QddFj85V4mEWBcgn98ye5ufaeOGXw6Fcq7S61VaRUr+jZL+RuMSbJb14ExVQAQCRKUs/sJJwfoIh/KV81t90zg==" saltValue="Eyo9DwK9BLLgxkTELd2YLQ=="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T26"/>
  <sheetViews>
    <sheetView showGridLines="0" zoomScale="80" zoomScaleNormal="80" zoomScaleSheetLayoutView="100" workbookViewId="0"/>
  </sheetViews>
  <sheetFormatPr defaultColWidth="9" defaultRowHeight="15.75"/>
  <cols>
    <col min="1" max="1" width="1.875" style="312" customWidth="1"/>
    <col min="2" max="2" width="36.125" style="312" customWidth="1"/>
    <col min="3" max="3" width="7" style="312" customWidth="1"/>
    <col min="4" max="4" width="5.5" style="312" customWidth="1"/>
    <col min="5" max="5" width="12.5" style="1127" customWidth="1"/>
    <col min="6" max="6" width="1.875" style="312" customWidth="1"/>
    <col min="7" max="7" width="12.5" style="312" customWidth="1"/>
    <col min="8" max="8" width="1.875" style="16" customWidth="1"/>
    <col min="9" max="9" width="33.625" style="16" customWidth="1"/>
    <col min="10" max="10" width="1.875" style="16" customWidth="1"/>
    <col min="11" max="11" width="1.875" style="308" customWidth="1"/>
    <col min="12" max="12" width="25" style="308" customWidth="1"/>
    <col min="13" max="13" width="1.875" style="308" customWidth="1"/>
    <col min="14" max="14" width="25" style="308" hidden="1" customWidth="1"/>
    <col min="15" max="15" width="1.875" style="308" hidden="1" customWidth="1"/>
    <col min="16" max="16" width="1.875" style="312" customWidth="1"/>
    <col min="17" max="17" width="36.125" style="312" customWidth="1"/>
    <col min="18" max="18" width="17.5" style="312" customWidth="1"/>
    <col min="19" max="19" width="1.875" style="312" customWidth="1"/>
    <col min="20" max="16384" width="9" style="312"/>
  </cols>
  <sheetData>
    <row r="1" spans="1:20" s="135" customFormat="1" ht="30" customHeight="1">
      <c r="A1" s="252"/>
      <c r="B1" s="1029" t="s">
        <v>766</v>
      </c>
      <c r="C1" s="1029"/>
      <c r="D1" s="1029"/>
      <c r="E1" s="1029"/>
      <c r="F1" s="1029"/>
      <c r="G1" s="1029"/>
      <c r="H1" s="57"/>
      <c r="I1" s="57"/>
      <c r="J1" s="57"/>
      <c r="K1" s="1934"/>
      <c r="L1" s="1847"/>
      <c r="M1" s="1934"/>
      <c r="N1" s="1847"/>
      <c r="O1" s="1934"/>
      <c r="Q1" s="1029" t="s">
        <v>766</v>
      </c>
      <c r="R1" s="1029"/>
      <c r="T1" s="1847"/>
    </row>
    <row r="2" spans="1:20" s="135" customFormat="1" ht="30" customHeight="1">
      <c r="B2" s="1029" t="str">
        <f>Validation!B4</f>
        <v>South Staffordshire / Cambridge Water</v>
      </c>
      <c r="C2" s="1030"/>
      <c r="D2" s="1030"/>
      <c r="E2" s="1030"/>
      <c r="F2" s="1030"/>
      <c r="G2" s="1118"/>
      <c r="H2" s="57"/>
      <c r="I2" s="57"/>
      <c r="J2" s="57"/>
      <c r="K2" s="1934"/>
      <c r="L2" s="1847"/>
      <c r="M2" s="1934"/>
      <c r="N2" s="1847"/>
      <c r="O2" s="1934"/>
      <c r="Q2" s="1029" t="str">
        <f>Validation!B4</f>
        <v>South Staffordshire / Cambridge Water</v>
      </c>
      <c r="R2" s="1030"/>
      <c r="T2" s="1847"/>
    </row>
    <row r="3" spans="1:20" ht="45" customHeight="1">
      <c r="A3" s="1848"/>
      <c r="B3" s="2197" t="s">
        <v>767</v>
      </c>
      <c r="C3" s="2197"/>
      <c r="D3" s="2197"/>
      <c r="E3" s="2197"/>
      <c r="F3" s="2197"/>
      <c r="G3" s="2197"/>
      <c r="H3" s="2197"/>
      <c r="I3" s="2197"/>
      <c r="K3" s="1934"/>
      <c r="L3" s="1031" t="s">
        <v>798</v>
      </c>
      <c r="M3" s="1934"/>
      <c r="N3" s="1847"/>
      <c r="O3" s="1934"/>
      <c r="P3" s="1848"/>
      <c r="Q3" s="2197" t="s">
        <v>767</v>
      </c>
      <c r="R3" s="2197"/>
      <c r="S3" s="1848"/>
      <c r="T3" s="1847"/>
    </row>
    <row r="4" spans="1:20" ht="15" customHeight="1" thickBot="1">
      <c r="A4" s="1848"/>
      <c r="B4" s="196"/>
      <c r="C4" s="196"/>
      <c r="D4" s="196"/>
      <c r="E4" s="196"/>
      <c r="F4" s="1967"/>
      <c r="G4" s="1119"/>
      <c r="K4" s="1934"/>
      <c r="L4" s="1847"/>
      <c r="M4" s="1934"/>
      <c r="N4" s="1961" t="s">
        <v>799</v>
      </c>
      <c r="O4" s="1934"/>
      <c r="P4" s="1848"/>
      <c r="Q4" s="196"/>
      <c r="R4" s="196"/>
      <c r="S4" s="1848"/>
      <c r="T4" s="1847"/>
    </row>
    <row r="5" spans="1:20" s="54" customFormat="1" ht="56.25" customHeight="1" thickBot="1">
      <c r="B5" s="512" t="s">
        <v>800</v>
      </c>
      <c r="C5" s="488" t="s">
        <v>801</v>
      </c>
      <c r="D5" s="488" t="s">
        <v>802</v>
      </c>
      <c r="E5" s="513" t="s">
        <v>24490</v>
      </c>
      <c r="F5" s="49"/>
      <c r="G5" s="514" t="s">
        <v>806</v>
      </c>
      <c r="I5" s="514" t="s">
        <v>807</v>
      </c>
      <c r="K5" s="1934"/>
      <c r="L5" s="1847"/>
      <c r="M5" s="1934"/>
      <c r="N5" s="327" t="s">
        <v>808</v>
      </c>
      <c r="O5" s="1934"/>
      <c r="Q5" s="512" t="s">
        <v>800</v>
      </c>
      <c r="R5" s="513" t="s">
        <v>24490</v>
      </c>
      <c r="T5" s="1847"/>
    </row>
    <row r="6" spans="1:20" s="54" customFormat="1" ht="15" customHeight="1" thickBot="1">
      <c r="B6" s="90"/>
      <c r="C6" s="90"/>
      <c r="D6" s="90"/>
      <c r="E6" s="156"/>
      <c r="F6" s="77"/>
      <c r="G6" s="57"/>
      <c r="K6" s="1934"/>
      <c r="L6" s="1847"/>
      <c r="M6" s="1934"/>
      <c r="N6" s="1847"/>
      <c r="O6" s="1934"/>
      <c r="Q6" s="90"/>
      <c r="R6" s="156"/>
      <c r="T6" s="1847"/>
    </row>
    <row r="7" spans="1:20" s="54" customFormat="1" ht="20.25" customHeight="1" thickBot="1">
      <c r="B7" s="378" t="s">
        <v>24491</v>
      </c>
      <c r="C7" s="1847"/>
      <c r="D7" s="1847"/>
      <c r="E7" s="558"/>
      <c r="F7" s="77"/>
      <c r="G7" s="57"/>
      <c r="K7" s="1934"/>
      <c r="L7" s="1847"/>
      <c r="M7" s="1934"/>
      <c r="N7" s="1847"/>
      <c r="O7" s="1934"/>
      <c r="Q7" s="378" t="s">
        <v>24491</v>
      </c>
      <c r="R7" s="558"/>
      <c r="T7" s="1847"/>
    </row>
    <row r="8" spans="1:20" s="54" customFormat="1" ht="32.25" customHeight="1">
      <c r="B8" s="394" t="s">
        <v>24492</v>
      </c>
      <c r="C8" s="379" t="s">
        <v>2543</v>
      </c>
      <c r="D8" s="379">
        <v>3</v>
      </c>
      <c r="E8" s="925"/>
      <c r="F8" s="77"/>
      <c r="G8" s="1120" t="s">
        <v>24493</v>
      </c>
      <c r="I8" s="935"/>
      <c r="K8" s="1934"/>
      <c r="L8" s="1041" t="str">
        <f t="shared" ref="L8:L13" si="0">IF( SUM( N8:N8 ) = 0, 0, $N$5 )</f>
        <v>Please complete all cells in row</v>
      </c>
      <c r="M8" s="1934"/>
      <c r="N8" s="530">
        <f xml:space="preserve"> IF( ISNUMBER(E8 ), 0, 1 )</f>
        <v>1</v>
      </c>
      <c r="O8" s="1934"/>
      <c r="Q8" s="394" t="s">
        <v>24492</v>
      </c>
      <c r="R8" s="1121" t="s">
        <v>24494</v>
      </c>
      <c r="T8" s="1847"/>
    </row>
    <row r="9" spans="1:20" s="54" customFormat="1" ht="32.25" customHeight="1">
      <c r="B9" s="1805" t="s">
        <v>24495</v>
      </c>
      <c r="C9" s="375" t="s">
        <v>2543</v>
      </c>
      <c r="D9" s="375">
        <v>3</v>
      </c>
      <c r="E9" s="927"/>
      <c r="F9" s="77"/>
      <c r="G9" s="1122" t="s">
        <v>24496</v>
      </c>
      <c r="I9" s="936"/>
      <c r="K9" s="1934"/>
      <c r="L9" s="1041" t="str">
        <f t="shared" si="0"/>
        <v>Please complete all cells in row</v>
      </c>
      <c r="M9" s="1934"/>
      <c r="N9" s="530">
        <f t="shared" ref="N9:N13" si="1" xml:space="preserve"> IF( ISNUMBER(E9 ), 0, 1 )</f>
        <v>1</v>
      </c>
      <c r="O9" s="1934"/>
      <c r="Q9" s="1805" t="s">
        <v>24495</v>
      </c>
      <c r="R9" s="381" t="s">
        <v>24497</v>
      </c>
      <c r="T9" s="1847"/>
    </row>
    <row r="10" spans="1:20" s="54" customFormat="1" ht="32.25" customHeight="1">
      <c r="B10" s="1805" t="s">
        <v>24498</v>
      </c>
      <c r="C10" s="375" t="s">
        <v>2543</v>
      </c>
      <c r="D10" s="375">
        <v>3</v>
      </c>
      <c r="E10" s="927"/>
      <c r="F10" s="77"/>
      <c r="G10" s="1122" t="s">
        <v>24499</v>
      </c>
      <c r="I10" s="936"/>
      <c r="K10" s="1934"/>
      <c r="L10" s="1041" t="str">
        <f t="shared" si="0"/>
        <v>Please complete all cells in row</v>
      </c>
      <c r="M10" s="1934"/>
      <c r="N10" s="530">
        <f t="shared" si="1"/>
        <v>1</v>
      </c>
      <c r="O10" s="1934"/>
      <c r="Q10" s="1805" t="s">
        <v>24498</v>
      </c>
      <c r="R10" s="381" t="s">
        <v>24500</v>
      </c>
      <c r="T10" s="1847"/>
    </row>
    <row r="11" spans="1:20" s="54" customFormat="1" ht="32.25" customHeight="1">
      <c r="B11" s="1805" t="s">
        <v>24501</v>
      </c>
      <c r="C11" s="375" t="s">
        <v>2543</v>
      </c>
      <c r="D11" s="375">
        <v>3</v>
      </c>
      <c r="E11" s="927"/>
      <c r="F11" s="77"/>
      <c r="G11" s="1122" t="s">
        <v>24502</v>
      </c>
      <c r="I11" s="936"/>
      <c r="K11" s="1934"/>
      <c r="L11" s="1041" t="str">
        <f t="shared" si="0"/>
        <v>Please complete all cells in row</v>
      </c>
      <c r="M11" s="1934"/>
      <c r="N11" s="530">
        <f t="shared" si="1"/>
        <v>1</v>
      </c>
      <c r="O11" s="1934"/>
      <c r="Q11" s="1805" t="s">
        <v>24501</v>
      </c>
      <c r="R11" s="381" t="s">
        <v>24503</v>
      </c>
      <c r="T11" s="1847"/>
    </row>
    <row r="12" spans="1:20" s="54" customFormat="1" ht="32.25" customHeight="1">
      <c r="B12" s="1805" t="s">
        <v>24504</v>
      </c>
      <c r="C12" s="375" t="s">
        <v>2543</v>
      </c>
      <c r="D12" s="375">
        <v>3</v>
      </c>
      <c r="E12" s="927"/>
      <c r="F12" s="77"/>
      <c r="G12" s="1122" t="s">
        <v>24505</v>
      </c>
      <c r="I12" s="936"/>
      <c r="K12" s="1934"/>
      <c r="L12" s="1041" t="str">
        <f t="shared" si="0"/>
        <v>Please complete all cells in row</v>
      </c>
      <c r="M12" s="1934"/>
      <c r="N12" s="530">
        <f t="shared" si="1"/>
        <v>1</v>
      </c>
      <c r="O12" s="1934"/>
      <c r="Q12" s="1805" t="s">
        <v>24504</v>
      </c>
      <c r="R12" s="381" t="s">
        <v>24506</v>
      </c>
      <c r="T12" s="1847"/>
    </row>
    <row r="13" spans="1:20" s="54" customFormat="1" ht="32.25" customHeight="1">
      <c r="B13" s="1805" t="s">
        <v>24507</v>
      </c>
      <c r="C13" s="375" t="s">
        <v>2543</v>
      </c>
      <c r="D13" s="375">
        <v>3</v>
      </c>
      <c r="E13" s="927"/>
      <c r="F13" s="77"/>
      <c r="G13" s="1122" t="s">
        <v>24508</v>
      </c>
      <c r="I13" s="936"/>
      <c r="K13" s="1934"/>
      <c r="L13" s="1041" t="str">
        <f t="shared" si="0"/>
        <v>Please complete all cells in row</v>
      </c>
      <c r="M13" s="1934"/>
      <c r="N13" s="530">
        <f t="shared" si="1"/>
        <v>1</v>
      </c>
      <c r="O13" s="1934"/>
      <c r="Q13" s="1805" t="s">
        <v>24507</v>
      </c>
      <c r="R13" s="381" t="s">
        <v>24509</v>
      </c>
      <c r="T13" s="1847"/>
    </row>
    <row r="14" spans="1:20" s="54" customFormat="1" ht="32.25" customHeight="1" thickBot="1">
      <c r="B14" s="1809" t="s">
        <v>24510</v>
      </c>
      <c r="C14" s="382" t="s">
        <v>2543</v>
      </c>
      <c r="D14" s="382">
        <v>3</v>
      </c>
      <c r="E14" s="392">
        <f>IFERROR(SUM(E8:E13),0)</f>
        <v>0</v>
      </c>
      <c r="F14" s="77"/>
      <c r="G14" s="1123" t="s">
        <v>24511</v>
      </c>
      <c r="I14" s="937"/>
      <c r="K14" s="1934"/>
      <c r="L14" s="1847"/>
      <c r="M14" s="1934"/>
      <c r="N14" s="1847"/>
      <c r="O14" s="1934"/>
      <c r="Q14" s="1809" t="s">
        <v>24510</v>
      </c>
      <c r="R14" s="384" t="s">
        <v>24512</v>
      </c>
      <c r="T14" s="1847"/>
    </row>
    <row r="15" spans="1:20" s="54" customFormat="1" ht="15" customHeight="1" thickBot="1">
      <c r="B15" s="1096"/>
      <c r="C15" s="1124"/>
      <c r="D15" s="1124"/>
      <c r="E15" s="156"/>
      <c r="F15" s="77"/>
      <c r="G15" s="46"/>
      <c r="K15" s="1934"/>
      <c r="L15" s="1847"/>
      <c r="M15" s="1934"/>
      <c r="N15" s="1847"/>
      <c r="O15" s="1934"/>
      <c r="Q15" s="1096"/>
      <c r="R15" s="156"/>
      <c r="T15" s="1847"/>
    </row>
    <row r="16" spans="1:20" s="54" customFormat="1" ht="20.25" customHeight="1" thickBot="1">
      <c r="B16" s="390" t="s">
        <v>24513</v>
      </c>
      <c r="C16" s="1968"/>
      <c r="D16" s="1968"/>
      <c r="E16" s="558"/>
      <c r="F16" s="77"/>
      <c r="G16" s="57"/>
      <c r="K16" s="1934"/>
      <c r="L16" s="1847"/>
      <c r="M16" s="1934"/>
      <c r="N16" s="1847"/>
      <c r="O16" s="1934"/>
      <c r="Q16" s="378" t="s">
        <v>24513</v>
      </c>
      <c r="R16" s="558"/>
      <c r="T16" s="1847"/>
    </row>
    <row r="17" spans="2:20" s="54" customFormat="1" ht="32.25" customHeight="1">
      <c r="B17" s="394" t="s">
        <v>24514</v>
      </c>
      <c r="C17" s="379" t="s">
        <v>2543</v>
      </c>
      <c r="D17" s="379">
        <v>3</v>
      </c>
      <c r="E17" s="1125">
        <f>IFERROR('7B'!CG22,0)</f>
        <v>0</v>
      </c>
      <c r="F17" s="77"/>
      <c r="G17" s="1120" t="s">
        <v>24515</v>
      </c>
      <c r="I17" s="935"/>
      <c r="K17" s="1934"/>
      <c r="L17" s="1847"/>
      <c r="M17" s="1934"/>
      <c r="N17" s="1847"/>
      <c r="O17" s="1934"/>
      <c r="Q17" s="394" t="s">
        <v>24514</v>
      </c>
      <c r="R17" s="1125" t="s">
        <v>24516</v>
      </c>
      <c r="T17" s="1847"/>
    </row>
    <row r="18" spans="2:20" s="54" customFormat="1" ht="32.25" customHeight="1">
      <c r="B18" s="1805" t="s">
        <v>24517</v>
      </c>
      <c r="C18" s="375" t="s">
        <v>2543</v>
      </c>
      <c r="D18" s="375">
        <v>3</v>
      </c>
      <c r="E18" s="604">
        <f>IFERROR('7B'!CG23,0)</f>
        <v>0</v>
      </c>
      <c r="F18" s="77"/>
      <c r="G18" s="1122" t="s">
        <v>24518</v>
      </c>
      <c r="I18" s="936"/>
      <c r="K18" s="1934"/>
      <c r="L18" s="1847"/>
      <c r="M18" s="1934"/>
      <c r="N18" s="1847"/>
      <c r="O18" s="1934"/>
      <c r="Q18" s="1805" t="s">
        <v>24517</v>
      </c>
      <c r="R18" s="604" t="s">
        <v>24519</v>
      </c>
      <c r="T18" s="1847"/>
    </row>
    <row r="19" spans="2:20" s="54" customFormat="1" ht="32.25" customHeight="1">
      <c r="B19" s="1805" t="s">
        <v>24520</v>
      </c>
      <c r="C19" s="375" t="s">
        <v>2543</v>
      </c>
      <c r="D19" s="375">
        <v>3</v>
      </c>
      <c r="E19" s="604">
        <f>IFERROR('7B'!CG24,0)</f>
        <v>0</v>
      </c>
      <c r="F19" s="77"/>
      <c r="G19" s="1122" t="s">
        <v>24521</v>
      </c>
      <c r="I19" s="936"/>
      <c r="K19" s="1934"/>
      <c r="L19" s="1847"/>
      <c r="M19" s="1934"/>
      <c r="N19" s="1847"/>
      <c r="O19" s="1934"/>
      <c r="Q19" s="1805" t="s">
        <v>24520</v>
      </c>
      <c r="R19" s="604" t="s">
        <v>24522</v>
      </c>
      <c r="T19" s="1847"/>
    </row>
    <row r="20" spans="2:20" s="54" customFormat="1" ht="32.25" customHeight="1">
      <c r="B20" s="1805" t="s">
        <v>24523</v>
      </c>
      <c r="C20" s="375" t="s">
        <v>2543</v>
      </c>
      <c r="D20" s="375">
        <v>3</v>
      </c>
      <c r="E20" s="604">
        <f>IFERROR('7B'!CG25,0)</f>
        <v>0</v>
      </c>
      <c r="F20" s="77"/>
      <c r="G20" s="1122" t="s">
        <v>24524</v>
      </c>
      <c r="I20" s="936"/>
      <c r="K20" s="1934"/>
      <c r="L20" s="1847"/>
      <c r="M20" s="1934"/>
      <c r="N20" s="1847"/>
      <c r="O20" s="1934"/>
      <c r="Q20" s="1805" t="s">
        <v>24523</v>
      </c>
      <c r="R20" s="604" t="s">
        <v>24525</v>
      </c>
      <c r="T20" s="1847"/>
    </row>
    <row r="21" spans="2:20" s="54" customFormat="1" ht="32.25" customHeight="1">
      <c r="B21" s="1805" t="s">
        <v>24526</v>
      </c>
      <c r="C21" s="375" t="s">
        <v>2543</v>
      </c>
      <c r="D21" s="375">
        <v>3</v>
      </c>
      <c r="E21" s="604">
        <f>IFERROR('7B'!CG26,0)</f>
        <v>0</v>
      </c>
      <c r="F21" s="77"/>
      <c r="G21" s="1122" t="s">
        <v>24527</v>
      </c>
      <c r="I21" s="936"/>
      <c r="K21" s="1934"/>
      <c r="L21" s="1847"/>
      <c r="M21" s="1934"/>
      <c r="N21" s="1847"/>
      <c r="O21" s="1934"/>
      <c r="Q21" s="1805" t="s">
        <v>24526</v>
      </c>
      <c r="R21" s="604" t="s">
        <v>24528</v>
      </c>
      <c r="T21" s="1847"/>
    </row>
    <row r="22" spans="2:20" s="54" customFormat="1" ht="32.25" customHeight="1" thickBot="1">
      <c r="B22" s="1809" t="s">
        <v>24529</v>
      </c>
      <c r="C22" s="382" t="s">
        <v>2543</v>
      </c>
      <c r="D22" s="382">
        <v>3</v>
      </c>
      <c r="E22" s="1126">
        <f>IFERROR('7B'!CG27,0)</f>
        <v>0</v>
      </c>
      <c r="F22" s="77"/>
      <c r="G22" s="1123" t="s">
        <v>24530</v>
      </c>
      <c r="I22" s="937"/>
      <c r="K22" s="1934"/>
      <c r="L22" s="1847"/>
      <c r="M22" s="1934"/>
      <c r="N22" s="1847"/>
      <c r="O22" s="1934"/>
      <c r="Q22" s="1809" t="s">
        <v>24529</v>
      </c>
      <c r="R22" s="1126" t="s">
        <v>24531</v>
      </c>
      <c r="T22" s="1847"/>
    </row>
    <row r="23" spans="2:20" s="54" customFormat="1" ht="15" customHeight="1" thickBot="1">
      <c r="B23" s="1096"/>
      <c r="C23" s="1096"/>
      <c r="D23" s="1096"/>
      <c r="E23" s="156"/>
      <c r="F23" s="77"/>
      <c r="G23" s="46"/>
      <c r="K23" s="1934"/>
      <c r="L23" s="1847"/>
      <c r="M23" s="1934"/>
      <c r="N23" s="1847"/>
      <c r="O23" s="1934"/>
      <c r="Q23" s="1096"/>
      <c r="R23" s="156"/>
    </row>
    <row r="24" spans="2:20" s="54" customFormat="1" ht="20.25" customHeight="1" thickBot="1">
      <c r="B24" s="378" t="s">
        <v>24532</v>
      </c>
      <c r="C24" s="1847"/>
      <c r="D24" s="1847"/>
      <c r="E24" s="558"/>
      <c r="F24" s="77"/>
      <c r="G24" s="57"/>
      <c r="K24" s="1934"/>
      <c r="L24" s="1847"/>
      <c r="M24" s="1934"/>
      <c r="N24" s="1847"/>
      <c r="O24" s="1934"/>
      <c r="Q24" s="378" t="s">
        <v>24533</v>
      </c>
      <c r="R24" s="558"/>
    </row>
    <row r="25" spans="2:20" ht="32.25" customHeight="1" thickBot="1">
      <c r="B25" s="1825" t="s">
        <v>24534</v>
      </c>
      <c r="C25" s="458" t="s">
        <v>2543</v>
      </c>
      <c r="D25" s="458">
        <v>3</v>
      </c>
      <c r="E25" s="474">
        <f>IFERROR(E14+E22,0)</f>
        <v>0</v>
      </c>
      <c r="F25" s="77"/>
      <c r="G25" s="1117" t="s">
        <v>24535</v>
      </c>
      <c r="H25" s="1848"/>
      <c r="I25" s="1896"/>
      <c r="J25" s="1848"/>
      <c r="K25" s="1934"/>
      <c r="L25" s="1847"/>
      <c r="M25" s="1934"/>
      <c r="N25" s="1847"/>
      <c r="O25" s="1934"/>
      <c r="P25" s="1848"/>
      <c r="Q25" s="1825" t="s">
        <v>24534</v>
      </c>
      <c r="R25" s="460" t="s">
        <v>24536</v>
      </c>
      <c r="S25" s="1848"/>
      <c r="T25" s="1848"/>
    </row>
    <row r="26" spans="2:20" ht="8.25" customHeight="1">
      <c r="B26" s="1848"/>
      <c r="C26" s="1848"/>
      <c r="D26" s="1848"/>
      <c r="F26" s="1848"/>
      <c r="G26" s="1848"/>
      <c r="K26" s="1847"/>
      <c r="L26" s="1847"/>
      <c r="M26" s="1847"/>
      <c r="N26" s="1847"/>
      <c r="O26" s="1847"/>
      <c r="P26" s="1848"/>
      <c r="Q26" s="1848"/>
      <c r="R26" s="1848"/>
      <c r="S26" s="1848"/>
      <c r="T26" s="1848"/>
    </row>
  </sheetData>
  <sheetProtection algorithmName="SHA-512" hashValue="21tkHjijK32t1POc+Hdu13z18PF58EHAYf6YSIaNgXEh7TxsB/2VGBAMjP0HCRqOAr1A5/GAaXmGa4JrC4PtVg==" saltValue="aK1NVG8YcX5jj2LLQBSvzQ==" spinCount="100000" sheet="1" objects="1" scenarios="1"/>
  <mergeCells count="2">
    <mergeCell ref="B3:I3"/>
    <mergeCell ref="Q3:R3"/>
  </mergeCells>
  <conditionalFormatting sqref="L8:L13">
    <cfRule type="cellIs" dxfId="35" priority="1" operator="equal">
      <formula>0</formula>
    </cfRule>
  </conditionalFormatting>
  <dataValidations count="1">
    <dataValidation type="custom" allowBlank="1" showErrorMessage="1" errorTitle="Input Error" error="Please input a numeric value." sqref="E8:E13">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CQ1324"/>
  <sheetViews>
    <sheetView showGridLines="0" zoomScale="70" zoomScaleNormal="70" zoomScaleSheetLayoutView="100" workbookViewId="0"/>
  </sheetViews>
  <sheetFormatPr defaultColWidth="9.125" defaultRowHeight="15.75"/>
  <cols>
    <col min="1" max="1" width="1.625" style="312" customWidth="1"/>
    <col min="2" max="2" width="31.5" style="312" customWidth="1"/>
    <col min="3" max="3" width="9.5" style="312" customWidth="1"/>
    <col min="4" max="4" width="7.125" style="312" customWidth="1"/>
    <col min="5" max="85" width="12.625" style="312" customWidth="1"/>
    <col min="86" max="86" width="1.625" style="312" customWidth="1"/>
    <col min="87" max="87" width="12.625" style="16" customWidth="1"/>
    <col min="88" max="88" width="1.625" style="312" customWidth="1"/>
    <col min="89" max="89" width="33.625" style="312" customWidth="1"/>
    <col min="90" max="90" width="1.625" style="312" customWidth="1"/>
    <col min="91" max="91" width="1.625" style="312" hidden="1" customWidth="1"/>
    <col min="92" max="92" width="25.125" style="312" hidden="1" customWidth="1"/>
    <col min="93" max="93" width="1.625" style="312" hidden="1" customWidth="1"/>
    <col min="94" max="94" width="25.125" style="312" hidden="1" customWidth="1"/>
    <col min="95" max="95" width="1.625" style="312" hidden="1" customWidth="1"/>
    <col min="96" max="16384" width="9.125" style="312"/>
  </cols>
  <sheetData>
    <row r="1" spans="1:95" s="214" customFormat="1" ht="30" customHeight="1">
      <c r="B1" s="1029" t="s">
        <v>768</v>
      </c>
      <c r="C1" s="1029"/>
      <c r="D1" s="1029"/>
      <c r="E1" s="1029"/>
      <c r="F1" s="1029"/>
      <c r="G1" s="1029"/>
      <c r="H1" s="1029"/>
      <c r="I1" s="1029"/>
      <c r="J1" s="1029"/>
      <c r="K1" s="1029"/>
      <c r="L1" s="1029"/>
      <c r="M1" s="1029"/>
      <c r="N1" s="1029"/>
      <c r="O1" s="1029"/>
      <c r="P1" s="1029"/>
      <c r="Q1" s="1029"/>
      <c r="R1" s="1029"/>
      <c r="S1" s="1029"/>
      <c r="T1" s="1029"/>
      <c r="U1" s="1029"/>
      <c r="V1" s="1029"/>
      <c r="W1" s="1029"/>
      <c r="X1" s="1029"/>
      <c r="Y1" s="1029"/>
      <c r="Z1" s="1029"/>
      <c r="AA1" s="1029"/>
      <c r="AB1" s="1029"/>
      <c r="AC1" s="1029"/>
      <c r="AD1" s="1029"/>
      <c r="AE1" s="1029"/>
      <c r="AF1" s="1029"/>
      <c r="AG1" s="1029"/>
      <c r="AH1" s="1029"/>
      <c r="AI1" s="1029"/>
      <c r="AJ1" s="1029"/>
      <c r="AK1" s="1029"/>
      <c r="AL1" s="1029"/>
      <c r="AM1" s="1029"/>
      <c r="AN1" s="1029"/>
      <c r="AO1" s="1029"/>
      <c r="AP1" s="1029"/>
      <c r="AQ1" s="1029"/>
      <c r="AR1" s="1029"/>
      <c r="AS1" s="1029"/>
      <c r="AT1" s="1029"/>
      <c r="AU1" s="1029"/>
      <c r="AV1" s="1029"/>
      <c r="AW1" s="1029"/>
      <c r="AX1" s="1029"/>
      <c r="AY1" s="1029"/>
      <c r="AZ1" s="1029"/>
      <c r="BA1" s="1029"/>
      <c r="BB1" s="1029"/>
      <c r="BC1" s="1029"/>
      <c r="BD1" s="1029"/>
      <c r="BE1" s="1029"/>
      <c r="BF1" s="1029"/>
      <c r="BG1" s="1029"/>
      <c r="BH1" s="1029"/>
      <c r="BI1" s="1029"/>
      <c r="BJ1" s="1029"/>
      <c r="BK1" s="1029"/>
      <c r="BL1" s="1029"/>
      <c r="BM1" s="1029"/>
      <c r="BN1" s="1029"/>
      <c r="BO1" s="1029"/>
      <c r="BP1" s="1029"/>
      <c r="BQ1" s="1029"/>
      <c r="BR1" s="1029"/>
      <c r="BS1" s="1029"/>
      <c r="BT1" s="1029"/>
      <c r="BU1" s="1029"/>
      <c r="BV1" s="1029"/>
      <c r="BW1" s="1029"/>
      <c r="BX1" s="1029"/>
      <c r="BY1" s="1029"/>
      <c r="BZ1" s="1029"/>
      <c r="CA1" s="1029"/>
      <c r="CB1" s="1029"/>
      <c r="CC1" s="1029"/>
      <c r="CD1" s="1029"/>
      <c r="CE1" s="1029"/>
      <c r="CF1" s="1029"/>
      <c r="CG1" s="1029"/>
      <c r="CI1" s="16"/>
      <c r="CM1" s="1934"/>
      <c r="CN1" s="1847"/>
      <c r="CO1" s="1934"/>
      <c r="CP1" s="1847"/>
      <c r="CQ1" s="1934"/>
    </row>
    <row r="2" spans="1:95" s="214" customFormat="1" ht="30" customHeight="1">
      <c r="B2" s="1029" t="str">
        <f>Validation!B4</f>
        <v>South Staffordshire / Cambridge Water</v>
      </c>
      <c r="C2" s="1030"/>
      <c r="D2" s="1030"/>
      <c r="E2" s="1030"/>
      <c r="F2" s="1030"/>
      <c r="G2" s="1030"/>
      <c r="H2" s="1030"/>
      <c r="I2" s="1030"/>
      <c r="J2" s="1030"/>
      <c r="K2" s="1030"/>
      <c r="L2" s="1030"/>
      <c r="M2" s="1030"/>
      <c r="N2" s="1030"/>
      <c r="O2" s="1030"/>
      <c r="P2" s="1030"/>
      <c r="Q2" s="1030"/>
      <c r="R2" s="1030"/>
      <c r="S2" s="1030"/>
      <c r="T2" s="1030"/>
      <c r="U2" s="1030"/>
      <c r="V2" s="1030"/>
      <c r="W2" s="1030"/>
      <c r="X2" s="1030"/>
      <c r="Y2" s="1030"/>
      <c r="Z2" s="1030"/>
      <c r="AA2" s="1030"/>
      <c r="AB2" s="1030"/>
      <c r="AC2" s="1030"/>
      <c r="AD2" s="1030"/>
      <c r="AE2" s="1030"/>
      <c r="AF2" s="1030"/>
      <c r="AG2" s="1030"/>
      <c r="AH2" s="1030"/>
      <c r="AI2" s="1030"/>
      <c r="AJ2" s="1030"/>
      <c r="AK2" s="1030"/>
      <c r="AL2" s="1030"/>
      <c r="AM2" s="1030"/>
      <c r="AN2" s="1030"/>
      <c r="AO2" s="1030"/>
      <c r="AP2" s="1030"/>
      <c r="AQ2" s="1030"/>
      <c r="AR2" s="1030"/>
      <c r="AS2" s="1030"/>
      <c r="AT2" s="1030"/>
      <c r="AU2" s="1030"/>
      <c r="AV2" s="1030"/>
      <c r="AW2" s="1030"/>
      <c r="AX2" s="1030"/>
      <c r="AY2" s="1030"/>
      <c r="AZ2" s="1030"/>
      <c r="BA2" s="1030"/>
      <c r="BB2" s="1030"/>
      <c r="BC2" s="1030"/>
      <c r="BD2" s="1030"/>
      <c r="BE2" s="1030"/>
      <c r="BF2" s="1030"/>
      <c r="BG2" s="1030"/>
      <c r="BH2" s="1030"/>
      <c r="BI2" s="1030"/>
      <c r="BJ2" s="1030"/>
      <c r="BK2" s="1030"/>
      <c r="BL2" s="1030"/>
      <c r="BM2" s="1030"/>
      <c r="BN2" s="1030"/>
      <c r="BO2" s="1030"/>
      <c r="BP2" s="1030"/>
      <c r="BQ2" s="1030"/>
      <c r="BR2" s="1030"/>
      <c r="BS2" s="1030"/>
      <c r="BT2" s="1030"/>
      <c r="BU2" s="1030"/>
      <c r="BV2" s="1030"/>
      <c r="BW2" s="1030"/>
      <c r="BX2" s="1030"/>
      <c r="BY2" s="1030"/>
      <c r="BZ2" s="1030"/>
      <c r="CA2" s="1030"/>
      <c r="CB2" s="1030"/>
      <c r="CC2" s="1030"/>
      <c r="CD2" s="1030"/>
      <c r="CE2" s="1030"/>
      <c r="CF2" s="1030"/>
      <c r="CG2" s="1030"/>
      <c r="CI2" s="16"/>
      <c r="CM2" s="1934"/>
      <c r="CN2" s="1128"/>
      <c r="CO2" s="1934"/>
      <c r="CP2" s="1847"/>
      <c r="CQ2" s="1934"/>
    </row>
    <row r="3" spans="1:95" s="52" customFormat="1" ht="47.25" customHeight="1">
      <c r="B3" s="2289" t="s">
        <v>769</v>
      </c>
      <c r="C3" s="2289"/>
      <c r="D3" s="2289"/>
      <c r="E3" s="2289"/>
      <c r="F3" s="2289"/>
      <c r="G3" s="2289"/>
      <c r="H3" s="2289"/>
      <c r="I3" s="2289"/>
      <c r="J3" s="2289"/>
      <c r="K3" s="2289"/>
      <c r="L3" s="2289"/>
      <c r="M3" s="2289"/>
      <c r="N3" s="2289"/>
      <c r="O3" s="2289"/>
      <c r="P3" s="2289"/>
      <c r="Q3" s="2289"/>
      <c r="R3" s="2289"/>
      <c r="S3" s="2289"/>
      <c r="T3" s="2289"/>
      <c r="U3" s="2289"/>
      <c r="V3" s="2289"/>
      <c r="W3" s="2289"/>
      <c r="X3" s="2289"/>
      <c r="Y3" s="2289"/>
      <c r="Z3" s="2289"/>
      <c r="AA3" s="2289"/>
      <c r="AB3" s="2289"/>
      <c r="AC3" s="2289"/>
      <c r="AD3" s="2289"/>
      <c r="AE3" s="2289"/>
      <c r="AF3" s="2289"/>
      <c r="AG3" s="2289"/>
      <c r="AH3" s="2289"/>
      <c r="AI3" s="2289"/>
      <c r="AJ3" s="2289"/>
      <c r="AK3" s="2289"/>
      <c r="AL3" s="2289"/>
      <c r="AM3" s="2289"/>
      <c r="AN3" s="2289"/>
      <c r="AO3" s="2289"/>
      <c r="AP3" s="2289"/>
      <c r="AQ3" s="2289"/>
      <c r="AR3" s="2289"/>
      <c r="AS3" s="2289"/>
      <c r="AT3" s="2289"/>
      <c r="AU3" s="2289"/>
      <c r="AV3" s="2289"/>
      <c r="AW3" s="2289"/>
      <c r="AX3" s="2289"/>
      <c r="AY3" s="2289"/>
      <c r="AZ3" s="2289"/>
      <c r="BA3" s="2289"/>
      <c r="BB3" s="2289"/>
      <c r="BC3" s="2289"/>
      <c r="BD3" s="2289"/>
      <c r="BE3" s="2289"/>
      <c r="BF3" s="2289"/>
      <c r="BG3" s="2289"/>
      <c r="BH3" s="2289"/>
      <c r="BI3" s="2289"/>
      <c r="BJ3" s="2289"/>
      <c r="BK3" s="2289"/>
      <c r="BL3" s="2289"/>
      <c r="BM3" s="2289"/>
      <c r="BN3" s="2289"/>
      <c r="BO3" s="2289"/>
      <c r="BP3" s="2289"/>
      <c r="BQ3" s="2289"/>
      <c r="BR3" s="2289"/>
      <c r="BS3" s="2289"/>
      <c r="BT3" s="2289"/>
      <c r="BU3" s="2289"/>
      <c r="BV3" s="2289"/>
      <c r="BW3" s="2289"/>
      <c r="BX3" s="2289"/>
      <c r="BY3" s="2289"/>
      <c r="BZ3" s="2289"/>
      <c r="CA3" s="2289"/>
      <c r="CB3" s="2289"/>
      <c r="CC3" s="2289"/>
      <c r="CD3" s="2289"/>
      <c r="CE3" s="2289"/>
      <c r="CF3" s="2289"/>
      <c r="CG3" s="2289"/>
      <c r="CH3" s="2289"/>
      <c r="CI3" s="2289"/>
      <c r="CJ3" s="2289"/>
      <c r="CK3" s="2289"/>
      <c r="CM3" s="1934"/>
      <c r="CN3" s="1031" t="s">
        <v>798</v>
      </c>
      <c r="CO3" s="1934"/>
      <c r="CP3" s="1959" t="s">
        <v>24537</v>
      </c>
      <c r="CQ3" s="1934"/>
    </row>
    <row r="4" spans="1:95" ht="18" thickBot="1">
      <c r="A4" s="1848"/>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1848"/>
      <c r="CG4" s="1848"/>
      <c r="CH4" s="1848"/>
      <c r="CJ4" s="1848"/>
      <c r="CK4" s="1848"/>
      <c r="CL4" s="1848"/>
      <c r="CM4" s="1934"/>
      <c r="CN4" s="1847"/>
      <c r="CO4" s="1934"/>
      <c r="CP4" s="327" t="s">
        <v>808</v>
      </c>
      <c r="CQ4" s="1934"/>
    </row>
    <row r="5" spans="1:95" s="54" customFormat="1" ht="53.45" customHeight="1" thickBot="1">
      <c r="B5" s="512" t="s">
        <v>800</v>
      </c>
      <c r="C5" s="488" t="s">
        <v>801</v>
      </c>
      <c r="D5" s="488" t="s">
        <v>802</v>
      </c>
      <c r="E5" s="488" t="s">
        <v>18</v>
      </c>
      <c r="F5" s="488" t="s">
        <v>31</v>
      </c>
      <c r="G5" s="488" t="s">
        <v>44</v>
      </c>
      <c r="H5" s="488" t="s">
        <v>57</v>
      </c>
      <c r="I5" s="488" t="s">
        <v>70</v>
      </c>
      <c r="J5" s="488" t="s">
        <v>84</v>
      </c>
      <c r="K5" s="488" t="s">
        <v>97</v>
      </c>
      <c r="L5" s="488" t="s">
        <v>110</v>
      </c>
      <c r="M5" s="488" t="s">
        <v>123</v>
      </c>
      <c r="N5" s="488" t="s">
        <v>136</v>
      </c>
      <c r="O5" s="488" t="s">
        <v>149</v>
      </c>
      <c r="P5" s="488" t="s">
        <v>163</v>
      </c>
      <c r="Q5" s="488" t="s">
        <v>177</v>
      </c>
      <c r="R5" s="488" t="s">
        <v>191</v>
      </c>
      <c r="S5" s="488" t="s">
        <v>205</v>
      </c>
      <c r="T5" s="488" t="s">
        <v>219</v>
      </c>
      <c r="U5" s="488" t="s">
        <v>233</v>
      </c>
      <c r="V5" s="488" t="s">
        <v>247</v>
      </c>
      <c r="W5" s="488" t="s">
        <v>261</v>
      </c>
      <c r="X5" s="488" t="s">
        <v>275</v>
      </c>
      <c r="Y5" s="488" t="s">
        <v>288</v>
      </c>
      <c r="Z5" s="488" t="s">
        <v>300</v>
      </c>
      <c r="AA5" s="488" t="s">
        <v>312</v>
      </c>
      <c r="AB5" s="488" t="s">
        <v>324</v>
      </c>
      <c r="AC5" s="488" t="s">
        <v>336</v>
      </c>
      <c r="AD5" s="488" t="s">
        <v>348</v>
      </c>
      <c r="AE5" s="488" t="s">
        <v>359</v>
      </c>
      <c r="AF5" s="488" t="s">
        <v>370</v>
      </c>
      <c r="AG5" s="488" t="s">
        <v>381</v>
      </c>
      <c r="AH5" s="488" t="s">
        <v>391</v>
      </c>
      <c r="AI5" s="488" t="s">
        <v>398</v>
      </c>
      <c r="AJ5" s="488" t="s">
        <v>405</v>
      </c>
      <c r="AK5" s="488" t="s">
        <v>412</v>
      </c>
      <c r="AL5" s="488" t="s">
        <v>419</v>
      </c>
      <c r="AM5" s="488" t="s">
        <v>426</v>
      </c>
      <c r="AN5" s="488" t="s">
        <v>433</v>
      </c>
      <c r="AO5" s="488" t="s">
        <v>440</v>
      </c>
      <c r="AP5" s="488" t="s">
        <v>447</v>
      </c>
      <c r="AQ5" s="488" t="s">
        <v>454</v>
      </c>
      <c r="AR5" s="488" t="s">
        <v>461</v>
      </c>
      <c r="AS5" s="488" t="s">
        <v>468</v>
      </c>
      <c r="AT5" s="488" t="s">
        <v>475</v>
      </c>
      <c r="AU5" s="488" t="s">
        <v>482</v>
      </c>
      <c r="AV5" s="488" t="s">
        <v>489</v>
      </c>
      <c r="AW5" s="488" t="s">
        <v>496</v>
      </c>
      <c r="AX5" s="488" t="s">
        <v>503</v>
      </c>
      <c r="AY5" s="488" t="s">
        <v>509</v>
      </c>
      <c r="AZ5" s="488" t="s">
        <v>515</v>
      </c>
      <c r="BA5" s="488" t="s">
        <v>521</v>
      </c>
      <c r="BB5" s="488" t="s">
        <v>527</v>
      </c>
      <c r="BC5" s="488" t="s">
        <v>532</v>
      </c>
      <c r="BD5" s="488" t="s">
        <v>537</v>
      </c>
      <c r="BE5" s="488" t="s">
        <v>542</v>
      </c>
      <c r="BF5" s="488" t="s">
        <v>547</v>
      </c>
      <c r="BG5" s="488" t="s">
        <v>552</v>
      </c>
      <c r="BH5" s="488" t="s">
        <v>557</v>
      </c>
      <c r="BI5" s="488" t="s">
        <v>562</v>
      </c>
      <c r="BJ5" s="488" t="s">
        <v>566</v>
      </c>
      <c r="BK5" s="488" t="s">
        <v>569</v>
      </c>
      <c r="BL5" s="488" t="s">
        <v>572</v>
      </c>
      <c r="BM5" s="488" t="s">
        <v>575</v>
      </c>
      <c r="BN5" s="488" t="s">
        <v>578</v>
      </c>
      <c r="BO5" s="488" t="s">
        <v>581</v>
      </c>
      <c r="BP5" s="488" t="s">
        <v>584</v>
      </c>
      <c r="BQ5" s="488" t="s">
        <v>587</v>
      </c>
      <c r="BR5" s="488" t="s">
        <v>590</v>
      </c>
      <c r="BS5" s="488" t="s">
        <v>593</v>
      </c>
      <c r="BT5" s="488" t="s">
        <v>595</v>
      </c>
      <c r="BU5" s="488" t="s">
        <v>597</v>
      </c>
      <c r="BV5" s="488" t="s">
        <v>599</v>
      </c>
      <c r="BW5" s="488" t="s">
        <v>601</v>
      </c>
      <c r="BX5" s="488" t="s">
        <v>603</v>
      </c>
      <c r="BY5" s="488" t="s">
        <v>605</v>
      </c>
      <c r="BZ5" s="488" t="s">
        <v>607</v>
      </c>
      <c r="CA5" s="488" t="s">
        <v>609</v>
      </c>
      <c r="CB5" s="488" t="s">
        <v>611</v>
      </c>
      <c r="CC5" s="488" t="s">
        <v>613</v>
      </c>
      <c r="CD5" s="488" t="s">
        <v>614</v>
      </c>
      <c r="CE5" s="488" t="s">
        <v>615</v>
      </c>
      <c r="CF5" s="488" t="s">
        <v>616</v>
      </c>
      <c r="CG5" s="513" t="s">
        <v>24538</v>
      </c>
      <c r="CH5" s="1129"/>
      <c r="CI5" s="514" t="s">
        <v>806</v>
      </c>
      <c r="CK5" s="514" t="s">
        <v>807</v>
      </c>
      <c r="CM5" s="1934"/>
      <c r="CN5" s="1847"/>
      <c r="CO5" s="1934"/>
      <c r="CP5" s="1847"/>
      <c r="CQ5" s="1934"/>
    </row>
    <row r="6" spans="1:95" s="54" customFormat="1" ht="21" customHeight="1" thickBot="1">
      <c r="B6" s="1037"/>
      <c r="C6" s="1129"/>
      <c r="D6" s="1129"/>
      <c r="E6" s="1129"/>
      <c r="F6" s="1129"/>
      <c r="G6" s="1129"/>
      <c r="H6" s="1129"/>
      <c r="I6" s="1129"/>
      <c r="J6" s="1129"/>
      <c r="K6" s="1129"/>
      <c r="L6" s="1129"/>
      <c r="M6" s="1129"/>
      <c r="N6" s="1129"/>
      <c r="O6" s="1129"/>
      <c r="P6" s="1129"/>
      <c r="Q6" s="1129"/>
      <c r="R6" s="1129"/>
      <c r="S6" s="1129"/>
      <c r="T6" s="1129"/>
      <c r="U6" s="1129"/>
      <c r="V6" s="1129"/>
      <c r="W6" s="1129"/>
      <c r="X6" s="1129"/>
      <c r="Y6" s="1129"/>
      <c r="Z6" s="1129"/>
      <c r="AA6" s="1129"/>
      <c r="AB6" s="1129"/>
      <c r="AC6" s="1129"/>
      <c r="AD6" s="1129"/>
      <c r="AE6" s="1129"/>
      <c r="AF6" s="1129"/>
      <c r="AG6" s="1129"/>
      <c r="AH6" s="1129"/>
      <c r="AI6" s="1129"/>
      <c r="AJ6" s="1129"/>
      <c r="AK6" s="1129"/>
      <c r="AL6" s="1129"/>
      <c r="AM6" s="1129"/>
      <c r="AN6" s="1129"/>
      <c r="AO6" s="1129"/>
      <c r="AP6" s="1129"/>
      <c r="AQ6" s="1129"/>
      <c r="AR6" s="1129"/>
      <c r="AS6" s="1129"/>
      <c r="AT6" s="1129"/>
      <c r="AU6" s="1129"/>
      <c r="AV6" s="1129"/>
      <c r="AW6" s="1129"/>
      <c r="AX6" s="1129"/>
      <c r="AY6" s="1129"/>
      <c r="AZ6" s="1129"/>
      <c r="BA6" s="1129"/>
      <c r="BB6" s="1129"/>
      <c r="BC6" s="1129"/>
      <c r="BD6" s="1129"/>
      <c r="BE6" s="1129"/>
      <c r="BF6" s="1129"/>
      <c r="BG6" s="1129"/>
      <c r="BH6" s="1129"/>
      <c r="BI6" s="1129"/>
      <c r="BJ6" s="1129"/>
      <c r="BK6" s="1129"/>
      <c r="BL6" s="1129"/>
      <c r="BM6" s="1129"/>
      <c r="BN6" s="1129"/>
      <c r="BO6" s="1129"/>
      <c r="BP6" s="1129"/>
      <c r="BQ6" s="1129"/>
      <c r="BR6" s="1129"/>
      <c r="BS6" s="1129"/>
      <c r="BT6" s="1129"/>
      <c r="BU6" s="1129"/>
      <c r="BV6" s="1129"/>
      <c r="BW6" s="1129"/>
      <c r="BX6" s="1129"/>
      <c r="BY6" s="1129"/>
      <c r="BZ6" s="1129"/>
      <c r="CA6" s="1129"/>
      <c r="CB6" s="1129"/>
      <c r="CC6" s="1129"/>
      <c r="CD6" s="1129"/>
      <c r="CE6" s="1129"/>
      <c r="CF6" s="1129"/>
      <c r="CG6" s="1129"/>
      <c r="CH6" s="1129"/>
      <c r="CI6" s="16"/>
      <c r="CM6" s="1934"/>
      <c r="CN6" s="1847"/>
      <c r="CO6" s="1934"/>
      <c r="CP6" s="1847"/>
      <c r="CQ6" s="1934"/>
    </row>
    <row r="7" spans="1:95" s="54" customFormat="1" ht="30.75" customHeight="1" thickBot="1">
      <c r="B7" s="390" t="s">
        <v>24539</v>
      </c>
      <c r="C7" s="558"/>
      <c r="D7" s="558"/>
      <c r="E7" s="122"/>
      <c r="F7" s="122"/>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c r="BA7" s="156"/>
      <c r="BB7" s="156"/>
      <c r="BC7" s="156"/>
      <c r="BD7" s="156"/>
      <c r="BE7" s="156"/>
      <c r="BF7" s="156"/>
      <c r="BG7" s="156"/>
      <c r="BH7" s="156"/>
      <c r="BI7" s="156"/>
      <c r="BJ7" s="156"/>
      <c r="BK7" s="156"/>
      <c r="BL7" s="156"/>
      <c r="BM7" s="156"/>
      <c r="BN7" s="156"/>
      <c r="BO7" s="156"/>
      <c r="BP7" s="156"/>
      <c r="BQ7" s="156"/>
      <c r="BR7" s="156"/>
      <c r="BS7" s="156"/>
      <c r="BT7" s="156"/>
      <c r="BU7" s="156"/>
      <c r="BV7" s="156"/>
      <c r="BW7" s="156"/>
      <c r="BX7" s="156"/>
      <c r="BY7" s="156"/>
      <c r="BZ7" s="156"/>
      <c r="CA7" s="156"/>
      <c r="CB7" s="156"/>
      <c r="CC7" s="156"/>
      <c r="CD7" s="156"/>
      <c r="CE7" s="156"/>
      <c r="CF7" s="57"/>
      <c r="CI7" s="16"/>
      <c r="CM7" s="1934"/>
      <c r="CN7" s="1041"/>
      <c r="CO7" s="1934"/>
      <c r="CP7" s="348"/>
      <c r="CQ7" s="1934"/>
    </row>
    <row r="8" spans="1:95" s="54" customFormat="1" ht="33" customHeight="1">
      <c r="B8" s="1450" t="s">
        <v>24540</v>
      </c>
      <c r="C8" s="1413" t="s">
        <v>24541</v>
      </c>
      <c r="D8" s="1413">
        <v>0</v>
      </c>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3"/>
      <c r="BK8" s="1423"/>
      <c r="BL8" s="1423"/>
      <c r="BM8" s="1423"/>
      <c r="BN8" s="1423"/>
      <c r="BO8" s="1423"/>
      <c r="BP8" s="1423"/>
      <c r="BQ8" s="1423"/>
      <c r="BR8" s="1423"/>
      <c r="BS8" s="1423"/>
      <c r="BT8" s="1423"/>
      <c r="BU8" s="1423"/>
      <c r="BV8" s="1423"/>
      <c r="BW8" s="1423"/>
      <c r="BX8" s="1423"/>
      <c r="BY8" s="1423"/>
      <c r="BZ8" s="1423"/>
      <c r="CA8" s="1423"/>
      <c r="CB8" s="1423"/>
      <c r="CC8" s="1423"/>
      <c r="CD8" s="1423"/>
      <c r="CE8" s="1423"/>
      <c r="CF8" s="1423"/>
      <c r="CG8" s="1616"/>
      <c r="CH8" s="16"/>
      <c r="CI8" s="2290" t="s">
        <v>24542</v>
      </c>
      <c r="CK8" s="2293"/>
      <c r="CM8" s="1934"/>
      <c r="CN8" s="1041"/>
      <c r="CO8" s="1934"/>
      <c r="CP8" s="348" t="s">
        <v>24543</v>
      </c>
      <c r="CQ8" s="1934"/>
    </row>
    <row r="9" spans="1:95" s="54" customFormat="1" ht="33" customHeight="1">
      <c r="B9" s="1455" t="s">
        <v>24544</v>
      </c>
      <c r="C9" s="1573" t="s">
        <v>24541</v>
      </c>
      <c r="D9" s="1573">
        <v>0</v>
      </c>
      <c r="E9" s="1620"/>
      <c r="F9" s="1620"/>
      <c r="G9" s="1620"/>
      <c r="H9" s="1620"/>
      <c r="I9" s="1620"/>
      <c r="J9" s="1620"/>
      <c r="K9" s="1620"/>
      <c r="L9" s="1620"/>
      <c r="M9" s="1620"/>
      <c r="N9" s="1620"/>
      <c r="O9" s="1620"/>
      <c r="P9" s="1620"/>
      <c r="Q9" s="1620"/>
      <c r="R9" s="1620"/>
      <c r="S9" s="1620"/>
      <c r="T9" s="1620"/>
      <c r="U9" s="1620"/>
      <c r="V9" s="1620"/>
      <c r="W9" s="1620"/>
      <c r="X9" s="1620"/>
      <c r="Y9" s="1620"/>
      <c r="Z9" s="1620"/>
      <c r="AA9" s="1620"/>
      <c r="AB9" s="1620"/>
      <c r="AC9" s="1620"/>
      <c r="AD9" s="1620"/>
      <c r="AE9" s="1620"/>
      <c r="AF9" s="1620"/>
      <c r="AG9" s="1620"/>
      <c r="AH9" s="1620"/>
      <c r="AI9" s="1620"/>
      <c r="AJ9" s="1620"/>
      <c r="AK9" s="1620"/>
      <c r="AL9" s="1620"/>
      <c r="AM9" s="1620"/>
      <c r="AN9" s="1620"/>
      <c r="AO9" s="1620"/>
      <c r="AP9" s="1620"/>
      <c r="AQ9" s="1620"/>
      <c r="AR9" s="1620"/>
      <c r="AS9" s="1620"/>
      <c r="AT9" s="1620"/>
      <c r="AU9" s="1620"/>
      <c r="AV9" s="1620"/>
      <c r="AW9" s="1620"/>
      <c r="AX9" s="1620"/>
      <c r="AY9" s="1620"/>
      <c r="AZ9" s="1620"/>
      <c r="BA9" s="1620"/>
      <c r="BB9" s="1620"/>
      <c r="BC9" s="1620"/>
      <c r="BD9" s="1620"/>
      <c r="BE9" s="1620"/>
      <c r="BF9" s="1620"/>
      <c r="BG9" s="1620"/>
      <c r="BH9" s="1620"/>
      <c r="BI9" s="1620"/>
      <c r="BJ9" s="1620"/>
      <c r="BK9" s="1620"/>
      <c r="BL9" s="1620"/>
      <c r="BM9" s="1620"/>
      <c r="BN9" s="1620"/>
      <c r="BO9" s="1620"/>
      <c r="BP9" s="1620"/>
      <c r="BQ9" s="1620"/>
      <c r="BR9" s="1620"/>
      <c r="BS9" s="1620"/>
      <c r="BT9" s="1620"/>
      <c r="BU9" s="1620"/>
      <c r="BV9" s="1620"/>
      <c r="BW9" s="1620"/>
      <c r="BX9" s="1620"/>
      <c r="BY9" s="1620"/>
      <c r="BZ9" s="1620"/>
      <c r="CA9" s="1620"/>
      <c r="CB9" s="1620"/>
      <c r="CC9" s="1620"/>
      <c r="CD9" s="1620"/>
      <c r="CE9" s="1620"/>
      <c r="CF9" s="1620"/>
      <c r="CG9" s="1617"/>
      <c r="CH9" s="16"/>
      <c r="CI9" s="2291"/>
      <c r="CK9" s="2294"/>
      <c r="CM9" s="1934"/>
      <c r="CN9" s="1041"/>
      <c r="CO9" s="1934"/>
      <c r="CP9" s="348" t="s">
        <v>24545</v>
      </c>
      <c r="CQ9" s="1934"/>
    </row>
    <row r="10" spans="1:95" s="54" customFormat="1" ht="33" customHeight="1">
      <c r="B10" s="1455" t="s">
        <v>24546</v>
      </c>
      <c r="C10" s="1573" t="s">
        <v>24541</v>
      </c>
      <c r="D10" s="1573">
        <v>0</v>
      </c>
      <c r="E10" s="1614" t="str">
        <f>IFERROR(IF(IF(E8="Other (Specify Below)",E9,E8)=0,"",IF(E8="Other (Specify Below)",E9,E8)),"")</f>
        <v/>
      </c>
      <c r="F10" s="1614" t="str">
        <f t="shared" ref="F10:BQ10" si="0">IFERROR(IF(IF(F8="Other",F9,F8)=0,"",IF(F8="Other",F9,F8)),"")</f>
        <v/>
      </c>
      <c r="G10" s="1614" t="str">
        <f t="shared" si="0"/>
        <v/>
      </c>
      <c r="H10" s="1614" t="str">
        <f t="shared" si="0"/>
        <v/>
      </c>
      <c r="I10" s="1614" t="str">
        <f t="shared" si="0"/>
        <v/>
      </c>
      <c r="J10" s="1614" t="str">
        <f t="shared" si="0"/>
        <v/>
      </c>
      <c r="K10" s="1614" t="str">
        <f t="shared" si="0"/>
        <v/>
      </c>
      <c r="L10" s="1614" t="str">
        <f t="shared" si="0"/>
        <v/>
      </c>
      <c r="M10" s="1614" t="str">
        <f t="shared" si="0"/>
        <v/>
      </c>
      <c r="N10" s="1614" t="str">
        <f t="shared" si="0"/>
        <v/>
      </c>
      <c r="O10" s="1614" t="str">
        <f t="shared" si="0"/>
        <v/>
      </c>
      <c r="P10" s="1614" t="str">
        <f t="shared" si="0"/>
        <v/>
      </c>
      <c r="Q10" s="1614" t="str">
        <f t="shared" si="0"/>
        <v/>
      </c>
      <c r="R10" s="1614" t="str">
        <f t="shared" si="0"/>
        <v/>
      </c>
      <c r="S10" s="1614" t="str">
        <f t="shared" si="0"/>
        <v/>
      </c>
      <c r="T10" s="1614" t="str">
        <f t="shared" si="0"/>
        <v/>
      </c>
      <c r="U10" s="1614" t="str">
        <f t="shared" si="0"/>
        <v/>
      </c>
      <c r="V10" s="1614" t="str">
        <f t="shared" si="0"/>
        <v/>
      </c>
      <c r="W10" s="1614" t="str">
        <f t="shared" si="0"/>
        <v/>
      </c>
      <c r="X10" s="1614" t="str">
        <f t="shared" si="0"/>
        <v/>
      </c>
      <c r="Y10" s="1614" t="str">
        <f t="shared" si="0"/>
        <v/>
      </c>
      <c r="Z10" s="1614" t="str">
        <f t="shared" si="0"/>
        <v/>
      </c>
      <c r="AA10" s="1614" t="str">
        <f t="shared" si="0"/>
        <v/>
      </c>
      <c r="AB10" s="1614" t="str">
        <f t="shared" si="0"/>
        <v/>
      </c>
      <c r="AC10" s="1614" t="str">
        <f t="shared" si="0"/>
        <v/>
      </c>
      <c r="AD10" s="1614" t="str">
        <f t="shared" si="0"/>
        <v/>
      </c>
      <c r="AE10" s="1614" t="str">
        <f t="shared" si="0"/>
        <v/>
      </c>
      <c r="AF10" s="1614" t="str">
        <f t="shared" si="0"/>
        <v/>
      </c>
      <c r="AG10" s="1614" t="str">
        <f t="shared" si="0"/>
        <v/>
      </c>
      <c r="AH10" s="1614" t="str">
        <f t="shared" si="0"/>
        <v/>
      </c>
      <c r="AI10" s="1614" t="str">
        <f t="shared" si="0"/>
        <v/>
      </c>
      <c r="AJ10" s="1614" t="str">
        <f t="shared" si="0"/>
        <v/>
      </c>
      <c r="AK10" s="1614" t="str">
        <f t="shared" si="0"/>
        <v/>
      </c>
      <c r="AL10" s="1614" t="str">
        <f t="shared" si="0"/>
        <v/>
      </c>
      <c r="AM10" s="1614" t="str">
        <f t="shared" si="0"/>
        <v/>
      </c>
      <c r="AN10" s="1614" t="str">
        <f t="shared" si="0"/>
        <v/>
      </c>
      <c r="AO10" s="1614" t="str">
        <f t="shared" si="0"/>
        <v/>
      </c>
      <c r="AP10" s="1614" t="str">
        <f t="shared" si="0"/>
        <v/>
      </c>
      <c r="AQ10" s="1614" t="str">
        <f t="shared" si="0"/>
        <v/>
      </c>
      <c r="AR10" s="1614" t="str">
        <f t="shared" si="0"/>
        <v/>
      </c>
      <c r="AS10" s="1614" t="str">
        <f t="shared" si="0"/>
        <v/>
      </c>
      <c r="AT10" s="1614" t="str">
        <f t="shared" si="0"/>
        <v/>
      </c>
      <c r="AU10" s="1614" t="str">
        <f t="shared" si="0"/>
        <v/>
      </c>
      <c r="AV10" s="1614" t="str">
        <f t="shared" si="0"/>
        <v/>
      </c>
      <c r="AW10" s="1614" t="str">
        <f t="shared" si="0"/>
        <v/>
      </c>
      <c r="AX10" s="1614" t="str">
        <f t="shared" si="0"/>
        <v/>
      </c>
      <c r="AY10" s="1614" t="str">
        <f t="shared" si="0"/>
        <v/>
      </c>
      <c r="AZ10" s="1614" t="str">
        <f t="shared" si="0"/>
        <v/>
      </c>
      <c r="BA10" s="1614" t="str">
        <f t="shared" si="0"/>
        <v/>
      </c>
      <c r="BB10" s="1614" t="str">
        <f t="shared" si="0"/>
        <v/>
      </c>
      <c r="BC10" s="1614" t="str">
        <f t="shared" si="0"/>
        <v/>
      </c>
      <c r="BD10" s="1614" t="str">
        <f t="shared" si="0"/>
        <v/>
      </c>
      <c r="BE10" s="1614" t="str">
        <f t="shared" si="0"/>
        <v/>
      </c>
      <c r="BF10" s="1614" t="str">
        <f t="shared" si="0"/>
        <v/>
      </c>
      <c r="BG10" s="1614" t="str">
        <f t="shared" si="0"/>
        <v/>
      </c>
      <c r="BH10" s="1614" t="str">
        <f t="shared" si="0"/>
        <v/>
      </c>
      <c r="BI10" s="1614" t="str">
        <f t="shared" si="0"/>
        <v/>
      </c>
      <c r="BJ10" s="1614" t="str">
        <f t="shared" si="0"/>
        <v/>
      </c>
      <c r="BK10" s="1614" t="str">
        <f t="shared" si="0"/>
        <v/>
      </c>
      <c r="BL10" s="1614" t="str">
        <f t="shared" si="0"/>
        <v/>
      </c>
      <c r="BM10" s="1614" t="str">
        <f t="shared" si="0"/>
        <v/>
      </c>
      <c r="BN10" s="1614" t="str">
        <f t="shared" si="0"/>
        <v/>
      </c>
      <c r="BO10" s="1614" t="str">
        <f t="shared" si="0"/>
        <v/>
      </c>
      <c r="BP10" s="1614" t="str">
        <f t="shared" si="0"/>
        <v/>
      </c>
      <c r="BQ10" s="1614" t="str">
        <f t="shared" si="0"/>
        <v/>
      </c>
      <c r="BR10" s="1614" t="str">
        <f t="shared" ref="BR10:CF10" si="1">IFERROR(IF(IF(BR8="Other",BR9,BR8)=0,"",IF(BR8="Other",BR9,BR8)),"")</f>
        <v/>
      </c>
      <c r="BS10" s="1614" t="str">
        <f t="shared" si="1"/>
        <v/>
      </c>
      <c r="BT10" s="1614" t="str">
        <f t="shared" si="1"/>
        <v/>
      </c>
      <c r="BU10" s="1614" t="str">
        <f t="shared" si="1"/>
        <v/>
      </c>
      <c r="BV10" s="1614" t="str">
        <f t="shared" si="1"/>
        <v/>
      </c>
      <c r="BW10" s="1614" t="str">
        <f t="shared" si="1"/>
        <v/>
      </c>
      <c r="BX10" s="1614" t="str">
        <f t="shared" si="1"/>
        <v/>
      </c>
      <c r="BY10" s="1614" t="str">
        <f t="shared" si="1"/>
        <v/>
      </c>
      <c r="BZ10" s="1614" t="str">
        <f t="shared" si="1"/>
        <v/>
      </c>
      <c r="CA10" s="1614" t="str">
        <f t="shared" si="1"/>
        <v/>
      </c>
      <c r="CB10" s="1614" t="str">
        <f t="shared" si="1"/>
        <v/>
      </c>
      <c r="CC10" s="1614" t="str">
        <f t="shared" si="1"/>
        <v/>
      </c>
      <c r="CD10" s="1614" t="str">
        <f t="shared" si="1"/>
        <v/>
      </c>
      <c r="CE10" s="1614" t="str">
        <f t="shared" si="1"/>
        <v/>
      </c>
      <c r="CF10" s="1614" t="str">
        <f t="shared" si="1"/>
        <v/>
      </c>
      <c r="CG10" s="1618" t="str">
        <f>IFERROR(IF(IF(CG8="Other",CG9,CG8)=0,"",IF(CG8="Other",CG9,CG8)),"")</f>
        <v/>
      </c>
      <c r="CH10" s="16"/>
      <c r="CI10" s="2292"/>
      <c r="CK10" s="2295"/>
      <c r="CM10" s="1934"/>
      <c r="CN10" s="1041"/>
      <c r="CO10" s="1934"/>
      <c r="CP10" s="348" t="s">
        <v>24547</v>
      </c>
      <c r="CQ10" s="1934"/>
    </row>
    <row r="11" spans="1:95" s="54" customFormat="1" ht="33" customHeight="1">
      <c r="B11" s="1455" t="s">
        <v>24548</v>
      </c>
      <c r="C11" s="1573" t="s">
        <v>24541</v>
      </c>
      <c r="D11" s="1573">
        <v>0</v>
      </c>
      <c r="E11" s="1608"/>
      <c r="F11" s="1608"/>
      <c r="G11" s="1608"/>
      <c r="H11" s="1608"/>
      <c r="I11" s="1608"/>
      <c r="J11" s="1608"/>
      <c r="K11" s="1608"/>
      <c r="L11" s="1608"/>
      <c r="M11" s="1608"/>
      <c r="N11" s="1608"/>
      <c r="O11" s="1608"/>
      <c r="P11" s="1608"/>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8"/>
      <c r="BR11" s="1608"/>
      <c r="BS11" s="1608"/>
      <c r="BT11" s="1608"/>
      <c r="BU11" s="1608"/>
      <c r="BV11" s="1608"/>
      <c r="BW11" s="1608"/>
      <c r="BX11" s="1608"/>
      <c r="BY11" s="1608"/>
      <c r="BZ11" s="1608"/>
      <c r="CA11" s="1608"/>
      <c r="CB11" s="1608"/>
      <c r="CC11" s="1608"/>
      <c r="CD11" s="1608"/>
      <c r="CE11" s="1608"/>
      <c r="CF11" s="1608"/>
      <c r="CG11" s="1618" t="str">
        <f>IFERROR(IF(IF(CG9="Other",CG10,CG9)=0,"",IF(CG9="Other",CG10,CG9)),"")</f>
        <v/>
      </c>
      <c r="CH11" s="16"/>
      <c r="CI11" s="1122" t="s">
        <v>24549</v>
      </c>
      <c r="CK11" s="936"/>
      <c r="CM11" s="1934"/>
      <c r="CN11" s="1041"/>
      <c r="CO11" s="1934"/>
      <c r="CP11" s="348" t="s">
        <v>24550</v>
      </c>
      <c r="CQ11" s="1934"/>
    </row>
    <row r="12" spans="1:95" s="54" customFormat="1" ht="33" customHeight="1">
      <c r="B12" s="1455" t="s">
        <v>24551</v>
      </c>
      <c r="C12" s="1573" t="s">
        <v>2543</v>
      </c>
      <c r="D12" s="1573">
        <v>2</v>
      </c>
      <c r="E12" s="1608"/>
      <c r="F12" s="1608"/>
      <c r="G12" s="1608"/>
      <c r="H12" s="1608"/>
      <c r="I12" s="1608"/>
      <c r="J12" s="1608"/>
      <c r="K12" s="1608"/>
      <c r="L12" s="1608"/>
      <c r="M12" s="1608"/>
      <c r="N12" s="1608"/>
      <c r="O12" s="1608"/>
      <c r="P12" s="1608"/>
      <c r="Q12" s="1608"/>
      <c r="R12" s="1608"/>
      <c r="S12" s="1608"/>
      <c r="T12" s="1608"/>
      <c r="U12" s="1608"/>
      <c r="V12" s="1608"/>
      <c r="W12" s="1608"/>
      <c r="X12" s="1608"/>
      <c r="Y12" s="1608"/>
      <c r="Z12" s="1608"/>
      <c r="AA12" s="1608"/>
      <c r="AB12" s="1608"/>
      <c r="AC12" s="1608"/>
      <c r="AD12" s="1608"/>
      <c r="AE12" s="1608"/>
      <c r="AF12" s="1608"/>
      <c r="AG12" s="1608"/>
      <c r="AH12" s="1608"/>
      <c r="AI12" s="1608"/>
      <c r="AJ12" s="1608"/>
      <c r="AK12" s="1608"/>
      <c r="AL12" s="1608"/>
      <c r="AM12" s="1608"/>
      <c r="AN12" s="1608"/>
      <c r="AO12" s="1608"/>
      <c r="AP12" s="1608"/>
      <c r="AQ12" s="1608"/>
      <c r="AR12" s="1608"/>
      <c r="AS12" s="1608"/>
      <c r="AT12" s="1608"/>
      <c r="AU12" s="1608"/>
      <c r="AV12" s="1608"/>
      <c r="AW12" s="1608"/>
      <c r="AX12" s="1608"/>
      <c r="AY12" s="1608"/>
      <c r="AZ12" s="1608"/>
      <c r="BA12" s="1608"/>
      <c r="BB12" s="1608"/>
      <c r="BC12" s="1608"/>
      <c r="BD12" s="1608"/>
      <c r="BE12" s="1608"/>
      <c r="BF12" s="1608"/>
      <c r="BG12" s="1608"/>
      <c r="BH12" s="1608"/>
      <c r="BI12" s="1608"/>
      <c r="BJ12" s="1608"/>
      <c r="BK12" s="1608"/>
      <c r="BL12" s="1608"/>
      <c r="BM12" s="1608"/>
      <c r="BN12" s="1608"/>
      <c r="BO12" s="1608"/>
      <c r="BP12" s="1608"/>
      <c r="BQ12" s="1608"/>
      <c r="BR12" s="1608"/>
      <c r="BS12" s="1608"/>
      <c r="BT12" s="1608"/>
      <c r="BU12" s="1608"/>
      <c r="BV12" s="1608"/>
      <c r="BW12" s="1608"/>
      <c r="BX12" s="1608"/>
      <c r="BY12" s="1608"/>
      <c r="BZ12" s="1608"/>
      <c r="CA12" s="1608"/>
      <c r="CB12" s="1608"/>
      <c r="CC12" s="1608"/>
      <c r="CD12" s="1608"/>
      <c r="CE12" s="1608"/>
      <c r="CF12" s="1608"/>
      <c r="CG12" s="1611">
        <f t="shared" ref="CG12:CG17" si="2">IFERROR(SUM(E12:CF12),0)</f>
        <v>0</v>
      </c>
      <c r="CH12" s="16"/>
      <c r="CI12" s="1122" t="s">
        <v>24552</v>
      </c>
      <c r="CK12" s="936"/>
      <c r="CM12" s="1934"/>
      <c r="CN12" s="1041"/>
      <c r="CO12" s="1934"/>
      <c r="CP12" s="348" t="s">
        <v>24553</v>
      </c>
      <c r="CQ12" s="1934"/>
    </row>
    <row r="13" spans="1:95" s="54" customFormat="1" ht="33" customHeight="1">
      <c r="B13" s="1455" t="s">
        <v>24554</v>
      </c>
      <c r="C13" s="1573" t="s">
        <v>24555</v>
      </c>
      <c r="D13" s="1573">
        <v>0</v>
      </c>
      <c r="E13" s="1608"/>
      <c r="F13" s="1608"/>
      <c r="G13" s="1608"/>
      <c r="H13" s="1608"/>
      <c r="I13" s="1608"/>
      <c r="J13" s="1608"/>
      <c r="K13" s="1608"/>
      <c r="L13" s="1608"/>
      <c r="M13" s="1608"/>
      <c r="N13" s="1608"/>
      <c r="O13" s="1608"/>
      <c r="P13" s="1608"/>
      <c r="Q13" s="1608"/>
      <c r="R13" s="1608"/>
      <c r="S13" s="1608"/>
      <c r="T13" s="1608"/>
      <c r="U13" s="1608"/>
      <c r="V13" s="1608"/>
      <c r="W13" s="1608"/>
      <c r="X13" s="1608"/>
      <c r="Y13" s="1608"/>
      <c r="Z13" s="1608"/>
      <c r="AA13" s="1608"/>
      <c r="AB13" s="1608"/>
      <c r="AC13" s="1608"/>
      <c r="AD13" s="1608"/>
      <c r="AE13" s="1608"/>
      <c r="AF13" s="1608"/>
      <c r="AG13" s="1608"/>
      <c r="AH13" s="1608"/>
      <c r="AI13" s="1608"/>
      <c r="AJ13" s="1608"/>
      <c r="AK13" s="1608"/>
      <c r="AL13" s="1608"/>
      <c r="AM13" s="1608"/>
      <c r="AN13" s="1608"/>
      <c r="AO13" s="1608"/>
      <c r="AP13" s="1608"/>
      <c r="AQ13" s="1608"/>
      <c r="AR13" s="1608"/>
      <c r="AS13" s="1608"/>
      <c r="AT13" s="1608"/>
      <c r="AU13" s="1608"/>
      <c r="AV13" s="1608"/>
      <c r="AW13" s="1608"/>
      <c r="AX13" s="1608"/>
      <c r="AY13" s="1608"/>
      <c r="AZ13" s="1608"/>
      <c r="BA13" s="1608"/>
      <c r="BB13" s="1608"/>
      <c r="BC13" s="1608"/>
      <c r="BD13" s="1608"/>
      <c r="BE13" s="1608"/>
      <c r="BF13" s="1608"/>
      <c r="BG13" s="1608"/>
      <c r="BH13" s="1608"/>
      <c r="BI13" s="1608"/>
      <c r="BJ13" s="1608"/>
      <c r="BK13" s="1608"/>
      <c r="BL13" s="1608"/>
      <c r="BM13" s="1608"/>
      <c r="BN13" s="1608"/>
      <c r="BO13" s="1608"/>
      <c r="BP13" s="1608"/>
      <c r="BQ13" s="1608"/>
      <c r="BR13" s="1608"/>
      <c r="BS13" s="1608"/>
      <c r="BT13" s="1608"/>
      <c r="BU13" s="1608"/>
      <c r="BV13" s="1608"/>
      <c r="BW13" s="1608"/>
      <c r="BX13" s="1608"/>
      <c r="BY13" s="1608"/>
      <c r="BZ13" s="1608"/>
      <c r="CA13" s="1608"/>
      <c r="CB13" s="1608"/>
      <c r="CC13" s="1608"/>
      <c r="CD13" s="1608"/>
      <c r="CE13" s="1608"/>
      <c r="CF13" s="1608"/>
      <c r="CG13" s="1611">
        <f t="shared" si="2"/>
        <v>0</v>
      </c>
      <c r="CH13" s="16"/>
      <c r="CI13" s="1122" t="s">
        <v>24556</v>
      </c>
      <c r="CK13" s="936"/>
      <c r="CM13" s="1934"/>
      <c r="CN13" s="1041"/>
      <c r="CO13" s="1934"/>
      <c r="CP13" s="348" t="s">
        <v>24557</v>
      </c>
      <c r="CQ13" s="1934"/>
    </row>
    <row r="14" spans="1:95" s="54" customFormat="1" ht="33" customHeight="1">
      <c r="B14" s="1455" t="s">
        <v>24558</v>
      </c>
      <c r="C14" s="1573" t="s">
        <v>24555</v>
      </c>
      <c r="D14" s="1573">
        <v>0</v>
      </c>
      <c r="E14" s="1608"/>
      <c r="F14" s="1608"/>
      <c r="G14" s="1608"/>
      <c r="H14" s="1608"/>
      <c r="I14" s="1608"/>
      <c r="J14" s="1608"/>
      <c r="K14" s="1608"/>
      <c r="L14" s="1608"/>
      <c r="M14" s="1608"/>
      <c r="N14" s="1608"/>
      <c r="O14" s="1608"/>
      <c r="P14" s="1608"/>
      <c r="Q14" s="1608"/>
      <c r="R14" s="1608"/>
      <c r="S14" s="1608"/>
      <c r="T14" s="1608"/>
      <c r="U14" s="1608"/>
      <c r="V14" s="1608"/>
      <c r="W14" s="1608"/>
      <c r="X14" s="1608"/>
      <c r="Y14" s="1608"/>
      <c r="Z14" s="1608"/>
      <c r="AA14" s="1608"/>
      <c r="AB14" s="1608"/>
      <c r="AC14" s="1608"/>
      <c r="AD14" s="1608"/>
      <c r="AE14" s="1608"/>
      <c r="AF14" s="1608"/>
      <c r="AG14" s="1608"/>
      <c r="AH14" s="1608"/>
      <c r="AI14" s="1608"/>
      <c r="AJ14" s="1608"/>
      <c r="AK14" s="1608"/>
      <c r="AL14" s="1608"/>
      <c r="AM14" s="1608"/>
      <c r="AN14" s="1608"/>
      <c r="AO14" s="1608"/>
      <c r="AP14" s="1608"/>
      <c r="AQ14" s="1608"/>
      <c r="AR14" s="1608"/>
      <c r="AS14" s="1608"/>
      <c r="AT14" s="1608"/>
      <c r="AU14" s="1608"/>
      <c r="AV14" s="1608"/>
      <c r="AW14" s="1608"/>
      <c r="AX14" s="1608"/>
      <c r="AY14" s="1608"/>
      <c r="AZ14" s="1608"/>
      <c r="BA14" s="1608"/>
      <c r="BB14" s="1608"/>
      <c r="BC14" s="1608"/>
      <c r="BD14" s="1608"/>
      <c r="BE14" s="1608"/>
      <c r="BF14" s="1608"/>
      <c r="BG14" s="1608"/>
      <c r="BH14" s="1608"/>
      <c r="BI14" s="1608"/>
      <c r="BJ14" s="1608"/>
      <c r="BK14" s="1608"/>
      <c r="BL14" s="1608"/>
      <c r="BM14" s="1608"/>
      <c r="BN14" s="1608"/>
      <c r="BO14" s="1608"/>
      <c r="BP14" s="1608"/>
      <c r="BQ14" s="1608"/>
      <c r="BR14" s="1608"/>
      <c r="BS14" s="1608"/>
      <c r="BT14" s="1608"/>
      <c r="BU14" s="1608"/>
      <c r="BV14" s="1608"/>
      <c r="BW14" s="1608"/>
      <c r="BX14" s="1608"/>
      <c r="BY14" s="1608"/>
      <c r="BZ14" s="1608"/>
      <c r="CA14" s="1608"/>
      <c r="CB14" s="1608"/>
      <c r="CC14" s="1608"/>
      <c r="CD14" s="1608"/>
      <c r="CE14" s="1608"/>
      <c r="CF14" s="1608"/>
      <c r="CG14" s="1611">
        <f t="shared" si="2"/>
        <v>0</v>
      </c>
      <c r="CH14" s="16"/>
      <c r="CI14" s="1122" t="s">
        <v>24559</v>
      </c>
      <c r="CK14" s="936"/>
      <c r="CM14" s="1934"/>
      <c r="CN14" s="1041"/>
      <c r="CO14" s="1934"/>
      <c r="CP14" s="348" t="s">
        <v>24560</v>
      </c>
      <c r="CQ14" s="1934"/>
    </row>
    <row r="15" spans="1:95" s="54" customFormat="1" ht="33" customHeight="1">
      <c r="B15" s="1455" t="s">
        <v>24561</v>
      </c>
      <c r="C15" s="1573" t="s">
        <v>24555</v>
      </c>
      <c r="D15" s="1573">
        <v>0</v>
      </c>
      <c r="E15" s="1608"/>
      <c r="F15" s="1608"/>
      <c r="G15" s="1608"/>
      <c r="H15" s="1608"/>
      <c r="I15" s="1608"/>
      <c r="J15" s="1608"/>
      <c r="K15" s="1608"/>
      <c r="L15" s="1608"/>
      <c r="M15" s="1608"/>
      <c r="N15" s="1608"/>
      <c r="O15" s="1608"/>
      <c r="P15" s="1608"/>
      <c r="Q15" s="1608"/>
      <c r="R15" s="1608"/>
      <c r="S15" s="1608"/>
      <c r="T15" s="1608"/>
      <c r="U15" s="1608"/>
      <c r="V15" s="1608"/>
      <c r="W15" s="1608"/>
      <c r="X15" s="1608"/>
      <c r="Y15" s="1608"/>
      <c r="Z15" s="1608"/>
      <c r="AA15" s="1608"/>
      <c r="AB15" s="1608"/>
      <c r="AC15" s="1608"/>
      <c r="AD15" s="1608"/>
      <c r="AE15" s="1608"/>
      <c r="AF15" s="1608"/>
      <c r="AG15" s="1608"/>
      <c r="AH15" s="1608"/>
      <c r="AI15" s="1608"/>
      <c r="AJ15" s="1608"/>
      <c r="AK15" s="1608"/>
      <c r="AL15" s="1608"/>
      <c r="AM15" s="1608"/>
      <c r="AN15" s="1608"/>
      <c r="AO15" s="1608"/>
      <c r="AP15" s="1608"/>
      <c r="AQ15" s="1608"/>
      <c r="AR15" s="1608"/>
      <c r="AS15" s="1608"/>
      <c r="AT15" s="1608"/>
      <c r="AU15" s="1608"/>
      <c r="AV15" s="1608"/>
      <c r="AW15" s="1608"/>
      <c r="AX15" s="1608"/>
      <c r="AY15" s="1608"/>
      <c r="AZ15" s="1608"/>
      <c r="BA15" s="1608"/>
      <c r="BB15" s="1608"/>
      <c r="BC15" s="1608"/>
      <c r="BD15" s="1608"/>
      <c r="BE15" s="1608"/>
      <c r="BF15" s="1608"/>
      <c r="BG15" s="1608"/>
      <c r="BH15" s="1608"/>
      <c r="BI15" s="1608"/>
      <c r="BJ15" s="1608"/>
      <c r="BK15" s="1608"/>
      <c r="BL15" s="1608"/>
      <c r="BM15" s="1608"/>
      <c r="BN15" s="1608"/>
      <c r="BO15" s="1608"/>
      <c r="BP15" s="1608"/>
      <c r="BQ15" s="1608"/>
      <c r="BR15" s="1608"/>
      <c r="BS15" s="1608"/>
      <c r="BT15" s="1608"/>
      <c r="BU15" s="1608"/>
      <c r="BV15" s="1608"/>
      <c r="BW15" s="1608"/>
      <c r="BX15" s="1608"/>
      <c r="BY15" s="1608"/>
      <c r="BZ15" s="1608"/>
      <c r="CA15" s="1608"/>
      <c r="CB15" s="1608"/>
      <c r="CC15" s="1608"/>
      <c r="CD15" s="1608"/>
      <c r="CE15" s="1608"/>
      <c r="CF15" s="1608"/>
      <c r="CG15" s="1611">
        <f t="shared" si="2"/>
        <v>0</v>
      </c>
      <c r="CH15" s="16"/>
      <c r="CI15" s="1122" t="s">
        <v>24562</v>
      </c>
      <c r="CK15" s="936"/>
      <c r="CM15" s="1934"/>
      <c r="CN15" s="1847"/>
      <c r="CO15" s="1934"/>
      <c r="CQ15" s="1934"/>
    </row>
    <row r="16" spans="1:95" s="54" customFormat="1" ht="33" customHeight="1">
      <c r="B16" s="1455" t="s">
        <v>24563</v>
      </c>
      <c r="C16" s="1573" t="s">
        <v>24555</v>
      </c>
      <c r="D16" s="1573">
        <v>0</v>
      </c>
      <c r="E16" s="1608"/>
      <c r="F16" s="1608"/>
      <c r="G16" s="1608"/>
      <c r="H16" s="1608"/>
      <c r="I16" s="1608"/>
      <c r="J16" s="1608"/>
      <c r="K16" s="1608"/>
      <c r="L16" s="1608"/>
      <c r="M16" s="1608"/>
      <c r="N16" s="1608"/>
      <c r="O16" s="1608"/>
      <c r="P16" s="1608"/>
      <c r="Q16" s="1608"/>
      <c r="R16" s="1608"/>
      <c r="S16" s="1608"/>
      <c r="T16" s="1608"/>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D16" s="1608"/>
      <c r="BE16" s="1608"/>
      <c r="BF16" s="1608"/>
      <c r="BG16" s="1608"/>
      <c r="BH16" s="1608"/>
      <c r="BI16" s="1608"/>
      <c r="BJ16" s="1608"/>
      <c r="BK16" s="1608"/>
      <c r="BL16" s="1608"/>
      <c r="BM16" s="1608"/>
      <c r="BN16" s="1608"/>
      <c r="BO16" s="1608"/>
      <c r="BP16" s="1608"/>
      <c r="BQ16" s="1608"/>
      <c r="BR16" s="1608"/>
      <c r="BS16" s="1608"/>
      <c r="BT16" s="1608"/>
      <c r="BU16" s="1608"/>
      <c r="BV16" s="1608"/>
      <c r="BW16" s="1608"/>
      <c r="BX16" s="1608"/>
      <c r="BY16" s="1608"/>
      <c r="BZ16" s="1608"/>
      <c r="CA16" s="1608"/>
      <c r="CB16" s="1608"/>
      <c r="CC16" s="1608"/>
      <c r="CD16" s="1608"/>
      <c r="CE16" s="1608"/>
      <c r="CF16" s="1608"/>
      <c r="CG16" s="1611">
        <f t="shared" si="2"/>
        <v>0</v>
      </c>
      <c r="CH16" s="16"/>
      <c r="CI16" s="1122" t="s">
        <v>24564</v>
      </c>
      <c r="CK16" s="936"/>
      <c r="CM16" s="1934"/>
      <c r="CN16" s="1847"/>
      <c r="CO16" s="1934"/>
      <c r="CQ16" s="1934"/>
    </row>
    <row r="17" spans="1:95" s="54" customFormat="1" ht="33" customHeight="1">
      <c r="B17" s="1455" t="s">
        <v>24565</v>
      </c>
      <c r="C17" s="1573" t="s">
        <v>24566</v>
      </c>
      <c r="D17" s="1573">
        <v>0</v>
      </c>
      <c r="E17" s="1608"/>
      <c r="F17" s="1608"/>
      <c r="G17" s="1608"/>
      <c r="H17" s="1608"/>
      <c r="I17" s="1608"/>
      <c r="J17" s="1608"/>
      <c r="K17" s="1608"/>
      <c r="L17" s="1608"/>
      <c r="M17" s="1608"/>
      <c r="N17" s="1608"/>
      <c r="O17" s="1608"/>
      <c r="P17" s="1608"/>
      <c r="Q17" s="1608"/>
      <c r="R17" s="1608"/>
      <c r="S17" s="1608"/>
      <c r="T17" s="1608"/>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D17" s="1608"/>
      <c r="BE17" s="1608"/>
      <c r="BF17" s="1608"/>
      <c r="BG17" s="1608"/>
      <c r="BH17" s="1608"/>
      <c r="BI17" s="1608"/>
      <c r="BJ17" s="1608"/>
      <c r="BK17" s="1608"/>
      <c r="BL17" s="1608"/>
      <c r="BM17" s="1608"/>
      <c r="BN17" s="1608"/>
      <c r="BO17" s="1608"/>
      <c r="BP17" s="1608"/>
      <c r="BQ17" s="1608"/>
      <c r="BR17" s="1608"/>
      <c r="BS17" s="1608"/>
      <c r="BT17" s="1608"/>
      <c r="BU17" s="1608"/>
      <c r="BV17" s="1608"/>
      <c r="BW17" s="1608"/>
      <c r="BX17" s="1608"/>
      <c r="BY17" s="1608"/>
      <c r="BZ17" s="1608"/>
      <c r="CA17" s="1608"/>
      <c r="CB17" s="1608"/>
      <c r="CC17" s="1608"/>
      <c r="CD17" s="1608"/>
      <c r="CE17" s="1608"/>
      <c r="CF17" s="1608"/>
      <c r="CG17" s="1611">
        <f t="shared" si="2"/>
        <v>0</v>
      </c>
      <c r="CH17" s="16"/>
      <c r="CI17" s="1122" t="s">
        <v>24567</v>
      </c>
      <c r="CK17" s="936"/>
      <c r="CM17" s="1934"/>
      <c r="CN17" s="1847"/>
      <c r="CO17" s="1934"/>
      <c r="CP17" s="1847"/>
      <c r="CQ17" s="1934"/>
    </row>
    <row r="18" spans="1:95" s="54" customFormat="1" ht="33" customHeight="1">
      <c r="B18" s="1455" t="s">
        <v>24568</v>
      </c>
      <c r="C18" s="1573" t="s">
        <v>24569</v>
      </c>
      <c r="D18" s="1573">
        <v>0</v>
      </c>
      <c r="E18" s="1614">
        <f>IFERROR(E12*0.06*1000,0)</f>
        <v>0</v>
      </c>
      <c r="F18" s="1614">
        <f t="shared" ref="F18:BQ18" si="3">IFERROR(F12*0.06*1000,0)</f>
        <v>0</v>
      </c>
      <c r="G18" s="1614">
        <f t="shared" si="3"/>
        <v>0</v>
      </c>
      <c r="H18" s="1614">
        <f t="shared" si="3"/>
        <v>0</v>
      </c>
      <c r="I18" s="1614">
        <f t="shared" si="3"/>
        <v>0</v>
      </c>
      <c r="J18" s="1614">
        <f t="shared" si="3"/>
        <v>0</v>
      </c>
      <c r="K18" s="1614">
        <f t="shared" si="3"/>
        <v>0</v>
      </c>
      <c r="L18" s="1614">
        <f t="shared" si="3"/>
        <v>0</v>
      </c>
      <c r="M18" s="1614">
        <f t="shared" si="3"/>
        <v>0</v>
      </c>
      <c r="N18" s="1614">
        <f t="shared" si="3"/>
        <v>0</v>
      </c>
      <c r="O18" s="1614">
        <f t="shared" si="3"/>
        <v>0</v>
      </c>
      <c r="P18" s="1614">
        <f t="shared" si="3"/>
        <v>0</v>
      </c>
      <c r="Q18" s="1614">
        <f t="shared" si="3"/>
        <v>0</v>
      </c>
      <c r="R18" s="1614">
        <f t="shared" si="3"/>
        <v>0</v>
      </c>
      <c r="S18" s="1614">
        <f t="shared" si="3"/>
        <v>0</v>
      </c>
      <c r="T18" s="1614">
        <f t="shared" si="3"/>
        <v>0</v>
      </c>
      <c r="U18" s="1614">
        <f t="shared" si="3"/>
        <v>0</v>
      </c>
      <c r="V18" s="1614">
        <f t="shared" si="3"/>
        <v>0</v>
      </c>
      <c r="W18" s="1614">
        <f t="shared" si="3"/>
        <v>0</v>
      </c>
      <c r="X18" s="1614">
        <f t="shared" si="3"/>
        <v>0</v>
      </c>
      <c r="Y18" s="1614">
        <f t="shared" si="3"/>
        <v>0</v>
      </c>
      <c r="Z18" s="1614">
        <f t="shared" si="3"/>
        <v>0</v>
      </c>
      <c r="AA18" s="1614">
        <f t="shared" si="3"/>
        <v>0</v>
      </c>
      <c r="AB18" s="1614">
        <f t="shared" si="3"/>
        <v>0</v>
      </c>
      <c r="AC18" s="1614">
        <f t="shared" si="3"/>
        <v>0</v>
      </c>
      <c r="AD18" s="1614">
        <f t="shared" si="3"/>
        <v>0</v>
      </c>
      <c r="AE18" s="1614">
        <f t="shared" si="3"/>
        <v>0</v>
      </c>
      <c r="AF18" s="1614">
        <f t="shared" si="3"/>
        <v>0</v>
      </c>
      <c r="AG18" s="1614">
        <f t="shared" si="3"/>
        <v>0</v>
      </c>
      <c r="AH18" s="1614">
        <f t="shared" si="3"/>
        <v>0</v>
      </c>
      <c r="AI18" s="1614">
        <f t="shared" si="3"/>
        <v>0</v>
      </c>
      <c r="AJ18" s="1614">
        <f t="shared" si="3"/>
        <v>0</v>
      </c>
      <c r="AK18" s="1614">
        <f t="shared" si="3"/>
        <v>0</v>
      </c>
      <c r="AL18" s="1614">
        <f t="shared" si="3"/>
        <v>0</v>
      </c>
      <c r="AM18" s="1614">
        <f t="shared" si="3"/>
        <v>0</v>
      </c>
      <c r="AN18" s="1614">
        <f t="shared" si="3"/>
        <v>0</v>
      </c>
      <c r="AO18" s="1614">
        <f t="shared" si="3"/>
        <v>0</v>
      </c>
      <c r="AP18" s="1614">
        <f t="shared" si="3"/>
        <v>0</v>
      </c>
      <c r="AQ18" s="1614">
        <f t="shared" si="3"/>
        <v>0</v>
      </c>
      <c r="AR18" s="1614">
        <f t="shared" si="3"/>
        <v>0</v>
      </c>
      <c r="AS18" s="1614">
        <f t="shared" si="3"/>
        <v>0</v>
      </c>
      <c r="AT18" s="1614">
        <f t="shared" si="3"/>
        <v>0</v>
      </c>
      <c r="AU18" s="1614">
        <f t="shared" si="3"/>
        <v>0</v>
      </c>
      <c r="AV18" s="1614">
        <f t="shared" si="3"/>
        <v>0</v>
      </c>
      <c r="AW18" s="1614">
        <f t="shared" si="3"/>
        <v>0</v>
      </c>
      <c r="AX18" s="1614">
        <f t="shared" si="3"/>
        <v>0</v>
      </c>
      <c r="AY18" s="1614">
        <f t="shared" si="3"/>
        <v>0</v>
      </c>
      <c r="AZ18" s="1614">
        <f t="shared" si="3"/>
        <v>0</v>
      </c>
      <c r="BA18" s="1614">
        <f t="shared" si="3"/>
        <v>0</v>
      </c>
      <c r="BB18" s="1614">
        <f t="shared" si="3"/>
        <v>0</v>
      </c>
      <c r="BC18" s="1614">
        <f t="shared" si="3"/>
        <v>0</v>
      </c>
      <c r="BD18" s="1614">
        <f t="shared" si="3"/>
        <v>0</v>
      </c>
      <c r="BE18" s="1614">
        <f t="shared" si="3"/>
        <v>0</v>
      </c>
      <c r="BF18" s="1614">
        <f t="shared" si="3"/>
        <v>0</v>
      </c>
      <c r="BG18" s="1614">
        <f t="shared" si="3"/>
        <v>0</v>
      </c>
      <c r="BH18" s="1614">
        <f t="shared" si="3"/>
        <v>0</v>
      </c>
      <c r="BI18" s="1614">
        <f t="shared" si="3"/>
        <v>0</v>
      </c>
      <c r="BJ18" s="1614">
        <f t="shared" si="3"/>
        <v>0</v>
      </c>
      <c r="BK18" s="1614">
        <f t="shared" si="3"/>
        <v>0</v>
      </c>
      <c r="BL18" s="1614">
        <f t="shared" si="3"/>
        <v>0</v>
      </c>
      <c r="BM18" s="1614">
        <f t="shared" si="3"/>
        <v>0</v>
      </c>
      <c r="BN18" s="1614">
        <f t="shared" si="3"/>
        <v>0</v>
      </c>
      <c r="BO18" s="1614">
        <f t="shared" si="3"/>
        <v>0</v>
      </c>
      <c r="BP18" s="1614">
        <f t="shared" si="3"/>
        <v>0</v>
      </c>
      <c r="BQ18" s="1614">
        <f t="shared" si="3"/>
        <v>0</v>
      </c>
      <c r="BR18" s="1614">
        <f t="shared" ref="BR18:CF18" si="4">IFERROR(BR12*0.06*1000,0)</f>
        <v>0</v>
      </c>
      <c r="BS18" s="1614">
        <f t="shared" si="4"/>
        <v>0</v>
      </c>
      <c r="BT18" s="1614">
        <f t="shared" si="4"/>
        <v>0</v>
      </c>
      <c r="BU18" s="1614">
        <f t="shared" si="4"/>
        <v>0</v>
      </c>
      <c r="BV18" s="1614">
        <f t="shared" si="4"/>
        <v>0</v>
      </c>
      <c r="BW18" s="1614">
        <f t="shared" si="4"/>
        <v>0</v>
      </c>
      <c r="BX18" s="1614">
        <f t="shared" si="4"/>
        <v>0</v>
      </c>
      <c r="BY18" s="1614">
        <f t="shared" si="4"/>
        <v>0</v>
      </c>
      <c r="BZ18" s="1614">
        <f t="shared" si="4"/>
        <v>0</v>
      </c>
      <c r="CA18" s="1614">
        <f t="shared" si="4"/>
        <v>0</v>
      </c>
      <c r="CB18" s="1614">
        <f t="shared" si="4"/>
        <v>0</v>
      </c>
      <c r="CC18" s="1614">
        <f t="shared" si="4"/>
        <v>0</v>
      </c>
      <c r="CD18" s="1614">
        <f t="shared" si="4"/>
        <v>0</v>
      </c>
      <c r="CE18" s="1614">
        <f t="shared" si="4"/>
        <v>0</v>
      </c>
      <c r="CF18" s="1614">
        <f t="shared" si="4"/>
        <v>0</v>
      </c>
      <c r="CG18" s="1615">
        <f>IFERROR(CG12*0.06*1000,0)</f>
        <v>0</v>
      </c>
      <c r="CH18" s="58"/>
      <c r="CI18" s="1122" t="s">
        <v>24570</v>
      </c>
      <c r="CJ18" s="58"/>
      <c r="CK18" s="1133"/>
      <c r="CL18" s="58"/>
      <c r="CM18" s="1934"/>
      <c r="CN18" s="1847"/>
      <c r="CO18" s="1934"/>
      <c r="CP18" s="1847"/>
      <c r="CQ18" s="1934"/>
    </row>
    <row r="19" spans="1:95" s="54" customFormat="1" ht="33" customHeight="1" thickBot="1">
      <c r="B19" s="1458" t="s">
        <v>24571</v>
      </c>
      <c r="C19" s="1579" t="s">
        <v>24572</v>
      </c>
      <c r="D19" s="1579">
        <v>0</v>
      </c>
      <c r="E19" s="1426"/>
      <c r="F19" s="1426"/>
      <c r="G19" s="1426"/>
      <c r="H19" s="1426"/>
      <c r="I19" s="1426"/>
      <c r="J19" s="1426"/>
      <c r="K19" s="1426"/>
      <c r="L19" s="1426"/>
      <c r="M19" s="1426"/>
      <c r="N19" s="1426"/>
      <c r="O19" s="1426"/>
      <c r="P19" s="1426"/>
      <c r="Q19" s="1426"/>
      <c r="R19" s="1426"/>
      <c r="S19" s="1426"/>
      <c r="T19" s="1426"/>
      <c r="U19" s="1426"/>
      <c r="V19" s="1426"/>
      <c r="W19" s="1426"/>
      <c r="X19" s="1426"/>
      <c r="Y19" s="1426"/>
      <c r="Z19" s="1426"/>
      <c r="AA19" s="1426"/>
      <c r="AB19" s="1426"/>
      <c r="AC19" s="1426"/>
      <c r="AD19" s="1426"/>
      <c r="AE19" s="1426"/>
      <c r="AF19" s="1426"/>
      <c r="AG19" s="1426"/>
      <c r="AH19" s="1426"/>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C19" s="1426"/>
      <c r="BD19" s="1426"/>
      <c r="BE19" s="1426"/>
      <c r="BF19" s="1426"/>
      <c r="BG19" s="1426"/>
      <c r="BH19" s="1426"/>
      <c r="BI19" s="1426"/>
      <c r="BJ19" s="1426"/>
      <c r="BK19" s="1426"/>
      <c r="BL19" s="1426"/>
      <c r="BM19" s="1426"/>
      <c r="BN19" s="1426"/>
      <c r="BO19" s="1426"/>
      <c r="BP19" s="1426"/>
      <c r="BQ19" s="1426"/>
      <c r="BR19" s="1426"/>
      <c r="BS19" s="1426"/>
      <c r="BT19" s="1426"/>
      <c r="BU19" s="1426"/>
      <c r="BV19" s="1426"/>
      <c r="BW19" s="1426"/>
      <c r="BX19" s="1426"/>
      <c r="BY19" s="1426"/>
      <c r="BZ19" s="1426"/>
      <c r="CA19" s="1426"/>
      <c r="CB19" s="1426"/>
      <c r="CC19" s="1426"/>
      <c r="CD19" s="1426"/>
      <c r="CE19" s="1426"/>
      <c r="CF19" s="1426"/>
      <c r="CG19" s="1619">
        <f>IFERROR(SUM(E19:CF19),0)</f>
        <v>0</v>
      </c>
      <c r="CH19" s="16"/>
      <c r="CI19" s="1123" t="s">
        <v>24573</v>
      </c>
      <c r="CK19" s="937"/>
      <c r="CM19" s="1934"/>
      <c r="CN19" s="1847"/>
      <c r="CO19" s="1934"/>
      <c r="CP19" s="1847"/>
      <c r="CQ19" s="1934"/>
    </row>
    <row r="20" spans="1:95" s="54" customFormat="1" ht="17.25" customHeight="1" thickBot="1">
      <c r="B20" s="1135"/>
      <c r="C20" s="1136"/>
      <c r="D20" s="1136"/>
      <c r="E20" s="122"/>
      <c r="F20" s="122"/>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c r="CC20" s="156"/>
      <c r="CD20" s="156"/>
      <c r="CE20" s="156"/>
      <c r="CF20" s="57"/>
      <c r="CG20" s="16"/>
      <c r="CH20" s="16"/>
      <c r="CM20" s="1934"/>
      <c r="CN20" s="1847"/>
      <c r="CO20" s="1934"/>
      <c r="CP20" s="1847"/>
      <c r="CQ20" s="1934"/>
    </row>
    <row r="21" spans="1:95" s="54" customFormat="1" ht="33" customHeight="1" thickBot="1">
      <c r="B21" s="390" t="s">
        <v>24574</v>
      </c>
      <c r="C21" s="558"/>
      <c r="D21" s="558"/>
      <c r="E21" s="122"/>
      <c r="F21" s="122"/>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6"/>
      <c r="BF21" s="156"/>
      <c r="BG21" s="156"/>
      <c r="BH21" s="156"/>
      <c r="BI21" s="156"/>
      <c r="BJ21" s="156"/>
      <c r="BK21" s="156"/>
      <c r="BL21" s="156"/>
      <c r="BM21" s="156"/>
      <c r="BN21" s="156"/>
      <c r="BO21" s="156"/>
      <c r="BP21" s="156"/>
      <c r="BQ21" s="156"/>
      <c r="BR21" s="156"/>
      <c r="BS21" s="156"/>
      <c r="BT21" s="156"/>
      <c r="BU21" s="156"/>
      <c r="BV21" s="156"/>
      <c r="BW21" s="156"/>
      <c r="BX21" s="156"/>
      <c r="BY21" s="156"/>
      <c r="BZ21" s="156"/>
      <c r="CA21" s="156"/>
      <c r="CB21" s="156"/>
      <c r="CC21" s="156"/>
      <c r="CD21" s="156"/>
      <c r="CE21" s="156"/>
      <c r="CF21" s="57"/>
      <c r="CG21" s="16"/>
      <c r="CH21" s="16"/>
      <c r="CI21" s="16"/>
      <c r="CK21" s="1137"/>
      <c r="CM21" s="1934"/>
      <c r="CN21" s="1847"/>
      <c r="CO21" s="1934"/>
      <c r="CP21" s="1847"/>
      <c r="CQ21" s="1934"/>
    </row>
    <row r="22" spans="1:95" s="54" customFormat="1" ht="33" customHeight="1">
      <c r="B22" s="1450" t="s">
        <v>24575</v>
      </c>
      <c r="C22" s="1413" t="s">
        <v>24576</v>
      </c>
      <c r="D22" s="1413">
        <v>0</v>
      </c>
      <c r="E22" s="1423"/>
      <c r="F22" s="1423"/>
      <c r="G22" s="1423"/>
      <c r="H22" s="1423"/>
      <c r="I22" s="1423"/>
      <c r="J22" s="1423"/>
      <c r="K22" s="1423"/>
      <c r="L22" s="1423"/>
      <c r="M22" s="1423"/>
      <c r="N22" s="1423"/>
      <c r="O22" s="1423"/>
      <c r="P22" s="1423"/>
      <c r="Q22" s="1423"/>
      <c r="R22" s="1423"/>
      <c r="S22" s="1423"/>
      <c r="T22" s="1423"/>
      <c r="U22" s="1423"/>
      <c r="V22" s="1423"/>
      <c r="W22" s="1423"/>
      <c r="X22" s="1423"/>
      <c r="Y22" s="1423"/>
      <c r="Z22" s="1423"/>
      <c r="AA22" s="1423"/>
      <c r="AB22" s="1423"/>
      <c r="AC22" s="1423"/>
      <c r="AD22" s="1423"/>
      <c r="AE22" s="1423"/>
      <c r="AF22" s="1423"/>
      <c r="AG22" s="1423"/>
      <c r="AH22" s="1423"/>
      <c r="AI22" s="1423"/>
      <c r="AJ22" s="1423"/>
      <c r="AK22" s="1423"/>
      <c r="AL22" s="1423"/>
      <c r="AM22" s="1423"/>
      <c r="AN22" s="1423"/>
      <c r="AO22" s="1423"/>
      <c r="AP22" s="1423"/>
      <c r="AQ22" s="1423"/>
      <c r="AR22" s="1423"/>
      <c r="AS22" s="1423"/>
      <c r="AT22" s="1423"/>
      <c r="AU22" s="1423"/>
      <c r="AV22" s="1423"/>
      <c r="AW22" s="1423"/>
      <c r="AX22" s="1423"/>
      <c r="AY22" s="1423"/>
      <c r="AZ22" s="1423"/>
      <c r="BA22" s="1423"/>
      <c r="BB22" s="1423"/>
      <c r="BC22" s="1423"/>
      <c r="BD22" s="1423"/>
      <c r="BE22" s="1423"/>
      <c r="BF22" s="1423"/>
      <c r="BG22" s="1423"/>
      <c r="BH22" s="1423"/>
      <c r="BI22" s="1423"/>
      <c r="BJ22" s="1423"/>
      <c r="BK22" s="1423"/>
      <c r="BL22" s="1423"/>
      <c r="BM22" s="1423"/>
      <c r="BN22" s="1423"/>
      <c r="BO22" s="1423"/>
      <c r="BP22" s="1423"/>
      <c r="BQ22" s="1423"/>
      <c r="BR22" s="1423"/>
      <c r="BS22" s="1423"/>
      <c r="BT22" s="1423"/>
      <c r="BU22" s="1423"/>
      <c r="BV22" s="1423"/>
      <c r="BW22" s="1423"/>
      <c r="BX22" s="1423"/>
      <c r="BY22" s="1423"/>
      <c r="BZ22" s="1423"/>
      <c r="CA22" s="1423"/>
      <c r="CB22" s="1423"/>
      <c r="CC22" s="1423"/>
      <c r="CD22" s="1423"/>
      <c r="CE22" s="1423"/>
      <c r="CF22" s="1423"/>
      <c r="CG22" s="1610">
        <f t="shared" ref="CG22:CG27" si="5">IFERROR(SUM(E22:CF22),0)</f>
        <v>0</v>
      </c>
      <c r="CH22" s="58"/>
      <c r="CI22" s="1120" t="s">
        <v>24577</v>
      </c>
      <c r="CK22" s="935"/>
      <c r="CM22" s="1934"/>
      <c r="CN22" s="1847"/>
      <c r="CO22" s="1934"/>
      <c r="CP22" s="1847"/>
      <c r="CQ22" s="1934"/>
    </row>
    <row r="23" spans="1:95" s="54" customFormat="1" ht="33" customHeight="1">
      <c r="B23" s="1455" t="s">
        <v>24578</v>
      </c>
      <c r="C23" s="1573" t="s">
        <v>24576</v>
      </c>
      <c r="D23" s="1573">
        <v>0</v>
      </c>
      <c r="E23" s="1608"/>
      <c r="F23" s="1608"/>
      <c r="G23" s="1608"/>
      <c r="H23" s="1608"/>
      <c r="I23" s="1608"/>
      <c r="J23" s="1608"/>
      <c r="K23" s="1608"/>
      <c r="L23" s="1608"/>
      <c r="M23" s="1608"/>
      <c r="N23" s="1608"/>
      <c r="O23" s="1608"/>
      <c r="P23" s="1608"/>
      <c r="Q23" s="1608"/>
      <c r="R23" s="1608"/>
      <c r="S23" s="1608"/>
      <c r="T23" s="1608"/>
      <c r="U23" s="1608"/>
      <c r="V23" s="1608"/>
      <c r="W23" s="1608"/>
      <c r="X23" s="1608"/>
      <c r="Y23" s="1608"/>
      <c r="Z23" s="1608"/>
      <c r="AA23" s="1608"/>
      <c r="AB23" s="1608"/>
      <c r="AC23" s="1608"/>
      <c r="AD23" s="1608"/>
      <c r="AE23" s="1608"/>
      <c r="AF23" s="1608"/>
      <c r="AG23" s="1608"/>
      <c r="AH23" s="1608"/>
      <c r="AI23" s="1608"/>
      <c r="AJ23" s="1608"/>
      <c r="AK23" s="1608"/>
      <c r="AL23" s="1608"/>
      <c r="AM23" s="1608"/>
      <c r="AN23" s="1608"/>
      <c r="AO23" s="1608"/>
      <c r="AP23" s="1608"/>
      <c r="AQ23" s="1608"/>
      <c r="AR23" s="1608"/>
      <c r="AS23" s="1608"/>
      <c r="AT23" s="1608"/>
      <c r="AU23" s="1608"/>
      <c r="AV23" s="1608"/>
      <c r="AW23" s="1608"/>
      <c r="AX23" s="1608"/>
      <c r="AY23" s="1608"/>
      <c r="AZ23" s="1608"/>
      <c r="BA23" s="1608"/>
      <c r="BB23" s="1608"/>
      <c r="BC23" s="1608"/>
      <c r="BD23" s="1608"/>
      <c r="BE23" s="1608"/>
      <c r="BF23" s="1608"/>
      <c r="BG23" s="1608"/>
      <c r="BH23" s="1608"/>
      <c r="BI23" s="1608"/>
      <c r="BJ23" s="1608"/>
      <c r="BK23" s="1608"/>
      <c r="BL23" s="1608"/>
      <c r="BM23" s="1608"/>
      <c r="BN23" s="1608"/>
      <c r="BO23" s="1608"/>
      <c r="BP23" s="1608"/>
      <c r="BQ23" s="1608"/>
      <c r="BR23" s="1608"/>
      <c r="BS23" s="1608"/>
      <c r="BT23" s="1608"/>
      <c r="BU23" s="1608"/>
      <c r="BV23" s="1608"/>
      <c r="BW23" s="1608"/>
      <c r="BX23" s="1608"/>
      <c r="BY23" s="1608"/>
      <c r="BZ23" s="1608"/>
      <c r="CA23" s="1608"/>
      <c r="CB23" s="1608"/>
      <c r="CC23" s="1608"/>
      <c r="CD23" s="1608"/>
      <c r="CE23" s="1608"/>
      <c r="CF23" s="1608"/>
      <c r="CG23" s="1611">
        <f t="shared" si="5"/>
        <v>0</v>
      </c>
      <c r="CH23" s="58"/>
      <c r="CI23" s="1122" t="s">
        <v>24579</v>
      </c>
      <c r="CK23" s="936"/>
      <c r="CM23" s="1934"/>
      <c r="CN23" s="1847"/>
      <c r="CO23" s="1934"/>
      <c r="CP23" s="1847"/>
      <c r="CQ23" s="1934"/>
    </row>
    <row r="24" spans="1:95" s="54" customFormat="1" ht="33" customHeight="1">
      <c r="B24" s="1455" t="s">
        <v>24580</v>
      </c>
      <c r="C24" s="1573" t="s">
        <v>24576</v>
      </c>
      <c r="D24" s="1573">
        <v>0</v>
      </c>
      <c r="E24" s="1608"/>
      <c r="F24" s="1608"/>
      <c r="G24" s="1608"/>
      <c r="H24" s="1608"/>
      <c r="I24" s="1608"/>
      <c r="J24" s="1608"/>
      <c r="K24" s="1608"/>
      <c r="L24" s="1608"/>
      <c r="M24" s="1608"/>
      <c r="N24" s="1608"/>
      <c r="O24" s="1608"/>
      <c r="P24" s="1608"/>
      <c r="Q24" s="1608"/>
      <c r="R24" s="1608"/>
      <c r="S24" s="1608"/>
      <c r="T24" s="1608"/>
      <c r="U24" s="1608"/>
      <c r="V24" s="1608"/>
      <c r="W24" s="1608"/>
      <c r="X24" s="1608"/>
      <c r="Y24" s="1608"/>
      <c r="Z24" s="1608"/>
      <c r="AA24" s="1608"/>
      <c r="AB24" s="1608"/>
      <c r="AC24" s="1608"/>
      <c r="AD24" s="1608"/>
      <c r="AE24" s="1608"/>
      <c r="AF24" s="1608"/>
      <c r="AG24" s="1608"/>
      <c r="AH24" s="1608"/>
      <c r="AI24" s="1608"/>
      <c r="AJ24" s="1608"/>
      <c r="AK24" s="1608"/>
      <c r="AL24" s="1608"/>
      <c r="AM24" s="1608"/>
      <c r="AN24" s="1608"/>
      <c r="AO24" s="1608"/>
      <c r="AP24" s="1608"/>
      <c r="AQ24" s="1608"/>
      <c r="AR24" s="1608"/>
      <c r="AS24" s="1608"/>
      <c r="AT24" s="1608"/>
      <c r="AU24" s="1608"/>
      <c r="AV24" s="1608"/>
      <c r="AW24" s="1608"/>
      <c r="AX24" s="1608"/>
      <c r="AY24" s="1608"/>
      <c r="AZ24" s="1608"/>
      <c r="BA24" s="1608"/>
      <c r="BB24" s="1608"/>
      <c r="BC24" s="1608"/>
      <c r="BD24" s="1608"/>
      <c r="BE24" s="1608"/>
      <c r="BF24" s="1608"/>
      <c r="BG24" s="1608"/>
      <c r="BH24" s="1608"/>
      <c r="BI24" s="1608"/>
      <c r="BJ24" s="1608"/>
      <c r="BK24" s="1608"/>
      <c r="BL24" s="1608"/>
      <c r="BM24" s="1608"/>
      <c r="BN24" s="1608"/>
      <c r="BO24" s="1608"/>
      <c r="BP24" s="1608"/>
      <c r="BQ24" s="1608"/>
      <c r="BR24" s="1608"/>
      <c r="BS24" s="1608"/>
      <c r="BT24" s="1608"/>
      <c r="BU24" s="1608"/>
      <c r="BV24" s="1608"/>
      <c r="BW24" s="1608"/>
      <c r="BX24" s="1608"/>
      <c r="BY24" s="1608"/>
      <c r="BZ24" s="1608"/>
      <c r="CA24" s="1608"/>
      <c r="CB24" s="1608"/>
      <c r="CC24" s="1608"/>
      <c r="CD24" s="1608"/>
      <c r="CE24" s="1608"/>
      <c r="CF24" s="1608"/>
      <c r="CG24" s="1611">
        <f t="shared" si="5"/>
        <v>0</v>
      </c>
      <c r="CH24" s="58"/>
      <c r="CI24" s="1122" t="s">
        <v>24581</v>
      </c>
      <c r="CK24" s="936"/>
      <c r="CM24" s="1934"/>
      <c r="CN24" s="1847"/>
      <c r="CO24" s="1934"/>
      <c r="CP24" s="1847"/>
      <c r="CQ24" s="1934"/>
    </row>
    <row r="25" spans="1:95" s="54" customFormat="1" ht="33" customHeight="1">
      <c r="B25" s="1455" t="s">
        <v>24582</v>
      </c>
      <c r="C25" s="1573" t="s">
        <v>24576</v>
      </c>
      <c r="D25" s="1573">
        <v>0</v>
      </c>
      <c r="E25" s="1609">
        <f t="shared" ref="E25:BP25" si="6">IFERROR(SUM(E22:E24),0)</f>
        <v>0</v>
      </c>
      <c r="F25" s="1609">
        <f t="shared" si="6"/>
        <v>0</v>
      </c>
      <c r="G25" s="1609">
        <f t="shared" si="6"/>
        <v>0</v>
      </c>
      <c r="H25" s="1609">
        <f t="shared" si="6"/>
        <v>0</v>
      </c>
      <c r="I25" s="1609">
        <f t="shared" si="6"/>
        <v>0</v>
      </c>
      <c r="J25" s="1609">
        <f t="shared" si="6"/>
        <v>0</v>
      </c>
      <c r="K25" s="1609">
        <f t="shared" si="6"/>
        <v>0</v>
      </c>
      <c r="L25" s="1609">
        <f t="shared" si="6"/>
        <v>0</v>
      </c>
      <c r="M25" s="1609">
        <f t="shared" si="6"/>
        <v>0</v>
      </c>
      <c r="N25" s="1609">
        <f t="shared" si="6"/>
        <v>0</v>
      </c>
      <c r="O25" s="1609">
        <f t="shared" si="6"/>
        <v>0</v>
      </c>
      <c r="P25" s="1609">
        <f t="shared" si="6"/>
        <v>0</v>
      </c>
      <c r="Q25" s="1609">
        <f t="shared" si="6"/>
        <v>0</v>
      </c>
      <c r="R25" s="1609">
        <f t="shared" si="6"/>
        <v>0</v>
      </c>
      <c r="S25" s="1609">
        <f t="shared" si="6"/>
        <v>0</v>
      </c>
      <c r="T25" s="1609">
        <f t="shared" si="6"/>
        <v>0</v>
      </c>
      <c r="U25" s="1609">
        <f t="shared" si="6"/>
        <v>0</v>
      </c>
      <c r="V25" s="1609">
        <f t="shared" si="6"/>
        <v>0</v>
      </c>
      <c r="W25" s="1609">
        <f t="shared" si="6"/>
        <v>0</v>
      </c>
      <c r="X25" s="1609">
        <f t="shared" si="6"/>
        <v>0</v>
      </c>
      <c r="Y25" s="1609">
        <f t="shared" si="6"/>
        <v>0</v>
      </c>
      <c r="Z25" s="1609">
        <f t="shared" si="6"/>
        <v>0</v>
      </c>
      <c r="AA25" s="1609">
        <f t="shared" si="6"/>
        <v>0</v>
      </c>
      <c r="AB25" s="1609">
        <f t="shared" si="6"/>
        <v>0</v>
      </c>
      <c r="AC25" s="1609">
        <f t="shared" si="6"/>
        <v>0</v>
      </c>
      <c r="AD25" s="1609">
        <f t="shared" si="6"/>
        <v>0</v>
      </c>
      <c r="AE25" s="1609">
        <f t="shared" si="6"/>
        <v>0</v>
      </c>
      <c r="AF25" s="1609">
        <f t="shared" si="6"/>
        <v>0</v>
      </c>
      <c r="AG25" s="1609">
        <f t="shared" si="6"/>
        <v>0</v>
      </c>
      <c r="AH25" s="1609">
        <f t="shared" si="6"/>
        <v>0</v>
      </c>
      <c r="AI25" s="1609">
        <f t="shared" si="6"/>
        <v>0</v>
      </c>
      <c r="AJ25" s="1609">
        <f t="shared" si="6"/>
        <v>0</v>
      </c>
      <c r="AK25" s="1609">
        <f t="shared" si="6"/>
        <v>0</v>
      </c>
      <c r="AL25" s="1609">
        <f t="shared" si="6"/>
        <v>0</v>
      </c>
      <c r="AM25" s="1609">
        <f t="shared" si="6"/>
        <v>0</v>
      </c>
      <c r="AN25" s="1609">
        <f t="shared" si="6"/>
        <v>0</v>
      </c>
      <c r="AO25" s="1609">
        <f t="shared" si="6"/>
        <v>0</v>
      </c>
      <c r="AP25" s="1609">
        <f t="shared" si="6"/>
        <v>0</v>
      </c>
      <c r="AQ25" s="1609">
        <f t="shared" si="6"/>
        <v>0</v>
      </c>
      <c r="AR25" s="1609">
        <f t="shared" si="6"/>
        <v>0</v>
      </c>
      <c r="AS25" s="1609">
        <f t="shared" si="6"/>
        <v>0</v>
      </c>
      <c r="AT25" s="1609">
        <f t="shared" si="6"/>
        <v>0</v>
      </c>
      <c r="AU25" s="1609">
        <f t="shared" si="6"/>
        <v>0</v>
      </c>
      <c r="AV25" s="1609">
        <f t="shared" si="6"/>
        <v>0</v>
      </c>
      <c r="AW25" s="1609">
        <f t="shared" si="6"/>
        <v>0</v>
      </c>
      <c r="AX25" s="1609">
        <f t="shared" si="6"/>
        <v>0</v>
      </c>
      <c r="AY25" s="1609">
        <f t="shared" si="6"/>
        <v>0</v>
      </c>
      <c r="AZ25" s="1609">
        <f t="shared" si="6"/>
        <v>0</v>
      </c>
      <c r="BA25" s="1609">
        <f t="shared" si="6"/>
        <v>0</v>
      </c>
      <c r="BB25" s="1609">
        <f t="shared" si="6"/>
        <v>0</v>
      </c>
      <c r="BC25" s="1609">
        <f t="shared" si="6"/>
        <v>0</v>
      </c>
      <c r="BD25" s="1609">
        <f t="shared" si="6"/>
        <v>0</v>
      </c>
      <c r="BE25" s="1609">
        <f t="shared" si="6"/>
        <v>0</v>
      </c>
      <c r="BF25" s="1609">
        <f t="shared" si="6"/>
        <v>0</v>
      </c>
      <c r="BG25" s="1609">
        <f t="shared" si="6"/>
        <v>0</v>
      </c>
      <c r="BH25" s="1609">
        <f t="shared" si="6"/>
        <v>0</v>
      </c>
      <c r="BI25" s="1609">
        <f t="shared" si="6"/>
        <v>0</v>
      </c>
      <c r="BJ25" s="1609">
        <f t="shared" si="6"/>
        <v>0</v>
      </c>
      <c r="BK25" s="1609">
        <f t="shared" si="6"/>
        <v>0</v>
      </c>
      <c r="BL25" s="1609">
        <f t="shared" si="6"/>
        <v>0</v>
      </c>
      <c r="BM25" s="1609">
        <f t="shared" si="6"/>
        <v>0</v>
      </c>
      <c r="BN25" s="1609">
        <f t="shared" si="6"/>
        <v>0</v>
      </c>
      <c r="BO25" s="1609">
        <f t="shared" si="6"/>
        <v>0</v>
      </c>
      <c r="BP25" s="1609">
        <f t="shared" si="6"/>
        <v>0</v>
      </c>
      <c r="BQ25" s="1609">
        <f t="shared" ref="BQ25:CF25" si="7">IFERROR(SUM(BQ22:BQ24),0)</f>
        <v>0</v>
      </c>
      <c r="BR25" s="1609">
        <f t="shared" si="7"/>
        <v>0</v>
      </c>
      <c r="BS25" s="1609">
        <f t="shared" si="7"/>
        <v>0</v>
      </c>
      <c r="BT25" s="1609">
        <f t="shared" si="7"/>
        <v>0</v>
      </c>
      <c r="BU25" s="1609">
        <f t="shared" si="7"/>
        <v>0</v>
      </c>
      <c r="BV25" s="1609">
        <f t="shared" si="7"/>
        <v>0</v>
      </c>
      <c r="BW25" s="1609">
        <f t="shared" si="7"/>
        <v>0</v>
      </c>
      <c r="BX25" s="1609">
        <f t="shared" si="7"/>
        <v>0</v>
      </c>
      <c r="BY25" s="1609">
        <f t="shared" si="7"/>
        <v>0</v>
      </c>
      <c r="BZ25" s="1609">
        <f t="shared" si="7"/>
        <v>0</v>
      </c>
      <c r="CA25" s="1609">
        <f t="shared" si="7"/>
        <v>0</v>
      </c>
      <c r="CB25" s="1609">
        <f t="shared" si="7"/>
        <v>0</v>
      </c>
      <c r="CC25" s="1609">
        <f t="shared" si="7"/>
        <v>0</v>
      </c>
      <c r="CD25" s="1609">
        <f t="shared" si="7"/>
        <v>0</v>
      </c>
      <c r="CE25" s="1609">
        <f t="shared" si="7"/>
        <v>0</v>
      </c>
      <c r="CF25" s="1609">
        <f t="shared" si="7"/>
        <v>0</v>
      </c>
      <c r="CG25" s="1611">
        <f t="shared" si="5"/>
        <v>0</v>
      </c>
      <c r="CH25" s="58"/>
      <c r="CI25" s="1122" t="s">
        <v>24583</v>
      </c>
      <c r="CK25" s="936"/>
      <c r="CM25" s="1934"/>
      <c r="CN25" s="1847"/>
      <c r="CO25" s="1934"/>
      <c r="CP25" s="1847"/>
      <c r="CQ25" s="1934"/>
    </row>
    <row r="26" spans="1:95" s="54" customFormat="1" ht="33" customHeight="1">
      <c r="B26" s="1455" t="s">
        <v>24584</v>
      </c>
      <c r="C26" s="1573" t="s">
        <v>24576</v>
      </c>
      <c r="D26" s="1573">
        <v>0</v>
      </c>
      <c r="E26" s="1608"/>
      <c r="F26" s="1608"/>
      <c r="G26" s="1608"/>
      <c r="H26" s="1608"/>
      <c r="I26" s="1608"/>
      <c r="J26" s="1608"/>
      <c r="K26" s="1608"/>
      <c r="L26" s="1608"/>
      <c r="M26" s="1608"/>
      <c r="N26" s="1608"/>
      <c r="O26" s="1608"/>
      <c r="P26" s="1608"/>
      <c r="Q26" s="1608"/>
      <c r="R26" s="1608"/>
      <c r="S26" s="1608"/>
      <c r="T26" s="1608"/>
      <c r="U26" s="1608"/>
      <c r="V26" s="1608"/>
      <c r="W26" s="1608"/>
      <c r="X26" s="1608"/>
      <c r="Y26" s="1608"/>
      <c r="Z26" s="1608"/>
      <c r="AA26" s="1608"/>
      <c r="AB26" s="1608"/>
      <c r="AC26" s="1608"/>
      <c r="AD26" s="1608"/>
      <c r="AE26" s="1608"/>
      <c r="AF26" s="1608"/>
      <c r="AG26" s="1608"/>
      <c r="AH26" s="1608"/>
      <c r="AI26" s="1608"/>
      <c r="AJ26" s="1608"/>
      <c r="AK26" s="1608"/>
      <c r="AL26" s="1608"/>
      <c r="AM26" s="1608"/>
      <c r="AN26" s="1608"/>
      <c r="AO26" s="1608"/>
      <c r="AP26" s="1608"/>
      <c r="AQ26" s="1608"/>
      <c r="AR26" s="1608"/>
      <c r="AS26" s="1608"/>
      <c r="AT26" s="1608"/>
      <c r="AU26" s="1608"/>
      <c r="AV26" s="1608"/>
      <c r="AW26" s="1608"/>
      <c r="AX26" s="1608"/>
      <c r="AY26" s="1608"/>
      <c r="AZ26" s="1608"/>
      <c r="BA26" s="1608"/>
      <c r="BB26" s="1608"/>
      <c r="BC26" s="1608"/>
      <c r="BD26" s="1608"/>
      <c r="BE26" s="1608"/>
      <c r="BF26" s="1608"/>
      <c r="BG26" s="1608"/>
      <c r="BH26" s="1608"/>
      <c r="BI26" s="1608"/>
      <c r="BJ26" s="1608"/>
      <c r="BK26" s="1608"/>
      <c r="BL26" s="1608"/>
      <c r="BM26" s="1608"/>
      <c r="BN26" s="1608"/>
      <c r="BO26" s="1608"/>
      <c r="BP26" s="1608"/>
      <c r="BQ26" s="1608"/>
      <c r="BR26" s="1608"/>
      <c r="BS26" s="1608"/>
      <c r="BT26" s="1608"/>
      <c r="BU26" s="1608"/>
      <c r="BV26" s="1608"/>
      <c r="BW26" s="1608"/>
      <c r="BX26" s="1608"/>
      <c r="BY26" s="1608"/>
      <c r="BZ26" s="1608"/>
      <c r="CA26" s="1608"/>
      <c r="CB26" s="1608"/>
      <c r="CC26" s="1608"/>
      <c r="CD26" s="1608"/>
      <c r="CE26" s="1608"/>
      <c r="CF26" s="1608"/>
      <c r="CG26" s="1611">
        <f t="shared" si="5"/>
        <v>0</v>
      </c>
      <c r="CH26" s="58"/>
      <c r="CI26" s="1122" t="s">
        <v>24585</v>
      </c>
      <c r="CK26" s="936"/>
      <c r="CM26" s="1934"/>
      <c r="CN26" s="1847"/>
      <c r="CO26" s="1934"/>
      <c r="CP26" s="1847"/>
      <c r="CQ26" s="1934"/>
    </row>
    <row r="27" spans="1:95" s="54" customFormat="1" ht="33" customHeight="1" thickBot="1">
      <c r="B27" s="1458" t="s">
        <v>24586</v>
      </c>
      <c r="C27" s="1579" t="s">
        <v>24576</v>
      </c>
      <c r="D27" s="1579">
        <v>0</v>
      </c>
      <c r="E27" s="1612">
        <f t="shared" ref="E27:BP27" si="8">IFERROR(SUM(E25:E26),0)</f>
        <v>0</v>
      </c>
      <c r="F27" s="1612">
        <f t="shared" si="8"/>
        <v>0</v>
      </c>
      <c r="G27" s="1612">
        <f t="shared" si="8"/>
        <v>0</v>
      </c>
      <c r="H27" s="1612">
        <f t="shared" si="8"/>
        <v>0</v>
      </c>
      <c r="I27" s="1612">
        <f t="shared" si="8"/>
        <v>0</v>
      </c>
      <c r="J27" s="1612">
        <f t="shared" si="8"/>
        <v>0</v>
      </c>
      <c r="K27" s="1612">
        <f t="shared" si="8"/>
        <v>0</v>
      </c>
      <c r="L27" s="1612">
        <f t="shared" si="8"/>
        <v>0</v>
      </c>
      <c r="M27" s="1612">
        <f t="shared" si="8"/>
        <v>0</v>
      </c>
      <c r="N27" s="1612">
        <f t="shared" si="8"/>
        <v>0</v>
      </c>
      <c r="O27" s="1612">
        <f t="shared" si="8"/>
        <v>0</v>
      </c>
      <c r="P27" s="1612">
        <f t="shared" si="8"/>
        <v>0</v>
      </c>
      <c r="Q27" s="1612">
        <f t="shared" si="8"/>
        <v>0</v>
      </c>
      <c r="R27" s="1612">
        <f t="shared" si="8"/>
        <v>0</v>
      </c>
      <c r="S27" s="1612">
        <f t="shared" si="8"/>
        <v>0</v>
      </c>
      <c r="T27" s="1612">
        <f t="shared" si="8"/>
        <v>0</v>
      </c>
      <c r="U27" s="1612">
        <f t="shared" si="8"/>
        <v>0</v>
      </c>
      <c r="V27" s="1612">
        <f t="shared" si="8"/>
        <v>0</v>
      </c>
      <c r="W27" s="1612">
        <f t="shared" si="8"/>
        <v>0</v>
      </c>
      <c r="X27" s="1612">
        <f t="shared" si="8"/>
        <v>0</v>
      </c>
      <c r="Y27" s="1612">
        <f t="shared" si="8"/>
        <v>0</v>
      </c>
      <c r="Z27" s="1612">
        <f t="shared" si="8"/>
        <v>0</v>
      </c>
      <c r="AA27" s="1612">
        <f t="shared" si="8"/>
        <v>0</v>
      </c>
      <c r="AB27" s="1612">
        <f t="shared" si="8"/>
        <v>0</v>
      </c>
      <c r="AC27" s="1612">
        <f t="shared" si="8"/>
        <v>0</v>
      </c>
      <c r="AD27" s="1612">
        <f t="shared" si="8"/>
        <v>0</v>
      </c>
      <c r="AE27" s="1612">
        <f t="shared" si="8"/>
        <v>0</v>
      </c>
      <c r="AF27" s="1612">
        <f t="shared" si="8"/>
        <v>0</v>
      </c>
      <c r="AG27" s="1612">
        <f t="shared" si="8"/>
        <v>0</v>
      </c>
      <c r="AH27" s="1612">
        <f t="shared" si="8"/>
        <v>0</v>
      </c>
      <c r="AI27" s="1612">
        <f t="shared" si="8"/>
        <v>0</v>
      </c>
      <c r="AJ27" s="1612">
        <f t="shared" si="8"/>
        <v>0</v>
      </c>
      <c r="AK27" s="1612">
        <f t="shared" si="8"/>
        <v>0</v>
      </c>
      <c r="AL27" s="1612">
        <f t="shared" si="8"/>
        <v>0</v>
      </c>
      <c r="AM27" s="1612">
        <f t="shared" si="8"/>
        <v>0</v>
      </c>
      <c r="AN27" s="1612">
        <f t="shared" si="8"/>
        <v>0</v>
      </c>
      <c r="AO27" s="1612">
        <f t="shared" si="8"/>
        <v>0</v>
      </c>
      <c r="AP27" s="1612">
        <f t="shared" si="8"/>
        <v>0</v>
      </c>
      <c r="AQ27" s="1612">
        <f t="shared" si="8"/>
        <v>0</v>
      </c>
      <c r="AR27" s="1612">
        <f t="shared" si="8"/>
        <v>0</v>
      </c>
      <c r="AS27" s="1612">
        <f t="shared" si="8"/>
        <v>0</v>
      </c>
      <c r="AT27" s="1612">
        <f t="shared" si="8"/>
        <v>0</v>
      </c>
      <c r="AU27" s="1612">
        <f t="shared" si="8"/>
        <v>0</v>
      </c>
      <c r="AV27" s="1612">
        <f t="shared" si="8"/>
        <v>0</v>
      </c>
      <c r="AW27" s="1612">
        <f t="shared" si="8"/>
        <v>0</v>
      </c>
      <c r="AX27" s="1612">
        <f t="shared" si="8"/>
        <v>0</v>
      </c>
      <c r="AY27" s="1612">
        <f t="shared" si="8"/>
        <v>0</v>
      </c>
      <c r="AZ27" s="1612">
        <f t="shared" si="8"/>
        <v>0</v>
      </c>
      <c r="BA27" s="1612">
        <f t="shared" si="8"/>
        <v>0</v>
      </c>
      <c r="BB27" s="1612">
        <f t="shared" si="8"/>
        <v>0</v>
      </c>
      <c r="BC27" s="1612">
        <f t="shared" si="8"/>
        <v>0</v>
      </c>
      <c r="BD27" s="1612">
        <f t="shared" si="8"/>
        <v>0</v>
      </c>
      <c r="BE27" s="1612">
        <f t="shared" si="8"/>
        <v>0</v>
      </c>
      <c r="BF27" s="1612">
        <f t="shared" si="8"/>
        <v>0</v>
      </c>
      <c r="BG27" s="1612">
        <f t="shared" si="8"/>
        <v>0</v>
      </c>
      <c r="BH27" s="1612">
        <f t="shared" si="8"/>
        <v>0</v>
      </c>
      <c r="BI27" s="1612">
        <f t="shared" si="8"/>
        <v>0</v>
      </c>
      <c r="BJ27" s="1612">
        <f t="shared" si="8"/>
        <v>0</v>
      </c>
      <c r="BK27" s="1612">
        <f t="shared" si="8"/>
        <v>0</v>
      </c>
      <c r="BL27" s="1612">
        <f t="shared" si="8"/>
        <v>0</v>
      </c>
      <c r="BM27" s="1612">
        <f t="shared" si="8"/>
        <v>0</v>
      </c>
      <c r="BN27" s="1612">
        <f t="shared" si="8"/>
        <v>0</v>
      </c>
      <c r="BO27" s="1612">
        <f t="shared" si="8"/>
        <v>0</v>
      </c>
      <c r="BP27" s="1612">
        <f t="shared" si="8"/>
        <v>0</v>
      </c>
      <c r="BQ27" s="1612">
        <f t="shared" ref="BQ27:CF27" si="9">IFERROR(SUM(BQ25:BQ26),0)</f>
        <v>0</v>
      </c>
      <c r="BR27" s="1612">
        <f t="shared" si="9"/>
        <v>0</v>
      </c>
      <c r="BS27" s="1612">
        <f t="shared" si="9"/>
        <v>0</v>
      </c>
      <c r="BT27" s="1612">
        <f t="shared" si="9"/>
        <v>0</v>
      </c>
      <c r="BU27" s="1612">
        <f t="shared" si="9"/>
        <v>0</v>
      </c>
      <c r="BV27" s="1612">
        <f t="shared" si="9"/>
        <v>0</v>
      </c>
      <c r="BW27" s="1612">
        <f t="shared" si="9"/>
        <v>0</v>
      </c>
      <c r="BX27" s="1612">
        <f t="shared" si="9"/>
        <v>0</v>
      </c>
      <c r="BY27" s="1612">
        <f t="shared" si="9"/>
        <v>0</v>
      </c>
      <c r="BZ27" s="1612">
        <f t="shared" si="9"/>
        <v>0</v>
      </c>
      <c r="CA27" s="1612">
        <f t="shared" si="9"/>
        <v>0</v>
      </c>
      <c r="CB27" s="1612">
        <f t="shared" si="9"/>
        <v>0</v>
      </c>
      <c r="CC27" s="1612">
        <f t="shared" si="9"/>
        <v>0</v>
      </c>
      <c r="CD27" s="1612">
        <f t="shared" si="9"/>
        <v>0</v>
      </c>
      <c r="CE27" s="1612">
        <f t="shared" si="9"/>
        <v>0</v>
      </c>
      <c r="CF27" s="1612">
        <f t="shared" si="9"/>
        <v>0</v>
      </c>
      <c r="CG27" s="1613">
        <f t="shared" si="5"/>
        <v>0</v>
      </c>
      <c r="CH27" s="58"/>
      <c r="CI27" s="1123" t="s">
        <v>24587</v>
      </c>
      <c r="CK27" s="937"/>
      <c r="CM27" s="1934"/>
      <c r="CO27" s="1934"/>
      <c r="CP27" s="77"/>
      <c r="CQ27" s="1934"/>
    </row>
    <row r="28" spans="1:95" s="54" customFormat="1" ht="9.75" customHeight="1">
      <c r="B28" s="1138"/>
      <c r="C28" s="1139"/>
      <c r="D28" s="1139"/>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16"/>
      <c r="CI28" s="16"/>
    </row>
    <row r="29" spans="1:95" s="54" customFormat="1" ht="23.25" customHeight="1">
      <c r="B29" s="60"/>
      <c r="C29" s="61"/>
      <c r="D29" s="61"/>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16"/>
      <c r="CG29" s="16"/>
      <c r="CH29" s="16"/>
      <c r="CI29" s="16"/>
    </row>
    <row r="30" spans="1:95">
      <c r="A30" s="1848"/>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848"/>
      <c r="AM30" s="1848"/>
      <c r="AN30" s="1848"/>
      <c r="AO30" s="1848"/>
      <c r="AP30" s="1848"/>
      <c r="AQ30" s="1848"/>
      <c r="AR30" s="1848"/>
      <c r="AS30" s="1848"/>
      <c r="AT30" s="1848"/>
      <c r="AU30" s="1848"/>
      <c r="AV30" s="1848"/>
      <c r="AW30" s="1848"/>
      <c r="AX30" s="1848"/>
      <c r="AY30" s="1848"/>
      <c r="AZ30" s="1848"/>
      <c r="BA30" s="1848"/>
      <c r="BB30" s="1848"/>
      <c r="BC30" s="1848"/>
      <c r="BD30" s="1848"/>
      <c r="BE30" s="1848"/>
      <c r="BF30" s="1848"/>
      <c r="BG30" s="1848"/>
      <c r="BH30" s="1848"/>
      <c r="BI30" s="1848"/>
      <c r="BJ30" s="1848"/>
      <c r="BK30" s="1848"/>
      <c r="BL30" s="1848"/>
      <c r="BM30" s="1848"/>
      <c r="BN30" s="1848"/>
      <c r="BO30" s="1848"/>
      <c r="BP30" s="1848"/>
      <c r="BQ30" s="1848"/>
      <c r="BR30" s="1848"/>
      <c r="BS30" s="1848"/>
      <c r="BT30" s="1848"/>
      <c r="BU30" s="1848"/>
      <c r="BV30" s="1848"/>
      <c r="BW30" s="1848"/>
      <c r="BX30" s="1848"/>
      <c r="BY30" s="1848"/>
      <c r="BZ30" s="1848"/>
      <c r="CA30" s="1848"/>
      <c r="CB30" s="1848"/>
      <c r="CC30" s="1848"/>
      <c r="CD30" s="1848"/>
      <c r="CE30" s="1848"/>
      <c r="CF30" s="1848"/>
      <c r="CG30" s="1848"/>
      <c r="CH30" s="1848"/>
      <c r="CJ30" s="1848"/>
      <c r="CK30" s="1848"/>
      <c r="CL30" s="1848"/>
      <c r="CM30" s="1848"/>
      <c r="CN30" s="1848"/>
      <c r="CO30" s="1848"/>
      <c r="CP30" s="1848"/>
      <c r="CQ30" s="1848"/>
    </row>
    <row r="31" spans="1:95">
      <c r="A31" s="1848"/>
      <c r="B31" s="1848"/>
      <c r="C31" s="1848"/>
      <c r="D31" s="1848"/>
      <c r="E31" s="1848"/>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8"/>
      <c r="AK31" s="1848"/>
      <c r="AL31" s="1848"/>
      <c r="AM31" s="1848"/>
      <c r="AN31" s="1848"/>
      <c r="AO31" s="1848"/>
      <c r="AP31" s="1848"/>
      <c r="AQ31" s="1848"/>
      <c r="AR31" s="1848"/>
      <c r="AS31" s="1848"/>
      <c r="AT31" s="1848"/>
      <c r="AU31" s="1848"/>
      <c r="AV31" s="1848"/>
      <c r="AW31" s="1848"/>
      <c r="AX31" s="1848"/>
      <c r="AY31" s="1848"/>
      <c r="AZ31" s="1848"/>
      <c r="BA31" s="1848"/>
      <c r="BB31" s="1848"/>
      <c r="BC31" s="1848"/>
      <c r="BD31" s="1848"/>
      <c r="BE31" s="1848"/>
      <c r="BF31" s="1848"/>
      <c r="BG31" s="1848"/>
      <c r="BH31" s="1848"/>
      <c r="BI31" s="1848"/>
      <c r="BJ31" s="1848"/>
      <c r="BK31" s="1848"/>
      <c r="BL31" s="1848"/>
      <c r="BM31" s="1848"/>
      <c r="BN31" s="1848"/>
      <c r="BO31" s="1848"/>
      <c r="BP31" s="1848"/>
      <c r="BQ31" s="1848"/>
      <c r="BR31" s="1848"/>
      <c r="BS31" s="1848"/>
      <c r="BT31" s="1848"/>
      <c r="BU31" s="1848"/>
      <c r="BV31" s="1848"/>
      <c r="BW31" s="1848"/>
      <c r="BX31" s="1848"/>
      <c r="BY31" s="1848"/>
      <c r="BZ31" s="1848"/>
      <c r="CA31" s="1848"/>
      <c r="CB31" s="1848"/>
      <c r="CC31" s="1848"/>
      <c r="CD31" s="1848"/>
      <c r="CE31" s="1848"/>
      <c r="CF31" s="1848"/>
      <c r="CG31" s="1848"/>
      <c r="CH31" s="1848"/>
      <c r="CJ31" s="1848"/>
      <c r="CK31" s="1848"/>
      <c r="CL31" s="1848"/>
      <c r="CM31" s="1848"/>
      <c r="CN31" s="1848"/>
      <c r="CO31" s="1848"/>
      <c r="CP31" s="1848"/>
      <c r="CQ31" s="1848"/>
    </row>
    <row r="32" spans="1:95">
      <c r="A32" s="1848"/>
      <c r="B32" s="1848"/>
      <c r="C32" s="1848"/>
      <c r="D32" s="1848"/>
      <c r="E32" s="1848"/>
      <c r="F32" s="1848"/>
      <c r="G32" s="1848"/>
      <c r="H32" s="1848"/>
      <c r="I32" s="1848"/>
      <c r="J32" s="1848"/>
      <c r="K32" s="1848"/>
      <c r="L32" s="1848"/>
      <c r="M32" s="1848"/>
      <c r="N32" s="1848"/>
      <c r="O32" s="1848"/>
      <c r="P32" s="1848"/>
      <c r="Q32" s="1848"/>
      <c r="R32" s="1848"/>
      <c r="S32" s="1848"/>
      <c r="T32" s="1848"/>
      <c r="U32" s="1848"/>
      <c r="V32" s="1848"/>
      <c r="W32" s="1848"/>
      <c r="X32" s="1848"/>
      <c r="Y32" s="1848"/>
      <c r="Z32" s="1848"/>
      <c r="AA32" s="1848"/>
      <c r="AB32" s="1848"/>
      <c r="AC32" s="1848"/>
      <c r="AD32" s="1848"/>
      <c r="AE32" s="1848"/>
      <c r="AF32" s="1848"/>
      <c r="AG32" s="1848"/>
      <c r="AH32" s="1848"/>
      <c r="AI32" s="1848"/>
      <c r="AJ32" s="1848"/>
      <c r="AK32" s="1848"/>
      <c r="AL32" s="1848"/>
      <c r="AM32" s="1848"/>
      <c r="AN32" s="1848"/>
      <c r="AO32" s="1848"/>
      <c r="AP32" s="1848"/>
      <c r="AQ32" s="1848"/>
      <c r="AR32" s="1848"/>
      <c r="AS32" s="1848"/>
      <c r="AT32" s="1848"/>
      <c r="AU32" s="1848"/>
      <c r="AV32" s="1848"/>
      <c r="AW32" s="1848"/>
      <c r="AX32" s="1848"/>
      <c r="AY32" s="1848"/>
      <c r="AZ32" s="1848"/>
      <c r="BA32" s="1848"/>
      <c r="BB32" s="1848"/>
      <c r="BC32" s="1848"/>
      <c r="BD32" s="1848"/>
      <c r="BE32" s="1848"/>
      <c r="BF32" s="1848"/>
      <c r="BG32" s="1848"/>
      <c r="BH32" s="1848"/>
      <c r="BI32" s="1848"/>
      <c r="BJ32" s="1848"/>
      <c r="BK32" s="1848"/>
      <c r="BL32" s="1848"/>
      <c r="BM32" s="1848"/>
      <c r="BN32" s="1848"/>
      <c r="BO32" s="1848"/>
      <c r="BP32" s="1848"/>
      <c r="BQ32" s="1848"/>
      <c r="BR32" s="1848"/>
      <c r="BS32" s="1848"/>
      <c r="BT32" s="1848"/>
      <c r="BU32" s="1848"/>
      <c r="BV32" s="1848"/>
      <c r="BW32" s="1848"/>
      <c r="BX32" s="1848"/>
      <c r="BY32" s="1848"/>
      <c r="BZ32" s="1848"/>
      <c r="CA32" s="1848"/>
      <c r="CB32" s="1848"/>
      <c r="CC32" s="1848"/>
      <c r="CD32" s="1848"/>
      <c r="CE32" s="1848"/>
      <c r="CF32" s="1848"/>
      <c r="CG32" s="1848"/>
      <c r="CH32" s="1848"/>
      <c r="CJ32" s="1848"/>
      <c r="CK32" s="1848"/>
      <c r="CL32" s="1848"/>
      <c r="CM32" s="1848"/>
      <c r="CN32" s="1848"/>
      <c r="CO32" s="1848"/>
      <c r="CP32" s="1848"/>
      <c r="CQ32" s="1848"/>
    </row>
    <row r="33" spans="5:95">
      <c r="E33" s="1848"/>
      <c r="F33" s="1848"/>
      <c r="G33" s="1848"/>
      <c r="H33" s="1848"/>
      <c r="I33" s="1848"/>
      <c r="J33" s="1848"/>
      <c r="K33" s="1848"/>
      <c r="L33" s="1848"/>
      <c r="M33" s="1848"/>
      <c r="N33" s="1848"/>
      <c r="O33" s="1848"/>
      <c r="P33" s="1848"/>
      <c r="Q33" s="1848"/>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1848"/>
      <c r="AV33" s="1848"/>
      <c r="AW33" s="1848"/>
      <c r="AX33" s="1848"/>
      <c r="AY33" s="1848"/>
      <c r="AZ33" s="1848"/>
      <c r="BA33" s="1848"/>
      <c r="BB33" s="1848"/>
      <c r="BC33" s="1848"/>
      <c r="BD33" s="1848"/>
      <c r="BE33" s="1848"/>
      <c r="BF33" s="1848"/>
      <c r="BG33" s="1848"/>
      <c r="BH33" s="1848"/>
      <c r="BI33" s="1848"/>
      <c r="BJ33" s="1848"/>
      <c r="BK33" s="1848"/>
      <c r="BL33" s="1848"/>
      <c r="BM33" s="1848"/>
      <c r="BN33" s="1848"/>
      <c r="BO33" s="1848"/>
      <c r="BP33" s="1848"/>
      <c r="BQ33" s="1848"/>
      <c r="BR33" s="1848"/>
      <c r="BS33" s="1848"/>
      <c r="BT33" s="1848"/>
      <c r="BU33" s="1848"/>
      <c r="BV33" s="1848"/>
      <c r="BW33" s="1848"/>
      <c r="BX33" s="1848"/>
      <c r="BY33" s="1848"/>
      <c r="BZ33" s="1848"/>
      <c r="CA33" s="1848"/>
      <c r="CB33" s="1848"/>
      <c r="CC33" s="1848"/>
      <c r="CD33" s="1848"/>
      <c r="CE33" s="1848"/>
      <c r="CF33" s="1848"/>
      <c r="CG33" s="1848"/>
      <c r="CH33" s="1848"/>
      <c r="CJ33" s="1848"/>
      <c r="CK33" s="1848"/>
      <c r="CL33" s="1848"/>
      <c r="CM33" s="1848"/>
      <c r="CN33" s="1848"/>
      <c r="CO33" s="1848"/>
      <c r="CP33" s="1848"/>
      <c r="CQ33" s="1848"/>
    </row>
    <row r="34" spans="5:95">
      <c r="E34" s="1848"/>
      <c r="F34" s="1848"/>
      <c r="G34" s="1848"/>
      <c r="H34" s="1848"/>
      <c r="I34" s="1848"/>
      <c r="J34" s="1848"/>
      <c r="K34" s="1848"/>
      <c r="L34" s="1848"/>
      <c r="M34" s="1848"/>
      <c r="N34" s="1848"/>
      <c r="O34" s="1848"/>
      <c r="P34" s="1848"/>
      <c r="Q34" s="1848"/>
      <c r="R34" s="1848"/>
      <c r="S34" s="1848"/>
      <c r="T34" s="1848"/>
      <c r="U34" s="1848"/>
      <c r="V34" s="1848"/>
      <c r="W34" s="1848"/>
      <c r="X34" s="1848"/>
      <c r="Y34" s="1848"/>
      <c r="Z34" s="1848"/>
      <c r="AA34" s="1848"/>
      <c r="AB34" s="1848"/>
      <c r="AC34" s="1848"/>
      <c r="AD34" s="1848"/>
      <c r="AE34" s="1848"/>
      <c r="AF34" s="1848"/>
      <c r="AG34" s="1848"/>
      <c r="AH34" s="1848"/>
      <c r="AI34" s="1848"/>
      <c r="AJ34" s="1848"/>
      <c r="AK34" s="1848"/>
      <c r="AL34" s="1848"/>
      <c r="AM34" s="1848"/>
      <c r="AN34" s="1848"/>
      <c r="AO34" s="1848"/>
      <c r="AP34" s="1848"/>
      <c r="AQ34" s="1848"/>
      <c r="AR34" s="1848"/>
      <c r="AS34" s="1848"/>
      <c r="AT34" s="1848"/>
      <c r="AU34" s="1848"/>
      <c r="AV34" s="1848"/>
      <c r="AW34" s="1848"/>
      <c r="AX34" s="1848"/>
      <c r="AY34" s="1848"/>
      <c r="AZ34" s="1848"/>
      <c r="BA34" s="1848"/>
      <c r="BB34" s="1848"/>
      <c r="BC34" s="1848"/>
      <c r="BD34" s="1848"/>
      <c r="BE34" s="1848"/>
      <c r="BF34" s="1848"/>
      <c r="BG34" s="1848"/>
      <c r="BH34" s="1848"/>
      <c r="BI34" s="1848"/>
      <c r="BJ34" s="1848"/>
      <c r="BK34" s="1848"/>
      <c r="BL34" s="1848"/>
      <c r="BM34" s="1848"/>
      <c r="BN34" s="1848"/>
      <c r="BO34" s="1848"/>
      <c r="BP34" s="1848"/>
      <c r="BQ34" s="1848"/>
      <c r="BR34" s="1848"/>
      <c r="BS34" s="1848"/>
      <c r="BT34" s="1848"/>
      <c r="BU34" s="1848"/>
      <c r="BV34" s="1848"/>
      <c r="BW34" s="1848"/>
      <c r="BX34" s="1848"/>
      <c r="BY34" s="1848"/>
      <c r="BZ34" s="1848"/>
      <c r="CA34" s="1848"/>
      <c r="CB34" s="1848"/>
      <c r="CC34" s="1848"/>
      <c r="CD34" s="1848"/>
      <c r="CE34" s="1848"/>
      <c r="CF34" s="1848"/>
      <c r="CG34" s="1848"/>
      <c r="CH34" s="1848"/>
      <c r="CJ34" s="1848"/>
      <c r="CK34" s="1848"/>
      <c r="CL34" s="1848"/>
      <c r="CM34" s="1848"/>
      <c r="CN34" s="1848"/>
      <c r="CO34" s="1848"/>
      <c r="CP34" s="1848"/>
      <c r="CQ34" s="1848"/>
    </row>
    <row r="35" spans="5:95">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D35" s="1848"/>
      <c r="AE35" s="1848"/>
      <c r="AF35" s="1848"/>
      <c r="AG35" s="1848"/>
      <c r="AH35" s="1848"/>
      <c r="AI35" s="1848"/>
      <c r="AJ35" s="1848"/>
      <c r="AK35" s="1848"/>
      <c r="AL35" s="1848"/>
      <c r="AM35" s="1848"/>
      <c r="AN35" s="1848"/>
      <c r="AO35" s="1848"/>
      <c r="AP35" s="1848"/>
      <c r="AQ35" s="1848"/>
      <c r="AR35" s="1848"/>
      <c r="AS35" s="1848"/>
      <c r="AT35" s="1848"/>
      <c r="AU35" s="1848"/>
      <c r="AV35" s="1848"/>
      <c r="AW35" s="1848"/>
      <c r="AX35" s="1848"/>
      <c r="AY35" s="1848"/>
      <c r="AZ35" s="1848"/>
      <c r="BA35" s="1848"/>
      <c r="BB35" s="1848"/>
      <c r="BC35" s="1848"/>
      <c r="BD35" s="1848"/>
      <c r="BE35" s="1848"/>
      <c r="BF35" s="1848"/>
      <c r="BG35" s="1848"/>
      <c r="BH35" s="1848"/>
      <c r="BI35" s="1848"/>
      <c r="BJ35" s="1848"/>
      <c r="BK35" s="1848"/>
      <c r="BL35" s="1848"/>
      <c r="BM35" s="1848"/>
      <c r="BN35" s="1848"/>
      <c r="BO35" s="1848"/>
      <c r="BP35" s="1848"/>
      <c r="BQ35" s="1848"/>
      <c r="BR35" s="1848"/>
      <c r="BS35" s="1848"/>
      <c r="BT35" s="1848"/>
      <c r="BU35" s="1848"/>
      <c r="BV35" s="1848"/>
      <c r="BW35" s="1848"/>
      <c r="BX35" s="1848"/>
      <c r="BY35" s="1848"/>
      <c r="BZ35" s="1848"/>
      <c r="CA35" s="1848"/>
      <c r="CB35" s="1848"/>
      <c r="CC35" s="1848"/>
      <c r="CD35" s="1848"/>
      <c r="CE35" s="1848"/>
      <c r="CF35" s="1848"/>
      <c r="CG35" s="1848"/>
      <c r="CH35" s="1848"/>
      <c r="CJ35" s="1848"/>
      <c r="CK35" s="1848"/>
      <c r="CL35" s="1848"/>
      <c r="CM35" s="1848"/>
      <c r="CN35" s="1848"/>
      <c r="CO35" s="1848"/>
      <c r="CP35" s="1848"/>
      <c r="CQ35" s="1848"/>
    </row>
    <row r="36" spans="5:95">
      <c r="E36" s="1848"/>
      <c r="F36" s="1848"/>
      <c r="G36" s="1848"/>
      <c r="H36" s="1848"/>
      <c r="I36" s="1848"/>
      <c r="J36" s="1848"/>
      <c r="K36" s="1848"/>
      <c r="L36" s="1848"/>
      <c r="M36" s="1848"/>
      <c r="N36" s="1848"/>
      <c r="O36" s="1848"/>
      <c r="P36" s="1848"/>
      <c r="Q36" s="1848"/>
      <c r="R36" s="1848"/>
      <c r="S36" s="1848"/>
      <c r="T36" s="1848"/>
      <c r="U36" s="1848"/>
      <c r="V36" s="1848"/>
      <c r="W36" s="1848"/>
      <c r="X36" s="1848"/>
      <c r="Y36" s="1848"/>
      <c r="Z36" s="1848"/>
      <c r="AA36" s="1848"/>
      <c r="AB36" s="1848"/>
      <c r="AC36" s="1848"/>
      <c r="AD36" s="1848"/>
      <c r="AE36" s="1848"/>
      <c r="AF36" s="1848"/>
      <c r="AG36" s="1848"/>
      <c r="AH36" s="1848"/>
      <c r="AI36" s="1848"/>
      <c r="AJ36" s="1848"/>
      <c r="AK36" s="1848"/>
      <c r="AL36" s="1848"/>
      <c r="AM36" s="1848"/>
      <c r="AN36" s="1848"/>
      <c r="AO36" s="1848"/>
      <c r="AP36" s="1848"/>
      <c r="AQ36" s="1848"/>
      <c r="AR36" s="1848"/>
      <c r="AS36" s="1848"/>
      <c r="AT36" s="1848"/>
      <c r="AU36" s="1848"/>
      <c r="AV36" s="1848"/>
      <c r="AW36" s="1848"/>
      <c r="AX36" s="1848"/>
      <c r="AY36" s="1848"/>
      <c r="AZ36" s="1848"/>
      <c r="BA36" s="1848"/>
      <c r="BB36" s="1848"/>
      <c r="BC36" s="1848"/>
      <c r="BD36" s="1848"/>
      <c r="BE36" s="1848"/>
      <c r="BF36" s="1848"/>
      <c r="BG36" s="1848"/>
      <c r="BH36" s="1848"/>
      <c r="BI36" s="1848"/>
      <c r="BJ36" s="1848"/>
      <c r="BK36" s="1848"/>
      <c r="BL36" s="1848"/>
      <c r="BM36" s="1848"/>
      <c r="BN36" s="1848"/>
      <c r="BO36" s="1848"/>
      <c r="BP36" s="1848"/>
      <c r="BQ36" s="1848"/>
      <c r="BR36" s="1848"/>
      <c r="BS36" s="1848"/>
      <c r="BT36" s="1848"/>
      <c r="BU36" s="1848"/>
      <c r="BV36" s="1848"/>
      <c r="BW36" s="1848"/>
      <c r="BX36" s="1848"/>
      <c r="BY36" s="1848"/>
      <c r="BZ36" s="1848"/>
      <c r="CA36" s="1848"/>
      <c r="CB36" s="1848"/>
      <c r="CC36" s="1848"/>
      <c r="CD36" s="1848"/>
      <c r="CE36" s="1848"/>
      <c r="CF36" s="1848"/>
      <c r="CG36" s="1848"/>
      <c r="CH36" s="1848"/>
      <c r="CJ36" s="1848"/>
      <c r="CK36" s="1848"/>
      <c r="CL36" s="1848"/>
      <c r="CM36" s="1848"/>
      <c r="CN36" s="1848"/>
      <c r="CO36" s="1848"/>
      <c r="CP36" s="1848"/>
      <c r="CQ36" s="1848"/>
    </row>
    <row r="37" spans="5:95">
      <c r="E37" s="1848"/>
      <c r="F37" s="1848"/>
      <c r="G37" s="1848"/>
      <c r="H37" s="1848"/>
      <c r="I37" s="1848"/>
      <c r="J37" s="1848"/>
      <c r="K37" s="1848"/>
      <c r="L37" s="1848"/>
      <c r="M37" s="1848"/>
      <c r="N37" s="1848"/>
      <c r="O37" s="1848"/>
      <c r="P37" s="1848"/>
      <c r="Q37" s="1848"/>
      <c r="R37" s="1848"/>
      <c r="S37" s="1848"/>
      <c r="T37" s="1848"/>
      <c r="U37" s="1848"/>
      <c r="V37" s="1848"/>
      <c r="W37" s="1848"/>
      <c r="X37" s="1848"/>
      <c r="Y37" s="1848"/>
      <c r="Z37" s="1848"/>
      <c r="AA37" s="1848"/>
      <c r="AB37" s="1848"/>
      <c r="AC37" s="1848"/>
      <c r="AD37" s="1848"/>
      <c r="AE37" s="1848"/>
      <c r="AF37" s="1848"/>
      <c r="AG37" s="1848"/>
      <c r="AH37" s="1848"/>
      <c r="AI37" s="1848"/>
      <c r="AJ37" s="1848"/>
      <c r="AK37" s="1848"/>
      <c r="AL37" s="1848"/>
      <c r="AM37" s="1848"/>
      <c r="AN37" s="1848"/>
      <c r="AO37" s="1848"/>
      <c r="AP37" s="1848"/>
      <c r="AQ37" s="1848"/>
      <c r="AR37" s="1848"/>
      <c r="AS37" s="1848"/>
      <c r="AT37" s="1848"/>
      <c r="AU37" s="1848"/>
      <c r="AV37" s="1848"/>
      <c r="AW37" s="1848"/>
      <c r="AX37" s="1848"/>
      <c r="AY37" s="1848"/>
      <c r="AZ37" s="1848"/>
      <c r="BA37" s="1848"/>
      <c r="BB37" s="1848"/>
      <c r="BC37" s="1848"/>
      <c r="BD37" s="1848"/>
      <c r="BE37" s="1848"/>
      <c r="BF37" s="1848"/>
      <c r="BG37" s="1848"/>
      <c r="BH37" s="1848"/>
      <c r="BI37" s="1848"/>
      <c r="BJ37" s="1848"/>
      <c r="BK37" s="1848"/>
      <c r="BL37" s="1848"/>
      <c r="BM37" s="1848"/>
      <c r="BN37" s="1848"/>
      <c r="BO37" s="1848"/>
      <c r="BP37" s="1848"/>
      <c r="BQ37" s="1848"/>
      <c r="BR37" s="1848"/>
      <c r="BS37" s="1848"/>
      <c r="BT37" s="1848"/>
      <c r="BU37" s="1848"/>
      <c r="BV37" s="1848"/>
      <c r="BW37" s="1848"/>
      <c r="BX37" s="1848"/>
      <c r="BY37" s="1848"/>
      <c r="BZ37" s="1848"/>
      <c r="CA37" s="1848"/>
      <c r="CB37" s="1848"/>
      <c r="CC37" s="1848"/>
      <c r="CD37" s="1848"/>
      <c r="CE37" s="1848"/>
      <c r="CF37" s="1848"/>
      <c r="CG37" s="1848"/>
      <c r="CH37" s="1848"/>
      <c r="CJ37" s="1848"/>
      <c r="CK37" s="1848"/>
      <c r="CL37" s="1848"/>
      <c r="CM37" s="1848"/>
      <c r="CN37" s="1848"/>
      <c r="CO37" s="1848"/>
      <c r="CP37" s="1848"/>
      <c r="CQ37" s="1848"/>
    </row>
    <row r="38" spans="5:95">
      <c r="E38" s="1848"/>
      <c r="F38" s="1848"/>
      <c r="G38" s="1848"/>
      <c r="H38" s="1848"/>
      <c r="I38" s="1848"/>
      <c r="J38" s="1848"/>
      <c r="K38" s="1848"/>
      <c r="L38" s="1848"/>
      <c r="M38" s="1848"/>
      <c r="N38" s="1848"/>
      <c r="O38" s="1848"/>
      <c r="P38" s="1848"/>
      <c r="Q38" s="1848"/>
      <c r="R38" s="1848"/>
      <c r="S38" s="1848"/>
      <c r="T38" s="1848"/>
      <c r="U38" s="1848"/>
      <c r="V38" s="1848"/>
      <c r="W38" s="1848"/>
      <c r="X38" s="1848"/>
      <c r="Y38" s="1848"/>
      <c r="Z38" s="1848"/>
      <c r="AA38" s="1848"/>
      <c r="AB38" s="1848"/>
      <c r="AC38" s="1848"/>
      <c r="AD38" s="1848"/>
      <c r="AE38" s="1848"/>
      <c r="AF38" s="1848"/>
      <c r="AG38" s="1848"/>
      <c r="AH38" s="1848"/>
      <c r="AI38" s="1848"/>
      <c r="AJ38" s="1848"/>
      <c r="AK38" s="1848"/>
      <c r="AL38" s="1848"/>
      <c r="AM38" s="1848"/>
      <c r="AN38" s="1848"/>
      <c r="AO38" s="1848"/>
      <c r="AP38" s="1848"/>
      <c r="AQ38" s="1848"/>
      <c r="AR38" s="1848"/>
      <c r="AS38" s="1848"/>
      <c r="AT38" s="1848"/>
      <c r="AU38" s="1848"/>
      <c r="AV38" s="1848"/>
      <c r="AW38" s="1848"/>
      <c r="AX38" s="1848"/>
      <c r="AY38" s="1848"/>
      <c r="AZ38" s="1848"/>
      <c r="BA38" s="1848"/>
      <c r="BB38" s="1848"/>
      <c r="BC38" s="1848"/>
      <c r="BD38" s="1848"/>
      <c r="BE38" s="1848"/>
      <c r="BF38" s="1848"/>
      <c r="BG38" s="1848"/>
      <c r="BH38" s="1848"/>
      <c r="BI38" s="1848"/>
      <c r="BJ38" s="1848"/>
      <c r="BK38" s="1848"/>
      <c r="BL38" s="1848"/>
      <c r="BM38" s="1848"/>
      <c r="BN38" s="1848"/>
      <c r="BO38" s="1848"/>
      <c r="BP38" s="1848"/>
      <c r="BQ38" s="1848"/>
      <c r="BR38" s="1848"/>
      <c r="BS38" s="1848"/>
      <c r="BT38" s="1848"/>
      <c r="BU38" s="1848"/>
      <c r="BV38" s="1848"/>
      <c r="BW38" s="1848"/>
      <c r="BX38" s="1848"/>
      <c r="BY38" s="1848"/>
      <c r="BZ38" s="1848"/>
      <c r="CA38" s="1848"/>
      <c r="CB38" s="1848"/>
      <c r="CC38" s="1848"/>
      <c r="CD38" s="1848"/>
      <c r="CE38" s="1848"/>
      <c r="CF38" s="1848"/>
      <c r="CG38" s="1848"/>
      <c r="CH38" s="1848"/>
      <c r="CJ38" s="1848"/>
      <c r="CK38" s="1848"/>
      <c r="CL38" s="1848"/>
      <c r="CM38" s="1848"/>
      <c r="CN38" s="1848"/>
      <c r="CO38" s="1848"/>
      <c r="CP38" s="1848"/>
      <c r="CQ38" s="1848"/>
    </row>
    <row r="39" spans="5:95">
      <c r="E39" s="1848"/>
      <c r="F39" s="1848"/>
      <c r="G39" s="1848"/>
      <c r="H39" s="1848"/>
      <c r="I39" s="1848"/>
      <c r="J39" s="1848"/>
      <c r="K39" s="1848"/>
      <c r="L39" s="1848"/>
      <c r="M39" s="1848"/>
      <c r="N39" s="1848"/>
      <c r="O39" s="1848"/>
      <c r="P39" s="1848"/>
      <c r="Q39" s="1848"/>
      <c r="R39" s="1848"/>
      <c r="S39" s="1848"/>
      <c r="T39" s="1848"/>
      <c r="U39" s="1848"/>
      <c r="V39" s="1848"/>
      <c r="W39" s="1848"/>
      <c r="X39" s="1848"/>
      <c r="Y39" s="1848"/>
      <c r="Z39" s="1848"/>
      <c r="AA39" s="1848"/>
      <c r="AB39" s="1848"/>
      <c r="AC39" s="1848"/>
      <c r="AD39" s="1848"/>
      <c r="AE39" s="1848"/>
      <c r="AF39" s="1848"/>
      <c r="AG39" s="1848"/>
      <c r="AH39" s="1848"/>
      <c r="AI39" s="1848"/>
      <c r="AJ39" s="1848"/>
      <c r="AK39" s="1848"/>
      <c r="AL39" s="1848"/>
      <c r="AM39" s="1848"/>
      <c r="AN39" s="1848"/>
      <c r="AO39" s="1848"/>
      <c r="AP39" s="1848"/>
      <c r="AQ39" s="1848"/>
      <c r="AR39" s="1848"/>
      <c r="AS39" s="1848"/>
      <c r="AT39" s="1848"/>
      <c r="AU39" s="1848"/>
      <c r="AV39" s="1848"/>
      <c r="AW39" s="1848"/>
      <c r="AX39" s="1848"/>
      <c r="AY39" s="1848"/>
      <c r="AZ39" s="1848"/>
      <c r="BA39" s="1848"/>
      <c r="BB39" s="1848"/>
      <c r="BC39" s="1848"/>
      <c r="BD39" s="1848"/>
      <c r="BE39" s="1848"/>
      <c r="BF39" s="1848"/>
      <c r="BG39" s="1848"/>
      <c r="BH39" s="1848"/>
      <c r="BI39" s="1848"/>
      <c r="BJ39" s="1848"/>
      <c r="BK39" s="1848"/>
      <c r="BL39" s="1848"/>
      <c r="BM39" s="1848"/>
      <c r="BN39" s="1848"/>
      <c r="BO39" s="1848"/>
      <c r="BP39" s="1848"/>
      <c r="BQ39" s="1848"/>
      <c r="BR39" s="1848"/>
      <c r="BS39" s="1848"/>
      <c r="BT39" s="1848"/>
      <c r="BU39" s="1848"/>
      <c r="BV39" s="1848"/>
      <c r="BW39" s="1848"/>
      <c r="BX39" s="1848"/>
      <c r="BY39" s="1848"/>
      <c r="BZ39" s="1848"/>
      <c r="CA39" s="1848"/>
      <c r="CB39" s="1848"/>
      <c r="CC39" s="1848"/>
      <c r="CD39" s="1848"/>
      <c r="CE39" s="1848"/>
      <c r="CF39" s="1848"/>
      <c r="CG39" s="1848"/>
      <c r="CH39" s="1848"/>
      <c r="CJ39" s="1848"/>
      <c r="CK39" s="1848"/>
      <c r="CL39" s="1848"/>
      <c r="CM39" s="1848"/>
      <c r="CN39" s="1848"/>
      <c r="CO39" s="1848"/>
      <c r="CP39" s="1848"/>
      <c r="CQ39" s="1848"/>
    </row>
    <row r="40" spans="5:95">
      <c r="E40" s="1848"/>
      <c r="F40" s="1848"/>
      <c r="G40" s="1848"/>
      <c r="H40" s="1848"/>
      <c r="I40" s="1848"/>
      <c r="J40" s="1848"/>
      <c r="K40" s="1848"/>
      <c r="L40" s="1848"/>
      <c r="M40" s="1848"/>
      <c r="N40" s="1848"/>
      <c r="O40" s="1848"/>
      <c r="P40" s="1848"/>
      <c r="Q40" s="1848"/>
      <c r="R40" s="1848"/>
      <c r="S40" s="1848"/>
      <c r="T40" s="1848"/>
      <c r="U40" s="1848"/>
      <c r="V40" s="1848"/>
      <c r="W40" s="1848"/>
      <c r="X40" s="1848"/>
      <c r="Y40" s="1848"/>
      <c r="Z40" s="1848"/>
      <c r="AA40" s="1848"/>
      <c r="AB40" s="1848"/>
      <c r="AC40" s="1848"/>
      <c r="AD40" s="1848"/>
      <c r="AE40" s="1848"/>
      <c r="AF40" s="1848"/>
      <c r="AG40" s="1848"/>
      <c r="AH40" s="1848"/>
      <c r="AI40" s="1848"/>
      <c r="AJ40" s="1848"/>
      <c r="AK40" s="1848"/>
      <c r="AL40" s="1848"/>
      <c r="AM40" s="1848"/>
      <c r="AN40" s="1848"/>
      <c r="AO40" s="1848"/>
      <c r="AP40" s="1848"/>
      <c r="AQ40" s="1848"/>
      <c r="AR40" s="1848"/>
      <c r="AS40" s="1848"/>
      <c r="AT40" s="1848"/>
      <c r="AU40" s="1848"/>
      <c r="AV40" s="1848"/>
      <c r="AW40" s="1848"/>
      <c r="AX40" s="1848"/>
      <c r="AY40" s="1848"/>
      <c r="AZ40" s="1848"/>
      <c r="BA40" s="1848"/>
      <c r="BB40" s="1848"/>
      <c r="BC40" s="1848"/>
      <c r="BD40" s="1848"/>
      <c r="BE40" s="1848"/>
      <c r="BF40" s="1848"/>
      <c r="BG40" s="1848"/>
      <c r="BH40" s="1848"/>
      <c r="BI40" s="1848"/>
      <c r="BJ40" s="1848"/>
      <c r="BK40" s="1848"/>
      <c r="BL40" s="1848"/>
      <c r="BM40" s="1848"/>
      <c r="BN40" s="1848"/>
      <c r="BO40" s="1848"/>
      <c r="BP40" s="1848"/>
      <c r="BQ40" s="1848"/>
      <c r="BR40" s="1848"/>
      <c r="BS40" s="1848"/>
      <c r="BT40" s="1848"/>
      <c r="BU40" s="1848"/>
      <c r="BV40" s="1848"/>
      <c r="BW40" s="1848"/>
      <c r="BX40" s="1848"/>
      <c r="BY40" s="1848"/>
      <c r="BZ40" s="1848"/>
      <c r="CA40" s="1848"/>
      <c r="CB40" s="1848"/>
      <c r="CC40" s="1848"/>
      <c r="CD40" s="1848"/>
      <c r="CE40" s="1848"/>
      <c r="CF40" s="1848"/>
      <c r="CG40" s="1848"/>
      <c r="CH40" s="1848"/>
      <c r="CJ40" s="1848"/>
      <c r="CK40" s="1848"/>
      <c r="CL40" s="1848"/>
      <c r="CM40" s="1848"/>
      <c r="CN40" s="1848"/>
      <c r="CO40" s="1848"/>
      <c r="CP40" s="1848"/>
      <c r="CQ40" s="1848"/>
    </row>
    <row r="41" spans="5:95">
      <c r="E41" s="1848"/>
      <c r="F41" s="1848"/>
      <c r="G41" s="1848"/>
      <c r="H41" s="1848"/>
      <c r="I41" s="1848"/>
      <c r="J41" s="1848"/>
      <c r="K41" s="1848"/>
      <c r="L41" s="1848"/>
      <c r="M41" s="1848"/>
      <c r="N41" s="1848"/>
      <c r="O41" s="1848"/>
      <c r="P41" s="1848"/>
      <c r="Q41" s="1848"/>
      <c r="R41" s="1848"/>
      <c r="S41" s="1848"/>
      <c r="T41" s="1848"/>
      <c r="U41" s="1848"/>
      <c r="V41" s="1848"/>
      <c r="W41" s="1848"/>
      <c r="X41" s="1848"/>
      <c r="Y41" s="1848"/>
      <c r="Z41" s="1848"/>
      <c r="AA41" s="1848"/>
      <c r="AB41" s="1848"/>
      <c r="AC41" s="1848"/>
      <c r="AD41" s="1848"/>
      <c r="AE41" s="1848"/>
      <c r="AF41" s="1848"/>
      <c r="AG41" s="1848"/>
      <c r="AH41" s="1848"/>
      <c r="AI41" s="1848"/>
      <c r="AJ41" s="1848"/>
      <c r="AK41" s="1848"/>
      <c r="AL41" s="1848"/>
      <c r="AM41" s="1848"/>
      <c r="AN41" s="1848"/>
      <c r="AO41" s="1848"/>
      <c r="AP41" s="1848"/>
      <c r="AQ41" s="1848"/>
      <c r="AR41" s="1848"/>
      <c r="AS41" s="1848"/>
      <c r="AT41" s="1848"/>
      <c r="AU41" s="1848"/>
      <c r="AV41" s="1848"/>
      <c r="AW41" s="1848"/>
      <c r="AX41" s="1848"/>
      <c r="AY41" s="1848"/>
      <c r="AZ41" s="1848"/>
      <c r="BA41" s="1848"/>
      <c r="BB41" s="1848"/>
      <c r="BC41" s="1848"/>
      <c r="BD41" s="1848"/>
      <c r="BE41" s="1848"/>
      <c r="BF41" s="1848"/>
      <c r="BG41" s="1848"/>
      <c r="BH41" s="1848"/>
      <c r="BI41" s="1848"/>
      <c r="BJ41" s="1848"/>
      <c r="BK41" s="1848"/>
      <c r="BL41" s="1848"/>
      <c r="BM41" s="1848"/>
      <c r="BN41" s="1848"/>
      <c r="BO41" s="1848"/>
      <c r="BP41" s="1848"/>
      <c r="BQ41" s="1848"/>
      <c r="BR41" s="1848"/>
      <c r="BS41" s="1848"/>
      <c r="BT41" s="1848"/>
      <c r="BU41" s="1848"/>
      <c r="BV41" s="1848"/>
      <c r="BW41" s="1848"/>
      <c r="BX41" s="1848"/>
      <c r="BY41" s="1848"/>
      <c r="BZ41" s="1848"/>
      <c r="CA41" s="1848"/>
      <c r="CB41" s="1848"/>
      <c r="CC41" s="1848"/>
      <c r="CD41" s="1848"/>
      <c r="CE41" s="1848"/>
      <c r="CF41" s="1848"/>
      <c r="CG41" s="1848"/>
      <c r="CH41" s="1848"/>
      <c r="CJ41" s="1848"/>
      <c r="CK41" s="1848"/>
      <c r="CL41" s="1848"/>
      <c r="CM41" s="1848"/>
      <c r="CN41" s="1848"/>
      <c r="CO41" s="1848"/>
      <c r="CP41" s="1848"/>
      <c r="CQ41" s="1848"/>
    </row>
    <row r="42" spans="5:95">
      <c r="E42" s="1848"/>
      <c r="F42" s="1848"/>
      <c r="G42" s="1848"/>
      <c r="H42" s="1848"/>
      <c r="I42" s="1848"/>
      <c r="J42" s="1848"/>
      <c r="K42" s="1848"/>
      <c r="L42" s="1848"/>
      <c r="M42" s="1848"/>
      <c r="N42" s="1848"/>
      <c r="O42" s="1848"/>
      <c r="P42" s="1848"/>
      <c r="Q42" s="1848"/>
      <c r="R42" s="1848"/>
      <c r="S42" s="1848"/>
      <c r="T42" s="1848"/>
      <c r="U42" s="1848"/>
      <c r="V42" s="1848"/>
      <c r="W42" s="1848"/>
      <c r="X42" s="1848"/>
      <c r="Y42" s="1848"/>
      <c r="Z42" s="1848"/>
      <c r="AA42" s="1848"/>
      <c r="AB42" s="1848"/>
      <c r="AC42" s="1848"/>
      <c r="AD42" s="1848"/>
      <c r="AE42" s="1848"/>
      <c r="AF42" s="1848"/>
      <c r="AG42" s="1848"/>
      <c r="AH42" s="1848"/>
      <c r="AI42" s="1848"/>
      <c r="AJ42" s="1848"/>
      <c r="AK42" s="1848"/>
      <c r="AL42" s="1848"/>
      <c r="AM42" s="1848"/>
      <c r="AN42" s="1848"/>
      <c r="AO42" s="1848"/>
      <c r="AP42" s="1848"/>
      <c r="AQ42" s="1848"/>
      <c r="AR42" s="1848"/>
      <c r="AS42" s="1848"/>
      <c r="AT42" s="1848"/>
      <c r="AU42" s="1848"/>
      <c r="AV42" s="1848"/>
      <c r="AW42" s="1848"/>
      <c r="AX42" s="1848"/>
      <c r="AY42" s="1848"/>
      <c r="AZ42" s="1848"/>
      <c r="BA42" s="1848"/>
      <c r="BB42" s="1848"/>
      <c r="BC42" s="1848"/>
      <c r="BD42" s="1848"/>
      <c r="BE42" s="1848"/>
      <c r="BF42" s="1848"/>
      <c r="BG42" s="1848"/>
      <c r="BH42" s="1848"/>
      <c r="BI42" s="1848"/>
      <c r="BJ42" s="1848"/>
      <c r="BK42" s="1848"/>
      <c r="BL42" s="1848"/>
      <c r="BM42" s="1848"/>
      <c r="BN42" s="1848"/>
      <c r="BO42" s="1848"/>
      <c r="BP42" s="1848"/>
      <c r="BQ42" s="1848"/>
      <c r="BR42" s="1848"/>
      <c r="BS42" s="1848"/>
      <c r="BT42" s="1848"/>
      <c r="BU42" s="1848"/>
      <c r="BV42" s="1848"/>
      <c r="BW42" s="1848"/>
      <c r="BX42" s="1848"/>
      <c r="BY42" s="1848"/>
      <c r="BZ42" s="1848"/>
      <c r="CA42" s="1848"/>
      <c r="CB42" s="1848"/>
      <c r="CC42" s="1848"/>
      <c r="CD42" s="1848"/>
      <c r="CE42" s="1848"/>
      <c r="CF42" s="1848"/>
      <c r="CG42" s="1848"/>
      <c r="CH42" s="1848"/>
      <c r="CJ42" s="1848"/>
      <c r="CK42" s="1848"/>
      <c r="CL42" s="1848"/>
      <c r="CM42" s="1848"/>
      <c r="CN42" s="1848"/>
      <c r="CO42" s="1848"/>
      <c r="CP42" s="1848"/>
      <c r="CQ42" s="1848"/>
    </row>
    <row r="43" spans="5:95">
      <c r="E43" s="1848"/>
      <c r="F43" s="1848"/>
      <c r="G43" s="1848"/>
      <c r="H43" s="1848"/>
      <c r="I43" s="1848"/>
      <c r="J43" s="1848"/>
      <c r="K43" s="1848"/>
      <c r="L43" s="1848"/>
      <c r="M43" s="1848"/>
      <c r="N43" s="1848"/>
      <c r="O43" s="1848"/>
      <c r="P43" s="1848"/>
      <c r="Q43" s="1848"/>
      <c r="R43" s="1848"/>
      <c r="S43" s="1848"/>
      <c r="T43" s="1848"/>
      <c r="U43" s="1848"/>
      <c r="V43" s="1848"/>
      <c r="W43" s="1848"/>
      <c r="X43" s="1848"/>
      <c r="Y43" s="1848"/>
      <c r="Z43" s="1848"/>
      <c r="AA43" s="1848"/>
      <c r="AB43" s="1848"/>
      <c r="AC43" s="1848"/>
      <c r="AD43" s="1848"/>
      <c r="AE43" s="1848"/>
      <c r="AF43" s="1848"/>
      <c r="AG43" s="1848"/>
      <c r="AH43" s="1848"/>
      <c r="AI43" s="1848"/>
      <c r="AJ43" s="1848"/>
      <c r="AK43" s="1848"/>
      <c r="AL43" s="1848"/>
      <c r="AM43" s="1848"/>
      <c r="AN43" s="1848"/>
      <c r="AO43" s="1848"/>
      <c r="AP43" s="1848"/>
      <c r="AQ43" s="1848"/>
      <c r="AR43" s="1848"/>
      <c r="AS43" s="1848"/>
      <c r="AT43" s="1848"/>
      <c r="AU43" s="1848"/>
      <c r="AV43" s="1848"/>
      <c r="AW43" s="1848"/>
      <c r="AX43" s="1848"/>
      <c r="AY43" s="1848"/>
      <c r="AZ43" s="1848"/>
      <c r="BA43" s="1848"/>
      <c r="BB43" s="1848"/>
      <c r="BC43" s="1848"/>
      <c r="BD43" s="1848"/>
      <c r="BE43" s="1848"/>
      <c r="BF43" s="1848"/>
      <c r="BG43" s="1848"/>
      <c r="BH43" s="1848"/>
      <c r="BI43" s="1848"/>
      <c r="BJ43" s="1848"/>
      <c r="BK43" s="1848"/>
      <c r="BL43" s="1848"/>
      <c r="BM43" s="1848"/>
      <c r="BN43" s="1848"/>
      <c r="BO43" s="1848"/>
      <c r="BP43" s="1848"/>
      <c r="BQ43" s="1848"/>
      <c r="BR43" s="1848"/>
      <c r="BS43" s="1848"/>
      <c r="BT43" s="1848"/>
      <c r="BU43" s="1848"/>
      <c r="BV43" s="1848"/>
      <c r="BW43" s="1848"/>
      <c r="BX43" s="1848"/>
      <c r="BY43" s="1848"/>
      <c r="BZ43" s="1848"/>
      <c r="CA43" s="1848"/>
      <c r="CB43" s="1848"/>
      <c r="CC43" s="1848"/>
      <c r="CD43" s="1848"/>
      <c r="CE43" s="1848"/>
      <c r="CF43" s="1848"/>
      <c r="CG43" s="1848"/>
      <c r="CH43" s="1848"/>
      <c r="CJ43" s="1848"/>
      <c r="CK43" s="1848"/>
      <c r="CL43" s="1848"/>
      <c r="CM43" s="1848"/>
      <c r="CN43" s="1848"/>
      <c r="CO43" s="1848"/>
      <c r="CP43" s="1848"/>
      <c r="CQ43" s="1848"/>
    </row>
    <row r="44" spans="5:95">
      <c r="E44" s="1848"/>
      <c r="F44" s="1848"/>
      <c r="G44" s="1848"/>
      <c r="H44" s="1848"/>
      <c r="I44" s="1848"/>
      <c r="J44" s="1848"/>
      <c r="K44" s="1848"/>
      <c r="L44" s="1848"/>
      <c r="M44" s="1848"/>
      <c r="N44" s="1848"/>
      <c r="O44" s="1848"/>
      <c r="P44" s="1848"/>
      <c r="Q44" s="1848"/>
      <c r="R44" s="1848"/>
      <c r="S44" s="1848"/>
      <c r="T44" s="1848"/>
      <c r="U44" s="1848"/>
      <c r="V44" s="1848"/>
      <c r="W44" s="1848"/>
      <c r="X44" s="1848"/>
      <c r="Y44" s="1848"/>
      <c r="Z44" s="1848"/>
      <c r="AA44" s="1848"/>
      <c r="AB44" s="1848"/>
      <c r="AC44" s="1848"/>
      <c r="AD44" s="1848"/>
      <c r="AE44" s="1848"/>
      <c r="AF44" s="1848"/>
      <c r="AG44" s="1848"/>
      <c r="AH44" s="1848"/>
      <c r="AI44" s="1848"/>
      <c r="AJ44" s="1848"/>
      <c r="AK44" s="1848"/>
      <c r="AL44" s="1848"/>
      <c r="AM44" s="1848"/>
      <c r="AN44" s="1848"/>
      <c r="AO44" s="1848"/>
      <c r="AP44" s="1848"/>
      <c r="AQ44" s="1848"/>
      <c r="AR44" s="1848"/>
      <c r="AS44" s="1848"/>
      <c r="AT44" s="1848"/>
      <c r="AU44" s="1848"/>
      <c r="AV44" s="1848"/>
      <c r="AW44" s="1848"/>
      <c r="AX44" s="1848"/>
      <c r="AY44" s="1848"/>
      <c r="AZ44" s="1848"/>
      <c r="BA44" s="1848"/>
      <c r="BB44" s="1848"/>
      <c r="BC44" s="1848"/>
      <c r="BD44" s="1848"/>
      <c r="BE44" s="1848"/>
      <c r="BF44" s="1848"/>
      <c r="BG44" s="1848"/>
      <c r="BH44" s="1848"/>
      <c r="BI44" s="1848"/>
      <c r="BJ44" s="1848"/>
      <c r="BK44" s="1848"/>
      <c r="BL44" s="1848"/>
      <c r="BM44" s="1848"/>
      <c r="BN44" s="1848"/>
      <c r="BO44" s="1848"/>
      <c r="BP44" s="1848"/>
      <c r="BQ44" s="1848"/>
      <c r="BR44" s="1848"/>
      <c r="BS44" s="1848"/>
      <c r="BT44" s="1848"/>
      <c r="BU44" s="1848"/>
      <c r="BV44" s="1848"/>
      <c r="BW44" s="1848"/>
      <c r="BX44" s="1848"/>
      <c r="BY44" s="1848"/>
      <c r="BZ44" s="1848"/>
      <c r="CA44" s="1848"/>
      <c r="CB44" s="1848"/>
      <c r="CC44" s="1848"/>
      <c r="CD44" s="1848"/>
      <c r="CE44" s="1848"/>
      <c r="CF44" s="1848"/>
      <c r="CG44" s="1848"/>
      <c r="CH44" s="1848"/>
      <c r="CJ44" s="1848"/>
      <c r="CK44" s="1848"/>
      <c r="CL44" s="1848"/>
      <c r="CM44" s="1848"/>
      <c r="CN44" s="1848"/>
      <c r="CO44" s="1848"/>
      <c r="CP44" s="1848"/>
      <c r="CQ44" s="1848"/>
    </row>
    <row r="45" spans="5:95">
      <c r="E45" s="1848"/>
      <c r="F45" s="1848"/>
      <c r="G45" s="1848"/>
      <c r="H45" s="1848"/>
      <c r="I45" s="1848"/>
      <c r="J45" s="1848"/>
      <c r="K45" s="1848"/>
      <c r="L45" s="1848"/>
      <c r="M45" s="1848"/>
      <c r="N45" s="1848"/>
      <c r="O45" s="1848"/>
      <c r="P45" s="1848"/>
      <c r="Q45" s="1848"/>
      <c r="R45" s="1848"/>
      <c r="S45" s="1848"/>
      <c r="T45" s="1848"/>
      <c r="U45" s="1848"/>
      <c r="V45" s="1848"/>
      <c r="W45" s="1848"/>
      <c r="X45" s="1848"/>
      <c r="Y45" s="1848"/>
      <c r="Z45" s="1848"/>
      <c r="AA45" s="1848"/>
      <c r="AB45" s="1848"/>
      <c r="AC45" s="1848"/>
      <c r="AD45" s="1848"/>
      <c r="AE45" s="1848"/>
      <c r="AF45" s="1848"/>
      <c r="AG45" s="1848"/>
      <c r="AH45" s="1848"/>
      <c r="AI45" s="1848"/>
      <c r="AJ45" s="1848"/>
      <c r="AK45" s="1848"/>
      <c r="AL45" s="1848"/>
      <c r="AM45" s="1848"/>
      <c r="AN45" s="1848"/>
      <c r="AO45" s="1848"/>
      <c r="AP45" s="1848"/>
      <c r="AQ45" s="1848"/>
      <c r="AR45" s="1848"/>
      <c r="AS45" s="1848"/>
      <c r="AT45" s="1848"/>
      <c r="AU45" s="1848"/>
      <c r="AV45" s="1848"/>
      <c r="AW45" s="1848"/>
      <c r="AX45" s="1848"/>
      <c r="AY45" s="1848"/>
      <c r="AZ45" s="1848"/>
      <c r="BA45" s="1848"/>
      <c r="BB45" s="1848"/>
      <c r="BC45" s="1848"/>
      <c r="BD45" s="1848"/>
      <c r="BE45" s="1848"/>
      <c r="BF45" s="1848"/>
      <c r="BG45" s="1848"/>
      <c r="BH45" s="1848"/>
      <c r="BI45" s="1848"/>
      <c r="BJ45" s="1848"/>
      <c r="BK45" s="1848"/>
      <c r="BL45" s="1848"/>
      <c r="BM45" s="1848"/>
      <c r="BN45" s="1848"/>
      <c r="BO45" s="1848"/>
      <c r="BP45" s="1848"/>
      <c r="BQ45" s="1848"/>
      <c r="BR45" s="1848"/>
      <c r="BS45" s="1848"/>
      <c r="BT45" s="1848"/>
      <c r="BU45" s="1848"/>
      <c r="BV45" s="1848"/>
      <c r="BW45" s="1848"/>
      <c r="BX45" s="1848"/>
      <c r="BY45" s="1848"/>
      <c r="BZ45" s="1848"/>
      <c r="CA45" s="1848"/>
      <c r="CB45" s="1848"/>
      <c r="CC45" s="1848"/>
      <c r="CD45" s="1848"/>
      <c r="CE45" s="1848"/>
      <c r="CF45" s="1848"/>
      <c r="CG45" s="1848"/>
      <c r="CH45" s="1848"/>
      <c r="CJ45" s="1848"/>
      <c r="CK45" s="1848"/>
      <c r="CL45" s="1848"/>
      <c r="CM45" s="1848"/>
      <c r="CN45" s="1848"/>
      <c r="CO45" s="1848"/>
      <c r="CP45" s="1848"/>
      <c r="CQ45" s="1848"/>
    </row>
    <row r="46" spans="5:95">
      <c r="E46" s="1848"/>
      <c r="F46" s="1848"/>
      <c r="G46" s="1848"/>
      <c r="H46" s="1848"/>
      <c r="I46" s="1848"/>
      <c r="J46" s="1848"/>
      <c r="K46" s="1848"/>
      <c r="L46" s="1848"/>
      <c r="M46" s="1848"/>
      <c r="N46" s="1848"/>
      <c r="O46" s="1848"/>
      <c r="P46" s="1848"/>
      <c r="Q46" s="1848"/>
      <c r="R46" s="1848"/>
      <c r="S46" s="1848"/>
      <c r="T46" s="1848"/>
      <c r="U46" s="1848"/>
      <c r="V46" s="1848"/>
      <c r="W46" s="1848"/>
      <c r="X46" s="1848"/>
      <c r="Y46" s="1848"/>
      <c r="Z46" s="1848"/>
      <c r="AA46" s="1848"/>
      <c r="AB46" s="1848"/>
      <c r="AC46" s="1848"/>
      <c r="AD46" s="1848"/>
      <c r="AE46" s="1848"/>
      <c r="AF46" s="1848"/>
      <c r="AG46" s="1848"/>
      <c r="AH46" s="1848"/>
      <c r="AI46" s="1848"/>
      <c r="AJ46" s="1848"/>
      <c r="AK46" s="1848"/>
      <c r="AL46" s="1848"/>
      <c r="AM46" s="1848"/>
      <c r="AN46" s="1848"/>
      <c r="AO46" s="1848"/>
      <c r="AP46" s="1848"/>
      <c r="AQ46" s="1848"/>
      <c r="AR46" s="1848"/>
      <c r="AS46" s="1848"/>
      <c r="AT46" s="1848"/>
      <c r="AU46" s="1848"/>
      <c r="AV46" s="1848"/>
      <c r="AW46" s="1848"/>
      <c r="AX46" s="1848"/>
      <c r="AY46" s="1848"/>
      <c r="AZ46" s="1848"/>
      <c r="BA46" s="1848"/>
      <c r="BB46" s="1848"/>
      <c r="BC46" s="1848"/>
      <c r="BD46" s="1848"/>
      <c r="BE46" s="1848"/>
      <c r="BF46" s="1848"/>
      <c r="BG46" s="1848"/>
      <c r="BH46" s="1848"/>
      <c r="BI46" s="1848"/>
      <c r="BJ46" s="1848"/>
      <c r="BK46" s="1848"/>
      <c r="BL46" s="1848"/>
      <c r="BM46" s="1848"/>
      <c r="BN46" s="1848"/>
      <c r="BO46" s="1848"/>
      <c r="BP46" s="1848"/>
      <c r="BQ46" s="1848"/>
      <c r="BR46" s="1848"/>
      <c r="BS46" s="1848"/>
      <c r="BT46" s="1848"/>
      <c r="BU46" s="1848"/>
      <c r="BV46" s="1848"/>
      <c r="BW46" s="1848"/>
      <c r="BX46" s="1848"/>
      <c r="BY46" s="1848"/>
      <c r="BZ46" s="1848"/>
      <c r="CA46" s="1848"/>
      <c r="CB46" s="1848"/>
      <c r="CC46" s="1848"/>
      <c r="CD46" s="1848"/>
      <c r="CE46" s="1848"/>
      <c r="CF46" s="1848"/>
      <c r="CG46" s="1848"/>
      <c r="CH46" s="1848"/>
      <c r="CJ46" s="1848"/>
      <c r="CK46" s="1848"/>
      <c r="CL46" s="1848"/>
      <c r="CM46" s="1848"/>
      <c r="CN46" s="1848"/>
      <c r="CO46" s="1848"/>
      <c r="CP46" s="1848"/>
      <c r="CQ46" s="1848"/>
    </row>
    <row r="47" spans="5:95">
      <c r="E47" s="1848"/>
      <c r="F47" s="1848"/>
      <c r="G47" s="1848"/>
      <c r="H47" s="1848"/>
      <c r="I47" s="1848"/>
      <c r="J47" s="1848"/>
      <c r="K47" s="1848"/>
      <c r="L47" s="1848"/>
      <c r="M47" s="1848"/>
      <c r="N47" s="1848"/>
      <c r="O47" s="1848"/>
      <c r="P47" s="1848"/>
      <c r="Q47" s="1848"/>
      <c r="R47" s="1848"/>
      <c r="S47" s="1848"/>
      <c r="T47" s="1848"/>
      <c r="U47" s="1848"/>
      <c r="V47" s="1848"/>
      <c r="W47" s="1848"/>
      <c r="X47" s="1848"/>
      <c r="Y47" s="1848"/>
      <c r="Z47" s="1848"/>
      <c r="AA47" s="1848"/>
      <c r="AB47" s="1848"/>
      <c r="AC47" s="1848"/>
      <c r="AD47" s="1848"/>
      <c r="AE47" s="1848"/>
      <c r="AF47" s="1848"/>
      <c r="AG47" s="1848"/>
      <c r="AH47" s="1848"/>
      <c r="AI47" s="1848"/>
      <c r="AJ47" s="1848"/>
      <c r="AK47" s="1848"/>
      <c r="AL47" s="1848"/>
      <c r="AM47" s="1848"/>
      <c r="AN47" s="1848"/>
      <c r="AO47" s="1848"/>
      <c r="AP47" s="1848"/>
      <c r="AQ47" s="1848"/>
      <c r="AR47" s="1848"/>
      <c r="AS47" s="1848"/>
      <c r="AT47" s="1848"/>
      <c r="AU47" s="1848"/>
      <c r="AV47" s="1848"/>
      <c r="AW47" s="1848"/>
      <c r="AX47" s="1848"/>
      <c r="AY47" s="1848"/>
      <c r="AZ47" s="1848"/>
      <c r="BA47" s="1848"/>
      <c r="BB47" s="1848"/>
      <c r="BC47" s="1848"/>
      <c r="BD47" s="1848"/>
      <c r="BE47" s="1848"/>
      <c r="BF47" s="1848"/>
      <c r="BG47" s="1848"/>
      <c r="BH47" s="1848"/>
      <c r="BI47" s="1848"/>
      <c r="BJ47" s="1848"/>
      <c r="BK47" s="1848"/>
      <c r="BL47" s="1848"/>
      <c r="BM47" s="1848"/>
      <c r="BN47" s="1848"/>
      <c r="BO47" s="1848"/>
      <c r="BP47" s="1848"/>
      <c r="BQ47" s="1848"/>
      <c r="BR47" s="1848"/>
      <c r="BS47" s="1848"/>
      <c r="BT47" s="1848"/>
      <c r="BU47" s="1848"/>
      <c r="BV47" s="1848"/>
      <c r="BW47" s="1848"/>
      <c r="BX47" s="1848"/>
      <c r="BY47" s="1848"/>
      <c r="BZ47" s="1848"/>
      <c r="CA47" s="1848"/>
      <c r="CB47" s="1848"/>
      <c r="CC47" s="1848"/>
      <c r="CD47" s="1848"/>
      <c r="CE47" s="1848"/>
      <c r="CF47" s="1848"/>
      <c r="CG47" s="1848"/>
      <c r="CH47" s="1848"/>
      <c r="CJ47" s="1848"/>
      <c r="CK47" s="1848"/>
      <c r="CL47" s="1848"/>
      <c r="CM47" s="1848"/>
      <c r="CN47" s="1848"/>
      <c r="CO47" s="1848"/>
      <c r="CP47" s="1848"/>
      <c r="CQ47" s="1848"/>
    </row>
    <row r="48" spans="5:95">
      <c r="E48" s="1848"/>
      <c r="F48" s="1848"/>
      <c r="G48" s="1848"/>
      <c r="H48" s="1848"/>
      <c r="I48" s="1848"/>
      <c r="J48" s="1848"/>
      <c r="K48" s="1848"/>
      <c r="L48" s="1848"/>
      <c r="M48" s="1848"/>
      <c r="N48" s="1848"/>
      <c r="O48" s="1848"/>
      <c r="P48" s="1848"/>
      <c r="Q48" s="1848"/>
      <c r="R48" s="1848"/>
      <c r="S48" s="1848"/>
      <c r="T48" s="1848"/>
      <c r="U48" s="1848"/>
      <c r="V48" s="1848"/>
      <c r="W48" s="1848"/>
      <c r="X48" s="1848"/>
      <c r="Y48" s="1848"/>
      <c r="Z48" s="1848"/>
      <c r="AA48" s="1848"/>
      <c r="AB48" s="1848"/>
      <c r="AC48" s="1848"/>
      <c r="AD48" s="1848"/>
      <c r="AE48" s="1848"/>
      <c r="AF48" s="1848"/>
      <c r="AG48" s="1848"/>
      <c r="AH48" s="1848"/>
      <c r="AI48" s="1848"/>
      <c r="AJ48" s="1848"/>
      <c r="AK48" s="1848"/>
      <c r="AL48" s="1848"/>
      <c r="AM48" s="1848"/>
      <c r="AN48" s="1848"/>
      <c r="AO48" s="1848"/>
      <c r="AP48" s="1848"/>
      <c r="AQ48" s="1848"/>
      <c r="AR48" s="1848"/>
      <c r="AS48" s="1848"/>
      <c r="AT48" s="1848"/>
      <c r="AU48" s="1848"/>
      <c r="AV48" s="1848"/>
      <c r="AW48" s="1848"/>
      <c r="AX48" s="1848"/>
      <c r="AY48" s="1848"/>
      <c r="AZ48" s="1848"/>
      <c r="BA48" s="1848"/>
      <c r="BB48" s="1848"/>
      <c r="BC48" s="1848"/>
      <c r="BD48" s="1848"/>
      <c r="BE48" s="1848"/>
      <c r="BF48" s="1848"/>
      <c r="BG48" s="1848"/>
      <c r="BH48" s="1848"/>
      <c r="BI48" s="1848"/>
      <c r="BJ48" s="1848"/>
      <c r="BK48" s="1848"/>
      <c r="BL48" s="1848"/>
      <c r="BM48" s="1848"/>
      <c r="BN48" s="1848"/>
      <c r="BO48" s="1848"/>
      <c r="BP48" s="1848"/>
      <c r="BQ48" s="1848"/>
      <c r="BR48" s="1848"/>
      <c r="BS48" s="1848"/>
      <c r="BT48" s="1848"/>
      <c r="BU48" s="1848"/>
      <c r="BV48" s="1848"/>
      <c r="BW48" s="1848"/>
      <c r="BX48" s="1848"/>
      <c r="BY48" s="1848"/>
      <c r="BZ48" s="1848"/>
      <c r="CA48" s="1848"/>
      <c r="CB48" s="1848"/>
      <c r="CC48" s="1848"/>
      <c r="CD48" s="1848"/>
      <c r="CE48" s="1848"/>
      <c r="CF48" s="1848"/>
      <c r="CG48" s="1848"/>
      <c r="CH48" s="1848"/>
      <c r="CJ48" s="1848"/>
      <c r="CK48" s="1848"/>
      <c r="CL48" s="1848"/>
      <c r="CM48" s="1848"/>
      <c r="CN48" s="1848"/>
      <c r="CO48" s="1848"/>
      <c r="CP48" s="1848"/>
      <c r="CQ48" s="1848"/>
    </row>
    <row r="49" spans="2:95">
      <c r="B49" s="1848"/>
      <c r="C49" s="1848"/>
      <c r="D49" s="1848"/>
      <c r="E49" s="1848"/>
      <c r="F49" s="1848"/>
      <c r="G49" s="1848"/>
      <c r="H49" s="1848"/>
      <c r="I49" s="1848"/>
      <c r="J49" s="1848"/>
      <c r="K49" s="1848"/>
      <c r="L49" s="1848"/>
      <c r="M49" s="1848"/>
      <c r="N49" s="1848"/>
      <c r="O49" s="1848"/>
      <c r="P49" s="1848"/>
      <c r="Q49" s="1848"/>
      <c r="R49" s="1848"/>
      <c r="S49" s="1848"/>
      <c r="T49" s="1848"/>
      <c r="U49" s="1848"/>
      <c r="V49" s="1848"/>
      <c r="W49" s="1848"/>
      <c r="X49" s="1848"/>
      <c r="Y49" s="1848"/>
      <c r="Z49" s="1848"/>
      <c r="AA49" s="1848"/>
      <c r="AB49" s="1848"/>
      <c r="AC49" s="1848"/>
      <c r="AD49" s="1848"/>
      <c r="AE49" s="1848"/>
      <c r="AF49" s="1848"/>
      <c r="AG49" s="1848"/>
      <c r="AH49" s="1848"/>
      <c r="AI49" s="1848"/>
      <c r="AJ49" s="1848"/>
      <c r="AK49" s="1848"/>
      <c r="AL49" s="1848"/>
      <c r="AM49" s="1848"/>
      <c r="AN49" s="1848"/>
      <c r="AO49" s="1848"/>
      <c r="AP49" s="1848"/>
      <c r="AQ49" s="1848"/>
      <c r="AR49" s="1848"/>
      <c r="AS49" s="1848"/>
      <c r="AT49" s="1848"/>
      <c r="AU49" s="1848"/>
      <c r="AV49" s="1848"/>
      <c r="AW49" s="1848"/>
      <c r="AX49" s="1848"/>
      <c r="AY49" s="1848"/>
      <c r="AZ49" s="1848"/>
      <c r="BA49" s="1848"/>
      <c r="BB49" s="1848"/>
      <c r="BC49" s="1848"/>
      <c r="BD49" s="1848"/>
      <c r="BE49" s="1848"/>
      <c r="BF49" s="1848"/>
      <c r="BG49" s="1848"/>
      <c r="BH49" s="1848"/>
      <c r="BI49" s="1848"/>
      <c r="BJ49" s="1848"/>
      <c r="BK49" s="1848"/>
      <c r="BL49" s="1848"/>
      <c r="BM49" s="1848"/>
      <c r="BN49" s="1848"/>
      <c r="BO49" s="1848"/>
      <c r="BP49" s="1848"/>
      <c r="BQ49" s="1848"/>
      <c r="BR49" s="1848"/>
      <c r="BS49" s="1848"/>
      <c r="BT49" s="1848"/>
      <c r="BU49" s="1848"/>
      <c r="BV49" s="1848"/>
      <c r="BW49" s="1848"/>
      <c r="BX49" s="1848"/>
      <c r="BY49" s="1848"/>
      <c r="BZ49" s="1848"/>
      <c r="CA49" s="1848"/>
      <c r="CB49" s="1848"/>
      <c r="CC49" s="1848"/>
      <c r="CD49" s="1848"/>
      <c r="CE49" s="1848"/>
      <c r="CF49" s="1848"/>
      <c r="CG49" s="1848"/>
      <c r="CH49" s="1848"/>
      <c r="CJ49" s="1848"/>
      <c r="CK49" s="1848"/>
      <c r="CL49" s="1848"/>
      <c r="CM49" s="1848"/>
      <c r="CN49" s="1848"/>
      <c r="CO49" s="1848"/>
      <c r="CP49" s="1848"/>
      <c r="CQ49" s="1848"/>
    </row>
    <row r="50" spans="2:95">
      <c r="B50" s="1848"/>
      <c r="C50" s="1848"/>
      <c r="D50" s="1848"/>
      <c r="E50" s="1848"/>
      <c r="F50" s="1848"/>
      <c r="G50" s="1848"/>
      <c r="H50" s="1848"/>
      <c r="I50" s="1848"/>
      <c r="J50" s="1848"/>
      <c r="K50" s="1848"/>
      <c r="L50" s="1848"/>
      <c r="M50" s="1848"/>
      <c r="N50" s="1848"/>
      <c r="O50" s="1848"/>
      <c r="P50" s="1848"/>
      <c r="Q50" s="1848"/>
      <c r="R50" s="1848"/>
      <c r="S50" s="1848"/>
      <c r="T50" s="1848"/>
      <c r="U50" s="1848"/>
      <c r="V50" s="1848"/>
      <c r="W50" s="1848"/>
      <c r="X50" s="1848"/>
      <c r="Y50" s="1848"/>
      <c r="Z50" s="1848"/>
      <c r="AA50" s="1848"/>
      <c r="AB50" s="1848"/>
      <c r="AC50" s="1848"/>
      <c r="AD50" s="1848"/>
      <c r="AE50" s="1848"/>
      <c r="AF50" s="1848"/>
      <c r="AG50" s="1848"/>
      <c r="AH50" s="1848"/>
      <c r="AI50" s="1848"/>
      <c r="AJ50" s="1848"/>
      <c r="AK50" s="1848"/>
      <c r="AL50" s="1848"/>
      <c r="AM50" s="1848"/>
      <c r="AN50" s="1848"/>
      <c r="AO50" s="1848"/>
      <c r="AP50" s="1848"/>
      <c r="AQ50" s="1848"/>
      <c r="AR50" s="1848"/>
      <c r="AS50" s="1848"/>
      <c r="AT50" s="1848"/>
      <c r="AU50" s="1848"/>
      <c r="AV50" s="1848"/>
      <c r="AW50" s="1848"/>
      <c r="AX50" s="1848"/>
      <c r="AY50" s="1848"/>
      <c r="AZ50" s="1848"/>
      <c r="BA50" s="1848"/>
      <c r="BB50" s="1848"/>
      <c r="BC50" s="1848"/>
      <c r="BD50" s="1848"/>
      <c r="BE50" s="1848"/>
      <c r="BF50" s="1848"/>
      <c r="BG50" s="1848"/>
      <c r="BH50" s="1848"/>
      <c r="BI50" s="1848"/>
      <c r="BJ50" s="1848"/>
      <c r="BK50" s="1848"/>
      <c r="BL50" s="1848"/>
      <c r="BM50" s="1848"/>
      <c r="BN50" s="1848"/>
      <c r="BO50" s="1848"/>
      <c r="BP50" s="1848"/>
      <c r="BQ50" s="1848"/>
      <c r="BR50" s="1848"/>
      <c r="BS50" s="1848"/>
      <c r="BT50" s="1848"/>
      <c r="BU50" s="1848"/>
      <c r="BV50" s="1848"/>
      <c r="BW50" s="1848"/>
      <c r="BX50" s="1848"/>
      <c r="BY50" s="1848"/>
      <c r="BZ50" s="1848"/>
      <c r="CA50" s="1848"/>
      <c r="CB50" s="1848"/>
      <c r="CC50" s="1848"/>
      <c r="CD50" s="1848"/>
      <c r="CE50" s="1848"/>
      <c r="CF50" s="1848"/>
      <c r="CG50" s="1848"/>
      <c r="CH50" s="1848"/>
      <c r="CJ50" s="1848"/>
      <c r="CK50" s="1848"/>
      <c r="CL50" s="1848"/>
      <c r="CM50" s="1848"/>
      <c r="CN50" s="1848"/>
      <c r="CO50" s="1848"/>
      <c r="CP50" s="1848"/>
      <c r="CQ50" s="1848"/>
    </row>
    <row r="51" spans="2:95">
      <c r="B51" s="1848"/>
      <c r="C51" s="1848"/>
      <c r="D51" s="1848"/>
      <c r="E51" s="1848"/>
      <c r="F51" s="1848"/>
      <c r="G51" s="1848"/>
      <c r="H51" s="1848"/>
      <c r="I51" s="1848"/>
      <c r="J51" s="1848"/>
      <c r="K51" s="1848"/>
      <c r="L51" s="1848"/>
      <c r="M51" s="1848"/>
      <c r="N51" s="1848"/>
      <c r="O51" s="1848"/>
      <c r="P51" s="1848"/>
      <c r="Q51" s="1848"/>
      <c r="R51" s="1848"/>
      <c r="S51" s="1848"/>
      <c r="T51" s="1848"/>
      <c r="U51" s="1848"/>
      <c r="V51" s="1848"/>
      <c r="W51" s="1848"/>
      <c r="X51" s="1848"/>
      <c r="Y51" s="1848"/>
      <c r="Z51" s="1848"/>
      <c r="AA51" s="1848"/>
      <c r="AB51" s="1848"/>
      <c r="AC51" s="1848"/>
      <c r="AD51" s="1848"/>
      <c r="AE51" s="1848"/>
      <c r="AF51" s="1848"/>
      <c r="AG51" s="1848"/>
      <c r="AH51" s="1848"/>
      <c r="AI51" s="1848"/>
      <c r="AJ51" s="1848"/>
      <c r="AK51" s="1848"/>
      <c r="AL51" s="1848"/>
      <c r="AM51" s="1848"/>
      <c r="AN51" s="1848"/>
      <c r="AO51" s="1848"/>
      <c r="AP51" s="1848"/>
      <c r="AQ51" s="1848"/>
      <c r="AR51" s="1848"/>
      <c r="AS51" s="1848"/>
      <c r="AT51" s="1848"/>
      <c r="AU51" s="1848"/>
      <c r="AV51" s="1848"/>
      <c r="AW51" s="1848"/>
      <c r="AX51" s="1848"/>
      <c r="AY51" s="1848"/>
      <c r="AZ51" s="1848"/>
      <c r="BA51" s="1848"/>
      <c r="BB51" s="1848"/>
      <c r="BC51" s="1848"/>
      <c r="BD51" s="1848"/>
      <c r="BE51" s="1848"/>
      <c r="BF51" s="1848"/>
      <c r="BG51" s="1848"/>
      <c r="BH51" s="1848"/>
      <c r="BI51" s="1848"/>
      <c r="BJ51" s="1848"/>
      <c r="BK51" s="1848"/>
      <c r="BL51" s="1848"/>
      <c r="BM51" s="1848"/>
      <c r="BN51" s="1848"/>
      <c r="BO51" s="1848"/>
      <c r="BP51" s="1848"/>
      <c r="BQ51" s="1848"/>
      <c r="BR51" s="1848"/>
      <c r="BS51" s="1848"/>
      <c r="BT51" s="1848"/>
      <c r="BU51" s="1848"/>
      <c r="BV51" s="1848"/>
      <c r="BW51" s="1848"/>
      <c r="BX51" s="1848"/>
      <c r="BY51" s="1848"/>
      <c r="BZ51" s="1848"/>
      <c r="CA51" s="1848"/>
      <c r="CB51" s="1848"/>
      <c r="CC51" s="1848"/>
      <c r="CD51" s="1848"/>
      <c r="CE51" s="1848"/>
      <c r="CF51" s="1848"/>
      <c r="CG51" s="1848"/>
      <c r="CH51" s="1848"/>
      <c r="CJ51" s="1848"/>
      <c r="CK51" s="1848"/>
      <c r="CL51" s="1848"/>
      <c r="CM51" s="1848"/>
      <c r="CN51" s="1848"/>
      <c r="CO51" s="1848"/>
      <c r="CP51" s="1848"/>
      <c r="CQ51" s="1848"/>
    </row>
    <row r="52" spans="2:95">
      <c r="B52" s="1848"/>
      <c r="C52" s="1848"/>
      <c r="D52" s="1848"/>
      <c r="E52" s="1848"/>
      <c r="F52" s="1848"/>
      <c r="G52" s="1848"/>
      <c r="H52" s="1848"/>
      <c r="I52" s="1848"/>
      <c r="J52" s="1848"/>
      <c r="K52" s="1848"/>
      <c r="L52" s="1848"/>
      <c r="M52" s="1848"/>
      <c r="N52" s="1848"/>
      <c r="O52" s="1848"/>
      <c r="P52" s="1848"/>
      <c r="Q52" s="1848"/>
      <c r="R52" s="1848"/>
      <c r="S52" s="1848"/>
      <c r="T52" s="1848"/>
      <c r="U52" s="1848"/>
      <c r="V52" s="1848"/>
      <c r="W52" s="1848"/>
      <c r="X52" s="1848"/>
      <c r="Y52" s="1848"/>
      <c r="Z52" s="1848"/>
      <c r="AA52" s="1848"/>
      <c r="AB52" s="1848"/>
      <c r="AC52" s="1848"/>
      <c r="AD52" s="1848"/>
      <c r="AE52" s="1848"/>
      <c r="AF52" s="1848"/>
      <c r="AG52" s="1848"/>
      <c r="AH52" s="1848"/>
      <c r="AI52" s="1848"/>
      <c r="AJ52" s="1848"/>
      <c r="AK52" s="1848"/>
      <c r="AL52" s="1848"/>
      <c r="AM52" s="1848"/>
      <c r="AN52" s="1848"/>
      <c r="AO52" s="1848"/>
      <c r="AP52" s="1848"/>
      <c r="AQ52" s="1848"/>
      <c r="AR52" s="1848"/>
      <c r="AS52" s="1848"/>
      <c r="AT52" s="1848"/>
      <c r="AU52" s="1848"/>
      <c r="AV52" s="1848"/>
      <c r="AW52" s="1848"/>
      <c r="AX52" s="1848"/>
      <c r="AY52" s="1848"/>
      <c r="AZ52" s="1848"/>
      <c r="BA52" s="1848"/>
      <c r="BB52" s="1848"/>
      <c r="BC52" s="1848"/>
      <c r="BD52" s="1848"/>
      <c r="BE52" s="1848"/>
      <c r="BF52" s="1848"/>
      <c r="BG52" s="1848"/>
      <c r="BH52" s="1848"/>
      <c r="BI52" s="1848"/>
      <c r="BJ52" s="1848"/>
      <c r="BK52" s="1848"/>
      <c r="BL52" s="1848"/>
      <c r="BM52" s="1848"/>
      <c r="BN52" s="1848"/>
      <c r="BO52" s="1848"/>
      <c r="BP52" s="1848"/>
      <c r="BQ52" s="1848"/>
      <c r="BR52" s="1848"/>
      <c r="BS52" s="1848"/>
      <c r="BT52" s="1848"/>
      <c r="BU52" s="1848"/>
      <c r="BV52" s="1848"/>
      <c r="BW52" s="1848"/>
      <c r="BX52" s="1848"/>
      <c r="BY52" s="1848"/>
      <c r="BZ52" s="1848"/>
      <c r="CA52" s="1848"/>
      <c r="CB52" s="1848"/>
      <c r="CC52" s="1848"/>
      <c r="CD52" s="1848"/>
      <c r="CE52" s="1848"/>
      <c r="CF52" s="1848"/>
      <c r="CG52" s="1848"/>
      <c r="CH52" s="1848"/>
      <c r="CJ52" s="1848"/>
      <c r="CK52" s="1848"/>
      <c r="CL52" s="1848"/>
      <c r="CM52" s="1848"/>
      <c r="CN52" s="1848"/>
      <c r="CO52" s="1848"/>
      <c r="CP52" s="1848"/>
      <c r="CQ52" s="1848"/>
    </row>
    <row r="53" spans="2:95">
      <c r="B53" s="1848"/>
      <c r="C53" s="1848"/>
      <c r="D53" s="1848"/>
      <c r="E53" s="1848"/>
      <c r="F53" s="1"/>
      <c r="G53" s="1848"/>
      <c r="H53" s="1848"/>
      <c r="I53" s="1848"/>
      <c r="J53" s="1848"/>
      <c r="K53" s="1848"/>
      <c r="L53" s="1848"/>
      <c r="M53" s="1848"/>
      <c r="N53" s="1848"/>
      <c r="O53" s="1848"/>
      <c r="P53" s="1848"/>
      <c r="Q53" s="1848"/>
      <c r="R53" s="1848"/>
      <c r="S53" s="1848"/>
      <c r="T53" s="1848"/>
      <c r="U53" s="1848"/>
      <c r="V53" s="1848"/>
      <c r="W53" s="1848"/>
      <c r="X53" s="1848"/>
      <c r="Y53" s="1848"/>
      <c r="Z53" s="1848"/>
      <c r="AA53" s="1848"/>
      <c r="AB53" s="1848"/>
      <c r="AC53" s="1848"/>
      <c r="AD53" s="1848"/>
      <c r="AE53" s="1848"/>
      <c r="AF53" s="1848"/>
      <c r="AG53" s="1848"/>
      <c r="AH53" s="1848"/>
      <c r="AI53" s="1848"/>
      <c r="AJ53" s="1848"/>
      <c r="AK53" s="1848"/>
      <c r="AL53" s="1848"/>
      <c r="AM53" s="1848"/>
      <c r="AN53" s="1848"/>
      <c r="AO53" s="1848"/>
      <c r="AP53" s="1848"/>
      <c r="AQ53" s="1848"/>
      <c r="AR53" s="1848"/>
      <c r="AS53" s="1848"/>
      <c r="AT53" s="1848"/>
      <c r="AU53" s="1848"/>
      <c r="AV53" s="1848"/>
      <c r="AW53" s="1848"/>
      <c r="AX53" s="1848"/>
      <c r="AY53" s="1848"/>
      <c r="AZ53" s="1848"/>
      <c r="BA53" s="1848"/>
      <c r="BB53" s="1848"/>
      <c r="BC53" s="1848"/>
      <c r="BD53" s="1848"/>
      <c r="BE53" s="1848"/>
      <c r="BF53" s="1848"/>
      <c r="BG53" s="1848"/>
      <c r="BH53" s="1848"/>
      <c r="BI53" s="1848"/>
      <c r="BJ53" s="1848"/>
      <c r="BK53" s="1848"/>
      <c r="BL53" s="1848"/>
      <c r="BM53" s="1848"/>
      <c r="BN53" s="1848"/>
      <c r="BO53" s="1848"/>
      <c r="BP53" s="1848"/>
      <c r="BQ53" s="1848"/>
      <c r="BR53" s="1848"/>
      <c r="BS53" s="1848"/>
      <c r="BT53" s="1848"/>
      <c r="BU53" s="1848"/>
      <c r="BV53" s="1848"/>
      <c r="BW53" s="1848"/>
      <c r="BX53" s="1848"/>
      <c r="BY53" s="1848"/>
      <c r="BZ53" s="1848"/>
      <c r="CA53" s="1848"/>
      <c r="CB53" s="1848"/>
      <c r="CC53" s="1848"/>
      <c r="CD53" s="1848"/>
      <c r="CE53" s="1848"/>
      <c r="CF53" s="1848"/>
      <c r="CG53" s="1848"/>
      <c r="CH53" s="1848"/>
      <c r="CJ53" s="1848"/>
      <c r="CK53" s="1848"/>
      <c r="CL53" s="1848"/>
      <c r="CM53" s="1848"/>
      <c r="CN53" s="1848"/>
      <c r="CO53" s="1848"/>
      <c r="CP53" s="1848"/>
      <c r="CQ53" s="1848"/>
    </row>
    <row r="54" spans="2:95">
      <c r="B54" s="1848"/>
      <c r="C54" s="1848"/>
      <c r="D54" s="1848"/>
      <c r="E54" s="1848"/>
      <c r="F54" s="1"/>
      <c r="G54" s="1848"/>
      <c r="H54" s="1848"/>
      <c r="I54" s="1848"/>
      <c r="J54" s="1848"/>
      <c r="K54" s="1848"/>
      <c r="L54" s="1848"/>
      <c r="M54" s="1848"/>
      <c r="N54" s="1848"/>
      <c r="O54" s="1848"/>
      <c r="P54" s="1848"/>
      <c r="Q54" s="1848"/>
      <c r="R54" s="1848"/>
      <c r="S54" s="1848"/>
      <c r="T54" s="1848"/>
      <c r="U54" s="1848"/>
      <c r="V54" s="1848"/>
      <c r="W54" s="1848"/>
      <c r="X54" s="1848"/>
      <c r="Y54" s="1848"/>
      <c r="Z54" s="1848"/>
      <c r="AA54" s="1848"/>
      <c r="AB54" s="1848"/>
      <c r="AC54" s="1848"/>
      <c r="AD54" s="1848"/>
      <c r="AE54" s="1848"/>
      <c r="AF54" s="1848"/>
      <c r="AG54" s="1848"/>
      <c r="AH54" s="1848"/>
      <c r="AI54" s="1848"/>
      <c r="AJ54" s="1848"/>
      <c r="AK54" s="1848"/>
      <c r="AL54" s="1848"/>
      <c r="AM54" s="1848"/>
      <c r="AN54" s="1848"/>
      <c r="AO54" s="1848"/>
      <c r="AP54" s="1848"/>
      <c r="AQ54" s="1848"/>
      <c r="AR54" s="1848"/>
      <c r="AS54" s="1848"/>
      <c r="AT54" s="1848"/>
      <c r="AU54" s="1848"/>
      <c r="AV54" s="1848"/>
      <c r="AW54" s="1848"/>
      <c r="AX54" s="1848"/>
      <c r="AY54" s="1848"/>
      <c r="AZ54" s="1848"/>
      <c r="BA54" s="1848"/>
      <c r="BB54" s="1848"/>
      <c r="BC54" s="1848"/>
      <c r="BD54" s="1848"/>
      <c r="BE54" s="1848"/>
      <c r="BF54" s="1848"/>
      <c r="BG54" s="1848"/>
      <c r="BH54" s="1848"/>
      <c r="BI54" s="1848"/>
      <c r="BJ54" s="1848"/>
      <c r="BK54" s="1848"/>
      <c r="BL54" s="1848"/>
      <c r="BM54" s="1848"/>
      <c r="BN54" s="1848"/>
      <c r="BO54" s="1848"/>
      <c r="BP54" s="1848"/>
      <c r="BQ54" s="1848"/>
      <c r="BR54" s="1848"/>
      <c r="BS54" s="1848"/>
      <c r="BT54" s="1848"/>
      <c r="BU54" s="1848"/>
      <c r="BV54" s="1848"/>
      <c r="BW54" s="1848"/>
      <c r="BX54" s="1848"/>
      <c r="BY54" s="1848"/>
      <c r="BZ54" s="1848"/>
      <c r="CA54" s="1848"/>
      <c r="CB54" s="1848"/>
      <c r="CC54" s="1848"/>
      <c r="CD54" s="1848"/>
      <c r="CE54" s="1848"/>
      <c r="CF54" s="1848"/>
      <c r="CG54" s="1848"/>
      <c r="CH54" s="1848"/>
      <c r="CJ54" s="1848"/>
      <c r="CK54" s="1848"/>
      <c r="CL54" s="1848"/>
      <c r="CM54" s="1848"/>
      <c r="CN54" s="1848"/>
      <c r="CO54" s="1848"/>
      <c r="CP54" s="1848"/>
      <c r="CQ54" s="1848"/>
    </row>
    <row r="55" spans="2:95">
      <c r="B55" s="1848"/>
      <c r="C55" s="1848"/>
      <c r="D55" s="1848"/>
      <c r="E55" s="1848"/>
      <c r="F55" s="1"/>
      <c r="G55" s="1848"/>
      <c r="H55" s="1848"/>
      <c r="I55" s="1848"/>
      <c r="J55" s="1848"/>
      <c r="K55" s="1848"/>
      <c r="L55" s="1848"/>
      <c r="M55" s="1848"/>
      <c r="N55" s="1848"/>
      <c r="O55" s="1848"/>
      <c r="P55" s="1848"/>
      <c r="Q55" s="1848"/>
      <c r="R55" s="1848"/>
      <c r="S55" s="1848"/>
      <c r="T55" s="1848"/>
      <c r="U55" s="1848"/>
      <c r="V55" s="1848"/>
      <c r="W55" s="1848"/>
      <c r="X55" s="1848"/>
      <c r="Y55" s="1848"/>
      <c r="Z55" s="1848"/>
      <c r="AA55" s="1848"/>
      <c r="AB55" s="1848"/>
      <c r="AC55" s="1848"/>
      <c r="AD55" s="1848"/>
      <c r="AE55" s="1848"/>
      <c r="AF55" s="1848"/>
      <c r="AG55" s="1848"/>
      <c r="AH55" s="1848"/>
      <c r="AI55" s="1848"/>
      <c r="AJ55" s="1848"/>
      <c r="AK55" s="1848"/>
      <c r="AL55" s="1848"/>
      <c r="AM55" s="1848"/>
      <c r="AN55" s="1848"/>
      <c r="AO55" s="1848"/>
      <c r="AP55" s="1848"/>
      <c r="AQ55" s="1848"/>
      <c r="AR55" s="1848"/>
      <c r="AS55" s="1848"/>
      <c r="AT55" s="1848"/>
      <c r="AU55" s="1848"/>
      <c r="AV55" s="1848"/>
      <c r="AW55" s="1848"/>
      <c r="AX55" s="1848"/>
      <c r="AY55" s="1848"/>
      <c r="AZ55" s="1848"/>
      <c r="BA55" s="1848"/>
      <c r="BB55" s="1848"/>
      <c r="BC55" s="1848"/>
      <c r="BD55" s="1848"/>
      <c r="BE55" s="1848"/>
      <c r="BF55" s="1848"/>
      <c r="BG55" s="1848"/>
      <c r="BH55" s="1848"/>
      <c r="BI55" s="1848"/>
      <c r="BJ55" s="1848"/>
      <c r="BK55" s="1848"/>
      <c r="BL55" s="1848"/>
      <c r="BM55" s="1848"/>
      <c r="BN55" s="1848"/>
      <c r="BO55" s="1848"/>
      <c r="BP55" s="1848"/>
      <c r="BQ55" s="1848"/>
      <c r="BR55" s="1848"/>
      <c r="BS55" s="1848"/>
      <c r="BT55" s="1848"/>
      <c r="BU55" s="1848"/>
      <c r="BV55" s="1848"/>
      <c r="BW55" s="1848"/>
      <c r="BX55" s="1848"/>
      <c r="BY55" s="1848"/>
      <c r="BZ55" s="1848"/>
      <c r="CA55" s="1848"/>
      <c r="CB55" s="1848"/>
      <c r="CC55" s="1848"/>
      <c r="CD55" s="1848"/>
      <c r="CE55" s="1848"/>
      <c r="CF55" s="1848"/>
      <c r="CG55" s="1848"/>
      <c r="CH55" s="1848"/>
      <c r="CJ55" s="1848"/>
      <c r="CK55" s="1848"/>
      <c r="CL55" s="1848"/>
      <c r="CM55" s="1848"/>
      <c r="CN55" s="1848"/>
      <c r="CO55" s="1848"/>
      <c r="CP55" s="1848"/>
      <c r="CQ55" s="1848"/>
    </row>
    <row r="56" spans="2:95">
      <c r="B56" s="1848"/>
      <c r="C56" s="1848"/>
      <c r="D56" s="1848"/>
      <c r="E56" s="1848"/>
      <c r="F56" s="1"/>
      <c r="G56" s="1848"/>
      <c r="H56" s="1848"/>
      <c r="I56" s="1848"/>
      <c r="J56" s="1848"/>
      <c r="K56" s="1848"/>
      <c r="L56" s="1848"/>
      <c r="M56" s="1848"/>
      <c r="N56" s="1848"/>
      <c r="O56" s="1848"/>
      <c r="P56" s="1848"/>
      <c r="Q56" s="1848"/>
      <c r="R56" s="1848"/>
      <c r="S56" s="1848"/>
      <c r="T56" s="1848"/>
      <c r="U56" s="1848"/>
      <c r="V56" s="1848"/>
      <c r="W56" s="1848"/>
      <c r="X56" s="1848"/>
      <c r="Y56" s="1848"/>
      <c r="Z56" s="1848"/>
      <c r="AA56" s="1848"/>
      <c r="AB56" s="1848"/>
      <c r="AC56" s="1848"/>
      <c r="AD56" s="1848"/>
      <c r="AE56" s="1848"/>
      <c r="AF56" s="1848"/>
      <c r="AG56" s="1848"/>
      <c r="AH56" s="1848"/>
      <c r="AI56" s="1848"/>
      <c r="AJ56" s="1848"/>
      <c r="AK56" s="1848"/>
      <c r="AL56" s="1848"/>
      <c r="AM56" s="1848"/>
      <c r="AN56" s="1848"/>
      <c r="AO56" s="1848"/>
      <c r="AP56" s="1848"/>
      <c r="AQ56" s="1848"/>
      <c r="AR56" s="1848"/>
      <c r="AS56" s="1848"/>
      <c r="AT56" s="1848"/>
      <c r="AU56" s="1848"/>
      <c r="AV56" s="1848"/>
      <c r="AW56" s="1848"/>
      <c r="AX56" s="1848"/>
      <c r="AY56" s="1848"/>
      <c r="AZ56" s="1848"/>
      <c r="BA56" s="1848"/>
      <c r="BB56" s="1848"/>
      <c r="BC56" s="1848"/>
      <c r="BD56" s="1848"/>
      <c r="BE56" s="1848"/>
      <c r="BF56" s="1848"/>
      <c r="BG56" s="1848"/>
      <c r="BH56" s="1848"/>
      <c r="BI56" s="1848"/>
      <c r="BJ56" s="1848"/>
      <c r="BK56" s="1848"/>
      <c r="BL56" s="1848"/>
      <c r="BM56" s="1848"/>
      <c r="BN56" s="1848"/>
      <c r="BO56" s="1848"/>
      <c r="BP56" s="1848"/>
      <c r="BQ56" s="1848"/>
      <c r="BR56" s="1848"/>
      <c r="BS56" s="1848"/>
      <c r="BT56" s="1848"/>
      <c r="BU56" s="1848"/>
      <c r="BV56" s="1848"/>
      <c r="BW56" s="1848"/>
      <c r="BX56" s="1848"/>
      <c r="BY56" s="1848"/>
      <c r="BZ56" s="1848"/>
      <c r="CA56" s="1848"/>
      <c r="CB56" s="1848"/>
      <c r="CC56" s="1848"/>
      <c r="CD56" s="1848"/>
      <c r="CE56" s="1848"/>
      <c r="CF56" s="1848"/>
      <c r="CG56" s="1848"/>
      <c r="CH56" s="1848"/>
      <c r="CJ56" s="1848"/>
      <c r="CK56" s="1848"/>
      <c r="CL56" s="1848"/>
      <c r="CM56" s="1848"/>
      <c r="CN56" s="1848"/>
      <c r="CO56" s="1848"/>
      <c r="CP56" s="1848"/>
      <c r="CQ56" s="1848"/>
    </row>
    <row r="57" spans="2:95">
      <c r="B57" s="1848"/>
      <c r="C57" s="1848"/>
      <c r="D57" s="1848"/>
      <c r="E57" s="1848"/>
      <c r="F57" s="1"/>
      <c r="G57" s="1848"/>
      <c r="H57" s="1848"/>
      <c r="I57" s="1848"/>
      <c r="J57" s="1848"/>
      <c r="K57" s="1848"/>
      <c r="L57" s="1848"/>
      <c r="M57" s="1848"/>
      <c r="N57" s="1848"/>
      <c r="O57" s="1848"/>
      <c r="P57" s="1848"/>
      <c r="Q57" s="1848"/>
      <c r="R57" s="1848"/>
      <c r="S57" s="1848"/>
      <c r="T57" s="1848"/>
      <c r="U57" s="1848"/>
      <c r="V57" s="1848"/>
      <c r="W57" s="1848"/>
      <c r="X57" s="1848"/>
      <c r="Y57" s="1848"/>
      <c r="Z57" s="1848"/>
      <c r="AA57" s="1848"/>
      <c r="AB57" s="1848"/>
      <c r="AC57" s="1848"/>
      <c r="AD57" s="1848"/>
      <c r="AE57" s="1848"/>
      <c r="AF57" s="1848"/>
      <c r="AG57" s="1848"/>
      <c r="AH57" s="1848"/>
      <c r="AI57" s="1848"/>
      <c r="AJ57" s="1848"/>
      <c r="AK57" s="1848"/>
      <c r="AL57" s="1848"/>
      <c r="AM57" s="1848"/>
      <c r="AN57" s="1848"/>
      <c r="AO57" s="1848"/>
      <c r="AP57" s="1848"/>
      <c r="AQ57" s="1848"/>
      <c r="AR57" s="1848"/>
      <c r="AS57" s="1848"/>
      <c r="AT57" s="1848"/>
      <c r="AU57" s="1848"/>
      <c r="AV57" s="1848"/>
      <c r="AW57" s="1848"/>
      <c r="AX57" s="1848"/>
      <c r="AY57" s="1848"/>
      <c r="AZ57" s="1848"/>
      <c r="BA57" s="1848"/>
      <c r="BB57" s="1848"/>
      <c r="BC57" s="1848"/>
      <c r="BD57" s="1848"/>
      <c r="BE57" s="1848"/>
      <c r="BF57" s="1848"/>
      <c r="BG57" s="1848"/>
      <c r="BH57" s="1848"/>
      <c r="BI57" s="1848"/>
      <c r="BJ57" s="1848"/>
      <c r="BK57" s="1848"/>
      <c r="BL57" s="1848"/>
      <c r="BM57" s="1848"/>
      <c r="BN57" s="1848"/>
      <c r="BO57" s="1848"/>
      <c r="BP57" s="1848"/>
      <c r="BQ57" s="1848"/>
      <c r="BR57" s="1848"/>
      <c r="BS57" s="1848"/>
      <c r="BT57" s="1848"/>
      <c r="BU57" s="1848"/>
      <c r="BV57" s="1848"/>
      <c r="BW57" s="1848"/>
      <c r="BX57" s="1848"/>
      <c r="BY57" s="1848"/>
      <c r="BZ57" s="1848"/>
      <c r="CA57" s="1848"/>
      <c r="CB57" s="1848"/>
      <c r="CC57" s="1848"/>
      <c r="CD57" s="1848"/>
      <c r="CE57" s="1848"/>
      <c r="CF57" s="1848"/>
      <c r="CG57" s="1848"/>
      <c r="CH57" s="1848"/>
      <c r="CJ57" s="1848"/>
      <c r="CK57" s="1848"/>
      <c r="CL57" s="1848"/>
      <c r="CM57" s="1848"/>
      <c r="CN57" s="1848"/>
      <c r="CO57" s="1848"/>
      <c r="CP57" s="1848"/>
      <c r="CQ57" s="1848"/>
    </row>
    <row r="58" spans="2:95">
      <c r="B58" s="1848"/>
      <c r="C58" s="1848"/>
      <c r="D58" s="1848"/>
      <c r="E58" s="1848"/>
      <c r="F58" s="1"/>
      <c r="G58" s="1848"/>
      <c r="H58" s="1848"/>
      <c r="I58" s="1848"/>
      <c r="J58" s="1848"/>
      <c r="K58" s="1848"/>
      <c r="L58" s="1848"/>
      <c r="M58" s="1848"/>
      <c r="N58" s="1848"/>
      <c r="O58" s="1848"/>
      <c r="P58" s="1848"/>
      <c r="Q58" s="1848"/>
      <c r="R58" s="1848"/>
      <c r="S58" s="1848"/>
      <c r="T58" s="1848"/>
      <c r="U58" s="1848"/>
      <c r="V58" s="1848"/>
      <c r="W58" s="1848"/>
      <c r="X58" s="1848"/>
      <c r="Y58" s="1848"/>
      <c r="Z58" s="1848"/>
      <c r="AA58" s="1848"/>
      <c r="AB58" s="1848"/>
      <c r="AC58" s="1848"/>
      <c r="AD58" s="1848"/>
      <c r="AE58" s="1848"/>
      <c r="AF58" s="1848"/>
      <c r="AG58" s="1848"/>
      <c r="AH58" s="1848"/>
      <c r="AI58" s="1848"/>
      <c r="AJ58" s="1848"/>
      <c r="AK58" s="1848"/>
      <c r="AL58" s="1848"/>
      <c r="AM58" s="1848"/>
      <c r="AN58" s="1848"/>
      <c r="AO58" s="1848"/>
      <c r="AP58" s="1848"/>
      <c r="AQ58" s="1848"/>
      <c r="AR58" s="1848"/>
      <c r="AS58" s="1848"/>
      <c r="AT58" s="1848"/>
      <c r="AU58" s="1848"/>
      <c r="AV58" s="1848"/>
      <c r="AW58" s="1848"/>
      <c r="AX58" s="1848"/>
      <c r="AY58" s="1848"/>
      <c r="AZ58" s="1848"/>
      <c r="BA58" s="1848"/>
      <c r="BB58" s="1848"/>
      <c r="BC58" s="1848"/>
      <c r="BD58" s="1848"/>
      <c r="BE58" s="1848"/>
      <c r="BF58" s="1848"/>
      <c r="BG58" s="1848"/>
      <c r="BH58" s="1848"/>
      <c r="BI58" s="1848"/>
      <c r="BJ58" s="1848"/>
      <c r="BK58" s="1848"/>
      <c r="BL58" s="1848"/>
      <c r="BM58" s="1848"/>
      <c r="BN58" s="1848"/>
      <c r="BO58" s="1848"/>
      <c r="BP58" s="1848"/>
      <c r="BQ58" s="1848"/>
      <c r="BR58" s="1848"/>
      <c r="BS58" s="1848"/>
      <c r="BT58" s="1848"/>
      <c r="BU58" s="1848"/>
      <c r="BV58" s="1848"/>
      <c r="BW58" s="1848"/>
      <c r="BX58" s="1848"/>
      <c r="BY58" s="1848"/>
      <c r="BZ58" s="1848"/>
      <c r="CA58" s="1848"/>
      <c r="CB58" s="1848"/>
      <c r="CC58" s="1848"/>
      <c r="CD58" s="1848"/>
      <c r="CE58" s="1848"/>
      <c r="CF58" s="1848"/>
      <c r="CG58" s="1848"/>
      <c r="CH58" s="1848"/>
      <c r="CJ58" s="1848"/>
      <c r="CK58" s="1848"/>
      <c r="CL58" s="1848"/>
      <c r="CM58" s="1848"/>
      <c r="CN58" s="1848"/>
      <c r="CO58" s="1848"/>
      <c r="CP58" s="1848"/>
      <c r="CQ58" s="1848"/>
    </row>
    <row r="59" spans="2:95">
      <c r="B59" s="1848"/>
      <c r="C59" s="1"/>
      <c r="D59" s="1848"/>
      <c r="E59" s="1848"/>
      <c r="F59" s="1"/>
      <c r="G59" s="1848"/>
      <c r="H59" s="1848"/>
      <c r="I59" s="1848"/>
      <c r="J59" s="1848"/>
      <c r="K59" s="1848"/>
      <c r="L59" s="1848"/>
      <c r="M59" s="1848"/>
      <c r="N59" s="1848"/>
      <c r="O59" s="1848"/>
      <c r="P59" s="1848"/>
      <c r="Q59" s="1848"/>
      <c r="R59" s="1848"/>
      <c r="S59" s="1848"/>
      <c r="T59" s="1848"/>
      <c r="U59" s="1848"/>
      <c r="V59" s="1848"/>
      <c r="W59" s="1848"/>
      <c r="X59" s="1848"/>
      <c r="Y59" s="1848"/>
      <c r="Z59" s="1848"/>
      <c r="AA59" s="1848"/>
      <c r="AB59" s="1848"/>
      <c r="AC59" s="1848"/>
      <c r="AD59" s="1848"/>
      <c r="AE59" s="1848"/>
      <c r="AF59" s="1848"/>
      <c r="AG59" s="1848"/>
      <c r="AH59" s="1848"/>
      <c r="AI59" s="1848"/>
      <c r="AJ59" s="1848"/>
      <c r="AK59" s="1848"/>
      <c r="AL59" s="1848"/>
      <c r="AM59" s="1848"/>
      <c r="AN59" s="1848"/>
      <c r="AO59" s="1848"/>
      <c r="AP59" s="1848"/>
      <c r="AQ59" s="1848"/>
      <c r="AR59" s="1848"/>
      <c r="AS59" s="1848"/>
      <c r="AT59" s="1848"/>
      <c r="AU59" s="1848"/>
      <c r="AV59" s="1848"/>
      <c r="AW59" s="1848"/>
      <c r="AX59" s="1848"/>
      <c r="AY59" s="1848"/>
      <c r="AZ59" s="1848"/>
      <c r="BA59" s="1848"/>
      <c r="BB59" s="1848"/>
      <c r="BC59" s="1848"/>
      <c r="BD59" s="1848"/>
      <c r="BE59" s="1848"/>
      <c r="BF59" s="1848"/>
      <c r="BG59" s="1848"/>
      <c r="BH59" s="1848"/>
      <c r="BI59" s="1848"/>
      <c r="BJ59" s="1848"/>
      <c r="BK59" s="1848"/>
      <c r="BL59" s="1848"/>
      <c r="BM59" s="1848"/>
      <c r="BN59" s="1848"/>
      <c r="BO59" s="1848"/>
      <c r="BP59" s="1848"/>
      <c r="BQ59" s="1848"/>
      <c r="BR59" s="1848"/>
      <c r="BS59" s="1848"/>
      <c r="BT59" s="1848"/>
      <c r="BU59" s="1848"/>
      <c r="BV59" s="1848"/>
      <c r="BW59" s="1848"/>
      <c r="BX59" s="1848"/>
      <c r="BY59" s="1848"/>
      <c r="BZ59" s="1848"/>
      <c r="CA59" s="1848"/>
      <c r="CB59" s="1848"/>
      <c r="CC59" s="1848"/>
      <c r="CD59" s="1848"/>
      <c r="CE59" s="1848"/>
      <c r="CF59" s="1848"/>
      <c r="CG59" s="1848"/>
      <c r="CH59" s="1848"/>
      <c r="CJ59" s="1848"/>
      <c r="CK59" s="1848"/>
      <c r="CL59" s="1848"/>
      <c r="CM59" s="1848"/>
      <c r="CN59" s="1848"/>
      <c r="CO59" s="1848"/>
      <c r="CP59" s="1848"/>
      <c r="CQ59" s="1848"/>
    </row>
    <row r="60" spans="2:95">
      <c r="B60" s="1848"/>
      <c r="C60" s="1"/>
      <c r="D60" s="1848"/>
      <c r="E60" s="1848"/>
      <c r="F60" s="1"/>
      <c r="G60" s="1848"/>
      <c r="H60" s="1848"/>
      <c r="I60" s="1848"/>
      <c r="J60" s="1848"/>
      <c r="K60" s="1848"/>
      <c r="L60" s="1848"/>
      <c r="M60" s="1848"/>
      <c r="N60" s="1848"/>
      <c r="O60" s="1848"/>
      <c r="P60" s="1848"/>
      <c r="Q60" s="1848"/>
      <c r="R60" s="1848"/>
      <c r="S60" s="1848"/>
      <c r="T60" s="1848"/>
      <c r="U60" s="1848"/>
      <c r="V60" s="1848"/>
      <c r="W60" s="1848"/>
      <c r="X60" s="1848"/>
      <c r="Y60" s="1848"/>
      <c r="Z60" s="1848"/>
      <c r="AA60" s="1848"/>
      <c r="AB60" s="1848"/>
      <c r="AC60" s="1848"/>
      <c r="AD60" s="1848"/>
      <c r="AE60" s="1848"/>
      <c r="AF60" s="1848"/>
      <c r="AG60" s="1848"/>
      <c r="AH60" s="1848"/>
      <c r="AI60" s="1848"/>
      <c r="AJ60" s="1848"/>
      <c r="AK60" s="1848"/>
      <c r="AL60" s="1848"/>
      <c r="AM60" s="1848"/>
      <c r="AN60" s="1848"/>
      <c r="AO60" s="1848"/>
      <c r="AP60" s="1848"/>
      <c r="AQ60" s="1848"/>
      <c r="AR60" s="1848"/>
      <c r="AS60" s="1848"/>
      <c r="AT60" s="1848"/>
      <c r="AU60" s="1848"/>
      <c r="AV60" s="1848"/>
      <c r="AW60" s="1848"/>
      <c r="AX60" s="1848"/>
      <c r="AY60" s="1848"/>
      <c r="AZ60" s="1848"/>
      <c r="BA60" s="1848"/>
      <c r="BB60" s="1848"/>
      <c r="BC60" s="1848"/>
      <c r="BD60" s="1848"/>
      <c r="BE60" s="1848"/>
      <c r="BF60" s="1848"/>
      <c r="BG60" s="1848"/>
      <c r="BH60" s="1848"/>
      <c r="BI60" s="1848"/>
      <c r="BJ60" s="1848"/>
      <c r="BK60" s="1848"/>
      <c r="BL60" s="1848"/>
      <c r="BM60" s="1848"/>
      <c r="BN60" s="1848"/>
      <c r="BO60" s="1848"/>
      <c r="BP60" s="1848"/>
      <c r="BQ60" s="1848"/>
      <c r="BR60" s="1848"/>
      <c r="BS60" s="1848"/>
      <c r="BT60" s="1848"/>
      <c r="BU60" s="1848"/>
      <c r="BV60" s="1848"/>
      <c r="BW60" s="1848"/>
      <c r="BX60" s="1848"/>
      <c r="BY60" s="1848"/>
      <c r="BZ60" s="1848"/>
      <c r="CA60" s="1848"/>
      <c r="CB60" s="1848"/>
      <c r="CC60" s="1848"/>
      <c r="CD60" s="1848"/>
      <c r="CE60" s="1848"/>
      <c r="CF60" s="1848"/>
      <c r="CG60" s="1848"/>
      <c r="CH60" s="1848"/>
      <c r="CJ60" s="1848"/>
      <c r="CK60" s="1848"/>
      <c r="CL60" s="1848"/>
      <c r="CM60" s="1848"/>
      <c r="CN60" s="1848"/>
      <c r="CO60" s="1848"/>
      <c r="CP60" s="1848"/>
      <c r="CQ60" s="1848"/>
    </row>
    <row r="61" spans="2:95">
      <c r="B61" s="1848"/>
      <c r="C61" s="1"/>
      <c r="D61" s="1848"/>
      <c r="E61" s="1848"/>
      <c r="F61" s="1"/>
      <c r="G61" s="1848"/>
      <c r="H61" s="1848"/>
      <c r="I61" s="1848"/>
      <c r="J61" s="1848"/>
      <c r="K61" s="1848"/>
      <c r="L61" s="1848"/>
      <c r="M61" s="1848"/>
      <c r="N61" s="1848"/>
      <c r="O61" s="1848"/>
      <c r="P61" s="1848"/>
      <c r="Q61" s="1848"/>
      <c r="R61" s="1848"/>
      <c r="S61" s="1848"/>
      <c r="T61" s="1848"/>
      <c r="U61" s="1848"/>
      <c r="V61" s="1848"/>
      <c r="W61" s="1848"/>
      <c r="X61" s="1848"/>
      <c r="Y61" s="1848"/>
      <c r="Z61" s="1848"/>
      <c r="AA61" s="1848"/>
      <c r="AB61" s="1848"/>
      <c r="AC61" s="1848"/>
      <c r="AD61" s="1848"/>
      <c r="AE61" s="1848"/>
      <c r="AF61" s="1848"/>
      <c r="AG61" s="1848"/>
      <c r="AH61" s="1848"/>
      <c r="AI61" s="1848"/>
      <c r="AJ61" s="1848"/>
      <c r="AK61" s="1848"/>
      <c r="AL61" s="1848"/>
      <c r="AM61" s="1848"/>
      <c r="AN61" s="1848"/>
      <c r="AO61" s="1848"/>
      <c r="AP61" s="1848"/>
      <c r="AQ61" s="1848"/>
      <c r="AR61" s="1848"/>
      <c r="AS61" s="1848"/>
      <c r="AT61" s="1848"/>
      <c r="AU61" s="1848"/>
      <c r="AV61" s="1848"/>
      <c r="AW61" s="1848"/>
      <c r="AX61" s="1848"/>
      <c r="AY61" s="1848"/>
      <c r="AZ61" s="1848"/>
      <c r="BA61" s="1848"/>
      <c r="BB61" s="1848"/>
      <c r="BC61" s="1848"/>
      <c r="BD61" s="1848"/>
      <c r="BE61" s="1848"/>
      <c r="BF61" s="1848"/>
      <c r="BG61" s="1848"/>
      <c r="BH61" s="1848"/>
      <c r="BI61" s="1848"/>
      <c r="BJ61" s="1848"/>
      <c r="BK61" s="1848"/>
      <c r="BL61" s="1848"/>
      <c r="BM61" s="1848"/>
      <c r="BN61" s="1848"/>
      <c r="BO61" s="1848"/>
      <c r="BP61" s="1848"/>
      <c r="BQ61" s="1848"/>
      <c r="BR61" s="1848"/>
      <c r="BS61" s="1848"/>
      <c r="BT61" s="1848"/>
      <c r="BU61" s="1848"/>
      <c r="BV61" s="1848"/>
      <c r="BW61" s="1848"/>
      <c r="BX61" s="1848"/>
      <c r="BY61" s="1848"/>
      <c r="BZ61" s="1848"/>
      <c r="CA61" s="1848"/>
      <c r="CB61" s="1848"/>
      <c r="CC61" s="1848"/>
      <c r="CD61" s="1848"/>
      <c r="CE61" s="1848"/>
      <c r="CF61" s="1848"/>
      <c r="CG61" s="1848"/>
      <c r="CH61" s="1848"/>
      <c r="CJ61" s="1848"/>
      <c r="CK61" s="1848"/>
      <c r="CL61" s="1848"/>
      <c r="CM61" s="1848"/>
      <c r="CN61" s="1848"/>
      <c r="CO61" s="1848"/>
      <c r="CP61" s="1848"/>
      <c r="CQ61" s="1848"/>
    </row>
    <row r="62" spans="2:95">
      <c r="B62" s="1848"/>
      <c r="C62" s="1"/>
      <c r="D62" s="1848"/>
      <c r="E62" s="1848"/>
      <c r="F62" s="1"/>
      <c r="G62" s="1848"/>
      <c r="H62" s="1"/>
      <c r="I62" s="1848"/>
      <c r="J62" s="1848"/>
      <c r="K62" s="1848"/>
      <c r="L62" s="1848"/>
      <c r="M62" s="1848"/>
      <c r="N62" s="1848"/>
      <c r="O62" s="1848"/>
      <c r="P62" s="1848"/>
      <c r="Q62" s="1848"/>
      <c r="R62" s="1848"/>
      <c r="S62" s="1848"/>
      <c r="T62" s="1848"/>
      <c r="U62" s="1848"/>
      <c r="V62" s="1848"/>
      <c r="W62" s="1848"/>
      <c r="X62" s="1848"/>
      <c r="Y62" s="1848"/>
      <c r="Z62" s="1848"/>
      <c r="AA62" s="1848"/>
      <c r="AB62" s="1848"/>
      <c r="AC62" s="1848"/>
      <c r="AD62" s="1848"/>
      <c r="AE62" s="1848"/>
      <c r="AF62" s="1848"/>
      <c r="AG62" s="1848"/>
      <c r="AH62" s="1848"/>
      <c r="AI62" s="1848"/>
      <c r="AJ62" s="1848"/>
      <c r="AK62" s="1848"/>
      <c r="AL62" s="1848"/>
      <c r="AM62" s="1848"/>
      <c r="AN62" s="1848"/>
      <c r="AO62" s="1848"/>
      <c r="AP62" s="1848"/>
      <c r="AQ62" s="1848"/>
      <c r="AR62" s="1848"/>
      <c r="AS62" s="1848"/>
      <c r="AT62" s="1848"/>
      <c r="AU62" s="1848"/>
      <c r="AV62" s="1848"/>
      <c r="AW62" s="1848"/>
      <c r="AX62" s="1848"/>
      <c r="AY62" s="1848"/>
      <c r="AZ62" s="1848"/>
      <c r="BA62" s="1848"/>
      <c r="BB62" s="1848"/>
      <c r="BC62" s="1848"/>
      <c r="BD62" s="1848"/>
      <c r="BE62" s="1848"/>
      <c r="BF62" s="1848"/>
      <c r="BG62" s="1848"/>
      <c r="BH62" s="1848"/>
      <c r="BI62" s="1848"/>
      <c r="BJ62" s="1848"/>
      <c r="BK62" s="1848"/>
      <c r="BL62" s="1848"/>
      <c r="BM62" s="1848"/>
      <c r="BN62" s="1848"/>
      <c r="BO62" s="1848"/>
      <c r="BP62" s="1848"/>
      <c r="BQ62" s="1848"/>
      <c r="BR62" s="1848"/>
      <c r="BS62" s="1848"/>
      <c r="BT62" s="1848"/>
      <c r="BU62" s="1848"/>
      <c r="BV62" s="1848"/>
      <c r="BW62" s="1848"/>
      <c r="BX62" s="1848"/>
      <c r="BY62" s="1848"/>
      <c r="BZ62" s="1848"/>
      <c r="CA62" s="1848"/>
      <c r="CB62" s="1848"/>
      <c r="CC62" s="1848"/>
      <c r="CD62" s="1848"/>
      <c r="CE62" s="1848"/>
      <c r="CF62" s="1848"/>
      <c r="CG62" s="1848"/>
      <c r="CH62" s="1848"/>
      <c r="CJ62" s="1848"/>
      <c r="CK62" s="1848"/>
      <c r="CL62" s="1848"/>
      <c r="CM62" s="1848"/>
      <c r="CN62" s="1848"/>
      <c r="CO62" s="1848"/>
      <c r="CP62" s="1848"/>
      <c r="CQ62" s="1848"/>
    </row>
    <row r="63" spans="2:95">
      <c r="B63" s="1848"/>
      <c r="C63" s="1"/>
      <c r="D63" s="1848"/>
      <c r="E63" s="1848"/>
      <c r="F63" s="1"/>
      <c r="G63" s="1848"/>
      <c r="H63" s="1"/>
      <c r="I63" s="1"/>
      <c r="J63" s="1848"/>
      <c r="K63" s="1848"/>
      <c r="L63" s="1848"/>
      <c r="M63" s="1848"/>
      <c r="N63" s="1848"/>
      <c r="O63" s="1848"/>
      <c r="P63" s="1848"/>
      <c r="Q63" s="1848"/>
      <c r="R63" s="1848"/>
      <c r="S63" s="1848"/>
      <c r="T63" s="1848"/>
      <c r="U63" s="1848"/>
      <c r="V63" s="1848"/>
      <c r="W63" s="1848"/>
      <c r="X63" s="1848"/>
      <c r="Y63" s="1848"/>
      <c r="Z63" s="1848"/>
      <c r="AA63" s="1848"/>
      <c r="AB63" s="1848"/>
      <c r="AC63" s="1848"/>
      <c r="AD63" s="1848"/>
      <c r="AE63" s="1848"/>
      <c r="AF63" s="1848"/>
      <c r="AG63" s="1848"/>
      <c r="AH63" s="1848"/>
      <c r="AI63" s="1848"/>
      <c r="AJ63" s="1848"/>
      <c r="AK63" s="1848"/>
      <c r="AL63" s="1848"/>
      <c r="AM63" s="1848"/>
      <c r="AN63" s="1848"/>
      <c r="AO63" s="1848"/>
      <c r="AP63" s="1848"/>
      <c r="AQ63" s="1848"/>
      <c r="AR63" s="1848"/>
      <c r="AS63" s="1848"/>
      <c r="AT63" s="1848"/>
      <c r="AU63" s="1848"/>
      <c r="AV63" s="1848"/>
      <c r="AW63" s="1848"/>
      <c r="AX63" s="1848"/>
      <c r="AY63" s="1848"/>
      <c r="AZ63" s="1848"/>
      <c r="BA63" s="1848"/>
      <c r="BB63" s="1848"/>
      <c r="BC63" s="1848"/>
      <c r="BD63" s="1848"/>
      <c r="BE63" s="1848"/>
      <c r="BF63" s="1848"/>
      <c r="BG63" s="1848"/>
      <c r="BH63" s="1848"/>
      <c r="BI63" s="1848"/>
      <c r="BJ63" s="1848"/>
      <c r="BK63" s="1848"/>
      <c r="BL63" s="1848"/>
      <c r="BM63" s="1848"/>
      <c r="BN63" s="1848"/>
      <c r="BO63" s="1848"/>
      <c r="BP63" s="1848"/>
      <c r="BQ63" s="1848"/>
      <c r="BR63" s="1848"/>
      <c r="BS63" s="1848"/>
      <c r="BT63" s="1848"/>
      <c r="BU63" s="1848"/>
      <c r="BV63" s="1848"/>
      <c r="BW63" s="1848"/>
      <c r="BX63" s="1848"/>
      <c r="BY63" s="1848"/>
      <c r="BZ63" s="1848"/>
      <c r="CA63" s="1848"/>
      <c r="CB63" s="1848"/>
      <c r="CC63" s="1848"/>
      <c r="CD63" s="1848"/>
      <c r="CE63" s="1848"/>
      <c r="CF63" s="1848"/>
      <c r="CG63" s="1848"/>
      <c r="CH63" s="1848"/>
      <c r="CJ63" s="1848"/>
      <c r="CK63" s="1848"/>
      <c r="CL63" s="1848"/>
      <c r="CM63" s="1848"/>
      <c r="CN63" s="1848"/>
      <c r="CO63" s="1848"/>
      <c r="CP63" s="1848"/>
      <c r="CQ63" s="1848"/>
    </row>
    <row r="64" spans="2:95">
      <c r="B64" s="1848"/>
      <c r="C64" s="1"/>
      <c r="D64" s="1848"/>
      <c r="E64" s="1848"/>
      <c r="F64" s="1"/>
      <c r="G64" s="1848"/>
      <c r="H64" s="1"/>
      <c r="I64" s="1"/>
      <c r="J64" s="1848"/>
      <c r="K64" s="1848"/>
      <c r="L64" s="1848"/>
      <c r="M64" s="1848"/>
      <c r="N64" s="1848"/>
      <c r="O64" s="1848"/>
      <c r="P64" s="1848"/>
      <c r="Q64" s="1848"/>
      <c r="R64" s="1848"/>
      <c r="S64" s="1848"/>
      <c r="T64" s="1848"/>
      <c r="U64" s="1848"/>
      <c r="V64" s="1848"/>
      <c r="W64" s="1848"/>
      <c r="X64" s="1848"/>
      <c r="Y64" s="1848"/>
      <c r="Z64" s="1848"/>
      <c r="AA64" s="1848"/>
      <c r="AB64" s="1848"/>
      <c r="AC64" s="1848"/>
      <c r="AD64" s="1848"/>
      <c r="AE64" s="1848"/>
      <c r="AF64" s="1848"/>
      <c r="AG64" s="1848"/>
      <c r="AH64" s="1848"/>
      <c r="AI64" s="1848"/>
      <c r="AJ64" s="1848"/>
      <c r="AK64" s="1848"/>
      <c r="AL64" s="1848"/>
      <c r="AM64" s="1848"/>
      <c r="AN64" s="1848"/>
      <c r="AO64" s="1848"/>
      <c r="AP64" s="1848"/>
      <c r="AQ64" s="1848"/>
      <c r="AR64" s="1848"/>
      <c r="AS64" s="1848"/>
      <c r="AT64" s="1848"/>
      <c r="AU64" s="1848"/>
      <c r="AV64" s="1848"/>
      <c r="AW64" s="1848"/>
      <c r="AX64" s="1848"/>
      <c r="AY64" s="1848"/>
      <c r="AZ64" s="1848"/>
      <c r="BA64" s="1848"/>
      <c r="BB64" s="1848"/>
      <c r="BC64" s="1848"/>
      <c r="BD64" s="1848"/>
      <c r="BE64" s="1848"/>
      <c r="BF64" s="1848"/>
      <c r="BG64" s="1848"/>
      <c r="BH64" s="1848"/>
      <c r="BI64" s="1848"/>
      <c r="BJ64" s="1848"/>
      <c r="BK64" s="1848"/>
      <c r="BL64" s="1848"/>
      <c r="BM64" s="1848"/>
      <c r="BN64" s="1848"/>
      <c r="BO64" s="1848"/>
      <c r="BP64" s="1848"/>
      <c r="BQ64" s="1848"/>
      <c r="BR64" s="1848"/>
      <c r="BS64" s="1848"/>
      <c r="BT64" s="1848"/>
      <c r="BU64" s="1848"/>
      <c r="BV64" s="1848"/>
      <c r="BW64" s="1848"/>
      <c r="BX64" s="1848"/>
      <c r="BY64" s="1848"/>
      <c r="BZ64" s="1848"/>
      <c r="CA64" s="1848"/>
      <c r="CB64" s="1848"/>
      <c r="CC64" s="1848"/>
      <c r="CD64" s="1848"/>
      <c r="CE64" s="1848"/>
      <c r="CF64" s="1848"/>
      <c r="CG64" s="1848"/>
      <c r="CH64" s="1848"/>
      <c r="CJ64" s="1848"/>
      <c r="CK64" s="1848"/>
      <c r="CL64" s="1848"/>
      <c r="CM64" s="1848"/>
      <c r="CN64" s="1848"/>
      <c r="CO64" s="1848"/>
      <c r="CP64" s="1848"/>
      <c r="CQ64" s="1848"/>
    </row>
    <row r="65" spans="3:95">
      <c r="C65" s="1"/>
      <c r="D65" s="1848"/>
      <c r="E65" s="1848"/>
      <c r="F65" s="1"/>
      <c r="G65" s="1848"/>
      <c r="H65" s="1"/>
      <c r="I65" s="1"/>
      <c r="J65" s="1848"/>
      <c r="K65" s="1848"/>
      <c r="L65" s="1848"/>
      <c r="M65" s="1848"/>
      <c r="N65" s="1848"/>
      <c r="O65" s="1848"/>
      <c r="P65" s="1848"/>
      <c r="Q65" s="1848"/>
      <c r="R65" s="1848"/>
      <c r="S65" s="1848"/>
      <c r="T65" s="1848"/>
      <c r="U65" s="1848"/>
      <c r="V65" s="1848"/>
      <c r="W65" s="1848"/>
      <c r="X65" s="1848"/>
      <c r="Y65" s="1848"/>
      <c r="Z65" s="1848"/>
      <c r="AA65" s="1848"/>
      <c r="AB65" s="1848"/>
      <c r="AC65" s="1848"/>
      <c r="AD65" s="1848"/>
      <c r="AE65" s="1848"/>
      <c r="AF65" s="1848"/>
      <c r="AG65" s="1848"/>
      <c r="AH65" s="1848"/>
      <c r="AI65" s="1848"/>
      <c r="AJ65" s="1848"/>
      <c r="AK65" s="1848"/>
      <c r="AL65" s="1848"/>
      <c r="AM65" s="1848"/>
      <c r="AN65" s="1848"/>
      <c r="AO65" s="1848"/>
      <c r="AP65" s="1848"/>
      <c r="AQ65" s="1848"/>
      <c r="AR65" s="1848"/>
      <c r="AS65" s="1848"/>
      <c r="AT65" s="1848"/>
      <c r="AU65" s="1848"/>
      <c r="AV65" s="1848"/>
      <c r="AW65" s="1848"/>
      <c r="AX65" s="1848"/>
      <c r="AY65" s="1848"/>
      <c r="AZ65" s="1848"/>
      <c r="BA65" s="1848"/>
      <c r="BB65" s="1848"/>
      <c r="BC65" s="1848"/>
      <c r="BD65" s="1848"/>
      <c r="BE65" s="1848"/>
      <c r="BF65" s="1848"/>
      <c r="BG65" s="1848"/>
      <c r="BH65" s="1848"/>
      <c r="BI65" s="1848"/>
      <c r="BJ65" s="1848"/>
      <c r="BK65" s="1848"/>
      <c r="BL65" s="1848"/>
      <c r="BM65" s="1848"/>
      <c r="BN65" s="1848"/>
      <c r="BO65" s="1848"/>
      <c r="BP65" s="1848"/>
      <c r="BQ65" s="1848"/>
      <c r="BR65" s="1848"/>
      <c r="BS65" s="1848"/>
      <c r="BT65" s="1848"/>
      <c r="BU65" s="1848"/>
      <c r="BV65" s="1848"/>
      <c r="BW65" s="1848"/>
      <c r="BX65" s="1848"/>
      <c r="BY65" s="1848"/>
      <c r="BZ65" s="1848"/>
      <c r="CA65" s="1848"/>
      <c r="CB65" s="1848"/>
      <c r="CC65" s="1848"/>
      <c r="CD65" s="1848"/>
      <c r="CE65" s="1848"/>
      <c r="CF65" s="1848"/>
      <c r="CG65" s="1848"/>
      <c r="CH65" s="1848"/>
      <c r="CJ65" s="1848"/>
      <c r="CK65" s="1848"/>
      <c r="CL65" s="1848"/>
      <c r="CM65" s="1848"/>
      <c r="CN65" s="1848"/>
      <c r="CO65" s="1848"/>
      <c r="CP65" s="1848"/>
      <c r="CQ65" s="1848"/>
    </row>
    <row r="66" spans="3:95">
      <c r="C66" s="1"/>
      <c r="D66" s="1848"/>
      <c r="E66" s="1848"/>
      <c r="F66" s="1"/>
      <c r="G66" s="1848"/>
      <c r="H66" s="1"/>
      <c r="I66" s="1"/>
      <c r="J66" s="1848"/>
      <c r="K66" s="1848"/>
      <c r="L66" s="1848"/>
      <c r="M66" s="1848"/>
      <c r="N66" s="1848"/>
      <c r="O66" s="1848"/>
      <c r="P66" s="1848"/>
      <c r="Q66" s="1848"/>
      <c r="R66" s="1848"/>
      <c r="S66" s="1848"/>
      <c r="T66" s="1848"/>
      <c r="U66" s="1848"/>
      <c r="V66" s="1848"/>
      <c r="W66" s="1848"/>
      <c r="X66" s="1848"/>
      <c r="Y66" s="1848"/>
      <c r="Z66" s="1848"/>
      <c r="AA66" s="1848"/>
      <c r="AB66" s="1848"/>
      <c r="AC66" s="1848"/>
      <c r="AD66" s="1848"/>
      <c r="AE66" s="1848"/>
      <c r="AF66" s="1848"/>
      <c r="AG66" s="1848"/>
      <c r="AH66" s="1848"/>
      <c r="AI66" s="1848"/>
      <c r="AJ66" s="1848"/>
      <c r="AK66" s="1848"/>
      <c r="AL66" s="1848"/>
      <c r="AM66" s="1848"/>
      <c r="AN66" s="1848"/>
      <c r="AO66" s="1848"/>
      <c r="AP66" s="1848"/>
      <c r="AQ66" s="1848"/>
      <c r="AR66" s="1848"/>
      <c r="AS66" s="1848"/>
      <c r="AT66" s="1848"/>
      <c r="AU66" s="1848"/>
      <c r="AV66" s="1848"/>
      <c r="AW66" s="1848"/>
      <c r="AX66" s="1848"/>
      <c r="AY66" s="1848"/>
      <c r="AZ66" s="1848"/>
      <c r="BA66" s="1848"/>
      <c r="BB66" s="1848"/>
      <c r="BC66" s="1848"/>
      <c r="BD66" s="1848"/>
      <c r="BE66" s="1848"/>
      <c r="BF66" s="1848"/>
      <c r="BG66" s="1848"/>
      <c r="BH66" s="1848"/>
      <c r="BI66" s="1848"/>
      <c r="BJ66" s="1848"/>
      <c r="BK66" s="1848"/>
      <c r="BL66" s="1848"/>
      <c r="BM66" s="1848"/>
      <c r="BN66" s="1848"/>
      <c r="BO66" s="1848"/>
      <c r="BP66" s="1848"/>
      <c r="BQ66" s="1848"/>
      <c r="BR66" s="1848"/>
      <c r="BS66" s="1848"/>
      <c r="BT66" s="1848"/>
      <c r="BU66" s="1848"/>
      <c r="BV66" s="1848"/>
      <c r="BW66" s="1848"/>
      <c r="BX66" s="1848"/>
      <c r="BY66" s="1848"/>
      <c r="BZ66" s="1848"/>
      <c r="CA66" s="1848"/>
      <c r="CB66" s="1848"/>
      <c r="CC66" s="1848"/>
      <c r="CD66" s="1848"/>
      <c r="CE66" s="1848"/>
      <c r="CF66" s="1848"/>
      <c r="CG66" s="1848"/>
      <c r="CH66" s="1848"/>
      <c r="CJ66" s="1848"/>
      <c r="CK66" s="1848"/>
      <c r="CL66" s="1848"/>
      <c r="CM66" s="1848"/>
      <c r="CN66" s="1848"/>
      <c r="CO66" s="1848"/>
      <c r="CP66" s="1848"/>
      <c r="CQ66" s="1848"/>
    </row>
    <row r="67" spans="3:95">
      <c r="C67" s="1"/>
      <c r="D67" s="1848"/>
      <c r="E67" s="1848"/>
      <c r="F67" s="1"/>
      <c r="G67" s="1848"/>
      <c r="H67" s="1"/>
      <c r="I67" s="1"/>
      <c r="J67" s="1848"/>
      <c r="K67" s="1848"/>
      <c r="L67" s="1848"/>
      <c r="M67" s="1848"/>
      <c r="N67" s="1848"/>
      <c r="O67" s="1848"/>
      <c r="P67" s="1848"/>
      <c r="Q67" s="1848"/>
      <c r="R67" s="1848"/>
      <c r="S67" s="1848"/>
      <c r="T67" s="1848"/>
      <c r="U67" s="1848"/>
      <c r="V67" s="1848"/>
      <c r="W67" s="1848"/>
      <c r="X67" s="1848"/>
      <c r="Y67" s="1848"/>
      <c r="Z67" s="1848"/>
      <c r="AA67" s="1848"/>
      <c r="AB67" s="1848"/>
      <c r="AC67" s="1848"/>
      <c r="AD67" s="1848"/>
      <c r="AE67" s="1848"/>
      <c r="AF67" s="1848"/>
      <c r="AG67" s="1848"/>
      <c r="AH67" s="1848"/>
      <c r="AI67" s="1848"/>
      <c r="AJ67" s="1848"/>
      <c r="AK67" s="1848"/>
      <c r="AL67" s="1848"/>
      <c r="AM67" s="1848"/>
      <c r="AN67" s="1848"/>
      <c r="AO67" s="1848"/>
      <c r="AP67" s="1848"/>
      <c r="AQ67" s="1848"/>
      <c r="AR67" s="1848"/>
      <c r="AS67" s="1848"/>
      <c r="AT67" s="1848"/>
      <c r="AU67" s="1848"/>
      <c r="AV67" s="1848"/>
      <c r="AW67" s="1848"/>
      <c r="AX67" s="1848"/>
      <c r="AY67" s="1848"/>
      <c r="AZ67" s="1848"/>
      <c r="BA67" s="1848"/>
      <c r="BB67" s="1848"/>
      <c r="BC67" s="1848"/>
      <c r="BD67" s="1848"/>
      <c r="BE67" s="1848"/>
      <c r="BF67" s="1848"/>
      <c r="BG67" s="1848"/>
      <c r="BH67" s="1848"/>
      <c r="BI67" s="1848"/>
      <c r="BJ67" s="1848"/>
      <c r="BK67" s="1848"/>
      <c r="BL67" s="1848"/>
      <c r="BM67" s="1848"/>
      <c r="BN67" s="1848"/>
      <c r="BO67" s="1848"/>
      <c r="BP67" s="1848"/>
      <c r="BQ67" s="1848"/>
      <c r="BR67" s="1848"/>
      <c r="BS67" s="1848"/>
      <c r="BT67" s="1848"/>
      <c r="BU67" s="1848"/>
      <c r="BV67" s="1848"/>
      <c r="BW67" s="1848"/>
      <c r="BX67" s="1848"/>
      <c r="BY67" s="1848"/>
      <c r="BZ67" s="1848"/>
      <c r="CA67" s="1848"/>
      <c r="CB67" s="1848"/>
      <c r="CC67" s="1848"/>
      <c r="CD67" s="1848"/>
      <c r="CE67" s="1848"/>
      <c r="CF67" s="1848"/>
      <c r="CG67" s="1848"/>
      <c r="CH67" s="1848"/>
      <c r="CJ67" s="1848"/>
      <c r="CK67" s="1848"/>
      <c r="CL67" s="1848"/>
      <c r="CM67" s="1848"/>
      <c r="CN67" s="1848"/>
      <c r="CO67" s="1848"/>
      <c r="CP67" s="1848"/>
      <c r="CQ67" s="1848"/>
    </row>
    <row r="68" spans="3:95">
      <c r="C68" s="1"/>
      <c r="D68" s="1848"/>
      <c r="E68" s="1848"/>
      <c r="F68" s="1"/>
      <c r="G68" s="1848"/>
      <c r="H68" s="1"/>
      <c r="I68" s="1"/>
      <c r="J68" s="1848"/>
      <c r="K68" s="1848"/>
      <c r="L68" s="1848"/>
      <c r="M68" s="1848"/>
      <c r="N68" s="1848"/>
      <c r="O68" s="1848"/>
      <c r="P68" s="1848"/>
      <c r="Q68" s="1848"/>
      <c r="R68" s="1848"/>
      <c r="S68" s="1848"/>
      <c r="T68" s="1848"/>
      <c r="U68" s="1848"/>
      <c r="V68" s="1848"/>
      <c r="W68" s="1848"/>
      <c r="X68" s="1848"/>
      <c r="Y68" s="1848"/>
      <c r="Z68" s="1848"/>
      <c r="AA68" s="1848"/>
      <c r="AB68" s="1848"/>
      <c r="AC68" s="1848"/>
      <c r="AD68" s="1848"/>
      <c r="AE68" s="1848"/>
      <c r="AF68" s="1848"/>
      <c r="AG68" s="1848"/>
      <c r="AH68" s="1848"/>
      <c r="AI68" s="1848"/>
      <c r="AJ68" s="1848"/>
      <c r="AK68" s="1848"/>
      <c r="AL68" s="1848"/>
      <c r="AM68" s="1848"/>
      <c r="AN68" s="1848"/>
      <c r="AO68" s="1848"/>
      <c r="AP68" s="1848"/>
      <c r="AQ68" s="1848"/>
      <c r="AR68" s="1848"/>
      <c r="AS68" s="1848"/>
      <c r="AT68" s="1848"/>
      <c r="AU68" s="1848"/>
      <c r="AV68" s="1848"/>
      <c r="AW68" s="1848"/>
      <c r="AX68" s="1848"/>
      <c r="AY68" s="1848"/>
      <c r="AZ68" s="1848"/>
      <c r="BA68" s="1848"/>
      <c r="BB68" s="1848"/>
      <c r="BC68" s="1848"/>
      <c r="BD68" s="1848"/>
      <c r="BE68" s="1848"/>
      <c r="BF68" s="1848"/>
      <c r="BG68" s="1848"/>
      <c r="BH68" s="1848"/>
      <c r="BI68" s="1848"/>
      <c r="BJ68" s="1848"/>
      <c r="BK68" s="1848"/>
      <c r="BL68" s="1848"/>
      <c r="BM68" s="1848"/>
      <c r="BN68" s="1848"/>
      <c r="BO68" s="1848"/>
      <c r="BP68" s="1848"/>
      <c r="BQ68" s="1848"/>
      <c r="BR68" s="1848"/>
      <c r="BS68" s="1848"/>
      <c r="BT68" s="1848"/>
      <c r="BU68" s="1848"/>
      <c r="BV68" s="1848"/>
      <c r="BW68" s="1848"/>
      <c r="BX68" s="1848"/>
      <c r="BY68" s="1848"/>
      <c r="BZ68" s="1848"/>
      <c r="CA68" s="1848"/>
      <c r="CB68" s="1848"/>
      <c r="CC68" s="1848"/>
      <c r="CD68" s="1848"/>
      <c r="CE68" s="1848"/>
      <c r="CF68" s="1848"/>
      <c r="CG68" s="1848"/>
      <c r="CH68" s="1848"/>
      <c r="CJ68" s="1848"/>
      <c r="CK68" s="1848"/>
      <c r="CL68" s="1848"/>
      <c r="CM68" s="1848"/>
      <c r="CN68" s="1848"/>
      <c r="CO68" s="1848"/>
      <c r="CP68" s="1848"/>
      <c r="CQ68" s="1848"/>
    </row>
    <row r="69" spans="3:95">
      <c r="C69" s="1"/>
      <c r="D69" s="1848"/>
      <c r="E69" s="1848"/>
      <c r="F69" s="1"/>
      <c r="G69" s="1848"/>
      <c r="H69" s="1"/>
      <c r="I69" s="1"/>
      <c r="J69" s="1848"/>
      <c r="K69" s="1848"/>
      <c r="L69" s="1848"/>
      <c r="M69" s="1848"/>
      <c r="N69" s="1848"/>
      <c r="O69" s="1848"/>
      <c r="P69" s="1848"/>
      <c r="Q69" s="1848"/>
      <c r="R69" s="1848"/>
      <c r="S69" s="1848"/>
      <c r="T69" s="1848"/>
      <c r="U69" s="1848"/>
      <c r="V69" s="1848"/>
      <c r="W69" s="1848"/>
      <c r="X69" s="1848"/>
      <c r="Y69" s="1848"/>
      <c r="Z69" s="1848"/>
      <c r="AA69" s="1848"/>
      <c r="AB69" s="1848"/>
      <c r="AC69" s="1848"/>
      <c r="AD69" s="1848"/>
      <c r="AE69" s="1848"/>
      <c r="AF69" s="1848"/>
      <c r="AG69" s="1848"/>
      <c r="AH69" s="1848"/>
      <c r="AI69" s="1848"/>
      <c r="AJ69" s="1848"/>
      <c r="AK69" s="1848"/>
      <c r="AL69" s="1848"/>
      <c r="AM69" s="1848"/>
      <c r="AN69" s="1848"/>
      <c r="AO69" s="1848"/>
      <c r="AP69" s="1848"/>
      <c r="AQ69" s="1848"/>
      <c r="AR69" s="1848"/>
      <c r="AS69" s="1848"/>
      <c r="AT69" s="1848"/>
      <c r="AU69" s="1848"/>
      <c r="AV69" s="1848"/>
      <c r="AW69" s="1848"/>
      <c r="AX69" s="1848"/>
      <c r="AY69" s="1848"/>
      <c r="AZ69" s="1848"/>
      <c r="BA69" s="1848"/>
      <c r="BB69" s="1848"/>
      <c r="BC69" s="1848"/>
      <c r="BD69" s="1848"/>
      <c r="BE69" s="1848"/>
      <c r="BF69" s="1848"/>
      <c r="BG69" s="1848"/>
      <c r="BH69" s="1848"/>
      <c r="BI69" s="1848"/>
      <c r="BJ69" s="1848"/>
      <c r="BK69" s="1848"/>
      <c r="BL69" s="1848"/>
      <c r="BM69" s="1848"/>
      <c r="BN69" s="1848"/>
      <c r="BO69" s="1848"/>
      <c r="BP69" s="1848"/>
      <c r="BQ69" s="1848"/>
      <c r="BR69" s="1848"/>
      <c r="BS69" s="1848"/>
      <c r="BT69" s="1848"/>
      <c r="BU69" s="1848"/>
      <c r="BV69" s="1848"/>
      <c r="BW69" s="1848"/>
      <c r="BX69" s="1848"/>
      <c r="BY69" s="1848"/>
      <c r="BZ69" s="1848"/>
      <c r="CA69" s="1848"/>
      <c r="CB69" s="1848"/>
      <c r="CC69" s="1848"/>
      <c r="CD69" s="1848"/>
      <c r="CE69" s="1848"/>
      <c r="CF69" s="1848"/>
      <c r="CG69" s="1848"/>
      <c r="CH69" s="1848"/>
      <c r="CJ69" s="1848"/>
      <c r="CK69" s="1848"/>
      <c r="CL69" s="1848"/>
      <c r="CM69" s="1848"/>
      <c r="CN69" s="1848"/>
      <c r="CO69" s="1848"/>
      <c r="CP69" s="1848"/>
      <c r="CQ69" s="1848"/>
    </row>
    <row r="70" spans="3:95">
      <c r="C70" s="1"/>
      <c r="D70" s="1848"/>
      <c r="E70" s="1848"/>
      <c r="F70" s="1"/>
      <c r="G70" s="1848"/>
      <c r="H70" s="1"/>
      <c r="I70" s="1"/>
      <c r="J70" s="1848"/>
      <c r="K70" s="1848"/>
      <c r="L70" s="1848"/>
      <c r="M70" s="1848"/>
      <c r="N70" s="1848"/>
      <c r="O70" s="1848"/>
      <c r="P70" s="1848"/>
      <c r="Q70" s="1848"/>
      <c r="R70" s="1848"/>
      <c r="S70" s="1848"/>
      <c r="T70" s="1848"/>
      <c r="U70" s="1848"/>
      <c r="V70" s="1848"/>
      <c r="W70" s="1848"/>
      <c r="X70" s="1848"/>
      <c r="Y70" s="1848"/>
      <c r="Z70" s="1848"/>
      <c r="AA70" s="1848"/>
      <c r="AB70" s="1848"/>
      <c r="AC70" s="1848"/>
      <c r="AD70" s="1848"/>
      <c r="AE70" s="1848"/>
      <c r="AF70" s="1848"/>
      <c r="AG70" s="1848"/>
      <c r="AH70" s="1848"/>
      <c r="AI70" s="1848"/>
      <c r="AJ70" s="1848"/>
      <c r="AK70" s="1848"/>
      <c r="AL70" s="1848"/>
      <c r="AM70" s="1848"/>
      <c r="AN70" s="1848"/>
      <c r="AO70" s="1848"/>
      <c r="AP70" s="1848"/>
      <c r="AQ70" s="1848"/>
      <c r="AR70" s="1848"/>
      <c r="AS70" s="1848"/>
      <c r="AT70" s="1848"/>
      <c r="AU70" s="1848"/>
      <c r="AV70" s="1848"/>
      <c r="AW70" s="1848"/>
      <c r="AX70" s="1848"/>
      <c r="AY70" s="1848"/>
      <c r="AZ70" s="1848"/>
      <c r="BA70" s="1848"/>
      <c r="BB70" s="1848"/>
      <c r="BC70" s="1848"/>
      <c r="BD70" s="1848"/>
      <c r="BE70" s="1848"/>
      <c r="BF70" s="1848"/>
      <c r="BG70" s="1848"/>
      <c r="BH70" s="1848"/>
      <c r="BI70" s="1848"/>
      <c r="BJ70" s="1848"/>
      <c r="BK70" s="1848"/>
      <c r="BL70" s="1848"/>
      <c r="BM70" s="1848"/>
      <c r="BN70" s="1848"/>
      <c r="BO70" s="1848"/>
      <c r="BP70" s="1848"/>
      <c r="BQ70" s="1848"/>
      <c r="BR70" s="1848"/>
      <c r="BS70" s="1848"/>
      <c r="BT70" s="1848"/>
      <c r="BU70" s="1848"/>
      <c r="BV70" s="1848"/>
      <c r="BW70" s="1848"/>
      <c r="BX70" s="1848"/>
      <c r="BY70" s="1848"/>
      <c r="BZ70" s="1848"/>
      <c r="CA70" s="1848"/>
      <c r="CB70" s="1848"/>
      <c r="CC70" s="1848"/>
      <c r="CD70" s="1848"/>
      <c r="CE70" s="1848"/>
      <c r="CF70" s="1848"/>
      <c r="CG70" s="1848"/>
      <c r="CH70" s="1848"/>
      <c r="CJ70" s="1848"/>
      <c r="CK70" s="1848"/>
      <c r="CL70" s="1848"/>
      <c r="CM70" s="1848"/>
      <c r="CN70" s="1848"/>
      <c r="CO70" s="1848"/>
      <c r="CP70" s="1848"/>
      <c r="CQ70" s="1848"/>
    </row>
    <row r="71" spans="3:95">
      <c r="C71" s="1"/>
      <c r="D71" s="1848"/>
      <c r="E71" s="1848"/>
      <c r="F71" s="1"/>
      <c r="G71" s="1848"/>
      <c r="H71" s="1"/>
      <c r="I71" s="1"/>
      <c r="J71" s="1848"/>
      <c r="K71" s="1848"/>
      <c r="L71" s="1848"/>
      <c r="M71" s="1848"/>
      <c r="N71" s="1848"/>
      <c r="O71" s="1848"/>
      <c r="P71" s="1848"/>
      <c r="Q71" s="1848"/>
      <c r="R71" s="1848"/>
      <c r="S71" s="1848"/>
      <c r="T71" s="1848"/>
      <c r="U71" s="1848"/>
      <c r="V71" s="1848"/>
      <c r="W71" s="1848"/>
      <c r="X71" s="1848"/>
      <c r="Y71" s="1848"/>
      <c r="Z71" s="1848"/>
      <c r="AA71" s="1848"/>
      <c r="AB71" s="1848"/>
      <c r="AC71" s="1848"/>
      <c r="AD71" s="1848"/>
      <c r="AE71" s="1848"/>
      <c r="AF71" s="1848"/>
      <c r="AG71" s="1848"/>
      <c r="AH71" s="1848"/>
      <c r="AI71" s="1848"/>
      <c r="AJ71" s="1848"/>
      <c r="AK71" s="1848"/>
      <c r="AL71" s="1848"/>
      <c r="AM71" s="1848"/>
      <c r="AN71" s="1848"/>
      <c r="AO71" s="1848"/>
      <c r="AP71" s="1848"/>
      <c r="AQ71" s="1848"/>
      <c r="AR71" s="1848"/>
      <c r="AS71" s="1848"/>
      <c r="AT71" s="1848"/>
      <c r="AU71" s="1848"/>
      <c r="AV71" s="1848"/>
      <c r="AW71" s="1848"/>
      <c r="AX71" s="1848"/>
      <c r="AY71" s="1848"/>
      <c r="AZ71" s="1848"/>
      <c r="BA71" s="1848"/>
      <c r="BB71" s="1848"/>
      <c r="BC71" s="1848"/>
      <c r="BD71" s="1848"/>
      <c r="BE71" s="1848"/>
      <c r="BF71" s="1848"/>
      <c r="BG71" s="1848"/>
      <c r="BH71" s="1848"/>
      <c r="BI71" s="1848"/>
      <c r="BJ71" s="1848"/>
      <c r="BK71" s="1848"/>
      <c r="BL71" s="1848"/>
      <c r="BM71" s="1848"/>
      <c r="BN71" s="1848"/>
      <c r="BO71" s="1848"/>
      <c r="BP71" s="1848"/>
      <c r="BQ71" s="1848"/>
      <c r="BR71" s="1848"/>
      <c r="BS71" s="1848"/>
      <c r="BT71" s="1848"/>
      <c r="BU71" s="1848"/>
      <c r="BV71" s="1848"/>
      <c r="BW71" s="1848"/>
      <c r="BX71" s="1848"/>
      <c r="BY71" s="1848"/>
      <c r="BZ71" s="1848"/>
      <c r="CA71" s="1848"/>
      <c r="CB71" s="1848"/>
      <c r="CC71" s="1848"/>
      <c r="CD71" s="1848"/>
      <c r="CE71" s="1848"/>
      <c r="CF71" s="1848"/>
      <c r="CG71" s="1848"/>
      <c r="CH71" s="1848"/>
      <c r="CJ71" s="1848"/>
      <c r="CK71" s="1848"/>
      <c r="CL71" s="1848"/>
      <c r="CM71" s="1848"/>
      <c r="CN71" s="1848"/>
      <c r="CO71" s="1848"/>
      <c r="CP71" s="1848"/>
      <c r="CQ71" s="1848"/>
    </row>
    <row r="72" spans="3:95">
      <c r="C72" s="1"/>
      <c r="D72" s="1848"/>
      <c r="E72" s="1848"/>
      <c r="F72" s="1"/>
      <c r="G72" s="1848"/>
      <c r="H72" s="1"/>
      <c r="I72" s="1"/>
      <c r="J72" s="1848"/>
      <c r="K72" s="1848"/>
      <c r="L72" s="1848"/>
      <c r="M72" s="1848"/>
      <c r="N72" s="1848"/>
      <c r="O72" s="1848"/>
      <c r="P72" s="1848"/>
      <c r="Q72" s="1848"/>
      <c r="R72" s="1848"/>
      <c r="S72" s="1848"/>
      <c r="T72" s="1848"/>
      <c r="U72" s="1848"/>
      <c r="V72" s="1848"/>
      <c r="W72" s="1848"/>
      <c r="X72" s="1848"/>
      <c r="Y72" s="1848"/>
      <c r="Z72" s="1848"/>
      <c r="AA72" s="1848"/>
      <c r="AB72" s="1848"/>
      <c r="AC72" s="1848"/>
      <c r="AD72" s="1848"/>
      <c r="AE72" s="1848"/>
      <c r="AF72" s="1848"/>
      <c r="AG72" s="1848"/>
      <c r="AH72" s="1848"/>
      <c r="AI72" s="1848"/>
      <c r="AJ72" s="1848"/>
      <c r="AK72" s="1848"/>
      <c r="AL72" s="1848"/>
      <c r="AM72" s="1848"/>
      <c r="AN72" s="1848"/>
      <c r="AO72" s="1848"/>
      <c r="AP72" s="1848"/>
      <c r="AQ72" s="1848"/>
      <c r="AR72" s="1848"/>
      <c r="AS72" s="1848"/>
      <c r="AT72" s="1848"/>
      <c r="AU72" s="1848"/>
      <c r="AV72" s="1848"/>
      <c r="AW72" s="1848"/>
      <c r="AX72" s="1848"/>
      <c r="AY72" s="1848"/>
      <c r="AZ72" s="1848"/>
      <c r="BA72" s="1848"/>
      <c r="BB72" s="1848"/>
      <c r="BC72" s="1848"/>
      <c r="BD72" s="1848"/>
      <c r="BE72" s="1848"/>
      <c r="BF72" s="1848"/>
      <c r="BG72" s="1848"/>
      <c r="BH72" s="1848"/>
      <c r="BI72" s="1848"/>
      <c r="BJ72" s="1848"/>
      <c r="BK72" s="1848"/>
      <c r="BL72" s="1848"/>
      <c r="BM72" s="1848"/>
      <c r="BN72" s="1848"/>
      <c r="BO72" s="1848"/>
      <c r="BP72" s="1848"/>
      <c r="BQ72" s="1848"/>
      <c r="BR72" s="1848"/>
      <c r="BS72" s="1848"/>
      <c r="BT72" s="1848"/>
      <c r="BU72" s="1848"/>
      <c r="BV72" s="1848"/>
      <c r="BW72" s="1848"/>
      <c r="BX72" s="1848"/>
      <c r="BY72" s="1848"/>
      <c r="BZ72" s="1848"/>
      <c r="CA72" s="1848"/>
      <c r="CB72" s="1848"/>
      <c r="CC72" s="1848"/>
      <c r="CD72" s="1848"/>
      <c r="CE72" s="1848"/>
      <c r="CF72" s="1848"/>
      <c r="CG72" s="1848"/>
      <c r="CH72" s="1848"/>
      <c r="CJ72" s="1848"/>
      <c r="CK72" s="1848"/>
      <c r="CL72" s="1848"/>
      <c r="CM72" s="1848"/>
      <c r="CN72" s="1848"/>
      <c r="CO72" s="1848"/>
      <c r="CP72" s="1848"/>
      <c r="CQ72" s="1848"/>
    </row>
    <row r="73" spans="3:95">
      <c r="C73" s="1"/>
      <c r="D73" s="1848"/>
      <c r="E73" s="1848"/>
      <c r="F73" s="1"/>
      <c r="G73" s="1848"/>
      <c r="H73" s="1"/>
      <c r="I73" s="1"/>
      <c r="J73" s="1848"/>
      <c r="K73" s="1848"/>
      <c r="L73" s="1848"/>
      <c r="M73" s="1848"/>
      <c r="N73" s="1848"/>
      <c r="O73" s="1848"/>
      <c r="P73" s="1848"/>
      <c r="Q73" s="1848"/>
      <c r="R73" s="1848"/>
      <c r="S73" s="1848"/>
      <c r="T73" s="1848"/>
      <c r="U73" s="1848"/>
      <c r="V73" s="1848"/>
      <c r="W73" s="1848"/>
      <c r="X73" s="1848"/>
      <c r="Y73" s="1848"/>
      <c r="Z73" s="1848"/>
      <c r="AA73" s="1848"/>
      <c r="AB73" s="1848"/>
      <c r="AC73" s="1848"/>
      <c r="AD73" s="1848"/>
      <c r="AE73" s="1848"/>
      <c r="AF73" s="1848"/>
      <c r="AG73" s="1848"/>
      <c r="AH73" s="1848"/>
      <c r="AI73" s="1848"/>
      <c r="AJ73" s="1848"/>
      <c r="AK73" s="1848"/>
      <c r="AL73" s="1848"/>
      <c r="AM73" s="1848"/>
      <c r="AN73" s="1848"/>
      <c r="AO73" s="1848"/>
      <c r="AP73" s="1848"/>
      <c r="AQ73" s="1848"/>
      <c r="AR73" s="1848"/>
      <c r="AS73" s="1848"/>
      <c r="AT73" s="1848"/>
      <c r="AU73" s="1848"/>
      <c r="AV73" s="1848"/>
      <c r="AW73" s="1848"/>
      <c r="AX73" s="1848"/>
      <c r="AY73" s="1848"/>
      <c r="AZ73" s="1848"/>
      <c r="BA73" s="1848"/>
      <c r="BB73" s="1848"/>
      <c r="BC73" s="1848"/>
      <c r="BD73" s="1848"/>
      <c r="BE73" s="1848"/>
      <c r="BF73" s="1848"/>
      <c r="BG73" s="1848"/>
      <c r="BH73" s="1848"/>
      <c r="BI73" s="1848"/>
      <c r="BJ73" s="1848"/>
      <c r="BK73" s="1848"/>
      <c r="BL73" s="1848"/>
      <c r="BM73" s="1848"/>
      <c r="BN73" s="1848"/>
      <c r="BO73" s="1848"/>
      <c r="BP73" s="1848"/>
      <c r="BQ73" s="1848"/>
      <c r="BR73" s="1848"/>
      <c r="BS73" s="1848"/>
      <c r="BT73" s="1848"/>
      <c r="BU73" s="1848"/>
      <c r="BV73" s="1848"/>
      <c r="BW73" s="1848"/>
      <c r="BX73" s="1848"/>
      <c r="BY73" s="1848"/>
      <c r="BZ73" s="1848"/>
      <c r="CA73" s="1848"/>
      <c r="CB73" s="1848"/>
      <c r="CC73" s="1848"/>
      <c r="CD73" s="1848"/>
      <c r="CE73" s="1848"/>
      <c r="CF73" s="1848"/>
      <c r="CG73" s="1848"/>
      <c r="CH73" s="1848"/>
      <c r="CJ73" s="1848"/>
      <c r="CK73" s="1848"/>
      <c r="CL73" s="1848"/>
      <c r="CM73" s="1848"/>
      <c r="CN73" s="1848"/>
      <c r="CO73" s="1848"/>
      <c r="CP73" s="1848"/>
      <c r="CQ73" s="1848"/>
    </row>
    <row r="74" spans="3:95">
      <c r="C74" s="1"/>
      <c r="D74" s="1848"/>
      <c r="E74" s="1848"/>
      <c r="F74" s="1"/>
      <c r="G74" s="1848"/>
      <c r="H74" s="1"/>
      <c r="I74" s="1"/>
      <c r="J74" s="1848"/>
      <c r="K74" s="1848"/>
      <c r="L74" s="1848"/>
      <c r="M74" s="1848"/>
      <c r="N74" s="1848"/>
      <c r="O74" s="1848"/>
      <c r="P74" s="1848"/>
      <c r="Q74" s="1848"/>
      <c r="R74" s="1848"/>
      <c r="S74" s="1848"/>
      <c r="T74" s="1848"/>
      <c r="U74" s="1848"/>
      <c r="V74" s="1848"/>
      <c r="W74" s="1848"/>
      <c r="X74" s="1848"/>
      <c r="Y74" s="1848"/>
      <c r="Z74" s="1848"/>
      <c r="AA74" s="1848"/>
      <c r="AB74" s="1848"/>
      <c r="AC74" s="1848"/>
      <c r="AD74" s="1848"/>
      <c r="AE74" s="1848"/>
      <c r="AF74" s="1848"/>
      <c r="AG74" s="1848"/>
      <c r="AH74" s="1848"/>
      <c r="AI74" s="1848"/>
      <c r="AJ74" s="1848"/>
      <c r="AK74" s="1848"/>
      <c r="AL74" s="1848"/>
      <c r="AM74" s="1848"/>
      <c r="AN74" s="1848"/>
      <c r="AO74" s="1848"/>
      <c r="AP74" s="1848"/>
      <c r="AQ74" s="1848"/>
      <c r="AR74" s="1848"/>
      <c r="AS74" s="1848"/>
      <c r="AT74" s="1848"/>
      <c r="AU74" s="1848"/>
      <c r="AV74" s="1848"/>
      <c r="AW74" s="1848"/>
      <c r="AX74" s="1848"/>
      <c r="AY74" s="1848"/>
      <c r="AZ74" s="1848"/>
      <c r="BA74" s="1848"/>
      <c r="BB74" s="1848"/>
      <c r="BC74" s="1848"/>
      <c r="BD74" s="1848"/>
      <c r="BE74" s="1848"/>
      <c r="BF74" s="1848"/>
      <c r="BG74" s="1848"/>
      <c r="BH74" s="1848"/>
      <c r="BI74" s="1848"/>
      <c r="BJ74" s="1848"/>
      <c r="BK74" s="1848"/>
      <c r="BL74" s="1848"/>
      <c r="BM74" s="1848"/>
      <c r="BN74" s="1848"/>
      <c r="BO74" s="1848"/>
      <c r="BP74" s="1848"/>
      <c r="BQ74" s="1848"/>
      <c r="BR74" s="1848"/>
      <c r="BS74" s="1848"/>
      <c r="BT74" s="1848"/>
      <c r="BU74" s="1848"/>
      <c r="BV74" s="1848"/>
      <c r="BW74" s="1848"/>
      <c r="BX74" s="1848"/>
      <c r="BY74" s="1848"/>
      <c r="BZ74" s="1848"/>
      <c r="CA74" s="1848"/>
      <c r="CB74" s="1848"/>
      <c r="CC74" s="1848"/>
      <c r="CD74" s="1848"/>
      <c r="CE74" s="1848"/>
      <c r="CF74" s="1848"/>
      <c r="CG74" s="1848"/>
      <c r="CH74" s="1848"/>
      <c r="CJ74" s="1848"/>
      <c r="CK74" s="1848"/>
      <c r="CL74" s="1848"/>
      <c r="CM74" s="1848"/>
      <c r="CN74" s="1848"/>
      <c r="CO74" s="1848"/>
      <c r="CP74" s="1848"/>
      <c r="CQ74" s="1848"/>
    </row>
    <row r="75" spans="3:95">
      <c r="C75" s="1"/>
      <c r="D75" s="1848"/>
      <c r="E75" s="1848"/>
      <c r="F75" s="1"/>
      <c r="G75" s="1848"/>
      <c r="H75" s="1"/>
      <c r="I75" s="1"/>
      <c r="J75" s="1848"/>
      <c r="K75" s="1848"/>
      <c r="L75" s="1848"/>
      <c r="M75" s="1848"/>
      <c r="N75" s="1848"/>
      <c r="O75" s="1848"/>
      <c r="P75" s="1848"/>
      <c r="Q75" s="1848"/>
      <c r="R75" s="1848"/>
      <c r="S75" s="1848"/>
      <c r="T75" s="1848"/>
      <c r="U75" s="1848"/>
      <c r="V75" s="1848"/>
      <c r="W75" s="1848"/>
      <c r="X75" s="1848"/>
      <c r="Y75" s="1848"/>
      <c r="Z75" s="1848"/>
      <c r="AA75" s="1848"/>
      <c r="AB75" s="1848"/>
      <c r="AC75" s="1848"/>
      <c r="AD75" s="1848"/>
      <c r="AE75" s="1848"/>
      <c r="AF75" s="1848"/>
      <c r="AG75" s="1848"/>
      <c r="AH75" s="1848"/>
      <c r="AI75" s="1848"/>
      <c r="AJ75" s="1848"/>
      <c r="AK75" s="1848"/>
      <c r="AL75" s="1848"/>
      <c r="AM75" s="1848"/>
      <c r="AN75" s="1848"/>
      <c r="AO75" s="1848"/>
      <c r="AP75" s="1848"/>
      <c r="AQ75" s="1848"/>
      <c r="AR75" s="1848"/>
      <c r="AS75" s="1848"/>
      <c r="AT75" s="1848"/>
      <c r="AU75" s="1848"/>
      <c r="AV75" s="1848"/>
      <c r="AW75" s="1848"/>
      <c r="AX75" s="1848"/>
      <c r="AY75" s="1848"/>
      <c r="AZ75" s="1848"/>
      <c r="BA75" s="1848"/>
      <c r="BB75" s="1848"/>
      <c r="BC75" s="1848"/>
      <c r="BD75" s="1848"/>
      <c r="BE75" s="1848"/>
      <c r="BF75" s="1848"/>
      <c r="BG75" s="1848"/>
      <c r="BH75" s="1848"/>
      <c r="BI75" s="1848"/>
      <c r="BJ75" s="1848"/>
      <c r="BK75" s="1848"/>
      <c r="BL75" s="1848"/>
      <c r="BM75" s="1848"/>
      <c r="BN75" s="1848"/>
      <c r="BO75" s="1848"/>
      <c r="BP75" s="1848"/>
      <c r="BQ75" s="1848"/>
      <c r="BR75" s="1848"/>
      <c r="BS75" s="1848"/>
      <c r="BT75" s="1848"/>
      <c r="BU75" s="1848"/>
      <c r="BV75" s="1848"/>
      <c r="BW75" s="1848"/>
      <c r="BX75" s="1848"/>
      <c r="BY75" s="1848"/>
      <c r="BZ75" s="1848"/>
      <c r="CA75" s="1848"/>
      <c r="CB75" s="1848"/>
      <c r="CC75" s="1848"/>
      <c r="CD75" s="1848"/>
      <c r="CE75" s="1848"/>
      <c r="CF75" s="1848"/>
      <c r="CG75" s="1848"/>
      <c r="CH75" s="1848"/>
      <c r="CJ75" s="1848"/>
      <c r="CK75" s="1848"/>
      <c r="CL75" s="1848"/>
      <c r="CM75" s="1848"/>
      <c r="CN75" s="1848"/>
      <c r="CO75" s="1848"/>
      <c r="CP75" s="1848"/>
      <c r="CQ75" s="1848"/>
    </row>
    <row r="76" spans="3:95">
      <c r="C76" s="1"/>
      <c r="D76" s="1848"/>
      <c r="E76" s="1848"/>
      <c r="F76" s="1"/>
      <c r="G76" s="1848"/>
      <c r="H76" s="1"/>
      <c r="I76" s="1"/>
      <c r="J76" s="1848"/>
      <c r="K76" s="1848"/>
      <c r="L76" s="1848"/>
      <c r="M76" s="1848"/>
      <c r="N76" s="1848"/>
      <c r="O76" s="1848"/>
      <c r="P76" s="1848"/>
      <c r="Q76" s="1848"/>
      <c r="R76" s="1848"/>
      <c r="S76" s="1848"/>
      <c r="T76" s="1848"/>
      <c r="U76" s="1848"/>
      <c r="V76" s="1848"/>
      <c r="W76" s="1848"/>
      <c r="X76" s="1848"/>
      <c r="Y76" s="1848"/>
      <c r="Z76" s="1848"/>
      <c r="AA76" s="1848"/>
      <c r="AB76" s="1848"/>
      <c r="AC76" s="1848"/>
      <c r="AD76" s="1848"/>
      <c r="AE76" s="1848"/>
      <c r="AF76" s="1848"/>
      <c r="AG76" s="1848"/>
      <c r="AH76" s="1848"/>
      <c r="AI76" s="1848"/>
      <c r="AJ76" s="1848"/>
      <c r="AK76" s="1848"/>
      <c r="AL76" s="1848"/>
      <c r="AM76" s="1848"/>
      <c r="AN76" s="1848"/>
      <c r="AO76" s="1848"/>
      <c r="AP76" s="1848"/>
      <c r="AQ76" s="1848"/>
      <c r="AR76" s="1848"/>
      <c r="AS76" s="1848"/>
      <c r="AT76" s="1848"/>
      <c r="AU76" s="1848"/>
      <c r="AV76" s="1848"/>
      <c r="AW76" s="1848"/>
      <c r="AX76" s="1848"/>
      <c r="AY76" s="1848"/>
      <c r="AZ76" s="1848"/>
      <c r="BA76" s="1848"/>
      <c r="BB76" s="1848"/>
      <c r="BC76" s="1848"/>
      <c r="BD76" s="1848"/>
      <c r="BE76" s="1848"/>
      <c r="BF76" s="1848"/>
      <c r="BG76" s="1848"/>
      <c r="BH76" s="1848"/>
      <c r="BI76" s="1848"/>
      <c r="BJ76" s="1848"/>
      <c r="BK76" s="1848"/>
      <c r="BL76" s="1848"/>
      <c r="BM76" s="1848"/>
      <c r="BN76" s="1848"/>
      <c r="BO76" s="1848"/>
      <c r="BP76" s="1848"/>
      <c r="BQ76" s="1848"/>
      <c r="BR76" s="1848"/>
      <c r="BS76" s="1848"/>
      <c r="BT76" s="1848"/>
      <c r="BU76" s="1848"/>
      <c r="BV76" s="1848"/>
      <c r="BW76" s="1848"/>
      <c r="BX76" s="1848"/>
      <c r="BY76" s="1848"/>
      <c r="BZ76" s="1848"/>
      <c r="CA76" s="1848"/>
      <c r="CB76" s="1848"/>
      <c r="CC76" s="1848"/>
      <c r="CD76" s="1848"/>
      <c r="CE76" s="1848"/>
      <c r="CF76" s="1848"/>
      <c r="CG76" s="1848"/>
      <c r="CH76" s="1848"/>
      <c r="CJ76" s="1848"/>
      <c r="CK76" s="1848"/>
      <c r="CL76" s="1848"/>
      <c r="CM76" s="1848"/>
      <c r="CN76" s="1848"/>
      <c r="CO76" s="1848"/>
      <c r="CP76" s="1848"/>
      <c r="CQ76" s="1848"/>
    </row>
    <row r="77" spans="3:95">
      <c r="C77" s="1"/>
      <c r="D77" s="1848"/>
      <c r="E77" s="1848"/>
      <c r="F77" s="1"/>
      <c r="G77" s="1848"/>
      <c r="H77" s="1"/>
      <c r="I77" s="1"/>
      <c r="J77" s="1848"/>
      <c r="K77" s="1848"/>
      <c r="L77" s="1848"/>
      <c r="M77" s="1848"/>
      <c r="N77" s="1848"/>
      <c r="O77" s="1848"/>
      <c r="P77" s="1848"/>
      <c r="Q77" s="1848"/>
      <c r="R77" s="1848"/>
      <c r="S77" s="1848"/>
      <c r="T77" s="1848"/>
      <c r="U77" s="1848"/>
      <c r="V77" s="1848"/>
      <c r="W77" s="1848"/>
      <c r="X77" s="1848"/>
      <c r="Y77" s="1848"/>
      <c r="Z77" s="1848"/>
      <c r="AA77" s="1848"/>
      <c r="AB77" s="1848"/>
      <c r="AC77" s="1848"/>
      <c r="AD77" s="1848"/>
      <c r="AE77" s="1848"/>
      <c r="AF77" s="1848"/>
      <c r="AG77" s="1848"/>
      <c r="AH77" s="1848"/>
      <c r="AI77" s="1848"/>
      <c r="AJ77" s="1848"/>
      <c r="AK77" s="1848"/>
      <c r="AL77" s="1848"/>
      <c r="AM77" s="1848"/>
      <c r="AN77" s="1848"/>
      <c r="AO77" s="1848"/>
      <c r="AP77" s="1848"/>
      <c r="AQ77" s="1848"/>
      <c r="AR77" s="1848"/>
      <c r="AS77" s="1848"/>
      <c r="AT77" s="1848"/>
      <c r="AU77" s="1848"/>
      <c r="AV77" s="1848"/>
      <c r="AW77" s="1848"/>
      <c r="AX77" s="1848"/>
      <c r="AY77" s="1848"/>
      <c r="AZ77" s="1848"/>
      <c r="BA77" s="1848"/>
      <c r="BB77" s="1848"/>
      <c r="BC77" s="1848"/>
      <c r="BD77" s="1848"/>
      <c r="BE77" s="1848"/>
      <c r="BF77" s="1848"/>
      <c r="BG77" s="1848"/>
      <c r="BH77" s="1848"/>
      <c r="BI77" s="1848"/>
      <c r="BJ77" s="1848"/>
      <c r="BK77" s="1848"/>
      <c r="BL77" s="1848"/>
      <c r="BM77" s="1848"/>
      <c r="BN77" s="1848"/>
      <c r="BO77" s="1848"/>
      <c r="BP77" s="1848"/>
      <c r="BQ77" s="1848"/>
      <c r="BR77" s="1848"/>
      <c r="BS77" s="1848"/>
      <c r="BT77" s="1848"/>
      <c r="BU77" s="1848"/>
      <c r="BV77" s="1848"/>
      <c r="BW77" s="1848"/>
      <c r="BX77" s="1848"/>
      <c r="BY77" s="1848"/>
      <c r="BZ77" s="1848"/>
      <c r="CA77" s="1848"/>
      <c r="CB77" s="1848"/>
      <c r="CC77" s="1848"/>
      <c r="CD77" s="1848"/>
      <c r="CE77" s="1848"/>
      <c r="CF77" s="1848"/>
      <c r="CG77" s="1848"/>
      <c r="CH77" s="1848"/>
      <c r="CJ77" s="1848"/>
      <c r="CK77" s="1848"/>
      <c r="CL77" s="1848"/>
      <c r="CM77" s="1848"/>
      <c r="CN77" s="1848"/>
      <c r="CO77" s="1848"/>
      <c r="CP77" s="1848"/>
      <c r="CQ77" s="1848"/>
    </row>
    <row r="78" spans="3:95">
      <c r="C78" s="1"/>
      <c r="D78" s="1848"/>
      <c r="E78" s="1848"/>
      <c r="F78" s="1"/>
      <c r="G78" s="1848"/>
      <c r="H78" s="1"/>
      <c r="I78" s="1"/>
      <c r="J78" s="1848"/>
      <c r="K78" s="1848"/>
      <c r="L78" s="1848"/>
      <c r="M78" s="1848"/>
      <c r="N78" s="1848"/>
      <c r="O78" s="1848"/>
      <c r="P78" s="1848"/>
      <c r="Q78" s="1848"/>
      <c r="R78" s="1848"/>
      <c r="S78" s="1848"/>
      <c r="T78" s="1848"/>
      <c r="U78" s="1848"/>
      <c r="V78" s="1848"/>
      <c r="W78" s="1848"/>
      <c r="X78" s="1848"/>
      <c r="Y78" s="1848"/>
      <c r="Z78" s="1848"/>
      <c r="AA78" s="1848"/>
      <c r="AB78" s="1848"/>
      <c r="AC78" s="1848"/>
      <c r="AD78" s="1848"/>
      <c r="AE78" s="1848"/>
      <c r="AF78" s="1848"/>
      <c r="AG78" s="1848"/>
      <c r="AH78" s="1848"/>
      <c r="AI78" s="1848"/>
      <c r="AJ78" s="1848"/>
      <c r="AK78" s="1848"/>
      <c r="AL78" s="1848"/>
      <c r="AM78" s="1848"/>
      <c r="AN78" s="1848"/>
      <c r="AO78" s="1848"/>
      <c r="AP78" s="1848"/>
      <c r="AQ78" s="1848"/>
      <c r="AR78" s="1848"/>
      <c r="AS78" s="1848"/>
      <c r="AT78" s="1848"/>
      <c r="AU78" s="1848"/>
      <c r="AV78" s="1848"/>
      <c r="AW78" s="1848"/>
      <c r="AX78" s="1848"/>
      <c r="AY78" s="1848"/>
      <c r="AZ78" s="1848"/>
      <c r="BA78" s="1848"/>
      <c r="BB78" s="1848"/>
      <c r="BC78" s="1848"/>
      <c r="BD78" s="1848"/>
      <c r="BE78" s="1848"/>
      <c r="BF78" s="1848"/>
      <c r="BG78" s="1848"/>
      <c r="BH78" s="1848"/>
      <c r="BI78" s="1848"/>
      <c r="BJ78" s="1848"/>
      <c r="BK78" s="1848"/>
      <c r="BL78" s="1848"/>
      <c r="BM78" s="1848"/>
      <c r="BN78" s="1848"/>
      <c r="BO78" s="1848"/>
      <c r="BP78" s="1848"/>
      <c r="BQ78" s="1848"/>
      <c r="BR78" s="1848"/>
      <c r="BS78" s="1848"/>
      <c r="BT78" s="1848"/>
      <c r="BU78" s="1848"/>
      <c r="BV78" s="1848"/>
      <c r="BW78" s="1848"/>
      <c r="BX78" s="1848"/>
      <c r="BY78" s="1848"/>
      <c r="BZ78" s="1848"/>
      <c r="CA78" s="1848"/>
      <c r="CB78" s="1848"/>
      <c r="CC78" s="1848"/>
      <c r="CD78" s="1848"/>
      <c r="CE78" s="1848"/>
      <c r="CF78" s="1848"/>
      <c r="CG78" s="1848"/>
      <c r="CH78" s="1848"/>
      <c r="CJ78" s="1848"/>
      <c r="CK78" s="1848"/>
      <c r="CL78" s="1848"/>
      <c r="CM78" s="1848"/>
      <c r="CN78" s="1848"/>
      <c r="CO78" s="1848"/>
      <c r="CP78" s="1848"/>
      <c r="CQ78" s="1848"/>
    </row>
    <row r="79" spans="3:95">
      <c r="C79" s="1"/>
      <c r="D79" s="1848"/>
      <c r="E79" s="1848"/>
      <c r="F79" s="1"/>
      <c r="G79" s="1848"/>
      <c r="H79" s="1"/>
      <c r="I79" s="1"/>
      <c r="J79" s="1848"/>
      <c r="K79" s="1848"/>
      <c r="L79" s="1848"/>
      <c r="M79" s="1848"/>
      <c r="N79" s="1848"/>
      <c r="O79" s="1848"/>
      <c r="P79" s="1848"/>
      <c r="Q79" s="1848"/>
      <c r="R79" s="1848"/>
      <c r="S79" s="1848"/>
      <c r="T79" s="1848"/>
      <c r="U79" s="1848"/>
      <c r="V79" s="1848"/>
      <c r="W79" s="1848"/>
      <c r="X79" s="1848"/>
      <c r="Y79" s="1848"/>
      <c r="Z79" s="1848"/>
      <c r="AA79" s="1848"/>
      <c r="AB79" s="1848"/>
      <c r="AC79" s="1848"/>
      <c r="AD79" s="1848"/>
      <c r="AE79" s="1848"/>
      <c r="AF79" s="1848"/>
      <c r="AG79" s="1848"/>
      <c r="AH79" s="1848"/>
      <c r="AI79" s="1848"/>
      <c r="AJ79" s="1848"/>
      <c r="AK79" s="1848"/>
      <c r="AL79" s="1848"/>
      <c r="AM79" s="1848"/>
      <c r="AN79" s="1848"/>
      <c r="AO79" s="1848"/>
      <c r="AP79" s="1848"/>
      <c r="AQ79" s="1848"/>
      <c r="AR79" s="1848"/>
      <c r="AS79" s="1848"/>
      <c r="AT79" s="1848"/>
      <c r="AU79" s="1848"/>
      <c r="AV79" s="1848"/>
      <c r="AW79" s="1848"/>
      <c r="AX79" s="1848"/>
      <c r="AY79" s="1848"/>
      <c r="AZ79" s="1848"/>
      <c r="BA79" s="1848"/>
      <c r="BB79" s="1848"/>
      <c r="BC79" s="1848"/>
      <c r="BD79" s="1848"/>
      <c r="BE79" s="1848"/>
      <c r="BF79" s="1848"/>
      <c r="BG79" s="1848"/>
      <c r="BH79" s="1848"/>
      <c r="BI79" s="1848"/>
      <c r="BJ79" s="1848"/>
      <c r="BK79" s="1848"/>
      <c r="BL79" s="1848"/>
      <c r="BM79" s="1848"/>
      <c r="BN79" s="1848"/>
      <c r="BO79" s="1848"/>
      <c r="BP79" s="1848"/>
      <c r="BQ79" s="1848"/>
      <c r="BR79" s="1848"/>
      <c r="BS79" s="1848"/>
      <c r="BT79" s="1848"/>
      <c r="BU79" s="1848"/>
      <c r="BV79" s="1848"/>
      <c r="BW79" s="1848"/>
      <c r="BX79" s="1848"/>
      <c r="BY79" s="1848"/>
      <c r="BZ79" s="1848"/>
      <c r="CA79" s="1848"/>
      <c r="CB79" s="1848"/>
      <c r="CC79" s="1848"/>
      <c r="CD79" s="1848"/>
      <c r="CE79" s="1848"/>
      <c r="CF79" s="1848"/>
      <c r="CG79" s="1848"/>
      <c r="CH79" s="1848"/>
      <c r="CJ79" s="1848"/>
      <c r="CK79" s="1848"/>
      <c r="CL79" s="1848"/>
      <c r="CM79" s="1848"/>
      <c r="CN79" s="1848"/>
      <c r="CO79" s="1848"/>
      <c r="CP79" s="1848"/>
      <c r="CQ79" s="1848"/>
    </row>
    <row r="80" spans="3:95">
      <c r="C80" s="1"/>
      <c r="D80" s="1848"/>
      <c r="E80" s="1848"/>
      <c r="F80" s="1"/>
      <c r="G80" s="1848"/>
      <c r="H80" s="1"/>
      <c r="I80" s="1"/>
      <c r="J80" s="1848"/>
      <c r="K80" s="1848"/>
      <c r="L80" s="1848"/>
      <c r="M80" s="1848"/>
      <c r="N80" s="1848"/>
      <c r="O80" s="1848"/>
      <c r="P80" s="1848"/>
      <c r="Q80" s="1848"/>
      <c r="R80" s="1848"/>
      <c r="S80" s="1848"/>
      <c r="T80" s="1848"/>
      <c r="U80" s="1848"/>
      <c r="V80" s="1848"/>
      <c r="W80" s="1848"/>
      <c r="X80" s="1848"/>
      <c r="Y80" s="1848"/>
      <c r="Z80" s="1848"/>
      <c r="AA80" s="1848"/>
      <c r="AB80" s="1848"/>
      <c r="AC80" s="1848"/>
      <c r="AD80" s="1848"/>
      <c r="AE80" s="1848"/>
      <c r="AF80" s="1848"/>
      <c r="AG80" s="1848"/>
      <c r="AH80" s="1848"/>
      <c r="AI80" s="1848"/>
      <c r="AJ80" s="1848"/>
      <c r="AK80" s="1848"/>
      <c r="AL80" s="1848"/>
      <c r="AM80" s="1848"/>
      <c r="AN80" s="1848"/>
      <c r="AO80" s="1848"/>
      <c r="AP80" s="1848"/>
      <c r="AQ80" s="1848"/>
      <c r="AR80" s="1848"/>
      <c r="AS80" s="1848"/>
      <c r="AT80" s="1848"/>
      <c r="AU80" s="1848"/>
      <c r="AV80" s="1848"/>
      <c r="AW80" s="1848"/>
      <c r="AX80" s="1848"/>
      <c r="AY80" s="1848"/>
      <c r="AZ80" s="1848"/>
      <c r="BA80" s="1848"/>
      <c r="BB80" s="1848"/>
      <c r="BC80" s="1848"/>
      <c r="BD80" s="1848"/>
      <c r="BE80" s="1848"/>
      <c r="BF80" s="1848"/>
      <c r="BG80" s="1848"/>
      <c r="BH80" s="1848"/>
      <c r="BI80" s="1848"/>
      <c r="BJ80" s="1848"/>
      <c r="BK80" s="1848"/>
      <c r="BL80" s="1848"/>
      <c r="BM80" s="1848"/>
      <c r="BN80" s="1848"/>
      <c r="BO80" s="1848"/>
      <c r="BP80" s="1848"/>
      <c r="BQ80" s="1848"/>
      <c r="BR80" s="1848"/>
      <c r="BS80" s="1848"/>
      <c r="BT80" s="1848"/>
      <c r="BU80" s="1848"/>
      <c r="BV80" s="1848"/>
      <c r="BW80" s="1848"/>
      <c r="BX80" s="1848"/>
      <c r="BY80" s="1848"/>
      <c r="BZ80" s="1848"/>
      <c r="CA80" s="1848"/>
      <c r="CB80" s="1848"/>
      <c r="CC80" s="1848"/>
      <c r="CD80" s="1848"/>
      <c r="CE80" s="1848"/>
      <c r="CF80" s="1848"/>
      <c r="CG80" s="1848"/>
      <c r="CH80" s="1848"/>
      <c r="CJ80" s="1848"/>
      <c r="CK80" s="1848"/>
      <c r="CL80" s="1848"/>
      <c r="CM80" s="1848"/>
      <c r="CN80" s="1848"/>
      <c r="CO80" s="1848"/>
      <c r="CP80" s="1848"/>
      <c r="CQ80" s="1848"/>
    </row>
    <row r="81" spans="2:95">
      <c r="B81" s="1848"/>
      <c r="C81" s="1"/>
      <c r="D81" s="1848"/>
      <c r="E81" s="1848"/>
      <c r="F81" s="1"/>
      <c r="G81" s="1848"/>
      <c r="H81" s="1"/>
      <c r="I81" s="1"/>
      <c r="J81" s="1848"/>
      <c r="K81" s="1848"/>
      <c r="L81" s="1848"/>
      <c r="M81" s="1848"/>
      <c r="N81" s="1848"/>
      <c r="O81" s="1848"/>
      <c r="P81" s="1848"/>
      <c r="Q81" s="1848"/>
      <c r="R81" s="1848"/>
      <c r="S81" s="1848"/>
      <c r="T81" s="1848"/>
      <c r="U81" s="1848"/>
      <c r="V81" s="1848"/>
      <c r="W81" s="1848"/>
      <c r="X81" s="1848"/>
      <c r="Y81" s="1848"/>
      <c r="Z81" s="1848"/>
      <c r="AA81" s="1848"/>
      <c r="AB81" s="1848"/>
      <c r="AC81" s="1848"/>
      <c r="AD81" s="1848"/>
      <c r="AE81" s="1848"/>
      <c r="AF81" s="1848"/>
      <c r="AG81" s="1848"/>
      <c r="AH81" s="1848"/>
      <c r="AI81" s="1848"/>
      <c r="AJ81" s="1848"/>
      <c r="AK81" s="1848"/>
      <c r="AL81" s="1848"/>
      <c r="AM81" s="1848"/>
      <c r="AN81" s="1848"/>
      <c r="AO81" s="1848"/>
      <c r="AP81" s="1848"/>
      <c r="AQ81" s="1848"/>
      <c r="AR81" s="1848"/>
      <c r="AS81" s="1848"/>
      <c r="AT81" s="1848"/>
      <c r="AU81" s="1848"/>
      <c r="AV81" s="1848"/>
      <c r="AW81" s="1848"/>
      <c r="AX81" s="1848"/>
      <c r="AY81" s="1848"/>
      <c r="AZ81" s="1848"/>
      <c r="BA81" s="1848"/>
      <c r="BB81" s="1848"/>
      <c r="BC81" s="1848"/>
      <c r="BD81" s="1848"/>
      <c r="BE81" s="1848"/>
      <c r="BF81" s="1848"/>
      <c r="BG81" s="1848"/>
      <c r="BH81" s="1848"/>
      <c r="BI81" s="1848"/>
      <c r="BJ81" s="1848"/>
      <c r="BK81" s="1848"/>
      <c r="BL81" s="1848"/>
      <c r="BM81" s="1848"/>
      <c r="BN81" s="1848"/>
      <c r="BO81" s="1848"/>
      <c r="BP81" s="1848"/>
      <c r="BQ81" s="1848"/>
      <c r="BR81" s="1848"/>
      <c r="BS81" s="1848"/>
      <c r="BT81" s="1848"/>
      <c r="BU81" s="1848"/>
      <c r="BV81" s="1848"/>
      <c r="BW81" s="1848"/>
      <c r="BX81" s="1848"/>
      <c r="BY81" s="1848"/>
      <c r="BZ81" s="1848"/>
      <c r="CA81" s="1848"/>
      <c r="CB81" s="1848"/>
      <c r="CC81" s="1848"/>
      <c r="CD81" s="1848"/>
      <c r="CE81" s="1848"/>
      <c r="CF81" s="1848"/>
      <c r="CG81" s="1848"/>
      <c r="CH81" s="1848"/>
      <c r="CJ81" s="1848"/>
      <c r="CK81" s="1848"/>
      <c r="CL81" s="1848"/>
      <c r="CM81" s="1848"/>
      <c r="CN81" s="1848"/>
      <c r="CO81" s="1848"/>
      <c r="CP81" s="1848"/>
      <c r="CQ81" s="1848"/>
    </row>
    <row r="82" spans="2:95">
      <c r="B82" s="1848"/>
      <c r="C82" s="1"/>
      <c r="D82" s="1848"/>
      <c r="E82" s="1848"/>
      <c r="F82" s="1"/>
      <c r="G82" s="1848"/>
      <c r="H82" s="1"/>
      <c r="I82" s="1"/>
      <c r="J82" s="1848"/>
      <c r="K82" s="1848"/>
      <c r="L82" s="1848"/>
      <c r="M82" s="1848"/>
      <c r="N82" s="1848"/>
      <c r="O82" s="1848"/>
      <c r="P82" s="1848"/>
      <c r="Q82" s="1848"/>
      <c r="R82" s="1848"/>
      <c r="S82" s="1848"/>
      <c r="T82" s="1848"/>
      <c r="U82" s="1848"/>
      <c r="V82" s="1848"/>
      <c r="W82" s="1848"/>
      <c r="X82" s="1848"/>
      <c r="Y82" s="1848"/>
      <c r="Z82" s="1848"/>
      <c r="AA82" s="1848"/>
      <c r="AB82" s="1848"/>
      <c r="AC82" s="1848"/>
      <c r="AD82" s="1848"/>
      <c r="AE82" s="1848"/>
      <c r="AF82" s="1848"/>
      <c r="AG82" s="1848"/>
      <c r="AH82" s="1848"/>
      <c r="AI82" s="1848"/>
      <c r="AJ82" s="1848"/>
      <c r="AK82" s="1848"/>
      <c r="AL82" s="1848"/>
      <c r="AM82" s="1848"/>
      <c r="AN82" s="1848"/>
      <c r="AO82" s="1848"/>
      <c r="AP82" s="1848"/>
      <c r="AQ82" s="1848"/>
      <c r="AR82" s="1848"/>
      <c r="AS82" s="1848"/>
      <c r="AT82" s="1848"/>
      <c r="AU82" s="1848"/>
      <c r="AV82" s="1848"/>
      <c r="AW82" s="1848"/>
      <c r="AX82" s="1848"/>
      <c r="AY82" s="1848"/>
      <c r="AZ82" s="1848"/>
      <c r="BA82" s="1848"/>
      <c r="BB82" s="1848"/>
      <c r="BC82" s="1848"/>
      <c r="BD82" s="1848"/>
      <c r="BE82" s="1848"/>
      <c r="BF82" s="1848"/>
      <c r="BG82" s="1848"/>
      <c r="BH82" s="1848"/>
      <c r="BI82" s="1848"/>
      <c r="BJ82" s="1848"/>
      <c r="BK82" s="1848"/>
      <c r="BL82" s="1848"/>
      <c r="BM82" s="1848"/>
      <c r="BN82" s="1848"/>
      <c r="BO82" s="1848"/>
      <c r="BP82" s="1848"/>
      <c r="BQ82" s="1848"/>
      <c r="BR82" s="1848"/>
      <c r="BS82" s="1848"/>
      <c r="BT82" s="1848"/>
      <c r="BU82" s="1848"/>
      <c r="BV82" s="1848"/>
      <c r="BW82" s="1848"/>
      <c r="BX82" s="1848"/>
      <c r="BY82" s="1848"/>
      <c r="BZ82" s="1848"/>
      <c r="CA82" s="1848"/>
      <c r="CB82" s="1848"/>
      <c r="CC82" s="1848"/>
      <c r="CD82" s="1848"/>
      <c r="CE82" s="1848"/>
      <c r="CF82" s="1848"/>
      <c r="CG82" s="1848"/>
      <c r="CH82" s="1848"/>
      <c r="CJ82" s="1848"/>
      <c r="CK82" s="1848"/>
      <c r="CL82" s="1848"/>
      <c r="CM82" s="1848"/>
      <c r="CN82" s="1848"/>
      <c r="CO82" s="1848"/>
      <c r="CP82" s="1848"/>
      <c r="CQ82" s="1848"/>
    </row>
    <row r="83" spans="2:95">
      <c r="B83" s="1848"/>
      <c r="C83" s="1"/>
      <c r="D83" s="1848"/>
      <c r="E83" s="1848"/>
      <c r="F83" s="1"/>
      <c r="G83" s="1848"/>
      <c r="H83" s="1"/>
      <c r="I83" s="1"/>
      <c r="J83" s="1"/>
      <c r="K83" s="1848"/>
      <c r="L83" s="1848"/>
      <c r="M83" s="1848"/>
      <c r="N83" s="1848"/>
      <c r="O83" s="1848"/>
      <c r="P83" s="1848"/>
      <c r="Q83" s="1848"/>
      <c r="R83" s="1848"/>
      <c r="S83" s="1848"/>
      <c r="T83" s="1848"/>
      <c r="U83" s="1848"/>
      <c r="V83" s="1848"/>
      <c r="W83" s="1848"/>
      <c r="X83" s="1848"/>
      <c r="Y83" s="1848"/>
      <c r="Z83" s="1848"/>
      <c r="AA83" s="1848"/>
      <c r="AB83" s="1848"/>
      <c r="AC83" s="1848"/>
      <c r="AD83" s="1848"/>
      <c r="AE83" s="1848"/>
      <c r="AF83" s="1848"/>
      <c r="AG83" s="1848"/>
      <c r="AH83" s="1848"/>
      <c r="AI83" s="1848"/>
      <c r="AJ83" s="1848"/>
      <c r="AK83" s="1848"/>
      <c r="AL83" s="1848"/>
      <c r="AM83" s="1848"/>
      <c r="AN83" s="1848"/>
      <c r="AO83" s="1848"/>
      <c r="AP83" s="1848"/>
      <c r="AQ83" s="1848"/>
      <c r="AR83" s="1848"/>
      <c r="AS83" s="1848"/>
      <c r="AT83" s="1848"/>
      <c r="AU83" s="1848"/>
      <c r="AV83" s="1848"/>
      <c r="AW83" s="1848"/>
      <c r="AX83" s="1848"/>
      <c r="AY83" s="1848"/>
      <c r="AZ83" s="1848"/>
      <c r="BA83" s="1848"/>
      <c r="BB83" s="1848"/>
      <c r="BC83" s="1848"/>
      <c r="BD83" s="1848"/>
      <c r="BE83" s="1848"/>
      <c r="BF83" s="1848"/>
      <c r="BG83" s="1848"/>
      <c r="BH83" s="1848"/>
      <c r="BI83" s="1848"/>
      <c r="BJ83" s="1848"/>
      <c r="BK83" s="1848"/>
      <c r="BL83" s="1848"/>
      <c r="BM83" s="1848"/>
      <c r="BN83" s="1848"/>
      <c r="BO83" s="1848"/>
      <c r="BP83" s="1848"/>
      <c r="BQ83" s="1848"/>
      <c r="BR83" s="1848"/>
      <c r="BS83" s="1848"/>
      <c r="BT83" s="1848"/>
      <c r="BU83" s="1848"/>
      <c r="BV83" s="1848"/>
      <c r="BW83" s="1848"/>
      <c r="BX83" s="1848"/>
      <c r="BY83" s="1848"/>
      <c r="BZ83" s="1848"/>
      <c r="CA83" s="1848"/>
      <c r="CB83" s="1848"/>
      <c r="CC83" s="1848"/>
      <c r="CD83" s="1848"/>
      <c r="CE83" s="1848"/>
      <c r="CF83" s="1848"/>
      <c r="CG83" s="1848"/>
      <c r="CH83" s="1848"/>
      <c r="CJ83" s="1848"/>
      <c r="CK83" s="1848"/>
      <c r="CL83" s="1848"/>
      <c r="CM83" s="1848"/>
      <c r="CN83" s="1848"/>
      <c r="CO83" s="1848"/>
      <c r="CP83" s="1848"/>
      <c r="CQ83" s="1848"/>
    </row>
    <row r="84" spans="2:95">
      <c r="B84" s="1848"/>
      <c r="C84" s="1"/>
      <c r="D84" s="1848"/>
      <c r="E84" s="1848"/>
      <c r="F84" s="1"/>
      <c r="G84" s="1848"/>
      <c r="H84" s="1"/>
      <c r="I84" s="1"/>
      <c r="J84" s="1"/>
      <c r="K84" s="1848"/>
      <c r="L84" s="1848"/>
      <c r="M84" s="1848"/>
      <c r="N84" s="1848"/>
      <c r="O84" s="1848"/>
      <c r="P84" s="1848"/>
      <c r="Q84" s="1848"/>
      <c r="R84" s="1848"/>
      <c r="S84" s="1848"/>
      <c r="T84" s="1848"/>
      <c r="U84" s="1848"/>
      <c r="V84" s="1848"/>
      <c r="W84" s="1848"/>
      <c r="X84" s="1848"/>
      <c r="Y84" s="1848"/>
      <c r="Z84" s="1848"/>
      <c r="AA84" s="1848"/>
      <c r="AB84" s="1848"/>
      <c r="AC84" s="1848"/>
      <c r="AD84" s="1848"/>
      <c r="AE84" s="1848"/>
      <c r="AF84" s="1848"/>
      <c r="AG84" s="1848"/>
      <c r="AH84" s="1848"/>
      <c r="AI84" s="1848"/>
      <c r="AJ84" s="1848"/>
      <c r="AK84" s="1848"/>
      <c r="AL84" s="1848"/>
      <c r="AM84" s="1848"/>
      <c r="AN84" s="1848"/>
      <c r="AO84" s="1848"/>
      <c r="AP84" s="1848"/>
      <c r="AQ84" s="1848"/>
      <c r="AR84" s="1848"/>
      <c r="AS84" s="1848"/>
      <c r="AT84" s="1848"/>
      <c r="AU84" s="1848"/>
      <c r="AV84" s="1848"/>
      <c r="AW84" s="1848"/>
      <c r="AX84" s="1848"/>
      <c r="AY84" s="1848"/>
      <c r="AZ84" s="1848"/>
      <c r="BA84" s="1848"/>
      <c r="BB84" s="1848"/>
      <c r="BC84" s="1848"/>
      <c r="BD84" s="1848"/>
      <c r="BE84" s="1848"/>
      <c r="BF84" s="1848"/>
      <c r="BG84" s="1848"/>
      <c r="BH84" s="1848"/>
      <c r="BI84" s="1848"/>
      <c r="BJ84" s="1848"/>
      <c r="BK84" s="1848"/>
      <c r="BL84" s="1848"/>
      <c r="BM84" s="1848"/>
      <c r="BN84" s="1848"/>
      <c r="BO84" s="1848"/>
      <c r="BP84" s="1848"/>
      <c r="BQ84" s="1848"/>
      <c r="BR84" s="1848"/>
      <c r="BS84" s="1848"/>
      <c r="BT84" s="1848"/>
      <c r="BU84" s="1848"/>
      <c r="BV84" s="1848"/>
      <c r="BW84" s="1848"/>
      <c r="BX84" s="1848"/>
      <c r="BY84" s="1848"/>
      <c r="BZ84" s="1848"/>
      <c r="CA84" s="1848"/>
      <c r="CB84" s="1848"/>
      <c r="CC84" s="1848"/>
      <c r="CD84" s="1848"/>
      <c r="CE84" s="1848"/>
      <c r="CF84" s="1848"/>
      <c r="CG84" s="1848"/>
      <c r="CH84" s="1848"/>
      <c r="CJ84" s="1848"/>
      <c r="CK84" s="1848"/>
      <c r="CL84" s="1848"/>
      <c r="CM84" s="1848"/>
      <c r="CN84" s="1848"/>
      <c r="CO84" s="1848"/>
      <c r="CP84" s="1848"/>
      <c r="CQ84" s="1848"/>
    </row>
    <row r="85" spans="2:95">
      <c r="B85" s="1848"/>
      <c r="C85" s="1"/>
      <c r="D85" s="1848"/>
      <c r="E85" s="1848"/>
      <c r="F85" s="1"/>
      <c r="G85" s="1848"/>
      <c r="H85" s="1"/>
      <c r="I85" s="1"/>
      <c r="J85" s="1"/>
      <c r="K85" s="1848"/>
      <c r="L85" s="1848"/>
      <c r="M85" s="1848"/>
      <c r="N85" s="1848"/>
      <c r="O85" s="1848"/>
      <c r="P85" s="1848"/>
      <c r="Q85" s="1848"/>
      <c r="R85" s="1848"/>
      <c r="S85" s="1848"/>
      <c r="T85" s="1848"/>
      <c r="U85" s="1848"/>
      <c r="V85" s="1848"/>
      <c r="W85" s="1848"/>
      <c r="X85" s="1848"/>
      <c r="Y85" s="1848"/>
      <c r="Z85" s="1848"/>
      <c r="AA85" s="1848"/>
      <c r="AB85" s="1848"/>
      <c r="AC85" s="1848"/>
      <c r="AD85" s="1848"/>
      <c r="AE85" s="1848"/>
      <c r="AF85" s="1848"/>
      <c r="AG85" s="1848"/>
      <c r="AH85" s="1848"/>
      <c r="AI85" s="1848"/>
      <c r="AJ85" s="1848"/>
      <c r="AK85" s="1848"/>
      <c r="AL85" s="1848"/>
      <c r="AM85" s="1848"/>
      <c r="AN85" s="1848"/>
      <c r="AO85" s="1848"/>
      <c r="AP85" s="1848"/>
      <c r="AQ85" s="1848"/>
      <c r="AR85" s="1848"/>
      <c r="AS85" s="1848"/>
      <c r="AT85" s="1848"/>
      <c r="AU85" s="1848"/>
      <c r="AV85" s="1848"/>
      <c r="AW85" s="1848"/>
      <c r="AX85" s="1848"/>
      <c r="AY85" s="1848"/>
      <c r="AZ85" s="1848"/>
      <c r="BA85" s="1848"/>
      <c r="BB85" s="1848"/>
      <c r="BC85" s="1848"/>
      <c r="BD85" s="1848"/>
      <c r="BE85" s="1848"/>
      <c r="BF85" s="1848"/>
      <c r="BG85" s="1848"/>
      <c r="BH85" s="1848"/>
      <c r="BI85" s="1848"/>
      <c r="BJ85" s="1848"/>
      <c r="BK85" s="1848"/>
      <c r="BL85" s="1848"/>
      <c r="BM85" s="1848"/>
      <c r="BN85" s="1848"/>
      <c r="BO85" s="1848"/>
      <c r="BP85" s="1848"/>
      <c r="BQ85" s="1848"/>
      <c r="BR85" s="1848"/>
      <c r="BS85" s="1848"/>
      <c r="BT85" s="1848"/>
      <c r="BU85" s="1848"/>
      <c r="BV85" s="1848"/>
      <c r="BW85" s="1848"/>
      <c r="BX85" s="1848"/>
      <c r="BY85" s="1848"/>
      <c r="BZ85" s="1848"/>
      <c r="CA85" s="1848"/>
      <c r="CB85" s="1848"/>
      <c r="CC85" s="1848"/>
      <c r="CD85" s="1848"/>
      <c r="CE85" s="1848"/>
      <c r="CF85" s="1848"/>
      <c r="CG85" s="1848"/>
      <c r="CH85" s="1848"/>
      <c r="CJ85" s="1848"/>
      <c r="CK85" s="1848"/>
      <c r="CL85" s="1848"/>
      <c r="CM85" s="1848"/>
      <c r="CN85" s="1848"/>
      <c r="CO85" s="1848"/>
      <c r="CP85" s="1848"/>
      <c r="CQ85" s="1848"/>
    </row>
    <row r="86" spans="2:95">
      <c r="B86" s="1848"/>
      <c r="C86" s="1"/>
      <c r="D86" s="1848"/>
      <c r="E86" s="1848"/>
      <c r="F86" s="1"/>
      <c r="G86" s="1848"/>
      <c r="H86" s="1"/>
      <c r="I86" s="1"/>
      <c r="J86" s="1"/>
      <c r="K86" s="1848"/>
      <c r="L86" s="1848"/>
      <c r="M86" s="1848"/>
      <c r="N86" s="1848"/>
      <c r="O86" s="1848"/>
      <c r="P86" s="1848"/>
      <c r="Q86" s="1848"/>
      <c r="R86" s="1848"/>
      <c r="S86" s="1848"/>
      <c r="T86" s="1848"/>
      <c r="U86" s="1848"/>
      <c r="V86" s="1848"/>
      <c r="W86" s="1848"/>
      <c r="X86" s="1848"/>
      <c r="Y86" s="1848"/>
      <c r="Z86" s="1848"/>
      <c r="AA86" s="1848"/>
      <c r="AB86" s="1848"/>
      <c r="AC86" s="1848"/>
      <c r="AD86" s="1848"/>
      <c r="AE86" s="1848"/>
      <c r="AF86" s="1848"/>
      <c r="AG86" s="1848"/>
      <c r="AH86" s="1848"/>
      <c r="AI86" s="1848"/>
      <c r="AJ86" s="1848"/>
      <c r="AK86" s="1848"/>
      <c r="AL86" s="1848"/>
      <c r="AM86" s="1848"/>
      <c r="AN86" s="1848"/>
      <c r="AO86" s="1848"/>
      <c r="AP86" s="1848"/>
      <c r="AQ86" s="1848"/>
      <c r="AR86" s="1848"/>
      <c r="AS86" s="1848"/>
      <c r="AT86" s="1848"/>
      <c r="AU86" s="1848"/>
      <c r="AV86" s="1848"/>
      <c r="AW86" s="1848"/>
      <c r="AX86" s="1848"/>
      <c r="AY86" s="1848"/>
      <c r="AZ86" s="1848"/>
      <c r="BA86" s="1848"/>
      <c r="BB86" s="1848"/>
      <c r="BC86" s="1848"/>
      <c r="BD86" s="1848"/>
      <c r="BE86" s="1848"/>
      <c r="BF86" s="1848"/>
      <c r="BG86" s="1848"/>
      <c r="BH86" s="1848"/>
      <c r="BI86" s="1848"/>
      <c r="BJ86" s="1848"/>
      <c r="BK86" s="1848"/>
      <c r="BL86" s="1848"/>
      <c r="BM86" s="1848"/>
      <c r="BN86" s="1848"/>
      <c r="BO86" s="1848"/>
      <c r="BP86" s="1848"/>
      <c r="BQ86" s="1848"/>
      <c r="BR86" s="1848"/>
      <c r="BS86" s="1848"/>
      <c r="BT86" s="1848"/>
      <c r="BU86" s="1848"/>
      <c r="BV86" s="1848"/>
      <c r="BW86" s="1848"/>
      <c r="BX86" s="1848"/>
      <c r="BY86" s="1848"/>
      <c r="BZ86" s="1848"/>
      <c r="CA86" s="1848"/>
      <c r="CB86" s="1848"/>
      <c r="CC86" s="1848"/>
      <c r="CD86" s="1848"/>
      <c r="CE86" s="1848"/>
      <c r="CF86" s="1848"/>
      <c r="CG86" s="1848"/>
      <c r="CH86" s="1848"/>
      <c r="CJ86" s="1848"/>
      <c r="CK86" s="1848"/>
      <c r="CL86" s="1848"/>
      <c r="CM86" s="1848"/>
      <c r="CN86" s="1848"/>
      <c r="CO86" s="1848"/>
      <c r="CP86" s="1848"/>
      <c r="CQ86" s="1848"/>
    </row>
    <row r="87" spans="2:95">
      <c r="B87" s="1848"/>
      <c r="C87" s="1"/>
      <c r="D87" s="1848"/>
      <c r="E87" s="1848"/>
      <c r="F87" s="1"/>
      <c r="G87" s="1848"/>
      <c r="H87" s="1"/>
      <c r="I87" s="1"/>
      <c r="J87" s="1"/>
      <c r="K87" s="1848"/>
      <c r="L87" s="1848"/>
      <c r="M87" s="1848"/>
      <c r="N87" s="1848"/>
      <c r="O87" s="1848"/>
      <c r="P87" s="1848"/>
      <c r="Q87" s="1848"/>
      <c r="R87" s="1848"/>
      <c r="S87" s="1848"/>
      <c r="T87" s="1848"/>
      <c r="U87" s="1848"/>
      <c r="V87" s="1848"/>
      <c r="W87" s="1848"/>
      <c r="X87" s="1848"/>
      <c r="Y87" s="1848"/>
      <c r="Z87" s="1848"/>
      <c r="AA87" s="1848"/>
      <c r="AB87" s="1848"/>
      <c r="AC87" s="1848"/>
      <c r="AD87" s="1848"/>
      <c r="AE87" s="1848"/>
      <c r="AF87" s="1848"/>
      <c r="AG87" s="1848"/>
      <c r="AH87" s="1848"/>
      <c r="AI87" s="1848"/>
      <c r="AJ87" s="1848"/>
      <c r="AK87" s="1848"/>
      <c r="AL87" s="1848"/>
      <c r="AM87" s="1848"/>
      <c r="AN87" s="1848"/>
      <c r="AO87" s="1848"/>
      <c r="AP87" s="1848"/>
      <c r="AQ87" s="1848"/>
      <c r="AR87" s="1848"/>
      <c r="AS87" s="1848"/>
      <c r="AT87" s="1848"/>
      <c r="AU87" s="1848"/>
      <c r="AV87" s="1848"/>
      <c r="AW87" s="1848"/>
      <c r="AX87" s="1848"/>
      <c r="AY87" s="1848"/>
      <c r="AZ87" s="1848"/>
      <c r="BA87" s="1848"/>
      <c r="BB87" s="1848"/>
      <c r="BC87" s="1848"/>
      <c r="BD87" s="1848"/>
      <c r="BE87" s="1848"/>
      <c r="BF87" s="1848"/>
      <c r="BG87" s="1848"/>
      <c r="BH87" s="1848"/>
      <c r="BI87" s="1848"/>
      <c r="BJ87" s="1848"/>
      <c r="BK87" s="1848"/>
      <c r="BL87" s="1848"/>
      <c r="BM87" s="1848"/>
      <c r="BN87" s="1848"/>
      <c r="BO87" s="1848"/>
      <c r="BP87" s="1848"/>
      <c r="BQ87" s="1848"/>
      <c r="BR87" s="1848"/>
      <c r="BS87" s="1848"/>
      <c r="BT87" s="1848"/>
      <c r="BU87" s="1848"/>
      <c r="BV87" s="1848"/>
      <c r="BW87" s="1848"/>
      <c r="BX87" s="1848"/>
      <c r="BY87" s="1848"/>
      <c r="BZ87" s="1848"/>
      <c r="CA87" s="1848"/>
      <c r="CB87" s="1848"/>
      <c r="CC87" s="1848"/>
      <c r="CD87" s="1848"/>
      <c r="CE87" s="1848"/>
      <c r="CF87" s="1848"/>
      <c r="CG87" s="1848"/>
      <c r="CH87" s="1848"/>
      <c r="CJ87" s="1848"/>
      <c r="CK87" s="1848"/>
      <c r="CL87" s="1848"/>
      <c r="CM87" s="1848"/>
      <c r="CN87" s="1848"/>
      <c r="CO87" s="1848"/>
      <c r="CP87" s="1848"/>
      <c r="CQ87" s="1848"/>
    </row>
    <row r="88" spans="2:95">
      <c r="B88" s="1848"/>
      <c r="C88" s="1"/>
      <c r="D88" s="1848"/>
      <c r="E88" s="1848"/>
      <c r="F88" s="1"/>
      <c r="G88" s="1848"/>
      <c r="H88" s="1"/>
      <c r="I88" s="1"/>
      <c r="J88" s="1"/>
      <c r="K88" s="1848"/>
      <c r="L88" s="1848"/>
      <c r="M88" s="1848"/>
      <c r="N88" s="1848"/>
      <c r="O88" s="1848"/>
      <c r="P88" s="1848"/>
      <c r="Q88" s="1848"/>
      <c r="R88" s="1848"/>
      <c r="S88" s="1848"/>
      <c r="T88" s="1848"/>
      <c r="U88" s="1848"/>
      <c r="V88" s="1848"/>
      <c r="W88" s="1848"/>
      <c r="X88" s="1848"/>
      <c r="Y88" s="1848"/>
      <c r="Z88" s="1848"/>
      <c r="AA88" s="1848"/>
      <c r="AB88" s="1848"/>
      <c r="AC88" s="1848"/>
      <c r="AD88" s="1848"/>
      <c r="AE88" s="1848"/>
      <c r="AF88" s="1848"/>
      <c r="AG88" s="1848"/>
      <c r="AH88" s="1848"/>
      <c r="AI88" s="1848"/>
      <c r="AJ88" s="1848"/>
      <c r="AK88" s="1848"/>
      <c r="AL88" s="1848"/>
      <c r="AM88" s="1848"/>
      <c r="AN88" s="1848"/>
      <c r="AO88" s="1848"/>
      <c r="AP88" s="1848"/>
      <c r="AQ88" s="1848"/>
      <c r="AR88" s="1848"/>
      <c r="AS88" s="1848"/>
      <c r="AT88" s="1848"/>
      <c r="AU88" s="1848"/>
      <c r="AV88" s="1848"/>
      <c r="AW88" s="1848"/>
      <c r="AX88" s="1848"/>
      <c r="AY88" s="1848"/>
      <c r="AZ88" s="1848"/>
      <c r="BA88" s="1848"/>
      <c r="BB88" s="1848"/>
      <c r="BC88" s="1848"/>
      <c r="BD88" s="1848"/>
      <c r="BE88" s="1848"/>
      <c r="BF88" s="1848"/>
      <c r="BG88" s="1848"/>
      <c r="BH88" s="1848"/>
      <c r="BI88" s="1848"/>
      <c r="BJ88" s="1848"/>
      <c r="BK88" s="1848"/>
      <c r="BL88" s="1848"/>
      <c r="BM88" s="1848"/>
      <c r="BN88" s="1848"/>
      <c r="BO88" s="1848"/>
      <c r="BP88" s="1848"/>
      <c r="BQ88" s="1848"/>
      <c r="BR88" s="1848"/>
      <c r="BS88" s="1848"/>
      <c r="BT88" s="1848"/>
      <c r="BU88" s="1848"/>
      <c r="BV88" s="1848"/>
      <c r="BW88" s="1848"/>
      <c r="BX88" s="1848"/>
      <c r="BY88" s="1848"/>
      <c r="BZ88" s="1848"/>
      <c r="CA88" s="1848"/>
      <c r="CB88" s="1848"/>
      <c r="CC88" s="1848"/>
      <c r="CD88" s="1848"/>
      <c r="CE88" s="1848"/>
      <c r="CF88" s="1848"/>
      <c r="CG88" s="1848"/>
      <c r="CH88" s="1848"/>
      <c r="CJ88" s="1848"/>
      <c r="CK88" s="1848"/>
      <c r="CL88" s="1848"/>
      <c r="CM88" s="1848"/>
      <c r="CN88" s="1848"/>
      <c r="CO88" s="1848"/>
      <c r="CP88" s="1848"/>
      <c r="CQ88" s="1848"/>
    </row>
    <row r="89" spans="2:95">
      <c r="B89" s="1848"/>
      <c r="C89" s="1"/>
      <c r="D89" s="1848"/>
      <c r="E89" s="1848"/>
      <c r="F89" s="1"/>
      <c r="G89" s="1848"/>
      <c r="H89" s="1"/>
      <c r="I89" s="1"/>
      <c r="J89" s="1"/>
      <c r="K89" s="1848"/>
      <c r="L89" s="1848"/>
      <c r="M89" s="1848"/>
      <c r="N89" s="1848"/>
      <c r="O89" s="1848"/>
      <c r="P89" s="1848"/>
      <c r="Q89" s="1848"/>
      <c r="R89" s="1848"/>
      <c r="S89" s="1848"/>
      <c r="T89" s="1848"/>
      <c r="U89" s="1848"/>
      <c r="V89" s="1848"/>
      <c r="W89" s="1848"/>
      <c r="X89" s="1848"/>
      <c r="Y89" s="1848"/>
      <c r="Z89" s="1848"/>
      <c r="AA89" s="1848"/>
      <c r="AB89" s="1848"/>
      <c r="AC89" s="1848"/>
      <c r="AD89" s="1848"/>
      <c r="AE89" s="1848"/>
      <c r="AF89" s="1848"/>
      <c r="AG89" s="1848"/>
      <c r="AH89" s="1848"/>
      <c r="AI89" s="1848"/>
      <c r="AJ89" s="1848"/>
      <c r="AK89" s="1848"/>
      <c r="AL89" s="1848"/>
      <c r="AM89" s="1848"/>
      <c r="AN89" s="1848"/>
      <c r="AO89" s="1848"/>
      <c r="AP89" s="1848"/>
      <c r="AQ89" s="1848"/>
      <c r="AR89" s="1848"/>
      <c r="AS89" s="1848"/>
      <c r="AT89" s="1848"/>
      <c r="AU89" s="1848"/>
      <c r="AV89" s="1848"/>
      <c r="AW89" s="1848"/>
      <c r="AX89" s="1848"/>
      <c r="AY89" s="1848"/>
      <c r="AZ89" s="1848"/>
      <c r="BA89" s="1848"/>
      <c r="BB89" s="1848"/>
      <c r="BC89" s="1848"/>
      <c r="BD89" s="1848"/>
      <c r="BE89" s="1848"/>
      <c r="BF89" s="1848"/>
      <c r="BG89" s="1848"/>
      <c r="BH89" s="1848"/>
      <c r="BI89" s="1848"/>
      <c r="BJ89" s="1848"/>
      <c r="BK89" s="1848"/>
      <c r="BL89" s="1848"/>
      <c r="BM89" s="1848"/>
      <c r="BN89" s="1848"/>
      <c r="BO89" s="1848"/>
      <c r="BP89" s="1848"/>
      <c r="BQ89" s="1848"/>
      <c r="BR89" s="1848"/>
      <c r="BS89" s="1848"/>
      <c r="BT89" s="1848"/>
      <c r="BU89" s="1848"/>
      <c r="BV89" s="1848"/>
      <c r="BW89" s="1848"/>
      <c r="BX89" s="1848"/>
      <c r="BY89" s="1848"/>
      <c r="BZ89" s="1848"/>
      <c r="CA89" s="1848"/>
      <c r="CB89" s="1848"/>
      <c r="CC89" s="1848"/>
      <c r="CD89" s="1848"/>
      <c r="CE89" s="1848"/>
      <c r="CF89" s="1848"/>
      <c r="CG89" s="1848"/>
      <c r="CH89" s="1848"/>
      <c r="CJ89" s="1848"/>
      <c r="CK89" s="1848"/>
      <c r="CL89" s="1848"/>
      <c r="CM89" s="1848"/>
      <c r="CN89" s="1848"/>
      <c r="CO89" s="1848"/>
      <c r="CP89" s="1848"/>
      <c r="CQ89" s="1848"/>
    </row>
    <row r="90" spans="2:95">
      <c r="B90" s="1"/>
      <c r="C90" s="1"/>
      <c r="D90" s="1848"/>
      <c r="E90" s="1848"/>
      <c r="F90" s="1"/>
      <c r="G90" s="1848"/>
      <c r="H90" s="1"/>
      <c r="I90" s="1"/>
      <c r="J90" s="1"/>
      <c r="K90" s="1848"/>
      <c r="L90" s="1848"/>
      <c r="M90" s="1848"/>
      <c r="N90" s="1848"/>
      <c r="O90" s="1848"/>
      <c r="P90" s="1848"/>
      <c r="Q90" s="1848"/>
      <c r="R90" s="1848"/>
      <c r="S90" s="1848"/>
      <c r="T90" s="1848"/>
      <c r="U90" s="1848"/>
      <c r="V90" s="1848"/>
      <c r="W90" s="1848"/>
      <c r="X90" s="1848"/>
      <c r="Y90" s="1848"/>
      <c r="Z90" s="1848"/>
      <c r="AA90" s="1848"/>
      <c r="AB90" s="1848"/>
      <c r="AC90" s="1848"/>
      <c r="AD90" s="1848"/>
      <c r="AE90" s="1848"/>
      <c r="AF90" s="1848"/>
      <c r="AG90" s="1848"/>
      <c r="AH90" s="1848"/>
      <c r="AI90" s="1848"/>
      <c r="AJ90" s="1848"/>
      <c r="AK90" s="1848"/>
      <c r="AL90" s="1848"/>
      <c r="AM90" s="1848"/>
      <c r="AN90" s="1848"/>
      <c r="AO90" s="1848"/>
      <c r="AP90" s="1848"/>
      <c r="AQ90" s="1848"/>
      <c r="AR90" s="1848"/>
      <c r="AS90" s="1848"/>
      <c r="AT90" s="1848"/>
      <c r="AU90" s="1848"/>
      <c r="AV90" s="1848"/>
      <c r="AW90" s="1848"/>
      <c r="AX90" s="1848"/>
      <c r="AY90" s="1848"/>
      <c r="AZ90" s="1848"/>
      <c r="BA90" s="1848"/>
      <c r="BB90" s="1848"/>
      <c r="BC90" s="1848"/>
      <c r="BD90" s="1848"/>
      <c r="BE90" s="1848"/>
      <c r="BF90" s="1848"/>
      <c r="BG90" s="1848"/>
      <c r="BH90" s="1848"/>
      <c r="BI90" s="1848"/>
      <c r="BJ90" s="1848"/>
      <c r="BK90" s="1848"/>
      <c r="BL90" s="1848"/>
      <c r="BM90" s="1848"/>
      <c r="BN90" s="1848"/>
      <c r="BO90" s="1848"/>
      <c r="BP90" s="1848"/>
      <c r="BQ90" s="1848"/>
      <c r="BR90" s="1848"/>
      <c r="BS90" s="1848"/>
      <c r="BT90" s="1848"/>
      <c r="BU90" s="1848"/>
      <c r="BV90" s="1848"/>
      <c r="BW90" s="1848"/>
      <c r="BX90" s="1848"/>
      <c r="BY90" s="1848"/>
      <c r="BZ90" s="1848"/>
      <c r="CA90" s="1848"/>
      <c r="CB90" s="1848"/>
      <c r="CC90" s="1848"/>
      <c r="CD90" s="1848"/>
      <c r="CE90" s="1848"/>
      <c r="CF90" s="1848"/>
      <c r="CG90" s="1848"/>
      <c r="CH90" s="1848"/>
      <c r="CJ90" s="1848"/>
      <c r="CK90" s="1848"/>
      <c r="CL90" s="1848"/>
      <c r="CM90" s="1848"/>
      <c r="CN90" s="1848"/>
      <c r="CO90" s="1848"/>
      <c r="CP90" s="1848"/>
      <c r="CQ90" s="1848"/>
    </row>
    <row r="91" spans="2:95">
      <c r="B91" s="1"/>
      <c r="C91" s="1"/>
      <c r="D91" s="1848"/>
      <c r="E91" s="1848"/>
      <c r="F91" s="1"/>
      <c r="G91" s="1"/>
      <c r="H91" s="1"/>
      <c r="I91" s="1"/>
      <c r="J91" s="1"/>
      <c r="K91" s="1848"/>
      <c r="L91" s="1848"/>
      <c r="M91" s="1848"/>
      <c r="N91" s="1848"/>
      <c r="O91" s="1848"/>
      <c r="P91" s="1848"/>
      <c r="Q91" s="1848"/>
      <c r="R91" s="1848"/>
      <c r="S91" s="1848"/>
      <c r="T91" s="1848"/>
      <c r="U91" s="1848"/>
      <c r="V91" s="1848"/>
      <c r="W91" s="1848"/>
      <c r="X91" s="1848"/>
      <c r="Y91" s="1848"/>
      <c r="Z91" s="1848"/>
      <c r="AA91" s="1848"/>
      <c r="AB91" s="1848"/>
      <c r="AC91" s="1848"/>
      <c r="AD91" s="1848"/>
      <c r="AE91" s="1848"/>
      <c r="AF91" s="1848"/>
      <c r="AG91" s="1848"/>
      <c r="AH91" s="1848"/>
      <c r="AI91" s="1848"/>
      <c r="AJ91" s="1848"/>
      <c r="AK91" s="1848"/>
      <c r="AL91" s="1848"/>
      <c r="AM91" s="1848"/>
      <c r="AN91" s="1848"/>
      <c r="AO91" s="1848"/>
      <c r="AP91" s="1848"/>
      <c r="AQ91" s="1848"/>
      <c r="AR91" s="1848"/>
      <c r="AS91" s="1848"/>
      <c r="AT91" s="1848"/>
      <c r="AU91" s="1848"/>
      <c r="AV91" s="1848"/>
      <c r="AW91" s="1848"/>
      <c r="AX91" s="1848"/>
      <c r="AY91" s="1848"/>
      <c r="AZ91" s="1848"/>
      <c r="BA91" s="1848"/>
      <c r="BB91" s="1848"/>
      <c r="BC91" s="1848"/>
      <c r="BD91" s="1848"/>
      <c r="BE91" s="1848"/>
      <c r="BF91" s="1848"/>
      <c r="BG91" s="1848"/>
      <c r="BH91" s="1848"/>
      <c r="BI91" s="1848"/>
      <c r="BJ91" s="1848"/>
      <c r="BK91" s="1848"/>
      <c r="BL91" s="1848"/>
      <c r="BM91" s="1848"/>
      <c r="BN91" s="1848"/>
      <c r="BO91" s="1848"/>
      <c r="BP91" s="1848"/>
      <c r="BQ91" s="1848"/>
      <c r="BR91" s="1848"/>
      <c r="BS91" s="1848"/>
      <c r="BT91" s="1848"/>
      <c r="BU91" s="1848"/>
      <c r="BV91" s="1848"/>
      <c r="BW91" s="1848"/>
      <c r="BX91" s="1848"/>
      <c r="BY91" s="1848"/>
      <c r="BZ91" s="1848"/>
      <c r="CA91" s="1848"/>
      <c r="CB91" s="1848"/>
      <c r="CC91" s="1848"/>
      <c r="CD91" s="1848"/>
      <c r="CE91" s="1848"/>
      <c r="CF91" s="1848"/>
      <c r="CG91" s="1848"/>
      <c r="CH91" s="1848"/>
      <c r="CJ91" s="1848"/>
      <c r="CK91" s="1848"/>
      <c r="CL91" s="1848"/>
      <c r="CM91" s="1848"/>
      <c r="CN91" s="1848"/>
      <c r="CO91" s="1848"/>
      <c r="CP91" s="1848"/>
      <c r="CQ91" s="1848"/>
    </row>
    <row r="92" spans="2:95">
      <c r="B92" s="1"/>
      <c r="C92" s="1"/>
      <c r="D92" s="1848"/>
      <c r="E92" s="1848"/>
      <c r="F92" s="1"/>
      <c r="G92" s="1"/>
      <c r="H92" s="1"/>
      <c r="I92" s="1"/>
      <c r="J92" s="1"/>
      <c r="K92" s="1848"/>
      <c r="L92" s="1848"/>
      <c r="M92" s="1848"/>
      <c r="N92" s="1848"/>
      <c r="O92" s="1848"/>
      <c r="P92" s="1848"/>
      <c r="Q92" s="1848"/>
      <c r="R92" s="1848"/>
      <c r="S92" s="1848"/>
      <c r="T92" s="1848"/>
      <c r="U92" s="1848"/>
      <c r="V92" s="1848"/>
      <c r="W92" s="1848"/>
      <c r="X92" s="1848"/>
      <c r="Y92" s="1848"/>
      <c r="Z92" s="1848"/>
      <c r="AA92" s="1848"/>
      <c r="AB92" s="1848"/>
      <c r="AC92" s="1848"/>
      <c r="AD92" s="1848"/>
      <c r="AE92" s="1848"/>
      <c r="AF92" s="1848"/>
      <c r="AG92" s="1848"/>
      <c r="AH92" s="1848"/>
      <c r="AI92" s="1848"/>
      <c r="AJ92" s="1848"/>
      <c r="AK92" s="1848"/>
      <c r="AL92" s="1848"/>
      <c r="AM92" s="1848"/>
      <c r="AN92" s="1848"/>
      <c r="AO92" s="1848"/>
      <c r="AP92" s="1848"/>
      <c r="AQ92" s="1848"/>
      <c r="AR92" s="1848"/>
      <c r="AS92" s="1848"/>
      <c r="AT92" s="1848"/>
      <c r="AU92" s="1848"/>
      <c r="AV92" s="1848"/>
      <c r="AW92" s="1848"/>
      <c r="AX92" s="1848"/>
      <c r="AY92" s="1848"/>
      <c r="AZ92" s="1848"/>
      <c r="BA92" s="1848"/>
      <c r="BB92" s="1848"/>
      <c r="BC92" s="1848"/>
      <c r="BD92" s="1848"/>
      <c r="BE92" s="1848"/>
      <c r="BF92" s="1848"/>
      <c r="BG92" s="1848"/>
      <c r="BH92" s="1848"/>
      <c r="BI92" s="1848"/>
      <c r="BJ92" s="1848"/>
      <c r="BK92" s="1848"/>
      <c r="BL92" s="1848"/>
      <c r="BM92" s="1848"/>
      <c r="BN92" s="1848"/>
      <c r="BO92" s="1848"/>
      <c r="BP92" s="1848"/>
      <c r="BQ92" s="1848"/>
      <c r="BR92" s="1848"/>
      <c r="BS92" s="1848"/>
      <c r="BT92" s="1848"/>
      <c r="BU92" s="1848"/>
      <c r="BV92" s="1848"/>
      <c r="BW92" s="1848"/>
      <c r="BX92" s="1848"/>
      <c r="BY92" s="1848"/>
      <c r="BZ92" s="1848"/>
      <c r="CA92" s="1848"/>
      <c r="CB92" s="1848"/>
      <c r="CC92" s="1848"/>
      <c r="CD92" s="1848"/>
      <c r="CE92" s="1848"/>
      <c r="CF92" s="1848"/>
      <c r="CG92" s="1848"/>
      <c r="CH92" s="1848"/>
      <c r="CJ92" s="1848"/>
      <c r="CK92" s="1848"/>
      <c r="CL92" s="1848"/>
      <c r="CM92" s="1848"/>
      <c r="CN92" s="1848"/>
      <c r="CO92" s="1848"/>
      <c r="CP92" s="1848"/>
      <c r="CQ92" s="1848"/>
    </row>
    <row r="93" spans="2:95">
      <c r="B93" s="1"/>
      <c r="C93" s="1"/>
      <c r="D93" s="1848"/>
      <c r="E93" s="1848"/>
      <c r="F93" s="1"/>
      <c r="G93" s="1"/>
      <c r="H93" s="1"/>
      <c r="I93" s="1"/>
      <c r="J93" s="1"/>
      <c r="K93" s="1848"/>
      <c r="L93" s="1848"/>
      <c r="M93" s="1848"/>
      <c r="N93" s="1848"/>
      <c r="O93" s="1848"/>
      <c r="P93" s="1848"/>
      <c r="Q93" s="1848"/>
      <c r="R93" s="1848"/>
      <c r="S93" s="1848"/>
      <c r="T93" s="1848"/>
      <c r="U93" s="1848"/>
      <c r="V93" s="1848"/>
      <c r="W93" s="1848"/>
      <c r="X93" s="1848"/>
      <c r="Y93" s="1848"/>
      <c r="Z93" s="1848"/>
      <c r="AA93" s="1848"/>
      <c r="AB93" s="1848"/>
      <c r="AC93" s="1848"/>
      <c r="AD93" s="1848"/>
      <c r="AE93" s="1848"/>
      <c r="AF93" s="1848"/>
      <c r="AG93" s="1848"/>
      <c r="AH93" s="1848"/>
      <c r="AI93" s="1848"/>
      <c r="AJ93" s="1848"/>
      <c r="AK93" s="1848"/>
      <c r="AL93" s="1848"/>
      <c r="AM93" s="1848"/>
      <c r="AN93" s="1848"/>
      <c r="AO93" s="1848"/>
      <c r="AP93" s="1848"/>
      <c r="AQ93" s="1848"/>
      <c r="AR93" s="1848"/>
      <c r="AS93" s="1848"/>
      <c r="AT93" s="1848"/>
      <c r="AU93" s="1848"/>
      <c r="AV93" s="1848"/>
      <c r="AW93" s="1848"/>
      <c r="AX93" s="1848"/>
      <c r="AY93" s="1848"/>
      <c r="AZ93" s="1848"/>
      <c r="BA93" s="1848"/>
      <c r="BB93" s="1848"/>
      <c r="BC93" s="1848"/>
      <c r="BD93" s="1848"/>
      <c r="BE93" s="1848"/>
      <c r="BF93" s="1848"/>
      <c r="BG93" s="1848"/>
      <c r="BH93" s="1848"/>
      <c r="BI93" s="1848"/>
      <c r="BJ93" s="1848"/>
      <c r="BK93" s="1848"/>
      <c r="BL93" s="1848"/>
      <c r="BM93" s="1848"/>
      <c r="BN93" s="1848"/>
      <c r="BO93" s="1848"/>
      <c r="BP93" s="1848"/>
      <c r="BQ93" s="1848"/>
      <c r="BR93" s="1848"/>
      <c r="BS93" s="1848"/>
      <c r="BT93" s="1848"/>
      <c r="BU93" s="1848"/>
      <c r="BV93" s="1848"/>
      <c r="BW93" s="1848"/>
      <c r="BX93" s="1848"/>
      <c r="BY93" s="1848"/>
      <c r="BZ93" s="1848"/>
      <c r="CA93" s="1848"/>
      <c r="CB93" s="1848"/>
      <c r="CC93" s="1848"/>
      <c r="CD93" s="1848"/>
      <c r="CE93" s="1848"/>
      <c r="CF93" s="1848"/>
      <c r="CG93" s="1848"/>
      <c r="CH93" s="1848"/>
      <c r="CJ93" s="1848"/>
      <c r="CK93" s="1848"/>
      <c r="CL93" s="1848"/>
      <c r="CM93" s="1848"/>
      <c r="CN93" s="1848"/>
      <c r="CO93" s="1848"/>
      <c r="CP93" s="1848"/>
      <c r="CQ93" s="1848"/>
    </row>
    <row r="94" spans="2:95">
      <c r="B94" s="1"/>
      <c r="C94" s="1"/>
      <c r="D94" s="1848"/>
      <c r="E94" s="1848"/>
      <c r="F94" s="1"/>
      <c r="G94" s="1"/>
      <c r="H94" s="1"/>
      <c r="I94" s="1"/>
      <c r="J94" s="1"/>
      <c r="K94" s="1848"/>
      <c r="L94" s="1848"/>
      <c r="M94" s="1848"/>
      <c r="N94" s="1848"/>
      <c r="O94" s="1848"/>
      <c r="P94" s="1848"/>
      <c r="Q94" s="1848"/>
      <c r="R94" s="1848"/>
      <c r="S94" s="1848"/>
      <c r="T94" s="1848"/>
      <c r="U94" s="1848"/>
      <c r="V94" s="1848"/>
      <c r="W94" s="1848"/>
      <c r="X94" s="1848"/>
      <c r="Y94" s="1848"/>
      <c r="Z94" s="1848"/>
      <c r="AA94" s="1848"/>
      <c r="AB94" s="1848"/>
      <c r="AC94" s="1848"/>
      <c r="AD94" s="1848"/>
      <c r="AE94" s="1848"/>
      <c r="AF94" s="1848"/>
      <c r="AG94" s="1848"/>
      <c r="AH94" s="1848"/>
      <c r="AI94" s="1848"/>
      <c r="AJ94" s="1848"/>
      <c r="AK94" s="1848"/>
      <c r="AL94" s="1848"/>
      <c r="AM94" s="1848"/>
      <c r="AN94" s="1848"/>
      <c r="AO94" s="1848"/>
      <c r="AP94" s="1848"/>
      <c r="AQ94" s="1848"/>
      <c r="AR94" s="1848"/>
      <c r="AS94" s="1848"/>
      <c r="AT94" s="1848"/>
      <c r="AU94" s="1848"/>
      <c r="AV94" s="1848"/>
      <c r="AW94" s="1848"/>
      <c r="AX94" s="1848"/>
      <c r="AY94" s="1848"/>
      <c r="AZ94" s="1848"/>
      <c r="BA94" s="1848"/>
      <c r="BB94" s="1848"/>
      <c r="BC94" s="1848"/>
      <c r="BD94" s="1848"/>
      <c r="BE94" s="1848"/>
      <c r="BF94" s="1848"/>
      <c r="BG94" s="1848"/>
      <c r="BH94" s="1848"/>
      <c r="BI94" s="1848"/>
      <c r="BJ94" s="1848"/>
      <c r="BK94" s="1848"/>
      <c r="BL94" s="1848"/>
      <c r="BM94" s="1848"/>
      <c r="BN94" s="1848"/>
      <c r="BO94" s="1848"/>
      <c r="BP94" s="1848"/>
      <c r="BQ94" s="1848"/>
      <c r="BR94" s="1848"/>
      <c r="BS94" s="1848"/>
      <c r="BT94" s="1848"/>
      <c r="BU94" s="1848"/>
      <c r="BV94" s="1848"/>
      <c r="BW94" s="1848"/>
      <c r="BX94" s="1848"/>
      <c r="BY94" s="1848"/>
      <c r="BZ94" s="1848"/>
      <c r="CA94" s="1848"/>
      <c r="CB94" s="1848"/>
      <c r="CC94" s="1848"/>
      <c r="CD94" s="1848"/>
      <c r="CE94" s="1848"/>
      <c r="CF94" s="1848"/>
      <c r="CG94" s="1848"/>
      <c r="CH94" s="1848"/>
      <c r="CJ94" s="1848"/>
      <c r="CK94" s="1848"/>
      <c r="CL94" s="1848"/>
      <c r="CM94" s="1848"/>
      <c r="CN94" s="1848"/>
      <c r="CO94" s="1848"/>
      <c r="CP94" s="1848"/>
      <c r="CQ94" s="1848"/>
    </row>
    <row r="95" spans="2:95">
      <c r="B95" s="1"/>
      <c r="C95" s="1"/>
      <c r="D95" s="1848"/>
      <c r="E95" s="1848"/>
      <c r="F95" s="1"/>
      <c r="G95" s="1"/>
      <c r="H95" s="1"/>
      <c r="I95" s="1"/>
      <c r="J95" s="1"/>
      <c r="K95" s="1848"/>
      <c r="L95" s="1848"/>
      <c r="M95" s="1848"/>
      <c r="N95" s="1848"/>
      <c r="O95" s="1848"/>
      <c r="P95" s="1848"/>
      <c r="Q95" s="1848"/>
      <c r="R95" s="1848"/>
      <c r="S95" s="1848"/>
      <c r="T95" s="1848"/>
      <c r="U95" s="1848"/>
      <c r="V95" s="1848"/>
      <c r="W95" s="1848"/>
      <c r="X95" s="1848"/>
      <c r="Y95" s="1848"/>
      <c r="Z95" s="1848"/>
      <c r="AA95" s="1848"/>
      <c r="AB95" s="1848"/>
      <c r="AC95" s="1848"/>
      <c r="AD95" s="1848"/>
      <c r="AE95" s="1848"/>
      <c r="AF95" s="1848"/>
      <c r="AG95" s="1848"/>
      <c r="AH95" s="1848"/>
      <c r="AI95" s="1848"/>
      <c r="AJ95" s="1848"/>
      <c r="AK95" s="1848"/>
      <c r="AL95" s="1848"/>
      <c r="AM95" s="1848"/>
      <c r="AN95" s="1848"/>
      <c r="AO95" s="1848"/>
      <c r="AP95" s="1848"/>
      <c r="AQ95" s="1848"/>
      <c r="AR95" s="1848"/>
      <c r="AS95" s="1848"/>
      <c r="AT95" s="1848"/>
      <c r="AU95" s="1848"/>
      <c r="AV95" s="1848"/>
      <c r="AW95" s="1848"/>
      <c r="AX95" s="1848"/>
      <c r="AY95" s="1848"/>
      <c r="AZ95" s="1848"/>
      <c r="BA95" s="1848"/>
      <c r="BB95" s="1848"/>
      <c r="BC95" s="1848"/>
      <c r="BD95" s="1848"/>
      <c r="BE95" s="1848"/>
      <c r="BF95" s="1848"/>
      <c r="BG95" s="1848"/>
      <c r="BH95" s="1848"/>
      <c r="BI95" s="1848"/>
      <c r="BJ95" s="1848"/>
      <c r="BK95" s="1848"/>
      <c r="BL95" s="1848"/>
      <c r="BM95" s="1848"/>
      <c r="BN95" s="1848"/>
      <c r="BO95" s="1848"/>
      <c r="BP95" s="1848"/>
      <c r="BQ95" s="1848"/>
      <c r="BR95" s="1848"/>
      <c r="BS95" s="1848"/>
      <c r="BT95" s="1848"/>
      <c r="BU95" s="1848"/>
      <c r="BV95" s="1848"/>
      <c r="BW95" s="1848"/>
      <c r="BX95" s="1848"/>
      <c r="BY95" s="1848"/>
      <c r="BZ95" s="1848"/>
      <c r="CA95" s="1848"/>
      <c r="CB95" s="1848"/>
      <c r="CC95" s="1848"/>
      <c r="CD95" s="1848"/>
      <c r="CE95" s="1848"/>
      <c r="CF95" s="1848"/>
      <c r="CG95" s="1848"/>
      <c r="CH95" s="1848"/>
      <c r="CJ95" s="1848"/>
      <c r="CK95" s="1848"/>
      <c r="CL95" s="1848"/>
      <c r="CM95" s="1848"/>
      <c r="CN95" s="1848"/>
      <c r="CO95" s="1848"/>
      <c r="CP95" s="1848"/>
      <c r="CQ95" s="1848"/>
    </row>
    <row r="96" spans="2:95">
      <c r="B96" s="1"/>
      <c r="C96" s="1"/>
      <c r="D96" s="1848"/>
      <c r="E96" s="1848"/>
      <c r="F96" s="1"/>
      <c r="G96" s="1"/>
      <c r="H96" s="1"/>
      <c r="I96" s="1"/>
      <c r="J96" s="1"/>
      <c r="K96" s="1848"/>
      <c r="L96" s="1848"/>
      <c r="M96" s="1848"/>
      <c r="N96" s="1848"/>
      <c r="O96" s="1848"/>
      <c r="P96" s="1848"/>
      <c r="Q96" s="1848"/>
      <c r="R96" s="1848"/>
      <c r="S96" s="1848"/>
      <c r="T96" s="1848"/>
      <c r="U96" s="1848"/>
      <c r="V96" s="1848"/>
      <c r="W96" s="1848"/>
      <c r="X96" s="1848"/>
      <c r="Y96" s="1848"/>
      <c r="Z96" s="1848"/>
      <c r="AA96" s="1848"/>
      <c r="AB96" s="1848"/>
      <c r="AC96" s="1848"/>
      <c r="AD96" s="1848"/>
      <c r="AE96" s="1848"/>
      <c r="AF96" s="1848"/>
      <c r="AG96" s="1848"/>
      <c r="AH96" s="1848"/>
      <c r="AI96" s="1848"/>
      <c r="AJ96" s="1848"/>
      <c r="AK96" s="1848"/>
      <c r="AL96" s="1848"/>
      <c r="AM96" s="1848"/>
      <c r="AN96" s="1848"/>
      <c r="AO96" s="1848"/>
      <c r="AP96" s="1848"/>
      <c r="AQ96" s="1848"/>
      <c r="AR96" s="1848"/>
      <c r="AS96" s="1848"/>
      <c r="AT96" s="1848"/>
      <c r="AU96" s="1848"/>
      <c r="AV96" s="1848"/>
      <c r="AW96" s="1848"/>
      <c r="AX96" s="1848"/>
      <c r="AY96" s="1848"/>
      <c r="AZ96" s="1848"/>
      <c r="BA96" s="1848"/>
      <c r="BB96" s="1848"/>
      <c r="BC96" s="1848"/>
      <c r="BD96" s="1848"/>
      <c r="BE96" s="1848"/>
      <c r="BF96" s="1848"/>
      <c r="BG96" s="1848"/>
      <c r="BH96" s="1848"/>
      <c r="BI96" s="1848"/>
      <c r="BJ96" s="1848"/>
      <c r="BK96" s="1848"/>
      <c r="BL96" s="1848"/>
      <c r="BM96" s="1848"/>
      <c r="BN96" s="1848"/>
      <c r="BO96" s="1848"/>
      <c r="BP96" s="1848"/>
      <c r="BQ96" s="1848"/>
      <c r="BR96" s="1848"/>
      <c r="BS96" s="1848"/>
      <c r="BT96" s="1848"/>
      <c r="BU96" s="1848"/>
      <c r="BV96" s="1848"/>
      <c r="BW96" s="1848"/>
      <c r="BX96" s="1848"/>
      <c r="BY96" s="1848"/>
      <c r="BZ96" s="1848"/>
      <c r="CA96" s="1848"/>
      <c r="CB96" s="1848"/>
      <c r="CC96" s="1848"/>
      <c r="CD96" s="1848"/>
      <c r="CE96" s="1848"/>
      <c r="CF96" s="1848"/>
      <c r="CG96" s="1848"/>
      <c r="CH96" s="1848"/>
      <c r="CJ96" s="1848"/>
      <c r="CK96" s="1848"/>
      <c r="CL96" s="1848"/>
      <c r="CM96" s="1848"/>
      <c r="CN96" s="1848"/>
      <c r="CO96" s="1848"/>
      <c r="CP96" s="1848"/>
      <c r="CQ96" s="1848"/>
    </row>
    <row r="97" spans="2:95">
      <c r="B97" s="1"/>
      <c r="C97" s="1"/>
      <c r="D97" s="1848"/>
      <c r="E97" s="1848"/>
      <c r="F97" s="1"/>
      <c r="G97" s="1"/>
      <c r="H97" s="1"/>
      <c r="I97" s="1"/>
      <c r="J97" s="1"/>
      <c r="K97" s="1848"/>
      <c r="L97" s="1848"/>
      <c r="M97" s="1848"/>
      <c r="N97" s="1848"/>
      <c r="O97" s="1848"/>
      <c r="P97" s="1848"/>
      <c r="Q97" s="1848"/>
      <c r="R97" s="1848"/>
      <c r="S97" s="1848"/>
      <c r="T97" s="1848"/>
      <c r="U97" s="1848"/>
      <c r="V97" s="1848"/>
      <c r="W97" s="1848"/>
      <c r="X97" s="1848"/>
      <c r="Y97" s="1848"/>
      <c r="Z97" s="1848"/>
      <c r="AA97" s="1848"/>
      <c r="AB97" s="1848"/>
      <c r="AC97" s="1848"/>
      <c r="AD97" s="1848"/>
      <c r="AE97" s="1848"/>
      <c r="AF97" s="1848"/>
      <c r="AG97" s="1848"/>
      <c r="AH97" s="1848"/>
      <c r="AI97" s="1848"/>
      <c r="AJ97" s="1848"/>
      <c r="AK97" s="1848"/>
      <c r="AL97" s="1848"/>
      <c r="AM97" s="1848"/>
      <c r="AN97" s="1848"/>
      <c r="AO97" s="1848"/>
      <c r="AP97" s="1848"/>
      <c r="AQ97" s="1848"/>
      <c r="AR97" s="1848"/>
      <c r="AS97" s="1848"/>
      <c r="AT97" s="1848"/>
      <c r="AU97" s="1848"/>
      <c r="AV97" s="1848"/>
      <c r="AW97" s="1848"/>
      <c r="AX97" s="1848"/>
      <c r="AY97" s="1848"/>
      <c r="AZ97" s="1848"/>
      <c r="BA97" s="1848"/>
      <c r="BB97" s="1848"/>
      <c r="BC97" s="1848"/>
      <c r="BD97" s="1848"/>
      <c r="BE97" s="1848"/>
      <c r="BF97" s="1848"/>
      <c r="BG97" s="1848"/>
      <c r="BH97" s="1848"/>
      <c r="BI97" s="1848"/>
      <c r="BJ97" s="1848"/>
      <c r="BK97" s="1848"/>
      <c r="BL97" s="1848"/>
      <c r="BM97" s="1848"/>
      <c r="BN97" s="1848"/>
      <c r="BO97" s="1848"/>
      <c r="BP97" s="1848"/>
      <c r="BQ97" s="1848"/>
      <c r="BR97" s="1848"/>
      <c r="BS97" s="1848"/>
      <c r="BT97" s="1848"/>
      <c r="BU97" s="1848"/>
      <c r="BV97" s="1848"/>
      <c r="BW97" s="1848"/>
      <c r="BX97" s="1848"/>
      <c r="BY97" s="1848"/>
      <c r="BZ97" s="1848"/>
      <c r="CA97" s="1848"/>
      <c r="CB97" s="1848"/>
      <c r="CC97" s="1848"/>
      <c r="CD97" s="1848"/>
      <c r="CE97" s="1848"/>
      <c r="CF97" s="1848"/>
      <c r="CG97" s="1848"/>
      <c r="CH97" s="1848"/>
      <c r="CJ97" s="1848"/>
      <c r="CK97" s="1848"/>
      <c r="CL97" s="1848"/>
      <c r="CM97" s="1848"/>
      <c r="CN97" s="1848"/>
      <c r="CO97" s="1848"/>
      <c r="CP97" s="1848"/>
      <c r="CQ97" s="1848"/>
    </row>
    <row r="98" spans="2:95">
      <c r="B98" s="1"/>
      <c r="C98" s="1"/>
      <c r="D98" s="1848"/>
      <c r="E98" s="1848"/>
      <c r="F98" s="1"/>
      <c r="G98" s="1"/>
      <c r="H98" s="1"/>
      <c r="I98" s="1"/>
      <c r="J98" s="1"/>
      <c r="K98" s="1848"/>
      <c r="L98" s="1848"/>
      <c r="M98" s="1848"/>
      <c r="N98" s="1848"/>
      <c r="O98" s="1848"/>
      <c r="P98" s="1848"/>
      <c r="Q98" s="1848"/>
      <c r="R98" s="1848"/>
      <c r="S98" s="1848"/>
      <c r="T98" s="1848"/>
      <c r="U98" s="1848"/>
      <c r="V98" s="1848"/>
      <c r="W98" s="1848"/>
      <c r="X98" s="1848"/>
      <c r="Y98" s="1848"/>
      <c r="Z98" s="1848"/>
      <c r="AA98" s="1848"/>
      <c r="AB98" s="1848"/>
      <c r="AC98" s="1848"/>
      <c r="AD98" s="1848"/>
      <c r="AE98" s="1848"/>
      <c r="AF98" s="1848"/>
      <c r="AG98" s="1848"/>
      <c r="AH98" s="1848"/>
      <c r="AI98" s="1848"/>
      <c r="AJ98" s="1848"/>
      <c r="AK98" s="1848"/>
      <c r="AL98" s="1848"/>
      <c r="AM98" s="1848"/>
      <c r="AN98" s="1848"/>
      <c r="AO98" s="1848"/>
      <c r="AP98" s="1848"/>
      <c r="AQ98" s="1848"/>
      <c r="AR98" s="1848"/>
      <c r="AS98" s="1848"/>
      <c r="AT98" s="1848"/>
      <c r="AU98" s="1848"/>
      <c r="AV98" s="1848"/>
      <c r="AW98" s="1848"/>
      <c r="AX98" s="1848"/>
      <c r="AY98" s="1848"/>
      <c r="AZ98" s="1848"/>
      <c r="BA98" s="1848"/>
      <c r="BB98" s="1848"/>
      <c r="BC98" s="1848"/>
      <c r="BD98" s="1848"/>
      <c r="BE98" s="1848"/>
      <c r="BF98" s="1848"/>
      <c r="BG98" s="1848"/>
      <c r="BH98" s="1848"/>
      <c r="BI98" s="1848"/>
      <c r="BJ98" s="1848"/>
      <c r="BK98" s="1848"/>
      <c r="BL98" s="1848"/>
      <c r="BM98" s="1848"/>
      <c r="BN98" s="1848"/>
      <c r="BO98" s="1848"/>
      <c r="BP98" s="1848"/>
      <c r="BQ98" s="1848"/>
      <c r="BR98" s="1848"/>
      <c r="BS98" s="1848"/>
      <c r="BT98" s="1848"/>
      <c r="BU98" s="1848"/>
      <c r="BV98" s="1848"/>
      <c r="BW98" s="1848"/>
      <c r="BX98" s="1848"/>
      <c r="BY98" s="1848"/>
      <c r="BZ98" s="1848"/>
      <c r="CA98" s="1848"/>
      <c r="CB98" s="1848"/>
      <c r="CC98" s="1848"/>
      <c r="CD98" s="1848"/>
      <c r="CE98" s="1848"/>
      <c r="CF98" s="1848"/>
      <c r="CG98" s="1848"/>
      <c r="CH98" s="1848"/>
      <c r="CJ98" s="1848"/>
      <c r="CK98" s="1848"/>
      <c r="CL98" s="1848"/>
      <c r="CM98" s="1848"/>
      <c r="CN98" s="1848"/>
      <c r="CO98" s="1848"/>
      <c r="CP98" s="1848"/>
      <c r="CQ98" s="1848"/>
    </row>
    <row r="99" spans="2:95">
      <c r="B99" s="1"/>
      <c r="C99" s="1"/>
      <c r="D99" s="1848"/>
      <c r="E99" s="1848"/>
      <c r="F99" s="1"/>
      <c r="G99" s="1"/>
      <c r="H99" s="1"/>
      <c r="I99" s="1"/>
      <c r="J99" s="1"/>
      <c r="K99" s="1848"/>
      <c r="L99" s="1848"/>
      <c r="M99" s="1848"/>
      <c r="N99" s="1848"/>
      <c r="O99" s="1848"/>
      <c r="P99" s="1848"/>
      <c r="Q99" s="1848"/>
      <c r="R99" s="1848"/>
      <c r="S99" s="1848"/>
      <c r="T99" s="1848"/>
      <c r="U99" s="1848"/>
      <c r="V99" s="1848"/>
      <c r="W99" s="1848"/>
      <c r="X99" s="1848"/>
      <c r="Y99" s="1848"/>
      <c r="Z99" s="1848"/>
      <c r="AA99" s="1848"/>
      <c r="AB99" s="1848"/>
      <c r="AC99" s="1848"/>
      <c r="AD99" s="1848"/>
      <c r="AE99" s="1848"/>
      <c r="AF99" s="1848"/>
      <c r="AG99" s="1848"/>
      <c r="AH99" s="1848"/>
      <c r="AI99" s="1848"/>
      <c r="AJ99" s="1848"/>
      <c r="AK99" s="1848"/>
      <c r="AL99" s="1848"/>
      <c r="AM99" s="1848"/>
      <c r="AN99" s="1848"/>
      <c r="AO99" s="1848"/>
      <c r="AP99" s="1848"/>
      <c r="AQ99" s="1848"/>
      <c r="AR99" s="1848"/>
      <c r="AS99" s="1848"/>
      <c r="AT99" s="1848"/>
      <c r="AU99" s="1848"/>
      <c r="AV99" s="1848"/>
      <c r="AW99" s="1848"/>
      <c r="AX99" s="1848"/>
      <c r="AY99" s="1848"/>
      <c r="AZ99" s="1848"/>
      <c r="BA99" s="1848"/>
      <c r="BB99" s="1848"/>
      <c r="BC99" s="1848"/>
      <c r="BD99" s="1848"/>
      <c r="BE99" s="1848"/>
      <c r="BF99" s="1848"/>
      <c r="BG99" s="1848"/>
      <c r="BH99" s="1848"/>
      <c r="BI99" s="1848"/>
      <c r="BJ99" s="1848"/>
      <c r="BK99" s="1848"/>
      <c r="BL99" s="1848"/>
      <c r="BM99" s="1848"/>
      <c r="BN99" s="1848"/>
      <c r="BO99" s="1848"/>
      <c r="BP99" s="1848"/>
      <c r="BQ99" s="1848"/>
      <c r="BR99" s="1848"/>
      <c r="BS99" s="1848"/>
      <c r="BT99" s="1848"/>
      <c r="BU99" s="1848"/>
      <c r="BV99" s="1848"/>
      <c r="BW99" s="1848"/>
      <c r="BX99" s="1848"/>
      <c r="BY99" s="1848"/>
      <c r="BZ99" s="1848"/>
      <c r="CA99" s="1848"/>
      <c r="CB99" s="1848"/>
      <c r="CC99" s="1848"/>
      <c r="CD99" s="1848"/>
      <c r="CE99" s="1848"/>
      <c r="CF99" s="1848"/>
      <c r="CG99" s="1848"/>
      <c r="CH99" s="1848"/>
      <c r="CJ99" s="1848"/>
      <c r="CK99" s="1848"/>
      <c r="CL99" s="1848"/>
      <c r="CM99" s="1848"/>
      <c r="CN99" s="1848"/>
      <c r="CO99" s="1848"/>
      <c r="CP99" s="1848"/>
      <c r="CQ99" s="1848"/>
    </row>
    <row r="100" spans="2:95">
      <c r="B100" s="1"/>
      <c r="C100" s="1"/>
      <c r="D100" s="1"/>
      <c r="E100" s="1848"/>
      <c r="F100" s="1"/>
      <c r="G100" s="1"/>
      <c r="H100" s="1"/>
      <c r="I100" s="1"/>
      <c r="J100" s="1"/>
      <c r="K100" s="1848"/>
      <c r="L100" s="1848"/>
      <c r="M100" s="1848"/>
      <c r="N100" s="1848"/>
      <c r="O100" s="1848"/>
      <c r="P100" s="1848"/>
      <c r="Q100" s="1848"/>
      <c r="R100" s="1848"/>
      <c r="S100" s="1848"/>
      <c r="T100" s="1848"/>
      <c r="U100" s="1848"/>
      <c r="V100" s="1848"/>
      <c r="W100" s="1848"/>
      <c r="X100" s="1848"/>
      <c r="Y100" s="1848"/>
      <c r="Z100" s="1848"/>
      <c r="AA100" s="1848"/>
      <c r="AB100" s="1848"/>
      <c r="AC100" s="1848"/>
      <c r="AD100" s="1848"/>
      <c r="AE100" s="1848"/>
      <c r="AF100" s="1848"/>
      <c r="AG100" s="1848"/>
      <c r="AH100" s="1848"/>
      <c r="AI100" s="1848"/>
      <c r="AJ100" s="1848"/>
      <c r="AK100" s="1848"/>
      <c r="AL100" s="1848"/>
      <c r="AM100" s="1848"/>
      <c r="AN100" s="1848"/>
      <c r="AO100" s="1848"/>
      <c r="AP100" s="1848"/>
      <c r="AQ100" s="1848"/>
      <c r="AR100" s="1848"/>
      <c r="AS100" s="1848"/>
      <c r="AT100" s="1848"/>
      <c r="AU100" s="1848"/>
      <c r="AV100" s="1848"/>
      <c r="AW100" s="1848"/>
      <c r="AX100" s="1848"/>
      <c r="AY100" s="1848"/>
      <c r="AZ100" s="1848"/>
      <c r="BA100" s="1848"/>
      <c r="BB100" s="1848"/>
      <c r="BC100" s="1848"/>
      <c r="BD100" s="1848"/>
      <c r="BE100" s="1848"/>
      <c r="BF100" s="1848"/>
      <c r="BG100" s="1848"/>
      <c r="BH100" s="1848"/>
      <c r="BI100" s="1848"/>
      <c r="BJ100" s="1848"/>
      <c r="BK100" s="1848"/>
      <c r="BL100" s="1848"/>
      <c r="BM100" s="1848"/>
      <c r="BN100" s="1848"/>
      <c r="BO100" s="1848"/>
      <c r="BP100" s="1848"/>
      <c r="BQ100" s="1848"/>
      <c r="BR100" s="1848"/>
      <c r="BS100" s="1848"/>
      <c r="BT100" s="1848"/>
      <c r="BU100" s="1848"/>
      <c r="BV100" s="1848"/>
      <c r="BW100" s="1848"/>
      <c r="BX100" s="1848"/>
      <c r="BY100" s="1848"/>
      <c r="BZ100" s="1848"/>
      <c r="CA100" s="1848"/>
      <c r="CB100" s="1848"/>
      <c r="CC100" s="1848"/>
      <c r="CD100" s="1848"/>
      <c r="CE100" s="1848"/>
      <c r="CF100" s="1848"/>
      <c r="CG100" s="1848"/>
      <c r="CH100" s="1848"/>
      <c r="CJ100" s="1848"/>
      <c r="CK100" s="1848"/>
      <c r="CL100" s="1848"/>
      <c r="CM100" s="1848"/>
      <c r="CN100" s="1848"/>
      <c r="CO100" s="1848"/>
      <c r="CP100" s="1848"/>
      <c r="CQ100" s="1848"/>
    </row>
    <row r="101" spans="2:95">
      <c r="B101" s="1"/>
      <c r="C101" s="1"/>
      <c r="D101" s="1"/>
      <c r="E101" s="1848"/>
      <c r="F101" s="1"/>
      <c r="G101" s="1"/>
      <c r="H101" s="1"/>
      <c r="I101" s="1"/>
      <c r="J101" s="1"/>
      <c r="K101" s="1848"/>
      <c r="L101" s="1848"/>
      <c r="M101" s="1848"/>
      <c r="N101" s="1848"/>
      <c r="O101" s="1848"/>
      <c r="P101" s="1848"/>
      <c r="Q101" s="1848"/>
      <c r="R101" s="1848"/>
      <c r="S101" s="1848"/>
      <c r="T101" s="1848"/>
      <c r="U101" s="1848"/>
      <c r="V101" s="1848"/>
      <c r="W101" s="1848"/>
      <c r="X101" s="1848"/>
      <c r="Y101" s="1848"/>
      <c r="Z101" s="1848"/>
      <c r="AA101" s="1848"/>
      <c r="AB101" s="1848"/>
      <c r="AC101" s="1848"/>
      <c r="AD101" s="1848"/>
      <c r="AE101" s="1848"/>
      <c r="AF101" s="1848"/>
      <c r="AG101" s="1848"/>
      <c r="AH101" s="1848"/>
      <c r="AI101" s="1848"/>
      <c r="AJ101" s="1848"/>
      <c r="AK101" s="1848"/>
      <c r="AL101" s="1848"/>
      <c r="AM101" s="1848"/>
      <c r="AN101" s="1848"/>
      <c r="AO101" s="1848"/>
      <c r="AP101" s="1848"/>
      <c r="AQ101" s="1848"/>
      <c r="AR101" s="1848"/>
      <c r="AS101" s="1848"/>
      <c r="AT101" s="1848"/>
      <c r="AU101" s="1848"/>
      <c r="AV101" s="1848"/>
      <c r="AW101" s="1848"/>
      <c r="AX101" s="1848"/>
      <c r="AY101" s="1848"/>
      <c r="AZ101" s="1848"/>
      <c r="BA101" s="1848"/>
      <c r="BB101" s="1848"/>
      <c r="BC101" s="1848"/>
      <c r="BD101" s="1848"/>
      <c r="BE101" s="1848"/>
      <c r="BF101" s="1848"/>
      <c r="BG101" s="1848"/>
      <c r="BH101" s="1848"/>
      <c r="BI101" s="1848"/>
      <c r="BJ101" s="1848"/>
      <c r="BK101" s="1848"/>
      <c r="BL101" s="1848"/>
      <c r="BM101" s="1848"/>
      <c r="BN101" s="1848"/>
      <c r="BO101" s="1848"/>
      <c r="BP101" s="1848"/>
      <c r="BQ101" s="1848"/>
      <c r="BR101" s="1848"/>
      <c r="BS101" s="1848"/>
      <c r="BT101" s="1848"/>
      <c r="BU101" s="1848"/>
      <c r="BV101" s="1848"/>
      <c r="BW101" s="1848"/>
      <c r="BX101" s="1848"/>
      <c r="BY101" s="1848"/>
      <c r="BZ101" s="1848"/>
      <c r="CA101" s="1848"/>
      <c r="CB101" s="1848"/>
      <c r="CC101" s="1848"/>
      <c r="CD101" s="1848"/>
      <c r="CE101" s="1848"/>
      <c r="CF101" s="1848"/>
      <c r="CG101" s="1848"/>
      <c r="CH101" s="1848"/>
      <c r="CJ101" s="1848"/>
      <c r="CK101" s="1848"/>
      <c r="CL101" s="1848"/>
      <c r="CM101" s="1848"/>
      <c r="CN101" s="1848"/>
      <c r="CO101" s="1848"/>
      <c r="CP101" s="1848"/>
      <c r="CQ101" s="1848"/>
    </row>
    <row r="102" spans="2:95">
      <c r="B102" s="1"/>
      <c r="C102" s="1"/>
      <c r="D102" s="1"/>
      <c r="E102" s="1848"/>
      <c r="F102" s="1"/>
      <c r="G102" s="1"/>
      <c r="H102" s="1"/>
      <c r="I102" s="1"/>
      <c r="J102" s="1"/>
      <c r="K102" s="1848"/>
      <c r="L102" s="1848"/>
      <c r="M102" s="1848"/>
      <c r="N102" s="1848"/>
      <c r="O102" s="1848"/>
      <c r="P102" s="1848"/>
      <c r="Q102" s="1848"/>
      <c r="R102" s="1848"/>
      <c r="S102" s="1848"/>
      <c r="T102" s="1848"/>
      <c r="U102" s="1848"/>
      <c r="V102" s="1848"/>
      <c r="W102" s="1848"/>
      <c r="X102" s="1848"/>
      <c r="Y102" s="1848"/>
      <c r="Z102" s="1848"/>
      <c r="AA102" s="1848"/>
      <c r="AB102" s="1848"/>
      <c r="AC102" s="1848"/>
      <c r="AD102" s="1848"/>
      <c r="AE102" s="1848"/>
      <c r="AF102" s="1848"/>
      <c r="AG102" s="1848"/>
      <c r="AH102" s="1848"/>
      <c r="AI102" s="1848"/>
      <c r="AJ102" s="1848"/>
      <c r="AK102" s="1848"/>
      <c r="AL102" s="1848"/>
      <c r="AM102" s="1848"/>
      <c r="AN102" s="1848"/>
      <c r="AO102" s="1848"/>
      <c r="AP102" s="1848"/>
      <c r="AQ102" s="1848"/>
      <c r="AR102" s="1848"/>
      <c r="AS102" s="1848"/>
      <c r="AT102" s="1848"/>
      <c r="AU102" s="1848"/>
      <c r="AV102" s="1848"/>
      <c r="AW102" s="1848"/>
      <c r="AX102" s="1848"/>
      <c r="AY102" s="1848"/>
      <c r="AZ102" s="1848"/>
      <c r="BA102" s="1848"/>
      <c r="BB102" s="1848"/>
      <c r="BC102" s="1848"/>
      <c r="BD102" s="1848"/>
      <c r="BE102" s="1848"/>
      <c r="BF102" s="1848"/>
      <c r="BG102" s="1848"/>
      <c r="BH102" s="1848"/>
      <c r="BI102" s="1848"/>
      <c r="BJ102" s="1848"/>
      <c r="BK102" s="1848"/>
      <c r="BL102" s="1848"/>
      <c r="BM102" s="1848"/>
      <c r="BN102" s="1848"/>
      <c r="BO102" s="1848"/>
      <c r="BP102" s="1848"/>
      <c r="BQ102" s="1848"/>
      <c r="BR102" s="1848"/>
      <c r="BS102" s="1848"/>
      <c r="BT102" s="1848"/>
      <c r="BU102" s="1848"/>
      <c r="BV102" s="1848"/>
      <c r="BW102" s="1848"/>
      <c r="BX102" s="1848"/>
      <c r="BY102" s="1848"/>
      <c r="BZ102" s="1848"/>
      <c r="CA102" s="1848"/>
      <c r="CB102" s="1848"/>
      <c r="CC102" s="1848"/>
      <c r="CD102" s="1848"/>
      <c r="CE102" s="1848"/>
      <c r="CF102" s="1848"/>
      <c r="CG102" s="1848"/>
      <c r="CH102" s="1848"/>
      <c r="CJ102" s="1848"/>
      <c r="CK102" s="1848"/>
      <c r="CL102" s="1848"/>
      <c r="CM102" s="1848"/>
      <c r="CN102" s="1848"/>
      <c r="CO102" s="1848"/>
      <c r="CP102" s="1848"/>
      <c r="CQ102" s="1848"/>
    </row>
    <row r="103" spans="2:95">
      <c r="B103" s="1"/>
      <c r="C103" s="1"/>
      <c r="D103" s="1"/>
      <c r="E103" s="1848"/>
      <c r="F103" s="1"/>
      <c r="G103" s="1"/>
      <c r="H103" s="1"/>
      <c r="I103" s="1"/>
      <c r="J103" s="1"/>
      <c r="K103" s="1848"/>
      <c r="L103" s="1848"/>
      <c r="M103" s="1848"/>
      <c r="N103" s="1848"/>
      <c r="O103" s="1848"/>
      <c r="P103" s="1848"/>
      <c r="Q103" s="1848"/>
      <c r="R103" s="1848"/>
      <c r="S103" s="1848"/>
      <c r="T103" s="1848"/>
      <c r="U103" s="1848"/>
      <c r="V103" s="1848"/>
      <c r="W103" s="1848"/>
      <c r="X103" s="1848"/>
      <c r="Y103" s="1848"/>
      <c r="Z103" s="1848"/>
      <c r="AA103" s="1848"/>
      <c r="AB103" s="1848"/>
      <c r="AC103" s="1848"/>
      <c r="AD103" s="1848"/>
      <c r="AE103" s="1848"/>
      <c r="AF103" s="1848"/>
      <c r="AG103" s="1848"/>
      <c r="AH103" s="1848"/>
      <c r="AI103" s="1848"/>
      <c r="AJ103" s="1848"/>
      <c r="AK103" s="1848"/>
      <c r="AL103" s="1848"/>
      <c r="AM103" s="1848"/>
      <c r="AN103" s="1848"/>
      <c r="AO103" s="1848"/>
      <c r="AP103" s="1848"/>
      <c r="AQ103" s="1848"/>
      <c r="AR103" s="1848"/>
      <c r="AS103" s="1848"/>
      <c r="AT103" s="1848"/>
      <c r="AU103" s="1848"/>
      <c r="AV103" s="1848"/>
      <c r="AW103" s="1848"/>
      <c r="AX103" s="1848"/>
      <c r="AY103" s="1848"/>
      <c r="AZ103" s="1848"/>
      <c r="BA103" s="1848"/>
      <c r="BB103" s="1848"/>
      <c r="BC103" s="1848"/>
      <c r="BD103" s="1848"/>
      <c r="BE103" s="1848"/>
      <c r="BF103" s="1848"/>
      <c r="BG103" s="1848"/>
      <c r="BH103" s="1848"/>
      <c r="BI103" s="1848"/>
      <c r="BJ103" s="1848"/>
      <c r="BK103" s="1848"/>
      <c r="BL103" s="1848"/>
      <c r="BM103" s="1848"/>
      <c r="BN103" s="1848"/>
      <c r="BO103" s="1848"/>
      <c r="BP103" s="1848"/>
      <c r="BQ103" s="1848"/>
      <c r="BR103" s="1848"/>
      <c r="BS103" s="1848"/>
      <c r="BT103" s="1848"/>
      <c r="BU103" s="1848"/>
      <c r="BV103" s="1848"/>
      <c r="BW103" s="1848"/>
      <c r="BX103" s="1848"/>
      <c r="BY103" s="1848"/>
      <c r="BZ103" s="1848"/>
      <c r="CA103" s="1848"/>
      <c r="CB103" s="1848"/>
      <c r="CC103" s="1848"/>
      <c r="CD103" s="1848"/>
      <c r="CE103" s="1848"/>
      <c r="CF103" s="1848"/>
      <c r="CG103" s="1848"/>
      <c r="CH103" s="1848"/>
      <c r="CJ103" s="1848"/>
      <c r="CK103" s="1848"/>
      <c r="CL103" s="1848"/>
      <c r="CM103" s="1848"/>
      <c r="CN103" s="1848"/>
      <c r="CO103" s="1848"/>
      <c r="CP103" s="1848"/>
      <c r="CQ103" s="1848"/>
    </row>
    <row r="104" spans="2:95">
      <c r="B104" s="1"/>
      <c r="C104" s="1"/>
      <c r="D104" s="1"/>
      <c r="E104" s="1848"/>
      <c r="F104" s="1"/>
      <c r="G104" s="1"/>
      <c r="H104" s="1"/>
      <c r="I104" s="1"/>
      <c r="J104" s="1"/>
      <c r="K104" s="1848"/>
      <c r="L104" s="1848"/>
      <c r="M104" s="1848"/>
      <c r="N104" s="1848"/>
      <c r="O104" s="1848"/>
      <c r="P104" s="1848"/>
      <c r="Q104" s="1848"/>
      <c r="R104" s="1848"/>
      <c r="S104" s="1848"/>
      <c r="T104" s="1848"/>
      <c r="U104" s="1848"/>
      <c r="V104" s="1848"/>
      <c r="W104" s="1848"/>
      <c r="X104" s="1848"/>
      <c r="Y104" s="1848"/>
      <c r="Z104" s="1848"/>
      <c r="AA104" s="1848"/>
      <c r="AB104" s="1848"/>
      <c r="AC104" s="1848"/>
      <c r="AD104" s="1848"/>
      <c r="AE104" s="1848"/>
      <c r="AF104" s="1848"/>
      <c r="AG104" s="1848"/>
      <c r="AH104" s="1848"/>
      <c r="AI104" s="1848"/>
      <c r="AJ104" s="1848"/>
      <c r="AK104" s="1848"/>
      <c r="AL104" s="1848"/>
      <c r="AM104" s="1848"/>
      <c r="AN104" s="1848"/>
      <c r="AO104" s="1848"/>
      <c r="AP104" s="1848"/>
      <c r="AQ104" s="1848"/>
      <c r="AR104" s="1848"/>
      <c r="AS104" s="1848"/>
      <c r="AT104" s="1848"/>
      <c r="AU104" s="1848"/>
      <c r="AV104" s="1848"/>
      <c r="AW104" s="1848"/>
      <c r="AX104" s="1848"/>
      <c r="AY104" s="1848"/>
      <c r="AZ104" s="1848"/>
      <c r="BA104" s="1848"/>
      <c r="BB104" s="1848"/>
      <c r="BC104" s="1848"/>
      <c r="BD104" s="1848"/>
      <c r="BE104" s="1848"/>
      <c r="BF104" s="1848"/>
      <c r="BG104" s="1848"/>
      <c r="BH104" s="1848"/>
      <c r="BI104" s="1848"/>
      <c r="BJ104" s="1848"/>
      <c r="BK104" s="1848"/>
      <c r="BL104" s="1848"/>
      <c r="BM104" s="1848"/>
      <c r="BN104" s="1848"/>
      <c r="BO104" s="1848"/>
      <c r="BP104" s="1848"/>
      <c r="BQ104" s="1848"/>
      <c r="BR104" s="1848"/>
      <c r="BS104" s="1848"/>
      <c r="BT104" s="1848"/>
      <c r="BU104" s="1848"/>
      <c r="BV104" s="1848"/>
      <c r="BW104" s="1848"/>
      <c r="BX104" s="1848"/>
      <c r="BY104" s="1848"/>
      <c r="BZ104" s="1848"/>
      <c r="CA104" s="1848"/>
      <c r="CB104" s="1848"/>
      <c r="CC104" s="1848"/>
      <c r="CD104" s="1848"/>
      <c r="CE104" s="1848"/>
      <c r="CF104" s="1848"/>
      <c r="CG104" s="1848"/>
      <c r="CH104" s="1848"/>
      <c r="CJ104" s="1848"/>
      <c r="CK104" s="1848"/>
      <c r="CL104" s="1848"/>
      <c r="CM104" s="1848"/>
      <c r="CN104" s="1848"/>
      <c r="CO104" s="1848"/>
      <c r="CP104" s="1848"/>
      <c r="CQ104" s="1848"/>
    </row>
    <row r="105" spans="2:95">
      <c r="B105" s="1"/>
      <c r="C105" s="1"/>
      <c r="D105" s="1"/>
      <c r="E105" s="1848"/>
      <c r="F105" s="1"/>
      <c r="G105" s="1"/>
      <c r="H105" s="1"/>
      <c r="I105" s="1"/>
      <c r="J105" s="1"/>
      <c r="K105" s="1848"/>
      <c r="L105" s="1848"/>
      <c r="M105" s="1848"/>
      <c r="N105" s="1848"/>
      <c r="O105" s="1848"/>
      <c r="P105" s="1848"/>
      <c r="Q105" s="1848"/>
      <c r="R105" s="1848"/>
      <c r="S105" s="1848"/>
      <c r="T105" s="1848"/>
      <c r="U105" s="1848"/>
      <c r="V105" s="1848"/>
      <c r="W105" s="1848"/>
      <c r="X105" s="1848"/>
      <c r="Y105" s="1848"/>
      <c r="Z105" s="1848"/>
      <c r="AA105" s="1848"/>
      <c r="AB105" s="1848"/>
      <c r="AC105" s="1848"/>
      <c r="AD105" s="1848"/>
      <c r="AE105" s="1848"/>
      <c r="AF105" s="1848"/>
      <c r="AG105" s="1848"/>
      <c r="AH105" s="1848"/>
      <c r="AI105" s="1848"/>
      <c r="AJ105" s="1848"/>
      <c r="AK105" s="1848"/>
      <c r="AL105" s="1848"/>
      <c r="AM105" s="1848"/>
      <c r="AN105" s="1848"/>
      <c r="AO105" s="1848"/>
      <c r="AP105" s="1848"/>
      <c r="AQ105" s="1848"/>
      <c r="AR105" s="1848"/>
      <c r="AS105" s="1848"/>
      <c r="AT105" s="1848"/>
      <c r="AU105" s="1848"/>
      <c r="AV105" s="1848"/>
      <c r="AW105" s="1848"/>
      <c r="AX105" s="1848"/>
      <c r="AY105" s="1848"/>
      <c r="AZ105" s="1848"/>
      <c r="BA105" s="1848"/>
      <c r="BB105" s="1848"/>
      <c r="BC105" s="1848"/>
      <c r="BD105" s="1848"/>
      <c r="BE105" s="1848"/>
      <c r="BF105" s="1848"/>
      <c r="BG105" s="1848"/>
      <c r="BH105" s="1848"/>
      <c r="BI105" s="1848"/>
      <c r="BJ105" s="1848"/>
      <c r="BK105" s="1848"/>
      <c r="BL105" s="1848"/>
      <c r="BM105" s="1848"/>
      <c r="BN105" s="1848"/>
      <c r="BO105" s="1848"/>
      <c r="BP105" s="1848"/>
      <c r="BQ105" s="1848"/>
      <c r="BR105" s="1848"/>
      <c r="BS105" s="1848"/>
      <c r="BT105" s="1848"/>
      <c r="BU105" s="1848"/>
      <c r="BV105" s="1848"/>
      <c r="BW105" s="1848"/>
      <c r="BX105" s="1848"/>
      <c r="BY105" s="1848"/>
      <c r="BZ105" s="1848"/>
      <c r="CA105" s="1848"/>
      <c r="CB105" s="1848"/>
      <c r="CC105" s="1848"/>
      <c r="CD105" s="1848"/>
      <c r="CE105" s="1848"/>
      <c r="CF105" s="1848"/>
      <c r="CG105" s="1848"/>
      <c r="CH105" s="1848"/>
      <c r="CJ105" s="1848"/>
      <c r="CK105" s="1848"/>
      <c r="CL105" s="1848"/>
      <c r="CM105" s="1848"/>
      <c r="CN105" s="1848"/>
      <c r="CO105" s="1848"/>
      <c r="CP105" s="1848"/>
      <c r="CQ105" s="1848"/>
    </row>
    <row r="106" spans="2:95">
      <c r="B106" s="1"/>
      <c r="C106" s="1"/>
      <c r="D106" s="1"/>
      <c r="E106" s="1848"/>
      <c r="F106" s="1"/>
      <c r="G106" s="1"/>
      <c r="H106" s="1"/>
      <c r="I106" s="1"/>
      <c r="J106" s="1"/>
      <c r="K106" s="1848"/>
      <c r="L106" s="1848"/>
      <c r="M106" s="1848"/>
      <c r="N106" s="1848"/>
      <c r="O106" s="1848"/>
      <c r="P106" s="1848"/>
      <c r="Q106" s="1848"/>
      <c r="R106" s="1848"/>
      <c r="S106" s="1848"/>
      <c r="T106" s="1848"/>
      <c r="U106" s="1848"/>
      <c r="V106" s="1848"/>
      <c r="W106" s="1848"/>
      <c r="X106" s="1848"/>
      <c r="Y106" s="1848"/>
      <c r="Z106" s="1848"/>
      <c r="AA106" s="1848"/>
      <c r="AB106" s="1848"/>
      <c r="AC106" s="1848"/>
      <c r="AD106" s="1848"/>
      <c r="AE106" s="1848"/>
      <c r="AF106" s="1848"/>
      <c r="AG106" s="1848"/>
      <c r="AH106" s="1848"/>
      <c r="AI106" s="1848"/>
      <c r="AJ106" s="1848"/>
      <c r="AK106" s="1848"/>
      <c r="AL106" s="1848"/>
      <c r="AM106" s="1848"/>
      <c r="AN106" s="1848"/>
      <c r="AO106" s="1848"/>
      <c r="AP106" s="1848"/>
      <c r="AQ106" s="1848"/>
      <c r="AR106" s="1848"/>
      <c r="AS106" s="1848"/>
      <c r="AT106" s="1848"/>
      <c r="AU106" s="1848"/>
      <c r="AV106" s="1848"/>
      <c r="AW106" s="1848"/>
      <c r="AX106" s="1848"/>
      <c r="AY106" s="1848"/>
      <c r="AZ106" s="1848"/>
      <c r="BA106" s="1848"/>
      <c r="BB106" s="1848"/>
      <c r="BC106" s="1848"/>
      <c r="BD106" s="1848"/>
      <c r="BE106" s="1848"/>
      <c r="BF106" s="1848"/>
      <c r="BG106" s="1848"/>
      <c r="BH106" s="1848"/>
      <c r="BI106" s="1848"/>
      <c r="BJ106" s="1848"/>
      <c r="BK106" s="1848"/>
      <c r="BL106" s="1848"/>
      <c r="BM106" s="1848"/>
      <c r="BN106" s="1848"/>
      <c r="BO106" s="1848"/>
      <c r="BP106" s="1848"/>
      <c r="BQ106" s="1848"/>
      <c r="BR106" s="1848"/>
      <c r="BS106" s="1848"/>
      <c r="BT106" s="1848"/>
      <c r="BU106" s="1848"/>
      <c r="BV106" s="1848"/>
      <c r="BW106" s="1848"/>
      <c r="BX106" s="1848"/>
      <c r="BY106" s="1848"/>
      <c r="BZ106" s="1848"/>
      <c r="CA106" s="1848"/>
      <c r="CB106" s="1848"/>
      <c r="CC106" s="1848"/>
      <c r="CD106" s="1848"/>
      <c r="CE106" s="1848"/>
      <c r="CF106" s="1848"/>
      <c r="CG106" s="1848"/>
      <c r="CH106" s="1848"/>
      <c r="CJ106" s="1848"/>
      <c r="CK106" s="1848"/>
      <c r="CL106" s="1848"/>
      <c r="CM106" s="1848"/>
      <c r="CN106" s="1848"/>
      <c r="CO106" s="1848"/>
      <c r="CP106" s="1848"/>
      <c r="CQ106" s="1848"/>
    </row>
    <row r="107" spans="2:95">
      <c r="B107" s="1"/>
      <c r="C107" s="1"/>
      <c r="D107" s="1"/>
      <c r="E107" s="1848"/>
      <c r="F107" s="1"/>
      <c r="G107" s="1"/>
      <c r="H107" s="1"/>
      <c r="I107" s="1"/>
      <c r="J107" s="1"/>
      <c r="K107" s="1848"/>
      <c r="L107" s="1848"/>
      <c r="M107" s="1848"/>
      <c r="N107" s="1848"/>
      <c r="O107" s="1848"/>
      <c r="P107" s="1848"/>
      <c r="Q107" s="1848"/>
      <c r="R107" s="1848"/>
      <c r="S107" s="1848"/>
      <c r="T107" s="1848"/>
      <c r="U107" s="1848"/>
      <c r="V107" s="1848"/>
      <c r="W107" s="1848"/>
      <c r="X107" s="1848"/>
      <c r="Y107" s="1848"/>
      <c r="Z107" s="1848"/>
      <c r="AA107" s="1848"/>
      <c r="AB107" s="1848"/>
      <c r="AC107" s="1848"/>
      <c r="AD107" s="1848"/>
      <c r="AE107" s="1848"/>
      <c r="AF107" s="1848"/>
      <c r="AG107" s="1848"/>
      <c r="AH107" s="1848"/>
      <c r="AI107" s="1848"/>
      <c r="AJ107" s="1848"/>
      <c r="AK107" s="1848"/>
      <c r="AL107" s="1848"/>
      <c r="AM107" s="1848"/>
      <c r="AN107" s="1848"/>
      <c r="AO107" s="1848"/>
      <c r="AP107" s="1848"/>
      <c r="AQ107" s="1848"/>
      <c r="AR107" s="1848"/>
      <c r="AS107" s="1848"/>
      <c r="AT107" s="1848"/>
      <c r="AU107" s="1848"/>
      <c r="AV107" s="1848"/>
      <c r="AW107" s="1848"/>
      <c r="AX107" s="1848"/>
      <c r="AY107" s="1848"/>
      <c r="AZ107" s="1848"/>
      <c r="BA107" s="1848"/>
      <c r="BB107" s="1848"/>
      <c r="BC107" s="1848"/>
      <c r="BD107" s="1848"/>
      <c r="BE107" s="1848"/>
      <c r="BF107" s="1848"/>
      <c r="BG107" s="1848"/>
      <c r="BH107" s="1848"/>
      <c r="BI107" s="1848"/>
      <c r="BJ107" s="1848"/>
      <c r="BK107" s="1848"/>
      <c r="BL107" s="1848"/>
      <c r="BM107" s="1848"/>
      <c r="BN107" s="1848"/>
      <c r="BO107" s="1848"/>
      <c r="BP107" s="1848"/>
      <c r="BQ107" s="1848"/>
      <c r="BR107" s="1848"/>
      <c r="BS107" s="1848"/>
      <c r="BT107" s="1848"/>
      <c r="BU107" s="1848"/>
      <c r="BV107" s="1848"/>
      <c r="BW107" s="1848"/>
      <c r="BX107" s="1848"/>
      <c r="BY107" s="1848"/>
      <c r="BZ107" s="1848"/>
      <c r="CA107" s="1848"/>
      <c r="CB107" s="1848"/>
      <c r="CC107" s="1848"/>
      <c r="CD107" s="1848"/>
      <c r="CE107" s="1848"/>
      <c r="CF107" s="1848"/>
      <c r="CG107" s="1848"/>
      <c r="CH107" s="1848"/>
      <c r="CJ107" s="1848"/>
      <c r="CK107" s="1848"/>
      <c r="CL107" s="1848"/>
      <c r="CM107" s="1848"/>
      <c r="CN107" s="1848"/>
      <c r="CO107" s="1848"/>
      <c r="CP107" s="1848"/>
      <c r="CQ107" s="1848"/>
    </row>
    <row r="108" spans="2:95">
      <c r="B108" s="1"/>
      <c r="C108" s="1"/>
      <c r="D108" s="1"/>
      <c r="E108" s="1848"/>
      <c r="F108" s="1"/>
      <c r="G108" s="1"/>
      <c r="H108" s="1"/>
      <c r="I108" s="1"/>
      <c r="J108" s="1"/>
      <c r="K108" s="1848"/>
      <c r="L108" s="1848"/>
      <c r="M108" s="1848"/>
      <c r="N108" s="1848"/>
      <c r="O108" s="1848"/>
      <c r="P108" s="1848"/>
      <c r="Q108" s="1848"/>
      <c r="R108" s="1848"/>
      <c r="S108" s="1848"/>
      <c r="T108" s="1848"/>
      <c r="U108" s="1848"/>
      <c r="V108" s="1848"/>
      <c r="W108" s="1848"/>
      <c r="X108" s="1848"/>
      <c r="Y108" s="1848"/>
      <c r="Z108" s="1848"/>
      <c r="AA108" s="1848"/>
      <c r="AB108" s="1848"/>
      <c r="AC108" s="1848"/>
      <c r="AD108" s="1848"/>
      <c r="AE108" s="1848"/>
      <c r="AF108" s="1848"/>
      <c r="AG108" s="1848"/>
      <c r="AH108" s="1848"/>
      <c r="AI108" s="1848"/>
      <c r="AJ108" s="1848"/>
      <c r="AK108" s="1848"/>
      <c r="AL108" s="1848"/>
      <c r="AM108" s="1848"/>
      <c r="AN108" s="1848"/>
      <c r="AO108" s="1848"/>
      <c r="AP108" s="1848"/>
      <c r="AQ108" s="1848"/>
      <c r="AR108" s="1848"/>
      <c r="AS108" s="1848"/>
      <c r="AT108" s="1848"/>
      <c r="AU108" s="1848"/>
      <c r="AV108" s="1848"/>
      <c r="AW108" s="1848"/>
      <c r="AX108" s="1848"/>
      <c r="AY108" s="1848"/>
      <c r="AZ108" s="1848"/>
      <c r="BA108" s="1848"/>
      <c r="BB108" s="1848"/>
      <c r="BC108" s="1848"/>
      <c r="BD108" s="1848"/>
      <c r="BE108" s="1848"/>
      <c r="BF108" s="1848"/>
      <c r="BG108" s="1848"/>
      <c r="BH108" s="1848"/>
      <c r="BI108" s="1848"/>
      <c r="BJ108" s="1848"/>
      <c r="BK108" s="1848"/>
      <c r="BL108" s="1848"/>
      <c r="BM108" s="1848"/>
      <c r="BN108" s="1848"/>
      <c r="BO108" s="1848"/>
      <c r="BP108" s="1848"/>
      <c r="BQ108" s="1848"/>
      <c r="BR108" s="1848"/>
      <c r="BS108" s="1848"/>
      <c r="BT108" s="1848"/>
      <c r="BU108" s="1848"/>
      <c r="BV108" s="1848"/>
      <c r="BW108" s="1848"/>
      <c r="BX108" s="1848"/>
      <c r="BY108" s="1848"/>
      <c r="BZ108" s="1848"/>
      <c r="CA108" s="1848"/>
      <c r="CB108" s="1848"/>
      <c r="CC108" s="1848"/>
      <c r="CD108" s="1848"/>
      <c r="CE108" s="1848"/>
      <c r="CF108" s="1848"/>
      <c r="CG108" s="1848"/>
      <c r="CH108" s="1848"/>
      <c r="CJ108" s="1848"/>
      <c r="CK108" s="1848"/>
      <c r="CL108" s="1848"/>
      <c r="CM108" s="1848"/>
      <c r="CN108" s="1848"/>
      <c r="CO108" s="1848"/>
      <c r="CP108" s="1848"/>
      <c r="CQ108" s="1848"/>
    </row>
    <row r="109" spans="2:95">
      <c r="B109" s="1"/>
      <c r="C109" s="1"/>
      <c r="D109" s="1"/>
      <c r="E109" s="1848"/>
      <c r="F109" s="1"/>
      <c r="G109" s="1"/>
      <c r="H109" s="1"/>
      <c r="I109" s="1"/>
      <c r="J109" s="1"/>
      <c r="K109" s="1848"/>
      <c r="L109" s="1848"/>
      <c r="M109" s="1848"/>
      <c r="N109" s="1848"/>
      <c r="O109" s="1848"/>
      <c r="P109" s="1848"/>
      <c r="Q109" s="1848"/>
      <c r="R109" s="1848"/>
      <c r="S109" s="1848"/>
      <c r="T109" s="1848"/>
      <c r="U109" s="1848"/>
      <c r="V109" s="1848"/>
      <c r="W109" s="1848"/>
      <c r="X109" s="1848"/>
      <c r="Y109" s="1848"/>
      <c r="Z109" s="1848"/>
      <c r="AA109" s="1848"/>
      <c r="AB109" s="1848"/>
      <c r="AC109" s="1848"/>
      <c r="AD109" s="1848"/>
      <c r="AE109" s="1848"/>
      <c r="AF109" s="1848"/>
      <c r="AG109" s="1848"/>
      <c r="AH109" s="1848"/>
      <c r="AI109" s="1848"/>
      <c r="AJ109" s="1848"/>
      <c r="AK109" s="1848"/>
      <c r="AL109" s="1848"/>
      <c r="AM109" s="1848"/>
      <c r="AN109" s="1848"/>
      <c r="AO109" s="1848"/>
      <c r="AP109" s="1848"/>
      <c r="AQ109" s="1848"/>
      <c r="AR109" s="1848"/>
      <c r="AS109" s="1848"/>
      <c r="AT109" s="1848"/>
      <c r="AU109" s="1848"/>
      <c r="AV109" s="1848"/>
      <c r="AW109" s="1848"/>
      <c r="AX109" s="1848"/>
      <c r="AY109" s="1848"/>
      <c r="AZ109" s="1848"/>
      <c r="BA109" s="1848"/>
      <c r="BB109" s="1848"/>
      <c r="BC109" s="1848"/>
      <c r="BD109" s="1848"/>
      <c r="BE109" s="1848"/>
      <c r="BF109" s="1848"/>
      <c r="BG109" s="1848"/>
      <c r="BH109" s="1848"/>
      <c r="BI109" s="1848"/>
      <c r="BJ109" s="1848"/>
      <c r="BK109" s="1848"/>
      <c r="BL109" s="1848"/>
      <c r="BM109" s="1848"/>
      <c r="BN109" s="1848"/>
      <c r="BO109" s="1848"/>
      <c r="BP109" s="1848"/>
      <c r="BQ109" s="1848"/>
      <c r="BR109" s="1848"/>
      <c r="BS109" s="1848"/>
      <c r="BT109" s="1848"/>
      <c r="BU109" s="1848"/>
      <c r="BV109" s="1848"/>
      <c r="BW109" s="1848"/>
      <c r="BX109" s="1848"/>
      <c r="BY109" s="1848"/>
      <c r="BZ109" s="1848"/>
      <c r="CA109" s="1848"/>
      <c r="CB109" s="1848"/>
      <c r="CC109" s="1848"/>
      <c r="CD109" s="1848"/>
      <c r="CE109" s="1848"/>
      <c r="CF109" s="1848"/>
      <c r="CG109" s="1848"/>
      <c r="CH109" s="1848"/>
      <c r="CJ109" s="1848"/>
      <c r="CK109" s="1848"/>
      <c r="CL109" s="1848"/>
      <c r="CM109" s="1848"/>
      <c r="CN109" s="1848"/>
      <c r="CO109" s="1848"/>
      <c r="CP109" s="1848"/>
      <c r="CQ109" s="1848"/>
    </row>
    <row r="110" spans="2:95">
      <c r="B110" s="1"/>
      <c r="C110" s="1"/>
      <c r="D110" s="1"/>
      <c r="E110" s="1848"/>
      <c r="F110" s="1"/>
      <c r="G110" s="1"/>
      <c r="H110" s="1"/>
      <c r="I110" s="1"/>
      <c r="J110" s="1"/>
      <c r="K110" s="1848"/>
      <c r="L110" s="1848"/>
      <c r="M110" s="1848"/>
      <c r="N110" s="1848"/>
      <c r="O110" s="1848"/>
      <c r="P110" s="1848"/>
      <c r="Q110" s="1848"/>
      <c r="R110" s="1848"/>
      <c r="S110" s="1848"/>
      <c r="T110" s="1848"/>
      <c r="U110" s="1848"/>
      <c r="V110" s="1848"/>
      <c r="W110" s="1848"/>
      <c r="X110" s="1848"/>
      <c r="Y110" s="1848"/>
      <c r="Z110" s="1848"/>
      <c r="AA110" s="1848"/>
      <c r="AB110" s="1848"/>
      <c r="AC110" s="1848"/>
      <c r="AD110" s="1848"/>
      <c r="AE110" s="1848"/>
      <c r="AF110" s="1848"/>
      <c r="AG110" s="1848"/>
      <c r="AH110" s="1848"/>
      <c r="AI110" s="1848"/>
      <c r="AJ110" s="1848"/>
      <c r="AK110" s="1848"/>
      <c r="AL110" s="1848"/>
      <c r="AM110" s="1848"/>
      <c r="AN110" s="1848"/>
      <c r="AO110" s="1848"/>
      <c r="AP110" s="1848"/>
      <c r="AQ110" s="1848"/>
      <c r="AR110" s="1848"/>
      <c r="AS110" s="1848"/>
      <c r="AT110" s="1848"/>
      <c r="AU110" s="1848"/>
      <c r="AV110" s="1848"/>
      <c r="AW110" s="1848"/>
      <c r="AX110" s="1848"/>
      <c r="AY110" s="1848"/>
      <c r="AZ110" s="1848"/>
      <c r="BA110" s="1848"/>
      <c r="BB110" s="1848"/>
      <c r="BC110" s="1848"/>
      <c r="BD110" s="1848"/>
      <c r="BE110" s="1848"/>
      <c r="BF110" s="1848"/>
      <c r="BG110" s="1848"/>
      <c r="BH110" s="1848"/>
      <c r="BI110" s="1848"/>
      <c r="BJ110" s="1848"/>
      <c r="BK110" s="1848"/>
      <c r="BL110" s="1848"/>
      <c r="BM110" s="1848"/>
      <c r="BN110" s="1848"/>
      <c r="BO110" s="1848"/>
      <c r="BP110" s="1848"/>
      <c r="BQ110" s="1848"/>
      <c r="BR110" s="1848"/>
      <c r="BS110" s="1848"/>
      <c r="BT110" s="1848"/>
      <c r="BU110" s="1848"/>
      <c r="BV110" s="1848"/>
      <c r="BW110" s="1848"/>
      <c r="BX110" s="1848"/>
      <c r="BY110" s="1848"/>
      <c r="BZ110" s="1848"/>
      <c r="CA110" s="1848"/>
      <c r="CB110" s="1848"/>
      <c r="CC110" s="1848"/>
      <c r="CD110" s="1848"/>
      <c r="CE110" s="1848"/>
      <c r="CF110" s="1848"/>
      <c r="CG110" s="1848"/>
      <c r="CH110" s="1848"/>
      <c r="CJ110" s="1848"/>
      <c r="CK110" s="1848"/>
      <c r="CL110" s="1848"/>
      <c r="CM110" s="1848"/>
      <c r="CN110" s="1848"/>
      <c r="CO110" s="1848"/>
      <c r="CP110" s="1848"/>
      <c r="CQ110" s="1848"/>
    </row>
    <row r="111" spans="2:95">
      <c r="B111" s="1"/>
      <c r="C111" s="1"/>
      <c r="D111" s="1"/>
      <c r="E111" s="1"/>
      <c r="F111" s="1"/>
      <c r="G111" s="1"/>
      <c r="H111" s="1"/>
      <c r="I111" s="1"/>
      <c r="J111" s="1"/>
      <c r="K111" s="1848"/>
      <c r="L111" s="1848"/>
      <c r="M111" s="1848"/>
      <c r="N111" s="1848"/>
      <c r="O111" s="1848"/>
      <c r="P111" s="1848"/>
      <c r="Q111" s="1848"/>
      <c r="R111" s="1848"/>
      <c r="S111" s="1848"/>
      <c r="T111" s="1848"/>
      <c r="U111" s="1848"/>
      <c r="V111" s="1848"/>
      <c r="W111" s="1848"/>
      <c r="X111" s="1848"/>
      <c r="Y111" s="1848"/>
      <c r="Z111" s="1848"/>
      <c r="AA111" s="1848"/>
      <c r="AB111" s="1848"/>
      <c r="AC111" s="1848"/>
      <c r="AD111" s="1848"/>
      <c r="AE111" s="1848"/>
      <c r="AF111" s="1848"/>
      <c r="AG111" s="1848"/>
      <c r="AH111" s="1848"/>
      <c r="AI111" s="1848"/>
      <c r="AJ111" s="1848"/>
      <c r="AK111" s="1848"/>
      <c r="AL111" s="1848"/>
      <c r="AM111" s="1848"/>
      <c r="AN111" s="1848"/>
      <c r="AO111" s="1848"/>
      <c r="AP111" s="1848"/>
      <c r="AQ111" s="1848"/>
      <c r="AR111" s="1848"/>
      <c r="AS111" s="1848"/>
      <c r="AT111" s="1848"/>
      <c r="AU111" s="1848"/>
      <c r="AV111" s="1848"/>
      <c r="AW111" s="1848"/>
      <c r="AX111" s="1848"/>
      <c r="AY111" s="1848"/>
      <c r="AZ111" s="1848"/>
      <c r="BA111" s="1848"/>
      <c r="BB111" s="1848"/>
      <c r="BC111" s="1848"/>
      <c r="BD111" s="1848"/>
      <c r="BE111" s="1848"/>
      <c r="BF111" s="1848"/>
      <c r="BG111" s="1848"/>
      <c r="BH111" s="1848"/>
      <c r="BI111" s="1848"/>
      <c r="BJ111" s="1848"/>
      <c r="BK111" s="1848"/>
      <c r="BL111" s="1848"/>
      <c r="BM111" s="1848"/>
      <c r="BN111" s="1848"/>
      <c r="BO111" s="1848"/>
      <c r="BP111" s="1848"/>
      <c r="BQ111" s="1848"/>
      <c r="BR111" s="1848"/>
      <c r="BS111" s="1848"/>
      <c r="BT111" s="1848"/>
      <c r="BU111" s="1848"/>
      <c r="BV111" s="1848"/>
      <c r="BW111" s="1848"/>
      <c r="BX111" s="1848"/>
      <c r="BY111" s="1848"/>
      <c r="BZ111" s="1848"/>
      <c r="CA111" s="1848"/>
      <c r="CB111" s="1848"/>
      <c r="CC111" s="1848"/>
      <c r="CD111" s="1848"/>
      <c r="CE111" s="1848"/>
      <c r="CF111" s="1848"/>
      <c r="CG111" s="1848"/>
      <c r="CH111" s="1848"/>
      <c r="CJ111" s="1848"/>
      <c r="CK111" s="1848"/>
      <c r="CL111" s="1848"/>
      <c r="CM111" s="1848"/>
      <c r="CN111" s="1848"/>
      <c r="CO111" s="1848"/>
      <c r="CP111" s="1848"/>
      <c r="CQ111" s="1848"/>
    </row>
    <row r="112" spans="2:95">
      <c r="B112" s="1"/>
      <c r="C112" s="1"/>
      <c r="D112" s="1"/>
      <c r="E112" s="1"/>
      <c r="F112" s="1"/>
      <c r="G112" s="1"/>
      <c r="H112" s="1"/>
      <c r="I112" s="1"/>
      <c r="J112" s="1"/>
      <c r="K112" s="1848"/>
      <c r="L112" s="1848"/>
      <c r="M112" s="1848"/>
      <c r="N112" s="1848"/>
      <c r="O112" s="1848"/>
      <c r="P112" s="1848"/>
      <c r="Q112" s="1848"/>
      <c r="R112" s="1848"/>
      <c r="S112" s="1848"/>
      <c r="T112" s="1848"/>
      <c r="U112" s="1848"/>
      <c r="V112" s="1848"/>
      <c r="W112" s="1848"/>
      <c r="X112" s="1848"/>
      <c r="Y112" s="1848"/>
      <c r="Z112" s="1848"/>
      <c r="AA112" s="1848"/>
      <c r="AB112" s="1848"/>
      <c r="AC112" s="1848"/>
      <c r="AD112" s="1848"/>
      <c r="AE112" s="1848"/>
      <c r="AF112" s="1848"/>
      <c r="AG112" s="1848"/>
      <c r="AH112" s="1848"/>
      <c r="AI112" s="1848"/>
      <c r="AJ112" s="1848"/>
      <c r="AK112" s="1848"/>
      <c r="AL112" s="1848"/>
      <c r="AM112" s="1848"/>
      <c r="AN112" s="1848"/>
      <c r="AO112" s="1848"/>
      <c r="AP112" s="1848"/>
      <c r="AQ112" s="1848"/>
      <c r="AR112" s="1848"/>
      <c r="AS112" s="1848"/>
      <c r="AT112" s="1848"/>
      <c r="AU112" s="1848"/>
      <c r="AV112" s="1848"/>
      <c r="AW112" s="1848"/>
      <c r="AX112" s="1848"/>
      <c r="AY112" s="1848"/>
      <c r="AZ112" s="1848"/>
      <c r="BA112" s="1848"/>
      <c r="BB112" s="1848"/>
      <c r="BC112" s="1848"/>
      <c r="BD112" s="1848"/>
      <c r="BE112" s="1848"/>
      <c r="BF112" s="1848"/>
      <c r="BG112" s="1848"/>
      <c r="BH112" s="1848"/>
      <c r="BI112" s="1848"/>
      <c r="BJ112" s="1848"/>
      <c r="BK112" s="1848"/>
      <c r="BL112" s="1848"/>
      <c r="BM112" s="1848"/>
      <c r="BN112" s="1848"/>
      <c r="BO112" s="1848"/>
      <c r="BP112" s="1848"/>
      <c r="BQ112" s="1848"/>
      <c r="BR112" s="1848"/>
      <c r="BS112" s="1848"/>
      <c r="BT112" s="1848"/>
      <c r="BU112" s="1848"/>
      <c r="BV112" s="1848"/>
      <c r="BW112" s="1848"/>
      <c r="BX112" s="1848"/>
      <c r="BY112" s="1848"/>
      <c r="BZ112" s="1848"/>
      <c r="CA112" s="1848"/>
      <c r="CB112" s="1848"/>
      <c r="CC112" s="1848"/>
      <c r="CD112" s="1848"/>
      <c r="CE112" s="1848"/>
      <c r="CF112" s="1848"/>
      <c r="CG112" s="1848"/>
      <c r="CH112" s="1848"/>
      <c r="CJ112" s="1848"/>
      <c r="CK112" s="1848"/>
      <c r="CL112" s="1848"/>
      <c r="CM112" s="1848"/>
      <c r="CN112" s="1848"/>
      <c r="CO112" s="1848"/>
      <c r="CP112" s="1848"/>
      <c r="CQ112" s="1848"/>
    </row>
    <row r="113" spans="2:95">
      <c r="B113" s="1"/>
      <c r="C113" s="1"/>
      <c r="D113" s="1"/>
      <c r="E113" s="1"/>
      <c r="F113" s="1"/>
      <c r="G113" s="1"/>
      <c r="H113" s="1"/>
      <c r="I113" s="1"/>
      <c r="J113" s="1"/>
      <c r="K113" s="1848"/>
      <c r="L113" s="1848"/>
      <c r="M113" s="1848"/>
      <c r="N113" s="1848"/>
      <c r="O113" s="1848"/>
      <c r="P113" s="1848"/>
      <c r="Q113" s="1848"/>
      <c r="R113" s="1848"/>
      <c r="S113" s="1848"/>
      <c r="T113" s="1848"/>
      <c r="U113" s="1848"/>
      <c r="V113" s="1848"/>
      <c r="W113" s="1848"/>
      <c r="X113" s="1848"/>
      <c r="Y113" s="1848"/>
      <c r="Z113" s="1848"/>
      <c r="AA113" s="1848"/>
      <c r="AB113" s="1848"/>
      <c r="AC113" s="1848"/>
      <c r="AD113" s="1848"/>
      <c r="AE113" s="1848"/>
      <c r="AF113" s="1848"/>
      <c r="AG113" s="1848"/>
      <c r="AH113" s="1848"/>
      <c r="AI113" s="1848"/>
      <c r="AJ113" s="1848"/>
      <c r="AK113" s="1848"/>
      <c r="AL113" s="1848"/>
      <c r="AM113" s="1848"/>
      <c r="AN113" s="1848"/>
      <c r="AO113" s="1848"/>
      <c r="AP113" s="1848"/>
      <c r="AQ113" s="1848"/>
      <c r="AR113" s="1848"/>
      <c r="AS113" s="1848"/>
      <c r="AT113" s="1848"/>
      <c r="AU113" s="1848"/>
      <c r="AV113" s="1848"/>
      <c r="AW113" s="1848"/>
      <c r="AX113" s="1848"/>
      <c r="AY113" s="1848"/>
      <c r="AZ113" s="1848"/>
      <c r="BA113" s="1848"/>
      <c r="BB113" s="1848"/>
      <c r="BC113" s="1848"/>
      <c r="BD113" s="1848"/>
      <c r="BE113" s="1848"/>
      <c r="BF113" s="1848"/>
      <c r="BG113" s="1848"/>
      <c r="BH113" s="1848"/>
      <c r="BI113" s="1848"/>
      <c r="BJ113" s="1848"/>
      <c r="BK113" s="1848"/>
      <c r="BL113" s="1848"/>
      <c r="BM113" s="1848"/>
      <c r="BN113" s="1848"/>
      <c r="BO113" s="1848"/>
      <c r="BP113" s="1848"/>
      <c r="BQ113" s="1848"/>
      <c r="BR113" s="1848"/>
      <c r="BS113" s="1848"/>
      <c r="BT113" s="1848"/>
      <c r="BU113" s="1848"/>
      <c r="BV113" s="1848"/>
      <c r="BW113" s="1848"/>
      <c r="BX113" s="1848"/>
      <c r="BY113" s="1848"/>
      <c r="BZ113" s="1848"/>
      <c r="CA113" s="1848"/>
      <c r="CB113" s="1848"/>
      <c r="CC113" s="1848"/>
      <c r="CD113" s="1848"/>
      <c r="CE113" s="1848"/>
      <c r="CF113" s="1848"/>
      <c r="CG113" s="1848"/>
      <c r="CH113" s="1848"/>
      <c r="CJ113" s="1848"/>
      <c r="CK113" s="1848"/>
      <c r="CL113" s="1848"/>
      <c r="CM113" s="1848"/>
      <c r="CN113" s="1848"/>
      <c r="CO113" s="1848"/>
      <c r="CP113" s="1848"/>
      <c r="CQ113" s="1848"/>
    </row>
    <row r="114" spans="2:95">
      <c r="B114" s="1"/>
      <c r="C114" s="1"/>
      <c r="D114" s="1"/>
      <c r="E114" s="1"/>
      <c r="F114" s="1"/>
      <c r="G114" s="1"/>
      <c r="H114" s="1"/>
      <c r="I114" s="1"/>
      <c r="J114" s="1"/>
      <c r="K114" s="1848"/>
      <c r="L114" s="1848"/>
      <c r="M114" s="1848"/>
      <c r="N114" s="1848"/>
      <c r="O114" s="1848"/>
      <c r="P114" s="1848"/>
      <c r="Q114" s="1848"/>
      <c r="R114" s="1848"/>
      <c r="S114" s="1848"/>
      <c r="T114" s="1848"/>
      <c r="U114" s="1848"/>
      <c r="V114" s="1848"/>
      <c r="W114" s="1848"/>
      <c r="X114" s="1848"/>
      <c r="Y114" s="1848"/>
      <c r="Z114" s="1848"/>
      <c r="AA114" s="1848"/>
      <c r="AB114" s="1848"/>
      <c r="AC114" s="1848"/>
      <c r="AD114" s="1848"/>
      <c r="AE114" s="1848"/>
      <c r="AF114" s="1848"/>
      <c r="AG114" s="1848"/>
      <c r="AH114" s="1848"/>
      <c r="AI114" s="1848"/>
      <c r="AJ114" s="1848"/>
      <c r="AK114" s="1848"/>
      <c r="AL114" s="1848"/>
      <c r="AM114" s="1848"/>
      <c r="AN114" s="1848"/>
      <c r="AO114" s="1848"/>
      <c r="AP114" s="1848"/>
      <c r="AQ114" s="1848"/>
      <c r="AR114" s="1848"/>
      <c r="AS114" s="1848"/>
      <c r="AT114" s="1848"/>
      <c r="AU114" s="1848"/>
      <c r="AV114" s="1848"/>
      <c r="AW114" s="1848"/>
      <c r="AX114" s="1848"/>
      <c r="AY114" s="1848"/>
      <c r="AZ114" s="1848"/>
      <c r="BA114" s="1848"/>
      <c r="BB114" s="1848"/>
      <c r="BC114" s="1848"/>
      <c r="BD114" s="1848"/>
      <c r="BE114" s="1848"/>
      <c r="BF114" s="1848"/>
      <c r="BG114" s="1848"/>
      <c r="BH114" s="1848"/>
      <c r="BI114" s="1848"/>
      <c r="BJ114" s="1848"/>
      <c r="BK114" s="1848"/>
      <c r="BL114" s="1848"/>
      <c r="BM114" s="1848"/>
      <c r="BN114" s="1848"/>
      <c r="BO114" s="1848"/>
      <c r="BP114" s="1848"/>
      <c r="BQ114" s="1848"/>
      <c r="BR114" s="1848"/>
      <c r="BS114" s="1848"/>
      <c r="BT114" s="1848"/>
      <c r="BU114" s="1848"/>
      <c r="BV114" s="1848"/>
      <c r="BW114" s="1848"/>
      <c r="BX114" s="1848"/>
      <c r="BY114" s="1848"/>
      <c r="BZ114" s="1848"/>
      <c r="CA114" s="1848"/>
      <c r="CB114" s="1848"/>
      <c r="CC114" s="1848"/>
      <c r="CD114" s="1848"/>
      <c r="CE114" s="1848"/>
      <c r="CF114" s="1848"/>
      <c r="CG114" s="1848"/>
      <c r="CH114" s="1848"/>
      <c r="CJ114" s="1848"/>
      <c r="CK114" s="1848"/>
      <c r="CL114" s="1848"/>
      <c r="CM114" s="1848"/>
      <c r="CN114" s="1848"/>
      <c r="CO114" s="1848"/>
      <c r="CP114" s="1848"/>
      <c r="CQ114" s="1848"/>
    </row>
    <row r="115" spans="2:95">
      <c r="B115" s="1"/>
      <c r="C115" s="1"/>
      <c r="D115" s="1"/>
      <c r="E115" s="1"/>
      <c r="F115" s="1"/>
      <c r="G115" s="1"/>
      <c r="H115" s="1"/>
      <c r="I115" s="1"/>
      <c r="J115" s="1"/>
      <c r="K115" s="1848"/>
      <c r="L115" s="1848"/>
      <c r="M115" s="1848"/>
      <c r="N115" s="1848"/>
      <c r="O115" s="1848"/>
      <c r="P115" s="1848"/>
      <c r="Q115" s="1848"/>
      <c r="R115" s="1848"/>
      <c r="S115" s="1848"/>
      <c r="T115" s="1848"/>
      <c r="U115" s="1848"/>
      <c r="V115" s="1848"/>
      <c r="W115" s="1848"/>
      <c r="X115" s="1848"/>
      <c r="Y115" s="1848"/>
      <c r="Z115" s="1848"/>
      <c r="AA115" s="1848"/>
      <c r="AB115" s="1848"/>
      <c r="AC115" s="1848"/>
      <c r="AD115" s="1848"/>
      <c r="AE115" s="1848"/>
      <c r="AF115" s="1848"/>
      <c r="AG115" s="1848"/>
      <c r="AH115" s="1848"/>
      <c r="AI115" s="1848"/>
      <c r="AJ115" s="1848"/>
      <c r="AK115" s="1848"/>
      <c r="AL115" s="1848"/>
      <c r="AM115" s="1848"/>
      <c r="AN115" s="1848"/>
      <c r="AO115" s="1848"/>
      <c r="AP115" s="1848"/>
      <c r="AQ115" s="1848"/>
      <c r="AR115" s="1848"/>
      <c r="AS115" s="1848"/>
      <c r="AT115" s="1848"/>
      <c r="AU115" s="1848"/>
      <c r="AV115" s="1848"/>
      <c r="AW115" s="1848"/>
      <c r="AX115" s="1848"/>
      <c r="AY115" s="1848"/>
      <c r="AZ115" s="1848"/>
      <c r="BA115" s="1848"/>
      <c r="BB115" s="1848"/>
      <c r="BC115" s="1848"/>
      <c r="BD115" s="1848"/>
      <c r="BE115" s="1848"/>
      <c r="BF115" s="1848"/>
      <c r="BG115" s="1848"/>
      <c r="BH115" s="1848"/>
      <c r="BI115" s="1848"/>
      <c r="BJ115" s="1848"/>
      <c r="BK115" s="1848"/>
      <c r="BL115" s="1848"/>
      <c r="BM115" s="1848"/>
      <c r="BN115" s="1848"/>
      <c r="BO115" s="1848"/>
      <c r="BP115" s="1848"/>
      <c r="BQ115" s="1848"/>
      <c r="BR115" s="1848"/>
      <c r="BS115" s="1848"/>
      <c r="BT115" s="1848"/>
      <c r="BU115" s="1848"/>
      <c r="BV115" s="1848"/>
      <c r="BW115" s="1848"/>
      <c r="BX115" s="1848"/>
      <c r="BY115" s="1848"/>
      <c r="BZ115" s="1848"/>
      <c r="CA115" s="1848"/>
      <c r="CB115" s="1848"/>
      <c r="CC115" s="1848"/>
      <c r="CD115" s="1848"/>
      <c r="CE115" s="1848"/>
      <c r="CF115" s="1848"/>
      <c r="CG115" s="1848"/>
      <c r="CH115" s="1848"/>
      <c r="CJ115" s="1848"/>
      <c r="CK115" s="1848"/>
      <c r="CL115" s="1848"/>
      <c r="CM115" s="1848"/>
      <c r="CN115" s="1848"/>
      <c r="CO115" s="1848"/>
      <c r="CP115" s="1848"/>
      <c r="CQ115" s="1848"/>
    </row>
    <row r="116" spans="2:95">
      <c r="B116" s="1"/>
      <c r="C116" s="1"/>
      <c r="D116" s="1"/>
      <c r="E116" s="1"/>
      <c r="F116" s="1"/>
      <c r="G116" s="1"/>
      <c r="H116" s="1"/>
      <c r="I116" s="1"/>
      <c r="J116" s="1"/>
      <c r="K116" s="1848"/>
      <c r="L116" s="1848"/>
      <c r="M116" s="1848"/>
      <c r="N116" s="1848"/>
      <c r="O116" s="1848"/>
      <c r="P116" s="1848"/>
      <c r="Q116" s="1848"/>
      <c r="R116" s="1848"/>
      <c r="S116" s="1848"/>
      <c r="T116" s="1848"/>
      <c r="U116" s="1848"/>
      <c r="V116" s="1848"/>
      <c r="W116" s="1848"/>
      <c r="X116" s="1848"/>
      <c r="Y116" s="1848"/>
      <c r="Z116" s="1848"/>
      <c r="AA116" s="1848"/>
      <c r="AB116" s="1848"/>
      <c r="AC116" s="1848"/>
      <c r="AD116" s="1848"/>
      <c r="AE116" s="1848"/>
      <c r="AF116" s="1848"/>
      <c r="AG116" s="1848"/>
      <c r="AH116" s="1848"/>
      <c r="AI116" s="1848"/>
      <c r="AJ116" s="1848"/>
      <c r="AK116" s="1848"/>
      <c r="AL116" s="1848"/>
      <c r="AM116" s="1848"/>
      <c r="AN116" s="1848"/>
      <c r="AO116" s="1848"/>
      <c r="AP116" s="1848"/>
      <c r="AQ116" s="1848"/>
      <c r="AR116" s="1848"/>
      <c r="AS116" s="1848"/>
      <c r="AT116" s="1848"/>
      <c r="AU116" s="1848"/>
      <c r="AV116" s="1848"/>
      <c r="AW116" s="1848"/>
      <c r="AX116" s="1848"/>
      <c r="AY116" s="1848"/>
      <c r="AZ116" s="1848"/>
      <c r="BA116" s="1848"/>
      <c r="BB116" s="1848"/>
      <c r="BC116" s="1848"/>
      <c r="BD116" s="1848"/>
      <c r="BE116" s="1848"/>
      <c r="BF116" s="1848"/>
      <c r="BG116" s="1848"/>
      <c r="BH116" s="1848"/>
      <c r="BI116" s="1848"/>
      <c r="BJ116" s="1848"/>
      <c r="BK116" s="1848"/>
      <c r="BL116" s="1848"/>
      <c r="BM116" s="1848"/>
      <c r="BN116" s="1848"/>
      <c r="BO116" s="1848"/>
      <c r="BP116" s="1848"/>
      <c r="BQ116" s="1848"/>
      <c r="BR116" s="1848"/>
      <c r="BS116" s="1848"/>
      <c r="BT116" s="1848"/>
      <c r="BU116" s="1848"/>
      <c r="BV116" s="1848"/>
      <c r="BW116" s="1848"/>
      <c r="BX116" s="1848"/>
      <c r="BY116" s="1848"/>
      <c r="BZ116" s="1848"/>
      <c r="CA116" s="1848"/>
      <c r="CB116" s="1848"/>
      <c r="CC116" s="1848"/>
      <c r="CD116" s="1848"/>
      <c r="CE116" s="1848"/>
      <c r="CF116" s="1848"/>
      <c r="CG116" s="1848"/>
      <c r="CH116" s="1848"/>
      <c r="CJ116" s="1848"/>
      <c r="CK116" s="1848"/>
      <c r="CL116" s="1848"/>
      <c r="CM116" s="1848"/>
      <c r="CN116" s="1848"/>
      <c r="CO116" s="1848"/>
      <c r="CP116" s="1848"/>
      <c r="CQ116" s="1848"/>
    </row>
    <row r="117" spans="2:95">
      <c r="B117" s="1"/>
      <c r="C117" s="1"/>
      <c r="D117" s="1"/>
      <c r="E117" s="1"/>
      <c r="F117" s="1"/>
      <c r="G117" s="1"/>
      <c r="H117" s="1"/>
      <c r="I117" s="1"/>
      <c r="J117" s="1"/>
      <c r="K117" s="1848"/>
      <c r="L117" s="1848"/>
      <c r="M117" s="1848"/>
      <c r="N117" s="1848"/>
      <c r="O117" s="1848"/>
      <c r="P117" s="1848"/>
      <c r="Q117" s="1848"/>
      <c r="R117" s="1848"/>
      <c r="S117" s="1848"/>
      <c r="T117" s="1848"/>
      <c r="U117" s="1848"/>
      <c r="V117" s="1848"/>
      <c r="W117" s="1848"/>
      <c r="X117" s="1848"/>
      <c r="Y117" s="1848"/>
      <c r="Z117" s="1848"/>
      <c r="AA117" s="1848"/>
      <c r="AB117" s="1848"/>
      <c r="AC117" s="1848"/>
      <c r="AD117" s="1848"/>
      <c r="AE117" s="1848"/>
      <c r="AF117" s="1848"/>
      <c r="AG117" s="1848"/>
      <c r="AH117" s="1848"/>
      <c r="AI117" s="1848"/>
      <c r="AJ117" s="1848"/>
      <c r="AK117" s="1848"/>
      <c r="AL117" s="1848"/>
      <c r="AM117" s="1848"/>
      <c r="AN117" s="1848"/>
      <c r="AO117" s="1848"/>
      <c r="AP117" s="1848"/>
      <c r="AQ117" s="1848"/>
      <c r="AR117" s="1848"/>
      <c r="AS117" s="1848"/>
      <c r="AT117" s="1848"/>
      <c r="AU117" s="1848"/>
      <c r="AV117" s="1848"/>
      <c r="AW117" s="1848"/>
      <c r="AX117" s="1848"/>
      <c r="AY117" s="1848"/>
      <c r="AZ117" s="1848"/>
      <c r="BA117" s="1848"/>
      <c r="BB117" s="1848"/>
      <c r="BC117" s="1848"/>
      <c r="BD117" s="1848"/>
      <c r="BE117" s="1848"/>
      <c r="BF117" s="1848"/>
      <c r="BG117" s="1848"/>
      <c r="BH117" s="1848"/>
      <c r="BI117" s="1848"/>
      <c r="BJ117" s="1848"/>
      <c r="BK117" s="1848"/>
      <c r="BL117" s="1848"/>
      <c r="BM117" s="1848"/>
      <c r="BN117" s="1848"/>
      <c r="BO117" s="1848"/>
      <c r="BP117" s="1848"/>
      <c r="BQ117" s="1848"/>
      <c r="BR117" s="1848"/>
      <c r="BS117" s="1848"/>
      <c r="BT117" s="1848"/>
      <c r="BU117" s="1848"/>
      <c r="BV117" s="1848"/>
      <c r="BW117" s="1848"/>
      <c r="BX117" s="1848"/>
      <c r="BY117" s="1848"/>
      <c r="BZ117" s="1848"/>
      <c r="CA117" s="1848"/>
      <c r="CB117" s="1848"/>
      <c r="CC117" s="1848"/>
      <c r="CD117" s="1848"/>
      <c r="CE117" s="1848"/>
      <c r="CF117" s="1848"/>
      <c r="CG117" s="1848"/>
      <c r="CH117" s="1848"/>
      <c r="CJ117" s="1848"/>
      <c r="CK117" s="1848"/>
      <c r="CL117" s="1848"/>
      <c r="CM117" s="1848"/>
      <c r="CN117" s="1848"/>
      <c r="CO117" s="1848"/>
      <c r="CP117" s="1848"/>
      <c r="CQ117" s="1848"/>
    </row>
    <row r="118" spans="2:95">
      <c r="B118" s="1"/>
      <c r="C118" s="1"/>
      <c r="D118" s="1"/>
      <c r="E118" s="1"/>
      <c r="F118" s="1"/>
      <c r="G118" s="1"/>
      <c r="H118" s="1"/>
      <c r="I118" s="1"/>
      <c r="J118" s="1"/>
      <c r="K118" s="1848"/>
      <c r="L118" s="1848"/>
      <c r="M118" s="1848"/>
      <c r="N118" s="1848"/>
      <c r="O118" s="1848"/>
      <c r="P118" s="1848"/>
      <c r="Q118" s="1848"/>
      <c r="R118" s="1848"/>
      <c r="S118" s="1848"/>
      <c r="T118" s="1848"/>
      <c r="U118" s="1848"/>
      <c r="V118" s="1848"/>
      <c r="W118" s="1848"/>
      <c r="X118" s="1848"/>
      <c r="Y118" s="1848"/>
      <c r="Z118" s="1848"/>
      <c r="AA118" s="1848"/>
      <c r="AB118" s="1848"/>
      <c r="AC118" s="1848"/>
      <c r="AD118" s="1848"/>
      <c r="AE118" s="1848"/>
      <c r="AF118" s="1848"/>
      <c r="AG118" s="1848"/>
      <c r="AH118" s="1848"/>
      <c r="AI118" s="1848"/>
      <c r="AJ118" s="1848"/>
      <c r="AK118" s="1848"/>
      <c r="AL118" s="1848"/>
      <c r="AM118" s="1848"/>
      <c r="AN118" s="1848"/>
      <c r="AO118" s="1848"/>
      <c r="AP118" s="1848"/>
      <c r="AQ118" s="1848"/>
      <c r="AR118" s="1848"/>
      <c r="AS118" s="1848"/>
      <c r="AT118" s="1848"/>
      <c r="AU118" s="1848"/>
      <c r="AV118" s="1848"/>
      <c r="AW118" s="1848"/>
      <c r="AX118" s="1848"/>
      <c r="AY118" s="1848"/>
      <c r="AZ118" s="1848"/>
      <c r="BA118" s="1848"/>
      <c r="BB118" s="1848"/>
      <c r="BC118" s="1848"/>
      <c r="BD118" s="1848"/>
      <c r="BE118" s="1848"/>
      <c r="BF118" s="1848"/>
      <c r="BG118" s="1848"/>
      <c r="BH118" s="1848"/>
      <c r="BI118" s="1848"/>
      <c r="BJ118" s="1848"/>
      <c r="BK118" s="1848"/>
      <c r="BL118" s="1848"/>
      <c r="BM118" s="1848"/>
      <c r="BN118" s="1848"/>
      <c r="BO118" s="1848"/>
      <c r="BP118" s="1848"/>
      <c r="BQ118" s="1848"/>
      <c r="BR118" s="1848"/>
      <c r="BS118" s="1848"/>
      <c r="BT118" s="1848"/>
      <c r="BU118" s="1848"/>
      <c r="BV118" s="1848"/>
      <c r="BW118" s="1848"/>
      <c r="BX118" s="1848"/>
      <c r="BY118" s="1848"/>
      <c r="BZ118" s="1848"/>
      <c r="CA118" s="1848"/>
      <c r="CB118" s="1848"/>
      <c r="CC118" s="1848"/>
      <c r="CD118" s="1848"/>
      <c r="CE118" s="1848"/>
      <c r="CF118" s="1848"/>
      <c r="CG118" s="1848"/>
      <c r="CH118" s="1848"/>
      <c r="CJ118" s="1848"/>
      <c r="CK118" s="1848"/>
      <c r="CL118" s="1848"/>
      <c r="CM118" s="1848"/>
      <c r="CN118" s="1848"/>
      <c r="CO118" s="1848"/>
      <c r="CP118" s="1848"/>
      <c r="CQ118" s="1848"/>
    </row>
    <row r="119" spans="2:95">
      <c r="B119" s="1"/>
      <c r="C119" s="1"/>
      <c r="D119" s="1"/>
      <c r="E119" s="1"/>
      <c r="F119" s="1"/>
      <c r="G119" s="1"/>
      <c r="H119" s="1"/>
      <c r="I119" s="1"/>
      <c r="J119" s="1"/>
      <c r="K119" s="1848"/>
      <c r="L119" s="1848"/>
      <c r="M119" s="1848"/>
      <c r="N119" s="1848"/>
      <c r="O119" s="1848"/>
      <c r="P119" s="1848"/>
      <c r="Q119" s="1848"/>
      <c r="R119" s="1848"/>
      <c r="S119" s="1848"/>
      <c r="T119" s="1848"/>
      <c r="U119" s="1848"/>
      <c r="V119" s="1848"/>
      <c r="W119" s="1848"/>
      <c r="X119" s="1848"/>
      <c r="Y119" s="1848"/>
      <c r="Z119" s="1848"/>
      <c r="AA119" s="1848"/>
      <c r="AB119" s="1848"/>
      <c r="AC119" s="1848"/>
      <c r="AD119" s="1848"/>
      <c r="AE119" s="1848"/>
      <c r="AF119" s="1848"/>
      <c r="AG119" s="1848"/>
      <c r="AH119" s="1848"/>
      <c r="AI119" s="1848"/>
      <c r="AJ119" s="1848"/>
      <c r="AK119" s="1848"/>
      <c r="AL119" s="1848"/>
      <c r="AM119" s="1848"/>
      <c r="AN119" s="1848"/>
      <c r="AO119" s="1848"/>
      <c r="AP119" s="1848"/>
      <c r="AQ119" s="1848"/>
      <c r="AR119" s="1848"/>
      <c r="AS119" s="1848"/>
      <c r="AT119" s="1848"/>
      <c r="AU119" s="1848"/>
      <c r="AV119" s="1848"/>
      <c r="AW119" s="1848"/>
      <c r="AX119" s="1848"/>
      <c r="AY119" s="1848"/>
      <c r="AZ119" s="1848"/>
      <c r="BA119" s="1848"/>
      <c r="BB119" s="1848"/>
      <c r="BC119" s="1848"/>
      <c r="BD119" s="1848"/>
      <c r="BE119" s="1848"/>
      <c r="BF119" s="1848"/>
      <c r="BG119" s="1848"/>
      <c r="BH119" s="1848"/>
      <c r="BI119" s="1848"/>
      <c r="BJ119" s="1848"/>
      <c r="BK119" s="1848"/>
      <c r="BL119" s="1848"/>
      <c r="BM119" s="1848"/>
      <c r="BN119" s="1848"/>
      <c r="BO119" s="1848"/>
      <c r="BP119" s="1848"/>
      <c r="BQ119" s="1848"/>
      <c r="BR119" s="1848"/>
      <c r="BS119" s="1848"/>
      <c r="BT119" s="1848"/>
      <c r="BU119" s="1848"/>
      <c r="BV119" s="1848"/>
      <c r="BW119" s="1848"/>
      <c r="BX119" s="1848"/>
      <c r="BY119" s="1848"/>
      <c r="BZ119" s="1848"/>
      <c r="CA119" s="1848"/>
      <c r="CB119" s="1848"/>
      <c r="CC119" s="1848"/>
      <c r="CD119" s="1848"/>
      <c r="CE119" s="1848"/>
      <c r="CF119" s="1848"/>
      <c r="CG119" s="1848"/>
      <c r="CH119" s="1848"/>
      <c r="CJ119" s="1848"/>
      <c r="CK119" s="1848"/>
      <c r="CL119" s="1848"/>
      <c r="CM119" s="1848"/>
      <c r="CN119" s="1848"/>
      <c r="CO119" s="1848"/>
      <c r="CP119" s="1848"/>
      <c r="CQ119" s="1848"/>
    </row>
    <row r="120" spans="2:95">
      <c r="B120" s="1"/>
      <c r="C120" s="1"/>
      <c r="D120" s="1"/>
      <c r="E120" s="1"/>
      <c r="F120" s="1"/>
      <c r="G120" s="1"/>
      <c r="H120" s="1"/>
      <c r="I120" s="1"/>
      <c r="J120" s="1"/>
      <c r="K120" s="1848"/>
      <c r="L120" s="1848"/>
      <c r="M120" s="1848"/>
      <c r="N120" s="1848"/>
      <c r="O120" s="1848"/>
      <c r="P120" s="1848"/>
      <c r="Q120" s="1848"/>
      <c r="R120" s="1848"/>
      <c r="S120" s="1848"/>
      <c r="T120" s="1848"/>
      <c r="U120" s="1848"/>
      <c r="V120" s="1848"/>
      <c r="W120" s="1848"/>
      <c r="X120" s="1848"/>
      <c r="Y120" s="1848"/>
      <c r="Z120" s="1848"/>
      <c r="AA120" s="1848"/>
      <c r="AB120" s="1848"/>
      <c r="AC120" s="1848"/>
      <c r="AD120" s="1848"/>
      <c r="AE120" s="1848"/>
      <c r="AF120" s="1848"/>
      <c r="AG120" s="1848"/>
      <c r="AH120" s="1848"/>
      <c r="AI120" s="1848"/>
      <c r="AJ120" s="1848"/>
      <c r="AK120" s="1848"/>
      <c r="AL120" s="1848"/>
      <c r="AM120" s="1848"/>
      <c r="AN120" s="1848"/>
      <c r="AO120" s="1848"/>
      <c r="AP120" s="1848"/>
      <c r="AQ120" s="1848"/>
      <c r="AR120" s="1848"/>
      <c r="AS120" s="1848"/>
      <c r="AT120" s="1848"/>
      <c r="AU120" s="1848"/>
      <c r="AV120" s="1848"/>
      <c r="AW120" s="1848"/>
      <c r="AX120" s="1848"/>
      <c r="AY120" s="1848"/>
      <c r="AZ120" s="1848"/>
      <c r="BA120" s="1848"/>
      <c r="BB120" s="1848"/>
      <c r="BC120" s="1848"/>
      <c r="BD120" s="1848"/>
      <c r="BE120" s="1848"/>
      <c r="BF120" s="1848"/>
      <c r="BG120" s="1848"/>
      <c r="BH120" s="1848"/>
      <c r="BI120" s="1848"/>
      <c r="BJ120" s="1848"/>
      <c r="BK120" s="1848"/>
      <c r="BL120" s="1848"/>
      <c r="BM120" s="1848"/>
      <c r="BN120" s="1848"/>
      <c r="BO120" s="1848"/>
      <c r="BP120" s="1848"/>
      <c r="BQ120" s="1848"/>
      <c r="BR120" s="1848"/>
      <c r="BS120" s="1848"/>
      <c r="BT120" s="1848"/>
      <c r="BU120" s="1848"/>
      <c r="BV120" s="1848"/>
      <c r="BW120" s="1848"/>
      <c r="BX120" s="1848"/>
      <c r="BY120" s="1848"/>
      <c r="BZ120" s="1848"/>
      <c r="CA120" s="1848"/>
      <c r="CB120" s="1848"/>
      <c r="CC120" s="1848"/>
      <c r="CD120" s="1848"/>
      <c r="CE120" s="1848"/>
      <c r="CF120" s="1848"/>
      <c r="CG120" s="1848"/>
      <c r="CH120" s="1848"/>
      <c r="CJ120" s="1848"/>
      <c r="CK120" s="1848"/>
      <c r="CL120" s="1848"/>
      <c r="CM120" s="1848"/>
      <c r="CN120" s="1848"/>
      <c r="CO120" s="1848"/>
      <c r="CP120" s="1848"/>
      <c r="CQ120" s="1848"/>
    </row>
    <row r="121" spans="2:95">
      <c r="B121" s="1"/>
      <c r="C121" s="1"/>
      <c r="D121" s="1"/>
      <c r="E121" s="1"/>
      <c r="F121" s="1"/>
      <c r="G121" s="1"/>
      <c r="H121" s="1"/>
      <c r="I121" s="1"/>
      <c r="J121" s="1"/>
      <c r="K121" s="1848"/>
      <c r="L121" s="1848"/>
      <c r="M121" s="1848"/>
      <c r="N121" s="1848"/>
      <c r="O121" s="1848"/>
      <c r="P121" s="1848"/>
      <c r="Q121" s="1848"/>
      <c r="R121" s="1848"/>
      <c r="S121" s="1848"/>
      <c r="T121" s="1848"/>
      <c r="U121" s="1848"/>
      <c r="V121" s="1848"/>
      <c r="W121" s="1848"/>
      <c r="X121" s="1848"/>
      <c r="Y121" s="1848"/>
      <c r="Z121" s="1848"/>
      <c r="AA121" s="1848"/>
      <c r="AB121" s="1848"/>
      <c r="AC121" s="1848"/>
      <c r="AD121" s="1848"/>
      <c r="AE121" s="1848"/>
      <c r="AF121" s="1848"/>
      <c r="AG121" s="1848"/>
      <c r="AH121" s="1848"/>
      <c r="AI121" s="1848"/>
      <c r="AJ121" s="1848"/>
      <c r="AK121" s="1848"/>
      <c r="AL121" s="1848"/>
      <c r="AM121" s="1848"/>
      <c r="AN121" s="1848"/>
      <c r="AO121" s="1848"/>
      <c r="AP121" s="1848"/>
      <c r="AQ121" s="1848"/>
      <c r="AR121" s="1848"/>
      <c r="AS121" s="1848"/>
      <c r="AT121" s="1848"/>
      <c r="AU121" s="1848"/>
      <c r="AV121" s="1848"/>
      <c r="AW121" s="1848"/>
      <c r="AX121" s="1848"/>
      <c r="AY121" s="1848"/>
      <c r="AZ121" s="1848"/>
      <c r="BA121" s="1848"/>
      <c r="BB121" s="1848"/>
      <c r="BC121" s="1848"/>
      <c r="BD121" s="1848"/>
      <c r="BE121" s="1848"/>
      <c r="BF121" s="1848"/>
      <c r="BG121" s="1848"/>
      <c r="BH121" s="1848"/>
      <c r="BI121" s="1848"/>
      <c r="BJ121" s="1848"/>
      <c r="BK121" s="1848"/>
      <c r="BL121" s="1848"/>
      <c r="BM121" s="1848"/>
      <c r="BN121" s="1848"/>
      <c r="BO121" s="1848"/>
      <c r="BP121" s="1848"/>
      <c r="BQ121" s="1848"/>
      <c r="BR121" s="1848"/>
      <c r="BS121" s="1848"/>
      <c r="BT121" s="1848"/>
      <c r="BU121" s="1848"/>
      <c r="BV121" s="1848"/>
      <c r="BW121" s="1848"/>
      <c r="BX121" s="1848"/>
      <c r="BY121" s="1848"/>
      <c r="BZ121" s="1848"/>
      <c r="CA121" s="1848"/>
      <c r="CB121" s="1848"/>
      <c r="CC121" s="1848"/>
      <c r="CD121" s="1848"/>
      <c r="CE121" s="1848"/>
      <c r="CF121" s="1848"/>
      <c r="CG121" s="1848"/>
      <c r="CH121" s="1848"/>
      <c r="CJ121" s="1848"/>
      <c r="CK121" s="1848"/>
      <c r="CL121" s="1848"/>
      <c r="CM121" s="1848"/>
      <c r="CN121" s="1848"/>
      <c r="CO121" s="1848"/>
      <c r="CP121" s="1848"/>
      <c r="CQ121" s="1848"/>
    </row>
    <row r="122" spans="2:95">
      <c r="B122" s="1"/>
      <c r="C122" s="1"/>
      <c r="D122" s="1"/>
      <c r="E122" s="1"/>
      <c r="F122" s="1"/>
      <c r="G122" s="1"/>
      <c r="H122" s="1"/>
      <c r="I122" s="1"/>
      <c r="J122" s="1"/>
      <c r="K122" s="1848"/>
      <c r="L122" s="1848"/>
      <c r="M122" s="1848"/>
      <c r="N122" s="1848"/>
      <c r="O122" s="1848"/>
      <c r="P122" s="1848"/>
      <c r="Q122" s="1848"/>
      <c r="R122" s="1848"/>
      <c r="S122" s="1848"/>
      <c r="T122" s="1848"/>
      <c r="U122" s="1848"/>
      <c r="V122" s="1848"/>
      <c r="W122" s="1848"/>
      <c r="X122" s="1848"/>
      <c r="Y122" s="1848"/>
      <c r="Z122" s="1848"/>
      <c r="AA122" s="1848"/>
      <c r="AB122" s="1848"/>
      <c r="AC122" s="1848"/>
      <c r="AD122" s="1848"/>
      <c r="AE122" s="1848"/>
      <c r="AF122" s="1848"/>
      <c r="AG122" s="1848"/>
      <c r="AH122" s="1848"/>
      <c r="AI122" s="1848"/>
      <c r="AJ122" s="1848"/>
      <c r="AK122" s="1848"/>
      <c r="AL122" s="1848"/>
      <c r="AM122" s="1848"/>
      <c r="AN122" s="1848"/>
      <c r="AO122" s="1848"/>
      <c r="AP122" s="1848"/>
      <c r="AQ122" s="1848"/>
      <c r="AR122" s="1848"/>
      <c r="AS122" s="1848"/>
      <c r="AT122" s="1848"/>
      <c r="AU122" s="1848"/>
      <c r="AV122" s="1848"/>
      <c r="AW122" s="1848"/>
      <c r="AX122" s="1848"/>
      <c r="AY122" s="1848"/>
      <c r="AZ122" s="1848"/>
      <c r="BA122" s="1848"/>
      <c r="BB122" s="1848"/>
      <c r="BC122" s="1848"/>
      <c r="BD122" s="1848"/>
      <c r="BE122" s="1848"/>
      <c r="BF122" s="1848"/>
      <c r="BG122" s="1848"/>
      <c r="BH122" s="1848"/>
      <c r="BI122" s="1848"/>
      <c r="BJ122" s="1848"/>
      <c r="BK122" s="1848"/>
      <c r="BL122" s="1848"/>
      <c r="BM122" s="1848"/>
      <c r="BN122" s="1848"/>
      <c r="BO122" s="1848"/>
      <c r="BP122" s="1848"/>
      <c r="BQ122" s="1848"/>
      <c r="BR122" s="1848"/>
      <c r="BS122" s="1848"/>
      <c r="BT122" s="1848"/>
      <c r="BU122" s="1848"/>
      <c r="BV122" s="1848"/>
      <c r="BW122" s="1848"/>
      <c r="BX122" s="1848"/>
      <c r="BY122" s="1848"/>
      <c r="BZ122" s="1848"/>
      <c r="CA122" s="1848"/>
      <c r="CB122" s="1848"/>
      <c r="CC122" s="1848"/>
      <c r="CD122" s="1848"/>
      <c r="CE122" s="1848"/>
      <c r="CF122" s="1848"/>
      <c r="CG122" s="1848"/>
      <c r="CH122" s="1848"/>
      <c r="CJ122" s="1848"/>
      <c r="CK122" s="1848"/>
      <c r="CL122" s="1848"/>
      <c r="CM122" s="1848"/>
      <c r="CN122" s="1848"/>
      <c r="CO122" s="1848"/>
      <c r="CP122" s="1848"/>
      <c r="CQ122" s="1848"/>
    </row>
    <row r="123" spans="2:95">
      <c r="B123" s="1"/>
      <c r="C123" s="1"/>
      <c r="D123" s="1"/>
      <c r="E123" s="1"/>
      <c r="F123" s="1"/>
      <c r="G123" s="1"/>
      <c r="H123" s="1"/>
      <c r="I123" s="1"/>
      <c r="J123" s="1"/>
      <c r="K123" s="1848"/>
      <c r="L123" s="1848"/>
      <c r="M123" s="1848"/>
      <c r="N123" s="1848"/>
      <c r="O123" s="1848"/>
      <c r="P123" s="1848"/>
      <c r="Q123" s="1848"/>
      <c r="R123" s="1848"/>
      <c r="S123" s="1848"/>
      <c r="T123" s="1848"/>
      <c r="U123" s="1848"/>
      <c r="V123" s="1848"/>
      <c r="W123" s="1848"/>
      <c r="X123" s="1848"/>
      <c r="Y123" s="1848"/>
      <c r="Z123" s="1848"/>
      <c r="AA123" s="1848"/>
      <c r="AB123" s="1848"/>
      <c r="AC123" s="1848"/>
      <c r="AD123" s="1848"/>
      <c r="AE123" s="1848"/>
      <c r="AF123" s="1848"/>
      <c r="AG123" s="1848"/>
      <c r="AH123" s="1848"/>
      <c r="AI123" s="1848"/>
      <c r="AJ123" s="1848"/>
      <c r="AK123" s="1848"/>
      <c r="AL123" s="1848"/>
      <c r="AM123" s="1848"/>
      <c r="AN123" s="1848"/>
      <c r="AO123" s="1848"/>
      <c r="AP123" s="1848"/>
      <c r="AQ123" s="1848"/>
      <c r="AR123" s="1848"/>
      <c r="AS123" s="1848"/>
      <c r="AT123" s="1848"/>
      <c r="AU123" s="1848"/>
      <c r="AV123" s="1848"/>
      <c r="AW123" s="1848"/>
      <c r="AX123" s="1848"/>
      <c r="AY123" s="1848"/>
      <c r="AZ123" s="1848"/>
      <c r="BA123" s="1848"/>
      <c r="BB123" s="1848"/>
      <c r="BC123" s="1848"/>
      <c r="BD123" s="1848"/>
      <c r="BE123" s="1848"/>
      <c r="BF123" s="1848"/>
      <c r="BG123" s="1848"/>
      <c r="BH123" s="1848"/>
      <c r="BI123" s="1848"/>
      <c r="BJ123" s="1848"/>
      <c r="BK123" s="1848"/>
      <c r="BL123" s="1848"/>
      <c r="BM123" s="1848"/>
      <c r="BN123" s="1848"/>
      <c r="BO123" s="1848"/>
      <c r="BP123" s="1848"/>
      <c r="BQ123" s="1848"/>
      <c r="BR123" s="1848"/>
      <c r="BS123" s="1848"/>
      <c r="BT123" s="1848"/>
      <c r="BU123" s="1848"/>
      <c r="BV123" s="1848"/>
      <c r="BW123" s="1848"/>
      <c r="BX123" s="1848"/>
      <c r="BY123" s="1848"/>
      <c r="BZ123" s="1848"/>
      <c r="CA123" s="1848"/>
      <c r="CB123" s="1848"/>
      <c r="CC123" s="1848"/>
      <c r="CD123" s="1848"/>
      <c r="CE123" s="1848"/>
      <c r="CF123" s="1848"/>
      <c r="CG123" s="1848"/>
      <c r="CH123" s="1848"/>
      <c r="CJ123" s="1848"/>
      <c r="CK123" s="1848"/>
      <c r="CL123" s="1848"/>
      <c r="CM123" s="1848"/>
      <c r="CN123" s="1848"/>
      <c r="CO123" s="1848"/>
      <c r="CP123" s="1848"/>
      <c r="CQ123" s="1848"/>
    </row>
    <row r="124" spans="2:95">
      <c r="B124" s="1"/>
      <c r="C124" s="1"/>
      <c r="D124" s="1"/>
      <c r="E124" s="1"/>
      <c r="F124" s="1"/>
      <c r="G124" s="1"/>
      <c r="H124" s="1"/>
      <c r="I124" s="1"/>
      <c r="J124" s="1"/>
      <c r="K124" s="1848"/>
      <c r="L124" s="1848"/>
      <c r="M124" s="1848"/>
      <c r="N124" s="1848"/>
      <c r="O124" s="1848"/>
      <c r="P124" s="1848"/>
      <c r="Q124" s="1848"/>
      <c r="R124" s="1848"/>
      <c r="S124" s="1848"/>
      <c r="T124" s="1848"/>
      <c r="U124" s="1848"/>
      <c r="V124" s="1848"/>
      <c r="W124" s="1848"/>
      <c r="X124" s="1848"/>
      <c r="Y124" s="1848"/>
      <c r="Z124" s="1848"/>
      <c r="AA124" s="1848"/>
      <c r="AB124" s="1848"/>
      <c r="AC124" s="1848"/>
      <c r="AD124" s="1848"/>
      <c r="AE124" s="1848"/>
      <c r="AF124" s="1848"/>
      <c r="AG124" s="1848"/>
      <c r="AH124" s="1848"/>
      <c r="AI124" s="1848"/>
      <c r="AJ124" s="1848"/>
      <c r="AK124" s="1848"/>
      <c r="AL124" s="1848"/>
      <c r="AM124" s="1848"/>
      <c r="AN124" s="1848"/>
      <c r="AO124" s="1848"/>
      <c r="AP124" s="1848"/>
      <c r="AQ124" s="1848"/>
      <c r="AR124" s="1848"/>
      <c r="AS124" s="1848"/>
      <c r="AT124" s="1848"/>
      <c r="AU124" s="1848"/>
      <c r="AV124" s="1848"/>
      <c r="AW124" s="1848"/>
      <c r="AX124" s="1848"/>
      <c r="AY124" s="1848"/>
      <c r="AZ124" s="1848"/>
      <c r="BA124" s="1848"/>
      <c r="BB124" s="1848"/>
      <c r="BC124" s="1848"/>
      <c r="BD124" s="1848"/>
      <c r="BE124" s="1848"/>
      <c r="BF124" s="1848"/>
      <c r="BG124" s="1848"/>
      <c r="BH124" s="1848"/>
      <c r="BI124" s="1848"/>
      <c r="BJ124" s="1848"/>
      <c r="BK124" s="1848"/>
      <c r="BL124" s="1848"/>
      <c r="BM124" s="1848"/>
      <c r="BN124" s="1848"/>
      <c r="BO124" s="1848"/>
      <c r="BP124" s="1848"/>
      <c r="BQ124" s="1848"/>
      <c r="BR124" s="1848"/>
      <c r="BS124" s="1848"/>
      <c r="BT124" s="1848"/>
      <c r="BU124" s="1848"/>
      <c r="BV124" s="1848"/>
      <c r="BW124" s="1848"/>
      <c r="BX124" s="1848"/>
      <c r="BY124" s="1848"/>
      <c r="BZ124" s="1848"/>
      <c r="CA124" s="1848"/>
      <c r="CB124" s="1848"/>
      <c r="CC124" s="1848"/>
      <c r="CD124" s="1848"/>
      <c r="CE124" s="1848"/>
      <c r="CF124" s="1848"/>
      <c r="CG124" s="1848"/>
      <c r="CH124" s="1848"/>
      <c r="CJ124" s="1848"/>
      <c r="CK124" s="1848"/>
      <c r="CL124" s="1848"/>
      <c r="CM124" s="1848"/>
      <c r="CN124" s="1848"/>
      <c r="CO124" s="1848"/>
      <c r="CP124" s="1848"/>
      <c r="CQ124" s="1848"/>
    </row>
    <row r="125" spans="2:95">
      <c r="B125" s="1"/>
      <c r="C125" s="1"/>
      <c r="D125" s="1"/>
      <c r="E125" s="1"/>
      <c r="F125" s="1"/>
      <c r="G125" s="1"/>
      <c r="H125" s="1"/>
      <c r="I125" s="1"/>
      <c r="J125" s="1"/>
      <c r="K125" s="1848"/>
      <c r="L125" s="1848"/>
      <c r="M125" s="1848"/>
      <c r="N125" s="1848"/>
      <c r="O125" s="1848"/>
      <c r="P125" s="1848"/>
      <c r="Q125" s="1848"/>
      <c r="R125" s="1848"/>
      <c r="S125" s="1848"/>
      <c r="T125" s="1848"/>
      <c r="U125" s="1848"/>
      <c r="V125" s="1848"/>
      <c r="W125" s="1848"/>
      <c r="X125" s="1848"/>
      <c r="Y125" s="1848"/>
      <c r="Z125" s="1848"/>
      <c r="AA125" s="1848"/>
      <c r="AB125" s="1848"/>
      <c r="AC125" s="1848"/>
      <c r="AD125" s="1848"/>
      <c r="AE125" s="1848"/>
      <c r="AF125" s="1848"/>
      <c r="AG125" s="1848"/>
      <c r="AH125" s="1848"/>
      <c r="AI125" s="1848"/>
      <c r="AJ125" s="1848"/>
      <c r="AK125" s="1848"/>
      <c r="AL125" s="1848"/>
      <c r="AM125" s="1848"/>
      <c r="AN125" s="1848"/>
      <c r="AO125" s="1848"/>
      <c r="AP125" s="1848"/>
      <c r="AQ125" s="1848"/>
      <c r="AR125" s="1848"/>
      <c r="AS125" s="1848"/>
      <c r="AT125" s="1848"/>
      <c r="AU125" s="1848"/>
      <c r="AV125" s="1848"/>
      <c r="AW125" s="1848"/>
      <c r="AX125" s="1848"/>
      <c r="AY125" s="1848"/>
      <c r="AZ125" s="1848"/>
      <c r="BA125" s="1848"/>
      <c r="BB125" s="1848"/>
      <c r="BC125" s="1848"/>
      <c r="BD125" s="1848"/>
      <c r="BE125" s="1848"/>
      <c r="BF125" s="1848"/>
      <c r="BG125" s="1848"/>
      <c r="BH125" s="1848"/>
      <c r="BI125" s="1848"/>
      <c r="BJ125" s="1848"/>
      <c r="BK125" s="1848"/>
      <c r="BL125" s="1848"/>
      <c r="BM125" s="1848"/>
      <c r="BN125" s="1848"/>
      <c r="BO125" s="1848"/>
      <c r="BP125" s="1848"/>
      <c r="BQ125" s="1848"/>
      <c r="BR125" s="1848"/>
      <c r="BS125" s="1848"/>
      <c r="BT125" s="1848"/>
      <c r="BU125" s="1848"/>
      <c r="BV125" s="1848"/>
      <c r="BW125" s="1848"/>
      <c r="BX125" s="1848"/>
      <c r="BY125" s="1848"/>
      <c r="BZ125" s="1848"/>
      <c r="CA125" s="1848"/>
      <c r="CB125" s="1848"/>
      <c r="CC125" s="1848"/>
      <c r="CD125" s="1848"/>
      <c r="CE125" s="1848"/>
      <c r="CF125" s="1848"/>
      <c r="CG125" s="1848"/>
      <c r="CH125" s="1848"/>
      <c r="CJ125" s="1848"/>
      <c r="CK125" s="1848"/>
      <c r="CL125" s="1848"/>
      <c r="CM125" s="1848"/>
      <c r="CN125" s="1848"/>
      <c r="CO125" s="1848"/>
      <c r="CP125" s="1848"/>
      <c r="CQ125" s="1848"/>
    </row>
    <row r="126" spans="2:95">
      <c r="B126" s="1"/>
      <c r="C126" s="1"/>
      <c r="D126" s="1"/>
      <c r="E126" s="1"/>
      <c r="F126" s="1"/>
      <c r="G126" s="1"/>
      <c r="H126" s="1"/>
      <c r="I126" s="1"/>
      <c r="J126" s="1"/>
      <c r="K126" s="1848"/>
      <c r="L126" s="1848"/>
      <c r="M126" s="1848"/>
      <c r="N126" s="1848"/>
      <c r="O126" s="1848"/>
      <c r="P126" s="1848"/>
      <c r="Q126" s="1848"/>
      <c r="R126" s="1848"/>
      <c r="S126" s="1848"/>
      <c r="T126" s="1848"/>
      <c r="U126" s="1848"/>
      <c r="V126" s="1848"/>
      <c r="W126" s="1848"/>
      <c r="X126" s="1848"/>
      <c r="Y126" s="1848"/>
      <c r="Z126" s="1848"/>
      <c r="AA126" s="1848"/>
      <c r="AB126" s="1848"/>
      <c r="AC126" s="1848"/>
      <c r="AD126" s="1848"/>
      <c r="AE126" s="1848"/>
      <c r="AF126" s="1848"/>
      <c r="AG126" s="1848"/>
      <c r="AH126" s="1848"/>
      <c r="AI126" s="1848"/>
      <c r="AJ126" s="1848"/>
      <c r="AK126" s="1848"/>
      <c r="AL126" s="1848"/>
      <c r="AM126" s="1848"/>
      <c r="AN126" s="1848"/>
      <c r="AO126" s="1848"/>
      <c r="AP126" s="1848"/>
      <c r="AQ126" s="1848"/>
      <c r="AR126" s="1848"/>
      <c r="AS126" s="1848"/>
      <c r="AT126" s="1848"/>
      <c r="AU126" s="1848"/>
      <c r="AV126" s="1848"/>
      <c r="AW126" s="1848"/>
      <c r="AX126" s="1848"/>
      <c r="AY126" s="1848"/>
      <c r="AZ126" s="1848"/>
      <c r="BA126" s="1848"/>
      <c r="BB126" s="1848"/>
      <c r="BC126" s="1848"/>
      <c r="BD126" s="1848"/>
      <c r="BE126" s="1848"/>
      <c r="BF126" s="1848"/>
      <c r="BG126" s="1848"/>
      <c r="BH126" s="1848"/>
      <c r="BI126" s="1848"/>
      <c r="BJ126" s="1848"/>
      <c r="BK126" s="1848"/>
      <c r="BL126" s="1848"/>
      <c r="BM126" s="1848"/>
      <c r="BN126" s="1848"/>
      <c r="BO126" s="1848"/>
      <c r="BP126" s="1848"/>
      <c r="BQ126" s="1848"/>
      <c r="BR126" s="1848"/>
      <c r="BS126" s="1848"/>
      <c r="BT126" s="1848"/>
      <c r="BU126" s="1848"/>
      <c r="BV126" s="1848"/>
      <c r="BW126" s="1848"/>
      <c r="BX126" s="1848"/>
      <c r="BY126" s="1848"/>
      <c r="BZ126" s="1848"/>
      <c r="CA126" s="1848"/>
      <c r="CB126" s="1848"/>
      <c r="CC126" s="1848"/>
      <c r="CD126" s="1848"/>
      <c r="CE126" s="1848"/>
      <c r="CF126" s="1848"/>
      <c r="CG126" s="1848"/>
      <c r="CH126" s="1848"/>
      <c r="CJ126" s="1848"/>
      <c r="CK126" s="1848"/>
      <c r="CL126" s="1848"/>
      <c r="CM126" s="1848"/>
      <c r="CN126" s="1848"/>
      <c r="CO126" s="1848"/>
      <c r="CP126" s="1848"/>
      <c r="CQ126" s="1848"/>
    </row>
    <row r="127" spans="2:95">
      <c r="B127" s="1"/>
      <c r="C127" s="1"/>
      <c r="D127" s="1"/>
      <c r="E127" s="1"/>
      <c r="F127" s="1"/>
      <c r="G127" s="1"/>
      <c r="H127" s="1"/>
      <c r="I127" s="1"/>
      <c r="J127" s="1"/>
      <c r="K127" s="1848"/>
      <c r="L127" s="1848"/>
      <c r="M127" s="1848"/>
      <c r="N127" s="1848"/>
      <c r="O127" s="1848"/>
      <c r="P127" s="1848"/>
      <c r="Q127" s="1848"/>
      <c r="R127" s="1848"/>
      <c r="S127" s="1848"/>
      <c r="T127" s="1848"/>
      <c r="U127" s="1848"/>
      <c r="V127" s="1848"/>
      <c r="W127" s="1848"/>
      <c r="X127" s="1848"/>
      <c r="Y127" s="1848"/>
      <c r="Z127" s="1848"/>
      <c r="AA127" s="1848"/>
      <c r="AB127" s="1848"/>
      <c r="AC127" s="1848"/>
      <c r="AD127" s="1848"/>
      <c r="AE127" s="1848"/>
      <c r="AF127" s="1848"/>
      <c r="AG127" s="1848"/>
      <c r="AH127" s="1848"/>
      <c r="AI127" s="1848"/>
      <c r="AJ127" s="1848"/>
      <c r="AK127" s="1848"/>
      <c r="AL127" s="1848"/>
      <c r="AM127" s="1848"/>
      <c r="AN127" s="1848"/>
      <c r="AO127" s="1848"/>
      <c r="AP127" s="1848"/>
      <c r="AQ127" s="1848"/>
      <c r="AR127" s="1848"/>
      <c r="AS127" s="1848"/>
      <c r="AT127" s="1848"/>
      <c r="AU127" s="1848"/>
      <c r="AV127" s="1848"/>
      <c r="AW127" s="1848"/>
      <c r="AX127" s="1848"/>
      <c r="AY127" s="1848"/>
      <c r="AZ127" s="1848"/>
      <c r="BA127" s="1848"/>
      <c r="BB127" s="1848"/>
      <c r="BC127" s="1848"/>
      <c r="BD127" s="1848"/>
      <c r="BE127" s="1848"/>
      <c r="BF127" s="1848"/>
      <c r="BG127" s="1848"/>
      <c r="BH127" s="1848"/>
      <c r="BI127" s="1848"/>
      <c r="BJ127" s="1848"/>
      <c r="BK127" s="1848"/>
      <c r="BL127" s="1848"/>
      <c r="BM127" s="1848"/>
      <c r="BN127" s="1848"/>
      <c r="BO127" s="1848"/>
      <c r="BP127" s="1848"/>
      <c r="BQ127" s="1848"/>
      <c r="BR127" s="1848"/>
      <c r="BS127" s="1848"/>
      <c r="BT127" s="1848"/>
      <c r="BU127" s="1848"/>
      <c r="BV127" s="1848"/>
      <c r="BW127" s="1848"/>
      <c r="BX127" s="1848"/>
      <c r="BY127" s="1848"/>
      <c r="BZ127" s="1848"/>
      <c r="CA127" s="1848"/>
      <c r="CB127" s="1848"/>
      <c r="CC127" s="1848"/>
      <c r="CD127" s="1848"/>
      <c r="CE127" s="1848"/>
      <c r="CF127" s="1848"/>
      <c r="CG127" s="1848"/>
      <c r="CH127" s="1848"/>
      <c r="CJ127" s="1848"/>
      <c r="CK127" s="1848"/>
      <c r="CL127" s="1848"/>
      <c r="CM127" s="1848"/>
      <c r="CN127" s="1848"/>
      <c r="CO127" s="1848"/>
      <c r="CP127" s="1848"/>
      <c r="CQ127" s="1848"/>
    </row>
    <row r="128" spans="2:95">
      <c r="B128" s="1"/>
      <c r="C128" s="1"/>
      <c r="D128" s="1"/>
      <c r="E128" s="1"/>
      <c r="F128" s="1"/>
      <c r="G128" s="1"/>
      <c r="H128" s="1"/>
      <c r="I128" s="1"/>
      <c r="J128" s="1"/>
      <c r="K128" s="1848"/>
      <c r="L128" s="1848"/>
      <c r="M128" s="1848"/>
      <c r="N128" s="1848"/>
      <c r="O128" s="1848"/>
      <c r="P128" s="1848"/>
      <c r="Q128" s="1848"/>
      <c r="R128" s="1848"/>
      <c r="S128" s="1848"/>
      <c r="T128" s="1848"/>
      <c r="U128" s="1848"/>
      <c r="V128" s="1848"/>
      <c r="W128" s="1848"/>
      <c r="X128" s="1848"/>
      <c r="Y128" s="1848"/>
      <c r="Z128" s="1848"/>
      <c r="AA128" s="1848"/>
      <c r="AB128" s="1848"/>
      <c r="AC128" s="1848"/>
      <c r="AD128" s="1848"/>
      <c r="AE128" s="1848"/>
      <c r="AF128" s="1848"/>
      <c r="AG128" s="1848"/>
      <c r="AH128" s="1848"/>
      <c r="AI128" s="1848"/>
      <c r="AJ128" s="1848"/>
      <c r="AK128" s="1848"/>
      <c r="AL128" s="1848"/>
      <c r="AM128" s="1848"/>
      <c r="AN128" s="1848"/>
      <c r="AO128" s="1848"/>
      <c r="AP128" s="1848"/>
      <c r="AQ128" s="1848"/>
      <c r="AR128" s="1848"/>
      <c r="AS128" s="1848"/>
      <c r="AT128" s="1848"/>
      <c r="AU128" s="1848"/>
      <c r="AV128" s="1848"/>
      <c r="AW128" s="1848"/>
      <c r="AX128" s="1848"/>
      <c r="AY128" s="1848"/>
      <c r="AZ128" s="1848"/>
      <c r="BA128" s="1848"/>
      <c r="BB128" s="1848"/>
      <c r="BC128" s="1848"/>
      <c r="BD128" s="1848"/>
      <c r="BE128" s="1848"/>
      <c r="BF128" s="1848"/>
      <c r="BG128" s="1848"/>
      <c r="BH128" s="1848"/>
      <c r="BI128" s="1848"/>
      <c r="BJ128" s="1848"/>
      <c r="BK128" s="1848"/>
      <c r="BL128" s="1848"/>
      <c r="BM128" s="1848"/>
      <c r="BN128" s="1848"/>
      <c r="BO128" s="1848"/>
      <c r="BP128" s="1848"/>
      <c r="BQ128" s="1848"/>
      <c r="BR128" s="1848"/>
      <c r="BS128" s="1848"/>
      <c r="BT128" s="1848"/>
      <c r="BU128" s="1848"/>
      <c r="BV128" s="1848"/>
      <c r="BW128" s="1848"/>
      <c r="BX128" s="1848"/>
      <c r="BY128" s="1848"/>
      <c r="BZ128" s="1848"/>
      <c r="CA128" s="1848"/>
      <c r="CB128" s="1848"/>
      <c r="CC128" s="1848"/>
      <c r="CD128" s="1848"/>
      <c r="CE128" s="1848"/>
      <c r="CF128" s="1848"/>
      <c r="CG128" s="1848"/>
      <c r="CH128" s="1848"/>
      <c r="CJ128" s="1848"/>
      <c r="CK128" s="1848"/>
      <c r="CL128" s="1848"/>
      <c r="CM128" s="1848"/>
      <c r="CN128" s="1848"/>
      <c r="CO128" s="1848"/>
      <c r="CP128" s="1848"/>
      <c r="CQ128" s="1848"/>
    </row>
    <row r="129" spans="2:95">
      <c r="B129" s="1"/>
      <c r="C129" s="1"/>
      <c r="D129" s="1"/>
      <c r="E129" s="1"/>
      <c r="F129" s="1"/>
      <c r="G129" s="1"/>
      <c r="H129" s="1"/>
      <c r="I129" s="1"/>
      <c r="J129" s="1"/>
      <c r="K129" s="1848"/>
      <c r="L129" s="1848"/>
      <c r="M129" s="1848"/>
      <c r="N129" s="1848"/>
      <c r="O129" s="1848"/>
      <c r="P129" s="1848"/>
      <c r="Q129" s="1848"/>
      <c r="R129" s="1848"/>
      <c r="S129" s="1848"/>
      <c r="T129" s="1848"/>
      <c r="U129" s="1848"/>
      <c r="V129" s="1848"/>
      <c r="W129" s="1848"/>
      <c r="X129" s="1848"/>
      <c r="Y129" s="1848"/>
      <c r="Z129" s="1848"/>
      <c r="AA129" s="1848"/>
      <c r="AB129" s="1848"/>
      <c r="AC129" s="1848"/>
      <c r="AD129" s="1848"/>
      <c r="AE129" s="1848"/>
      <c r="AF129" s="1848"/>
      <c r="AG129" s="1848"/>
      <c r="AH129" s="1848"/>
      <c r="AI129" s="1848"/>
      <c r="AJ129" s="1848"/>
      <c r="AK129" s="1848"/>
      <c r="AL129" s="1848"/>
      <c r="AM129" s="1848"/>
      <c r="AN129" s="1848"/>
      <c r="AO129" s="1848"/>
      <c r="AP129" s="1848"/>
      <c r="AQ129" s="1848"/>
      <c r="AR129" s="1848"/>
      <c r="AS129" s="1848"/>
      <c r="AT129" s="1848"/>
      <c r="AU129" s="1848"/>
      <c r="AV129" s="1848"/>
      <c r="AW129" s="1848"/>
      <c r="AX129" s="1848"/>
      <c r="AY129" s="1848"/>
      <c r="AZ129" s="1848"/>
      <c r="BA129" s="1848"/>
      <c r="BB129" s="1848"/>
      <c r="BC129" s="1848"/>
      <c r="BD129" s="1848"/>
      <c r="BE129" s="1848"/>
      <c r="BF129" s="1848"/>
      <c r="BG129" s="1848"/>
      <c r="BH129" s="1848"/>
      <c r="BI129" s="1848"/>
      <c r="BJ129" s="1848"/>
      <c r="BK129" s="1848"/>
      <c r="BL129" s="1848"/>
      <c r="BM129" s="1848"/>
      <c r="BN129" s="1848"/>
      <c r="BO129" s="1848"/>
      <c r="BP129" s="1848"/>
      <c r="BQ129" s="1848"/>
      <c r="BR129" s="1848"/>
      <c r="BS129" s="1848"/>
      <c r="BT129" s="1848"/>
      <c r="BU129" s="1848"/>
      <c r="BV129" s="1848"/>
      <c r="BW129" s="1848"/>
      <c r="BX129" s="1848"/>
      <c r="BY129" s="1848"/>
      <c r="BZ129" s="1848"/>
      <c r="CA129" s="1848"/>
      <c r="CB129" s="1848"/>
      <c r="CC129" s="1848"/>
      <c r="CD129" s="1848"/>
      <c r="CE129" s="1848"/>
      <c r="CF129" s="1848"/>
      <c r="CG129" s="1848"/>
      <c r="CH129" s="1848"/>
      <c r="CJ129" s="1848"/>
      <c r="CK129" s="1848"/>
      <c r="CL129" s="1848"/>
      <c r="CM129" s="1848"/>
      <c r="CN129" s="1848"/>
      <c r="CO129" s="1848"/>
      <c r="CP129" s="1848"/>
      <c r="CQ129" s="1848"/>
    </row>
    <row r="130" spans="2:95">
      <c r="B130" s="1"/>
      <c r="C130" s="1"/>
      <c r="D130" s="1"/>
      <c r="E130" s="1"/>
      <c r="F130" s="1"/>
      <c r="G130" s="1"/>
      <c r="H130" s="1"/>
      <c r="I130" s="1"/>
      <c r="J130" s="1"/>
      <c r="K130" s="1848"/>
      <c r="L130" s="1848"/>
      <c r="M130" s="1848"/>
      <c r="N130" s="1848"/>
      <c r="O130" s="1848"/>
      <c r="P130" s="1848"/>
      <c r="Q130" s="1848"/>
      <c r="R130" s="1848"/>
      <c r="S130" s="1848"/>
      <c r="T130" s="1848"/>
      <c r="U130" s="1848"/>
      <c r="V130" s="1848"/>
      <c r="W130" s="1848"/>
      <c r="X130" s="1848"/>
      <c r="Y130" s="1848"/>
      <c r="Z130" s="1848"/>
      <c r="AA130" s="1848"/>
      <c r="AB130" s="1848"/>
      <c r="AC130" s="1848"/>
      <c r="AD130" s="1848"/>
      <c r="AE130" s="1848"/>
      <c r="AF130" s="1848"/>
      <c r="AG130" s="1848"/>
      <c r="AH130" s="1848"/>
      <c r="AI130" s="1848"/>
      <c r="AJ130" s="1848"/>
      <c r="AK130" s="1848"/>
      <c r="AL130" s="1848"/>
      <c r="AM130" s="1848"/>
      <c r="AN130" s="1848"/>
      <c r="AO130" s="1848"/>
      <c r="AP130" s="1848"/>
      <c r="AQ130" s="1848"/>
      <c r="AR130" s="1848"/>
      <c r="AS130" s="1848"/>
      <c r="AT130" s="1848"/>
      <c r="AU130" s="1848"/>
      <c r="AV130" s="1848"/>
      <c r="AW130" s="1848"/>
      <c r="AX130" s="1848"/>
      <c r="AY130" s="1848"/>
      <c r="AZ130" s="1848"/>
      <c r="BA130" s="1848"/>
      <c r="BB130" s="1848"/>
      <c r="BC130" s="1848"/>
      <c r="BD130" s="1848"/>
      <c r="BE130" s="1848"/>
      <c r="BF130" s="1848"/>
      <c r="BG130" s="1848"/>
      <c r="BH130" s="1848"/>
      <c r="BI130" s="1848"/>
      <c r="BJ130" s="1848"/>
      <c r="BK130" s="1848"/>
      <c r="BL130" s="1848"/>
      <c r="BM130" s="1848"/>
      <c r="BN130" s="1848"/>
      <c r="BO130" s="1848"/>
      <c r="BP130" s="1848"/>
      <c r="BQ130" s="1848"/>
      <c r="BR130" s="1848"/>
      <c r="BS130" s="1848"/>
      <c r="BT130" s="1848"/>
      <c r="BU130" s="1848"/>
      <c r="BV130" s="1848"/>
      <c r="BW130" s="1848"/>
      <c r="BX130" s="1848"/>
      <c r="BY130" s="1848"/>
      <c r="BZ130" s="1848"/>
      <c r="CA130" s="1848"/>
      <c r="CB130" s="1848"/>
      <c r="CC130" s="1848"/>
      <c r="CD130" s="1848"/>
      <c r="CE130" s="1848"/>
      <c r="CF130" s="1848"/>
      <c r="CG130" s="1848"/>
      <c r="CH130" s="1848"/>
      <c r="CJ130" s="1848"/>
      <c r="CK130" s="1848"/>
      <c r="CL130" s="1848"/>
      <c r="CM130" s="1848"/>
      <c r="CN130" s="1848"/>
      <c r="CO130" s="1848"/>
      <c r="CP130" s="1848"/>
      <c r="CQ130" s="1848"/>
    </row>
    <row r="131" spans="2:95">
      <c r="B131" s="1"/>
      <c r="C131" s="1"/>
      <c r="D131" s="1"/>
      <c r="E131" s="1"/>
      <c r="F131" s="1"/>
      <c r="G131" s="1"/>
      <c r="H131" s="1"/>
      <c r="I131" s="1"/>
      <c r="J131" s="1"/>
      <c r="K131" s="1848"/>
      <c r="L131" s="1848"/>
      <c r="M131" s="1848"/>
      <c r="N131" s="1848"/>
      <c r="O131" s="1848"/>
      <c r="P131" s="1848"/>
      <c r="Q131" s="1848"/>
      <c r="R131" s="1848"/>
      <c r="S131" s="1848"/>
      <c r="T131" s="1848"/>
      <c r="U131" s="1848"/>
      <c r="V131" s="1848"/>
      <c r="W131" s="1848"/>
      <c r="X131" s="1848"/>
      <c r="Y131" s="1848"/>
      <c r="Z131" s="1848"/>
      <c r="AA131" s="1848"/>
      <c r="AB131" s="1848"/>
      <c r="AC131" s="1848"/>
      <c r="AD131" s="1848"/>
      <c r="AE131" s="1848"/>
      <c r="AF131" s="1848"/>
      <c r="AG131" s="1848"/>
      <c r="AH131" s="1848"/>
      <c r="AI131" s="1848"/>
      <c r="AJ131" s="1848"/>
      <c r="AK131" s="1848"/>
      <c r="AL131" s="1848"/>
      <c r="AM131" s="1848"/>
      <c r="AN131" s="1848"/>
      <c r="AO131" s="1848"/>
      <c r="AP131" s="1848"/>
      <c r="AQ131" s="1848"/>
      <c r="AR131" s="1848"/>
      <c r="AS131" s="1848"/>
      <c r="AT131" s="1848"/>
      <c r="AU131" s="1848"/>
      <c r="AV131" s="1848"/>
      <c r="AW131" s="1848"/>
      <c r="AX131" s="1848"/>
      <c r="AY131" s="1848"/>
      <c r="AZ131" s="1848"/>
      <c r="BA131" s="1848"/>
      <c r="BB131" s="1848"/>
      <c r="BC131" s="1848"/>
      <c r="BD131" s="1848"/>
      <c r="BE131" s="1848"/>
      <c r="BF131" s="1848"/>
      <c r="BG131" s="1848"/>
      <c r="BH131" s="1848"/>
      <c r="BI131" s="1848"/>
      <c r="BJ131" s="1848"/>
      <c r="BK131" s="1848"/>
      <c r="BL131" s="1848"/>
      <c r="BM131" s="1848"/>
      <c r="BN131" s="1848"/>
      <c r="BO131" s="1848"/>
      <c r="BP131" s="1848"/>
      <c r="BQ131" s="1848"/>
      <c r="BR131" s="1848"/>
      <c r="BS131" s="1848"/>
      <c r="BT131" s="1848"/>
      <c r="BU131" s="1848"/>
      <c r="BV131" s="1848"/>
      <c r="BW131" s="1848"/>
      <c r="BX131" s="1848"/>
      <c r="BY131" s="1848"/>
      <c r="BZ131" s="1848"/>
      <c r="CA131" s="1848"/>
      <c r="CB131" s="1848"/>
      <c r="CC131" s="1848"/>
      <c r="CD131" s="1848"/>
      <c r="CE131" s="1848"/>
      <c r="CF131" s="1848"/>
      <c r="CG131" s="1848"/>
      <c r="CH131" s="1848"/>
      <c r="CJ131" s="1848"/>
      <c r="CK131" s="1848"/>
      <c r="CL131" s="1848"/>
      <c r="CM131" s="1848"/>
      <c r="CN131" s="1848"/>
      <c r="CO131" s="1848"/>
      <c r="CP131" s="1848"/>
      <c r="CQ131" s="1848"/>
    </row>
    <row r="132" spans="2:95">
      <c r="B132" s="1"/>
      <c r="C132" s="1"/>
      <c r="D132" s="1"/>
      <c r="E132" s="1"/>
      <c r="F132" s="1"/>
      <c r="G132" s="1"/>
      <c r="H132" s="1"/>
      <c r="I132" s="1"/>
      <c r="J132" s="1"/>
      <c r="K132" s="1848"/>
      <c r="L132" s="1848"/>
      <c r="M132" s="1848"/>
      <c r="N132" s="1848"/>
      <c r="O132" s="1848"/>
      <c r="P132" s="1848"/>
      <c r="Q132" s="1848"/>
      <c r="R132" s="1848"/>
      <c r="S132" s="1848"/>
      <c r="T132" s="1848"/>
      <c r="U132" s="1848"/>
      <c r="V132" s="1848"/>
      <c r="W132" s="1848"/>
      <c r="X132" s="1848"/>
      <c r="Y132" s="1848"/>
      <c r="Z132" s="1848"/>
      <c r="AA132" s="1848"/>
      <c r="AB132" s="1848"/>
      <c r="AC132" s="1848"/>
      <c r="AD132" s="1848"/>
      <c r="AE132" s="1848"/>
      <c r="AF132" s="1848"/>
      <c r="AG132" s="1848"/>
      <c r="AH132" s="1848"/>
      <c r="AI132" s="1848"/>
      <c r="AJ132" s="1848"/>
      <c r="AK132" s="1848"/>
      <c r="AL132" s="1848"/>
      <c r="AM132" s="1848"/>
      <c r="AN132" s="1848"/>
      <c r="AO132" s="1848"/>
      <c r="AP132" s="1848"/>
      <c r="AQ132" s="1848"/>
      <c r="AR132" s="1848"/>
      <c r="AS132" s="1848"/>
      <c r="AT132" s="1848"/>
      <c r="AU132" s="1848"/>
      <c r="AV132" s="1848"/>
      <c r="AW132" s="1848"/>
      <c r="AX132" s="1848"/>
      <c r="AY132" s="1848"/>
      <c r="AZ132" s="1848"/>
      <c r="BA132" s="1848"/>
      <c r="BB132" s="1848"/>
      <c r="BC132" s="1848"/>
      <c r="BD132" s="1848"/>
      <c r="BE132" s="1848"/>
      <c r="BF132" s="1848"/>
      <c r="BG132" s="1848"/>
      <c r="BH132" s="1848"/>
      <c r="BI132" s="1848"/>
      <c r="BJ132" s="1848"/>
      <c r="BK132" s="1848"/>
      <c r="BL132" s="1848"/>
      <c r="BM132" s="1848"/>
      <c r="BN132" s="1848"/>
      <c r="BO132" s="1848"/>
      <c r="BP132" s="1848"/>
      <c r="BQ132" s="1848"/>
      <c r="BR132" s="1848"/>
      <c r="BS132" s="1848"/>
      <c r="BT132" s="1848"/>
      <c r="BU132" s="1848"/>
      <c r="BV132" s="1848"/>
      <c r="BW132" s="1848"/>
      <c r="BX132" s="1848"/>
      <c r="BY132" s="1848"/>
      <c r="BZ132" s="1848"/>
      <c r="CA132" s="1848"/>
      <c r="CB132" s="1848"/>
      <c r="CC132" s="1848"/>
      <c r="CD132" s="1848"/>
      <c r="CE132" s="1848"/>
      <c r="CF132" s="1848"/>
      <c r="CG132" s="1848"/>
      <c r="CH132" s="1848"/>
      <c r="CJ132" s="1848"/>
      <c r="CK132" s="1848"/>
      <c r="CL132" s="1848"/>
      <c r="CM132" s="1848"/>
      <c r="CN132" s="1848"/>
      <c r="CO132" s="1848"/>
      <c r="CP132" s="1848"/>
      <c r="CQ132" s="1848"/>
    </row>
    <row r="133" spans="2:95">
      <c r="B133" s="1"/>
      <c r="C133" s="1"/>
      <c r="D133" s="1"/>
      <c r="E133" s="1"/>
      <c r="F133" s="1"/>
      <c r="G133" s="1"/>
      <c r="H133" s="1"/>
      <c r="I133" s="1"/>
      <c r="J133" s="1"/>
      <c r="K133" s="1848"/>
      <c r="L133" s="1848"/>
      <c r="M133" s="1848"/>
      <c r="N133" s="1848"/>
      <c r="O133" s="1848"/>
      <c r="P133" s="1848"/>
      <c r="Q133" s="1848"/>
      <c r="R133" s="1848"/>
      <c r="S133" s="1848"/>
      <c r="T133" s="1848"/>
      <c r="U133" s="1848"/>
      <c r="V133" s="1848"/>
      <c r="W133" s="1848"/>
      <c r="X133" s="1848"/>
      <c r="Y133" s="1848"/>
      <c r="Z133" s="1848"/>
      <c r="AA133" s="1848"/>
      <c r="AB133" s="1848"/>
      <c r="AC133" s="1848"/>
      <c r="AD133" s="1848"/>
      <c r="AE133" s="1848"/>
      <c r="AF133" s="1848"/>
      <c r="AG133" s="1848"/>
      <c r="AH133" s="1848"/>
      <c r="AI133" s="1848"/>
      <c r="AJ133" s="1848"/>
      <c r="AK133" s="1848"/>
      <c r="AL133" s="1848"/>
      <c r="AM133" s="1848"/>
      <c r="AN133" s="1848"/>
      <c r="AO133" s="1848"/>
      <c r="AP133" s="1848"/>
      <c r="AQ133" s="1848"/>
      <c r="AR133" s="1848"/>
      <c r="AS133" s="1848"/>
      <c r="AT133" s="1848"/>
      <c r="AU133" s="1848"/>
      <c r="AV133" s="1848"/>
      <c r="AW133" s="1848"/>
      <c r="AX133" s="1848"/>
      <c r="AY133" s="1848"/>
      <c r="AZ133" s="1848"/>
      <c r="BA133" s="1848"/>
      <c r="BB133" s="1848"/>
      <c r="BC133" s="1848"/>
      <c r="BD133" s="1848"/>
      <c r="BE133" s="1848"/>
      <c r="BF133" s="1848"/>
      <c r="BG133" s="1848"/>
      <c r="BH133" s="1848"/>
      <c r="BI133" s="1848"/>
      <c r="BJ133" s="1848"/>
      <c r="BK133" s="1848"/>
      <c r="BL133" s="1848"/>
      <c r="BM133" s="1848"/>
      <c r="BN133" s="1848"/>
      <c r="BO133" s="1848"/>
      <c r="BP133" s="1848"/>
      <c r="BQ133" s="1848"/>
      <c r="BR133" s="1848"/>
      <c r="BS133" s="1848"/>
      <c r="BT133" s="1848"/>
      <c r="BU133" s="1848"/>
      <c r="BV133" s="1848"/>
      <c r="BW133" s="1848"/>
      <c r="BX133" s="1848"/>
      <c r="BY133" s="1848"/>
      <c r="BZ133" s="1848"/>
      <c r="CA133" s="1848"/>
      <c r="CB133" s="1848"/>
      <c r="CC133" s="1848"/>
      <c r="CD133" s="1848"/>
      <c r="CE133" s="1848"/>
      <c r="CF133" s="1848"/>
      <c r="CG133" s="1848"/>
      <c r="CH133" s="1848"/>
      <c r="CJ133" s="1848"/>
      <c r="CK133" s="1848"/>
      <c r="CL133" s="1848"/>
      <c r="CM133" s="1848"/>
      <c r="CN133" s="1848"/>
      <c r="CO133" s="1848"/>
      <c r="CP133" s="1848"/>
      <c r="CQ133" s="1848"/>
    </row>
    <row r="134" spans="2:95">
      <c r="B134" s="1"/>
      <c r="C134" s="1"/>
      <c r="D134" s="1"/>
      <c r="E134" s="1"/>
      <c r="F134" s="1"/>
      <c r="G134" s="1"/>
      <c r="H134" s="1"/>
      <c r="I134" s="1"/>
      <c r="J134" s="1"/>
      <c r="K134" s="1848"/>
      <c r="L134" s="1848"/>
      <c r="M134" s="1848"/>
      <c r="N134" s="1848"/>
      <c r="O134" s="1848"/>
      <c r="P134" s="1848"/>
      <c r="Q134" s="1848"/>
      <c r="R134" s="1848"/>
      <c r="S134" s="1848"/>
      <c r="T134" s="1848"/>
      <c r="U134" s="1848"/>
      <c r="V134" s="1848"/>
      <c r="W134" s="1848"/>
      <c r="X134" s="1848"/>
      <c r="Y134" s="1848"/>
      <c r="Z134" s="1848"/>
      <c r="AA134" s="1848"/>
      <c r="AB134" s="1848"/>
      <c r="AC134" s="1848"/>
      <c r="AD134" s="1848"/>
      <c r="AE134" s="1848"/>
      <c r="AF134" s="1848"/>
      <c r="AG134" s="1848"/>
      <c r="AH134" s="1848"/>
      <c r="AI134" s="1848"/>
      <c r="AJ134" s="1848"/>
      <c r="AK134" s="1848"/>
      <c r="AL134" s="1848"/>
      <c r="AM134" s="1848"/>
      <c r="AN134" s="1848"/>
      <c r="AO134" s="1848"/>
      <c r="AP134" s="1848"/>
      <c r="AQ134" s="1848"/>
      <c r="AR134" s="1848"/>
      <c r="AS134" s="1848"/>
      <c r="AT134" s="1848"/>
      <c r="AU134" s="1848"/>
      <c r="AV134" s="1848"/>
      <c r="AW134" s="1848"/>
      <c r="AX134" s="1848"/>
      <c r="AY134" s="1848"/>
      <c r="AZ134" s="1848"/>
      <c r="BA134" s="1848"/>
      <c r="BB134" s="1848"/>
      <c r="BC134" s="1848"/>
      <c r="BD134" s="1848"/>
      <c r="BE134" s="1848"/>
      <c r="BF134" s="1848"/>
      <c r="BG134" s="1848"/>
      <c r="BH134" s="1848"/>
      <c r="BI134" s="1848"/>
      <c r="BJ134" s="1848"/>
      <c r="BK134" s="1848"/>
      <c r="BL134" s="1848"/>
      <c r="BM134" s="1848"/>
      <c r="BN134" s="1848"/>
      <c r="BO134" s="1848"/>
      <c r="BP134" s="1848"/>
      <c r="BQ134" s="1848"/>
      <c r="BR134" s="1848"/>
      <c r="BS134" s="1848"/>
      <c r="BT134" s="1848"/>
      <c r="BU134" s="1848"/>
      <c r="BV134" s="1848"/>
      <c r="BW134" s="1848"/>
      <c r="BX134" s="1848"/>
      <c r="BY134" s="1848"/>
      <c r="BZ134" s="1848"/>
      <c r="CA134" s="1848"/>
      <c r="CB134" s="1848"/>
      <c r="CC134" s="1848"/>
      <c r="CD134" s="1848"/>
      <c r="CE134" s="1848"/>
      <c r="CF134" s="1848"/>
      <c r="CG134" s="1848"/>
      <c r="CH134" s="1848"/>
      <c r="CJ134" s="1848"/>
      <c r="CK134" s="1848"/>
      <c r="CL134" s="1848"/>
      <c r="CM134" s="1848"/>
      <c r="CN134" s="1848"/>
      <c r="CO134" s="1848"/>
      <c r="CP134" s="1848"/>
      <c r="CQ134" s="1848"/>
    </row>
    <row r="135" spans="2:95">
      <c r="B135" s="1"/>
      <c r="C135" s="1"/>
      <c r="D135" s="1"/>
      <c r="E135" s="1"/>
      <c r="F135" s="1"/>
      <c r="G135" s="1"/>
      <c r="H135" s="1"/>
      <c r="I135" s="1"/>
      <c r="J135" s="1"/>
      <c r="K135" s="1848"/>
      <c r="L135" s="1848"/>
      <c r="M135" s="1848"/>
      <c r="N135" s="1848"/>
      <c r="O135" s="1848"/>
      <c r="P135" s="1848"/>
      <c r="Q135" s="1848"/>
      <c r="R135" s="1848"/>
      <c r="S135" s="1848"/>
      <c r="T135" s="1848"/>
      <c r="U135" s="1848"/>
      <c r="V135" s="1848"/>
      <c r="W135" s="1848"/>
      <c r="X135" s="1848"/>
      <c r="Y135" s="1848"/>
      <c r="Z135" s="1848"/>
      <c r="AA135" s="1848"/>
      <c r="AB135" s="1848"/>
      <c r="AC135" s="1848"/>
      <c r="AD135" s="1848"/>
      <c r="AE135" s="1848"/>
      <c r="AF135" s="1848"/>
      <c r="AG135" s="1848"/>
      <c r="AH135" s="1848"/>
      <c r="AI135" s="1848"/>
      <c r="AJ135" s="1848"/>
      <c r="AK135" s="1848"/>
      <c r="AL135" s="1848"/>
      <c r="AM135" s="1848"/>
      <c r="AN135" s="1848"/>
      <c r="AO135" s="1848"/>
      <c r="AP135" s="1848"/>
      <c r="AQ135" s="1848"/>
      <c r="AR135" s="1848"/>
      <c r="AS135" s="1848"/>
      <c r="AT135" s="1848"/>
      <c r="AU135" s="1848"/>
      <c r="AV135" s="1848"/>
      <c r="AW135" s="1848"/>
      <c r="AX135" s="1848"/>
      <c r="AY135" s="1848"/>
      <c r="AZ135" s="1848"/>
      <c r="BA135" s="1848"/>
      <c r="BB135" s="1848"/>
      <c r="BC135" s="1848"/>
      <c r="BD135" s="1848"/>
      <c r="BE135" s="1848"/>
      <c r="BF135" s="1848"/>
      <c r="BG135" s="1848"/>
      <c r="BH135" s="1848"/>
      <c r="BI135" s="1848"/>
      <c r="BJ135" s="1848"/>
      <c r="BK135" s="1848"/>
      <c r="BL135" s="1848"/>
      <c r="BM135" s="1848"/>
      <c r="BN135" s="1848"/>
      <c r="BO135" s="1848"/>
      <c r="BP135" s="1848"/>
      <c r="BQ135" s="1848"/>
      <c r="BR135" s="1848"/>
      <c r="BS135" s="1848"/>
      <c r="BT135" s="1848"/>
      <c r="BU135" s="1848"/>
      <c r="BV135" s="1848"/>
      <c r="BW135" s="1848"/>
      <c r="BX135" s="1848"/>
      <c r="BY135" s="1848"/>
      <c r="BZ135" s="1848"/>
      <c r="CA135" s="1848"/>
      <c r="CB135" s="1848"/>
      <c r="CC135" s="1848"/>
      <c r="CD135" s="1848"/>
      <c r="CE135" s="1848"/>
      <c r="CF135" s="1848"/>
      <c r="CG135" s="1848"/>
      <c r="CH135" s="1848"/>
      <c r="CJ135" s="1848"/>
      <c r="CK135" s="1848"/>
      <c r="CL135" s="1848"/>
      <c r="CM135" s="1848"/>
      <c r="CN135" s="1848"/>
      <c r="CO135" s="1848"/>
      <c r="CP135" s="1848"/>
      <c r="CQ135" s="1848"/>
    </row>
    <row r="136" spans="2:95">
      <c r="B136" s="1"/>
      <c r="C136" s="1"/>
      <c r="D136" s="1"/>
      <c r="E136" s="1"/>
      <c r="F136" s="1"/>
      <c r="G136" s="1"/>
      <c r="H136" s="1"/>
      <c r="I136" s="1"/>
      <c r="J136" s="1"/>
      <c r="K136" s="1848"/>
      <c r="L136" s="1848"/>
      <c r="M136" s="1848"/>
      <c r="N136" s="1848"/>
      <c r="O136" s="1848"/>
      <c r="P136" s="1848"/>
      <c r="Q136" s="1848"/>
      <c r="R136" s="1848"/>
      <c r="S136" s="1848"/>
      <c r="T136" s="1848"/>
      <c r="U136" s="1848"/>
      <c r="V136" s="1848"/>
      <c r="W136" s="1848"/>
      <c r="X136" s="1848"/>
      <c r="Y136" s="1848"/>
      <c r="Z136" s="1848"/>
      <c r="AA136" s="1848"/>
      <c r="AB136" s="1848"/>
      <c r="AC136" s="1848"/>
      <c r="AD136" s="1848"/>
      <c r="AE136" s="1848"/>
      <c r="AF136" s="1848"/>
      <c r="AG136" s="1848"/>
      <c r="AH136" s="1848"/>
      <c r="AI136" s="1848"/>
      <c r="AJ136" s="1848"/>
      <c r="AK136" s="1848"/>
      <c r="AL136" s="1848"/>
      <c r="AM136" s="1848"/>
      <c r="AN136" s="1848"/>
      <c r="AO136" s="1848"/>
      <c r="AP136" s="1848"/>
      <c r="AQ136" s="1848"/>
      <c r="AR136" s="1848"/>
      <c r="AS136" s="1848"/>
      <c r="AT136" s="1848"/>
      <c r="AU136" s="1848"/>
      <c r="AV136" s="1848"/>
      <c r="AW136" s="1848"/>
      <c r="AX136" s="1848"/>
      <c r="AY136" s="1848"/>
      <c r="AZ136" s="1848"/>
      <c r="BA136" s="1848"/>
      <c r="BB136" s="1848"/>
      <c r="BC136" s="1848"/>
      <c r="BD136" s="1848"/>
      <c r="BE136" s="1848"/>
      <c r="BF136" s="1848"/>
      <c r="BG136" s="1848"/>
      <c r="BH136" s="1848"/>
      <c r="BI136" s="1848"/>
      <c r="BJ136" s="1848"/>
      <c r="BK136" s="1848"/>
      <c r="BL136" s="1848"/>
      <c r="BM136" s="1848"/>
      <c r="BN136" s="1848"/>
      <c r="BO136" s="1848"/>
      <c r="BP136" s="1848"/>
      <c r="BQ136" s="1848"/>
      <c r="BR136" s="1848"/>
      <c r="BS136" s="1848"/>
      <c r="BT136" s="1848"/>
      <c r="BU136" s="1848"/>
      <c r="BV136" s="1848"/>
      <c r="BW136" s="1848"/>
      <c r="BX136" s="1848"/>
      <c r="BY136" s="1848"/>
      <c r="BZ136" s="1848"/>
      <c r="CA136" s="1848"/>
      <c r="CB136" s="1848"/>
      <c r="CC136" s="1848"/>
      <c r="CD136" s="1848"/>
      <c r="CE136" s="1848"/>
      <c r="CF136" s="1848"/>
      <c r="CG136" s="1848"/>
      <c r="CH136" s="1848"/>
      <c r="CJ136" s="1848"/>
      <c r="CK136" s="1848"/>
      <c r="CL136" s="1848"/>
      <c r="CM136" s="1848"/>
      <c r="CN136" s="1848"/>
      <c r="CO136" s="1848"/>
      <c r="CP136" s="1848"/>
      <c r="CQ136" s="1848"/>
    </row>
    <row r="137" spans="2:95">
      <c r="B137" s="1"/>
      <c r="C137" s="1"/>
      <c r="D137" s="1"/>
      <c r="E137" s="1"/>
      <c r="F137" s="1"/>
      <c r="G137" s="1"/>
      <c r="H137" s="1"/>
      <c r="I137" s="1"/>
      <c r="J137" s="1"/>
      <c r="K137" s="1848"/>
      <c r="L137" s="1848"/>
      <c r="M137" s="1848"/>
      <c r="N137" s="1848"/>
      <c r="O137" s="1848"/>
      <c r="P137" s="1848"/>
      <c r="Q137" s="1848"/>
      <c r="R137" s="1848"/>
      <c r="S137" s="1848"/>
      <c r="T137" s="1848"/>
      <c r="U137" s="1848"/>
      <c r="V137" s="1848"/>
      <c r="W137" s="1848"/>
      <c r="X137" s="1848"/>
      <c r="Y137" s="1848"/>
      <c r="Z137" s="1848"/>
      <c r="AA137" s="1848"/>
      <c r="AB137" s="1848"/>
      <c r="AC137" s="1848"/>
      <c r="AD137" s="1848"/>
      <c r="AE137" s="1848"/>
      <c r="AF137" s="1848"/>
      <c r="AG137" s="1848"/>
      <c r="AH137" s="1848"/>
      <c r="AI137" s="1848"/>
      <c r="AJ137" s="1848"/>
      <c r="AK137" s="1848"/>
      <c r="AL137" s="1848"/>
      <c r="AM137" s="1848"/>
      <c r="AN137" s="1848"/>
      <c r="AO137" s="1848"/>
      <c r="AP137" s="1848"/>
      <c r="AQ137" s="1848"/>
      <c r="AR137" s="1848"/>
      <c r="AS137" s="1848"/>
      <c r="AT137" s="1848"/>
      <c r="AU137" s="1848"/>
      <c r="AV137" s="1848"/>
      <c r="AW137" s="1848"/>
      <c r="AX137" s="1848"/>
      <c r="AY137" s="1848"/>
      <c r="AZ137" s="1848"/>
      <c r="BA137" s="1848"/>
      <c r="BB137" s="1848"/>
      <c r="BC137" s="1848"/>
      <c r="BD137" s="1848"/>
      <c r="BE137" s="1848"/>
      <c r="BF137" s="1848"/>
      <c r="BG137" s="1848"/>
      <c r="BH137" s="1848"/>
      <c r="BI137" s="1848"/>
      <c r="BJ137" s="1848"/>
      <c r="BK137" s="1848"/>
      <c r="BL137" s="1848"/>
      <c r="BM137" s="1848"/>
      <c r="BN137" s="1848"/>
      <c r="BO137" s="1848"/>
      <c r="BP137" s="1848"/>
      <c r="BQ137" s="1848"/>
      <c r="BR137" s="1848"/>
      <c r="BS137" s="1848"/>
      <c r="BT137" s="1848"/>
      <c r="BU137" s="1848"/>
      <c r="BV137" s="1848"/>
      <c r="BW137" s="1848"/>
      <c r="BX137" s="1848"/>
      <c r="BY137" s="1848"/>
      <c r="BZ137" s="1848"/>
      <c r="CA137" s="1848"/>
      <c r="CB137" s="1848"/>
      <c r="CC137" s="1848"/>
      <c r="CD137" s="1848"/>
      <c r="CE137" s="1848"/>
      <c r="CF137" s="1848"/>
      <c r="CG137" s="1848"/>
      <c r="CH137" s="1848"/>
      <c r="CJ137" s="1848"/>
      <c r="CK137" s="1848"/>
      <c r="CL137" s="1848"/>
      <c r="CM137" s="1848"/>
      <c r="CN137" s="1848"/>
      <c r="CO137" s="1848"/>
      <c r="CP137" s="1848"/>
      <c r="CQ137" s="1848"/>
    </row>
    <row r="138" spans="2:95">
      <c r="B138" s="1"/>
      <c r="C138" s="1"/>
      <c r="D138" s="1"/>
      <c r="E138" s="1"/>
      <c r="F138" s="1"/>
      <c r="G138" s="1"/>
      <c r="H138" s="1"/>
      <c r="I138" s="1"/>
      <c r="J138" s="1"/>
      <c r="K138" s="1848"/>
      <c r="L138" s="1848"/>
      <c r="M138" s="1848"/>
      <c r="N138" s="1848"/>
      <c r="O138" s="1848"/>
      <c r="P138" s="1848"/>
      <c r="Q138" s="1848"/>
      <c r="R138" s="1848"/>
      <c r="S138" s="1848"/>
      <c r="T138" s="1848"/>
      <c r="U138" s="1848"/>
      <c r="V138" s="1848"/>
      <c r="W138" s="1848"/>
      <c r="X138" s="1848"/>
      <c r="Y138" s="1848"/>
      <c r="Z138" s="1848"/>
      <c r="AA138" s="1848"/>
      <c r="AB138" s="1848"/>
      <c r="AC138" s="1848"/>
      <c r="AD138" s="1848"/>
      <c r="AE138" s="1848"/>
      <c r="AF138" s="1848"/>
      <c r="AG138" s="1848"/>
      <c r="AH138" s="1848"/>
      <c r="AI138" s="1848"/>
      <c r="AJ138" s="1848"/>
      <c r="AK138" s="1848"/>
      <c r="AL138" s="1848"/>
      <c r="AM138" s="1848"/>
      <c r="AN138" s="1848"/>
      <c r="AO138" s="1848"/>
      <c r="AP138" s="1848"/>
      <c r="AQ138" s="1848"/>
      <c r="AR138" s="1848"/>
      <c r="AS138" s="1848"/>
      <c r="AT138" s="1848"/>
      <c r="AU138" s="1848"/>
      <c r="AV138" s="1848"/>
      <c r="AW138" s="1848"/>
      <c r="AX138" s="1848"/>
      <c r="AY138" s="1848"/>
      <c r="AZ138" s="1848"/>
      <c r="BA138" s="1848"/>
      <c r="BB138" s="1848"/>
      <c r="BC138" s="1848"/>
      <c r="BD138" s="1848"/>
      <c r="BE138" s="1848"/>
      <c r="BF138" s="1848"/>
      <c r="BG138" s="1848"/>
      <c r="BH138" s="1848"/>
      <c r="BI138" s="1848"/>
      <c r="BJ138" s="1848"/>
      <c r="BK138" s="1848"/>
      <c r="BL138" s="1848"/>
      <c r="BM138" s="1848"/>
      <c r="BN138" s="1848"/>
      <c r="BO138" s="1848"/>
      <c r="BP138" s="1848"/>
      <c r="BQ138" s="1848"/>
      <c r="BR138" s="1848"/>
      <c r="BS138" s="1848"/>
      <c r="BT138" s="1848"/>
      <c r="BU138" s="1848"/>
      <c r="BV138" s="1848"/>
      <c r="BW138" s="1848"/>
      <c r="BX138" s="1848"/>
      <c r="BY138" s="1848"/>
      <c r="BZ138" s="1848"/>
      <c r="CA138" s="1848"/>
      <c r="CB138" s="1848"/>
      <c r="CC138" s="1848"/>
      <c r="CD138" s="1848"/>
      <c r="CE138" s="1848"/>
      <c r="CF138" s="1848"/>
      <c r="CG138" s="1848"/>
      <c r="CH138" s="1848"/>
      <c r="CJ138" s="1848"/>
      <c r="CK138" s="1848"/>
      <c r="CL138" s="1848"/>
      <c r="CM138" s="1848"/>
      <c r="CN138" s="1848"/>
      <c r="CO138" s="1848"/>
      <c r="CP138" s="1848"/>
      <c r="CQ138" s="1848"/>
    </row>
    <row r="139" spans="2:95">
      <c r="B139" s="1"/>
      <c r="C139" s="1"/>
      <c r="D139" s="1"/>
      <c r="E139" s="1"/>
      <c r="F139" s="1"/>
      <c r="G139" s="1"/>
      <c r="H139" s="1"/>
      <c r="I139" s="1"/>
      <c r="J139" s="1"/>
      <c r="K139" s="1848"/>
      <c r="L139" s="1848"/>
      <c r="M139" s="1848"/>
      <c r="N139" s="1848"/>
      <c r="O139" s="1848"/>
      <c r="P139" s="1848"/>
      <c r="Q139" s="1848"/>
      <c r="R139" s="1848"/>
      <c r="S139" s="1848"/>
      <c r="T139" s="1848"/>
      <c r="U139" s="1848"/>
      <c r="V139" s="1848"/>
      <c r="W139" s="1848"/>
      <c r="X139" s="1848"/>
      <c r="Y139" s="1848"/>
      <c r="Z139" s="1848"/>
      <c r="AA139" s="1848"/>
      <c r="AB139" s="1848"/>
      <c r="AC139" s="1848"/>
      <c r="AD139" s="1848"/>
      <c r="AE139" s="1848"/>
      <c r="AF139" s="1848"/>
      <c r="AG139" s="1848"/>
      <c r="AH139" s="1848"/>
      <c r="AI139" s="1848"/>
      <c r="AJ139" s="1848"/>
      <c r="AK139" s="1848"/>
      <c r="AL139" s="1848"/>
      <c r="AM139" s="1848"/>
      <c r="AN139" s="1848"/>
      <c r="AO139" s="1848"/>
      <c r="AP139" s="1848"/>
      <c r="AQ139" s="1848"/>
      <c r="AR139" s="1848"/>
      <c r="AS139" s="1848"/>
      <c r="AT139" s="1848"/>
      <c r="AU139" s="1848"/>
      <c r="AV139" s="1848"/>
      <c r="AW139" s="1848"/>
      <c r="AX139" s="1848"/>
      <c r="AY139" s="1848"/>
      <c r="AZ139" s="1848"/>
      <c r="BA139" s="1848"/>
      <c r="BB139" s="1848"/>
      <c r="BC139" s="1848"/>
      <c r="BD139" s="1848"/>
      <c r="BE139" s="1848"/>
      <c r="BF139" s="1848"/>
      <c r="BG139" s="1848"/>
      <c r="BH139" s="1848"/>
      <c r="BI139" s="1848"/>
      <c r="BJ139" s="1848"/>
      <c r="BK139" s="1848"/>
      <c r="BL139" s="1848"/>
      <c r="BM139" s="1848"/>
      <c r="BN139" s="1848"/>
      <c r="BO139" s="1848"/>
      <c r="BP139" s="1848"/>
      <c r="BQ139" s="1848"/>
      <c r="BR139" s="1848"/>
      <c r="BS139" s="1848"/>
      <c r="BT139" s="1848"/>
      <c r="BU139" s="1848"/>
      <c r="BV139" s="1848"/>
      <c r="BW139" s="1848"/>
      <c r="BX139" s="1848"/>
      <c r="BY139" s="1848"/>
      <c r="BZ139" s="1848"/>
      <c r="CA139" s="1848"/>
      <c r="CB139" s="1848"/>
      <c r="CC139" s="1848"/>
      <c r="CD139" s="1848"/>
      <c r="CE139" s="1848"/>
      <c r="CF139" s="1848"/>
      <c r="CG139" s="1848"/>
      <c r="CH139" s="1848"/>
      <c r="CJ139" s="1848"/>
      <c r="CK139" s="1848"/>
      <c r="CL139" s="1848"/>
      <c r="CM139" s="1848"/>
      <c r="CN139" s="1848"/>
      <c r="CO139" s="1848"/>
      <c r="CP139" s="1848"/>
      <c r="CQ139" s="1848"/>
    </row>
    <row r="140" spans="2:95">
      <c r="B140" s="1"/>
      <c r="C140" s="1"/>
      <c r="D140" s="1"/>
      <c r="E140" s="1"/>
      <c r="F140" s="1"/>
      <c r="G140" s="1"/>
      <c r="H140" s="1"/>
      <c r="I140" s="1"/>
      <c r="J140" s="1"/>
      <c r="K140" s="1848"/>
      <c r="L140" s="1848"/>
      <c r="M140" s="1848"/>
      <c r="N140" s="1848"/>
      <c r="O140" s="1848"/>
      <c r="P140" s="1848"/>
      <c r="Q140" s="1848"/>
      <c r="R140" s="1848"/>
      <c r="S140" s="1848"/>
      <c r="T140" s="1848"/>
      <c r="U140" s="1848"/>
      <c r="V140" s="1848"/>
      <c r="W140" s="1848"/>
      <c r="X140" s="1848"/>
      <c r="Y140" s="1848"/>
      <c r="Z140" s="1848"/>
      <c r="AA140" s="1848"/>
      <c r="AB140" s="1848"/>
      <c r="AC140" s="1848"/>
      <c r="AD140" s="1848"/>
      <c r="AE140" s="1848"/>
      <c r="AF140" s="1848"/>
      <c r="AG140" s="1848"/>
      <c r="AH140" s="1848"/>
      <c r="AI140" s="1848"/>
      <c r="AJ140" s="1848"/>
      <c r="AK140" s="1848"/>
      <c r="AL140" s="1848"/>
      <c r="AM140" s="1848"/>
      <c r="AN140" s="1848"/>
      <c r="AO140" s="1848"/>
      <c r="AP140" s="1848"/>
      <c r="AQ140" s="1848"/>
      <c r="AR140" s="1848"/>
      <c r="AS140" s="1848"/>
      <c r="AT140" s="1848"/>
      <c r="AU140" s="1848"/>
      <c r="AV140" s="1848"/>
      <c r="AW140" s="1848"/>
      <c r="AX140" s="1848"/>
      <c r="AY140" s="1848"/>
      <c r="AZ140" s="1848"/>
      <c r="BA140" s="1848"/>
      <c r="BB140" s="1848"/>
      <c r="BC140" s="1848"/>
      <c r="BD140" s="1848"/>
      <c r="BE140" s="1848"/>
      <c r="BF140" s="1848"/>
      <c r="BG140" s="1848"/>
      <c r="BH140" s="1848"/>
      <c r="BI140" s="1848"/>
      <c r="BJ140" s="1848"/>
      <c r="BK140" s="1848"/>
      <c r="BL140" s="1848"/>
      <c r="BM140" s="1848"/>
      <c r="BN140" s="1848"/>
      <c r="BO140" s="1848"/>
      <c r="BP140" s="1848"/>
      <c r="BQ140" s="1848"/>
      <c r="BR140" s="1848"/>
      <c r="BS140" s="1848"/>
      <c r="BT140" s="1848"/>
      <c r="BU140" s="1848"/>
      <c r="BV140" s="1848"/>
      <c r="BW140" s="1848"/>
      <c r="BX140" s="1848"/>
      <c r="BY140" s="1848"/>
      <c r="BZ140" s="1848"/>
      <c r="CA140" s="1848"/>
      <c r="CB140" s="1848"/>
      <c r="CC140" s="1848"/>
      <c r="CD140" s="1848"/>
      <c r="CE140" s="1848"/>
      <c r="CF140" s="1848"/>
      <c r="CG140" s="1848"/>
      <c r="CH140" s="1848"/>
      <c r="CJ140" s="1848"/>
      <c r="CK140" s="1848"/>
      <c r="CL140" s="1848"/>
      <c r="CM140" s="1848"/>
      <c r="CN140" s="1848"/>
      <c r="CO140" s="1848"/>
      <c r="CP140" s="1848"/>
      <c r="CQ140" s="1848"/>
    </row>
    <row r="141" spans="2:95">
      <c r="B141" s="1"/>
      <c r="C141" s="1"/>
      <c r="D141" s="1"/>
      <c r="E141" s="1"/>
      <c r="F141" s="1"/>
      <c r="G141" s="1"/>
      <c r="H141" s="1"/>
      <c r="I141" s="1"/>
      <c r="J141" s="1"/>
      <c r="K141" s="1848"/>
      <c r="L141" s="1848"/>
      <c r="M141" s="1848"/>
      <c r="N141" s="1848"/>
      <c r="O141" s="1848"/>
      <c r="P141" s="1848"/>
      <c r="Q141" s="1848"/>
      <c r="R141" s="1848"/>
      <c r="S141" s="1848"/>
      <c r="T141" s="1848"/>
      <c r="U141" s="1848"/>
      <c r="V141" s="1848"/>
      <c r="W141" s="1848"/>
      <c r="X141" s="1848"/>
      <c r="Y141" s="1848"/>
      <c r="Z141" s="1848"/>
      <c r="AA141" s="1848"/>
      <c r="AB141" s="1848"/>
      <c r="AC141" s="1848"/>
      <c r="AD141" s="1848"/>
      <c r="AE141" s="1848"/>
      <c r="AF141" s="1848"/>
      <c r="AG141" s="1848"/>
      <c r="AH141" s="1848"/>
      <c r="AI141" s="1848"/>
      <c r="AJ141" s="1848"/>
      <c r="AK141" s="1848"/>
      <c r="AL141" s="1848"/>
      <c r="AM141" s="1848"/>
      <c r="AN141" s="1848"/>
      <c r="AO141" s="1848"/>
      <c r="AP141" s="1848"/>
      <c r="AQ141" s="1848"/>
      <c r="AR141" s="1848"/>
      <c r="AS141" s="1848"/>
      <c r="AT141" s="1848"/>
      <c r="AU141" s="1848"/>
      <c r="AV141" s="1848"/>
      <c r="AW141" s="1848"/>
      <c r="AX141" s="1848"/>
      <c r="AY141" s="1848"/>
      <c r="AZ141" s="1848"/>
      <c r="BA141" s="1848"/>
      <c r="BB141" s="1848"/>
      <c r="BC141" s="1848"/>
      <c r="BD141" s="1848"/>
      <c r="BE141" s="1848"/>
      <c r="BF141" s="1848"/>
      <c r="BG141" s="1848"/>
      <c r="BH141" s="1848"/>
      <c r="BI141" s="1848"/>
      <c r="BJ141" s="1848"/>
      <c r="BK141" s="1848"/>
      <c r="BL141" s="1848"/>
      <c r="BM141" s="1848"/>
      <c r="BN141" s="1848"/>
      <c r="BO141" s="1848"/>
      <c r="BP141" s="1848"/>
      <c r="BQ141" s="1848"/>
      <c r="BR141" s="1848"/>
      <c r="BS141" s="1848"/>
      <c r="BT141" s="1848"/>
      <c r="BU141" s="1848"/>
      <c r="BV141" s="1848"/>
      <c r="BW141" s="1848"/>
      <c r="BX141" s="1848"/>
      <c r="BY141" s="1848"/>
      <c r="BZ141" s="1848"/>
      <c r="CA141" s="1848"/>
      <c r="CB141" s="1848"/>
      <c r="CC141" s="1848"/>
      <c r="CD141" s="1848"/>
      <c r="CE141" s="1848"/>
      <c r="CF141" s="1848"/>
      <c r="CG141" s="1848"/>
      <c r="CH141" s="1848"/>
      <c r="CJ141" s="1848"/>
      <c r="CK141" s="1848"/>
      <c r="CL141" s="1848"/>
      <c r="CM141" s="1848"/>
      <c r="CN141" s="1848"/>
      <c r="CO141" s="1848"/>
      <c r="CP141" s="1848"/>
      <c r="CQ141" s="1848"/>
    </row>
    <row r="142" spans="2:95">
      <c r="B142" s="1"/>
      <c r="C142" s="1"/>
      <c r="D142" s="1"/>
      <c r="E142" s="1"/>
      <c r="F142" s="1"/>
      <c r="G142" s="1"/>
      <c r="H142" s="1"/>
      <c r="I142" s="1"/>
      <c r="J142" s="1"/>
      <c r="K142" s="1848"/>
      <c r="L142" s="1848"/>
      <c r="M142" s="1848"/>
      <c r="N142" s="1848"/>
      <c r="O142" s="1848"/>
      <c r="P142" s="1848"/>
      <c r="Q142" s="1848"/>
      <c r="R142" s="1848"/>
      <c r="S142" s="1848"/>
      <c r="T142" s="1848"/>
      <c r="U142" s="1848"/>
      <c r="V142" s="1848"/>
      <c r="W142" s="1848"/>
      <c r="X142" s="1848"/>
      <c r="Y142" s="1848"/>
      <c r="Z142" s="1848"/>
      <c r="AA142" s="1848"/>
      <c r="AB142" s="1848"/>
      <c r="AC142" s="1848"/>
      <c r="AD142" s="1848"/>
      <c r="AE142" s="1848"/>
      <c r="AF142" s="1848"/>
      <c r="AG142" s="1848"/>
      <c r="AH142" s="1848"/>
      <c r="AI142" s="1848"/>
      <c r="AJ142" s="1848"/>
      <c r="AK142" s="1848"/>
      <c r="AL142" s="1848"/>
      <c r="AM142" s="1848"/>
      <c r="AN142" s="1848"/>
      <c r="AO142" s="1848"/>
      <c r="AP142" s="1848"/>
      <c r="AQ142" s="1848"/>
      <c r="AR142" s="1848"/>
      <c r="AS142" s="1848"/>
      <c r="AT142" s="1848"/>
      <c r="AU142" s="1848"/>
      <c r="AV142" s="1848"/>
      <c r="AW142" s="1848"/>
      <c r="AX142" s="1848"/>
      <c r="AY142" s="1848"/>
      <c r="AZ142" s="1848"/>
      <c r="BA142" s="1848"/>
      <c r="BB142" s="1848"/>
      <c r="BC142" s="1848"/>
      <c r="BD142" s="1848"/>
      <c r="BE142" s="1848"/>
      <c r="BF142" s="1848"/>
      <c r="BG142" s="1848"/>
      <c r="BH142" s="1848"/>
      <c r="BI142" s="1848"/>
      <c r="BJ142" s="1848"/>
      <c r="BK142" s="1848"/>
      <c r="BL142" s="1848"/>
      <c r="BM142" s="1848"/>
      <c r="BN142" s="1848"/>
      <c r="BO142" s="1848"/>
      <c r="BP142" s="1848"/>
      <c r="BQ142" s="1848"/>
      <c r="BR142" s="1848"/>
      <c r="BS142" s="1848"/>
      <c r="BT142" s="1848"/>
      <c r="BU142" s="1848"/>
      <c r="BV142" s="1848"/>
      <c r="BW142" s="1848"/>
      <c r="BX142" s="1848"/>
      <c r="BY142" s="1848"/>
      <c r="BZ142" s="1848"/>
      <c r="CA142" s="1848"/>
      <c r="CB142" s="1848"/>
      <c r="CC142" s="1848"/>
      <c r="CD142" s="1848"/>
      <c r="CE142" s="1848"/>
      <c r="CF142" s="1848"/>
      <c r="CG142" s="1848"/>
      <c r="CH142" s="1848"/>
      <c r="CJ142" s="1848"/>
      <c r="CK142" s="1848"/>
      <c r="CL142" s="1848"/>
      <c r="CM142" s="1848"/>
      <c r="CN142" s="1848"/>
      <c r="CO142" s="1848"/>
      <c r="CP142" s="1848"/>
      <c r="CQ142" s="1848"/>
    </row>
    <row r="143" spans="2:95">
      <c r="B143" s="1"/>
      <c r="C143" s="1"/>
      <c r="D143" s="1"/>
      <c r="E143" s="1"/>
      <c r="F143" s="1"/>
      <c r="G143" s="1"/>
      <c r="H143" s="1"/>
      <c r="I143" s="1"/>
      <c r="J143" s="1"/>
      <c r="K143" s="1848"/>
      <c r="L143" s="1848"/>
      <c r="M143" s="1848"/>
      <c r="N143" s="1848"/>
      <c r="O143" s="1848"/>
      <c r="P143" s="1848"/>
      <c r="Q143" s="1848"/>
      <c r="R143" s="1848"/>
      <c r="S143" s="1848"/>
      <c r="T143" s="1848"/>
      <c r="U143" s="1848"/>
      <c r="V143" s="1848"/>
      <c r="W143" s="1848"/>
      <c r="X143" s="1848"/>
      <c r="Y143" s="1848"/>
      <c r="Z143" s="1848"/>
      <c r="AA143" s="1848"/>
      <c r="AB143" s="1848"/>
      <c r="AC143" s="1848"/>
      <c r="AD143" s="1848"/>
      <c r="AE143" s="1848"/>
      <c r="AF143" s="1848"/>
      <c r="AG143" s="1848"/>
      <c r="AH143" s="1848"/>
      <c r="AI143" s="1848"/>
      <c r="AJ143" s="1848"/>
      <c r="AK143" s="1848"/>
      <c r="AL143" s="1848"/>
      <c r="AM143" s="1848"/>
      <c r="AN143" s="1848"/>
      <c r="AO143" s="1848"/>
      <c r="AP143" s="1848"/>
      <c r="AQ143" s="1848"/>
      <c r="AR143" s="1848"/>
      <c r="AS143" s="1848"/>
      <c r="AT143" s="1848"/>
      <c r="AU143" s="1848"/>
      <c r="AV143" s="1848"/>
      <c r="AW143" s="1848"/>
      <c r="AX143" s="1848"/>
      <c r="AY143" s="1848"/>
      <c r="AZ143" s="1848"/>
      <c r="BA143" s="1848"/>
      <c r="BB143" s="1848"/>
      <c r="BC143" s="1848"/>
      <c r="BD143" s="1848"/>
      <c r="BE143" s="1848"/>
      <c r="BF143" s="1848"/>
      <c r="BG143" s="1848"/>
      <c r="BH143" s="1848"/>
      <c r="BI143" s="1848"/>
      <c r="BJ143" s="1848"/>
      <c r="BK143" s="1848"/>
      <c r="BL143" s="1848"/>
      <c r="BM143" s="1848"/>
      <c r="BN143" s="1848"/>
      <c r="BO143" s="1848"/>
      <c r="BP143" s="1848"/>
      <c r="BQ143" s="1848"/>
      <c r="BR143" s="1848"/>
      <c r="BS143" s="1848"/>
      <c r="BT143" s="1848"/>
      <c r="BU143" s="1848"/>
      <c r="BV143" s="1848"/>
      <c r="BW143" s="1848"/>
      <c r="BX143" s="1848"/>
      <c r="BY143" s="1848"/>
      <c r="BZ143" s="1848"/>
      <c r="CA143" s="1848"/>
      <c r="CB143" s="1848"/>
      <c r="CC143" s="1848"/>
      <c r="CD143" s="1848"/>
      <c r="CE143" s="1848"/>
      <c r="CF143" s="1848"/>
      <c r="CG143" s="1848"/>
      <c r="CH143" s="1848"/>
      <c r="CJ143" s="1848"/>
      <c r="CK143" s="1848"/>
      <c r="CL143" s="1848"/>
      <c r="CM143" s="1848"/>
      <c r="CN143" s="1848"/>
      <c r="CO143" s="1848"/>
      <c r="CP143" s="1848"/>
      <c r="CQ143" s="1848"/>
    </row>
    <row r="144" spans="2:95">
      <c r="B144" s="1"/>
      <c r="C144" s="1"/>
      <c r="D144" s="1"/>
      <c r="E144" s="1"/>
      <c r="F144" s="1"/>
      <c r="G144" s="1"/>
      <c r="H144" s="1"/>
      <c r="I144" s="1"/>
      <c r="J144" s="1"/>
      <c r="K144" s="1848"/>
      <c r="L144" s="1848"/>
      <c r="M144" s="1848"/>
      <c r="N144" s="1848"/>
      <c r="O144" s="1848"/>
      <c r="P144" s="1848"/>
      <c r="Q144" s="1848"/>
      <c r="R144" s="1848"/>
      <c r="S144" s="1848"/>
      <c r="T144" s="1848"/>
      <c r="U144" s="1848"/>
      <c r="V144" s="1848"/>
      <c r="W144" s="1848"/>
      <c r="X144" s="1848"/>
      <c r="Y144" s="1848"/>
      <c r="Z144" s="1848"/>
      <c r="AA144" s="1848"/>
      <c r="AB144" s="1848"/>
      <c r="AC144" s="1848"/>
      <c r="AD144" s="1848"/>
      <c r="AE144" s="1848"/>
      <c r="AF144" s="1848"/>
      <c r="AG144" s="1848"/>
      <c r="AH144" s="1848"/>
      <c r="AI144" s="1848"/>
      <c r="AJ144" s="1848"/>
      <c r="AK144" s="1848"/>
      <c r="AL144" s="1848"/>
      <c r="AM144" s="1848"/>
      <c r="AN144" s="1848"/>
      <c r="AO144" s="1848"/>
      <c r="AP144" s="1848"/>
      <c r="AQ144" s="1848"/>
      <c r="AR144" s="1848"/>
      <c r="AS144" s="1848"/>
      <c r="AT144" s="1848"/>
      <c r="AU144" s="1848"/>
      <c r="AV144" s="1848"/>
      <c r="AW144" s="1848"/>
      <c r="AX144" s="1848"/>
      <c r="AY144" s="1848"/>
      <c r="AZ144" s="1848"/>
      <c r="BA144" s="1848"/>
      <c r="BB144" s="1848"/>
      <c r="BC144" s="1848"/>
      <c r="BD144" s="1848"/>
      <c r="BE144" s="1848"/>
      <c r="BF144" s="1848"/>
      <c r="BG144" s="1848"/>
      <c r="BH144" s="1848"/>
      <c r="BI144" s="1848"/>
      <c r="BJ144" s="1848"/>
      <c r="BK144" s="1848"/>
      <c r="BL144" s="1848"/>
      <c r="BM144" s="1848"/>
      <c r="BN144" s="1848"/>
      <c r="BO144" s="1848"/>
      <c r="BP144" s="1848"/>
      <c r="BQ144" s="1848"/>
      <c r="BR144" s="1848"/>
      <c r="BS144" s="1848"/>
      <c r="BT144" s="1848"/>
      <c r="BU144" s="1848"/>
      <c r="BV144" s="1848"/>
      <c r="BW144" s="1848"/>
      <c r="BX144" s="1848"/>
      <c r="BY144" s="1848"/>
      <c r="BZ144" s="1848"/>
      <c r="CA144" s="1848"/>
      <c r="CB144" s="1848"/>
      <c r="CC144" s="1848"/>
      <c r="CD144" s="1848"/>
      <c r="CE144" s="1848"/>
      <c r="CF144" s="1848"/>
      <c r="CG144" s="1848"/>
      <c r="CH144" s="1848"/>
      <c r="CJ144" s="1848"/>
      <c r="CK144" s="1848"/>
      <c r="CL144" s="1848"/>
      <c r="CM144" s="1848"/>
      <c r="CN144" s="1848"/>
      <c r="CO144" s="1848"/>
      <c r="CP144" s="1848"/>
      <c r="CQ144" s="1848"/>
    </row>
    <row r="145" spans="2:95">
      <c r="B145" s="1"/>
      <c r="C145" s="1"/>
      <c r="D145" s="1"/>
      <c r="E145" s="1"/>
      <c r="F145" s="1"/>
      <c r="G145" s="1"/>
      <c r="H145" s="1"/>
      <c r="I145" s="1"/>
      <c r="J145" s="1"/>
      <c r="K145" s="1848"/>
      <c r="L145" s="1848"/>
      <c r="M145" s="1848"/>
      <c r="N145" s="1848"/>
      <c r="O145" s="1848"/>
      <c r="P145" s="1848"/>
      <c r="Q145" s="1848"/>
      <c r="R145" s="1848"/>
      <c r="S145" s="1848"/>
      <c r="T145" s="1848"/>
      <c r="U145" s="1848"/>
      <c r="V145" s="1848"/>
      <c r="W145" s="1848"/>
      <c r="X145" s="1848"/>
      <c r="Y145" s="1848"/>
      <c r="Z145" s="1848"/>
      <c r="AA145" s="1848"/>
      <c r="AB145" s="1848"/>
      <c r="AC145" s="1848"/>
      <c r="AD145" s="1848"/>
      <c r="AE145" s="1848"/>
      <c r="AF145" s="1848"/>
      <c r="AG145" s="1848"/>
      <c r="AH145" s="1848"/>
      <c r="AI145" s="1848"/>
      <c r="AJ145" s="1848"/>
      <c r="AK145" s="1848"/>
      <c r="AL145" s="1848"/>
      <c r="AM145" s="1848"/>
      <c r="AN145" s="1848"/>
      <c r="AO145" s="1848"/>
      <c r="AP145" s="1848"/>
      <c r="AQ145" s="1848"/>
      <c r="AR145" s="1848"/>
      <c r="AS145" s="1848"/>
      <c r="AT145" s="1848"/>
      <c r="AU145" s="1848"/>
      <c r="AV145" s="1848"/>
      <c r="AW145" s="1848"/>
      <c r="AX145" s="1848"/>
      <c r="AY145" s="1848"/>
      <c r="AZ145" s="1848"/>
      <c r="BA145" s="1848"/>
      <c r="BB145" s="1848"/>
      <c r="BC145" s="1848"/>
      <c r="BD145" s="1848"/>
      <c r="BE145" s="1848"/>
      <c r="BF145" s="1848"/>
      <c r="BG145" s="1848"/>
      <c r="BH145" s="1848"/>
      <c r="BI145" s="1848"/>
      <c r="BJ145" s="1848"/>
      <c r="BK145" s="1848"/>
      <c r="BL145" s="1848"/>
      <c r="BM145" s="1848"/>
      <c r="BN145" s="1848"/>
      <c r="BO145" s="1848"/>
      <c r="BP145" s="1848"/>
      <c r="BQ145" s="1848"/>
      <c r="BR145" s="1848"/>
      <c r="BS145" s="1848"/>
      <c r="BT145" s="1848"/>
      <c r="BU145" s="1848"/>
      <c r="BV145" s="1848"/>
      <c r="BW145" s="1848"/>
      <c r="BX145" s="1848"/>
      <c r="BY145" s="1848"/>
      <c r="BZ145" s="1848"/>
      <c r="CA145" s="1848"/>
      <c r="CB145" s="1848"/>
      <c r="CC145" s="1848"/>
      <c r="CD145" s="1848"/>
      <c r="CE145" s="1848"/>
      <c r="CF145" s="1848"/>
      <c r="CG145" s="1848"/>
      <c r="CH145" s="1848"/>
      <c r="CJ145" s="1848"/>
      <c r="CK145" s="1848"/>
      <c r="CL145" s="1848"/>
      <c r="CM145" s="1848"/>
      <c r="CN145" s="1848"/>
      <c r="CO145" s="1848"/>
      <c r="CP145" s="1848"/>
      <c r="CQ145" s="1848"/>
    </row>
    <row r="146" spans="2:95">
      <c r="B146" s="1"/>
      <c r="C146" s="1"/>
      <c r="D146" s="1"/>
      <c r="E146" s="1"/>
      <c r="F146" s="1"/>
      <c r="G146" s="1"/>
      <c r="H146" s="1"/>
      <c r="I146" s="1"/>
      <c r="J146" s="1"/>
      <c r="K146" s="1848"/>
      <c r="L146" s="1848"/>
      <c r="M146" s="1848"/>
      <c r="N146" s="1848"/>
      <c r="O146" s="1848"/>
      <c r="P146" s="1848"/>
      <c r="Q146" s="1848"/>
      <c r="R146" s="1848"/>
      <c r="S146" s="1848"/>
      <c r="T146" s="1848"/>
      <c r="U146" s="1848"/>
      <c r="V146" s="1848"/>
      <c r="W146" s="1848"/>
      <c r="X146" s="1848"/>
      <c r="Y146" s="1848"/>
      <c r="Z146" s="1848"/>
      <c r="AA146" s="1848"/>
      <c r="AB146" s="1848"/>
      <c r="AC146" s="1848"/>
      <c r="AD146" s="1848"/>
      <c r="AE146" s="1848"/>
      <c r="AF146" s="1848"/>
      <c r="AG146" s="1848"/>
      <c r="AH146" s="1848"/>
      <c r="AI146" s="1848"/>
      <c r="AJ146" s="1848"/>
      <c r="AK146" s="1848"/>
      <c r="AL146" s="1848"/>
      <c r="AM146" s="1848"/>
      <c r="AN146" s="1848"/>
      <c r="AO146" s="1848"/>
      <c r="AP146" s="1848"/>
      <c r="AQ146" s="1848"/>
      <c r="AR146" s="1848"/>
      <c r="AS146" s="1848"/>
      <c r="AT146" s="1848"/>
      <c r="AU146" s="1848"/>
      <c r="AV146" s="1848"/>
      <c r="AW146" s="1848"/>
      <c r="AX146" s="1848"/>
      <c r="AY146" s="1848"/>
      <c r="AZ146" s="1848"/>
      <c r="BA146" s="1848"/>
      <c r="BB146" s="1848"/>
      <c r="BC146" s="1848"/>
      <c r="BD146" s="1848"/>
      <c r="BE146" s="1848"/>
      <c r="BF146" s="1848"/>
      <c r="BG146" s="1848"/>
      <c r="BH146" s="1848"/>
      <c r="BI146" s="1848"/>
      <c r="BJ146" s="1848"/>
      <c r="BK146" s="1848"/>
      <c r="BL146" s="1848"/>
      <c r="BM146" s="1848"/>
      <c r="BN146" s="1848"/>
      <c r="BO146" s="1848"/>
      <c r="BP146" s="1848"/>
      <c r="BQ146" s="1848"/>
      <c r="BR146" s="1848"/>
      <c r="BS146" s="1848"/>
      <c r="BT146" s="1848"/>
      <c r="BU146" s="1848"/>
      <c r="BV146" s="1848"/>
      <c r="BW146" s="1848"/>
      <c r="BX146" s="1848"/>
      <c r="BY146" s="1848"/>
      <c r="BZ146" s="1848"/>
      <c r="CA146" s="1848"/>
      <c r="CB146" s="1848"/>
      <c r="CC146" s="1848"/>
      <c r="CD146" s="1848"/>
      <c r="CE146" s="1848"/>
      <c r="CF146" s="1848"/>
      <c r="CG146" s="1848"/>
      <c r="CH146" s="1848"/>
      <c r="CJ146" s="1848"/>
      <c r="CK146" s="1848"/>
      <c r="CL146" s="1848"/>
      <c r="CM146" s="1848"/>
      <c r="CN146" s="1848"/>
      <c r="CO146" s="1848"/>
      <c r="CP146" s="1848"/>
      <c r="CQ146" s="1848"/>
    </row>
    <row r="147" spans="2:95">
      <c r="B147" s="1"/>
      <c r="C147" s="1"/>
      <c r="D147" s="1"/>
      <c r="E147" s="1"/>
      <c r="F147" s="1"/>
      <c r="G147" s="1"/>
      <c r="H147" s="1"/>
      <c r="I147" s="1"/>
      <c r="J147" s="1"/>
      <c r="K147" s="1848"/>
      <c r="L147" s="1848"/>
      <c r="M147" s="1848"/>
      <c r="N147" s="1848"/>
      <c r="O147" s="1848"/>
      <c r="P147" s="1848"/>
      <c r="Q147" s="1848"/>
      <c r="R147" s="1848"/>
      <c r="S147" s="1848"/>
      <c r="T147" s="1848"/>
      <c r="U147" s="1848"/>
      <c r="V147" s="1848"/>
      <c r="W147" s="1848"/>
      <c r="X147" s="1848"/>
      <c r="Y147" s="1848"/>
      <c r="Z147" s="1848"/>
      <c r="AA147" s="1848"/>
      <c r="AB147" s="1848"/>
      <c r="AC147" s="1848"/>
      <c r="AD147" s="1848"/>
      <c r="AE147" s="1848"/>
      <c r="AF147" s="1848"/>
      <c r="AG147" s="1848"/>
      <c r="AH147" s="1848"/>
      <c r="AI147" s="1848"/>
      <c r="AJ147" s="1848"/>
      <c r="AK147" s="1848"/>
      <c r="AL147" s="1848"/>
      <c r="AM147" s="1848"/>
      <c r="AN147" s="1848"/>
      <c r="AO147" s="1848"/>
      <c r="AP147" s="1848"/>
      <c r="AQ147" s="1848"/>
      <c r="AR147" s="1848"/>
      <c r="AS147" s="1848"/>
      <c r="AT147" s="1848"/>
      <c r="AU147" s="1848"/>
      <c r="AV147" s="1848"/>
      <c r="AW147" s="1848"/>
      <c r="AX147" s="1848"/>
      <c r="AY147" s="1848"/>
      <c r="AZ147" s="1848"/>
      <c r="BA147" s="1848"/>
      <c r="BB147" s="1848"/>
      <c r="BC147" s="1848"/>
      <c r="BD147" s="1848"/>
      <c r="BE147" s="1848"/>
      <c r="BF147" s="1848"/>
      <c r="BG147" s="1848"/>
      <c r="BH147" s="1848"/>
      <c r="BI147" s="1848"/>
      <c r="BJ147" s="1848"/>
      <c r="BK147" s="1848"/>
      <c r="BL147" s="1848"/>
      <c r="BM147" s="1848"/>
      <c r="BN147" s="1848"/>
      <c r="BO147" s="1848"/>
      <c r="BP147" s="1848"/>
      <c r="BQ147" s="1848"/>
      <c r="BR147" s="1848"/>
      <c r="BS147" s="1848"/>
      <c r="BT147" s="1848"/>
      <c r="BU147" s="1848"/>
      <c r="BV147" s="1848"/>
      <c r="BW147" s="1848"/>
      <c r="BX147" s="1848"/>
      <c r="BY147" s="1848"/>
      <c r="BZ147" s="1848"/>
      <c r="CA147" s="1848"/>
      <c r="CB147" s="1848"/>
      <c r="CC147" s="1848"/>
      <c r="CD147" s="1848"/>
      <c r="CE147" s="1848"/>
      <c r="CF147" s="1848"/>
      <c r="CG147" s="1848"/>
      <c r="CH147" s="1848"/>
      <c r="CJ147" s="1848"/>
      <c r="CK147" s="1848"/>
      <c r="CL147" s="1848"/>
      <c r="CM147" s="1848"/>
      <c r="CN147" s="1848"/>
      <c r="CO147" s="1848"/>
      <c r="CP147" s="1848"/>
      <c r="CQ147" s="1848"/>
    </row>
    <row r="148" spans="2:95">
      <c r="B148" s="1"/>
      <c r="C148" s="1"/>
      <c r="D148" s="1"/>
      <c r="E148" s="1"/>
      <c r="F148" s="1"/>
      <c r="G148" s="1"/>
      <c r="H148" s="1"/>
      <c r="I148" s="1"/>
      <c r="J148" s="1"/>
      <c r="K148" s="1848"/>
      <c r="L148" s="1848"/>
      <c r="M148" s="1848"/>
      <c r="N148" s="1848"/>
      <c r="O148" s="1848"/>
      <c r="P148" s="1848"/>
      <c r="Q148" s="1848"/>
      <c r="R148" s="1848"/>
      <c r="S148" s="1848"/>
      <c r="T148" s="1848"/>
      <c r="U148" s="1848"/>
      <c r="V148" s="1848"/>
      <c r="W148" s="1848"/>
      <c r="X148" s="1848"/>
      <c r="Y148" s="1848"/>
      <c r="Z148" s="1848"/>
      <c r="AA148" s="1848"/>
      <c r="AB148" s="1848"/>
      <c r="AC148" s="1848"/>
      <c r="AD148" s="1848"/>
      <c r="AE148" s="1848"/>
      <c r="AF148" s="1848"/>
      <c r="AG148" s="1848"/>
      <c r="AH148" s="1848"/>
      <c r="AI148" s="1848"/>
      <c r="AJ148" s="1848"/>
      <c r="AK148" s="1848"/>
      <c r="AL148" s="1848"/>
      <c r="AM148" s="1848"/>
      <c r="AN148" s="1848"/>
      <c r="AO148" s="1848"/>
      <c r="AP148" s="1848"/>
      <c r="AQ148" s="1848"/>
      <c r="AR148" s="1848"/>
      <c r="AS148" s="1848"/>
      <c r="AT148" s="1848"/>
      <c r="AU148" s="1848"/>
      <c r="AV148" s="1848"/>
      <c r="AW148" s="1848"/>
      <c r="AX148" s="1848"/>
      <c r="AY148" s="1848"/>
      <c r="AZ148" s="1848"/>
      <c r="BA148" s="1848"/>
      <c r="BB148" s="1848"/>
      <c r="BC148" s="1848"/>
      <c r="BD148" s="1848"/>
      <c r="BE148" s="1848"/>
      <c r="BF148" s="1848"/>
      <c r="BG148" s="1848"/>
      <c r="BH148" s="1848"/>
      <c r="BI148" s="1848"/>
      <c r="BJ148" s="1848"/>
      <c r="BK148" s="1848"/>
      <c r="BL148" s="1848"/>
      <c r="BM148" s="1848"/>
      <c r="BN148" s="1848"/>
      <c r="BO148" s="1848"/>
      <c r="BP148" s="1848"/>
      <c r="BQ148" s="1848"/>
      <c r="BR148" s="1848"/>
      <c r="BS148" s="1848"/>
      <c r="BT148" s="1848"/>
      <c r="BU148" s="1848"/>
      <c r="BV148" s="1848"/>
      <c r="BW148" s="1848"/>
      <c r="BX148" s="1848"/>
      <c r="BY148" s="1848"/>
      <c r="BZ148" s="1848"/>
      <c r="CA148" s="1848"/>
      <c r="CB148" s="1848"/>
      <c r="CC148" s="1848"/>
      <c r="CD148" s="1848"/>
      <c r="CE148" s="1848"/>
      <c r="CF148" s="1848"/>
      <c r="CG148" s="1848"/>
      <c r="CH148" s="1848"/>
      <c r="CJ148" s="1848"/>
      <c r="CK148" s="1848"/>
      <c r="CL148" s="1848"/>
      <c r="CM148" s="1848"/>
      <c r="CN148" s="1848"/>
      <c r="CO148" s="1848"/>
      <c r="CP148" s="1848"/>
      <c r="CQ148" s="1848"/>
    </row>
    <row r="149" spans="2:95">
      <c r="B149" s="1"/>
      <c r="C149" s="1"/>
      <c r="D149" s="1"/>
      <c r="E149" s="1"/>
      <c r="F149" s="1"/>
      <c r="G149" s="1"/>
      <c r="H149" s="1"/>
      <c r="I149" s="1"/>
      <c r="J149" s="1"/>
      <c r="K149" s="1848"/>
      <c r="L149" s="1848"/>
      <c r="M149" s="1848"/>
      <c r="N149" s="1848"/>
      <c r="O149" s="1848"/>
      <c r="P149" s="1848"/>
      <c r="Q149" s="1848"/>
      <c r="R149" s="1848"/>
      <c r="S149" s="1848"/>
      <c r="T149" s="1848"/>
      <c r="U149" s="1848"/>
      <c r="V149" s="1848"/>
      <c r="W149" s="1848"/>
      <c r="X149" s="1848"/>
      <c r="Y149" s="1848"/>
      <c r="Z149" s="1848"/>
      <c r="AA149" s="1848"/>
      <c r="AB149" s="1848"/>
      <c r="AC149" s="1848"/>
      <c r="AD149" s="1848"/>
      <c r="AE149" s="1848"/>
      <c r="AF149" s="1848"/>
      <c r="AG149" s="1848"/>
      <c r="AH149" s="1848"/>
      <c r="AI149" s="1848"/>
      <c r="AJ149" s="1848"/>
      <c r="AK149" s="1848"/>
      <c r="AL149" s="1848"/>
      <c r="AM149" s="1848"/>
      <c r="AN149" s="1848"/>
      <c r="AO149" s="1848"/>
      <c r="AP149" s="1848"/>
      <c r="AQ149" s="1848"/>
      <c r="AR149" s="1848"/>
      <c r="AS149" s="1848"/>
      <c r="AT149" s="1848"/>
      <c r="AU149" s="1848"/>
      <c r="AV149" s="1848"/>
      <c r="AW149" s="1848"/>
      <c r="AX149" s="1848"/>
      <c r="AY149" s="1848"/>
      <c r="AZ149" s="1848"/>
      <c r="BA149" s="1848"/>
      <c r="BB149" s="1848"/>
      <c r="BC149" s="1848"/>
      <c r="BD149" s="1848"/>
      <c r="BE149" s="1848"/>
      <c r="BF149" s="1848"/>
      <c r="BG149" s="1848"/>
      <c r="BH149" s="1848"/>
      <c r="BI149" s="1848"/>
      <c r="BJ149" s="1848"/>
      <c r="BK149" s="1848"/>
      <c r="BL149" s="1848"/>
      <c r="BM149" s="1848"/>
      <c r="BN149" s="1848"/>
      <c r="BO149" s="1848"/>
      <c r="BP149" s="1848"/>
      <c r="BQ149" s="1848"/>
      <c r="BR149" s="1848"/>
      <c r="BS149" s="1848"/>
      <c r="BT149" s="1848"/>
      <c r="BU149" s="1848"/>
      <c r="BV149" s="1848"/>
      <c r="BW149" s="1848"/>
      <c r="BX149" s="1848"/>
      <c r="BY149" s="1848"/>
      <c r="BZ149" s="1848"/>
      <c r="CA149" s="1848"/>
      <c r="CB149" s="1848"/>
      <c r="CC149" s="1848"/>
      <c r="CD149" s="1848"/>
      <c r="CE149" s="1848"/>
      <c r="CF149" s="1848"/>
      <c r="CG149" s="1848"/>
      <c r="CH149" s="1848"/>
      <c r="CJ149" s="1848"/>
      <c r="CK149" s="1848"/>
      <c r="CL149" s="1848"/>
      <c r="CM149" s="1848"/>
      <c r="CN149" s="1848"/>
      <c r="CO149" s="1848"/>
      <c r="CP149" s="1848"/>
      <c r="CQ149" s="1848"/>
    </row>
    <row r="150" spans="2:95">
      <c r="B150" s="1"/>
      <c r="C150" s="1"/>
      <c r="D150" s="1"/>
      <c r="E150" s="1"/>
      <c r="F150" s="1"/>
      <c r="G150" s="1"/>
      <c r="H150" s="1"/>
      <c r="I150" s="1"/>
      <c r="J150" s="1"/>
      <c r="K150" s="1848"/>
      <c r="L150" s="1848"/>
      <c r="M150" s="1848"/>
      <c r="N150" s="1848"/>
      <c r="O150" s="1848"/>
      <c r="P150" s="1848"/>
      <c r="Q150" s="1848"/>
      <c r="R150" s="1848"/>
      <c r="S150" s="1848"/>
      <c r="T150" s="1848"/>
      <c r="U150" s="1848"/>
      <c r="V150" s="1848"/>
      <c r="W150" s="1848"/>
      <c r="X150" s="1848"/>
      <c r="Y150" s="1848"/>
      <c r="Z150" s="1848"/>
      <c r="AA150" s="1848"/>
      <c r="AB150" s="1848"/>
      <c r="AC150" s="1848"/>
      <c r="AD150" s="1848"/>
      <c r="AE150" s="1848"/>
      <c r="AF150" s="1848"/>
      <c r="AG150" s="1848"/>
      <c r="AH150" s="1848"/>
      <c r="AI150" s="1848"/>
      <c r="AJ150" s="1848"/>
      <c r="AK150" s="1848"/>
      <c r="AL150" s="1848"/>
      <c r="AM150" s="1848"/>
      <c r="AN150" s="1848"/>
      <c r="AO150" s="1848"/>
      <c r="AP150" s="1848"/>
      <c r="AQ150" s="1848"/>
      <c r="AR150" s="1848"/>
      <c r="AS150" s="1848"/>
      <c r="AT150" s="1848"/>
      <c r="AU150" s="1848"/>
      <c r="AV150" s="1848"/>
      <c r="AW150" s="1848"/>
      <c r="AX150" s="1848"/>
      <c r="AY150" s="1848"/>
      <c r="AZ150" s="1848"/>
      <c r="BA150" s="1848"/>
      <c r="BB150" s="1848"/>
      <c r="BC150" s="1848"/>
      <c r="BD150" s="1848"/>
      <c r="BE150" s="1848"/>
      <c r="BF150" s="1848"/>
      <c r="BG150" s="1848"/>
      <c r="BH150" s="1848"/>
      <c r="BI150" s="1848"/>
      <c r="BJ150" s="1848"/>
      <c r="BK150" s="1848"/>
      <c r="BL150" s="1848"/>
      <c r="BM150" s="1848"/>
      <c r="BN150" s="1848"/>
      <c r="BO150" s="1848"/>
      <c r="BP150" s="1848"/>
      <c r="BQ150" s="1848"/>
      <c r="BR150" s="1848"/>
      <c r="BS150" s="1848"/>
      <c r="BT150" s="1848"/>
      <c r="BU150" s="1848"/>
      <c r="BV150" s="1848"/>
      <c r="BW150" s="1848"/>
      <c r="BX150" s="1848"/>
      <c r="BY150" s="1848"/>
      <c r="BZ150" s="1848"/>
      <c r="CA150" s="1848"/>
      <c r="CB150" s="1848"/>
      <c r="CC150" s="1848"/>
      <c r="CD150" s="1848"/>
      <c r="CE150" s="1848"/>
      <c r="CF150" s="1848"/>
      <c r="CG150" s="1848"/>
      <c r="CH150" s="1848"/>
      <c r="CJ150" s="1848"/>
      <c r="CK150" s="1848"/>
      <c r="CL150" s="1848"/>
      <c r="CM150" s="1848"/>
      <c r="CN150" s="1848"/>
      <c r="CO150" s="1848"/>
      <c r="CP150" s="1848"/>
      <c r="CQ150" s="1848"/>
    </row>
    <row r="151" spans="2:95">
      <c r="B151" s="1"/>
      <c r="C151" s="1"/>
      <c r="D151" s="1"/>
      <c r="E151" s="1"/>
      <c r="F151" s="1"/>
      <c r="G151" s="1"/>
      <c r="H151" s="1"/>
      <c r="I151" s="1"/>
      <c r="J151" s="1"/>
      <c r="K151" s="1848"/>
      <c r="L151" s="1848"/>
      <c r="M151" s="1848"/>
      <c r="N151" s="1848"/>
      <c r="O151" s="1848"/>
      <c r="P151" s="1848"/>
      <c r="Q151" s="1848"/>
      <c r="R151" s="1848"/>
      <c r="S151" s="1848"/>
      <c r="T151" s="1848"/>
      <c r="U151" s="1848"/>
      <c r="V151" s="1848"/>
      <c r="W151" s="1848"/>
      <c r="X151" s="1848"/>
      <c r="Y151" s="1848"/>
      <c r="Z151" s="1848"/>
      <c r="AA151" s="1848"/>
      <c r="AB151" s="1848"/>
      <c r="AC151" s="1848"/>
      <c r="AD151" s="1848"/>
      <c r="AE151" s="1848"/>
      <c r="AF151" s="1848"/>
      <c r="AG151" s="1848"/>
      <c r="AH151" s="1848"/>
      <c r="AI151" s="1848"/>
      <c r="AJ151" s="1848"/>
      <c r="AK151" s="1848"/>
      <c r="AL151" s="1848"/>
      <c r="AM151" s="1848"/>
      <c r="AN151" s="1848"/>
      <c r="AO151" s="1848"/>
      <c r="AP151" s="1848"/>
      <c r="AQ151" s="1848"/>
      <c r="AR151" s="1848"/>
      <c r="AS151" s="1848"/>
      <c r="AT151" s="1848"/>
      <c r="AU151" s="1848"/>
      <c r="AV151" s="1848"/>
      <c r="AW151" s="1848"/>
      <c r="AX151" s="1848"/>
      <c r="AY151" s="1848"/>
      <c r="AZ151" s="1848"/>
      <c r="BA151" s="1848"/>
      <c r="BB151" s="1848"/>
      <c r="BC151" s="1848"/>
      <c r="BD151" s="1848"/>
      <c r="BE151" s="1848"/>
      <c r="BF151" s="1848"/>
      <c r="BG151" s="1848"/>
      <c r="BH151" s="1848"/>
      <c r="BI151" s="1848"/>
      <c r="BJ151" s="1848"/>
      <c r="BK151" s="1848"/>
      <c r="BL151" s="1848"/>
      <c r="BM151" s="1848"/>
      <c r="BN151" s="1848"/>
      <c r="BO151" s="1848"/>
      <c r="BP151" s="1848"/>
      <c r="BQ151" s="1848"/>
      <c r="BR151" s="1848"/>
      <c r="BS151" s="1848"/>
      <c r="BT151" s="1848"/>
      <c r="BU151" s="1848"/>
      <c r="BV151" s="1848"/>
      <c r="BW151" s="1848"/>
      <c r="BX151" s="1848"/>
      <c r="BY151" s="1848"/>
      <c r="BZ151" s="1848"/>
      <c r="CA151" s="1848"/>
      <c r="CB151" s="1848"/>
      <c r="CC151" s="1848"/>
      <c r="CD151" s="1848"/>
      <c r="CE151" s="1848"/>
      <c r="CF151" s="1848"/>
      <c r="CG151" s="1848"/>
      <c r="CH151" s="1848"/>
      <c r="CJ151" s="1848"/>
      <c r="CK151" s="1848"/>
      <c r="CL151" s="1848"/>
      <c r="CM151" s="1848"/>
      <c r="CN151" s="1848"/>
      <c r="CO151" s="1848"/>
      <c r="CP151" s="1848"/>
      <c r="CQ151" s="1848"/>
    </row>
    <row r="152" spans="2:95">
      <c r="B152" s="1"/>
      <c r="C152" s="1"/>
      <c r="D152" s="1"/>
      <c r="E152" s="1"/>
      <c r="F152" s="1"/>
      <c r="G152" s="1"/>
      <c r="H152" s="1"/>
      <c r="I152" s="1"/>
      <c r="J152" s="1"/>
      <c r="K152" s="1848"/>
      <c r="L152" s="1848"/>
      <c r="M152" s="1848"/>
      <c r="N152" s="1848"/>
      <c r="O152" s="1848"/>
      <c r="P152" s="1848"/>
      <c r="Q152" s="1848"/>
      <c r="R152" s="1848"/>
      <c r="S152" s="1848"/>
      <c r="T152" s="1848"/>
      <c r="U152" s="1848"/>
      <c r="V152" s="1848"/>
      <c r="W152" s="1848"/>
      <c r="X152" s="1848"/>
      <c r="Y152" s="1848"/>
      <c r="Z152" s="1848"/>
      <c r="AA152" s="1848"/>
      <c r="AB152" s="1848"/>
      <c r="AC152" s="1848"/>
      <c r="AD152" s="1848"/>
      <c r="AE152" s="1848"/>
      <c r="AF152" s="1848"/>
      <c r="AG152" s="1848"/>
      <c r="AH152" s="1848"/>
      <c r="AI152" s="1848"/>
      <c r="AJ152" s="1848"/>
      <c r="AK152" s="1848"/>
      <c r="AL152" s="1848"/>
      <c r="AM152" s="1848"/>
      <c r="AN152" s="1848"/>
      <c r="AO152" s="1848"/>
      <c r="AP152" s="1848"/>
      <c r="AQ152" s="1848"/>
      <c r="AR152" s="1848"/>
      <c r="AS152" s="1848"/>
      <c r="AT152" s="1848"/>
      <c r="AU152" s="1848"/>
      <c r="AV152" s="1848"/>
      <c r="AW152" s="1848"/>
      <c r="AX152" s="1848"/>
      <c r="AY152" s="1848"/>
      <c r="AZ152" s="1848"/>
      <c r="BA152" s="1848"/>
      <c r="BB152" s="1848"/>
      <c r="BC152" s="1848"/>
      <c r="BD152" s="1848"/>
      <c r="BE152" s="1848"/>
      <c r="BF152" s="1848"/>
      <c r="BG152" s="1848"/>
      <c r="BH152" s="1848"/>
      <c r="BI152" s="1848"/>
      <c r="BJ152" s="1848"/>
      <c r="BK152" s="1848"/>
      <c r="BL152" s="1848"/>
      <c r="BM152" s="1848"/>
      <c r="BN152" s="1848"/>
      <c r="BO152" s="1848"/>
      <c r="BP152" s="1848"/>
      <c r="BQ152" s="1848"/>
      <c r="BR152" s="1848"/>
      <c r="BS152" s="1848"/>
      <c r="BT152" s="1848"/>
      <c r="BU152" s="1848"/>
      <c r="BV152" s="1848"/>
      <c r="BW152" s="1848"/>
      <c r="BX152" s="1848"/>
      <c r="BY152" s="1848"/>
      <c r="BZ152" s="1848"/>
      <c r="CA152" s="1848"/>
      <c r="CB152" s="1848"/>
      <c r="CC152" s="1848"/>
      <c r="CD152" s="1848"/>
      <c r="CE152" s="1848"/>
      <c r="CF152" s="1848"/>
      <c r="CG152" s="1848"/>
      <c r="CH152" s="1848"/>
      <c r="CJ152" s="1848"/>
      <c r="CK152" s="1848"/>
      <c r="CL152" s="1848"/>
      <c r="CM152" s="1848"/>
      <c r="CN152" s="1848"/>
      <c r="CO152" s="1848"/>
      <c r="CP152" s="1848"/>
      <c r="CQ152" s="1848"/>
    </row>
    <row r="153" spans="2:95">
      <c r="B153" s="1"/>
      <c r="C153" s="1"/>
      <c r="D153" s="1"/>
      <c r="E153" s="1"/>
      <c r="F153" s="1"/>
      <c r="G153" s="1"/>
      <c r="H153" s="1"/>
      <c r="I153" s="1"/>
      <c r="J153" s="1"/>
      <c r="K153" s="1848"/>
      <c r="L153" s="1848"/>
      <c r="M153" s="1848"/>
      <c r="N153" s="1848"/>
      <c r="O153" s="1848"/>
      <c r="P153" s="1848"/>
      <c r="Q153" s="1848"/>
      <c r="R153" s="1848"/>
      <c r="S153" s="1848"/>
      <c r="T153" s="1848"/>
      <c r="U153" s="1848"/>
      <c r="V153" s="1848"/>
      <c r="W153" s="1848"/>
      <c r="X153" s="1848"/>
      <c r="Y153" s="1848"/>
      <c r="Z153" s="1848"/>
      <c r="AA153" s="1848"/>
      <c r="AB153" s="1848"/>
      <c r="AC153" s="1848"/>
      <c r="AD153" s="1848"/>
      <c r="AE153" s="1848"/>
      <c r="AF153" s="1848"/>
      <c r="AG153" s="1848"/>
      <c r="AH153" s="1848"/>
      <c r="AI153" s="1848"/>
      <c r="AJ153" s="1848"/>
      <c r="AK153" s="1848"/>
      <c r="AL153" s="1848"/>
      <c r="AM153" s="1848"/>
      <c r="AN153" s="1848"/>
      <c r="AO153" s="1848"/>
      <c r="AP153" s="1848"/>
      <c r="AQ153" s="1848"/>
      <c r="AR153" s="1848"/>
      <c r="AS153" s="1848"/>
      <c r="AT153" s="1848"/>
      <c r="AU153" s="1848"/>
      <c r="AV153" s="1848"/>
      <c r="AW153" s="1848"/>
      <c r="AX153" s="1848"/>
      <c r="AY153" s="1848"/>
      <c r="AZ153" s="1848"/>
      <c r="BA153" s="1848"/>
      <c r="BB153" s="1848"/>
      <c r="BC153" s="1848"/>
      <c r="BD153" s="1848"/>
      <c r="BE153" s="1848"/>
      <c r="BF153" s="1848"/>
      <c r="BG153" s="1848"/>
      <c r="BH153" s="1848"/>
      <c r="BI153" s="1848"/>
      <c r="BJ153" s="1848"/>
      <c r="BK153" s="1848"/>
      <c r="BL153" s="1848"/>
      <c r="BM153" s="1848"/>
      <c r="BN153" s="1848"/>
      <c r="BO153" s="1848"/>
      <c r="BP153" s="1848"/>
      <c r="BQ153" s="1848"/>
      <c r="BR153" s="1848"/>
      <c r="BS153" s="1848"/>
      <c r="BT153" s="1848"/>
      <c r="BU153" s="1848"/>
      <c r="BV153" s="1848"/>
      <c r="BW153" s="1848"/>
      <c r="BX153" s="1848"/>
      <c r="BY153" s="1848"/>
      <c r="BZ153" s="1848"/>
      <c r="CA153" s="1848"/>
      <c r="CB153" s="1848"/>
      <c r="CC153" s="1848"/>
      <c r="CD153" s="1848"/>
      <c r="CE153" s="1848"/>
      <c r="CF153" s="1848"/>
      <c r="CG153" s="1848"/>
      <c r="CH153" s="1848"/>
      <c r="CJ153" s="1848"/>
      <c r="CK153" s="1848"/>
      <c r="CL153" s="1848"/>
      <c r="CM153" s="1848"/>
      <c r="CN153" s="1848"/>
      <c r="CO153" s="1848"/>
      <c r="CP153" s="1848"/>
      <c r="CQ153" s="1848"/>
    </row>
    <row r="154" spans="2:95">
      <c r="B154" s="1"/>
      <c r="C154" s="1"/>
      <c r="D154" s="1"/>
      <c r="E154" s="1"/>
      <c r="F154" s="1"/>
      <c r="G154" s="1"/>
      <c r="H154" s="1"/>
      <c r="I154" s="1"/>
      <c r="J154" s="1"/>
      <c r="K154" s="1848"/>
      <c r="L154" s="1848"/>
      <c r="M154" s="1848"/>
      <c r="N154" s="1848"/>
      <c r="O154" s="1848"/>
      <c r="P154" s="1848"/>
      <c r="Q154" s="1848"/>
      <c r="R154" s="1848"/>
      <c r="S154" s="1848"/>
      <c r="T154" s="1848"/>
      <c r="U154" s="1848"/>
      <c r="V154" s="1848"/>
      <c r="W154" s="1848"/>
      <c r="X154" s="1848"/>
      <c r="Y154" s="1848"/>
      <c r="Z154" s="1848"/>
      <c r="AA154" s="1848"/>
      <c r="AB154" s="1848"/>
      <c r="AC154" s="1848"/>
      <c r="AD154" s="1848"/>
      <c r="AE154" s="1848"/>
      <c r="AF154" s="1848"/>
      <c r="AG154" s="1848"/>
      <c r="AH154" s="1848"/>
      <c r="AI154" s="1848"/>
      <c r="AJ154" s="1848"/>
      <c r="AK154" s="1848"/>
      <c r="AL154" s="1848"/>
      <c r="AM154" s="1848"/>
      <c r="AN154" s="1848"/>
      <c r="AO154" s="1848"/>
      <c r="AP154" s="1848"/>
      <c r="AQ154" s="1848"/>
      <c r="AR154" s="1848"/>
      <c r="AS154" s="1848"/>
      <c r="AT154" s="1848"/>
      <c r="AU154" s="1848"/>
      <c r="AV154" s="1848"/>
      <c r="AW154" s="1848"/>
      <c r="AX154" s="1848"/>
      <c r="AY154" s="1848"/>
      <c r="AZ154" s="1848"/>
      <c r="BA154" s="1848"/>
      <c r="BB154" s="1848"/>
      <c r="BC154" s="1848"/>
      <c r="BD154" s="1848"/>
      <c r="BE154" s="1848"/>
      <c r="BF154" s="1848"/>
      <c r="BG154" s="1848"/>
      <c r="BH154" s="1848"/>
      <c r="BI154" s="1848"/>
      <c r="BJ154" s="1848"/>
      <c r="BK154" s="1848"/>
      <c r="BL154" s="1848"/>
      <c r="BM154" s="1848"/>
      <c r="BN154" s="1848"/>
      <c r="BO154" s="1848"/>
      <c r="BP154" s="1848"/>
      <c r="BQ154" s="1848"/>
      <c r="BR154" s="1848"/>
      <c r="BS154" s="1848"/>
      <c r="BT154" s="1848"/>
      <c r="BU154" s="1848"/>
      <c r="BV154" s="1848"/>
      <c r="BW154" s="1848"/>
      <c r="BX154" s="1848"/>
      <c r="BY154" s="1848"/>
      <c r="BZ154" s="1848"/>
      <c r="CA154" s="1848"/>
      <c r="CB154" s="1848"/>
      <c r="CC154" s="1848"/>
      <c r="CD154" s="1848"/>
      <c r="CE154" s="1848"/>
      <c r="CF154" s="1848"/>
      <c r="CG154" s="1848"/>
      <c r="CH154" s="1848"/>
      <c r="CJ154" s="1848"/>
      <c r="CK154" s="1848"/>
      <c r="CL154" s="1848"/>
      <c r="CM154" s="1848"/>
      <c r="CN154" s="1848"/>
      <c r="CO154" s="1848"/>
      <c r="CP154" s="1848"/>
      <c r="CQ154" s="1848"/>
    </row>
    <row r="155" spans="2:95">
      <c r="B155" s="1"/>
      <c r="C155" s="1"/>
      <c r="D155" s="1"/>
      <c r="E155" s="1"/>
      <c r="F155" s="1"/>
      <c r="G155" s="1"/>
      <c r="H155" s="1"/>
      <c r="I155" s="1"/>
      <c r="J155" s="1"/>
      <c r="K155" s="1848"/>
      <c r="L155" s="1848"/>
      <c r="M155" s="1848"/>
      <c r="N155" s="1848"/>
      <c r="O155" s="1848"/>
      <c r="P155" s="1848"/>
      <c r="Q155" s="1848"/>
      <c r="R155" s="1848"/>
      <c r="S155" s="1848"/>
      <c r="T155" s="1848"/>
      <c r="U155" s="1848"/>
      <c r="V155" s="1848"/>
      <c r="W155" s="1848"/>
      <c r="X155" s="1848"/>
      <c r="Y155" s="1848"/>
      <c r="Z155" s="1848"/>
      <c r="AA155" s="1848"/>
      <c r="AB155" s="1848"/>
      <c r="AC155" s="1848"/>
      <c r="AD155" s="1848"/>
      <c r="AE155" s="1848"/>
      <c r="AF155" s="1848"/>
      <c r="AG155" s="1848"/>
      <c r="AH155" s="1848"/>
      <c r="AI155" s="1848"/>
      <c r="AJ155" s="1848"/>
      <c r="AK155" s="1848"/>
      <c r="AL155" s="1848"/>
      <c r="AM155" s="1848"/>
      <c r="AN155" s="1848"/>
      <c r="AO155" s="1848"/>
      <c r="AP155" s="1848"/>
      <c r="AQ155" s="1848"/>
      <c r="AR155" s="1848"/>
      <c r="AS155" s="1848"/>
      <c r="AT155" s="1848"/>
      <c r="AU155" s="1848"/>
      <c r="AV155" s="1848"/>
      <c r="AW155" s="1848"/>
      <c r="AX155" s="1848"/>
      <c r="AY155" s="1848"/>
      <c r="AZ155" s="1848"/>
      <c r="BA155" s="1848"/>
      <c r="BB155" s="1848"/>
      <c r="BC155" s="1848"/>
      <c r="BD155" s="1848"/>
      <c r="BE155" s="1848"/>
      <c r="BF155" s="1848"/>
      <c r="BG155" s="1848"/>
      <c r="BH155" s="1848"/>
      <c r="BI155" s="1848"/>
      <c r="BJ155" s="1848"/>
      <c r="BK155" s="1848"/>
      <c r="BL155" s="1848"/>
      <c r="BM155" s="1848"/>
      <c r="BN155" s="1848"/>
      <c r="BO155" s="1848"/>
      <c r="BP155" s="1848"/>
      <c r="BQ155" s="1848"/>
      <c r="BR155" s="1848"/>
      <c r="BS155" s="1848"/>
      <c r="BT155" s="1848"/>
      <c r="BU155" s="1848"/>
      <c r="BV155" s="1848"/>
      <c r="BW155" s="1848"/>
      <c r="BX155" s="1848"/>
      <c r="BY155" s="1848"/>
      <c r="BZ155" s="1848"/>
      <c r="CA155" s="1848"/>
      <c r="CB155" s="1848"/>
      <c r="CC155" s="1848"/>
      <c r="CD155" s="1848"/>
      <c r="CE155" s="1848"/>
      <c r="CF155" s="1848"/>
      <c r="CG155" s="1848"/>
      <c r="CH155" s="1848"/>
      <c r="CJ155" s="1848"/>
      <c r="CK155" s="1848"/>
      <c r="CL155" s="1848"/>
      <c r="CM155" s="1848"/>
      <c r="CN155" s="1848"/>
      <c r="CO155" s="1848"/>
      <c r="CP155" s="1848"/>
      <c r="CQ155" s="1848"/>
    </row>
    <row r="156" spans="2:95">
      <c r="B156" s="1"/>
      <c r="C156" s="1"/>
      <c r="D156" s="1"/>
      <c r="E156" s="1"/>
      <c r="F156" s="1"/>
      <c r="G156" s="1"/>
      <c r="H156" s="1"/>
      <c r="I156" s="1"/>
      <c r="J156" s="1"/>
      <c r="K156" s="1848"/>
      <c r="L156" s="1848"/>
      <c r="M156" s="1848"/>
      <c r="N156" s="1848"/>
      <c r="O156" s="1848"/>
      <c r="P156" s="1848"/>
      <c r="Q156" s="1848"/>
      <c r="R156" s="1848"/>
      <c r="S156" s="1848"/>
      <c r="T156" s="1848"/>
      <c r="U156" s="1848"/>
      <c r="V156" s="1848"/>
      <c r="W156" s="1848"/>
      <c r="X156" s="1848"/>
      <c r="Y156" s="1848"/>
      <c r="Z156" s="1848"/>
      <c r="AA156" s="1848"/>
      <c r="AB156" s="1848"/>
      <c r="AC156" s="1848"/>
      <c r="AD156" s="1848"/>
      <c r="AE156" s="1848"/>
      <c r="AF156" s="1848"/>
      <c r="AG156" s="1848"/>
      <c r="AH156" s="1848"/>
      <c r="AI156" s="1848"/>
      <c r="AJ156" s="1848"/>
      <c r="AK156" s="1848"/>
      <c r="AL156" s="1848"/>
      <c r="AM156" s="1848"/>
      <c r="AN156" s="1848"/>
      <c r="AO156" s="1848"/>
      <c r="AP156" s="1848"/>
      <c r="AQ156" s="1848"/>
      <c r="AR156" s="1848"/>
      <c r="AS156" s="1848"/>
      <c r="AT156" s="1848"/>
      <c r="AU156" s="1848"/>
      <c r="AV156" s="1848"/>
      <c r="AW156" s="1848"/>
      <c r="AX156" s="1848"/>
      <c r="AY156" s="1848"/>
      <c r="AZ156" s="1848"/>
      <c r="BA156" s="1848"/>
      <c r="BB156" s="1848"/>
      <c r="BC156" s="1848"/>
      <c r="BD156" s="1848"/>
      <c r="BE156" s="1848"/>
      <c r="BF156" s="1848"/>
      <c r="BG156" s="1848"/>
      <c r="BH156" s="1848"/>
      <c r="BI156" s="1848"/>
      <c r="BJ156" s="1848"/>
      <c r="BK156" s="1848"/>
      <c r="BL156" s="1848"/>
      <c r="BM156" s="1848"/>
      <c r="BN156" s="1848"/>
      <c r="BO156" s="1848"/>
      <c r="BP156" s="1848"/>
      <c r="BQ156" s="1848"/>
      <c r="BR156" s="1848"/>
      <c r="BS156" s="1848"/>
      <c r="BT156" s="1848"/>
      <c r="BU156" s="1848"/>
      <c r="BV156" s="1848"/>
      <c r="BW156" s="1848"/>
      <c r="BX156" s="1848"/>
      <c r="BY156" s="1848"/>
      <c r="BZ156" s="1848"/>
      <c r="CA156" s="1848"/>
      <c r="CB156" s="1848"/>
      <c r="CC156" s="1848"/>
      <c r="CD156" s="1848"/>
      <c r="CE156" s="1848"/>
      <c r="CF156" s="1848"/>
      <c r="CG156" s="1848"/>
      <c r="CH156" s="1848"/>
      <c r="CJ156" s="1848"/>
      <c r="CK156" s="1848"/>
      <c r="CL156" s="1848"/>
      <c r="CM156" s="1848"/>
      <c r="CN156" s="1848"/>
      <c r="CO156" s="1848"/>
      <c r="CP156" s="1848"/>
      <c r="CQ156" s="1848"/>
    </row>
    <row r="157" spans="2:95">
      <c r="B157" s="1"/>
      <c r="C157" s="1"/>
      <c r="D157" s="1"/>
      <c r="E157" s="1"/>
      <c r="F157" s="1"/>
      <c r="G157" s="1"/>
      <c r="H157" s="1"/>
      <c r="I157" s="1"/>
      <c r="J157" s="1"/>
      <c r="K157" s="1848"/>
      <c r="L157" s="1848"/>
      <c r="M157" s="1848"/>
      <c r="N157" s="1848"/>
      <c r="O157" s="1848"/>
      <c r="P157" s="1848"/>
      <c r="Q157" s="1848"/>
      <c r="R157" s="1848"/>
      <c r="S157" s="1848"/>
      <c r="T157" s="1848"/>
      <c r="U157" s="1848"/>
      <c r="V157" s="1848"/>
      <c r="W157" s="1848"/>
      <c r="X157" s="1848"/>
      <c r="Y157" s="1848"/>
      <c r="Z157" s="1848"/>
      <c r="AA157" s="1848"/>
      <c r="AB157" s="1848"/>
      <c r="AC157" s="1848"/>
      <c r="AD157" s="1848"/>
      <c r="AE157" s="1848"/>
      <c r="AF157" s="1848"/>
      <c r="AG157" s="1848"/>
      <c r="AH157" s="1848"/>
      <c r="AI157" s="1848"/>
      <c r="AJ157" s="1848"/>
      <c r="AK157" s="1848"/>
      <c r="AL157" s="1848"/>
      <c r="AM157" s="1848"/>
      <c r="AN157" s="1848"/>
      <c r="AO157" s="1848"/>
      <c r="AP157" s="1848"/>
      <c r="AQ157" s="1848"/>
      <c r="AR157" s="1848"/>
      <c r="AS157" s="1848"/>
      <c r="AT157" s="1848"/>
      <c r="AU157" s="1848"/>
      <c r="AV157" s="1848"/>
      <c r="AW157" s="1848"/>
      <c r="AX157" s="1848"/>
      <c r="AY157" s="1848"/>
      <c r="AZ157" s="1848"/>
      <c r="BA157" s="1848"/>
      <c r="BB157" s="1848"/>
      <c r="BC157" s="1848"/>
      <c r="BD157" s="1848"/>
      <c r="BE157" s="1848"/>
      <c r="BF157" s="1848"/>
      <c r="BG157" s="1848"/>
      <c r="BH157" s="1848"/>
      <c r="BI157" s="1848"/>
      <c r="BJ157" s="1848"/>
      <c r="BK157" s="1848"/>
      <c r="BL157" s="1848"/>
      <c r="BM157" s="1848"/>
      <c r="BN157" s="1848"/>
      <c r="BO157" s="1848"/>
      <c r="BP157" s="1848"/>
      <c r="BQ157" s="1848"/>
      <c r="BR157" s="1848"/>
      <c r="BS157" s="1848"/>
      <c r="BT157" s="1848"/>
      <c r="BU157" s="1848"/>
      <c r="BV157" s="1848"/>
      <c r="BW157" s="1848"/>
      <c r="BX157" s="1848"/>
      <c r="BY157" s="1848"/>
      <c r="BZ157" s="1848"/>
      <c r="CA157" s="1848"/>
      <c r="CB157" s="1848"/>
      <c r="CC157" s="1848"/>
      <c r="CD157" s="1848"/>
      <c r="CE157" s="1848"/>
      <c r="CF157" s="1848"/>
      <c r="CG157" s="1848"/>
      <c r="CH157" s="1848"/>
      <c r="CJ157" s="1848"/>
      <c r="CK157" s="1848"/>
      <c r="CL157" s="1848"/>
      <c r="CM157" s="1848"/>
      <c r="CN157" s="1848"/>
      <c r="CO157" s="1848"/>
      <c r="CP157" s="1848"/>
      <c r="CQ157" s="1848"/>
    </row>
    <row r="158" spans="2:95">
      <c r="B158" s="1"/>
      <c r="C158" s="1"/>
      <c r="D158" s="1"/>
      <c r="E158" s="1"/>
      <c r="F158" s="1"/>
      <c r="G158" s="1"/>
      <c r="H158" s="1"/>
      <c r="I158" s="1"/>
      <c r="J158" s="1"/>
      <c r="K158" s="1848"/>
      <c r="L158" s="1848"/>
      <c r="M158" s="1848"/>
      <c r="N158" s="1848"/>
      <c r="O158" s="1848"/>
      <c r="P158" s="1848"/>
      <c r="Q158" s="1848"/>
      <c r="R158" s="1848"/>
      <c r="S158" s="1848"/>
      <c r="T158" s="1848"/>
      <c r="U158" s="1848"/>
      <c r="V158" s="1848"/>
      <c r="W158" s="1848"/>
      <c r="X158" s="1848"/>
      <c r="Y158" s="1848"/>
      <c r="Z158" s="1848"/>
      <c r="AA158" s="1848"/>
      <c r="AB158" s="1848"/>
      <c r="AC158" s="1848"/>
      <c r="AD158" s="1848"/>
      <c r="AE158" s="1848"/>
      <c r="AF158" s="1848"/>
      <c r="AG158" s="1848"/>
      <c r="AH158" s="1848"/>
      <c r="AI158" s="1848"/>
      <c r="AJ158" s="1848"/>
      <c r="AK158" s="1848"/>
      <c r="AL158" s="1848"/>
      <c r="AM158" s="1848"/>
      <c r="AN158" s="1848"/>
      <c r="AO158" s="1848"/>
      <c r="AP158" s="1848"/>
      <c r="AQ158" s="1848"/>
      <c r="AR158" s="1848"/>
      <c r="AS158" s="1848"/>
      <c r="AT158" s="1848"/>
      <c r="AU158" s="1848"/>
      <c r="AV158" s="1848"/>
      <c r="AW158" s="1848"/>
      <c r="AX158" s="1848"/>
      <c r="AY158" s="1848"/>
      <c r="AZ158" s="1848"/>
      <c r="BA158" s="1848"/>
      <c r="BB158" s="1848"/>
      <c r="BC158" s="1848"/>
      <c r="BD158" s="1848"/>
      <c r="BE158" s="1848"/>
      <c r="BF158" s="1848"/>
      <c r="BG158" s="1848"/>
      <c r="BH158" s="1848"/>
      <c r="BI158" s="1848"/>
      <c r="BJ158" s="1848"/>
      <c r="BK158" s="1848"/>
      <c r="BL158" s="1848"/>
      <c r="BM158" s="1848"/>
      <c r="BN158" s="1848"/>
      <c r="BO158" s="1848"/>
      <c r="BP158" s="1848"/>
      <c r="BQ158" s="1848"/>
      <c r="BR158" s="1848"/>
      <c r="BS158" s="1848"/>
      <c r="BT158" s="1848"/>
      <c r="BU158" s="1848"/>
      <c r="BV158" s="1848"/>
      <c r="BW158" s="1848"/>
      <c r="BX158" s="1848"/>
      <c r="BY158" s="1848"/>
      <c r="BZ158" s="1848"/>
      <c r="CA158" s="1848"/>
      <c r="CB158" s="1848"/>
      <c r="CC158" s="1848"/>
      <c r="CD158" s="1848"/>
      <c r="CE158" s="1848"/>
      <c r="CF158" s="1848"/>
      <c r="CG158" s="1848"/>
      <c r="CH158" s="1848"/>
      <c r="CJ158" s="1848"/>
      <c r="CK158" s="1848"/>
      <c r="CL158" s="1848"/>
      <c r="CM158" s="1848"/>
      <c r="CN158" s="1848"/>
      <c r="CO158" s="1848"/>
      <c r="CP158" s="1848"/>
      <c r="CQ158" s="1848"/>
    </row>
    <row r="159" spans="2:95">
      <c r="B159" s="1"/>
      <c r="C159" s="1"/>
      <c r="D159" s="1"/>
      <c r="E159" s="1"/>
      <c r="F159" s="1"/>
      <c r="G159" s="1"/>
      <c r="H159" s="1"/>
      <c r="I159" s="1"/>
      <c r="J159" s="1"/>
      <c r="K159" s="1848"/>
      <c r="L159" s="1848"/>
      <c r="M159" s="1848"/>
      <c r="N159" s="1848"/>
      <c r="O159" s="1848"/>
      <c r="P159" s="1848"/>
      <c r="Q159" s="1848"/>
      <c r="R159" s="1848"/>
      <c r="S159" s="1848"/>
      <c r="T159" s="1848"/>
      <c r="U159" s="1848"/>
      <c r="V159" s="1848"/>
      <c r="W159" s="1848"/>
      <c r="X159" s="1848"/>
      <c r="Y159" s="1848"/>
      <c r="Z159" s="1848"/>
      <c r="AA159" s="1848"/>
      <c r="AB159" s="1848"/>
      <c r="AC159" s="1848"/>
      <c r="AD159" s="1848"/>
      <c r="AE159" s="1848"/>
      <c r="AF159" s="1848"/>
      <c r="AG159" s="1848"/>
      <c r="AH159" s="1848"/>
      <c r="AI159" s="1848"/>
      <c r="AJ159" s="1848"/>
      <c r="AK159" s="1848"/>
      <c r="AL159" s="1848"/>
      <c r="AM159" s="1848"/>
      <c r="AN159" s="1848"/>
      <c r="AO159" s="1848"/>
      <c r="AP159" s="1848"/>
      <c r="AQ159" s="1848"/>
      <c r="AR159" s="1848"/>
      <c r="AS159" s="1848"/>
      <c r="AT159" s="1848"/>
      <c r="AU159" s="1848"/>
      <c r="AV159" s="1848"/>
      <c r="AW159" s="1848"/>
      <c r="AX159" s="1848"/>
      <c r="AY159" s="1848"/>
      <c r="AZ159" s="1848"/>
      <c r="BA159" s="1848"/>
      <c r="BB159" s="1848"/>
      <c r="BC159" s="1848"/>
      <c r="BD159" s="1848"/>
      <c r="BE159" s="1848"/>
      <c r="BF159" s="1848"/>
      <c r="BG159" s="1848"/>
      <c r="BH159" s="1848"/>
      <c r="BI159" s="1848"/>
      <c r="BJ159" s="1848"/>
      <c r="BK159" s="1848"/>
      <c r="BL159" s="1848"/>
      <c r="BM159" s="1848"/>
      <c r="BN159" s="1848"/>
      <c r="BO159" s="1848"/>
      <c r="BP159" s="1848"/>
      <c r="BQ159" s="1848"/>
      <c r="BR159" s="1848"/>
      <c r="BS159" s="1848"/>
      <c r="BT159" s="1848"/>
      <c r="BU159" s="1848"/>
      <c r="BV159" s="1848"/>
      <c r="BW159" s="1848"/>
      <c r="BX159" s="1848"/>
      <c r="BY159" s="1848"/>
      <c r="BZ159" s="1848"/>
      <c r="CA159" s="1848"/>
      <c r="CB159" s="1848"/>
      <c r="CC159" s="1848"/>
      <c r="CD159" s="1848"/>
      <c r="CE159" s="1848"/>
      <c r="CF159" s="1848"/>
      <c r="CG159" s="1848"/>
      <c r="CH159" s="1848"/>
      <c r="CJ159" s="1848"/>
      <c r="CK159" s="1848"/>
      <c r="CL159" s="1848"/>
      <c r="CM159" s="1848"/>
      <c r="CN159" s="1848"/>
      <c r="CO159" s="1848"/>
      <c r="CP159" s="1848"/>
      <c r="CQ159" s="1848"/>
    </row>
    <row r="160" spans="2:95">
      <c r="B160" s="1"/>
      <c r="C160" s="1"/>
      <c r="D160" s="1"/>
      <c r="E160" s="1"/>
      <c r="F160" s="1"/>
      <c r="G160" s="1"/>
      <c r="H160" s="1"/>
      <c r="I160" s="1"/>
      <c r="J160" s="1"/>
      <c r="K160" s="1848"/>
      <c r="L160" s="1848"/>
      <c r="M160" s="1848"/>
      <c r="N160" s="1848"/>
      <c r="O160" s="1848"/>
      <c r="P160" s="1848"/>
      <c r="Q160" s="1848"/>
      <c r="R160" s="1848"/>
      <c r="S160" s="1848"/>
      <c r="T160" s="1848"/>
      <c r="U160" s="1848"/>
      <c r="V160" s="1848"/>
      <c r="W160" s="1848"/>
      <c r="X160" s="1848"/>
      <c r="Y160" s="1848"/>
      <c r="Z160" s="1848"/>
      <c r="AA160" s="1848"/>
      <c r="AB160" s="1848"/>
      <c r="AC160" s="1848"/>
      <c r="AD160" s="1848"/>
      <c r="AE160" s="1848"/>
      <c r="AF160" s="1848"/>
      <c r="AG160" s="1848"/>
      <c r="AH160" s="1848"/>
      <c r="AI160" s="1848"/>
      <c r="AJ160" s="1848"/>
      <c r="AK160" s="1848"/>
      <c r="AL160" s="1848"/>
      <c r="AM160" s="1848"/>
      <c r="AN160" s="1848"/>
      <c r="AO160" s="1848"/>
      <c r="AP160" s="1848"/>
      <c r="AQ160" s="1848"/>
      <c r="AR160" s="1848"/>
      <c r="AS160" s="1848"/>
      <c r="AT160" s="1848"/>
      <c r="AU160" s="1848"/>
      <c r="AV160" s="1848"/>
      <c r="AW160" s="1848"/>
      <c r="AX160" s="1848"/>
      <c r="AY160" s="1848"/>
      <c r="AZ160" s="1848"/>
      <c r="BA160" s="1848"/>
      <c r="BB160" s="1848"/>
      <c r="BC160" s="1848"/>
      <c r="BD160" s="1848"/>
      <c r="BE160" s="1848"/>
      <c r="BF160" s="1848"/>
      <c r="BG160" s="1848"/>
      <c r="BH160" s="1848"/>
      <c r="BI160" s="1848"/>
      <c r="BJ160" s="1848"/>
      <c r="BK160" s="1848"/>
      <c r="BL160" s="1848"/>
      <c r="BM160" s="1848"/>
      <c r="BN160" s="1848"/>
      <c r="BO160" s="1848"/>
      <c r="BP160" s="1848"/>
      <c r="BQ160" s="1848"/>
      <c r="BR160" s="1848"/>
      <c r="BS160" s="1848"/>
      <c r="BT160" s="1848"/>
      <c r="BU160" s="1848"/>
      <c r="BV160" s="1848"/>
      <c r="BW160" s="1848"/>
      <c r="BX160" s="1848"/>
      <c r="BY160" s="1848"/>
      <c r="BZ160" s="1848"/>
      <c r="CA160" s="1848"/>
      <c r="CB160" s="1848"/>
      <c r="CC160" s="1848"/>
      <c r="CD160" s="1848"/>
      <c r="CE160" s="1848"/>
      <c r="CF160" s="1848"/>
      <c r="CG160" s="1848"/>
      <c r="CH160" s="1848"/>
      <c r="CJ160" s="1848"/>
      <c r="CK160" s="1848"/>
      <c r="CL160" s="1848"/>
      <c r="CM160" s="1848"/>
      <c r="CN160" s="1848"/>
      <c r="CO160" s="1848"/>
      <c r="CP160" s="1848"/>
      <c r="CQ160" s="1848"/>
    </row>
    <row r="161" spans="2:95">
      <c r="B161" s="1"/>
      <c r="C161" s="1"/>
      <c r="D161" s="1"/>
      <c r="E161" s="1"/>
      <c r="F161" s="1"/>
      <c r="G161" s="1"/>
      <c r="H161" s="1"/>
      <c r="I161" s="1"/>
      <c r="J161" s="1"/>
      <c r="K161" s="1848"/>
      <c r="L161" s="1848"/>
      <c r="M161" s="1848"/>
      <c r="N161" s="1848"/>
      <c r="O161" s="1848"/>
      <c r="P161" s="1848"/>
      <c r="Q161" s="1848"/>
      <c r="R161" s="1848"/>
      <c r="S161" s="1848"/>
      <c r="T161" s="1848"/>
      <c r="U161" s="1848"/>
      <c r="V161" s="1848"/>
      <c r="W161" s="1848"/>
      <c r="X161" s="1848"/>
      <c r="Y161" s="1848"/>
      <c r="Z161" s="1848"/>
      <c r="AA161" s="1848"/>
      <c r="AB161" s="1848"/>
      <c r="AC161" s="1848"/>
      <c r="AD161" s="1848"/>
      <c r="AE161" s="1848"/>
      <c r="AF161" s="1848"/>
      <c r="AG161" s="1848"/>
      <c r="AH161" s="1848"/>
      <c r="AI161" s="1848"/>
      <c r="AJ161" s="1848"/>
      <c r="AK161" s="1848"/>
      <c r="AL161" s="1848"/>
      <c r="AM161" s="1848"/>
      <c r="AN161" s="1848"/>
      <c r="AO161" s="1848"/>
      <c r="AP161" s="1848"/>
      <c r="AQ161" s="1848"/>
      <c r="AR161" s="1848"/>
      <c r="AS161" s="1848"/>
      <c r="AT161" s="1848"/>
      <c r="AU161" s="1848"/>
      <c r="AV161" s="1848"/>
      <c r="AW161" s="1848"/>
      <c r="AX161" s="1848"/>
      <c r="AY161" s="1848"/>
      <c r="AZ161" s="1848"/>
      <c r="BA161" s="1848"/>
      <c r="BB161" s="1848"/>
      <c r="BC161" s="1848"/>
      <c r="BD161" s="1848"/>
      <c r="BE161" s="1848"/>
      <c r="BF161" s="1848"/>
      <c r="BG161" s="1848"/>
      <c r="BH161" s="1848"/>
      <c r="BI161" s="1848"/>
      <c r="BJ161" s="1848"/>
      <c r="BK161" s="1848"/>
      <c r="BL161" s="1848"/>
      <c r="BM161" s="1848"/>
      <c r="BN161" s="1848"/>
      <c r="BO161" s="1848"/>
      <c r="BP161" s="1848"/>
      <c r="BQ161" s="1848"/>
      <c r="BR161" s="1848"/>
      <c r="BS161" s="1848"/>
      <c r="BT161" s="1848"/>
      <c r="BU161" s="1848"/>
      <c r="BV161" s="1848"/>
      <c r="BW161" s="1848"/>
      <c r="BX161" s="1848"/>
      <c r="BY161" s="1848"/>
      <c r="BZ161" s="1848"/>
      <c r="CA161" s="1848"/>
      <c r="CB161" s="1848"/>
      <c r="CC161" s="1848"/>
      <c r="CD161" s="1848"/>
      <c r="CE161" s="1848"/>
      <c r="CF161" s="1848"/>
      <c r="CG161" s="1848"/>
      <c r="CH161" s="1848"/>
      <c r="CJ161" s="1848"/>
      <c r="CK161" s="1848"/>
      <c r="CL161" s="1848"/>
      <c r="CM161" s="1848"/>
      <c r="CN161" s="1848"/>
      <c r="CO161" s="1848"/>
      <c r="CP161" s="1848"/>
      <c r="CQ161" s="1848"/>
    </row>
    <row r="162" spans="2:95">
      <c r="B162" s="1"/>
      <c r="C162" s="1"/>
      <c r="D162" s="1"/>
      <c r="E162" s="1"/>
      <c r="F162" s="1"/>
      <c r="G162" s="1"/>
      <c r="H162" s="1"/>
      <c r="I162" s="1"/>
      <c r="J162" s="1"/>
      <c r="K162" s="1848"/>
      <c r="L162" s="1848"/>
      <c r="M162" s="1848"/>
      <c r="N162" s="1848"/>
      <c r="O162" s="1848"/>
      <c r="P162" s="1848"/>
      <c r="Q162" s="1848"/>
      <c r="R162" s="1848"/>
      <c r="S162" s="1848"/>
      <c r="T162" s="1848"/>
      <c r="U162" s="1848"/>
      <c r="V162" s="1848"/>
      <c r="W162" s="1848"/>
      <c r="X162" s="1848"/>
      <c r="Y162" s="1848"/>
      <c r="Z162" s="1848"/>
      <c r="AA162" s="1848"/>
      <c r="AB162" s="1848"/>
      <c r="AC162" s="1848"/>
      <c r="AD162" s="1848"/>
      <c r="AE162" s="1848"/>
      <c r="AF162" s="1848"/>
      <c r="AG162" s="1848"/>
      <c r="AH162" s="1848"/>
      <c r="AI162" s="1848"/>
      <c r="AJ162" s="1848"/>
      <c r="AK162" s="1848"/>
      <c r="AL162" s="1848"/>
      <c r="AM162" s="1848"/>
      <c r="AN162" s="1848"/>
      <c r="AO162" s="1848"/>
      <c r="AP162" s="1848"/>
      <c r="AQ162" s="1848"/>
      <c r="AR162" s="1848"/>
      <c r="AS162" s="1848"/>
      <c r="AT162" s="1848"/>
      <c r="AU162" s="1848"/>
      <c r="AV162" s="1848"/>
      <c r="AW162" s="1848"/>
      <c r="AX162" s="1848"/>
      <c r="AY162" s="1848"/>
      <c r="AZ162" s="1848"/>
      <c r="BA162" s="1848"/>
      <c r="BB162" s="1848"/>
      <c r="BC162" s="1848"/>
      <c r="BD162" s="1848"/>
      <c r="BE162" s="1848"/>
      <c r="BF162" s="1848"/>
      <c r="BG162" s="1848"/>
      <c r="BH162" s="1848"/>
      <c r="BI162" s="1848"/>
      <c r="BJ162" s="1848"/>
      <c r="BK162" s="1848"/>
      <c r="BL162" s="1848"/>
      <c r="BM162" s="1848"/>
      <c r="BN162" s="1848"/>
      <c r="BO162" s="1848"/>
      <c r="BP162" s="1848"/>
      <c r="BQ162" s="1848"/>
      <c r="BR162" s="1848"/>
      <c r="BS162" s="1848"/>
      <c r="BT162" s="1848"/>
      <c r="BU162" s="1848"/>
      <c r="BV162" s="1848"/>
      <c r="BW162" s="1848"/>
      <c r="BX162" s="1848"/>
      <c r="BY162" s="1848"/>
      <c r="BZ162" s="1848"/>
      <c r="CA162" s="1848"/>
      <c r="CB162" s="1848"/>
      <c r="CC162" s="1848"/>
      <c r="CD162" s="1848"/>
      <c r="CE162" s="1848"/>
      <c r="CF162" s="1848"/>
      <c r="CG162" s="1848"/>
      <c r="CH162" s="1848"/>
      <c r="CJ162" s="1848"/>
      <c r="CK162" s="1848"/>
      <c r="CL162" s="1848"/>
      <c r="CM162" s="1848"/>
      <c r="CN162" s="1848"/>
      <c r="CO162" s="1848"/>
      <c r="CP162" s="1848"/>
      <c r="CQ162" s="1848"/>
    </row>
    <row r="163" spans="2:95">
      <c r="B163" s="1"/>
      <c r="C163" s="1"/>
      <c r="D163" s="1"/>
      <c r="E163" s="1"/>
      <c r="F163" s="1"/>
      <c r="G163" s="1"/>
      <c r="H163" s="1"/>
      <c r="I163" s="1"/>
      <c r="J163" s="1"/>
      <c r="K163" s="1848"/>
      <c r="L163" s="1848"/>
      <c r="M163" s="1848"/>
      <c r="N163" s="1848"/>
      <c r="O163" s="1848"/>
      <c r="P163" s="1848"/>
      <c r="Q163" s="1848"/>
      <c r="R163" s="1848"/>
      <c r="S163" s="1848"/>
      <c r="T163" s="1848"/>
      <c r="U163" s="1848"/>
      <c r="V163" s="1848"/>
      <c r="W163" s="1848"/>
      <c r="X163" s="1848"/>
      <c r="Y163" s="1848"/>
      <c r="Z163" s="1848"/>
      <c r="AA163" s="1848"/>
      <c r="AB163" s="1848"/>
      <c r="AC163" s="1848"/>
      <c r="AD163" s="1848"/>
      <c r="AE163" s="1848"/>
      <c r="AF163" s="1848"/>
      <c r="AG163" s="1848"/>
      <c r="AH163" s="1848"/>
      <c r="AI163" s="1848"/>
      <c r="AJ163" s="1848"/>
      <c r="AK163" s="1848"/>
      <c r="AL163" s="1848"/>
      <c r="AM163" s="1848"/>
      <c r="AN163" s="1848"/>
      <c r="AO163" s="1848"/>
      <c r="AP163" s="1848"/>
      <c r="AQ163" s="1848"/>
      <c r="AR163" s="1848"/>
      <c r="AS163" s="1848"/>
      <c r="AT163" s="1848"/>
      <c r="AU163" s="1848"/>
      <c r="AV163" s="1848"/>
      <c r="AW163" s="1848"/>
      <c r="AX163" s="1848"/>
      <c r="AY163" s="1848"/>
      <c r="AZ163" s="1848"/>
      <c r="BA163" s="1848"/>
      <c r="BB163" s="1848"/>
      <c r="BC163" s="1848"/>
      <c r="BD163" s="1848"/>
      <c r="BE163" s="1848"/>
      <c r="BF163" s="1848"/>
      <c r="BG163" s="1848"/>
      <c r="BH163" s="1848"/>
      <c r="BI163" s="1848"/>
      <c r="BJ163" s="1848"/>
      <c r="BK163" s="1848"/>
      <c r="BL163" s="1848"/>
      <c r="BM163" s="1848"/>
      <c r="BN163" s="1848"/>
      <c r="BO163" s="1848"/>
      <c r="BP163" s="1848"/>
      <c r="BQ163" s="1848"/>
      <c r="BR163" s="1848"/>
      <c r="BS163" s="1848"/>
      <c r="BT163" s="1848"/>
      <c r="BU163" s="1848"/>
      <c r="BV163" s="1848"/>
      <c r="BW163" s="1848"/>
      <c r="BX163" s="1848"/>
      <c r="BY163" s="1848"/>
      <c r="BZ163" s="1848"/>
      <c r="CA163" s="1848"/>
      <c r="CB163" s="1848"/>
      <c r="CC163" s="1848"/>
      <c r="CD163" s="1848"/>
      <c r="CE163" s="1848"/>
      <c r="CF163" s="1848"/>
      <c r="CG163" s="1848"/>
      <c r="CH163" s="1848"/>
      <c r="CJ163" s="1848"/>
      <c r="CK163" s="1848"/>
      <c r="CL163" s="1848"/>
      <c r="CM163" s="1848"/>
      <c r="CN163" s="1848"/>
      <c r="CO163" s="1848"/>
      <c r="CP163" s="1848"/>
      <c r="CQ163" s="1848"/>
    </row>
    <row r="164" spans="2:95">
      <c r="B164" s="1"/>
      <c r="C164" s="1"/>
      <c r="D164" s="1"/>
      <c r="E164" s="1"/>
      <c r="F164" s="1"/>
      <c r="G164" s="1"/>
      <c r="H164" s="1"/>
      <c r="I164" s="1"/>
      <c r="J164" s="1"/>
      <c r="K164" s="1848"/>
      <c r="L164" s="1848"/>
      <c r="M164" s="1848"/>
      <c r="N164" s="1848"/>
      <c r="O164" s="1848"/>
      <c r="P164" s="1848"/>
      <c r="Q164" s="1848"/>
      <c r="R164" s="1848"/>
      <c r="S164" s="1848"/>
      <c r="T164" s="1848"/>
      <c r="U164" s="1848"/>
      <c r="V164" s="1848"/>
      <c r="W164" s="1848"/>
      <c r="X164" s="1848"/>
      <c r="Y164" s="1848"/>
      <c r="Z164" s="1848"/>
      <c r="AA164" s="1848"/>
      <c r="AB164" s="1848"/>
      <c r="AC164" s="1848"/>
      <c r="AD164" s="1848"/>
      <c r="AE164" s="1848"/>
      <c r="AF164" s="1848"/>
      <c r="AG164" s="1848"/>
      <c r="AH164" s="1848"/>
      <c r="AI164" s="1848"/>
      <c r="AJ164" s="1848"/>
      <c r="AK164" s="1848"/>
      <c r="AL164" s="1848"/>
      <c r="AM164" s="1848"/>
      <c r="AN164" s="1848"/>
      <c r="AO164" s="1848"/>
      <c r="AP164" s="1848"/>
      <c r="AQ164" s="1848"/>
      <c r="AR164" s="1848"/>
      <c r="AS164" s="1848"/>
      <c r="AT164" s="1848"/>
      <c r="AU164" s="1848"/>
      <c r="AV164" s="1848"/>
      <c r="AW164" s="1848"/>
      <c r="AX164" s="1848"/>
      <c r="AY164" s="1848"/>
      <c r="AZ164" s="1848"/>
      <c r="BA164" s="1848"/>
      <c r="BB164" s="1848"/>
      <c r="BC164" s="1848"/>
      <c r="BD164" s="1848"/>
      <c r="BE164" s="1848"/>
      <c r="BF164" s="1848"/>
      <c r="BG164" s="1848"/>
      <c r="BH164" s="1848"/>
      <c r="BI164" s="1848"/>
      <c r="BJ164" s="1848"/>
      <c r="BK164" s="1848"/>
      <c r="BL164" s="1848"/>
      <c r="BM164" s="1848"/>
      <c r="BN164" s="1848"/>
      <c r="BO164" s="1848"/>
      <c r="BP164" s="1848"/>
      <c r="BQ164" s="1848"/>
      <c r="BR164" s="1848"/>
      <c r="BS164" s="1848"/>
      <c r="BT164" s="1848"/>
      <c r="BU164" s="1848"/>
      <c r="BV164" s="1848"/>
      <c r="BW164" s="1848"/>
      <c r="BX164" s="1848"/>
      <c r="BY164" s="1848"/>
      <c r="BZ164" s="1848"/>
      <c r="CA164" s="1848"/>
      <c r="CB164" s="1848"/>
      <c r="CC164" s="1848"/>
      <c r="CD164" s="1848"/>
      <c r="CE164" s="1848"/>
      <c r="CF164" s="1848"/>
      <c r="CG164" s="1848"/>
      <c r="CH164" s="1848"/>
      <c r="CJ164" s="1848"/>
      <c r="CK164" s="1848"/>
      <c r="CL164" s="1848"/>
      <c r="CM164" s="1848"/>
      <c r="CN164" s="1848"/>
      <c r="CO164" s="1848"/>
      <c r="CP164" s="1848"/>
      <c r="CQ164" s="1848"/>
    </row>
    <row r="165" spans="2:95">
      <c r="B165" s="1"/>
      <c r="C165" s="1"/>
      <c r="D165" s="1"/>
      <c r="E165" s="1"/>
      <c r="F165" s="1"/>
      <c r="G165" s="1"/>
      <c r="H165" s="1"/>
      <c r="I165" s="1"/>
      <c r="J165" s="1"/>
      <c r="K165" s="1848"/>
      <c r="L165" s="1848"/>
      <c r="M165" s="1848"/>
      <c r="N165" s="1848"/>
      <c r="O165" s="1848"/>
      <c r="P165" s="1848"/>
      <c r="Q165" s="1848"/>
      <c r="R165" s="1848"/>
      <c r="S165" s="1848"/>
      <c r="T165" s="1848"/>
      <c r="U165" s="1848"/>
      <c r="V165" s="1848"/>
      <c r="W165" s="1848"/>
      <c r="X165" s="1848"/>
      <c r="Y165" s="1848"/>
      <c r="Z165" s="1848"/>
      <c r="AA165" s="1848"/>
      <c r="AB165" s="1848"/>
      <c r="AC165" s="1848"/>
      <c r="AD165" s="1848"/>
      <c r="AE165" s="1848"/>
      <c r="AF165" s="1848"/>
      <c r="AG165" s="1848"/>
      <c r="AH165" s="1848"/>
      <c r="AI165" s="1848"/>
      <c r="AJ165" s="1848"/>
      <c r="AK165" s="1848"/>
      <c r="AL165" s="1848"/>
      <c r="AM165" s="1848"/>
      <c r="AN165" s="1848"/>
      <c r="AO165" s="1848"/>
      <c r="AP165" s="1848"/>
      <c r="AQ165" s="1848"/>
      <c r="AR165" s="1848"/>
      <c r="AS165" s="1848"/>
      <c r="AT165" s="1848"/>
      <c r="AU165" s="1848"/>
      <c r="AV165" s="1848"/>
      <c r="AW165" s="1848"/>
      <c r="AX165" s="1848"/>
      <c r="AY165" s="1848"/>
      <c r="AZ165" s="1848"/>
      <c r="BA165" s="1848"/>
      <c r="BB165" s="1848"/>
      <c r="BC165" s="1848"/>
      <c r="BD165" s="1848"/>
      <c r="BE165" s="1848"/>
      <c r="BF165" s="1848"/>
      <c r="BG165" s="1848"/>
      <c r="BH165" s="1848"/>
      <c r="BI165" s="1848"/>
      <c r="BJ165" s="1848"/>
      <c r="BK165" s="1848"/>
      <c r="BL165" s="1848"/>
      <c r="BM165" s="1848"/>
      <c r="BN165" s="1848"/>
      <c r="BO165" s="1848"/>
      <c r="BP165" s="1848"/>
      <c r="BQ165" s="1848"/>
      <c r="BR165" s="1848"/>
      <c r="BS165" s="1848"/>
      <c r="BT165" s="1848"/>
      <c r="BU165" s="1848"/>
      <c r="BV165" s="1848"/>
      <c r="BW165" s="1848"/>
      <c r="BX165" s="1848"/>
      <c r="BY165" s="1848"/>
      <c r="BZ165" s="1848"/>
      <c r="CA165" s="1848"/>
      <c r="CB165" s="1848"/>
      <c r="CC165" s="1848"/>
      <c r="CD165" s="1848"/>
      <c r="CE165" s="1848"/>
      <c r="CF165" s="1848"/>
      <c r="CG165" s="1848"/>
      <c r="CH165" s="1848"/>
      <c r="CJ165" s="1848"/>
      <c r="CK165" s="1848"/>
      <c r="CL165" s="1848"/>
      <c r="CM165" s="1848"/>
      <c r="CN165" s="1848"/>
      <c r="CO165" s="1848"/>
      <c r="CP165" s="1848"/>
      <c r="CQ165" s="1848"/>
    </row>
    <row r="166" spans="2:95">
      <c r="B166" s="1"/>
      <c r="C166" s="1"/>
      <c r="D166" s="1"/>
      <c r="E166" s="1"/>
      <c r="F166" s="1"/>
      <c r="G166" s="1"/>
      <c r="H166" s="1"/>
      <c r="I166" s="1"/>
      <c r="J166" s="1"/>
      <c r="K166" s="1848"/>
      <c r="L166" s="1848"/>
      <c r="M166" s="1848"/>
      <c r="N166" s="1848"/>
      <c r="O166" s="1848"/>
      <c r="P166" s="1848"/>
      <c r="Q166" s="1848"/>
      <c r="R166" s="1848"/>
      <c r="S166" s="1848"/>
      <c r="T166" s="1848"/>
      <c r="U166" s="1848"/>
      <c r="V166" s="1848"/>
      <c r="W166" s="1848"/>
      <c r="X166" s="1848"/>
      <c r="Y166" s="1848"/>
      <c r="Z166" s="1848"/>
      <c r="AA166" s="1848"/>
      <c r="AB166" s="1848"/>
      <c r="AC166" s="1848"/>
      <c r="AD166" s="1848"/>
      <c r="AE166" s="1848"/>
      <c r="AF166" s="1848"/>
      <c r="AG166" s="1848"/>
      <c r="AH166" s="1848"/>
      <c r="AI166" s="1848"/>
      <c r="AJ166" s="1848"/>
      <c r="AK166" s="1848"/>
      <c r="AL166" s="1848"/>
      <c r="AM166" s="1848"/>
      <c r="AN166" s="1848"/>
      <c r="AO166" s="1848"/>
      <c r="AP166" s="1848"/>
      <c r="AQ166" s="1848"/>
      <c r="AR166" s="1848"/>
      <c r="AS166" s="1848"/>
      <c r="AT166" s="1848"/>
      <c r="AU166" s="1848"/>
      <c r="AV166" s="1848"/>
      <c r="AW166" s="1848"/>
      <c r="AX166" s="1848"/>
      <c r="AY166" s="1848"/>
      <c r="AZ166" s="1848"/>
      <c r="BA166" s="1848"/>
      <c r="BB166" s="1848"/>
      <c r="BC166" s="1848"/>
      <c r="BD166" s="1848"/>
      <c r="BE166" s="1848"/>
      <c r="BF166" s="1848"/>
      <c r="BG166" s="1848"/>
      <c r="BH166" s="1848"/>
      <c r="BI166" s="1848"/>
      <c r="BJ166" s="1848"/>
      <c r="BK166" s="1848"/>
      <c r="BL166" s="1848"/>
      <c r="BM166" s="1848"/>
      <c r="BN166" s="1848"/>
      <c r="BO166" s="1848"/>
      <c r="BP166" s="1848"/>
      <c r="BQ166" s="1848"/>
      <c r="BR166" s="1848"/>
      <c r="BS166" s="1848"/>
      <c r="BT166" s="1848"/>
      <c r="BU166" s="1848"/>
      <c r="BV166" s="1848"/>
      <c r="BW166" s="1848"/>
      <c r="BX166" s="1848"/>
      <c r="BY166" s="1848"/>
      <c r="BZ166" s="1848"/>
      <c r="CA166" s="1848"/>
      <c r="CB166" s="1848"/>
      <c r="CC166" s="1848"/>
      <c r="CD166" s="1848"/>
      <c r="CE166" s="1848"/>
      <c r="CF166" s="1848"/>
      <c r="CG166" s="1848"/>
      <c r="CH166" s="1848"/>
      <c r="CJ166" s="1848"/>
      <c r="CK166" s="1848"/>
      <c r="CL166" s="1848"/>
      <c r="CM166" s="1848"/>
      <c r="CN166" s="1848"/>
      <c r="CO166" s="1848"/>
      <c r="CP166" s="1848"/>
      <c r="CQ166" s="1848"/>
    </row>
    <row r="167" spans="2:95">
      <c r="B167" s="1"/>
      <c r="C167" s="1"/>
      <c r="D167" s="1"/>
      <c r="E167" s="1"/>
      <c r="F167" s="1"/>
      <c r="G167" s="1"/>
      <c r="H167" s="1"/>
      <c r="I167" s="1"/>
      <c r="J167" s="1"/>
      <c r="K167" s="1848"/>
      <c r="L167" s="1848"/>
      <c r="M167" s="1848"/>
      <c r="N167" s="1848"/>
      <c r="O167" s="1848"/>
      <c r="P167" s="1848"/>
      <c r="Q167" s="1848"/>
      <c r="R167" s="1848"/>
      <c r="S167" s="1848"/>
      <c r="T167" s="1848"/>
      <c r="U167" s="1848"/>
      <c r="V167" s="1848"/>
      <c r="W167" s="1848"/>
      <c r="X167" s="1848"/>
      <c r="Y167" s="1848"/>
      <c r="Z167" s="1848"/>
      <c r="AA167" s="1848"/>
      <c r="AB167" s="1848"/>
      <c r="AC167" s="1848"/>
      <c r="AD167" s="1848"/>
      <c r="AE167" s="1848"/>
      <c r="AF167" s="1848"/>
      <c r="AG167" s="1848"/>
      <c r="AH167" s="1848"/>
      <c r="AI167" s="1848"/>
      <c r="AJ167" s="1848"/>
      <c r="AK167" s="1848"/>
      <c r="AL167" s="1848"/>
      <c r="AM167" s="1848"/>
      <c r="AN167" s="1848"/>
      <c r="AO167" s="1848"/>
      <c r="AP167" s="1848"/>
      <c r="AQ167" s="1848"/>
      <c r="AR167" s="1848"/>
      <c r="AS167" s="1848"/>
      <c r="AT167" s="1848"/>
      <c r="AU167" s="1848"/>
      <c r="AV167" s="1848"/>
      <c r="AW167" s="1848"/>
      <c r="AX167" s="1848"/>
      <c r="AY167" s="1848"/>
      <c r="AZ167" s="1848"/>
      <c r="BA167" s="1848"/>
      <c r="BB167" s="1848"/>
      <c r="BC167" s="1848"/>
      <c r="BD167" s="1848"/>
      <c r="BE167" s="1848"/>
      <c r="BF167" s="1848"/>
      <c r="BG167" s="1848"/>
      <c r="BH167" s="1848"/>
      <c r="BI167" s="1848"/>
      <c r="BJ167" s="1848"/>
      <c r="BK167" s="1848"/>
      <c r="BL167" s="1848"/>
      <c r="BM167" s="1848"/>
      <c r="BN167" s="1848"/>
      <c r="BO167" s="1848"/>
      <c r="BP167" s="1848"/>
      <c r="BQ167" s="1848"/>
      <c r="BR167" s="1848"/>
      <c r="BS167" s="1848"/>
      <c r="BT167" s="1848"/>
      <c r="BU167" s="1848"/>
      <c r="BV167" s="1848"/>
      <c r="BW167" s="1848"/>
      <c r="BX167" s="1848"/>
      <c r="BY167" s="1848"/>
      <c r="BZ167" s="1848"/>
      <c r="CA167" s="1848"/>
      <c r="CB167" s="1848"/>
      <c r="CC167" s="1848"/>
      <c r="CD167" s="1848"/>
      <c r="CE167" s="1848"/>
      <c r="CF167" s="1848"/>
      <c r="CG167" s="1848"/>
      <c r="CH167" s="1848"/>
      <c r="CJ167" s="1848"/>
      <c r="CK167" s="1848"/>
      <c r="CL167" s="1848"/>
      <c r="CM167" s="1848"/>
      <c r="CN167" s="1848"/>
      <c r="CO167" s="1848"/>
      <c r="CP167" s="1848"/>
      <c r="CQ167" s="1848"/>
    </row>
    <row r="168" spans="2:95">
      <c r="B168" s="1"/>
      <c r="C168" s="1"/>
      <c r="D168" s="1"/>
      <c r="E168" s="1"/>
      <c r="F168" s="1"/>
      <c r="G168" s="1"/>
      <c r="H168" s="1"/>
      <c r="I168" s="1"/>
      <c r="J168" s="1"/>
      <c r="K168" s="1848"/>
      <c r="L168" s="1848"/>
      <c r="M168" s="1848"/>
      <c r="N168" s="1848"/>
      <c r="O168" s="1848"/>
      <c r="P168" s="1848"/>
      <c r="Q168" s="1848"/>
      <c r="R168" s="1848"/>
      <c r="S168" s="1848"/>
      <c r="T168" s="1848"/>
      <c r="U168" s="1848"/>
      <c r="V168" s="1848"/>
      <c r="W168" s="1848"/>
      <c r="X168" s="1848"/>
      <c r="Y168" s="1848"/>
      <c r="Z168" s="1848"/>
      <c r="AA168" s="1848"/>
      <c r="AB168" s="1848"/>
      <c r="AC168" s="1848"/>
      <c r="AD168" s="1848"/>
      <c r="AE168" s="1848"/>
      <c r="AF168" s="1848"/>
      <c r="AG168" s="1848"/>
      <c r="AH168" s="1848"/>
      <c r="AI168" s="1848"/>
      <c r="AJ168" s="1848"/>
      <c r="AK168" s="1848"/>
      <c r="AL168" s="1848"/>
      <c r="AM168" s="1848"/>
      <c r="AN168" s="1848"/>
      <c r="AO168" s="1848"/>
      <c r="AP168" s="1848"/>
      <c r="AQ168" s="1848"/>
      <c r="AR168" s="1848"/>
      <c r="AS168" s="1848"/>
      <c r="AT168" s="1848"/>
      <c r="AU168" s="1848"/>
      <c r="AV168" s="1848"/>
      <c r="AW168" s="1848"/>
      <c r="AX168" s="1848"/>
      <c r="AY168" s="1848"/>
      <c r="AZ168" s="1848"/>
      <c r="BA168" s="1848"/>
      <c r="BB168" s="1848"/>
      <c r="BC168" s="1848"/>
      <c r="BD168" s="1848"/>
      <c r="BE168" s="1848"/>
      <c r="BF168" s="1848"/>
      <c r="BG168" s="1848"/>
      <c r="BH168" s="1848"/>
      <c r="BI168" s="1848"/>
      <c r="BJ168" s="1848"/>
      <c r="BK168" s="1848"/>
      <c r="BL168" s="1848"/>
      <c r="BM168" s="1848"/>
      <c r="BN168" s="1848"/>
      <c r="BO168" s="1848"/>
      <c r="BP168" s="1848"/>
      <c r="BQ168" s="1848"/>
      <c r="BR168" s="1848"/>
      <c r="BS168" s="1848"/>
      <c r="BT168" s="1848"/>
      <c r="BU168" s="1848"/>
      <c r="BV168" s="1848"/>
      <c r="BW168" s="1848"/>
      <c r="BX168" s="1848"/>
      <c r="BY168" s="1848"/>
      <c r="BZ168" s="1848"/>
      <c r="CA168" s="1848"/>
      <c r="CB168" s="1848"/>
      <c r="CC168" s="1848"/>
      <c r="CD168" s="1848"/>
      <c r="CE168" s="1848"/>
      <c r="CF168" s="1848"/>
      <c r="CG168" s="1848"/>
      <c r="CH168" s="1848"/>
      <c r="CJ168" s="1848"/>
      <c r="CK168" s="1848"/>
      <c r="CL168" s="1848"/>
      <c r="CM168" s="1848"/>
      <c r="CN168" s="1848"/>
      <c r="CO168" s="1848"/>
      <c r="CP168" s="1848"/>
      <c r="CQ168" s="1848"/>
    </row>
    <row r="169" spans="2:95">
      <c r="B169" s="1"/>
      <c r="C169" s="1"/>
      <c r="D169" s="1"/>
      <c r="E169" s="1"/>
      <c r="F169" s="1"/>
      <c r="G169" s="1"/>
      <c r="H169" s="1"/>
      <c r="I169" s="1"/>
      <c r="J169" s="1"/>
      <c r="K169" s="1848"/>
      <c r="L169" s="1848"/>
      <c r="M169" s="1848"/>
      <c r="N169" s="1848"/>
      <c r="O169" s="1848"/>
      <c r="P169" s="1848"/>
      <c r="Q169" s="1848"/>
      <c r="R169" s="1848"/>
      <c r="S169" s="1848"/>
      <c r="T169" s="1848"/>
      <c r="U169" s="1848"/>
      <c r="V169" s="1848"/>
      <c r="W169" s="1848"/>
      <c r="X169" s="1848"/>
      <c r="Y169" s="1848"/>
      <c r="Z169" s="1848"/>
      <c r="AA169" s="1848"/>
      <c r="AB169" s="1848"/>
      <c r="AC169" s="1848"/>
      <c r="AD169" s="1848"/>
      <c r="AE169" s="1848"/>
      <c r="AF169" s="1848"/>
      <c r="AG169" s="1848"/>
      <c r="AH169" s="1848"/>
      <c r="AI169" s="1848"/>
      <c r="AJ169" s="1848"/>
      <c r="AK169" s="1848"/>
      <c r="AL169" s="1848"/>
      <c r="AM169" s="1848"/>
      <c r="AN169" s="1848"/>
      <c r="AO169" s="1848"/>
      <c r="AP169" s="1848"/>
      <c r="AQ169" s="1848"/>
      <c r="AR169" s="1848"/>
      <c r="AS169" s="1848"/>
      <c r="AT169" s="1848"/>
      <c r="AU169" s="1848"/>
      <c r="AV169" s="1848"/>
      <c r="AW169" s="1848"/>
      <c r="AX169" s="1848"/>
      <c r="AY169" s="1848"/>
      <c r="AZ169" s="1848"/>
      <c r="BA169" s="1848"/>
      <c r="BB169" s="1848"/>
      <c r="BC169" s="1848"/>
      <c r="BD169" s="1848"/>
      <c r="BE169" s="1848"/>
      <c r="BF169" s="1848"/>
      <c r="BG169" s="1848"/>
      <c r="BH169" s="1848"/>
      <c r="BI169" s="1848"/>
      <c r="BJ169" s="1848"/>
      <c r="BK169" s="1848"/>
      <c r="BL169" s="1848"/>
      <c r="BM169" s="1848"/>
      <c r="BN169" s="1848"/>
      <c r="BO169" s="1848"/>
      <c r="BP169" s="1848"/>
      <c r="BQ169" s="1848"/>
      <c r="BR169" s="1848"/>
      <c r="BS169" s="1848"/>
      <c r="BT169" s="1848"/>
      <c r="BU169" s="1848"/>
      <c r="BV169" s="1848"/>
      <c r="BW169" s="1848"/>
      <c r="BX169" s="1848"/>
      <c r="BY169" s="1848"/>
      <c r="BZ169" s="1848"/>
      <c r="CA169" s="1848"/>
      <c r="CB169" s="1848"/>
      <c r="CC169" s="1848"/>
      <c r="CD169" s="1848"/>
      <c r="CE169" s="1848"/>
      <c r="CF169" s="1848"/>
      <c r="CG169" s="1848"/>
      <c r="CH169" s="1848"/>
      <c r="CJ169" s="1848"/>
      <c r="CK169" s="1848"/>
      <c r="CL169" s="1848"/>
      <c r="CM169" s="1848"/>
      <c r="CN169" s="1848"/>
      <c r="CO169" s="1848"/>
      <c r="CP169" s="1848"/>
      <c r="CQ169" s="1848"/>
    </row>
    <row r="170" spans="2:95">
      <c r="B170" s="1"/>
      <c r="C170" s="1"/>
      <c r="D170" s="1"/>
      <c r="E170" s="1"/>
      <c r="F170" s="1"/>
      <c r="G170" s="1"/>
      <c r="H170" s="1"/>
      <c r="I170" s="1"/>
      <c r="J170" s="1"/>
      <c r="K170" s="1848"/>
      <c r="L170" s="1848"/>
      <c r="M170" s="1848"/>
      <c r="N170" s="1848"/>
      <c r="O170" s="1848"/>
      <c r="P170" s="1848"/>
      <c r="Q170" s="1848"/>
      <c r="R170" s="1848"/>
      <c r="S170" s="1848"/>
      <c r="T170" s="1848"/>
      <c r="U170" s="1848"/>
      <c r="V170" s="1848"/>
      <c r="W170" s="1848"/>
      <c r="X170" s="1848"/>
      <c r="Y170" s="1848"/>
      <c r="Z170" s="1848"/>
      <c r="AA170" s="1848"/>
      <c r="AB170" s="1848"/>
      <c r="AC170" s="1848"/>
      <c r="AD170" s="1848"/>
      <c r="AE170" s="1848"/>
      <c r="AF170" s="1848"/>
      <c r="AG170" s="1848"/>
      <c r="AH170" s="1848"/>
      <c r="AI170" s="1848"/>
      <c r="AJ170" s="1848"/>
      <c r="AK170" s="1848"/>
      <c r="AL170" s="1848"/>
      <c r="AM170" s="1848"/>
      <c r="AN170" s="1848"/>
      <c r="AO170" s="1848"/>
      <c r="AP170" s="1848"/>
      <c r="AQ170" s="1848"/>
      <c r="AR170" s="1848"/>
      <c r="AS170" s="1848"/>
      <c r="AT170" s="1848"/>
      <c r="AU170" s="1848"/>
      <c r="AV170" s="1848"/>
      <c r="AW170" s="1848"/>
      <c r="AX170" s="1848"/>
      <c r="AY170" s="1848"/>
      <c r="AZ170" s="1848"/>
      <c r="BA170" s="1848"/>
      <c r="BB170" s="1848"/>
      <c r="BC170" s="1848"/>
      <c r="BD170" s="1848"/>
      <c r="BE170" s="1848"/>
      <c r="BF170" s="1848"/>
      <c r="BG170" s="1848"/>
      <c r="BH170" s="1848"/>
      <c r="BI170" s="1848"/>
      <c r="BJ170" s="1848"/>
      <c r="BK170" s="1848"/>
      <c r="BL170" s="1848"/>
      <c r="BM170" s="1848"/>
      <c r="BN170" s="1848"/>
      <c r="BO170" s="1848"/>
      <c r="BP170" s="1848"/>
      <c r="BQ170" s="1848"/>
      <c r="BR170" s="1848"/>
      <c r="BS170" s="1848"/>
      <c r="BT170" s="1848"/>
      <c r="BU170" s="1848"/>
      <c r="BV170" s="1848"/>
      <c r="BW170" s="1848"/>
      <c r="BX170" s="1848"/>
      <c r="BY170" s="1848"/>
      <c r="BZ170" s="1848"/>
      <c r="CA170" s="1848"/>
      <c r="CB170" s="1848"/>
      <c r="CC170" s="1848"/>
      <c r="CD170" s="1848"/>
      <c r="CE170" s="1848"/>
      <c r="CF170" s="1848"/>
      <c r="CG170" s="1848"/>
      <c r="CH170" s="1848"/>
      <c r="CJ170" s="1848"/>
      <c r="CK170" s="1848"/>
      <c r="CL170" s="1848"/>
      <c r="CM170" s="1848"/>
      <c r="CN170" s="1848"/>
      <c r="CO170" s="1848"/>
      <c r="CP170" s="1848"/>
      <c r="CQ170" s="1848"/>
    </row>
    <row r="171" spans="2:95">
      <c r="B171" s="1"/>
      <c r="C171" s="1"/>
      <c r="D171" s="1"/>
      <c r="E171" s="1"/>
      <c r="F171" s="1"/>
      <c r="G171" s="1"/>
      <c r="H171" s="1"/>
      <c r="I171" s="1"/>
      <c r="J171" s="1"/>
      <c r="K171" s="1848"/>
      <c r="L171" s="1848"/>
      <c r="M171" s="1848"/>
      <c r="N171" s="1848"/>
      <c r="O171" s="1848"/>
      <c r="P171" s="1848"/>
      <c r="Q171" s="1848"/>
      <c r="R171" s="1848"/>
      <c r="S171" s="1848"/>
      <c r="T171" s="1848"/>
      <c r="U171" s="1848"/>
      <c r="V171" s="1848"/>
      <c r="W171" s="1848"/>
      <c r="X171" s="1848"/>
      <c r="Y171" s="1848"/>
      <c r="Z171" s="1848"/>
      <c r="AA171" s="1848"/>
      <c r="AB171" s="1848"/>
      <c r="AC171" s="1848"/>
      <c r="AD171" s="1848"/>
      <c r="AE171" s="1848"/>
      <c r="AF171" s="1848"/>
      <c r="AG171" s="1848"/>
      <c r="AH171" s="1848"/>
      <c r="AI171" s="1848"/>
      <c r="AJ171" s="1848"/>
      <c r="AK171" s="1848"/>
      <c r="AL171" s="1848"/>
      <c r="AM171" s="1848"/>
      <c r="AN171" s="1848"/>
      <c r="AO171" s="1848"/>
      <c r="AP171" s="1848"/>
      <c r="AQ171" s="1848"/>
      <c r="AR171" s="1848"/>
      <c r="AS171" s="1848"/>
      <c r="AT171" s="1848"/>
      <c r="AU171" s="1848"/>
      <c r="AV171" s="1848"/>
      <c r="AW171" s="1848"/>
      <c r="AX171" s="1848"/>
      <c r="AY171" s="1848"/>
      <c r="AZ171" s="1848"/>
      <c r="BA171" s="1848"/>
      <c r="BB171" s="1848"/>
      <c r="BC171" s="1848"/>
      <c r="BD171" s="1848"/>
      <c r="BE171" s="1848"/>
      <c r="BF171" s="1848"/>
      <c r="BG171" s="1848"/>
      <c r="BH171" s="1848"/>
      <c r="BI171" s="1848"/>
      <c r="BJ171" s="1848"/>
      <c r="BK171" s="1848"/>
      <c r="BL171" s="1848"/>
      <c r="BM171" s="1848"/>
      <c r="BN171" s="1848"/>
      <c r="BO171" s="1848"/>
      <c r="BP171" s="1848"/>
      <c r="BQ171" s="1848"/>
      <c r="BR171" s="1848"/>
      <c r="BS171" s="1848"/>
      <c r="BT171" s="1848"/>
      <c r="BU171" s="1848"/>
      <c r="BV171" s="1848"/>
      <c r="BW171" s="1848"/>
      <c r="BX171" s="1848"/>
      <c r="BY171" s="1848"/>
      <c r="BZ171" s="1848"/>
      <c r="CA171" s="1848"/>
      <c r="CB171" s="1848"/>
      <c r="CC171" s="1848"/>
      <c r="CD171" s="1848"/>
      <c r="CE171" s="1848"/>
      <c r="CF171" s="1848"/>
      <c r="CG171" s="1848"/>
      <c r="CH171" s="1848"/>
      <c r="CJ171" s="1848"/>
      <c r="CK171" s="1848"/>
      <c r="CL171" s="1848"/>
      <c r="CM171" s="1848"/>
      <c r="CN171" s="1848"/>
      <c r="CO171" s="1848"/>
      <c r="CP171" s="1848"/>
      <c r="CQ171" s="1848"/>
    </row>
    <row r="172" spans="2:95">
      <c r="B172" s="1"/>
      <c r="C172" s="1"/>
      <c r="D172" s="1"/>
      <c r="E172" s="1"/>
      <c r="F172" s="1"/>
      <c r="G172" s="1"/>
      <c r="H172" s="1"/>
      <c r="I172" s="1"/>
      <c r="J172" s="1"/>
      <c r="K172" s="1848"/>
      <c r="L172" s="1848"/>
      <c r="M172" s="1848"/>
      <c r="N172" s="1848"/>
      <c r="O172" s="1848"/>
      <c r="P172" s="1848"/>
      <c r="Q172" s="1848"/>
      <c r="R172" s="1848"/>
      <c r="S172" s="1848"/>
      <c r="T172" s="1848"/>
      <c r="U172" s="1848"/>
      <c r="V172" s="1848"/>
      <c r="W172" s="1848"/>
      <c r="X172" s="1848"/>
      <c r="Y172" s="1848"/>
      <c r="Z172" s="1848"/>
      <c r="AA172" s="1848"/>
      <c r="AB172" s="1848"/>
      <c r="AC172" s="1848"/>
      <c r="AD172" s="1848"/>
      <c r="AE172" s="1848"/>
      <c r="AF172" s="1848"/>
      <c r="AG172" s="1848"/>
      <c r="AH172" s="1848"/>
      <c r="AI172" s="1848"/>
      <c r="AJ172" s="1848"/>
      <c r="AK172" s="1848"/>
      <c r="AL172" s="1848"/>
      <c r="AM172" s="1848"/>
      <c r="AN172" s="1848"/>
      <c r="AO172" s="1848"/>
      <c r="AP172" s="1848"/>
      <c r="AQ172" s="1848"/>
      <c r="AR172" s="1848"/>
      <c r="AS172" s="1848"/>
      <c r="AT172" s="1848"/>
      <c r="AU172" s="1848"/>
      <c r="AV172" s="1848"/>
      <c r="AW172" s="1848"/>
      <c r="AX172" s="1848"/>
      <c r="AY172" s="1848"/>
      <c r="AZ172" s="1848"/>
      <c r="BA172" s="1848"/>
      <c r="BB172" s="1848"/>
      <c r="BC172" s="1848"/>
      <c r="BD172" s="1848"/>
      <c r="BE172" s="1848"/>
      <c r="BF172" s="1848"/>
      <c r="BG172" s="1848"/>
      <c r="BH172" s="1848"/>
      <c r="BI172" s="1848"/>
      <c r="BJ172" s="1848"/>
      <c r="BK172" s="1848"/>
      <c r="BL172" s="1848"/>
      <c r="BM172" s="1848"/>
      <c r="BN172" s="1848"/>
      <c r="BO172" s="1848"/>
      <c r="BP172" s="1848"/>
      <c r="BQ172" s="1848"/>
      <c r="BR172" s="1848"/>
      <c r="BS172" s="1848"/>
      <c r="BT172" s="1848"/>
      <c r="BU172" s="1848"/>
      <c r="BV172" s="1848"/>
      <c r="BW172" s="1848"/>
      <c r="BX172" s="1848"/>
      <c r="BY172" s="1848"/>
      <c r="BZ172" s="1848"/>
      <c r="CA172" s="1848"/>
      <c r="CB172" s="1848"/>
      <c r="CC172" s="1848"/>
      <c r="CD172" s="1848"/>
      <c r="CE172" s="1848"/>
      <c r="CF172" s="1848"/>
      <c r="CG172" s="1848"/>
      <c r="CH172" s="1848"/>
      <c r="CJ172" s="1848"/>
      <c r="CK172" s="1848"/>
      <c r="CL172" s="1848"/>
      <c r="CM172" s="1848"/>
      <c r="CN172" s="1848"/>
      <c r="CO172" s="1848"/>
      <c r="CP172" s="1848"/>
      <c r="CQ172" s="1848"/>
    </row>
    <row r="173" spans="2:95">
      <c r="B173" s="1"/>
      <c r="C173" s="1"/>
      <c r="D173" s="1"/>
      <c r="E173" s="1"/>
      <c r="F173" s="1"/>
      <c r="G173" s="1"/>
      <c r="H173" s="1"/>
      <c r="I173" s="1"/>
      <c r="J173" s="1"/>
      <c r="K173" s="1848"/>
      <c r="L173" s="1848"/>
      <c r="M173" s="1848"/>
      <c r="N173" s="1848"/>
      <c r="O173" s="1848"/>
      <c r="P173" s="1848"/>
      <c r="Q173" s="1848"/>
      <c r="R173" s="1848"/>
      <c r="S173" s="1848"/>
      <c r="T173" s="1848"/>
      <c r="U173" s="1848"/>
      <c r="V173" s="1848"/>
      <c r="W173" s="1848"/>
      <c r="X173" s="1848"/>
      <c r="Y173" s="1848"/>
      <c r="Z173" s="1848"/>
      <c r="AA173" s="1848"/>
      <c r="AB173" s="1848"/>
      <c r="AC173" s="1848"/>
      <c r="AD173" s="1848"/>
      <c r="AE173" s="1848"/>
      <c r="AF173" s="1848"/>
      <c r="AG173" s="1848"/>
      <c r="AH173" s="1848"/>
      <c r="AI173" s="1848"/>
      <c r="AJ173" s="1848"/>
      <c r="AK173" s="1848"/>
      <c r="AL173" s="1848"/>
      <c r="AM173" s="1848"/>
      <c r="AN173" s="1848"/>
      <c r="AO173" s="1848"/>
      <c r="AP173" s="1848"/>
      <c r="AQ173" s="1848"/>
      <c r="AR173" s="1848"/>
      <c r="AS173" s="1848"/>
      <c r="AT173" s="1848"/>
      <c r="AU173" s="1848"/>
      <c r="AV173" s="1848"/>
      <c r="AW173" s="1848"/>
      <c r="AX173" s="1848"/>
      <c r="AY173" s="1848"/>
      <c r="AZ173" s="1848"/>
      <c r="BA173" s="1848"/>
      <c r="BB173" s="1848"/>
      <c r="BC173" s="1848"/>
      <c r="BD173" s="1848"/>
      <c r="BE173" s="1848"/>
      <c r="BF173" s="1848"/>
      <c r="BG173" s="1848"/>
      <c r="BH173" s="1848"/>
      <c r="BI173" s="1848"/>
      <c r="BJ173" s="1848"/>
      <c r="BK173" s="1848"/>
      <c r="BL173" s="1848"/>
      <c r="BM173" s="1848"/>
      <c r="BN173" s="1848"/>
      <c r="BO173" s="1848"/>
      <c r="BP173" s="1848"/>
      <c r="BQ173" s="1848"/>
      <c r="BR173" s="1848"/>
      <c r="BS173" s="1848"/>
      <c r="BT173" s="1848"/>
      <c r="BU173" s="1848"/>
      <c r="BV173" s="1848"/>
      <c r="BW173" s="1848"/>
      <c r="BX173" s="1848"/>
      <c r="BY173" s="1848"/>
      <c r="BZ173" s="1848"/>
      <c r="CA173" s="1848"/>
      <c r="CB173" s="1848"/>
      <c r="CC173" s="1848"/>
      <c r="CD173" s="1848"/>
      <c r="CE173" s="1848"/>
      <c r="CF173" s="1848"/>
      <c r="CG173" s="1848"/>
      <c r="CH173" s="1848"/>
      <c r="CJ173" s="1848"/>
      <c r="CK173" s="1848"/>
      <c r="CL173" s="1848"/>
      <c r="CM173" s="1848"/>
      <c r="CN173" s="1848"/>
      <c r="CO173" s="1848"/>
      <c r="CP173" s="1848"/>
      <c r="CQ173" s="1848"/>
    </row>
    <row r="174" spans="2:95">
      <c r="B174" s="1"/>
      <c r="C174" s="1"/>
      <c r="D174" s="1"/>
      <c r="E174" s="1"/>
      <c r="F174" s="1"/>
      <c r="G174" s="1"/>
      <c r="H174" s="1"/>
      <c r="I174" s="1"/>
      <c r="J174" s="1"/>
      <c r="K174" s="1848"/>
      <c r="L174" s="1848"/>
      <c r="M174" s="1848"/>
      <c r="N174" s="1848"/>
      <c r="O174" s="1848"/>
      <c r="P174" s="1848"/>
      <c r="Q174" s="1848"/>
      <c r="R174" s="1848"/>
      <c r="S174" s="1848"/>
      <c r="T174" s="1848"/>
      <c r="U174" s="1848"/>
      <c r="V174" s="1848"/>
      <c r="W174" s="1848"/>
      <c r="X174" s="1848"/>
      <c r="Y174" s="1848"/>
      <c r="Z174" s="1848"/>
      <c r="AA174" s="1848"/>
      <c r="AB174" s="1848"/>
      <c r="AC174" s="1848"/>
      <c r="AD174" s="1848"/>
      <c r="AE174" s="1848"/>
      <c r="AF174" s="1848"/>
      <c r="AG174" s="1848"/>
      <c r="AH174" s="1848"/>
      <c r="AI174" s="1848"/>
      <c r="AJ174" s="1848"/>
      <c r="AK174" s="1848"/>
      <c r="AL174" s="1848"/>
      <c r="AM174" s="1848"/>
      <c r="AN174" s="1848"/>
      <c r="AO174" s="1848"/>
      <c r="AP174" s="1848"/>
      <c r="AQ174" s="1848"/>
      <c r="AR174" s="1848"/>
      <c r="AS174" s="1848"/>
      <c r="AT174" s="1848"/>
      <c r="AU174" s="1848"/>
      <c r="AV174" s="1848"/>
      <c r="AW174" s="1848"/>
      <c r="AX174" s="1848"/>
      <c r="AY174" s="1848"/>
      <c r="AZ174" s="1848"/>
      <c r="BA174" s="1848"/>
      <c r="BB174" s="1848"/>
      <c r="BC174" s="1848"/>
      <c r="BD174" s="1848"/>
      <c r="BE174" s="1848"/>
      <c r="BF174" s="1848"/>
      <c r="BG174" s="1848"/>
      <c r="BH174" s="1848"/>
      <c r="BI174" s="1848"/>
      <c r="BJ174" s="1848"/>
      <c r="BK174" s="1848"/>
      <c r="BL174" s="1848"/>
      <c r="BM174" s="1848"/>
      <c r="BN174" s="1848"/>
      <c r="BO174" s="1848"/>
      <c r="BP174" s="1848"/>
      <c r="BQ174" s="1848"/>
      <c r="BR174" s="1848"/>
      <c r="BS174" s="1848"/>
      <c r="BT174" s="1848"/>
      <c r="BU174" s="1848"/>
      <c r="BV174" s="1848"/>
      <c r="BW174" s="1848"/>
      <c r="BX174" s="1848"/>
      <c r="BY174" s="1848"/>
      <c r="BZ174" s="1848"/>
      <c r="CA174" s="1848"/>
      <c r="CB174" s="1848"/>
      <c r="CC174" s="1848"/>
      <c r="CD174" s="1848"/>
      <c r="CE174" s="1848"/>
      <c r="CF174" s="1848"/>
      <c r="CG174" s="1848"/>
      <c r="CH174" s="1848"/>
      <c r="CJ174" s="1848"/>
      <c r="CK174" s="1848"/>
      <c r="CL174" s="1848"/>
      <c r="CM174" s="1848"/>
      <c r="CN174" s="1848"/>
      <c r="CO174" s="1848"/>
      <c r="CP174" s="1848"/>
      <c r="CQ174" s="1848"/>
    </row>
    <row r="175" spans="2:95">
      <c r="B175" s="1"/>
      <c r="C175" s="1"/>
      <c r="D175" s="1"/>
      <c r="E175" s="1"/>
      <c r="F175" s="1"/>
      <c r="G175" s="1"/>
      <c r="H175" s="1"/>
      <c r="I175" s="1"/>
      <c r="J175" s="1"/>
      <c r="K175" s="1848"/>
      <c r="L175" s="1848"/>
      <c r="M175" s="1848"/>
      <c r="N175" s="1848"/>
      <c r="O175" s="1848"/>
      <c r="P175" s="1848"/>
      <c r="Q175" s="1848"/>
      <c r="R175" s="1848"/>
      <c r="S175" s="1848"/>
      <c r="T175" s="1848"/>
      <c r="U175" s="1848"/>
      <c r="V175" s="1848"/>
      <c r="W175" s="1848"/>
      <c r="X175" s="1848"/>
      <c r="Y175" s="1848"/>
      <c r="Z175" s="1848"/>
      <c r="AA175" s="1848"/>
      <c r="AB175" s="1848"/>
      <c r="AC175" s="1848"/>
      <c r="AD175" s="1848"/>
      <c r="AE175" s="1848"/>
      <c r="AF175" s="1848"/>
      <c r="AG175" s="1848"/>
      <c r="AH175" s="1848"/>
      <c r="AI175" s="1848"/>
      <c r="AJ175" s="1848"/>
      <c r="AK175" s="1848"/>
      <c r="AL175" s="1848"/>
      <c r="AM175" s="1848"/>
      <c r="AN175" s="1848"/>
      <c r="AO175" s="1848"/>
      <c r="AP175" s="1848"/>
      <c r="AQ175" s="1848"/>
      <c r="AR175" s="1848"/>
      <c r="AS175" s="1848"/>
      <c r="AT175" s="1848"/>
      <c r="AU175" s="1848"/>
      <c r="AV175" s="1848"/>
      <c r="AW175" s="1848"/>
      <c r="AX175" s="1848"/>
      <c r="AY175" s="1848"/>
      <c r="AZ175" s="1848"/>
      <c r="BA175" s="1848"/>
      <c r="BB175" s="1848"/>
      <c r="BC175" s="1848"/>
      <c r="BD175" s="1848"/>
      <c r="BE175" s="1848"/>
      <c r="BF175" s="1848"/>
      <c r="BG175" s="1848"/>
      <c r="BH175" s="1848"/>
      <c r="BI175" s="1848"/>
      <c r="BJ175" s="1848"/>
      <c r="BK175" s="1848"/>
      <c r="BL175" s="1848"/>
      <c r="BM175" s="1848"/>
      <c r="BN175" s="1848"/>
      <c r="BO175" s="1848"/>
      <c r="BP175" s="1848"/>
      <c r="BQ175" s="1848"/>
      <c r="BR175" s="1848"/>
      <c r="BS175" s="1848"/>
      <c r="BT175" s="1848"/>
      <c r="BU175" s="1848"/>
      <c r="BV175" s="1848"/>
      <c r="BW175" s="1848"/>
      <c r="BX175" s="1848"/>
      <c r="BY175" s="1848"/>
      <c r="BZ175" s="1848"/>
      <c r="CA175" s="1848"/>
      <c r="CB175" s="1848"/>
      <c r="CC175" s="1848"/>
      <c r="CD175" s="1848"/>
      <c r="CE175" s="1848"/>
      <c r="CF175" s="1848"/>
      <c r="CG175" s="1848"/>
      <c r="CH175" s="1848"/>
      <c r="CJ175" s="1848"/>
      <c r="CK175" s="1848"/>
      <c r="CL175" s="1848"/>
      <c r="CM175" s="1848"/>
      <c r="CN175" s="1848"/>
      <c r="CO175" s="1848"/>
      <c r="CP175" s="1848"/>
      <c r="CQ175" s="1848"/>
    </row>
    <row r="176" spans="2:95">
      <c r="B176" s="1"/>
      <c r="C176" s="1"/>
      <c r="D176" s="1"/>
      <c r="E176" s="1"/>
      <c r="F176" s="1"/>
      <c r="G176" s="1"/>
      <c r="H176" s="1"/>
      <c r="I176" s="1"/>
      <c r="J176" s="1"/>
      <c r="K176" s="1848"/>
      <c r="L176" s="1848"/>
      <c r="M176" s="1848"/>
      <c r="N176" s="1848"/>
      <c r="O176" s="1848"/>
      <c r="P176" s="1848"/>
      <c r="Q176" s="1848"/>
      <c r="R176" s="1848"/>
      <c r="S176" s="1848"/>
      <c r="T176" s="1848"/>
      <c r="U176" s="1848"/>
      <c r="V176" s="1848"/>
      <c r="W176" s="1848"/>
      <c r="X176" s="1848"/>
      <c r="Y176" s="1848"/>
      <c r="Z176" s="1848"/>
      <c r="AA176" s="1848"/>
      <c r="AB176" s="1848"/>
      <c r="AC176" s="1848"/>
      <c r="AD176" s="1848"/>
      <c r="AE176" s="1848"/>
      <c r="AF176" s="1848"/>
      <c r="AG176" s="1848"/>
      <c r="AH176" s="1848"/>
      <c r="AI176" s="1848"/>
      <c r="AJ176" s="1848"/>
      <c r="AK176" s="1848"/>
      <c r="AL176" s="1848"/>
      <c r="AM176" s="1848"/>
      <c r="AN176" s="1848"/>
      <c r="AO176" s="1848"/>
      <c r="AP176" s="1848"/>
      <c r="AQ176" s="1848"/>
      <c r="AR176" s="1848"/>
      <c r="AS176" s="1848"/>
      <c r="AT176" s="1848"/>
      <c r="AU176" s="1848"/>
      <c r="AV176" s="1848"/>
      <c r="AW176" s="1848"/>
      <c r="AX176" s="1848"/>
      <c r="AY176" s="1848"/>
      <c r="AZ176" s="1848"/>
      <c r="BA176" s="1848"/>
      <c r="BB176" s="1848"/>
      <c r="BC176" s="1848"/>
      <c r="BD176" s="1848"/>
      <c r="BE176" s="1848"/>
      <c r="BF176" s="1848"/>
      <c r="BG176" s="1848"/>
      <c r="BH176" s="1848"/>
      <c r="BI176" s="1848"/>
      <c r="BJ176" s="1848"/>
      <c r="BK176" s="1848"/>
      <c r="BL176" s="1848"/>
      <c r="BM176" s="1848"/>
      <c r="BN176" s="1848"/>
      <c r="BO176" s="1848"/>
      <c r="BP176" s="1848"/>
      <c r="BQ176" s="1848"/>
      <c r="BR176" s="1848"/>
      <c r="BS176" s="1848"/>
      <c r="BT176" s="1848"/>
      <c r="BU176" s="1848"/>
      <c r="BV176" s="1848"/>
      <c r="BW176" s="1848"/>
      <c r="BX176" s="1848"/>
      <c r="BY176" s="1848"/>
      <c r="BZ176" s="1848"/>
      <c r="CA176" s="1848"/>
      <c r="CB176" s="1848"/>
      <c r="CC176" s="1848"/>
      <c r="CD176" s="1848"/>
      <c r="CE176" s="1848"/>
      <c r="CF176" s="1848"/>
      <c r="CG176" s="1848"/>
      <c r="CH176" s="1848"/>
      <c r="CJ176" s="1848"/>
      <c r="CK176" s="1848"/>
      <c r="CL176" s="1848"/>
      <c r="CM176" s="1848"/>
      <c r="CN176" s="1848"/>
      <c r="CO176" s="1848"/>
      <c r="CP176" s="1848"/>
      <c r="CQ176" s="1848"/>
    </row>
    <row r="177" spans="2:95">
      <c r="B177" s="1"/>
      <c r="C177" s="1"/>
      <c r="D177" s="1"/>
      <c r="E177" s="1"/>
      <c r="F177" s="1"/>
      <c r="G177" s="1"/>
      <c r="H177" s="1"/>
      <c r="I177" s="1"/>
      <c r="J177" s="1"/>
      <c r="K177" s="1848"/>
      <c r="L177" s="1848"/>
      <c r="M177" s="1848"/>
      <c r="N177" s="1848"/>
      <c r="O177" s="1848"/>
      <c r="P177" s="1848"/>
      <c r="Q177" s="1848"/>
      <c r="R177" s="1848"/>
      <c r="S177" s="1848"/>
      <c r="T177" s="1848"/>
      <c r="U177" s="1848"/>
      <c r="V177" s="1848"/>
      <c r="W177" s="1848"/>
      <c r="X177" s="1848"/>
      <c r="Y177" s="1848"/>
      <c r="Z177" s="1848"/>
      <c r="AA177" s="1848"/>
      <c r="AB177" s="1848"/>
      <c r="AC177" s="1848"/>
      <c r="AD177" s="1848"/>
      <c r="AE177" s="1848"/>
      <c r="AF177" s="1848"/>
      <c r="AG177" s="1848"/>
      <c r="AH177" s="1848"/>
      <c r="AI177" s="1848"/>
      <c r="AJ177" s="1848"/>
      <c r="AK177" s="1848"/>
      <c r="AL177" s="1848"/>
      <c r="AM177" s="1848"/>
      <c r="AN177" s="1848"/>
      <c r="AO177" s="1848"/>
      <c r="AP177" s="1848"/>
      <c r="AQ177" s="1848"/>
      <c r="AR177" s="1848"/>
      <c r="AS177" s="1848"/>
      <c r="AT177" s="1848"/>
      <c r="AU177" s="1848"/>
      <c r="AV177" s="1848"/>
      <c r="AW177" s="1848"/>
      <c r="AX177" s="1848"/>
      <c r="AY177" s="1848"/>
      <c r="AZ177" s="1848"/>
      <c r="BA177" s="1848"/>
      <c r="BB177" s="1848"/>
      <c r="BC177" s="1848"/>
      <c r="BD177" s="1848"/>
      <c r="BE177" s="1848"/>
      <c r="BF177" s="1848"/>
      <c r="BG177" s="1848"/>
      <c r="BH177" s="1848"/>
      <c r="BI177" s="1848"/>
      <c r="BJ177" s="1848"/>
      <c r="BK177" s="1848"/>
      <c r="BL177" s="1848"/>
      <c r="BM177" s="1848"/>
      <c r="BN177" s="1848"/>
      <c r="BO177" s="1848"/>
      <c r="BP177" s="1848"/>
      <c r="BQ177" s="1848"/>
      <c r="BR177" s="1848"/>
      <c r="BS177" s="1848"/>
      <c r="BT177" s="1848"/>
      <c r="BU177" s="1848"/>
      <c r="BV177" s="1848"/>
      <c r="BW177" s="1848"/>
      <c r="BX177" s="1848"/>
      <c r="BY177" s="1848"/>
      <c r="BZ177" s="1848"/>
      <c r="CA177" s="1848"/>
      <c r="CB177" s="1848"/>
      <c r="CC177" s="1848"/>
      <c r="CD177" s="1848"/>
      <c r="CE177" s="1848"/>
      <c r="CF177" s="1848"/>
      <c r="CG177" s="1848"/>
      <c r="CH177" s="1848"/>
      <c r="CJ177" s="1848"/>
      <c r="CK177" s="1848"/>
      <c r="CL177" s="1848"/>
      <c r="CM177" s="1848"/>
      <c r="CN177" s="1848"/>
      <c r="CO177" s="1848"/>
      <c r="CP177" s="1848"/>
      <c r="CQ177" s="1848"/>
    </row>
    <row r="178" spans="2:95">
      <c r="B178" s="1"/>
      <c r="C178" s="1"/>
      <c r="D178" s="1"/>
      <c r="E178" s="1"/>
      <c r="F178" s="1"/>
      <c r="G178" s="1"/>
      <c r="H178" s="1"/>
      <c r="I178" s="1"/>
      <c r="J178" s="1"/>
      <c r="K178" s="1848"/>
      <c r="L178" s="1848"/>
      <c r="M178" s="1848"/>
      <c r="N178" s="1848"/>
      <c r="O178" s="1848"/>
      <c r="P178" s="1848"/>
      <c r="Q178" s="1848"/>
      <c r="R178" s="1848"/>
      <c r="S178" s="1848"/>
      <c r="T178" s="1848"/>
      <c r="U178" s="1848"/>
      <c r="V178" s="1848"/>
      <c r="W178" s="1848"/>
      <c r="X178" s="1848"/>
      <c r="Y178" s="1848"/>
      <c r="Z178" s="1848"/>
      <c r="AA178" s="1848"/>
      <c r="AB178" s="1848"/>
      <c r="AC178" s="1848"/>
      <c r="AD178" s="1848"/>
      <c r="AE178" s="1848"/>
      <c r="AF178" s="1848"/>
      <c r="AG178" s="1848"/>
      <c r="AH178" s="1848"/>
      <c r="AI178" s="1848"/>
      <c r="AJ178" s="1848"/>
      <c r="AK178" s="1848"/>
      <c r="AL178" s="1848"/>
      <c r="AM178" s="1848"/>
      <c r="AN178" s="1848"/>
      <c r="AO178" s="1848"/>
      <c r="AP178" s="1848"/>
      <c r="AQ178" s="1848"/>
      <c r="AR178" s="1848"/>
      <c r="AS178" s="1848"/>
      <c r="AT178" s="1848"/>
      <c r="AU178" s="1848"/>
      <c r="AV178" s="1848"/>
      <c r="AW178" s="1848"/>
      <c r="AX178" s="1848"/>
      <c r="AY178" s="1848"/>
      <c r="AZ178" s="1848"/>
      <c r="BA178" s="1848"/>
      <c r="BB178" s="1848"/>
      <c r="BC178" s="1848"/>
      <c r="BD178" s="1848"/>
      <c r="BE178" s="1848"/>
      <c r="BF178" s="1848"/>
      <c r="BG178" s="1848"/>
      <c r="BH178" s="1848"/>
      <c r="BI178" s="1848"/>
      <c r="BJ178" s="1848"/>
      <c r="BK178" s="1848"/>
      <c r="BL178" s="1848"/>
      <c r="BM178" s="1848"/>
      <c r="BN178" s="1848"/>
      <c r="BO178" s="1848"/>
      <c r="BP178" s="1848"/>
      <c r="BQ178" s="1848"/>
      <c r="BR178" s="1848"/>
      <c r="BS178" s="1848"/>
      <c r="BT178" s="1848"/>
      <c r="BU178" s="1848"/>
      <c r="BV178" s="1848"/>
      <c r="BW178" s="1848"/>
      <c r="BX178" s="1848"/>
      <c r="BY178" s="1848"/>
      <c r="BZ178" s="1848"/>
      <c r="CA178" s="1848"/>
      <c r="CB178" s="1848"/>
      <c r="CC178" s="1848"/>
      <c r="CD178" s="1848"/>
      <c r="CE178" s="1848"/>
      <c r="CF178" s="1848"/>
      <c r="CG178" s="1848"/>
      <c r="CH178" s="1848"/>
      <c r="CJ178" s="1848"/>
      <c r="CK178" s="1848"/>
      <c r="CL178" s="1848"/>
      <c r="CM178" s="1848"/>
      <c r="CN178" s="1848"/>
      <c r="CO178" s="1848"/>
      <c r="CP178" s="1848"/>
      <c r="CQ178" s="1848"/>
    </row>
    <row r="179" spans="2:95">
      <c r="B179" s="1"/>
      <c r="C179" s="1"/>
      <c r="D179" s="1"/>
      <c r="E179" s="1"/>
      <c r="F179" s="1"/>
      <c r="G179" s="1"/>
      <c r="H179" s="1"/>
      <c r="I179" s="1"/>
      <c r="J179" s="1"/>
      <c r="K179" s="1848"/>
      <c r="L179" s="1848"/>
      <c r="M179" s="1848"/>
      <c r="N179" s="1848"/>
      <c r="O179" s="1848"/>
      <c r="P179" s="1848"/>
      <c r="Q179" s="1848"/>
      <c r="R179" s="1848"/>
      <c r="S179" s="1848"/>
      <c r="T179" s="1848"/>
      <c r="U179" s="1848"/>
      <c r="V179" s="1848"/>
      <c r="W179" s="1848"/>
      <c r="X179" s="1848"/>
      <c r="Y179" s="1848"/>
      <c r="Z179" s="1848"/>
      <c r="AA179" s="1848"/>
      <c r="AB179" s="1848"/>
      <c r="AC179" s="1848"/>
      <c r="AD179" s="1848"/>
      <c r="AE179" s="1848"/>
      <c r="AF179" s="1848"/>
      <c r="AG179" s="1848"/>
      <c r="AH179" s="1848"/>
      <c r="AI179" s="1848"/>
      <c r="AJ179" s="1848"/>
      <c r="AK179" s="1848"/>
      <c r="AL179" s="1848"/>
      <c r="AM179" s="1848"/>
      <c r="AN179" s="1848"/>
      <c r="AO179" s="1848"/>
      <c r="AP179" s="1848"/>
      <c r="AQ179" s="1848"/>
      <c r="AR179" s="1848"/>
      <c r="AS179" s="1848"/>
      <c r="AT179" s="1848"/>
      <c r="AU179" s="1848"/>
      <c r="AV179" s="1848"/>
      <c r="AW179" s="1848"/>
      <c r="AX179" s="1848"/>
      <c r="AY179" s="1848"/>
      <c r="AZ179" s="1848"/>
      <c r="BA179" s="1848"/>
      <c r="BB179" s="1848"/>
      <c r="BC179" s="1848"/>
      <c r="BD179" s="1848"/>
      <c r="BE179" s="1848"/>
      <c r="BF179" s="1848"/>
      <c r="BG179" s="1848"/>
      <c r="BH179" s="1848"/>
      <c r="BI179" s="1848"/>
      <c r="BJ179" s="1848"/>
      <c r="BK179" s="1848"/>
      <c r="BL179" s="1848"/>
      <c r="BM179" s="1848"/>
      <c r="BN179" s="1848"/>
      <c r="BO179" s="1848"/>
      <c r="BP179" s="1848"/>
      <c r="BQ179" s="1848"/>
      <c r="BR179" s="1848"/>
      <c r="BS179" s="1848"/>
      <c r="BT179" s="1848"/>
      <c r="BU179" s="1848"/>
      <c r="BV179" s="1848"/>
      <c r="BW179" s="1848"/>
      <c r="BX179" s="1848"/>
      <c r="BY179" s="1848"/>
      <c r="BZ179" s="1848"/>
      <c r="CA179" s="1848"/>
      <c r="CB179" s="1848"/>
      <c r="CC179" s="1848"/>
      <c r="CD179" s="1848"/>
      <c r="CE179" s="1848"/>
      <c r="CF179" s="1848"/>
      <c r="CG179" s="1848"/>
      <c r="CH179" s="1848"/>
      <c r="CJ179" s="1848"/>
      <c r="CK179" s="1848"/>
      <c r="CL179" s="1848"/>
      <c r="CM179" s="1848"/>
      <c r="CN179" s="1848"/>
      <c r="CO179" s="1848"/>
      <c r="CP179" s="1848"/>
      <c r="CQ179" s="1848"/>
    </row>
    <row r="180" spans="2:95">
      <c r="B180" s="1"/>
      <c r="C180" s="1"/>
      <c r="D180" s="1"/>
      <c r="E180" s="1"/>
      <c r="F180" s="1"/>
      <c r="G180" s="1"/>
      <c r="H180" s="1"/>
      <c r="I180" s="1"/>
      <c r="J180" s="1"/>
      <c r="K180" s="1848"/>
      <c r="L180" s="1848"/>
      <c r="M180" s="1848"/>
      <c r="N180" s="1848"/>
      <c r="O180" s="1848"/>
      <c r="P180" s="1848"/>
      <c r="Q180" s="1848"/>
      <c r="R180" s="1848"/>
      <c r="S180" s="1848"/>
      <c r="T180" s="1848"/>
      <c r="U180" s="1848"/>
      <c r="V180" s="1848"/>
      <c r="W180" s="1848"/>
      <c r="X180" s="1848"/>
      <c r="Y180" s="1848"/>
      <c r="Z180" s="1848"/>
      <c r="AA180" s="1848"/>
      <c r="AB180" s="1848"/>
      <c r="AC180" s="1848"/>
      <c r="AD180" s="1848"/>
      <c r="AE180" s="1848"/>
      <c r="AF180" s="1848"/>
      <c r="AG180" s="1848"/>
      <c r="AH180" s="1848"/>
      <c r="AI180" s="1848"/>
      <c r="AJ180" s="1848"/>
      <c r="AK180" s="1848"/>
      <c r="AL180" s="1848"/>
      <c r="AM180" s="1848"/>
      <c r="AN180" s="1848"/>
      <c r="AO180" s="1848"/>
      <c r="AP180" s="1848"/>
      <c r="AQ180" s="1848"/>
      <c r="AR180" s="1848"/>
      <c r="AS180" s="1848"/>
      <c r="AT180" s="1848"/>
      <c r="AU180" s="1848"/>
      <c r="AV180" s="1848"/>
      <c r="AW180" s="1848"/>
      <c r="AX180" s="1848"/>
      <c r="AY180" s="1848"/>
      <c r="AZ180" s="1848"/>
      <c r="BA180" s="1848"/>
      <c r="BB180" s="1848"/>
      <c r="BC180" s="1848"/>
      <c r="BD180" s="1848"/>
      <c r="BE180" s="1848"/>
      <c r="BF180" s="1848"/>
      <c r="BG180" s="1848"/>
      <c r="BH180" s="1848"/>
      <c r="BI180" s="1848"/>
      <c r="BJ180" s="1848"/>
      <c r="BK180" s="1848"/>
      <c r="BL180" s="1848"/>
      <c r="BM180" s="1848"/>
      <c r="BN180" s="1848"/>
      <c r="BO180" s="1848"/>
      <c r="BP180" s="1848"/>
      <c r="BQ180" s="1848"/>
      <c r="BR180" s="1848"/>
      <c r="BS180" s="1848"/>
      <c r="BT180" s="1848"/>
      <c r="BU180" s="1848"/>
      <c r="BV180" s="1848"/>
      <c r="BW180" s="1848"/>
      <c r="BX180" s="1848"/>
      <c r="BY180" s="1848"/>
      <c r="BZ180" s="1848"/>
      <c r="CA180" s="1848"/>
      <c r="CB180" s="1848"/>
      <c r="CC180" s="1848"/>
      <c r="CD180" s="1848"/>
      <c r="CE180" s="1848"/>
      <c r="CF180" s="1848"/>
      <c r="CG180" s="1848"/>
      <c r="CH180" s="1848"/>
      <c r="CJ180" s="1848"/>
      <c r="CK180" s="1848"/>
      <c r="CL180" s="1848"/>
      <c r="CM180" s="1848"/>
      <c r="CN180" s="1848"/>
      <c r="CO180" s="1848"/>
      <c r="CP180" s="1848"/>
      <c r="CQ180" s="1848"/>
    </row>
    <row r="181" spans="2:95">
      <c r="B181" s="1"/>
      <c r="C181" s="1"/>
      <c r="D181" s="1"/>
      <c r="E181" s="1"/>
      <c r="F181" s="1"/>
      <c r="G181" s="1"/>
      <c r="H181" s="1"/>
      <c r="I181" s="1"/>
      <c r="J181" s="1"/>
      <c r="K181" s="1848"/>
      <c r="L181" s="1848"/>
      <c r="M181" s="1848"/>
      <c r="N181" s="1848"/>
      <c r="O181" s="1848"/>
      <c r="P181" s="1848"/>
      <c r="Q181" s="1848"/>
      <c r="R181" s="1848"/>
      <c r="S181" s="1848"/>
      <c r="T181" s="1848"/>
      <c r="U181" s="1848"/>
      <c r="V181" s="1848"/>
      <c r="W181" s="1848"/>
      <c r="X181" s="1848"/>
      <c r="Y181" s="1848"/>
      <c r="Z181" s="1848"/>
      <c r="AA181" s="1848"/>
      <c r="AB181" s="1848"/>
      <c r="AC181" s="1848"/>
      <c r="AD181" s="1848"/>
      <c r="AE181" s="1848"/>
      <c r="AF181" s="1848"/>
      <c r="AG181" s="1848"/>
      <c r="AH181" s="1848"/>
      <c r="AI181" s="1848"/>
      <c r="AJ181" s="1848"/>
      <c r="AK181" s="1848"/>
      <c r="AL181" s="1848"/>
      <c r="AM181" s="1848"/>
      <c r="AN181" s="1848"/>
      <c r="AO181" s="1848"/>
      <c r="AP181" s="1848"/>
      <c r="AQ181" s="1848"/>
      <c r="AR181" s="1848"/>
      <c r="AS181" s="1848"/>
      <c r="AT181" s="1848"/>
      <c r="AU181" s="1848"/>
      <c r="AV181" s="1848"/>
      <c r="AW181" s="1848"/>
      <c r="AX181" s="1848"/>
      <c r="AY181" s="1848"/>
      <c r="AZ181" s="1848"/>
      <c r="BA181" s="1848"/>
      <c r="BB181" s="1848"/>
      <c r="BC181" s="1848"/>
      <c r="BD181" s="1848"/>
      <c r="BE181" s="1848"/>
      <c r="BF181" s="1848"/>
      <c r="BG181" s="1848"/>
      <c r="BH181" s="1848"/>
      <c r="BI181" s="1848"/>
      <c r="BJ181" s="1848"/>
      <c r="BK181" s="1848"/>
      <c r="BL181" s="1848"/>
      <c r="BM181" s="1848"/>
      <c r="BN181" s="1848"/>
      <c r="BO181" s="1848"/>
      <c r="BP181" s="1848"/>
      <c r="BQ181" s="1848"/>
      <c r="BR181" s="1848"/>
      <c r="BS181" s="1848"/>
      <c r="BT181" s="1848"/>
      <c r="BU181" s="1848"/>
      <c r="BV181" s="1848"/>
      <c r="BW181" s="1848"/>
      <c r="BX181" s="1848"/>
      <c r="BY181" s="1848"/>
      <c r="BZ181" s="1848"/>
      <c r="CA181" s="1848"/>
      <c r="CB181" s="1848"/>
      <c r="CC181" s="1848"/>
      <c r="CD181" s="1848"/>
      <c r="CE181" s="1848"/>
      <c r="CF181" s="1848"/>
      <c r="CG181" s="1848"/>
      <c r="CH181" s="1848"/>
      <c r="CJ181" s="1848"/>
      <c r="CK181" s="1848"/>
      <c r="CL181" s="1848"/>
      <c r="CM181" s="1848"/>
      <c r="CN181" s="1848"/>
      <c r="CO181" s="1848"/>
      <c r="CP181" s="1848"/>
      <c r="CQ181" s="1848"/>
    </row>
    <row r="182" spans="2:95">
      <c r="B182" s="1"/>
      <c r="C182" s="1"/>
      <c r="D182" s="1"/>
      <c r="E182" s="1"/>
      <c r="F182" s="1"/>
      <c r="G182" s="1"/>
      <c r="H182" s="1"/>
      <c r="I182" s="1"/>
      <c r="J182" s="1"/>
      <c r="K182" s="1848"/>
      <c r="L182" s="1848"/>
      <c r="M182" s="1848"/>
      <c r="N182" s="1848"/>
      <c r="O182" s="1848"/>
      <c r="P182" s="1848"/>
      <c r="Q182" s="1848"/>
      <c r="R182" s="1848"/>
      <c r="S182" s="1848"/>
      <c r="T182" s="1848"/>
      <c r="U182" s="1848"/>
      <c r="V182" s="1848"/>
      <c r="W182" s="1848"/>
      <c r="X182" s="1848"/>
      <c r="Y182" s="1848"/>
      <c r="Z182" s="1848"/>
      <c r="AA182" s="1848"/>
      <c r="AB182" s="1848"/>
      <c r="AC182" s="1848"/>
      <c r="AD182" s="1848"/>
      <c r="AE182" s="1848"/>
      <c r="AF182" s="1848"/>
      <c r="AG182" s="1848"/>
      <c r="AH182" s="1848"/>
      <c r="AI182" s="1848"/>
      <c r="AJ182" s="1848"/>
      <c r="AK182" s="1848"/>
      <c r="AL182" s="1848"/>
      <c r="AM182" s="1848"/>
      <c r="AN182" s="1848"/>
      <c r="AO182" s="1848"/>
      <c r="AP182" s="1848"/>
      <c r="AQ182" s="1848"/>
      <c r="AR182" s="1848"/>
      <c r="AS182" s="1848"/>
      <c r="AT182" s="1848"/>
      <c r="AU182" s="1848"/>
      <c r="AV182" s="1848"/>
      <c r="AW182" s="1848"/>
      <c r="AX182" s="1848"/>
      <c r="AY182" s="1848"/>
      <c r="AZ182" s="1848"/>
      <c r="BA182" s="1848"/>
      <c r="BB182" s="1848"/>
      <c r="BC182" s="1848"/>
      <c r="BD182" s="1848"/>
      <c r="BE182" s="1848"/>
      <c r="BF182" s="1848"/>
      <c r="BG182" s="1848"/>
      <c r="BH182" s="1848"/>
      <c r="BI182" s="1848"/>
      <c r="BJ182" s="1848"/>
      <c r="BK182" s="1848"/>
      <c r="BL182" s="1848"/>
      <c r="BM182" s="1848"/>
      <c r="BN182" s="1848"/>
      <c r="BO182" s="1848"/>
      <c r="BP182" s="1848"/>
      <c r="BQ182" s="1848"/>
      <c r="BR182" s="1848"/>
      <c r="BS182" s="1848"/>
      <c r="BT182" s="1848"/>
      <c r="BU182" s="1848"/>
      <c r="BV182" s="1848"/>
      <c r="BW182" s="1848"/>
      <c r="BX182" s="1848"/>
      <c r="BY182" s="1848"/>
      <c r="BZ182" s="1848"/>
      <c r="CA182" s="1848"/>
      <c r="CB182" s="1848"/>
      <c r="CC182" s="1848"/>
      <c r="CD182" s="1848"/>
      <c r="CE182" s="1848"/>
      <c r="CF182" s="1848"/>
      <c r="CG182" s="1848"/>
      <c r="CH182" s="1848"/>
      <c r="CJ182" s="1848"/>
      <c r="CK182" s="1848"/>
      <c r="CL182" s="1848"/>
      <c r="CM182" s="1848"/>
      <c r="CN182" s="1848"/>
      <c r="CO182" s="1848"/>
      <c r="CP182" s="1848"/>
      <c r="CQ182" s="1848"/>
    </row>
    <row r="183" spans="2:95">
      <c r="B183" s="1"/>
      <c r="C183" s="1"/>
      <c r="D183" s="1"/>
      <c r="E183" s="1"/>
      <c r="F183" s="1"/>
      <c r="G183" s="1"/>
      <c r="H183" s="1"/>
      <c r="I183" s="1"/>
      <c r="J183" s="1"/>
      <c r="K183" s="1848"/>
      <c r="L183" s="1848"/>
      <c r="M183" s="1848"/>
      <c r="N183" s="1848"/>
      <c r="O183" s="1848"/>
      <c r="P183" s="1848"/>
      <c r="Q183" s="1848"/>
      <c r="R183" s="1848"/>
      <c r="S183" s="1848"/>
      <c r="T183" s="1848"/>
      <c r="U183" s="1848"/>
      <c r="V183" s="1848"/>
      <c r="W183" s="1848"/>
      <c r="X183" s="1848"/>
      <c r="Y183" s="1848"/>
      <c r="Z183" s="1848"/>
      <c r="AA183" s="1848"/>
      <c r="AB183" s="1848"/>
      <c r="AC183" s="1848"/>
      <c r="AD183" s="1848"/>
      <c r="AE183" s="1848"/>
      <c r="AF183" s="1848"/>
      <c r="AG183" s="1848"/>
      <c r="AH183" s="1848"/>
      <c r="AI183" s="1848"/>
      <c r="AJ183" s="1848"/>
      <c r="AK183" s="1848"/>
      <c r="AL183" s="1848"/>
      <c r="AM183" s="1848"/>
      <c r="AN183" s="1848"/>
      <c r="AO183" s="1848"/>
      <c r="AP183" s="1848"/>
      <c r="AQ183" s="1848"/>
      <c r="AR183" s="1848"/>
      <c r="AS183" s="1848"/>
      <c r="AT183" s="1848"/>
      <c r="AU183" s="1848"/>
      <c r="AV183" s="1848"/>
      <c r="AW183" s="1848"/>
      <c r="AX183" s="1848"/>
      <c r="AY183" s="1848"/>
      <c r="AZ183" s="1848"/>
      <c r="BA183" s="1848"/>
      <c r="BB183" s="1848"/>
      <c r="BC183" s="1848"/>
      <c r="BD183" s="1848"/>
      <c r="BE183" s="1848"/>
      <c r="BF183" s="1848"/>
      <c r="BG183" s="1848"/>
      <c r="BH183" s="1848"/>
      <c r="BI183" s="1848"/>
      <c r="BJ183" s="1848"/>
      <c r="BK183" s="1848"/>
      <c r="BL183" s="1848"/>
      <c r="BM183" s="1848"/>
      <c r="BN183" s="1848"/>
      <c r="BO183" s="1848"/>
      <c r="BP183" s="1848"/>
      <c r="BQ183" s="1848"/>
      <c r="BR183" s="1848"/>
      <c r="BS183" s="1848"/>
      <c r="BT183" s="1848"/>
      <c r="BU183" s="1848"/>
      <c r="BV183" s="1848"/>
      <c r="BW183" s="1848"/>
      <c r="BX183" s="1848"/>
      <c r="BY183" s="1848"/>
      <c r="BZ183" s="1848"/>
      <c r="CA183" s="1848"/>
      <c r="CB183" s="1848"/>
      <c r="CC183" s="1848"/>
      <c r="CD183" s="1848"/>
      <c r="CE183" s="1848"/>
      <c r="CF183" s="1848"/>
      <c r="CG183" s="1848"/>
      <c r="CH183" s="1848"/>
      <c r="CJ183" s="1848"/>
      <c r="CK183" s="1848"/>
      <c r="CL183" s="1848"/>
      <c r="CM183" s="1848"/>
      <c r="CN183" s="1848"/>
      <c r="CO183" s="1848"/>
      <c r="CP183" s="1848"/>
      <c r="CQ183" s="1848"/>
    </row>
    <row r="184" spans="2:95">
      <c r="B184" s="1"/>
      <c r="C184" s="1"/>
      <c r="D184" s="1"/>
      <c r="E184" s="1"/>
      <c r="F184" s="1"/>
      <c r="G184" s="1"/>
      <c r="H184" s="1"/>
      <c r="I184" s="1"/>
      <c r="J184" s="1"/>
      <c r="K184" s="1848"/>
      <c r="L184" s="1848"/>
      <c r="M184" s="1848"/>
      <c r="N184" s="1848"/>
      <c r="O184" s="1848"/>
      <c r="P184" s="1848"/>
      <c r="Q184" s="1848"/>
      <c r="R184" s="1848"/>
      <c r="S184" s="1848"/>
      <c r="T184" s="1848"/>
      <c r="U184" s="1848"/>
      <c r="V184" s="1848"/>
      <c r="W184" s="1848"/>
      <c r="X184" s="1848"/>
      <c r="Y184" s="1848"/>
      <c r="Z184" s="1848"/>
      <c r="AA184" s="1848"/>
      <c r="AB184" s="1848"/>
      <c r="AC184" s="1848"/>
      <c r="AD184" s="1848"/>
      <c r="AE184" s="1848"/>
      <c r="AF184" s="1848"/>
      <c r="AG184" s="1848"/>
      <c r="AH184" s="1848"/>
      <c r="AI184" s="1848"/>
      <c r="AJ184" s="1848"/>
      <c r="AK184" s="1848"/>
      <c r="AL184" s="1848"/>
      <c r="AM184" s="1848"/>
      <c r="AN184" s="1848"/>
      <c r="AO184" s="1848"/>
      <c r="AP184" s="1848"/>
      <c r="AQ184" s="1848"/>
      <c r="AR184" s="1848"/>
      <c r="AS184" s="1848"/>
      <c r="AT184" s="1848"/>
      <c r="AU184" s="1848"/>
      <c r="AV184" s="1848"/>
      <c r="AW184" s="1848"/>
      <c r="AX184" s="1848"/>
      <c r="AY184" s="1848"/>
      <c r="AZ184" s="1848"/>
      <c r="BA184" s="1848"/>
      <c r="BB184" s="1848"/>
      <c r="BC184" s="1848"/>
      <c r="BD184" s="1848"/>
      <c r="BE184" s="1848"/>
      <c r="BF184" s="1848"/>
      <c r="BG184" s="1848"/>
      <c r="BH184" s="1848"/>
      <c r="BI184" s="1848"/>
      <c r="BJ184" s="1848"/>
      <c r="BK184" s="1848"/>
      <c r="BL184" s="1848"/>
      <c r="BM184" s="1848"/>
      <c r="BN184" s="1848"/>
      <c r="BO184" s="1848"/>
      <c r="BP184" s="1848"/>
      <c r="BQ184" s="1848"/>
      <c r="BR184" s="1848"/>
      <c r="BS184" s="1848"/>
      <c r="BT184" s="1848"/>
      <c r="BU184" s="1848"/>
      <c r="BV184" s="1848"/>
      <c r="BW184" s="1848"/>
      <c r="BX184" s="1848"/>
      <c r="BY184" s="1848"/>
      <c r="BZ184" s="1848"/>
      <c r="CA184" s="1848"/>
      <c r="CB184" s="1848"/>
      <c r="CC184" s="1848"/>
      <c r="CD184" s="1848"/>
      <c r="CE184" s="1848"/>
      <c r="CF184" s="1848"/>
      <c r="CG184" s="1848"/>
      <c r="CH184" s="1848"/>
      <c r="CJ184" s="1848"/>
      <c r="CK184" s="1848"/>
      <c r="CL184" s="1848"/>
      <c r="CM184" s="1848"/>
      <c r="CN184" s="1848"/>
      <c r="CO184" s="1848"/>
      <c r="CP184" s="1848"/>
      <c r="CQ184" s="1848"/>
    </row>
    <row r="185" spans="2:95">
      <c r="B185" s="1"/>
      <c r="C185" s="1"/>
      <c r="D185" s="1"/>
      <c r="E185" s="1"/>
      <c r="F185" s="1"/>
      <c r="G185" s="1"/>
      <c r="H185" s="1"/>
      <c r="I185" s="1"/>
      <c r="J185" s="1"/>
      <c r="K185" s="1848"/>
      <c r="L185" s="1848"/>
      <c r="M185" s="1848"/>
      <c r="N185" s="1848"/>
      <c r="O185" s="1848"/>
      <c r="P185" s="1848"/>
      <c r="Q185" s="1848"/>
      <c r="R185" s="1848"/>
      <c r="S185" s="1848"/>
      <c r="T185" s="1848"/>
      <c r="U185" s="1848"/>
      <c r="V185" s="1848"/>
      <c r="W185" s="1848"/>
      <c r="X185" s="1848"/>
      <c r="Y185" s="1848"/>
      <c r="Z185" s="1848"/>
      <c r="AA185" s="1848"/>
      <c r="AB185" s="1848"/>
      <c r="AC185" s="1848"/>
      <c r="AD185" s="1848"/>
      <c r="AE185" s="1848"/>
      <c r="AF185" s="1848"/>
      <c r="AG185" s="1848"/>
      <c r="AH185" s="1848"/>
      <c r="AI185" s="1848"/>
      <c r="AJ185" s="1848"/>
      <c r="AK185" s="1848"/>
      <c r="AL185" s="1848"/>
      <c r="AM185" s="1848"/>
      <c r="AN185" s="1848"/>
      <c r="AO185" s="1848"/>
      <c r="AP185" s="1848"/>
      <c r="AQ185" s="1848"/>
      <c r="AR185" s="1848"/>
      <c r="AS185" s="1848"/>
      <c r="AT185" s="1848"/>
      <c r="AU185" s="1848"/>
      <c r="AV185" s="1848"/>
      <c r="AW185" s="1848"/>
      <c r="AX185" s="1848"/>
      <c r="AY185" s="1848"/>
      <c r="AZ185" s="1848"/>
      <c r="BA185" s="1848"/>
      <c r="BB185" s="1848"/>
      <c r="BC185" s="1848"/>
      <c r="BD185" s="1848"/>
      <c r="BE185" s="1848"/>
      <c r="BF185" s="1848"/>
      <c r="BG185" s="1848"/>
      <c r="BH185" s="1848"/>
      <c r="BI185" s="1848"/>
      <c r="BJ185" s="1848"/>
      <c r="BK185" s="1848"/>
      <c r="BL185" s="1848"/>
      <c r="BM185" s="1848"/>
      <c r="BN185" s="1848"/>
      <c r="BO185" s="1848"/>
      <c r="BP185" s="1848"/>
      <c r="BQ185" s="1848"/>
      <c r="BR185" s="1848"/>
      <c r="BS185" s="1848"/>
      <c r="BT185" s="1848"/>
      <c r="BU185" s="1848"/>
      <c r="BV185" s="1848"/>
      <c r="BW185" s="1848"/>
      <c r="BX185" s="1848"/>
      <c r="BY185" s="1848"/>
      <c r="BZ185" s="1848"/>
      <c r="CA185" s="1848"/>
      <c r="CB185" s="1848"/>
      <c r="CC185" s="1848"/>
      <c r="CD185" s="1848"/>
      <c r="CE185" s="1848"/>
      <c r="CF185" s="1848"/>
      <c r="CG185" s="1848"/>
      <c r="CH185" s="1848"/>
      <c r="CJ185" s="1848"/>
      <c r="CK185" s="1848"/>
      <c r="CL185" s="1848"/>
      <c r="CM185" s="1848"/>
      <c r="CN185" s="1848"/>
      <c r="CO185" s="1848"/>
      <c r="CP185" s="1848"/>
      <c r="CQ185" s="1848"/>
    </row>
    <row r="186" spans="2:95">
      <c r="B186" s="1"/>
      <c r="C186" s="1"/>
      <c r="D186" s="1"/>
      <c r="E186" s="1"/>
      <c r="F186" s="1"/>
      <c r="G186" s="1"/>
      <c r="H186" s="1"/>
      <c r="I186" s="1"/>
      <c r="J186" s="1"/>
      <c r="K186" s="1848"/>
      <c r="L186" s="1848"/>
      <c r="M186" s="1848"/>
      <c r="N186" s="1848"/>
      <c r="O186" s="1848"/>
      <c r="P186" s="1848"/>
      <c r="Q186" s="1848"/>
      <c r="R186" s="1848"/>
      <c r="S186" s="1848"/>
      <c r="T186" s="1848"/>
      <c r="U186" s="1848"/>
      <c r="V186" s="1848"/>
      <c r="W186" s="1848"/>
      <c r="X186" s="1848"/>
      <c r="Y186" s="1848"/>
      <c r="Z186" s="1848"/>
      <c r="AA186" s="1848"/>
      <c r="AB186" s="1848"/>
      <c r="AC186" s="1848"/>
      <c r="AD186" s="1848"/>
      <c r="AE186" s="1848"/>
      <c r="AF186" s="1848"/>
      <c r="AG186" s="1848"/>
      <c r="AH186" s="1848"/>
      <c r="AI186" s="1848"/>
      <c r="AJ186" s="1848"/>
      <c r="AK186" s="1848"/>
      <c r="AL186" s="1848"/>
      <c r="AM186" s="1848"/>
      <c r="AN186" s="1848"/>
      <c r="AO186" s="1848"/>
      <c r="AP186" s="1848"/>
      <c r="AQ186" s="1848"/>
      <c r="AR186" s="1848"/>
      <c r="AS186" s="1848"/>
      <c r="AT186" s="1848"/>
      <c r="AU186" s="1848"/>
      <c r="AV186" s="1848"/>
      <c r="AW186" s="1848"/>
      <c r="AX186" s="1848"/>
      <c r="AY186" s="1848"/>
      <c r="AZ186" s="1848"/>
      <c r="BA186" s="1848"/>
      <c r="BB186" s="1848"/>
      <c r="BC186" s="1848"/>
      <c r="BD186" s="1848"/>
      <c r="BE186" s="1848"/>
      <c r="BF186" s="1848"/>
      <c r="BG186" s="1848"/>
      <c r="BH186" s="1848"/>
      <c r="BI186" s="1848"/>
      <c r="BJ186" s="1848"/>
      <c r="BK186" s="1848"/>
      <c r="BL186" s="1848"/>
      <c r="BM186" s="1848"/>
      <c r="BN186" s="1848"/>
      <c r="BO186" s="1848"/>
      <c r="BP186" s="1848"/>
      <c r="BQ186" s="1848"/>
      <c r="BR186" s="1848"/>
      <c r="BS186" s="1848"/>
      <c r="BT186" s="1848"/>
      <c r="BU186" s="1848"/>
      <c r="BV186" s="1848"/>
      <c r="BW186" s="1848"/>
      <c r="BX186" s="1848"/>
      <c r="BY186" s="1848"/>
      <c r="BZ186" s="1848"/>
      <c r="CA186" s="1848"/>
      <c r="CB186" s="1848"/>
      <c r="CC186" s="1848"/>
      <c r="CD186" s="1848"/>
      <c r="CE186" s="1848"/>
      <c r="CF186" s="1848"/>
      <c r="CG186" s="1848"/>
      <c r="CH186" s="1848"/>
      <c r="CJ186" s="1848"/>
      <c r="CK186" s="1848"/>
      <c r="CL186" s="1848"/>
      <c r="CM186" s="1848"/>
      <c r="CN186" s="1848"/>
      <c r="CO186" s="1848"/>
      <c r="CP186" s="1848"/>
      <c r="CQ186" s="1848"/>
    </row>
    <row r="187" spans="2:95">
      <c r="B187" s="1"/>
      <c r="C187" s="1"/>
      <c r="D187" s="1"/>
      <c r="E187" s="1"/>
      <c r="F187" s="1"/>
      <c r="G187" s="1"/>
      <c r="H187" s="1"/>
      <c r="I187" s="1"/>
      <c r="J187" s="1"/>
      <c r="K187" s="1848"/>
      <c r="L187" s="1848"/>
      <c r="M187" s="1848"/>
      <c r="N187" s="1848"/>
      <c r="O187" s="1848"/>
      <c r="P187" s="1848"/>
      <c r="Q187" s="1848"/>
      <c r="R187" s="1848"/>
      <c r="S187" s="1848"/>
      <c r="T187" s="1848"/>
      <c r="U187" s="1848"/>
      <c r="V187" s="1848"/>
      <c r="W187" s="1848"/>
      <c r="X187" s="1848"/>
      <c r="Y187" s="1848"/>
      <c r="Z187" s="1848"/>
      <c r="AA187" s="1848"/>
      <c r="AB187" s="1848"/>
      <c r="AC187" s="1848"/>
      <c r="AD187" s="1848"/>
      <c r="AE187" s="1848"/>
      <c r="AF187" s="1848"/>
      <c r="AG187" s="1848"/>
      <c r="AH187" s="1848"/>
      <c r="AI187" s="1848"/>
      <c r="AJ187" s="1848"/>
      <c r="AK187" s="1848"/>
      <c r="AL187" s="1848"/>
      <c r="AM187" s="1848"/>
      <c r="AN187" s="1848"/>
      <c r="AO187" s="1848"/>
      <c r="AP187" s="1848"/>
      <c r="AQ187" s="1848"/>
      <c r="AR187" s="1848"/>
      <c r="AS187" s="1848"/>
      <c r="AT187" s="1848"/>
      <c r="AU187" s="1848"/>
      <c r="AV187" s="1848"/>
      <c r="AW187" s="1848"/>
      <c r="AX187" s="1848"/>
      <c r="AY187" s="1848"/>
      <c r="AZ187" s="1848"/>
      <c r="BA187" s="1848"/>
      <c r="BB187" s="1848"/>
      <c r="BC187" s="1848"/>
      <c r="BD187" s="1848"/>
      <c r="BE187" s="1848"/>
      <c r="BF187" s="1848"/>
      <c r="BG187" s="1848"/>
      <c r="BH187" s="1848"/>
      <c r="BI187" s="1848"/>
      <c r="BJ187" s="1848"/>
      <c r="BK187" s="1848"/>
      <c r="BL187" s="1848"/>
      <c r="BM187" s="1848"/>
      <c r="BN187" s="1848"/>
      <c r="BO187" s="1848"/>
      <c r="BP187" s="1848"/>
      <c r="BQ187" s="1848"/>
      <c r="BR187" s="1848"/>
      <c r="BS187" s="1848"/>
      <c r="BT187" s="1848"/>
      <c r="BU187" s="1848"/>
      <c r="BV187" s="1848"/>
      <c r="BW187" s="1848"/>
      <c r="BX187" s="1848"/>
      <c r="BY187" s="1848"/>
      <c r="BZ187" s="1848"/>
      <c r="CA187" s="1848"/>
      <c r="CB187" s="1848"/>
      <c r="CC187" s="1848"/>
      <c r="CD187" s="1848"/>
      <c r="CE187" s="1848"/>
      <c r="CF187" s="1848"/>
      <c r="CG187" s="1848"/>
      <c r="CH187" s="1848"/>
      <c r="CJ187" s="1848"/>
      <c r="CK187" s="1848"/>
      <c r="CL187" s="1848"/>
      <c r="CM187" s="1848"/>
      <c r="CN187" s="1848"/>
      <c r="CO187" s="1848"/>
      <c r="CP187" s="1848"/>
      <c r="CQ187" s="1848"/>
    </row>
    <row r="188" spans="2:95">
      <c r="B188" s="1"/>
      <c r="C188" s="1"/>
      <c r="D188" s="1"/>
      <c r="E188" s="1"/>
      <c r="F188" s="1"/>
      <c r="G188" s="1"/>
      <c r="H188" s="1"/>
      <c r="I188" s="1"/>
      <c r="J188" s="1"/>
      <c r="K188" s="1848"/>
      <c r="L188" s="1848"/>
      <c r="M188" s="1848"/>
      <c r="N188" s="1848"/>
      <c r="O188" s="1848"/>
      <c r="P188" s="1848"/>
      <c r="Q188" s="1848"/>
      <c r="R188" s="1848"/>
      <c r="S188" s="1848"/>
      <c r="T188" s="1848"/>
      <c r="U188" s="1848"/>
      <c r="V188" s="1848"/>
      <c r="W188" s="1848"/>
      <c r="X188" s="1848"/>
      <c r="Y188" s="1848"/>
      <c r="Z188" s="1848"/>
      <c r="AA188" s="1848"/>
      <c r="AB188" s="1848"/>
      <c r="AC188" s="1848"/>
      <c r="AD188" s="1848"/>
      <c r="AE188" s="1848"/>
      <c r="AF188" s="1848"/>
      <c r="AG188" s="1848"/>
      <c r="AH188" s="1848"/>
      <c r="AI188" s="1848"/>
      <c r="AJ188" s="1848"/>
      <c r="AK188" s="1848"/>
      <c r="AL188" s="1848"/>
      <c r="AM188" s="1848"/>
      <c r="AN188" s="1848"/>
      <c r="AO188" s="1848"/>
      <c r="AP188" s="1848"/>
      <c r="AQ188" s="1848"/>
      <c r="AR188" s="1848"/>
      <c r="AS188" s="1848"/>
      <c r="AT188" s="1848"/>
      <c r="AU188" s="1848"/>
      <c r="AV188" s="1848"/>
      <c r="AW188" s="1848"/>
      <c r="AX188" s="1848"/>
      <c r="AY188" s="1848"/>
      <c r="AZ188" s="1848"/>
      <c r="BA188" s="1848"/>
      <c r="BB188" s="1848"/>
      <c r="BC188" s="1848"/>
      <c r="BD188" s="1848"/>
      <c r="BE188" s="1848"/>
      <c r="BF188" s="1848"/>
      <c r="BG188" s="1848"/>
      <c r="BH188" s="1848"/>
      <c r="BI188" s="1848"/>
      <c r="BJ188" s="1848"/>
      <c r="BK188" s="1848"/>
      <c r="BL188" s="1848"/>
      <c r="BM188" s="1848"/>
      <c r="BN188" s="1848"/>
      <c r="BO188" s="1848"/>
      <c r="BP188" s="1848"/>
      <c r="BQ188" s="1848"/>
      <c r="BR188" s="1848"/>
      <c r="BS188" s="1848"/>
      <c r="BT188" s="1848"/>
      <c r="BU188" s="1848"/>
      <c r="BV188" s="1848"/>
      <c r="BW188" s="1848"/>
      <c r="BX188" s="1848"/>
      <c r="BY188" s="1848"/>
      <c r="BZ188" s="1848"/>
      <c r="CA188" s="1848"/>
      <c r="CB188" s="1848"/>
      <c r="CC188" s="1848"/>
      <c r="CD188" s="1848"/>
      <c r="CE188" s="1848"/>
      <c r="CF188" s="1848"/>
      <c r="CG188" s="1848"/>
      <c r="CH188" s="1848"/>
      <c r="CJ188" s="1848"/>
      <c r="CK188" s="1848"/>
      <c r="CL188" s="1848"/>
      <c r="CM188" s="1848"/>
      <c r="CN188" s="1848"/>
      <c r="CO188" s="1848"/>
      <c r="CP188" s="1848"/>
      <c r="CQ188" s="1848"/>
    </row>
    <row r="189" spans="2:95">
      <c r="B189" s="1"/>
      <c r="C189" s="1"/>
      <c r="D189" s="1"/>
      <c r="E189" s="1"/>
      <c r="F189" s="1"/>
      <c r="G189" s="1"/>
      <c r="H189" s="1"/>
      <c r="I189" s="1"/>
      <c r="J189" s="1"/>
      <c r="K189" s="1848"/>
      <c r="L189" s="1848"/>
      <c r="M189" s="1848"/>
      <c r="N189" s="1848"/>
      <c r="O189" s="1848"/>
      <c r="P189" s="1848"/>
      <c r="Q189" s="1848"/>
      <c r="R189" s="1848"/>
      <c r="S189" s="1848"/>
      <c r="T189" s="1848"/>
      <c r="U189" s="1848"/>
      <c r="V189" s="1848"/>
      <c r="W189" s="1848"/>
      <c r="X189" s="1848"/>
      <c r="Y189" s="1848"/>
      <c r="Z189" s="1848"/>
      <c r="AA189" s="1848"/>
      <c r="AB189" s="1848"/>
      <c r="AC189" s="1848"/>
      <c r="AD189" s="1848"/>
      <c r="AE189" s="1848"/>
      <c r="AF189" s="1848"/>
      <c r="AG189" s="1848"/>
      <c r="AH189" s="1848"/>
      <c r="AI189" s="1848"/>
      <c r="AJ189" s="1848"/>
      <c r="AK189" s="1848"/>
      <c r="AL189" s="1848"/>
      <c r="AM189" s="1848"/>
      <c r="AN189" s="1848"/>
      <c r="AO189" s="1848"/>
      <c r="AP189" s="1848"/>
      <c r="AQ189" s="1848"/>
      <c r="AR189" s="1848"/>
      <c r="AS189" s="1848"/>
      <c r="AT189" s="1848"/>
      <c r="AU189" s="1848"/>
      <c r="AV189" s="1848"/>
      <c r="AW189" s="1848"/>
      <c r="AX189" s="1848"/>
      <c r="AY189" s="1848"/>
      <c r="AZ189" s="1848"/>
      <c r="BA189" s="1848"/>
      <c r="BB189" s="1848"/>
      <c r="BC189" s="1848"/>
      <c r="BD189" s="1848"/>
      <c r="BE189" s="1848"/>
      <c r="BF189" s="1848"/>
      <c r="BG189" s="1848"/>
      <c r="BH189" s="1848"/>
      <c r="BI189" s="1848"/>
      <c r="BJ189" s="1848"/>
      <c r="BK189" s="1848"/>
      <c r="BL189" s="1848"/>
      <c r="BM189" s="1848"/>
      <c r="BN189" s="1848"/>
      <c r="BO189" s="1848"/>
      <c r="BP189" s="1848"/>
      <c r="BQ189" s="1848"/>
      <c r="BR189" s="1848"/>
      <c r="BS189" s="1848"/>
      <c r="BT189" s="1848"/>
      <c r="BU189" s="1848"/>
      <c r="BV189" s="1848"/>
      <c r="BW189" s="1848"/>
      <c r="BX189" s="1848"/>
      <c r="BY189" s="1848"/>
      <c r="BZ189" s="1848"/>
      <c r="CA189" s="1848"/>
      <c r="CB189" s="1848"/>
      <c r="CC189" s="1848"/>
      <c r="CD189" s="1848"/>
      <c r="CE189" s="1848"/>
      <c r="CF189" s="1848"/>
      <c r="CG189" s="1848"/>
      <c r="CH189" s="1848"/>
      <c r="CJ189" s="1848"/>
      <c r="CK189" s="1848"/>
      <c r="CL189" s="1848"/>
      <c r="CM189" s="1848"/>
      <c r="CN189" s="1848"/>
      <c r="CO189" s="1848"/>
      <c r="CP189" s="1848"/>
      <c r="CQ189" s="1848"/>
    </row>
    <row r="190" spans="2:95">
      <c r="B190" s="1"/>
      <c r="C190" s="1"/>
      <c r="D190" s="1"/>
      <c r="E190" s="1"/>
      <c r="F190" s="1"/>
      <c r="G190" s="1"/>
      <c r="H190" s="1"/>
      <c r="I190" s="1"/>
      <c r="J190" s="1"/>
      <c r="K190" s="1848"/>
      <c r="L190" s="1848"/>
      <c r="M190" s="1848"/>
      <c r="N190" s="1848"/>
      <c r="O190" s="1848"/>
      <c r="P190" s="1848"/>
      <c r="Q190" s="1848"/>
      <c r="R190" s="1848"/>
      <c r="S190" s="1848"/>
      <c r="T190" s="1848"/>
      <c r="U190" s="1848"/>
      <c r="V190" s="1848"/>
      <c r="W190" s="1848"/>
      <c r="X190" s="1848"/>
      <c r="Y190" s="1848"/>
      <c r="Z190" s="1848"/>
      <c r="AA190" s="1848"/>
      <c r="AB190" s="1848"/>
      <c r="AC190" s="1848"/>
      <c r="AD190" s="1848"/>
      <c r="AE190" s="1848"/>
      <c r="AF190" s="1848"/>
      <c r="AG190" s="1848"/>
      <c r="AH190" s="1848"/>
      <c r="AI190" s="1848"/>
      <c r="AJ190" s="1848"/>
      <c r="AK190" s="1848"/>
      <c r="AL190" s="1848"/>
      <c r="AM190" s="1848"/>
      <c r="AN190" s="1848"/>
      <c r="AO190" s="1848"/>
      <c r="AP190" s="1848"/>
      <c r="AQ190" s="1848"/>
      <c r="AR190" s="1848"/>
      <c r="AS190" s="1848"/>
      <c r="AT190" s="1848"/>
      <c r="AU190" s="1848"/>
      <c r="AV190" s="1848"/>
      <c r="AW190" s="1848"/>
      <c r="AX190" s="1848"/>
      <c r="AY190" s="1848"/>
      <c r="AZ190" s="1848"/>
      <c r="BA190" s="1848"/>
      <c r="BB190" s="1848"/>
      <c r="BC190" s="1848"/>
      <c r="BD190" s="1848"/>
      <c r="BE190" s="1848"/>
      <c r="BF190" s="1848"/>
      <c r="BG190" s="1848"/>
      <c r="BH190" s="1848"/>
      <c r="BI190" s="1848"/>
      <c r="BJ190" s="1848"/>
      <c r="BK190" s="1848"/>
      <c r="BL190" s="1848"/>
      <c r="BM190" s="1848"/>
      <c r="BN190" s="1848"/>
      <c r="BO190" s="1848"/>
      <c r="BP190" s="1848"/>
      <c r="BQ190" s="1848"/>
      <c r="BR190" s="1848"/>
      <c r="BS190" s="1848"/>
      <c r="BT190" s="1848"/>
      <c r="BU190" s="1848"/>
      <c r="BV190" s="1848"/>
      <c r="BW190" s="1848"/>
      <c r="BX190" s="1848"/>
      <c r="BY190" s="1848"/>
      <c r="BZ190" s="1848"/>
      <c r="CA190" s="1848"/>
      <c r="CB190" s="1848"/>
      <c r="CC190" s="1848"/>
      <c r="CD190" s="1848"/>
      <c r="CE190" s="1848"/>
      <c r="CF190" s="1848"/>
      <c r="CG190" s="1848"/>
      <c r="CH190" s="1848"/>
      <c r="CJ190" s="1848"/>
      <c r="CK190" s="1848"/>
      <c r="CL190" s="1848"/>
      <c r="CM190" s="1848"/>
      <c r="CN190" s="1848"/>
      <c r="CO190" s="1848"/>
      <c r="CP190" s="1848"/>
      <c r="CQ190" s="1848"/>
    </row>
    <row r="191" spans="2:95">
      <c r="B191" s="1"/>
      <c r="C191" s="1"/>
      <c r="D191" s="1"/>
      <c r="E191" s="1"/>
      <c r="F191" s="1"/>
      <c r="G191" s="1"/>
      <c r="H191" s="1"/>
      <c r="I191" s="1"/>
      <c r="J191" s="1"/>
      <c r="K191" s="1848"/>
      <c r="L191" s="1848"/>
      <c r="M191" s="1848"/>
      <c r="N191" s="1848"/>
      <c r="O191" s="1848"/>
      <c r="P191" s="1848"/>
      <c r="Q191" s="1848"/>
      <c r="R191" s="1848"/>
      <c r="S191" s="1848"/>
      <c r="T191" s="1848"/>
      <c r="U191" s="1848"/>
      <c r="V191" s="1848"/>
      <c r="W191" s="1848"/>
      <c r="X191" s="1848"/>
      <c r="Y191" s="1848"/>
      <c r="Z191" s="1848"/>
      <c r="AA191" s="1848"/>
      <c r="AB191" s="1848"/>
      <c r="AC191" s="1848"/>
      <c r="AD191" s="1848"/>
      <c r="AE191" s="1848"/>
      <c r="AF191" s="1848"/>
      <c r="AG191" s="1848"/>
      <c r="AH191" s="1848"/>
      <c r="AI191" s="1848"/>
      <c r="AJ191" s="1848"/>
      <c r="AK191" s="1848"/>
      <c r="AL191" s="1848"/>
      <c r="AM191" s="1848"/>
      <c r="AN191" s="1848"/>
      <c r="AO191" s="1848"/>
      <c r="AP191" s="1848"/>
      <c r="AQ191" s="1848"/>
      <c r="AR191" s="1848"/>
      <c r="AS191" s="1848"/>
      <c r="AT191" s="1848"/>
      <c r="AU191" s="1848"/>
      <c r="AV191" s="1848"/>
      <c r="AW191" s="1848"/>
      <c r="AX191" s="1848"/>
      <c r="AY191" s="1848"/>
      <c r="AZ191" s="1848"/>
      <c r="BA191" s="1848"/>
      <c r="BB191" s="1848"/>
      <c r="BC191" s="1848"/>
      <c r="BD191" s="1848"/>
      <c r="BE191" s="1848"/>
      <c r="BF191" s="1848"/>
      <c r="BG191" s="1848"/>
      <c r="BH191" s="1848"/>
      <c r="BI191" s="1848"/>
      <c r="BJ191" s="1848"/>
      <c r="BK191" s="1848"/>
      <c r="BL191" s="1848"/>
      <c r="BM191" s="1848"/>
      <c r="BN191" s="1848"/>
      <c r="BO191" s="1848"/>
      <c r="BP191" s="1848"/>
      <c r="BQ191" s="1848"/>
      <c r="BR191" s="1848"/>
      <c r="BS191" s="1848"/>
      <c r="BT191" s="1848"/>
      <c r="BU191" s="1848"/>
      <c r="BV191" s="1848"/>
      <c r="BW191" s="1848"/>
      <c r="BX191" s="1848"/>
      <c r="BY191" s="1848"/>
      <c r="BZ191" s="1848"/>
      <c r="CA191" s="1848"/>
      <c r="CB191" s="1848"/>
      <c r="CC191" s="1848"/>
      <c r="CD191" s="1848"/>
      <c r="CE191" s="1848"/>
      <c r="CF191" s="1848"/>
      <c r="CG191" s="1848"/>
      <c r="CH191" s="1848"/>
      <c r="CJ191" s="1848"/>
      <c r="CK191" s="1848"/>
      <c r="CL191" s="1848"/>
      <c r="CM191" s="1848"/>
      <c r="CN191" s="1848"/>
      <c r="CO191" s="1848"/>
      <c r="CP191" s="1848"/>
      <c r="CQ191" s="1848"/>
    </row>
    <row r="192" spans="2:95">
      <c r="B192" s="1"/>
      <c r="C192" s="1"/>
      <c r="D192" s="1"/>
      <c r="E192" s="1"/>
      <c r="F192" s="1"/>
      <c r="G192" s="1"/>
      <c r="H192" s="1"/>
      <c r="I192" s="1"/>
      <c r="J192" s="1"/>
      <c r="K192" s="1848"/>
      <c r="L192" s="1848"/>
      <c r="M192" s="1848"/>
      <c r="N192" s="1848"/>
      <c r="O192" s="1848"/>
      <c r="P192" s="1848"/>
      <c r="Q192" s="1848"/>
      <c r="R192" s="1848"/>
      <c r="S192" s="1848"/>
      <c r="T192" s="1848"/>
      <c r="U192" s="1848"/>
      <c r="V192" s="1848"/>
      <c r="W192" s="1848"/>
      <c r="X192" s="1848"/>
      <c r="Y192" s="1848"/>
      <c r="Z192" s="1848"/>
      <c r="AA192" s="1848"/>
      <c r="AB192" s="1848"/>
      <c r="AC192" s="1848"/>
      <c r="AD192" s="1848"/>
      <c r="AE192" s="1848"/>
      <c r="AF192" s="1848"/>
      <c r="AG192" s="1848"/>
      <c r="AH192" s="1848"/>
      <c r="AI192" s="1848"/>
      <c r="AJ192" s="1848"/>
      <c r="AK192" s="1848"/>
      <c r="AL192" s="1848"/>
      <c r="AM192" s="1848"/>
      <c r="AN192" s="1848"/>
      <c r="AO192" s="1848"/>
      <c r="AP192" s="1848"/>
      <c r="AQ192" s="1848"/>
      <c r="AR192" s="1848"/>
      <c r="AS192" s="1848"/>
      <c r="AT192" s="1848"/>
      <c r="AU192" s="1848"/>
      <c r="AV192" s="1848"/>
      <c r="AW192" s="1848"/>
      <c r="AX192" s="1848"/>
      <c r="AY192" s="1848"/>
      <c r="AZ192" s="1848"/>
      <c r="BA192" s="1848"/>
      <c r="BB192" s="1848"/>
      <c r="BC192" s="1848"/>
      <c r="BD192" s="1848"/>
      <c r="BE192" s="1848"/>
      <c r="BF192" s="1848"/>
      <c r="BG192" s="1848"/>
      <c r="BH192" s="1848"/>
      <c r="BI192" s="1848"/>
      <c r="BJ192" s="1848"/>
      <c r="BK192" s="1848"/>
      <c r="BL192" s="1848"/>
      <c r="BM192" s="1848"/>
      <c r="BN192" s="1848"/>
      <c r="BO192" s="1848"/>
      <c r="BP192" s="1848"/>
      <c r="BQ192" s="1848"/>
      <c r="BR192" s="1848"/>
      <c r="BS192" s="1848"/>
      <c r="BT192" s="1848"/>
      <c r="BU192" s="1848"/>
      <c r="BV192" s="1848"/>
      <c r="BW192" s="1848"/>
      <c r="BX192" s="1848"/>
      <c r="BY192" s="1848"/>
      <c r="BZ192" s="1848"/>
      <c r="CA192" s="1848"/>
      <c r="CB192" s="1848"/>
      <c r="CC192" s="1848"/>
      <c r="CD192" s="1848"/>
      <c r="CE192" s="1848"/>
      <c r="CF192" s="1848"/>
      <c r="CG192" s="1848"/>
      <c r="CH192" s="1848"/>
      <c r="CJ192" s="1848"/>
      <c r="CK192" s="1848"/>
      <c r="CL192" s="1848"/>
      <c r="CM192" s="1848"/>
      <c r="CN192" s="1848"/>
      <c r="CO192" s="1848"/>
      <c r="CP192" s="1848"/>
      <c r="CQ192" s="1848"/>
    </row>
    <row r="193" spans="2:95">
      <c r="B193" s="1"/>
      <c r="C193" s="1"/>
      <c r="D193" s="1"/>
      <c r="E193" s="1"/>
      <c r="F193" s="1"/>
      <c r="G193" s="1"/>
      <c r="H193" s="1"/>
      <c r="I193" s="1"/>
      <c r="J193" s="1"/>
      <c r="K193" s="1848"/>
      <c r="L193" s="1848"/>
      <c r="M193" s="1848"/>
      <c r="N193" s="1848"/>
      <c r="O193" s="1848"/>
      <c r="P193" s="1848"/>
      <c r="Q193" s="1848"/>
      <c r="R193" s="1848"/>
      <c r="S193" s="1848"/>
      <c r="T193" s="1848"/>
      <c r="U193" s="1848"/>
      <c r="V193" s="1848"/>
      <c r="W193" s="1848"/>
      <c r="X193" s="1848"/>
      <c r="Y193" s="1848"/>
      <c r="Z193" s="1848"/>
      <c r="AA193" s="1848"/>
      <c r="AB193" s="1848"/>
      <c r="AC193" s="1848"/>
      <c r="AD193" s="1848"/>
      <c r="AE193" s="1848"/>
      <c r="AF193" s="1848"/>
      <c r="AG193" s="1848"/>
      <c r="AH193" s="1848"/>
      <c r="AI193" s="1848"/>
      <c r="AJ193" s="1848"/>
      <c r="AK193" s="1848"/>
      <c r="AL193" s="1848"/>
      <c r="AM193" s="1848"/>
      <c r="AN193" s="1848"/>
      <c r="AO193" s="1848"/>
      <c r="AP193" s="1848"/>
      <c r="AQ193" s="1848"/>
      <c r="AR193" s="1848"/>
      <c r="AS193" s="1848"/>
      <c r="AT193" s="1848"/>
      <c r="AU193" s="1848"/>
      <c r="AV193" s="1848"/>
      <c r="AW193" s="1848"/>
      <c r="AX193" s="1848"/>
      <c r="AY193" s="1848"/>
      <c r="AZ193" s="1848"/>
      <c r="BA193" s="1848"/>
      <c r="BB193" s="1848"/>
      <c r="BC193" s="1848"/>
      <c r="BD193" s="1848"/>
      <c r="BE193" s="1848"/>
      <c r="BF193" s="1848"/>
      <c r="BG193" s="1848"/>
      <c r="BH193" s="1848"/>
      <c r="BI193" s="1848"/>
      <c r="BJ193" s="1848"/>
      <c r="BK193" s="1848"/>
      <c r="BL193" s="1848"/>
      <c r="BM193" s="1848"/>
      <c r="BN193" s="1848"/>
      <c r="BO193" s="1848"/>
      <c r="BP193" s="1848"/>
      <c r="BQ193" s="1848"/>
      <c r="BR193" s="1848"/>
      <c r="BS193" s="1848"/>
      <c r="BT193" s="1848"/>
      <c r="BU193" s="1848"/>
      <c r="BV193" s="1848"/>
      <c r="BW193" s="1848"/>
      <c r="BX193" s="1848"/>
      <c r="BY193" s="1848"/>
      <c r="BZ193" s="1848"/>
      <c r="CA193" s="1848"/>
      <c r="CB193" s="1848"/>
      <c r="CC193" s="1848"/>
      <c r="CD193" s="1848"/>
      <c r="CE193" s="1848"/>
      <c r="CF193" s="1848"/>
      <c r="CG193" s="1848"/>
      <c r="CH193" s="1848"/>
      <c r="CJ193" s="1848"/>
      <c r="CK193" s="1848"/>
      <c r="CL193" s="1848"/>
      <c r="CM193" s="1848"/>
      <c r="CN193" s="1848"/>
      <c r="CO193" s="1848"/>
      <c r="CP193" s="1848"/>
      <c r="CQ193" s="1848"/>
    </row>
    <row r="194" spans="2:95">
      <c r="B194" s="1"/>
      <c r="C194" s="1"/>
      <c r="D194" s="1"/>
      <c r="E194" s="1"/>
      <c r="F194" s="1"/>
      <c r="G194" s="1"/>
      <c r="H194" s="1"/>
      <c r="I194" s="1"/>
      <c r="J194" s="1"/>
      <c r="K194" s="1848"/>
      <c r="L194" s="1848"/>
      <c r="M194" s="1848"/>
      <c r="N194" s="1848"/>
      <c r="O194" s="1848"/>
      <c r="P194" s="1848"/>
      <c r="Q194" s="1848"/>
      <c r="R194" s="1848"/>
      <c r="S194" s="1848"/>
      <c r="T194" s="1848"/>
      <c r="U194" s="1848"/>
      <c r="V194" s="1848"/>
      <c r="W194" s="1848"/>
      <c r="X194" s="1848"/>
      <c r="Y194" s="1848"/>
      <c r="Z194" s="1848"/>
      <c r="AA194" s="1848"/>
      <c r="AB194" s="1848"/>
      <c r="AC194" s="1848"/>
      <c r="AD194" s="1848"/>
      <c r="AE194" s="1848"/>
      <c r="AF194" s="1848"/>
      <c r="AG194" s="1848"/>
      <c r="AH194" s="1848"/>
      <c r="AI194" s="1848"/>
      <c r="AJ194" s="1848"/>
      <c r="AK194" s="1848"/>
      <c r="AL194" s="1848"/>
      <c r="AM194" s="1848"/>
      <c r="AN194" s="1848"/>
      <c r="AO194" s="1848"/>
      <c r="AP194" s="1848"/>
      <c r="AQ194" s="1848"/>
      <c r="AR194" s="1848"/>
      <c r="AS194" s="1848"/>
      <c r="AT194" s="1848"/>
      <c r="AU194" s="1848"/>
      <c r="AV194" s="1848"/>
      <c r="AW194" s="1848"/>
      <c r="AX194" s="1848"/>
      <c r="AY194" s="1848"/>
      <c r="AZ194" s="1848"/>
      <c r="BA194" s="1848"/>
      <c r="BB194" s="1848"/>
      <c r="BC194" s="1848"/>
      <c r="BD194" s="1848"/>
      <c r="BE194" s="1848"/>
      <c r="BF194" s="1848"/>
      <c r="BG194" s="1848"/>
      <c r="BH194" s="1848"/>
      <c r="BI194" s="1848"/>
      <c r="BJ194" s="1848"/>
      <c r="BK194" s="1848"/>
      <c r="BL194" s="1848"/>
      <c r="BM194" s="1848"/>
      <c r="BN194" s="1848"/>
      <c r="BO194" s="1848"/>
      <c r="BP194" s="1848"/>
      <c r="BQ194" s="1848"/>
      <c r="BR194" s="1848"/>
      <c r="BS194" s="1848"/>
      <c r="BT194" s="1848"/>
      <c r="BU194" s="1848"/>
      <c r="BV194" s="1848"/>
      <c r="BW194" s="1848"/>
      <c r="BX194" s="1848"/>
      <c r="BY194" s="1848"/>
      <c r="BZ194" s="1848"/>
      <c r="CA194" s="1848"/>
      <c r="CB194" s="1848"/>
      <c r="CC194" s="1848"/>
      <c r="CD194" s="1848"/>
      <c r="CE194" s="1848"/>
      <c r="CF194" s="1848"/>
      <c r="CG194" s="1848"/>
      <c r="CH194" s="1848"/>
      <c r="CJ194" s="1848"/>
      <c r="CK194" s="1848"/>
      <c r="CL194" s="1848"/>
      <c r="CM194" s="1848"/>
      <c r="CN194" s="1848"/>
      <c r="CO194" s="1848"/>
      <c r="CP194" s="1848"/>
      <c r="CQ194" s="1848"/>
    </row>
    <row r="195" spans="2:95">
      <c r="B195" s="1"/>
      <c r="C195" s="1"/>
      <c r="D195" s="1"/>
      <c r="E195" s="1"/>
      <c r="F195" s="1"/>
      <c r="G195" s="1"/>
      <c r="H195" s="1"/>
      <c r="I195" s="1"/>
      <c r="J195" s="1"/>
      <c r="K195" s="1848"/>
      <c r="L195" s="1848"/>
      <c r="M195" s="1848"/>
      <c r="N195" s="1848"/>
      <c r="O195" s="1848"/>
      <c r="P195" s="1848"/>
      <c r="Q195" s="1848"/>
      <c r="R195" s="1848"/>
      <c r="S195" s="1848"/>
      <c r="T195" s="1848"/>
      <c r="U195" s="1848"/>
      <c r="V195" s="1848"/>
      <c r="W195" s="1848"/>
      <c r="X195" s="1848"/>
      <c r="Y195" s="1848"/>
      <c r="Z195" s="1848"/>
      <c r="AA195" s="1848"/>
      <c r="AB195" s="1848"/>
      <c r="AC195" s="1848"/>
      <c r="AD195" s="1848"/>
      <c r="AE195" s="1848"/>
      <c r="AF195" s="1848"/>
      <c r="AG195" s="1848"/>
      <c r="AH195" s="1848"/>
      <c r="AI195" s="1848"/>
      <c r="AJ195" s="1848"/>
      <c r="AK195" s="1848"/>
      <c r="AL195" s="1848"/>
      <c r="AM195" s="1848"/>
      <c r="AN195" s="1848"/>
      <c r="AO195" s="1848"/>
      <c r="AP195" s="1848"/>
      <c r="AQ195" s="1848"/>
      <c r="AR195" s="1848"/>
      <c r="AS195" s="1848"/>
      <c r="AT195" s="1848"/>
      <c r="AU195" s="1848"/>
      <c r="AV195" s="1848"/>
      <c r="AW195" s="1848"/>
      <c r="AX195" s="1848"/>
      <c r="AY195" s="1848"/>
      <c r="AZ195" s="1848"/>
      <c r="BA195" s="1848"/>
      <c r="BB195" s="1848"/>
      <c r="BC195" s="1848"/>
      <c r="BD195" s="1848"/>
      <c r="BE195" s="1848"/>
      <c r="BF195" s="1848"/>
      <c r="BG195" s="1848"/>
      <c r="BH195" s="1848"/>
      <c r="BI195" s="1848"/>
      <c r="BJ195" s="1848"/>
      <c r="BK195" s="1848"/>
      <c r="BL195" s="1848"/>
      <c r="BM195" s="1848"/>
      <c r="BN195" s="1848"/>
      <c r="BO195" s="1848"/>
      <c r="BP195" s="1848"/>
      <c r="BQ195" s="1848"/>
      <c r="BR195" s="1848"/>
      <c r="BS195" s="1848"/>
      <c r="BT195" s="1848"/>
      <c r="BU195" s="1848"/>
      <c r="BV195" s="1848"/>
      <c r="BW195" s="1848"/>
      <c r="BX195" s="1848"/>
      <c r="BY195" s="1848"/>
      <c r="BZ195" s="1848"/>
      <c r="CA195" s="1848"/>
      <c r="CB195" s="1848"/>
      <c r="CC195" s="1848"/>
      <c r="CD195" s="1848"/>
      <c r="CE195" s="1848"/>
      <c r="CF195" s="1848"/>
      <c r="CG195" s="1848"/>
      <c r="CH195" s="1848"/>
      <c r="CJ195" s="1848"/>
      <c r="CK195" s="1848"/>
      <c r="CL195" s="1848"/>
      <c r="CM195" s="1848"/>
      <c r="CN195" s="1848"/>
      <c r="CO195" s="1848"/>
      <c r="CP195" s="1848"/>
      <c r="CQ195" s="1848"/>
    </row>
    <row r="196" spans="2:95">
      <c r="B196" s="1"/>
      <c r="C196" s="1"/>
      <c r="D196" s="1"/>
      <c r="E196" s="1"/>
      <c r="F196" s="1"/>
      <c r="G196" s="1"/>
      <c r="H196" s="1"/>
      <c r="I196" s="1"/>
      <c r="J196" s="1"/>
      <c r="K196" s="1848"/>
      <c r="L196" s="1848"/>
      <c r="M196" s="1848"/>
      <c r="N196" s="1848"/>
      <c r="O196" s="1848"/>
      <c r="P196" s="1848"/>
      <c r="Q196" s="1848"/>
      <c r="R196" s="1848"/>
      <c r="S196" s="1848"/>
      <c r="T196" s="1848"/>
      <c r="U196" s="1848"/>
      <c r="V196" s="1848"/>
      <c r="W196" s="1848"/>
      <c r="X196" s="1848"/>
      <c r="Y196" s="1848"/>
      <c r="Z196" s="1848"/>
      <c r="AA196" s="1848"/>
      <c r="AB196" s="1848"/>
      <c r="AC196" s="1848"/>
      <c r="AD196" s="1848"/>
      <c r="AE196" s="1848"/>
      <c r="AF196" s="1848"/>
      <c r="AG196" s="1848"/>
      <c r="AH196" s="1848"/>
      <c r="AI196" s="1848"/>
      <c r="AJ196" s="1848"/>
      <c r="AK196" s="1848"/>
      <c r="AL196" s="1848"/>
      <c r="AM196" s="1848"/>
      <c r="AN196" s="1848"/>
      <c r="AO196" s="1848"/>
      <c r="AP196" s="1848"/>
      <c r="AQ196" s="1848"/>
      <c r="AR196" s="1848"/>
      <c r="AS196" s="1848"/>
      <c r="AT196" s="1848"/>
      <c r="AU196" s="1848"/>
      <c r="AV196" s="1848"/>
      <c r="AW196" s="1848"/>
      <c r="AX196" s="1848"/>
      <c r="AY196" s="1848"/>
      <c r="AZ196" s="1848"/>
      <c r="BA196" s="1848"/>
      <c r="BB196" s="1848"/>
      <c r="BC196" s="1848"/>
      <c r="BD196" s="1848"/>
      <c r="BE196" s="1848"/>
      <c r="BF196" s="1848"/>
      <c r="BG196" s="1848"/>
      <c r="BH196" s="1848"/>
      <c r="BI196" s="1848"/>
      <c r="BJ196" s="1848"/>
      <c r="BK196" s="1848"/>
      <c r="BL196" s="1848"/>
      <c r="BM196" s="1848"/>
      <c r="BN196" s="1848"/>
      <c r="BO196" s="1848"/>
      <c r="BP196" s="1848"/>
      <c r="BQ196" s="1848"/>
      <c r="BR196" s="1848"/>
      <c r="BS196" s="1848"/>
      <c r="BT196" s="1848"/>
      <c r="BU196" s="1848"/>
      <c r="BV196" s="1848"/>
      <c r="BW196" s="1848"/>
      <c r="BX196" s="1848"/>
      <c r="BY196" s="1848"/>
      <c r="BZ196" s="1848"/>
      <c r="CA196" s="1848"/>
      <c r="CB196" s="1848"/>
      <c r="CC196" s="1848"/>
      <c r="CD196" s="1848"/>
      <c r="CE196" s="1848"/>
      <c r="CF196" s="1848"/>
      <c r="CG196" s="1848"/>
      <c r="CH196" s="1848"/>
      <c r="CJ196" s="1848"/>
      <c r="CK196" s="1848"/>
      <c r="CL196" s="1848"/>
      <c r="CM196" s="1848"/>
      <c r="CN196" s="1848"/>
      <c r="CO196" s="1848"/>
      <c r="CP196" s="1848"/>
      <c r="CQ196" s="1848"/>
    </row>
    <row r="197" spans="2:95">
      <c r="B197" s="1"/>
      <c r="C197" s="1"/>
      <c r="D197" s="1"/>
      <c r="E197" s="1"/>
      <c r="F197" s="1"/>
      <c r="G197" s="1"/>
      <c r="H197" s="1"/>
      <c r="I197" s="1"/>
      <c r="J197" s="1"/>
      <c r="K197" s="1848"/>
      <c r="L197" s="1848"/>
      <c r="M197" s="1848"/>
      <c r="N197" s="1848"/>
      <c r="O197" s="1848"/>
      <c r="P197" s="1848"/>
      <c r="Q197" s="1848"/>
      <c r="R197" s="1848"/>
      <c r="S197" s="1848"/>
      <c r="T197" s="1848"/>
      <c r="U197" s="1848"/>
      <c r="V197" s="1848"/>
      <c r="W197" s="1848"/>
      <c r="X197" s="1848"/>
      <c r="Y197" s="1848"/>
      <c r="Z197" s="1848"/>
      <c r="AA197" s="1848"/>
      <c r="AB197" s="1848"/>
      <c r="AC197" s="1848"/>
      <c r="AD197" s="1848"/>
      <c r="AE197" s="1848"/>
      <c r="AF197" s="1848"/>
      <c r="AG197" s="1848"/>
      <c r="AH197" s="1848"/>
      <c r="AI197" s="1848"/>
      <c r="AJ197" s="1848"/>
      <c r="AK197" s="1848"/>
      <c r="AL197" s="1848"/>
      <c r="AM197" s="1848"/>
      <c r="AN197" s="1848"/>
      <c r="AO197" s="1848"/>
      <c r="AP197" s="1848"/>
      <c r="AQ197" s="1848"/>
      <c r="AR197" s="1848"/>
      <c r="AS197" s="1848"/>
      <c r="AT197" s="1848"/>
      <c r="AU197" s="1848"/>
      <c r="AV197" s="1848"/>
      <c r="AW197" s="1848"/>
      <c r="AX197" s="1848"/>
      <c r="AY197" s="1848"/>
      <c r="AZ197" s="1848"/>
      <c r="BA197" s="1848"/>
      <c r="BB197" s="1848"/>
      <c r="BC197" s="1848"/>
      <c r="BD197" s="1848"/>
      <c r="BE197" s="1848"/>
      <c r="BF197" s="1848"/>
      <c r="BG197" s="1848"/>
      <c r="BH197" s="1848"/>
      <c r="BI197" s="1848"/>
      <c r="BJ197" s="1848"/>
      <c r="BK197" s="1848"/>
      <c r="BL197" s="1848"/>
      <c r="BM197" s="1848"/>
      <c r="BN197" s="1848"/>
      <c r="BO197" s="1848"/>
      <c r="BP197" s="1848"/>
      <c r="BQ197" s="1848"/>
      <c r="BR197" s="1848"/>
      <c r="BS197" s="1848"/>
      <c r="BT197" s="1848"/>
      <c r="BU197" s="1848"/>
      <c r="BV197" s="1848"/>
      <c r="BW197" s="1848"/>
      <c r="BX197" s="1848"/>
      <c r="BY197" s="1848"/>
      <c r="BZ197" s="1848"/>
      <c r="CA197" s="1848"/>
      <c r="CB197" s="1848"/>
      <c r="CC197" s="1848"/>
      <c r="CD197" s="1848"/>
      <c r="CE197" s="1848"/>
      <c r="CF197" s="1848"/>
      <c r="CG197" s="1848"/>
      <c r="CH197" s="1848"/>
      <c r="CJ197" s="1848"/>
      <c r="CK197" s="1848"/>
      <c r="CL197" s="1848"/>
      <c r="CM197" s="1848"/>
      <c r="CN197" s="1848"/>
      <c r="CO197" s="1848"/>
      <c r="CP197" s="1848"/>
      <c r="CQ197" s="1848"/>
    </row>
    <row r="198" spans="2:95">
      <c r="B198" s="1"/>
      <c r="C198" s="1"/>
      <c r="D198" s="1"/>
      <c r="E198" s="1"/>
      <c r="F198" s="1"/>
      <c r="G198" s="1"/>
      <c r="H198" s="1"/>
      <c r="I198" s="1"/>
      <c r="J198" s="1"/>
      <c r="K198" s="1848"/>
      <c r="L198" s="1848"/>
      <c r="M198" s="1848"/>
      <c r="N198" s="1848"/>
      <c r="O198" s="1848"/>
      <c r="P198" s="1848"/>
      <c r="Q198" s="1848"/>
      <c r="R198" s="1848"/>
      <c r="S198" s="1848"/>
      <c r="T198" s="1848"/>
      <c r="U198" s="1848"/>
      <c r="V198" s="1848"/>
      <c r="W198" s="1848"/>
      <c r="X198" s="1848"/>
      <c r="Y198" s="1848"/>
      <c r="Z198" s="1848"/>
      <c r="AA198" s="1848"/>
      <c r="AB198" s="1848"/>
      <c r="AC198" s="1848"/>
      <c r="AD198" s="1848"/>
      <c r="AE198" s="1848"/>
      <c r="AF198" s="1848"/>
      <c r="AG198" s="1848"/>
      <c r="AH198" s="1848"/>
      <c r="AI198" s="1848"/>
      <c r="AJ198" s="1848"/>
      <c r="AK198" s="1848"/>
      <c r="AL198" s="1848"/>
      <c r="AM198" s="1848"/>
      <c r="AN198" s="1848"/>
      <c r="AO198" s="1848"/>
      <c r="AP198" s="1848"/>
      <c r="AQ198" s="1848"/>
      <c r="AR198" s="1848"/>
      <c r="AS198" s="1848"/>
      <c r="AT198" s="1848"/>
      <c r="AU198" s="1848"/>
      <c r="AV198" s="1848"/>
      <c r="AW198" s="1848"/>
      <c r="AX198" s="1848"/>
      <c r="AY198" s="1848"/>
      <c r="AZ198" s="1848"/>
      <c r="BA198" s="1848"/>
      <c r="BB198" s="1848"/>
      <c r="BC198" s="1848"/>
      <c r="BD198" s="1848"/>
      <c r="BE198" s="1848"/>
      <c r="BF198" s="1848"/>
      <c r="BG198" s="1848"/>
      <c r="BH198" s="1848"/>
      <c r="BI198" s="1848"/>
      <c r="BJ198" s="1848"/>
      <c r="BK198" s="1848"/>
      <c r="BL198" s="1848"/>
      <c r="BM198" s="1848"/>
      <c r="BN198" s="1848"/>
      <c r="BO198" s="1848"/>
      <c r="BP198" s="1848"/>
      <c r="BQ198" s="1848"/>
      <c r="BR198" s="1848"/>
      <c r="BS198" s="1848"/>
      <c r="BT198" s="1848"/>
      <c r="BU198" s="1848"/>
      <c r="BV198" s="1848"/>
      <c r="BW198" s="1848"/>
      <c r="BX198" s="1848"/>
      <c r="BY198" s="1848"/>
      <c r="BZ198" s="1848"/>
      <c r="CA198" s="1848"/>
      <c r="CB198" s="1848"/>
      <c r="CC198" s="1848"/>
      <c r="CD198" s="1848"/>
      <c r="CE198" s="1848"/>
      <c r="CF198" s="1848"/>
      <c r="CG198" s="1848"/>
      <c r="CH198" s="1848"/>
      <c r="CJ198" s="1848"/>
      <c r="CK198" s="1848"/>
      <c r="CL198" s="1848"/>
      <c r="CM198" s="1848"/>
      <c r="CN198" s="1848"/>
      <c r="CO198" s="1848"/>
      <c r="CP198" s="1848"/>
      <c r="CQ198" s="1848"/>
    </row>
    <row r="199" spans="2:95">
      <c r="B199" s="1"/>
      <c r="C199" s="1"/>
      <c r="D199" s="1"/>
      <c r="E199" s="1"/>
      <c r="F199" s="1"/>
      <c r="G199" s="1"/>
      <c r="H199" s="1"/>
      <c r="I199" s="1"/>
      <c r="J199" s="1"/>
      <c r="K199" s="1848"/>
      <c r="L199" s="1848"/>
      <c r="M199" s="1848"/>
      <c r="N199" s="1848"/>
      <c r="O199" s="1848"/>
      <c r="P199" s="1848"/>
      <c r="Q199" s="1848"/>
      <c r="R199" s="1848"/>
      <c r="S199" s="1848"/>
      <c r="T199" s="1848"/>
      <c r="U199" s="1848"/>
      <c r="V199" s="1848"/>
      <c r="W199" s="1848"/>
      <c r="X199" s="1848"/>
      <c r="Y199" s="1848"/>
      <c r="Z199" s="1848"/>
      <c r="AA199" s="1848"/>
      <c r="AB199" s="1848"/>
      <c r="AC199" s="1848"/>
      <c r="AD199" s="1848"/>
      <c r="AE199" s="1848"/>
      <c r="AF199" s="1848"/>
      <c r="AG199" s="1848"/>
      <c r="AH199" s="1848"/>
      <c r="AI199" s="1848"/>
      <c r="AJ199" s="1848"/>
      <c r="AK199" s="1848"/>
      <c r="AL199" s="1848"/>
      <c r="AM199" s="1848"/>
      <c r="AN199" s="1848"/>
      <c r="AO199" s="1848"/>
      <c r="AP199" s="1848"/>
      <c r="AQ199" s="1848"/>
      <c r="AR199" s="1848"/>
      <c r="AS199" s="1848"/>
      <c r="AT199" s="1848"/>
      <c r="AU199" s="1848"/>
      <c r="AV199" s="1848"/>
      <c r="AW199" s="1848"/>
      <c r="AX199" s="1848"/>
      <c r="AY199" s="1848"/>
      <c r="AZ199" s="1848"/>
      <c r="BA199" s="1848"/>
      <c r="BB199" s="1848"/>
      <c r="BC199" s="1848"/>
      <c r="BD199" s="1848"/>
      <c r="BE199" s="1848"/>
      <c r="BF199" s="1848"/>
      <c r="BG199" s="1848"/>
      <c r="BH199" s="1848"/>
      <c r="BI199" s="1848"/>
      <c r="BJ199" s="1848"/>
      <c r="BK199" s="1848"/>
      <c r="BL199" s="1848"/>
      <c r="BM199" s="1848"/>
      <c r="BN199" s="1848"/>
      <c r="BO199" s="1848"/>
      <c r="BP199" s="1848"/>
      <c r="BQ199" s="1848"/>
      <c r="BR199" s="1848"/>
      <c r="BS199" s="1848"/>
      <c r="BT199" s="1848"/>
      <c r="BU199" s="1848"/>
      <c r="BV199" s="1848"/>
      <c r="BW199" s="1848"/>
      <c r="BX199" s="1848"/>
      <c r="BY199" s="1848"/>
      <c r="BZ199" s="1848"/>
      <c r="CA199" s="1848"/>
      <c r="CB199" s="1848"/>
      <c r="CC199" s="1848"/>
      <c r="CD199" s="1848"/>
      <c r="CE199" s="1848"/>
      <c r="CF199" s="1848"/>
      <c r="CG199" s="1848"/>
      <c r="CH199" s="1848"/>
      <c r="CJ199" s="1848"/>
      <c r="CK199" s="1848"/>
      <c r="CL199" s="1848"/>
      <c r="CM199" s="1848"/>
      <c r="CN199" s="1848"/>
      <c r="CO199" s="1848"/>
      <c r="CP199" s="1848"/>
      <c r="CQ199" s="1848"/>
    </row>
    <row r="200" spans="2:95">
      <c r="B200" s="1"/>
      <c r="C200" s="1"/>
      <c r="D200" s="1"/>
      <c r="E200" s="1"/>
      <c r="F200" s="1"/>
      <c r="G200" s="1"/>
      <c r="H200" s="1"/>
      <c r="I200" s="1"/>
      <c r="J200" s="1"/>
      <c r="K200" s="1848"/>
      <c r="L200" s="1848"/>
      <c r="M200" s="1848"/>
      <c r="N200" s="1848"/>
      <c r="O200" s="1848"/>
      <c r="P200" s="1848"/>
      <c r="Q200" s="1848"/>
      <c r="R200" s="1848"/>
      <c r="S200" s="1848"/>
      <c r="T200" s="1848"/>
      <c r="U200" s="1848"/>
      <c r="V200" s="1848"/>
      <c r="W200" s="1848"/>
      <c r="X200" s="1848"/>
      <c r="Y200" s="1848"/>
      <c r="Z200" s="1848"/>
      <c r="AA200" s="1848"/>
      <c r="AB200" s="1848"/>
      <c r="AC200" s="1848"/>
      <c r="AD200" s="1848"/>
      <c r="AE200" s="1848"/>
      <c r="AF200" s="1848"/>
      <c r="AG200" s="1848"/>
      <c r="AH200" s="1848"/>
      <c r="AI200" s="1848"/>
      <c r="AJ200" s="1848"/>
      <c r="AK200" s="1848"/>
      <c r="AL200" s="1848"/>
      <c r="AM200" s="1848"/>
      <c r="AN200" s="1848"/>
      <c r="AO200" s="1848"/>
      <c r="AP200" s="1848"/>
      <c r="AQ200" s="1848"/>
      <c r="AR200" s="1848"/>
      <c r="AS200" s="1848"/>
      <c r="AT200" s="1848"/>
      <c r="AU200" s="1848"/>
      <c r="AV200" s="1848"/>
      <c r="AW200" s="1848"/>
      <c r="AX200" s="1848"/>
      <c r="AY200" s="1848"/>
      <c r="AZ200" s="1848"/>
      <c r="BA200" s="1848"/>
      <c r="BB200" s="1848"/>
      <c r="BC200" s="1848"/>
      <c r="BD200" s="1848"/>
      <c r="BE200" s="1848"/>
      <c r="BF200" s="1848"/>
      <c r="BG200" s="1848"/>
      <c r="BH200" s="1848"/>
      <c r="BI200" s="1848"/>
      <c r="BJ200" s="1848"/>
      <c r="BK200" s="1848"/>
      <c r="BL200" s="1848"/>
      <c r="BM200" s="1848"/>
      <c r="BN200" s="1848"/>
      <c r="BO200" s="1848"/>
      <c r="BP200" s="1848"/>
      <c r="BQ200" s="1848"/>
      <c r="BR200" s="1848"/>
      <c r="BS200" s="1848"/>
      <c r="BT200" s="1848"/>
      <c r="BU200" s="1848"/>
      <c r="BV200" s="1848"/>
      <c r="BW200" s="1848"/>
      <c r="BX200" s="1848"/>
      <c r="BY200" s="1848"/>
      <c r="BZ200" s="1848"/>
      <c r="CA200" s="1848"/>
      <c r="CB200" s="1848"/>
      <c r="CC200" s="1848"/>
      <c r="CD200" s="1848"/>
      <c r="CE200" s="1848"/>
      <c r="CF200" s="1848"/>
      <c r="CG200" s="1848"/>
      <c r="CH200" s="1848"/>
      <c r="CJ200" s="1848"/>
      <c r="CK200" s="1848"/>
      <c r="CL200" s="1848"/>
      <c r="CM200" s="1848"/>
      <c r="CN200" s="1848"/>
      <c r="CO200" s="1848"/>
      <c r="CP200" s="1848"/>
      <c r="CQ200" s="1848"/>
    </row>
    <row r="201" spans="2:95">
      <c r="B201" s="1"/>
      <c r="C201" s="1"/>
      <c r="D201" s="1"/>
      <c r="E201" s="1"/>
      <c r="F201" s="1"/>
      <c r="G201" s="1"/>
      <c r="H201" s="1"/>
      <c r="I201" s="1"/>
      <c r="J201" s="1"/>
      <c r="K201" s="1848"/>
      <c r="L201" s="1848"/>
      <c r="M201" s="1848"/>
      <c r="N201" s="1848"/>
      <c r="O201" s="1848"/>
      <c r="P201" s="1848"/>
      <c r="Q201" s="1848"/>
      <c r="R201" s="1848"/>
      <c r="S201" s="1848"/>
      <c r="T201" s="1848"/>
      <c r="U201" s="1848"/>
      <c r="V201" s="1848"/>
      <c r="W201" s="1848"/>
      <c r="X201" s="1848"/>
      <c r="Y201" s="1848"/>
      <c r="Z201" s="1848"/>
      <c r="AA201" s="1848"/>
      <c r="AB201" s="1848"/>
      <c r="AC201" s="1848"/>
      <c r="AD201" s="1848"/>
      <c r="AE201" s="1848"/>
      <c r="AF201" s="1848"/>
      <c r="AG201" s="1848"/>
      <c r="AH201" s="1848"/>
      <c r="AI201" s="1848"/>
      <c r="AJ201" s="1848"/>
      <c r="AK201" s="1848"/>
      <c r="AL201" s="1848"/>
      <c r="AM201" s="1848"/>
      <c r="AN201" s="1848"/>
      <c r="AO201" s="1848"/>
      <c r="AP201" s="1848"/>
      <c r="AQ201" s="1848"/>
      <c r="AR201" s="1848"/>
      <c r="AS201" s="1848"/>
      <c r="AT201" s="1848"/>
      <c r="AU201" s="1848"/>
      <c r="AV201" s="1848"/>
      <c r="AW201" s="1848"/>
      <c r="AX201" s="1848"/>
      <c r="AY201" s="1848"/>
      <c r="AZ201" s="1848"/>
      <c r="BA201" s="1848"/>
      <c r="BB201" s="1848"/>
      <c r="BC201" s="1848"/>
      <c r="BD201" s="1848"/>
      <c r="BE201" s="1848"/>
      <c r="BF201" s="1848"/>
      <c r="BG201" s="1848"/>
      <c r="BH201" s="1848"/>
      <c r="BI201" s="1848"/>
      <c r="BJ201" s="1848"/>
      <c r="BK201" s="1848"/>
      <c r="BL201" s="1848"/>
      <c r="BM201" s="1848"/>
      <c r="BN201" s="1848"/>
      <c r="BO201" s="1848"/>
      <c r="BP201" s="1848"/>
      <c r="BQ201" s="1848"/>
      <c r="BR201" s="1848"/>
      <c r="BS201" s="1848"/>
      <c r="BT201" s="1848"/>
      <c r="BU201" s="1848"/>
      <c r="BV201" s="1848"/>
      <c r="BW201" s="1848"/>
      <c r="BX201" s="1848"/>
      <c r="BY201" s="1848"/>
      <c r="BZ201" s="1848"/>
      <c r="CA201" s="1848"/>
      <c r="CB201" s="1848"/>
      <c r="CC201" s="1848"/>
      <c r="CD201" s="1848"/>
      <c r="CE201" s="1848"/>
      <c r="CF201" s="1848"/>
      <c r="CG201" s="1848"/>
      <c r="CH201" s="1848"/>
      <c r="CJ201" s="1848"/>
      <c r="CK201" s="1848"/>
      <c r="CL201" s="1848"/>
      <c r="CM201" s="1848"/>
      <c r="CN201" s="1848"/>
      <c r="CO201" s="1848"/>
      <c r="CP201" s="1848"/>
      <c r="CQ201" s="1848"/>
    </row>
    <row r="202" spans="2:95">
      <c r="B202" s="1"/>
      <c r="C202" s="1"/>
      <c r="D202" s="1"/>
      <c r="E202" s="1"/>
      <c r="F202" s="1"/>
      <c r="G202" s="1"/>
      <c r="H202" s="1"/>
      <c r="I202" s="1"/>
      <c r="J202" s="1"/>
      <c r="K202" s="1848"/>
      <c r="L202" s="1848"/>
      <c r="M202" s="1848"/>
      <c r="N202" s="1848"/>
      <c r="O202" s="1848"/>
      <c r="P202" s="1848"/>
      <c r="Q202" s="1848"/>
      <c r="R202" s="1848"/>
      <c r="S202" s="1848"/>
      <c r="T202" s="1848"/>
      <c r="U202" s="1848"/>
      <c r="V202" s="1848"/>
      <c r="W202" s="1848"/>
      <c r="X202" s="1848"/>
      <c r="Y202" s="1848"/>
      <c r="Z202" s="1848"/>
      <c r="AA202" s="1848"/>
      <c r="AB202" s="1848"/>
      <c r="AC202" s="1848"/>
      <c r="AD202" s="1848"/>
      <c r="AE202" s="1848"/>
      <c r="AF202" s="1848"/>
      <c r="AG202" s="1848"/>
      <c r="AH202" s="1848"/>
      <c r="AI202" s="1848"/>
      <c r="AJ202" s="1848"/>
      <c r="AK202" s="1848"/>
      <c r="AL202" s="1848"/>
      <c r="AM202" s="1848"/>
      <c r="AN202" s="1848"/>
      <c r="AO202" s="1848"/>
      <c r="AP202" s="1848"/>
      <c r="AQ202" s="1848"/>
      <c r="AR202" s="1848"/>
      <c r="AS202" s="1848"/>
      <c r="AT202" s="1848"/>
      <c r="AU202" s="1848"/>
      <c r="AV202" s="1848"/>
      <c r="AW202" s="1848"/>
      <c r="AX202" s="1848"/>
      <c r="AY202" s="1848"/>
      <c r="AZ202" s="1848"/>
      <c r="BA202" s="1848"/>
      <c r="BB202" s="1848"/>
      <c r="BC202" s="1848"/>
      <c r="BD202" s="1848"/>
      <c r="BE202" s="1848"/>
      <c r="BF202" s="1848"/>
      <c r="BG202" s="1848"/>
      <c r="BH202" s="1848"/>
      <c r="BI202" s="1848"/>
      <c r="BJ202" s="1848"/>
      <c r="BK202" s="1848"/>
      <c r="BL202" s="1848"/>
      <c r="BM202" s="1848"/>
      <c r="BN202" s="1848"/>
      <c r="BO202" s="1848"/>
      <c r="BP202" s="1848"/>
      <c r="BQ202" s="1848"/>
      <c r="BR202" s="1848"/>
      <c r="BS202" s="1848"/>
      <c r="BT202" s="1848"/>
      <c r="BU202" s="1848"/>
      <c r="BV202" s="1848"/>
      <c r="BW202" s="1848"/>
      <c r="BX202" s="1848"/>
      <c r="BY202" s="1848"/>
      <c r="BZ202" s="1848"/>
      <c r="CA202" s="1848"/>
      <c r="CB202" s="1848"/>
      <c r="CC202" s="1848"/>
      <c r="CD202" s="1848"/>
      <c r="CE202" s="1848"/>
      <c r="CF202" s="1848"/>
      <c r="CG202" s="1848"/>
      <c r="CH202" s="1848"/>
      <c r="CJ202" s="1848"/>
      <c r="CK202" s="1848"/>
      <c r="CL202" s="1848"/>
      <c r="CM202" s="1848"/>
      <c r="CN202" s="1848"/>
      <c r="CO202" s="1848"/>
      <c r="CP202" s="1848"/>
      <c r="CQ202" s="1848"/>
    </row>
    <row r="203" spans="2:95">
      <c r="B203" s="1"/>
      <c r="C203" s="1"/>
      <c r="D203" s="1"/>
      <c r="E203" s="1"/>
      <c r="F203" s="1"/>
      <c r="G203" s="1"/>
      <c r="H203" s="1"/>
      <c r="I203" s="1"/>
      <c r="J203" s="1"/>
      <c r="K203" s="1848"/>
      <c r="L203" s="1848"/>
      <c r="M203" s="1848"/>
      <c r="N203" s="1848"/>
      <c r="O203" s="1848"/>
      <c r="P203" s="1848"/>
      <c r="Q203" s="1848"/>
      <c r="R203" s="1848"/>
      <c r="S203" s="1848"/>
      <c r="T203" s="1848"/>
      <c r="U203" s="1848"/>
      <c r="V203" s="1848"/>
      <c r="W203" s="1848"/>
      <c r="X203" s="1848"/>
      <c r="Y203" s="1848"/>
      <c r="Z203" s="1848"/>
      <c r="AA203" s="1848"/>
      <c r="AB203" s="1848"/>
      <c r="AC203" s="1848"/>
      <c r="AD203" s="1848"/>
      <c r="AE203" s="1848"/>
      <c r="AF203" s="1848"/>
      <c r="AG203" s="1848"/>
      <c r="AH203" s="1848"/>
      <c r="AI203" s="1848"/>
      <c r="AJ203" s="1848"/>
      <c r="AK203" s="1848"/>
      <c r="AL203" s="1848"/>
      <c r="AM203" s="1848"/>
      <c r="AN203" s="1848"/>
      <c r="AO203" s="1848"/>
      <c r="AP203" s="1848"/>
      <c r="AQ203" s="1848"/>
      <c r="AR203" s="1848"/>
      <c r="AS203" s="1848"/>
      <c r="AT203" s="1848"/>
      <c r="AU203" s="1848"/>
      <c r="AV203" s="1848"/>
      <c r="AW203" s="1848"/>
      <c r="AX203" s="1848"/>
      <c r="AY203" s="1848"/>
      <c r="AZ203" s="1848"/>
      <c r="BA203" s="1848"/>
      <c r="BB203" s="1848"/>
      <c r="BC203" s="1848"/>
      <c r="BD203" s="1848"/>
      <c r="BE203" s="1848"/>
      <c r="BF203" s="1848"/>
      <c r="BG203" s="1848"/>
      <c r="BH203" s="1848"/>
      <c r="BI203" s="1848"/>
      <c r="BJ203" s="1848"/>
      <c r="BK203" s="1848"/>
      <c r="BL203" s="1848"/>
      <c r="BM203" s="1848"/>
      <c r="BN203" s="1848"/>
      <c r="BO203" s="1848"/>
      <c r="BP203" s="1848"/>
      <c r="BQ203" s="1848"/>
      <c r="BR203" s="1848"/>
      <c r="BS203" s="1848"/>
      <c r="BT203" s="1848"/>
      <c r="BU203" s="1848"/>
      <c r="BV203" s="1848"/>
      <c r="BW203" s="1848"/>
      <c r="BX203" s="1848"/>
      <c r="BY203" s="1848"/>
      <c r="BZ203" s="1848"/>
      <c r="CA203" s="1848"/>
      <c r="CB203" s="1848"/>
      <c r="CC203" s="1848"/>
      <c r="CD203" s="1848"/>
      <c r="CE203" s="1848"/>
      <c r="CF203" s="1848"/>
      <c r="CG203" s="1848"/>
      <c r="CH203" s="1848"/>
      <c r="CJ203" s="1848"/>
      <c r="CK203" s="1848"/>
      <c r="CL203" s="1848"/>
      <c r="CM203" s="1848"/>
      <c r="CN203" s="1848"/>
      <c r="CO203" s="1848"/>
      <c r="CP203" s="1848"/>
      <c r="CQ203" s="1848"/>
    </row>
    <row r="204" spans="2:95">
      <c r="B204" s="1"/>
      <c r="C204" s="1"/>
      <c r="D204" s="1"/>
      <c r="E204" s="1"/>
      <c r="F204" s="1"/>
      <c r="G204" s="1"/>
      <c r="H204" s="1"/>
      <c r="I204" s="1"/>
      <c r="J204" s="1"/>
      <c r="K204" s="1848"/>
      <c r="L204" s="1848"/>
      <c r="M204" s="1848"/>
      <c r="N204" s="1848"/>
      <c r="O204" s="1848"/>
      <c r="P204" s="1848"/>
      <c r="Q204" s="1848"/>
      <c r="R204" s="1848"/>
      <c r="S204" s="1848"/>
      <c r="T204" s="1848"/>
      <c r="U204" s="1848"/>
      <c r="V204" s="1848"/>
      <c r="W204" s="1848"/>
      <c r="X204" s="1848"/>
      <c r="Y204" s="1848"/>
      <c r="Z204" s="1848"/>
      <c r="AA204" s="1848"/>
      <c r="AB204" s="1848"/>
      <c r="AC204" s="1848"/>
      <c r="AD204" s="1848"/>
      <c r="AE204" s="1848"/>
      <c r="AF204" s="1848"/>
      <c r="AG204" s="1848"/>
      <c r="AH204" s="1848"/>
      <c r="AI204" s="1848"/>
      <c r="AJ204" s="1848"/>
      <c r="AK204" s="1848"/>
      <c r="AL204" s="1848"/>
      <c r="AM204" s="1848"/>
      <c r="AN204" s="1848"/>
      <c r="AO204" s="1848"/>
      <c r="AP204" s="1848"/>
      <c r="AQ204" s="1848"/>
      <c r="AR204" s="1848"/>
      <c r="AS204" s="1848"/>
      <c r="AT204" s="1848"/>
      <c r="AU204" s="1848"/>
      <c r="AV204" s="1848"/>
      <c r="AW204" s="1848"/>
      <c r="AX204" s="1848"/>
      <c r="AY204" s="1848"/>
      <c r="AZ204" s="1848"/>
      <c r="BA204" s="1848"/>
      <c r="BB204" s="1848"/>
      <c r="BC204" s="1848"/>
      <c r="BD204" s="1848"/>
      <c r="BE204" s="1848"/>
      <c r="BF204" s="1848"/>
      <c r="BG204" s="1848"/>
      <c r="BH204" s="1848"/>
      <c r="BI204" s="1848"/>
      <c r="BJ204" s="1848"/>
      <c r="BK204" s="1848"/>
      <c r="BL204" s="1848"/>
      <c r="BM204" s="1848"/>
      <c r="BN204" s="1848"/>
      <c r="BO204" s="1848"/>
      <c r="BP204" s="1848"/>
      <c r="BQ204" s="1848"/>
      <c r="BR204" s="1848"/>
      <c r="BS204" s="1848"/>
      <c r="BT204" s="1848"/>
      <c r="BU204" s="1848"/>
      <c r="BV204" s="1848"/>
      <c r="BW204" s="1848"/>
      <c r="BX204" s="1848"/>
      <c r="BY204" s="1848"/>
      <c r="BZ204" s="1848"/>
      <c r="CA204" s="1848"/>
      <c r="CB204" s="1848"/>
      <c r="CC204" s="1848"/>
      <c r="CD204" s="1848"/>
      <c r="CE204" s="1848"/>
      <c r="CF204" s="1848"/>
      <c r="CG204" s="1848"/>
      <c r="CH204" s="1848"/>
      <c r="CJ204" s="1848"/>
      <c r="CK204" s="1848"/>
      <c r="CL204" s="1848"/>
      <c r="CM204" s="1848"/>
      <c r="CN204" s="1848"/>
      <c r="CO204" s="1848"/>
      <c r="CP204" s="1848"/>
      <c r="CQ204" s="1848"/>
    </row>
    <row r="205" spans="2:95">
      <c r="B205" s="1"/>
      <c r="C205" s="1"/>
      <c r="D205" s="1"/>
      <c r="E205" s="1"/>
      <c r="F205" s="1"/>
      <c r="G205" s="1"/>
      <c r="H205" s="1"/>
      <c r="I205" s="1"/>
      <c r="J205" s="1"/>
      <c r="K205" s="1848"/>
      <c r="L205" s="1848"/>
      <c r="M205" s="1848"/>
      <c r="N205" s="1848"/>
      <c r="O205" s="1848"/>
      <c r="P205" s="1848"/>
      <c r="Q205" s="1848"/>
      <c r="R205" s="1848"/>
      <c r="S205" s="1848"/>
      <c r="T205" s="1848"/>
      <c r="U205" s="1848"/>
      <c r="V205" s="1848"/>
      <c r="W205" s="1848"/>
      <c r="X205" s="1848"/>
      <c r="Y205" s="1848"/>
      <c r="Z205" s="1848"/>
      <c r="AA205" s="1848"/>
      <c r="AB205" s="1848"/>
      <c r="AC205" s="1848"/>
      <c r="AD205" s="1848"/>
      <c r="AE205" s="1848"/>
      <c r="AF205" s="1848"/>
      <c r="AG205" s="1848"/>
      <c r="AH205" s="1848"/>
      <c r="AI205" s="1848"/>
      <c r="AJ205" s="1848"/>
      <c r="AK205" s="1848"/>
      <c r="AL205" s="1848"/>
      <c r="AM205" s="1848"/>
      <c r="AN205" s="1848"/>
      <c r="AO205" s="1848"/>
      <c r="AP205" s="1848"/>
      <c r="AQ205" s="1848"/>
      <c r="AR205" s="1848"/>
      <c r="AS205" s="1848"/>
      <c r="AT205" s="1848"/>
      <c r="AU205" s="1848"/>
      <c r="AV205" s="1848"/>
      <c r="AW205" s="1848"/>
      <c r="AX205" s="1848"/>
      <c r="AY205" s="1848"/>
      <c r="AZ205" s="1848"/>
      <c r="BA205" s="1848"/>
      <c r="BB205" s="1848"/>
      <c r="BC205" s="1848"/>
      <c r="BD205" s="1848"/>
      <c r="BE205" s="1848"/>
      <c r="BF205" s="1848"/>
      <c r="BG205" s="1848"/>
      <c r="BH205" s="1848"/>
      <c r="BI205" s="1848"/>
      <c r="BJ205" s="1848"/>
      <c r="BK205" s="1848"/>
      <c r="BL205" s="1848"/>
      <c r="BM205" s="1848"/>
      <c r="BN205" s="1848"/>
      <c r="BO205" s="1848"/>
      <c r="BP205" s="1848"/>
      <c r="BQ205" s="1848"/>
      <c r="BR205" s="1848"/>
      <c r="BS205" s="1848"/>
      <c r="BT205" s="1848"/>
      <c r="BU205" s="1848"/>
      <c r="BV205" s="1848"/>
      <c r="BW205" s="1848"/>
      <c r="BX205" s="1848"/>
      <c r="BY205" s="1848"/>
      <c r="BZ205" s="1848"/>
      <c r="CA205" s="1848"/>
      <c r="CB205" s="1848"/>
      <c r="CC205" s="1848"/>
      <c r="CD205" s="1848"/>
      <c r="CE205" s="1848"/>
      <c r="CF205" s="1848"/>
      <c r="CG205" s="1848"/>
      <c r="CH205" s="1848"/>
      <c r="CJ205" s="1848"/>
      <c r="CK205" s="1848"/>
      <c r="CL205" s="1848"/>
      <c r="CM205" s="1848"/>
      <c r="CN205" s="1848"/>
      <c r="CO205" s="1848"/>
      <c r="CP205" s="1848"/>
      <c r="CQ205" s="1848"/>
    </row>
    <row r="206" spans="2:95">
      <c r="B206" s="1"/>
      <c r="C206" s="1"/>
      <c r="D206" s="1"/>
      <c r="E206" s="1"/>
      <c r="F206" s="1"/>
      <c r="G206" s="1"/>
      <c r="H206" s="1"/>
      <c r="I206" s="1"/>
      <c r="J206" s="1"/>
      <c r="K206" s="1848"/>
      <c r="L206" s="1848"/>
      <c r="M206" s="1848"/>
      <c r="N206" s="1848"/>
      <c r="O206" s="1848"/>
      <c r="P206" s="1848"/>
      <c r="Q206" s="1848"/>
      <c r="R206" s="1848"/>
      <c r="S206" s="1848"/>
      <c r="T206" s="1848"/>
      <c r="U206" s="1848"/>
      <c r="V206" s="1848"/>
      <c r="W206" s="1848"/>
      <c r="X206" s="1848"/>
      <c r="Y206" s="1848"/>
      <c r="Z206" s="1848"/>
      <c r="AA206" s="1848"/>
      <c r="AB206" s="1848"/>
      <c r="AC206" s="1848"/>
      <c r="AD206" s="1848"/>
      <c r="AE206" s="1848"/>
      <c r="AF206" s="1848"/>
      <c r="AG206" s="1848"/>
      <c r="AH206" s="1848"/>
      <c r="AI206" s="1848"/>
      <c r="AJ206" s="1848"/>
      <c r="AK206" s="1848"/>
      <c r="AL206" s="1848"/>
      <c r="AM206" s="1848"/>
      <c r="AN206" s="1848"/>
      <c r="AO206" s="1848"/>
      <c r="AP206" s="1848"/>
      <c r="AQ206" s="1848"/>
      <c r="AR206" s="1848"/>
      <c r="AS206" s="1848"/>
      <c r="AT206" s="1848"/>
      <c r="AU206" s="1848"/>
      <c r="AV206" s="1848"/>
      <c r="AW206" s="1848"/>
      <c r="AX206" s="1848"/>
      <c r="AY206" s="1848"/>
      <c r="AZ206" s="1848"/>
      <c r="BA206" s="1848"/>
      <c r="BB206" s="1848"/>
      <c r="BC206" s="1848"/>
      <c r="BD206" s="1848"/>
      <c r="BE206" s="1848"/>
      <c r="BF206" s="1848"/>
      <c r="BG206" s="1848"/>
      <c r="BH206" s="1848"/>
      <c r="BI206" s="1848"/>
      <c r="BJ206" s="1848"/>
      <c r="BK206" s="1848"/>
      <c r="BL206" s="1848"/>
      <c r="BM206" s="1848"/>
      <c r="BN206" s="1848"/>
      <c r="BO206" s="1848"/>
      <c r="BP206" s="1848"/>
      <c r="BQ206" s="1848"/>
      <c r="BR206" s="1848"/>
      <c r="BS206" s="1848"/>
      <c r="BT206" s="1848"/>
      <c r="BU206" s="1848"/>
      <c r="BV206" s="1848"/>
      <c r="BW206" s="1848"/>
      <c r="BX206" s="1848"/>
      <c r="BY206" s="1848"/>
      <c r="BZ206" s="1848"/>
      <c r="CA206" s="1848"/>
      <c r="CB206" s="1848"/>
      <c r="CC206" s="1848"/>
      <c r="CD206" s="1848"/>
      <c r="CE206" s="1848"/>
      <c r="CF206" s="1848"/>
      <c r="CG206" s="1848"/>
      <c r="CH206" s="1848"/>
      <c r="CJ206" s="1848"/>
      <c r="CK206" s="1848"/>
      <c r="CL206" s="1848"/>
      <c r="CM206" s="1848"/>
      <c r="CN206" s="1848"/>
      <c r="CO206" s="1848"/>
      <c r="CP206" s="1848"/>
      <c r="CQ206" s="1848"/>
    </row>
    <row r="207" spans="2:95">
      <c r="B207" s="1"/>
      <c r="C207" s="1"/>
      <c r="D207" s="1"/>
      <c r="E207" s="1"/>
      <c r="F207" s="1"/>
      <c r="G207" s="1"/>
      <c r="H207" s="1"/>
      <c r="I207" s="1"/>
      <c r="J207" s="1"/>
      <c r="K207" s="1848"/>
      <c r="L207" s="1848"/>
      <c r="M207" s="1848"/>
      <c r="N207" s="1848"/>
      <c r="O207" s="1848"/>
      <c r="P207" s="1848"/>
      <c r="Q207" s="1848"/>
      <c r="R207" s="1848"/>
      <c r="S207" s="1848"/>
      <c r="T207" s="1848"/>
      <c r="U207" s="1848"/>
      <c r="V207" s="1848"/>
      <c r="W207" s="1848"/>
      <c r="X207" s="1848"/>
      <c r="Y207" s="1848"/>
      <c r="Z207" s="1848"/>
      <c r="AA207" s="1848"/>
      <c r="AB207" s="1848"/>
      <c r="AC207" s="1848"/>
      <c r="AD207" s="1848"/>
      <c r="AE207" s="1848"/>
      <c r="AF207" s="1848"/>
      <c r="AG207" s="1848"/>
      <c r="AH207" s="1848"/>
      <c r="AI207" s="1848"/>
      <c r="AJ207" s="1848"/>
      <c r="AK207" s="1848"/>
      <c r="AL207" s="1848"/>
      <c r="AM207" s="1848"/>
      <c r="AN207" s="1848"/>
      <c r="AO207" s="1848"/>
      <c r="AP207" s="1848"/>
      <c r="AQ207" s="1848"/>
      <c r="AR207" s="1848"/>
      <c r="AS207" s="1848"/>
      <c r="AT207" s="1848"/>
      <c r="AU207" s="1848"/>
      <c r="AV207" s="1848"/>
      <c r="AW207" s="1848"/>
      <c r="AX207" s="1848"/>
      <c r="AY207" s="1848"/>
      <c r="AZ207" s="1848"/>
      <c r="BA207" s="1848"/>
      <c r="BB207" s="1848"/>
      <c r="BC207" s="1848"/>
      <c r="BD207" s="1848"/>
      <c r="BE207" s="1848"/>
      <c r="BF207" s="1848"/>
      <c r="BG207" s="1848"/>
      <c r="BH207" s="1848"/>
      <c r="BI207" s="1848"/>
      <c r="BJ207" s="1848"/>
      <c r="BK207" s="1848"/>
      <c r="BL207" s="1848"/>
      <c r="BM207" s="1848"/>
      <c r="BN207" s="1848"/>
      <c r="BO207" s="1848"/>
      <c r="BP207" s="1848"/>
      <c r="BQ207" s="1848"/>
      <c r="BR207" s="1848"/>
      <c r="BS207" s="1848"/>
      <c r="BT207" s="1848"/>
      <c r="BU207" s="1848"/>
      <c r="BV207" s="1848"/>
      <c r="BW207" s="1848"/>
      <c r="BX207" s="1848"/>
      <c r="BY207" s="1848"/>
      <c r="BZ207" s="1848"/>
      <c r="CA207" s="1848"/>
      <c r="CB207" s="1848"/>
      <c r="CC207" s="1848"/>
      <c r="CD207" s="1848"/>
      <c r="CE207" s="1848"/>
      <c r="CF207" s="1848"/>
      <c r="CG207" s="1848"/>
      <c r="CH207" s="1848"/>
      <c r="CJ207" s="1848"/>
      <c r="CK207" s="1848"/>
      <c r="CL207" s="1848"/>
      <c r="CM207" s="1848"/>
      <c r="CN207" s="1848"/>
      <c r="CO207" s="1848"/>
      <c r="CP207" s="1848"/>
      <c r="CQ207" s="1848"/>
    </row>
    <row r="208" spans="2:95">
      <c r="B208" s="1"/>
      <c r="C208" s="1"/>
      <c r="D208" s="1"/>
      <c r="E208" s="1"/>
      <c r="F208" s="1"/>
      <c r="G208" s="1"/>
      <c r="H208" s="1"/>
      <c r="I208" s="1"/>
      <c r="J208" s="1"/>
      <c r="K208" s="1848"/>
      <c r="L208" s="1848"/>
      <c r="M208" s="1848"/>
      <c r="N208" s="1848"/>
      <c r="O208" s="1848"/>
      <c r="P208" s="1848"/>
      <c r="Q208" s="1848"/>
      <c r="R208" s="1848"/>
      <c r="S208" s="1848"/>
      <c r="T208" s="1848"/>
      <c r="U208" s="1848"/>
      <c r="V208" s="1848"/>
      <c r="W208" s="1848"/>
      <c r="X208" s="1848"/>
      <c r="Y208" s="1848"/>
      <c r="Z208" s="1848"/>
      <c r="AA208" s="1848"/>
      <c r="AB208" s="1848"/>
      <c r="AC208" s="1848"/>
      <c r="AD208" s="1848"/>
      <c r="AE208" s="1848"/>
      <c r="AF208" s="1848"/>
      <c r="AG208" s="1848"/>
      <c r="AH208" s="1848"/>
      <c r="AI208" s="1848"/>
      <c r="AJ208" s="1848"/>
      <c r="AK208" s="1848"/>
      <c r="AL208" s="1848"/>
      <c r="AM208" s="1848"/>
      <c r="AN208" s="1848"/>
      <c r="AO208" s="1848"/>
      <c r="AP208" s="1848"/>
      <c r="AQ208" s="1848"/>
      <c r="AR208" s="1848"/>
      <c r="AS208" s="1848"/>
      <c r="AT208" s="1848"/>
      <c r="AU208" s="1848"/>
      <c r="AV208" s="1848"/>
      <c r="AW208" s="1848"/>
      <c r="AX208" s="1848"/>
      <c r="AY208" s="1848"/>
      <c r="AZ208" s="1848"/>
      <c r="BA208" s="1848"/>
      <c r="BB208" s="1848"/>
      <c r="BC208" s="1848"/>
      <c r="BD208" s="1848"/>
      <c r="BE208" s="1848"/>
      <c r="BF208" s="1848"/>
      <c r="BG208" s="1848"/>
      <c r="BH208" s="1848"/>
      <c r="BI208" s="1848"/>
      <c r="BJ208" s="1848"/>
      <c r="BK208" s="1848"/>
      <c r="BL208" s="1848"/>
      <c r="BM208" s="1848"/>
      <c r="BN208" s="1848"/>
      <c r="BO208" s="1848"/>
      <c r="BP208" s="1848"/>
      <c r="BQ208" s="1848"/>
      <c r="BR208" s="1848"/>
      <c r="BS208" s="1848"/>
      <c r="BT208" s="1848"/>
      <c r="BU208" s="1848"/>
      <c r="BV208" s="1848"/>
      <c r="BW208" s="1848"/>
      <c r="BX208" s="1848"/>
      <c r="BY208" s="1848"/>
      <c r="BZ208" s="1848"/>
      <c r="CA208" s="1848"/>
      <c r="CB208" s="1848"/>
      <c r="CC208" s="1848"/>
      <c r="CD208" s="1848"/>
      <c r="CE208" s="1848"/>
      <c r="CF208" s="1848"/>
      <c r="CG208" s="1848"/>
      <c r="CH208" s="1848"/>
      <c r="CJ208" s="1848"/>
      <c r="CK208" s="1848"/>
      <c r="CL208" s="1848"/>
      <c r="CM208" s="1848"/>
      <c r="CN208" s="1848"/>
      <c r="CO208" s="1848"/>
      <c r="CP208" s="1848"/>
      <c r="CQ208" s="1848"/>
    </row>
    <row r="209" spans="2:95">
      <c r="B209" s="1"/>
      <c r="C209" s="1"/>
      <c r="D209" s="1"/>
      <c r="E209" s="1"/>
      <c r="F209" s="1"/>
      <c r="G209" s="1"/>
      <c r="H209" s="1"/>
      <c r="I209" s="1"/>
      <c r="J209" s="1"/>
      <c r="K209" s="1848"/>
      <c r="L209" s="1848"/>
      <c r="M209" s="1848"/>
      <c r="N209" s="1848"/>
      <c r="O209" s="1848"/>
      <c r="P209" s="1848"/>
      <c r="Q209" s="1848"/>
      <c r="R209" s="1848"/>
      <c r="S209" s="1848"/>
      <c r="T209" s="1848"/>
      <c r="U209" s="1848"/>
      <c r="V209" s="1848"/>
      <c r="W209" s="1848"/>
      <c r="X209" s="1848"/>
      <c r="Y209" s="1848"/>
      <c r="Z209" s="1848"/>
      <c r="AA209" s="1848"/>
      <c r="AB209" s="1848"/>
      <c r="AC209" s="1848"/>
      <c r="AD209" s="1848"/>
      <c r="AE209" s="1848"/>
      <c r="AF209" s="1848"/>
      <c r="AG209" s="1848"/>
      <c r="AH209" s="1848"/>
      <c r="AI209" s="1848"/>
      <c r="AJ209" s="1848"/>
      <c r="AK209" s="1848"/>
      <c r="AL209" s="1848"/>
      <c r="AM209" s="1848"/>
      <c r="AN209" s="1848"/>
      <c r="AO209" s="1848"/>
      <c r="AP209" s="1848"/>
      <c r="AQ209" s="1848"/>
      <c r="AR209" s="1848"/>
      <c r="AS209" s="1848"/>
      <c r="AT209" s="1848"/>
      <c r="AU209" s="1848"/>
      <c r="AV209" s="1848"/>
      <c r="AW209" s="1848"/>
      <c r="AX209" s="1848"/>
      <c r="AY209" s="1848"/>
      <c r="AZ209" s="1848"/>
      <c r="BA209" s="1848"/>
      <c r="BB209" s="1848"/>
      <c r="BC209" s="1848"/>
      <c r="BD209" s="1848"/>
      <c r="BE209" s="1848"/>
      <c r="BF209" s="1848"/>
      <c r="BG209" s="1848"/>
      <c r="BH209" s="1848"/>
      <c r="BI209" s="1848"/>
      <c r="BJ209" s="1848"/>
      <c r="BK209" s="1848"/>
      <c r="BL209" s="1848"/>
      <c r="BM209" s="1848"/>
      <c r="BN209" s="1848"/>
      <c r="BO209" s="1848"/>
      <c r="BP209" s="1848"/>
      <c r="BQ209" s="1848"/>
      <c r="BR209" s="1848"/>
      <c r="BS209" s="1848"/>
      <c r="BT209" s="1848"/>
      <c r="BU209" s="1848"/>
      <c r="BV209" s="1848"/>
      <c r="BW209" s="1848"/>
      <c r="BX209" s="1848"/>
      <c r="BY209" s="1848"/>
      <c r="BZ209" s="1848"/>
      <c r="CA209" s="1848"/>
      <c r="CB209" s="1848"/>
      <c r="CC209" s="1848"/>
      <c r="CD209" s="1848"/>
      <c r="CE209" s="1848"/>
      <c r="CF209" s="1848"/>
      <c r="CG209" s="1848"/>
      <c r="CH209" s="1848"/>
      <c r="CJ209" s="1848"/>
      <c r="CK209" s="1848"/>
      <c r="CL209" s="1848"/>
      <c r="CM209" s="1848"/>
      <c r="CN209" s="1848"/>
      <c r="CO209" s="1848"/>
      <c r="CP209" s="1848"/>
      <c r="CQ209" s="1848"/>
    </row>
    <row r="210" spans="2:95">
      <c r="B210" s="1"/>
      <c r="C210" s="1"/>
      <c r="D210" s="1"/>
      <c r="E210" s="1"/>
      <c r="F210" s="1"/>
      <c r="G210" s="1"/>
      <c r="H210" s="1"/>
      <c r="I210" s="1"/>
      <c r="J210" s="1"/>
      <c r="K210" s="1848"/>
      <c r="L210" s="1848"/>
      <c r="M210" s="1848"/>
      <c r="N210" s="1848"/>
      <c r="O210" s="1848"/>
      <c r="P210" s="1848"/>
      <c r="Q210" s="1848"/>
      <c r="R210" s="1848"/>
      <c r="S210" s="1848"/>
      <c r="T210" s="1848"/>
      <c r="U210" s="1848"/>
      <c r="V210" s="1848"/>
      <c r="W210" s="1848"/>
      <c r="X210" s="1848"/>
      <c r="Y210" s="1848"/>
      <c r="Z210" s="1848"/>
      <c r="AA210" s="1848"/>
      <c r="AB210" s="1848"/>
      <c r="AC210" s="1848"/>
      <c r="AD210" s="1848"/>
      <c r="AE210" s="1848"/>
      <c r="AF210" s="1848"/>
      <c r="AG210" s="1848"/>
      <c r="AH210" s="1848"/>
      <c r="AI210" s="1848"/>
      <c r="AJ210" s="1848"/>
      <c r="AK210" s="1848"/>
      <c r="AL210" s="1848"/>
      <c r="AM210" s="1848"/>
      <c r="AN210" s="1848"/>
      <c r="AO210" s="1848"/>
      <c r="AP210" s="1848"/>
      <c r="AQ210" s="1848"/>
      <c r="AR210" s="1848"/>
      <c r="AS210" s="1848"/>
      <c r="AT210" s="1848"/>
      <c r="AU210" s="1848"/>
      <c r="AV210" s="1848"/>
      <c r="AW210" s="1848"/>
      <c r="AX210" s="1848"/>
      <c r="AY210" s="1848"/>
      <c r="AZ210" s="1848"/>
      <c r="BA210" s="1848"/>
      <c r="BB210" s="1848"/>
      <c r="BC210" s="1848"/>
      <c r="BD210" s="1848"/>
      <c r="BE210" s="1848"/>
      <c r="BF210" s="1848"/>
      <c r="BG210" s="1848"/>
      <c r="BH210" s="1848"/>
      <c r="BI210" s="1848"/>
      <c r="BJ210" s="1848"/>
      <c r="BK210" s="1848"/>
      <c r="BL210" s="1848"/>
      <c r="BM210" s="1848"/>
      <c r="BN210" s="1848"/>
      <c r="BO210" s="1848"/>
      <c r="BP210" s="1848"/>
      <c r="BQ210" s="1848"/>
      <c r="BR210" s="1848"/>
      <c r="BS210" s="1848"/>
      <c r="BT210" s="1848"/>
      <c r="BU210" s="1848"/>
      <c r="BV210" s="1848"/>
      <c r="BW210" s="1848"/>
      <c r="BX210" s="1848"/>
      <c r="BY210" s="1848"/>
      <c r="BZ210" s="1848"/>
      <c r="CA210" s="1848"/>
      <c r="CB210" s="1848"/>
      <c r="CC210" s="1848"/>
      <c r="CD210" s="1848"/>
      <c r="CE210" s="1848"/>
      <c r="CF210" s="1848"/>
      <c r="CG210" s="1848"/>
      <c r="CH210" s="1848"/>
      <c r="CJ210" s="1848"/>
      <c r="CK210" s="1848"/>
      <c r="CL210" s="1848"/>
      <c r="CM210" s="1848"/>
      <c r="CN210" s="1848"/>
      <c r="CO210" s="1848"/>
      <c r="CP210" s="1848"/>
      <c r="CQ210" s="1848"/>
    </row>
    <row r="211" spans="2:95">
      <c r="B211" s="1"/>
      <c r="C211" s="1"/>
      <c r="D211" s="1"/>
      <c r="E211" s="1"/>
      <c r="F211" s="1"/>
      <c r="G211" s="1"/>
      <c r="H211" s="1"/>
      <c r="I211" s="1"/>
      <c r="J211" s="1"/>
      <c r="K211" s="1848"/>
      <c r="L211" s="1848"/>
      <c r="M211" s="1848"/>
      <c r="N211" s="1848"/>
      <c r="O211" s="1848"/>
      <c r="P211" s="1848"/>
      <c r="Q211" s="1848"/>
      <c r="R211" s="1848"/>
      <c r="S211" s="1848"/>
      <c r="T211" s="1848"/>
      <c r="U211" s="1848"/>
      <c r="V211" s="1848"/>
      <c r="W211" s="1848"/>
      <c r="X211" s="1848"/>
      <c r="Y211" s="1848"/>
      <c r="Z211" s="1848"/>
      <c r="AA211" s="1848"/>
      <c r="AB211" s="1848"/>
      <c r="AC211" s="1848"/>
      <c r="AD211" s="1848"/>
      <c r="AE211" s="1848"/>
      <c r="AF211" s="1848"/>
      <c r="AG211" s="1848"/>
      <c r="AH211" s="1848"/>
      <c r="AI211" s="1848"/>
      <c r="AJ211" s="1848"/>
      <c r="AK211" s="1848"/>
      <c r="AL211" s="1848"/>
      <c r="AM211" s="1848"/>
      <c r="AN211" s="1848"/>
      <c r="AO211" s="1848"/>
      <c r="AP211" s="1848"/>
      <c r="AQ211" s="1848"/>
      <c r="AR211" s="1848"/>
      <c r="AS211" s="1848"/>
      <c r="AT211" s="1848"/>
      <c r="AU211" s="1848"/>
      <c r="AV211" s="1848"/>
      <c r="AW211" s="1848"/>
      <c r="AX211" s="1848"/>
      <c r="AY211" s="1848"/>
      <c r="AZ211" s="1848"/>
      <c r="BA211" s="1848"/>
      <c r="BB211" s="1848"/>
      <c r="BC211" s="1848"/>
      <c r="BD211" s="1848"/>
      <c r="BE211" s="1848"/>
      <c r="BF211" s="1848"/>
      <c r="BG211" s="1848"/>
      <c r="BH211" s="1848"/>
      <c r="BI211" s="1848"/>
      <c r="BJ211" s="1848"/>
      <c r="BK211" s="1848"/>
      <c r="BL211" s="1848"/>
      <c r="BM211" s="1848"/>
      <c r="BN211" s="1848"/>
      <c r="BO211" s="1848"/>
      <c r="BP211" s="1848"/>
      <c r="BQ211" s="1848"/>
      <c r="BR211" s="1848"/>
      <c r="BS211" s="1848"/>
      <c r="BT211" s="1848"/>
      <c r="BU211" s="1848"/>
      <c r="BV211" s="1848"/>
      <c r="BW211" s="1848"/>
      <c r="BX211" s="1848"/>
      <c r="BY211" s="1848"/>
      <c r="BZ211" s="1848"/>
      <c r="CA211" s="1848"/>
      <c r="CB211" s="1848"/>
      <c r="CC211" s="1848"/>
      <c r="CD211" s="1848"/>
      <c r="CE211" s="1848"/>
      <c r="CF211" s="1848"/>
      <c r="CG211" s="1848"/>
      <c r="CH211" s="1848"/>
      <c r="CJ211" s="1848"/>
      <c r="CK211" s="1848"/>
      <c r="CL211" s="1848"/>
      <c r="CM211" s="1848"/>
      <c r="CN211" s="1848"/>
      <c r="CO211" s="1848"/>
      <c r="CP211" s="1848"/>
      <c r="CQ211" s="1848"/>
    </row>
    <row r="212" spans="2:95">
      <c r="B212" s="1"/>
      <c r="C212" s="1"/>
      <c r="D212" s="1"/>
      <c r="E212" s="1"/>
      <c r="F212" s="1"/>
      <c r="G212" s="1"/>
      <c r="H212" s="1"/>
      <c r="I212" s="1"/>
      <c r="J212" s="1"/>
      <c r="K212" s="1848"/>
      <c r="L212" s="1848"/>
      <c r="M212" s="1848"/>
      <c r="N212" s="1848"/>
      <c r="O212" s="1848"/>
      <c r="P212" s="1848"/>
      <c r="Q212" s="1848"/>
      <c r="R212" s="1848"/>
      <c r="S212" s="1848"/>
      <c r="T212" s="1848"/>
      <c r="U212" s="1848"/>
      <c r="V212" s="1848"/>
      <c r="W212" s="1848"/>
      <c r="X212" s="1848"/>
      <c r="Y212" s="1848"/>
      <c r="Z212" s="1848"/>
      <c r="AA212" s="1848"/>
      <c r="AB212" s="1848"/>
      <c r="AC212" s="1848"/>
      <c r="AD212" s="1848"/>
      <c r="AE212" s="1848"/>
      <c r="AF212" s="1848"/>
      <c r="AG212" s="1848"/>
      <c r="AH212" s="1848"/>
      <c r="AI212" s="1848"/>
      <c r="AJ212" s="1848"/>
      <c r="AK212" s="1848"/>
      <c r="AL212" s="1848"/>
      <c r="AM212" s="1848"/>
      <c r="AN212" s="1848"/>
      <c r="AO212" s="1848"/>
      <c r="AP212" s="1848"/>
      <c r="AQ212" s="1848"/>
      <c r="AR212" s="1848"/>
      <c r="AS212" s="1848"/>
      <c r="AT212" s="1848"/>
      <c r="AU212" s="1848"/>
      <c r="AV212" s="1848"/>
      <c r="AW212" s="1848"/>
      <c r="AX212" s="1848"/>
      <c r="AY212" s="1848"/>
      <c r="AZ212" s="1848"/>
      <c r="BA212" s="1848"/>
      <c r="BB212" s="1848"/>
      <c r="BC212" s="1848"/>
      <c r="BD212" s="1848"/>
      <c r="BE212" s="1848"/>
      <c r="BF212" s="1848"/>
      <c r="BG212" s="1848"/>
      <c r="BH212" s="1848"/>
      <c r="BI212" s="1848"/>
      <c r="BJ212" s="1848"/>
      <c r="BK212" s="1848"/>
      <c r="BL212" s="1848"/>
      <c r="BM212" s="1848"/>
      <c r="BN212" s="1848"/>
      <c r="BO212" s="1848"/>
      <c r="BP212" s="1848"/>
      <c r="BQ212" s="1848"/>
      <c r="BR212" s="1848"/>
      <c r="BS212" s="1848"/>
      <c r="BT212" s="1848"/>
      <c r="BU212" s="1848"/>
      <c r="BV212" s="1848"/>
      <c r="BW212" s="1848"/>
      <c r="BX212" s="1848"/>
      <c r="BY212" s="1848"/>
      <c r="BZ212" s="1848"/>
      <c r="CA212" s="1848"/>
      <c r="CB212" s="1848"/>
      <c r="CC212" s="1848"/>
      <c r="CD212" s="1848"/>
      <c r="CE212" s="1848"/>
      <c r="CF212" s="1848"/>
      <c r="CG212" s="1848"/>
      <c r="CH212" s="1848"/>
      <c r="CJ212" s="1848"/>
      <c r="CK212" s="1848"/>
      <c r="CL212" s="1848"/>
      <c r="CM212" s="1848"/>
      <c r="CN212" s="1848"/>
      <c r="CO212" s="1848"/>
      <c r="CP212" s="1848"/>
      <c r="CQ212" s="1848"/>
    </row>
    <row r="213" spans="2:95">
      <c r="B213" s="1"/>
      <c r="C213" s="1"/>
      <c r="D213" s="1"/>
      <c r="E213" s="1"/>
      <c r="F213" s="1"/>
      <c r="G213" s="1"/>
      <c r="H213" s="1"/>
      <c r="I213" s="1"/>
      <c r="J213" s="1"/>
      <c r="K213" s="1848"/>
      <c r="L213" s="1848"/>
      <c r="M213" s="1848"/>
      <c r="N213" s="1848"/>
      <c r="O213" s="1848"/>
      <c r="P213" s="1848"/>
      <c r="Q213" s="1848"/>
      <c r="R213" s="1848"/>
      <c r="S213" s="1848"/>
      <c r="T213" s="1848"/>
      <c r="U213" s="1848"/>
      <c r="V213" s="1848"/>
      <c r="W213" s="1848"/>
      <c r="X213" s="1848"/>
      <c r="Y213" s="1848"/>
      <c r="Z213" s="1848"/>
      <c r="AA213" s="1848"/>
      <c r="AB213" s="1848"/>
      <c r="AC213" s="1848"/>
      <c r="AD213" s="1848"/>
      <c r="AE213" s="1848"/>
      <c r="AF213" s="1848"/>
      <c r="AG213" s="1848"/>
      <c r="AH213" s="1848"/>
      <c r="AI213" s="1848"/>
      <c r="AJ213" s="1848"/>
      <c r="AK213" s="1848"/>
      <c r="AL213" s="1848"/>
      <c r="AM213" s="1848"/>
      <c r="AN213" s="1848"/>
      <c r="AO213" s="1848"/>
      <c r="AP213" s="1848"/>
      <c r="AQ213" s="1848"/>
      <c r="AR213" s="1848"/>
      <c r="AS213" s="1848"/>
      <c r="AT213" s="1848"/>
      <c r="AU213" s="1848"/>
      <c r="AV213" s="1848"/>
      <c r="AW213" s="1848"/>
      <c r="AX213" s="1848"/>
      <c r="AY213" s="1848"/>
      <c r="AZ213" s="1848"/>
      <c r="BA213" s="1848"/>
      <c r="BB213" s="1848"/>
      <c r="BC213" s="1848"/>
      <c r="BD213" s="1848"/>
      <c r="BE213" s="1848"/>
      <c r="BF213" s="1848"/>
      <c r="BG213" s="1848"/>
      <c r="BH213" s="1848"/>
      <c r="BI213" s="1848"/>
      <c r="BJ213" s="1848"/>
      <c r="BK213" s="1848"/>
      <c r="BL213" s="1848"/>
      <c r="BM213" s="1848"/>
      <c r="BN213" s="1848"/>
      <c r="BO213" s="1848"/>
      <c r="BP213" s="1848"/>
      <c r="BQ213" s="1848"/>
      <c r="BR213" s="1848"/>
      <c r="BS213" s="1848"/>
      <c r="BT213" s="1848"/>
      <c r="BU213" s="1848"/>
      <c r="BV213" s="1848"/>
      <c r="BW213" s="1848"/>
      <c r="BX213" s="1848"/>
      <c r="BY213" s="1848"/>
      <c r="BZ213" s="1848"/>
      <c r="CA213" s="1848"/>
      <c r="CB213" s="1848"/>
      <c r="CC213" s="1848"/>
      <c r="CD213" s="1848"/>
      <c r="CE213" s="1848"/>
      <c r="CF213" s="1848"/>
      <c r="CG213" s="1848"/>
      <c r="CH213" s="1848"/>
      <c r="CJ213" s="1848"/>
      <c r="CK213" s="1848"/>
      <c r="CL213" s="1848"/>
      <c r="CM213" s="1848"/>
      <c r="CN213" s="1848"/>
      <c r="CO213" s="1848"/>
      <c r="CP213" s="1848"/>
      <c r="CQ213" s="1848"/>
    </row>
    <row r="214" spans="2:95">
      <c r="B214" s="1"/>
      <c r="C214" s="1"/>
      <c r="D214" s="1"/>
      <c r="E214" s="1"/>
      <c r="F214" s="1"/>
      <c r="G214" s="1"/>
      <c r="H214" s="1"/>
      <c r="I214" s="1"/>
      <c r="J214" s="1"/>
      <c r="K214" s="1848"/>
      <c r="L214" s="1848"/>
      <c r="M214" s="1848"/>
      <c r="N214" s="1848"/>
      <c r="O214" s="1848"/>
      <c r="P214" s="1848"/>
      <c r="Q214" s="1848"/>
      <c r="R214" s="1848"/>
      <c r="S214" s="1848"/>
      <c r="T214" s="1848"/>
      <c r="U214" s="1848"/>
      <c r="V214" s="1848"/>
      <c r="W214" s="1848"/>
      <c r="X214" s="1848"/>
      <c r="Y214" s="1848"/>
      <c r="Z214" s="1848"/>
      <c r="AA214" s="1848"/>
      <c r="AB214" s="1848"/>
      <c r="AC214" s="1848"/>
      <c r="AD214" s="1848"/>
      <c r="AE214" s="1848"/>
      <c r="AF214" s="1848"/>
      <c r="AG214" s="1848"/>
      <c r="AH214" s="1848"/>
      <c r="AI214" s="1848"/>
      <c r="AJ214" s="1848"/>
      <c r="AK214" s="1848"/>
      <c r="AL214" s="1848"/>
      <c r="AM214" s="1848"/>
      <c r="AN214" s="1848"/>
      <c r="AO214" s="1848"/>
      <c r="AP214" s="1848"/>
      <c r="AQ214" s="1848"/>
      <c r="AR214" s="1848"/>
      <c r="AS214" s="1848"/>
      <c r="AT214" s="1848"/>
      <c r="AU214" s="1848"/>
      <c r="AV214" s="1848"/>
      <c r="AW214" s="1848"/>
      <c r="AX214" s="1848"/>
      <c r="AY214" s="1848"/>
      <c r="AZ214" s="1848"/>
      <c r="BA214" s="1848"/>
      <c r="BB214" s="1848"/>
      <c r="BC214" s="1848"/>
      <c r="BD214" s="1848"/>
      <c r="BE214" s="1848"/>
      <c r="BF214" s="1848"/>
      <c r="BG214" s="1848"/>
      <c r="BH214" s="1848"/>
      <c r="BI214" s="1848"/>
      <c r="BJ214" s="1848"/>
      <c r="BK214" s="1848"/>
      <c r="BL214" s="1848"/>
      <c r="BM214" s="1848"/>
      <c r="BN214" s="1848"/>
      <c r="BO214" s="1848"/>
      <c r="BP214" s="1848"/>
      <c r="BQ214" s="1848"/>
      <c r="BR214" s="1848"/>
      <c r="BS214" s="1848"/>
      <c r="BT214" s="1848"/>
      <c r="BU214" s="1848"/>
      <c r="BV214" s="1848"/>
      <c r="BW214" s="1848"/>
      <c r="BX214" s="1848"/>
      <c r="BY214" s="1848"/>
      <c r="BZ214" s="1848"/>
      <c r="CA214" s="1848"/>
      <c r="CB214" s="1848"/>
      <c r="CC214" s="1848"/>
      <c r="CD214" s="1848"/>
      <c r="CE214" s="1848"/>
      <c r="CF214" s="1848"/>
      <c r="CG214" s="1848"/>
      <c r="CH214" s="1848"/>
      <c r="CJ214" s="1848"/>
      <c r="CK214" s="1848"/>
      <c r="CL214" s="1848"/>
      <c r="CM214" s="1848"/>
      <c r="CN214" s="1848"/>
      <c r="CO214" s="1848"/>
      <c r="CP214" s="1848"/>
      <c r="CQ214" s="1848"/>
    </row>
    <row r="215" spans="2:95">
      <c r="B215" s="1"/>
      <c r="C215" s="1"/>
      <c r="D215" s="1"/>
      <c r="E215" s="1"/>
      <c r="F215" s="1"/>
      <c r="G215" s="1"/>
      <c r="H215" s="1"/>
      <c r="I215" s="1"/>
      <c r="J215" s="1"/>
      <c r="K215" s="1848"/>
      <c r="L215" s="1848"/>
      <c r="M215" s="1848"/>
      <c r="N215" s="1848"/>
      <c r="O215" s="1848"/>
      <c r="P215" s="1848"/>
      <c r="Q215" s="1848"/>
      <c r="R215" s="1848"/>
      <c r="S215" s="1848"/>
      <c r="T215" s="1848"/>
      <c r="U215" s="1848"/>
      <c r="V215" s="1848"/>
      <c r="W215" s="1848"/>
      <c r="X215" s="1848"/>
      <c r="Y215" s="1848"/>
      <c r="Z215" s="1848"/>
      <c r="AA215" s="1848"/>
      <c r="AB215" s="1848"/>
      <c r="AC215" s="1848"/>
      <c r="AD215" s="1848"/>
      <c r="AE215" s="1848"/>
      <c r="AF215" s="1848"/>
      <c r="AG215" s="1848"/>
      <c r="AH215" s="1848"/>
      <c r="AI215" s="1848"/>
      <c r="AJ215" s="1848"/>
      <c r="AK215" s="1848"/>
      <c r="AL215" s="1848"/>
      <c r="AM215" s="1848"/>
      <c r="AN215" s="1848"/>
      <c r="AO215" s="1848"/>
      <c r="AP215" s="1848"/>
      <c r="AQ215" s="1848"/>
      <c r="AR215" s="1848"/>
      <c r="AS215" s="1848"/>
      <c r="AT215" s="1848"/>
      <c r="AU215" s="1848"/>
      <c r="AV215" s="1848"/>
      <c r="AW215" s="1848"/>
      <c r="AX215" s="1848"/>
      <c r="AY215" s="1848"/>
      <c r="AZ215" s="1848"/>
      <c r="BA215" s="1848"/>
      <c r="BB215" s="1848"/>
      <c r="BC215" s="1848"/>
      <c r="BD215" s="1848"/>
      <c r="BE215" s="1848"/>
      <c r="BF215" s="1848"/>
      <c r="BG215" s="1848"/>
      <c r="BH215" s="1848"/>
      <c r="BI215" s="1848"/>
      <c r="BJ215" s="1848"/>
      <c r="BK215" s="1848"/>
      <c r="BL215" s="1848"/>
      <c r="BM215" s="1848"/>
      <c r="BN215" s="1848"/>
      <c r="BO215" s="1848"/>
      <c r="BP215" s="1848"/>
      <c r="BQ215" s="1848"/>
      <c r="BR215" s="1848"/>
      <c r="BS215" s="1848"/>
      <c r="BT215" s="1848"/>
      <c r="BU215" s="1848"/>
      <c r="BV215" s="1848"/>
      <c r="BW215" s="1848"/>
      <c r="BX215" s="1848"/>
      <c r="BY215" s="1848"/>
      <c r="BZ215" s="1848"/>
      <c r="CA215" s="1848"/>
      <c r="CB215" s="1848"/>
      <c r="CC215" s="1848"/>
      <c r="CD215" s="1848"/>
      <c r="CE215" s="1848"/>
      <c r="CF215" s="1848"/>
      <c r="CG215" s="1848"/>
      <c r="CH215" s="1848"/>
      <c r="CJ215" s="1848"/>
      <c r="CK215" s="1848"/>
      <c r="CL215" s="1848"/>
      <c r="CM215" s="1848"/>
      <c r="CN215" s="1848"/>
      <c r="CO215" s="1848"/>
      <c r="CP215" s="1848"/>
      <c r="CQ215" s="1848"/>
    </row>
    <row r="216" spans="2:95">
      <c r="B216" s="1"/>
      <c r="C216" s="1"/>
      <c r="D216" s="1"/>
      <c r="E216" s="1"/>
      <c r="F216" s="1"/>
      <c r="G216" s="1"/>
      <c r="H216" s="1"/>
      <c r="I216" s="1"/>
      <c r="J216" s="1"/>
      <c r="K216" s="1848"/>
      <c r="L216" s="1848"/>
      <c r="M216" s="1848"/>
      <c r="N216" s="1848"/>
      <c r="O216" s="1848"/>
      <c r="P216" s="1848"/>
      <c r="Q216" s="1848"/>
      <c r="R216" s="1848"/>
      <c r="S216" s="1848"/>
      <c r="T216" s="1848"/>
      <c r="U216" s="1848"/>
      <c r="V216" s="1848"/>
      <c r="W216" s="1848"/>
      <c r="X216" s="1848"/>
      <c r="Y216" s="1848"/>
      <c r="Z216" s="1848"/>
      <c r="AA216" s="1848"/>
      <c r="AB216" s="1848"/>
      <c r="AC216" s="1848"/>
      <c r="AD216" s="1848"/>
      <c r="AE216" s="1848"/>
      <c r="AF216" s="1848"/>
      <c r="AG216" s="1848"/>
      <c r="AH216" s="1848"/>
      <c r="AI216" s="1848"/>
      <c r="AJ216" s="1848"/>
      <c r="AK216" s="1848"/>
      <c r="AL216" s="1848"/>
      <c r="AM216" s="1848"/>
      <c r="AN216" s="1848"/>
      <c r="AO216" s="1848"/>
      <c r="AP216" s="1848"/>
      <c r="AQ216" s="1848"/>
      <c r="AR216" s="1848"/>
      <c r="AS216" s="1848"/>
      <c r="AT216" s="1848"/>
      <c r="AU216" s="1848"/>
      <c r="AV216" s="1848"/>
      <c r="AW216" s="1848"/>
      <c r="AX216" s="1848"/>
      <c r="AY216" s="1848"/>
      <c r="AZ216" s="1848"/>
      <c r="BA216" s="1848"/>
      <c r="BB216" s="1848"/>
      <c r="BC216" s="1848"/>
      <c r="BD216" s="1848"/>
      <c r="BE216" s="1848"/>
      <c r="BF216" s="1848"/>
      <c r="BG216" s="1848"/>
      <c r="BH216" s="1848"/>
      <c r="BI216" s="1848"/>
      <c r="BJ216" s="1848"/>
      <c r="BK216" s="1848"/>
      <c r="BL216" s="1848"/>
      <c r="BM216" s="1848"/>
      <c r="BN216" s="1848"/>
      <c r="BO216" s="1848"/>
      <c r="BP216" s="1848"/>
      <c r="BQ216" s="1848"/>
      <c r="BR216" s="1848"/>
      <c r="BS216" s="1848"/>
      <c r="BT216" s="1848"/>
      <c r="BU216" s="1848"/>
      <c r="BV216" s="1848"/>
      <c r="BW216" s="1848"/>
      <c r="BX216" s="1848"/>
      <c r="BY216" s="1848"/>
      <c r="BZ216" s="1848"/>
      <c r="CA216" s="1848"/>
      <c r="CB216" s="1848"/>
      <c r="CC216" s="1848"/>
      <c r="CD216" s="1848"/>
      <c r="CE216" s="1848"/>
      <c r="CF216" s="1848"/>
      <c r="CG216" s="1848"/>
      <c r="CH216" s="1848"/>
      <c r="CJ216" s="1848"/>
      <c r="CK216" s="1848"/>
      <c r="CL216" s="1848"/>
      <c r="CM216" s="1848"/>
      <c r="CN216" s="1848"/>
      <c r="CO216" s="1848"/>
      <c r="CP216" s="1848"/>
      <c r="CQ216" s="1848"/>
    </row>
    <row r="217" spans="2:95">
      <c r="B217" s="1"/>
      <c r="C217" s="1"/>
      <c r="D217" s="1"/>
      <c r="E217" s="1"/>
      <c r="F217" s="1"/>
      <c r="G217" s="1"/>
      <c r="H217" s="1"/>
      <c r="I217" s="1"/>
      <c r="J217" s="1"/>
      <c r="K217" s="1848"/>
      <c r="L217" s="1848"/>
      <c r="M217" s="1848"/>
      <c r="N217" s="1848"/>
      <c r="O217" s="1848"/>
      <c r="P217" s="1848"/>
      <c r="Q217" s="1848"/>
      <c r="R217" s="1848"/>
      <c r="S217" s="1848"/>
      <c r="T217" s="1848"/>
      <c r="U217" s="1848"/>
      <c r="V217" s="1848"/>
      <c r="W217" s="1848"/>
      <c r="X217" s="1848"/>
      <c r="Y217" s="1848"/>
      <c r="Z217" s="1848"/>
      <c r="AA217" s="1848"/>
      <c r="AB217" s="1848"/>
      <c r="AC217" s="1848"/>
      <c r="AD217" s="1848"/>
      <c r="AE217" s="1848"/>
      <c r="AF217" s="1848"/>
      <c r="AG217" s="1848"/>
      <c r="AH217" s="1848"/>
      <c r="AI217" s="1848"/>
      <c r="AJ217" s="1848"/>
      <c r="AK217" s="1848"/>
      <c r="AL217" s="1848"/>
      <c r="AM217" s="1848"/>
      <c r="AN217" s="1848"/>
      <c r="AO217" s="1848"/>
      <c r="AP217" s="1848"/>
      <c r="AQ217" s="1848"/>
      <c r="AR217" s="1848"/>
      <c r="AS217" s="1848"/>
      <c r="AT217" s="1848"/>
      <c r="AU217" s="1848"/>
      <c r="AV217" s="1848"/>
      <c r="AW217" s="1848"/>
      <c r="AX217" s="1848"/>
      <c r="AY217" s="1848"/>
      <c r="AZ217" s="1848"/>
      <c r="BA217" s="1848"/>
      <c r="BB217" s="1848"/>
      <c r="BC217" s="1848"/>
      <c r="BD217" s="1848"/>
      <c r="BE217" s="1848"/>
      <c r="BF217" s="1848"/>
      <c r="BG217" s="1848"/>
      <c r="BH217" s="1848"/>
      <c r="BI217" s="1848"/>
      <c r="BJ217" s="1848"/>
      <c r="BK217" s="1848"/>
      <c r="BL217" s="1848"/>
      <c r="BM217" s="1848"/>
      <c r="BN217" s="1848"/>
      <c r="BO217" s="1848"/>
      <c r="BP217" s="1848"/>
      <c r="BQ217" s="1848"/>
      <c r="BR217" s="1848"/>
      <c r="BS217" s="1848"/>
      <c r="BT217" s="1848"/>
      <c r="BU217" s="1848"/>
      <c r="BV217" s="1848"/>
      <c r="BW217" s="1848"/>
      <c r="BX217" s="1848"/>
      <c r="BY217" s="1848"/>
      <c r="BZ217" s="1848"/>
      <c r="CA217" s="1848"/>
      <c r="CB217" s="1848"/>
      <c r="CC217" s="1848"/>
      <c r="CD217" s="1848"/>
      <c r="CE217" s="1848"/>
      <c r="CF217" s="1848"/>
      <c r="CG217" s="1848"/>
      <c r="CH217" s="1848"/>
      <c r="CJ217" s="1848"/>
      <c r="CK217" s="1848"/>
      <c r="CL217" s="1848"/>
      <c r="CM217" s="1848"/>
      <c r="CN217" s="1848"/>
      <c r="CO217" s="1848"/>
      <c r="CP217" s="1848"/>
      <c r="CQ217" s="1848"/>
    </row>
    <row r="218" spans="2:95">
      <c r="B218" s="1"/>
      <c r="C218" s="1"/>
      <c r="D218" s="1"/>
      <c r="E218" s="1"/>
      <c r="F218" s="1"/>
      <c r="G218" s="1"/>
      <c r="H218" s="1"/>
      <c r="I218" s="1"/>
      <c r="J218" s="1"/>
      <c r="K218" s="1848"/>
      <c r="L218" s="1848"/>
      <c r="M218" s="1848"/>
      <c r="N218" s="1848"/>
      <c r="O218" s="1848"/>
      <c r="P218" s="1848"/>
      <c r="Q218" s="1848"/>
      <c r="R218" s="1848"/>
      <c r="S218" s="1848"/>
      <c r="T218" s="1848"/>
      <c r="U218" s="1848"/>
      <c r="V218" s="1848"/>
      <c r="W218" s="1848"/>
      <c r="X218" s="1848"/>
      <c r="Y218" s="1848"/>
      <c r="Z218" s="1848"/>
      <c r="AA218" s="1848"/>
      <c r="AB218" s="1848"/>
      <c r="AC218" s="1848"/>
      <c r="AD218" s="1848"/>
      <c r="AE218" s="1848"/>
      <c r="AF218" s="1848"/>
      <c r="AG218" s="1848"/>
      <c r="AH218" s="1848"/>
      <c r="AI218" s="1848"/>
      <c r="AJ218" s="1848"/>
      <c r="AK218" s="1848"/>
      <c r="AL218" s="1848"/>
      <c r="AM218" s="1848"/>
      <c r="AN218" s="1848"/>
      <c r="AO218" s="1848"/>
      <c r="AP218" s="1848"/>
      <c r="AQ218" s="1848"/>
      <c r="AR218" s="1848"/>
      <c r="AS218" s="1848"/>
      <c r="AT218" s="1848"/>
      <c r="AU218" s="1848"/>
      <c r="AV218" s="1848"/>
      <c r="AW218" s="1848"/>
      <c r="AX218" s="1848"/>
      <c r="AY218" s="1848"/>
      <c r="AZ218" s="1848"/>
      <c r="BA218" s="1848"/>
      <c r="BB218" s="1848"/>
      <c r="BC218" s="1848"/>
      <c r="BD218" s="1848"/>
      <c r="BE218" s="1848"/>
      <c r="BF218" s="1848"/>
      <c r="BG218" s="1848"/>
      <c r="BH218" s="1848"/>
      <c r="BI218" s="1848"/>
      <c r="BJ218" s="1848"/>
      <c r="BK218" s="1848"/>
      <c r="BL218" s="1848"/>
      <c r="BM218" s="1848"/>
      <c r="BN218" s="1848"/>
      <c r="BO218" s="1848"/>
      <c r="BP218" s="1848"/>
      <c r="BQ218" s="1848"/>
      <c r="BR218" s="1848"/>
      <c r="BS218" s="1848"/>
      <c r="BT218" s="1848"/>
      <c r="BU218" s="1848"/>
      <c r="BV218" s="1848"/>
      <c r="BW218" s="1848"/>
      <c r="BX218" s="1848"/>
      <c r="BY218" s="1848"/>
      <c r="BZ218" s="1848"/>
      <c r="CA218" s="1848"/>
      <c r="CB218" s="1848"/>
      <c r="CC218" s="1848"/>
      <c r="CD218" s="1848"/>
      <c r="CE218" s="1848"/>
      <c r="CF218" s="1848"/>
      <c r="CG218" s="1848"/>
      <c r="CH218" s="1848"/>
      <c r="CJ218" s="1848"/>
      <c r="CK218" s="1848"/>
      <c r="CL218" s="1848"/>
      <c r="CM218" s="1848"/>
      <c r="CN218" s="1848"/>
      <c r="CO218" s="1848"/>
      <c r="CP218" s="1848"/>
      <c r="CQ218" s="1848"/>
    </row>
    <row r="219" spans="2:95">
      <c r="B219" s="1"/>
      <c r="C219" s="1"/>
      <c r="D219" s="1"/>
      <c r="E219" s="1"/>
      <c r="F219" s="1"/>
      <c r="G219" s="1"/>
      <c r="H219" s="1"/>
      <c r="I219" s="1"/>
      <c r="J219" s="1"/>
      <c r="K219" s="1848"/>
      <c r="L219" s="1848"/>
      <c r="M219" s="1848"/>
      <c r="N219" s="1848"/>
      <c r="O219" s="1848"/>
      <c r="P219" s="1848"/>
      <c r="Q219" s="1848"/>
      <c r="R219" s="1848"/>
      <c r="S219" s="1848"/>
      <c r="T219" s="1848"/>
      <c r="U219" s="1848"/>
      <c r="V219" s="1848"/>
      <c r="W219" s="1848"/>
      <c r="X219" s="1848"/>
      <c r="Y219" s="1848"/>
      <c r="Z219" s="1848"/>
      <c r="AA219" s="1848"/>
      <c r="AB219" s="1848"/>
      <c r="AC219" s="1848"/>
      <c r="AD219" s="1848"/>
      <c r="AE219" s="1848"/>
      <c r="AF219" s="1848"/>
      <c r="AG219" s="1848"/>
      <c r="AH219" s="1848"/>
      <c r="AI219" s="1848"/>
      <c r="AJ219" s="1848"/>
      <c r="AK219" s="1848"/>
      <c r="AL219" s="1848"/>
      <c r="AM219" s="1848"/>
      <c r="AN219" s="1848"/>
      <c r="AO219" s="1848"/>
      <c r="AP219" s="1848"/>
      <c r="AQ219" s="1848"/>
      <c r="AR219" s="1848"/>
      <c r="AS219" s="1848"/>
      <c r="AT219" s="1848"/>
      <c r="AU219" s="1848"/>
      <c r="AV219" s="1848"/>
      <c r="AW219" s="1848"/>
      <c r="AX219" s="1848"/>
      <c r="AY219" s="1848"/>
      <c r="AZ219" s="1848"/>
      <c r="BA219" s="1848"/>
      <c r="BB219" s="1848"/>
      <c r="BC219" s="1848"/>
      <c r="BD219" s="1848"/>
      <c r="BE219" s="1848"/>
      <c r="BF219" s="1848"/>
      <c r="BG219" s="1848"/>
      <c r="BH219" s="1848"/>
      <c r="BI219" s="1848"/>
      <c r="BJ219" s="1848"/>
      <c r="BK219" s="1848"/>
      <c r="BL219" s="1848"/>
      <c r="BM219" s="1848"/>
      <c r="BN219" s="1848"/>
      <c r="BO219" s="1848"/>
      <c r="BP219" s="1848"/>
      <c r="BQ219" s="1848"/>
      <c r="BR219" s="1848"/>
      <c r="BS219" s="1848"/>
      <c r="BT219" s="1848"/>
      <c r="BU219" s="1848"/>
      <c r="BV219" s="1848"/>
      <c r="BW219" s="1848"/>
      <c r="BX219" s="1848"/>
      <c r="BY219" s="1848"/>
      <c r="BZ219" s="1848"/>
      <c r="CA219" s="1848"/>
      <c r="CB219" s="1848"/>
      <c r="CC219" s="1848"/>
      <c r="CD219" s="1848"/>
      <c r="CE219" s="1848"/>
      <c r="CF219" s="1848"/>
      <c r="CG219" s="1848"/>
      <c r="CH219" s="1848"/>
      <c r="CJ219" s="1848"/>
      <c r="CK219" s="1848"/>
      <c r="CL219" s="1848"/>
      <c r="CM219" s="1848"/>
      <c r="CN219" s="1848"/>
      <c r="CO219" s="1848"/>
      <c r="CP219" s="1848"/>
      <c r="CQ219" s="1848"/>
    </row>
    <row r="220" spans="2:95">
      <c r="B220" s="1"/>
      <c r="C220" s="1"/>
      <c r="D220" s="1"/>
      <c r="E220" s="1"/>
      <c r="F220" s="1"/>
      <c r="G220" s="1"/>
      <c r="H220" s="1"/>
      <c r="I220" s="1"/>
      <c r="J220" s="1"/>
      <c r="K220" s="1848"/>
      <c r="L220" s="1848"/>
      <c r="M220" s="1848"/>
      <c r="N220" s="1848"/>
      <c r="O220" s="1848"/>
      <c r="P220" s="1848"/>
      <c r="Q220" s="1848"/>
      <c r="R220" s="1848"/>
      <c r="S220" s="1848"/>
      <c r="T220" s="1848"/>
      <c r="U220" s="1848"/>
      <c r="V220" s="1848"/>
      <c r="W220" s="1848"/>
      <c r="X220" s="1848"/>
      <c r="Y220" s="1848"/>
      <c r="Z220" s="1848"/>
      <c r="AA220" s="1848"/>
      <c r="AB220" s="1848"/>
      <c r="AC220" s="1848"/>
      <c r="AD220" s="1848"/>
      <c r="AE220" s="1848"/>
      <c r="AF220" s="1848"/>
      <c r="AG220" s="1848"/>
      <c r="AH220" s="1848"/>
      <c r="AI220" s="1848"/>
      <c r="AJ220" s="1848"/>
      <c r="AK220" s="1848"/>
      <c r="AL220" s="1848"/>
      <c r="AM220" s="1848"/>
      <c r="AN220" s="1848"/>
      <c r="AO220" s="1848"/>
      <c r="AP220" s="1848"/>
      <c r="AQ220" s="1848"/>
      <c r="AR220" s="1848"/>
      <c r="AS220" s="1848"/>
      <c r="AT220" s="1848"/>
      <c r="AU220" s="1848"/>
      <c r="AV220" s="1848"/>
      <c r="AW220" s="1848"/>
      <c r="AX220" s="1848"/>
      <c r="AY220" s="1848"/>
      <c r="AZ220" s="1848"/>
      <c r="BA220" s="1848"/>
      <c r="BB220" s="1848"/>
      <c r="BC220" s="1848"/>
      <c r="BD220" s="1848"/>
      <c r="BE220" s="1848"/>
      <c r="BF220" s="1848"/>
      <c r="BG220" s="1848"/>
      <c r="BH220" s="1848"/>
      <c r="BI220" s="1848"/>
      <c r="BJ220" s="1848"/>
      <c r="BK220" s="1848"/>
      <c r="BL220" s="1848"/>
      <c r="BM220" s="1848"/>
      <c r="BN220" s="1848"/>
      <c r="BO220" s="1848"/>
      <c r="BP220" s="1848"/>
      <c r="BQ220" s="1848"/>
      <c r="BR220" s="1848"/>
      <c r="BS220" s="1848"/>
      <c r="BT220" s="1848"/>
      <c r="BU220" s="1848"/>
      <c r="BV220" s="1848"/>
      <c r="BW220" s="1848"/>
      <c r="BX220" s="1848"/>
      <c r="BY220" s="1848"/>
      <c r="BZ220" s="1848"/>
      <c r="CA220" s="1848"/>
      <c r="CB220" s="1848"/>
      <c r="CC220" s="1848"/>
      <c r="CD220" s="1848"/>
      <c r="CE220" s="1848"/>
      <c r="CF220" s="1848"/>
      <c r="CG220" s="1848"/>
      <c r="CH220" s="1848"/>
      <c r="CJ220" s="1848"/>
      <c r="CK220" s="1848"/>
      <c r="CL220" s="1848"/>
      <c r="CM220" s="1848"/>
      <c r="CN220" s="1848"/>
      <c r="CO220" s="1848"/>
      <c r="CP220" s="1848"/>
      <c r="CQ220" s="1848"/>
    </row>
    <row r="221" spans="2:95">
      <c r="B221" s="1"/>
      <c r="C221" s="1"/>
      <c r="D221" s="1"/>
      <c r="E221" s="1"/>
      <c r="F221" s="1"/>
      <c r="G221" s="1"/>
      <c r="H221" s="1"/>
      <c r="I221" s="1"/>
      <c r="J221" s="1"/>
      <c r="K221" s="1848"/>
      <c r="L221" s="1848"/>
      <c r="M221" s="1848"/>
      <c r="N221" s="1848"/>
      <c r="O221" s="1848"/>
      <c r="P221" s="1848"/>
      <c r="Q221" s="1848"/>
      <c r="R221" s="1848"/>
      <c r="S221" s="1848"/>
      <c r="T221" s="1848"/>
      <c r="U221" s="1848"/>
      <c r="V221" s="1848"/>
      <c r="W221" s="1848"/>
      <c r="X221" s="1848"/>
      <c r="Y221" s="1848"/>
      <c r="Z221" s="1848"/>
      <c r="AA221" s="1848"/>
      <c r="AB221" s="1848"/>
      <c r="AC221" s="1848"/>
      <c r="AD221" s="1848"/>
      <c r="AE221" s="1848"/>
      <c r="AF221" s="1848"/>
      <c r="AG221" s="1848"/>
      <c r="AH221" s="1848"/>
      <c r="AI221" s="1848"/>
      <c r="AJ221" s="1848"/>
      <c r="AK221" s="1848"/>
      <c r="AL221" s="1848"/>
      <c r="AM221" s="1848"/>
      <c r="AN221" s="1848"/>
      <c r="AO221" s="1848"/>
      <c r="AP221" s="1848"/>
      <c r="AQ221" s="1848"/>
      <c r="AR221" s="1848"/>
      <c r="AS221" s="1848"/>
      <c r="AT221" s="1848"/>
      <c r="AU221" s="1848"/>
      <c r="AV221" s="1848"/>
      <c r="AW221" s="1848"/>
      <c r="AX221" s="1848"/>
      <c r="AY221" s="1848"/>
      <c r="AZ221" s="1848"/>
      <c r="BA221" s="1848"/>
      <c r="BB221" s="1848"/>
      <c r="BC221" s="1848"/>
      <c r="BD221" s="1848"/>
      <c r="BE221" s="1848"/>
      <c r="BF221" s="1848"/>
      <c r="BG221" s="1848"/>
      <c r="BH221" s="1848"/>
      <c r="BI221" s="1848"/>
      <c r="BJ221" s="1848"/>
      <c r="BK221" s="1848"/>
      <c r="BL221" s="1848"/>
      <c r="BM221" s="1848"/>
      <c r="BN221" s="1848"/>
      <c r="BO221" s="1848"/>
      <c r="BP221" s="1848"/>
      <c r="BQ221" s="1848"/>
      <c r="BR221" s="1848"/>
      <c r="BS221" s="1848"/>
      <c r="BT221" s="1848"/>
      <c r="BU221" s="1848"/>
      <c r="BV221" s="1848"/>
      <c r="BW221" s="1848"/>
      <c r="BX221" s="1848"/>
      <c r="BY221" s="1848"/>
      <c r="BZ221" s="1848"/>
      <c r="CA221" s="1848"/>
      <c r="CB221" s="1848"/>
      <c r="CC221" s="1848"/>
      <c r="CD221" s="1848"/>
      <c r="CE221" s="1848"/>
      <c r="CF221" s="1848"/>
      <c r="CG221" s="1848"/>
      <c r="CH221" s="1848"/>
      <c r="CJ221" s="1848"/>
      <c r="CK221" s="1848"/>
      <c r="CL221" s="1848"/>
      <c r="CM221" s="1848"/>
      <c r="CN221" s="1848"/>
      <c r="CO221" s="1848"/>
      <c r="CP221" s="1848"/>
      <c r="CQ221" s="1848"/>
    </row>
    <row r="222" spans="2:95">
      <c r="B222" s="1"/>
      <c r="C222" s="1"/>
      <c r="D222" s="1"/>
      <c r="E222" s="1"/>
      <c r="F222" s="1"/>
      <c r="G222" s="1"/>
      <c r="H222" s="1"/>
      <c r="I222" s="1"/>
      <c r="J222" s="1"/>
      <c r="K222" s="1848"/>
      <c r="L222" s="1848"/>
      <c r="M222" s="1848"/>
      <c r="N222" s="1848"/>
      <c r="O222" s="1848"/>
      <c r="P222" s="1848"/>
      <c r="Q222" s="1848"/>
      <c r="R222" s="1848"/>
      <c r="S222" s="1848"/>
      <c r="T222" s="1848"/>
      <c r="U222" s="1848"/>
      <c r="V222" s="1848"/>
      <c r="W222" s="1848"/>
      <c r="X222" s="1848"/>
      <c r="Y222" s="1848"/>
      <c r="Z222" s="1848"/>
      <c r="AA222" s="1848"/>
      <c r="AB222" s="1848"/>
      <c r="AC222" s="1848"/>
      <c r="AD222" s="1848"/>
      <c r="AE222" s="1848"/>
      <c r="AF222" s="1848"/>
      <c r="AG222" s="1848"/>
      <c r="AH222" s="1848"/>
      <c r="AI222" s="1848"/>
      <c r="AJ222" s="1848"/>
      <c r="AK222" s="1848"/>
      <c r="AL222" s="1848"/>
      <c r="AM222" s="1848"/>
      <c r="AN222" s="1848"/>
      <c r="AO222" s="1848"/>
      <c r="AP222" s="1848"/>
      <c r="AQ222" s="1848"/>
      <c r="AR222" s="1848"/>
      <c r="AS222" s="1848"/>
      <c r="AT222" s="1848"/>
      <c r="AU222" s="1848"/>
      <c r="AV222" s="1848"/>
      <c r="AW222" s="1848"/>
      <c r="AX222" s="1848"/>
      <c r="AY222" s="1848"/>
      <c r="AZ222" s="1848"/>
      <c r="BA222" s="1848"/>
      <c r="BB222" s="1848"/>
      <c r="BC222" s="1848"/>
      <c r="BD222" s="1848"/>
      <c r="BE222" s="1848"/>
      <c r="BF222" s="1848"/>
      <c r="BG222" s="1848"/>
      <c r="BH222" s="1848"/>
      <c r="BI222" s="1848"/>
      <c r="BJ222" s="1848"/>
      <c r="BK222" s="1848"/>
      <c r="BL222" s="1848"/>
      <c r="BM222" s="1848"/>
      <c r="BN222" s="1848"/>
      <c r="BO222" s="1848"/>
      <c r="BP222" s="1848"/>
      <c r="BQ222" s="1848"/>
      <c r="BR222" s="1848"/>
      <c r="BS222" s="1848"/>
      <c r="BT222" s="1848"/>
      <c r="BU222" s="1848"/>
      <c r="BV222" s="1848"/>
      <c r="BW222" s="1848"/>
      <c r="BX222" s="1848"/>
      <c r="BY222" s="1848"/>
      <c r="BZ222" s="1848"/>
      <c r="CA222" s="1848"/>
      <c r="CB222" s="1848"/>
      <c r="CC222" s="1848"/>
      <c r="CD222" s="1848"/>
      <c r="CE222" s="1848"/>
      <c r="CF222" s="1848"/>
      <c r="CG222" s="1848"/>
      <c r="CH222" s="1848"/>
      <c r="CJ222" s="1848"/>
      <c r="CK222" s="1848"/>
      <c r="CL222" s="1848"/>
      <c r="CM222" s="1848"/>
      <c r="CN222" s="1848"/>
      <c r="CO222" s="1848"/>
      <c r="CP222" s="1848"/>
      <c r="CQ222" s="1848"/>
    </row>
    <row r="223" spans="2:95">
      <c r="B223" s="1"/>
      <c r="C223" s="1"/>
      <c r="D223" s="1"/>
      <c r="E223" s="1"/>
      <c r="F223" s="1"/>
      <c r="G223" s="1"/>
      <c r="H223" s="1"/>
      <c r="I223" s="1"/>
      <c r="J223" s="1"/>
      <c r="K223" s="1848"/>
      <c r="L223" s="1848"/>
      <c r="M223" s="1848"/>
      <c r="N223" s="1848"/>
      <c r="O223" s="1848"/>
      <c r="P223" s="1848"/>
      <c r="Q223" s="1848"/>
      <c r="R223" s="1848"/>
      <c r="S223" s="1848"/>
      <c r="T223" s="1848"/>
      <c r="U223" s="1848"/>
      <c r="V223" s="1848"/>
      <c r="W223" s="1848"/>
      <c r="X223" s="1848"/>
      <c r="Y223" s="1848"/>
      <c r="Z223" s="1848"/>
      <c r="AA223" s="1848"/>
      <c r="AB223" s="1848"/>
      <c r="AC223" s="1848"/>
      <c r="AD223" s="1848"/>
      <c r="AE223" s="1848"/>
      <c r="AF223" s="1848"/>
      <c r="AG223" s="1848"/>
      <c r="AH223" s="1848"/>
      <c r="AI223" s="1848"/>
      <c r="AJ223" s="1848"/>
      <c r="AK223" s="1848"/>
      <c r="AL223" s="1848"/>
      <c r="AM223" s="1848"/>
      <c r="AN223" s="1848"/>
      <c r="AO223" s="1848"/>
      <c r="AP223" s="1848"/>
      <c r="AQ223" s="1848"/>
      <c r="AR223" s="1848"/>
      <c r="AS223" s="1848"/>
      <c r="AT223" s="1848"/>
      <c r="AU223" s="1848"/>
      <c r="AV223" s="1848"/>
      <c r="AW223" s="1848"/>
      <c r="AX223" s="1848"/>
      <c r="AY223" s="1848"/>
      <c r="AZ223" s="1848"/>
      <c r="BA223" s="1848"/>
      <c r="BB223" s="1848"/>
      <c r="BC223" s="1848"/>
      <c r="BD223" s="1848"/>
      <c r="BE223" s="1848"/>
      <c r="BF223" s="1848"/>
      <c r="BG223" s="1848"/>
      <c r="BH223" s="1848"/>
      <c r="BI223" s="1848"/>
      <c r="BJ223" s="1848"/>
      <c r="BK223" s="1848"/>
      <c r="BL223" s="1848"/>
      <c r="BM223" s="1848"/>
      <c r="BN223" s="1848"/>
      <c r="BO223" s="1848"/>
      <c r="BP223" s="1848"/>
      <c r="BQ223" s="1848"/>
      <c r="BR223" s="1848"/>
      <c r="BS223" s="1848"/>
      <c r="BT223" s="1848"/>
      <c r="BU223" s="1848"/>
      <c r="BV223" s="1848"/>
      <c r="BW223" s="1848"/>
      <c r="BX223" s="1848"/>
      <c r="BY223" s="1848"/>
      <c r="BZ223" s="1848"/>
      <c r="CA223" s="1848"/>
      <c r="CB223" s="1848"/>
      <c r="CC223" s="1848"/>
      <c r="CD223" s="1848"/>
      <c r="CE223" s="1848"/>
      <c r="CF223" s="1848"/>
      <c r="CG223" s="1848"/>
      <c r="CH223" s="1848"/>
      <c r="CJ223" s="1848"/>
      <c r="CK223" s="1848"/>
      <c r="CL223" s="1848"/>
      <c r="CM223" s="1848"/>
      <c r="CN223" s="1848"/>
      <c r="CO223" s="1848"/>
      <c r="CP223" s="1848"/>
      <c r="CQ223" s="1848"/>
    </row>
    <row r="224" spans="2:95">
      <c r="B224" s="1"/>
      <c r="C224" s="1"/>
      <c r="D224" s="1"/>
      <c r="E224" s="1"/>
      <c r="F224" s="1"/>
      <c r="G224" s="1"/>
      <c r="H224" s="1"/>
      <c r="I224" s="1"/>
      <c r="J224" s="1"/>
      <c r="K224" s="1848"/>
      <c r="L224" s="1848"/>
      <c r="M224" s="1848"/>
      <c r="N224" s="1848"/>
      <c r="O224" s="1848"/>
      <c r="P224" s="1848"/>
      <c r="Q224" s="1848"/>
      <c r="R224" s="1848"/>
      <c r="S224" s="1848"/>
      <c r="T224" s="1848"/>
      <c r="U224" s="1848"/>
      <c r="V224" s="1848"/>
      <c r="W224" s="1848"/>
      <c r="X224" s="1848"/>
      <c r="Y224" s="1848"/>
      <c r="Z224" s="1848"/>
      <c r="AA224" s="1848"/>
      <c r="AB224" s="1848"/>
      <c r="AC224" s="1848"/>
      <c r="AD224" s="1848"/>
      <c r="AE224" s="1848"/>
      <c r="AF224" s="1848"/>
      <c r="AG224" s="1848"/>
      <c r="AH224" s="1848"/>
      <c r="AI224" s="1848"/>
      <c r="AJ224" s="1848"/>
      <c r="AK224" s="1848"/>
      <c r="AL224" s="1848"/>
      <c r="AM224" s="1848"/>
      <c r="AN224" s="1848"/>
      <c r="AO224" s="1848"/>
      <c r="AP224" s="1848"/>
      <c r="AQ224" s="1848"/>
      <c r="AR224" s="1848"/>
      <c r="AS224" s="1848"/>
      <c r="AT224" s="1848"/>
      <c r="AU224" s="1848"/>
      <c r="AV224" s="1848"/>
      <c r="AW224" s="1848"/>
      <c r="AX224" s="1848"/>
      <c r="AY224" s="1848"/>
      <c r="AZ224" s="1848"/>
      <c r="BA224" s="1848"/>
      <c r="BB224" s="1848"/>
      <c r="BC224" s="1848"/>
      <c r="BD224" s="1848"/>
      <c r="BE224" s="1848"/>
      <c r="BF224" s="1848"/>
      <c r="BG224" s="1848"/>
      <c r="BH224" s="1848"/>
      <c r="BI224" s="1848"/>
      <c r="BJ224" s="1848"/>
      <c r="BK224" s="1848"/>
      <c r="BL224" s="1848"/>
      <c r="BM224" s="1848"/>
      <c r="BN224" s="1848"/>
      <c r="BO224" s="1848"/>
      <c r="BP224" s="1848"/>
      <c r="BQ224" s="1848"/>
      <c r="BR224" s="1848"/>
      <c r="BS224" s="1848"/>
      <c r="BT224" s="1848"/>
      <c r="BU224" s="1848"/>
      <c r="BV224" s="1848"/>
      <c r="BW224" s="1848"/>
      <c r="BX224" s="1848"/>
      <c r="BY224" s="1848"/>
      <c r="BZ224" s="1848"/>
      <c r="CA224" s="1848"/>
      <c r="CB224" s="1848"/>
      <c r="CC224" s="1848"/>
      <c r="CD224" s="1848"/>
      <c r="CE224" s="1848"/>
      <c r="CF224" s="1848"/>
      <c r="CG224" s="1848"/>
      <c r="CH224" s="1848"/>
      <c r="CJ224" s="1848"/>
      <c r="CK224" s="1848"/>
      <c r="CL224" s="1848"/>
      <c r="CM224" s="1848"/>
      <c r="CN224" s="1848"/>
      <c r="CO224" s="1848"/>
      <c r="CP224" s="1848"/>
      <c r="CQ224" s="1848"/>
    </row>
    <row r="225" spans="2:95">
      <c r="B225" s="1"/>
      <c r="C225" s="1"/>
      <c r="D225" s="1"/>
      <c r="E225" s="1"/>
      <c r="F225" s="1"/>
      <c r="G225" s="1"/>
      <c r="H225" s="1"/>
      <c r="I225" s="1"/>
      <c r="J225" s="1"/>
      <c r="K225" s="1848"/>
      <c r="L225" s="1848"/>
      <c r="M225" s="1848"/>
      <c r="N225" s="1848"/>
      <c r="O225" s="1848"/>
      <c r="P225" s="1848"/>
      <c r="Q225" s="1848"/>
      <c r="R225" s="1848"/>
      <c r="S225" s="1848"/>
      <c r="T225" s="1848"/>
      <c r="U225" s="1848"/>
      <c r="V225" s="1848"/>
      <c r="W225" s="1848"/>
      <c r="X225" s="1848"/>
      <c r="Y225" s="1848"/>
      <c r="Z225" s="1848"/>
      <c r="AA225" s="1848"/>
      <c r="AB225" s="1848"/>
      <c r="AC225" s="1848"/>
      <c r="AD225" s="1848"/>
      <c r="AE225" s="1848"/>
      <c r="AF225" s="1848"/>
      <c r="AG225" s="1848"/>
      <c r="AH225" s="1848"/>
      <c r="AI225" s="1848"/>
      <c r="AJ225" s="1848"/>
      <c r="AK225" s="1848"/>
      <c r="AL225" s="1848"/>
      <c r="AM225" s="1848"/>
      <c r="AN225" s="1848"/>
      <c r="AO225" s="1848"/>
      <c r="AP225" s="1848"/>
      <c r="AQ225" s="1848"/>
      <c r="AR225" s="1848"/>
      <c r="AS225" s="1848"/>
      <c r="AT225" s="1848"/>
      <c r="AU225" s="1848"/>
      <c r="AV225" s="1848"/>
      <c r="AW225" s="1848"/>
      <c r="AX225" s="1848"/>
      <c r="AY225" s="1848"/>
      <c r="AZ225" s="1848"/>
      <c r="BA225" s="1848"/>
      <c r="BB225" s="1848"/>
      <c r="BC225" s="1848"/>
      <c r="BD225" s="1848"/>
      <c r="BE225" s="1848"/>
      <c r="BF225" s="1848"/>
      <c r="BG225" s="1848"/>
      <c r="BH225" s="1848"/>
      <c r="BI225" s="1848"/>
      <c r="BJ225" s="1848"/>
      <c r="BK225" s="1848"/>
      <c r="BL225" s="1848"/>
      <c r="BM225" s="1848"/>
      <c r="BN225" s="1848"/>
      <c r="BO225" s="1848"/>
      <c r="BP225" s="1848"/>
      <c r="BQ225" s="1848"/>
      <c r="BR225" s="1848"/>
      <c r="BS225" s="1848"/>
      <c r="BT225" s="1848"/>
      <c r="BU225" s="1848"/>
      <c r="BV225" s="1848"/>
      <c r="BW225" s="1848"/>
      <c r="BX225" s="1848"/>
      <c r="BY225" s="1848"/>
      <c r="BZ225" s="1848"/>
      <c r="CA225" s="1848"/>
      <c r="CB225" s="1848"/>
      <c r="CC225" s="1848"/>
      <c r="CD225" s="1848"/>
      <c r="CE225" s="1848"/>
      <c r="CF225" s="1848"/>
      <c r="CG225" s="1848"/>
      <c r="CH225" s="1848"/>
      <c r="CJ225" s="1848"/>
      <c r="CK225" s="1848"/>
      <c r="CL225" s="1848"/>
      <c r="CM225" s="1848"/>
      <c r="CN225" s="1848"/>
      <c r="CO225" s="1848"/>
      <c r="CP225" s="1848"/>
      <c r="CQ225" s="1848"/>
    </row>
    <row r="226" spans="2:95">
      <c r="B226" s="1"/>
      <c r="C226" s="1"/>
      <c r="D226" s="1"/>
      <c r="E226" s="1"/>
      <c r="F226" s="1"/>
      <c r="G226" s="1"/>
      <c r="H226" s="1"/>
      <c r="I226" s="1"/>
      <c r="J226" s="1"/>
      <c r="K226" s="1848"/>
      <c r="L226" s="1848"/>
      <c r="M226" s="1848"/>
      <c r="N226" s="1848"/>
      <c r="O226" s="1848"/>
      <c r="P226" s="1848"/>
      <c r="Q226" s="1848"/>
      <c r="R226" s="1848"/>
      <c r="S226" s="1848"/>
      <c r="T226" s="1848"/>
      <c r="U226" s="1848"/>
      <c r="V226" s="1848"/>
      <c r="W226" s="1848"/>
      <c r="X226" s="1848"/>
      <c r="Y226" s="1848"/>
      <c r="Z226" s="1848"/>
      <c r="AA226" s="1848"/>
      <c r="AB226" s="1848"/>
      <c r="AC226" s="1848"/>
      <c r="AD226" s="1848"/>
      <c r="AE226" s="1848"/>
      <c r="AF226" s="1848"/>
      <c r="AG226" s="1848"/>
      <c r="AH226" s="1848"/>
      <c r="AI226" s="1848"/>
      <c r="AJ226" s="1848"/>
      <c r="AK226" s="1848"/>
      <c r="AL226" s="1848"/>
      <c r="AM226" s="1848"/>
      <c r="AN226" s="1848"/>
      <c r="AO226" s="1848"/>
      <c r="AP226" s="1848"/>
      <c r="AQ226" s="1848"/>
      <c r="AR226" s="1848"/>
      <c r="AS226" s="1848"/>
      <c r="AT226" s="1848"/>
      <c r="AU226" s="1848"/>
      <c r="AV226" s="1848"/>
      <c r="AW226" s="1848"/>
      <c r="AX226" s="1848"/>
      <c r="AY226" s="1848"/>
      <c r="AZ226" s="1848"/>
      <c r="BA226" s="1848"/>
      <c r="BB226" s="1848"/>
      <c r="BC226" s="1848"/>
      <c r="BD226" s="1848"/>
      <c r="BE226" s="1848"/>
      <c r="BF226" s="1848"/>
      <c r="BG226" s="1848"/>
      <c r="BH226" s="1848"/>
      <c r="BI226" s="1848"/>
      <c r="BJ226" s="1848"/>
      <c r="BK226" s="1848"/>
      <c r="BL226" s="1848"/>
      <c r="BM226" s="1848"/>
      <c r="BN226" s="1848"/>
      <c r="BO226" s="1848"/>
      <c r="BP226" s="1848"/>
      <c r="BQ226" s="1848"/>
      <c r="BR226" s="1848"/>
      <c r="BS226" s="1848"/>
      <c r="BT226" s="1848"/>
      <c r="BU226" s="1848"/>
      <c r="BV226" s="1848"/>
      <c r="BW226" s="1848"/>
      <c r="BX226" s="1848"/>
      <c r="BY226" s="1848"/>
      <c r="BZ226" s="1848"/>
      <c r="CA226" s="1848"/>
      <c r="CB226" s="1848"/>
      <c r="CC226" s="1848"/>
      <c r="CD226" s="1848"/>
      <c r="CE226" s="1848"/>
      <c r="CF226" s="1848"/>
      <c r="CG226" s="1848"/>
      <c r="CH226" s="1848"/>
      <c r="CJ226" s="1848"/>
      <c r="CK226" s="1848"/>
      <c r="CL226" s="1848"/>
      <c r="CM226" s="1848"/>
      <c r="CN226" s="1848"/>
      <c r="CO226" s="1848"/>
      <c r="CP226" s="1848"/>
      <c r="CQ226" s="1848"/>
    </row>
    <row r="227" spans="2:95">
      <c r="B227" s="1"/>
      <c r="C227" s="1"/>
      <c r="D227" s="1"/>
      <c r="E227" s="1"/>
      <c r="F227" s="1"/>
      <c r="G227" s="1"/>
      <c r="H227" s="1"/>
      <c r="I227" s="1"/>
      <c r="J227" s="1"/>
      <c r="K227" s="1848"/>
      <c r="L227" s="1848"/>
      <c r="M227" s="1848"/>
      <c r="N227" s="1848"/>
      <c r="O227" s="1848"/>
      <c r="P227" s="1848"/>
      <c r="Q227" s="1848"/>
      <c r="R227" s="1848"/>
      <c r="S227" s="1848"/>
      <c r="T227" s="1848"/>
      <c r="U227" s="1848"/>
      <c r="V227" s="1848"/>
      <c r="W227" s="1848"/>
      <c r="X227" s="1848"/>
      <c r="Y227" s="1848"/>
      <c r="Z227" s="1848"/>
      <c r="AA227" s="1848"/>
      <c r="AB227" s="1848"/>
      <c r="AC227" s="1848"/>
      <c r="AD227" s="1848"/>
      <c r="AE227" s="1848"/>
      <c r="AF227" s="1848"/>
      <c r="AG227" s="1848"/>
      <c r="AH227" s="1848"/>
      <c r="AI227" s="1848"/>
      <c r="AJ227" s="1848"/>
      <c r="AK227" s="1848"/>
      <c r="AL227" s="1848"/>
      <c r="AM227" s="1848"/>
      <c r="AN227" s="1848"/>
      <c r="AO227" s="1848"/>
      <c r="AP227" s="1848"/>
      <c r="AQ227" s="1848"/>
      <c r="AR227" s="1848"/>
      <c r="AS227" s="1848"/>
      <c r="AT227" s="1848"/>
      <c r="AU227" s="1848"/>
      <c r="AV227" s="1848"/>
      <c r="AW227" s="1848"/>
      <c r="AX227" s="1848"/>
      <c r="AY227" s="1848"/>
      <c r="AZ227" s="1848"/>
      <c r="BA227" s="1848"/>
      <c r="BB227" s="1848"/>
      <c r="BC227" s="1848"/>
      <c r="BD227" s="1848"/>
      <c r="BE227" s="1848"/>
      <c r="BF227" s="1848"/>
      <c r="BG227" s="1848"/>
      <c r="BH227" s="1848"/>
      <c r="BI227" s="1848"/>
      <c r="BJ227" s="1848"/>
      <c r="BK227" s="1848"/>
      <c r="BL227" s="1848"/>
      <c r="BM227" s="1848"/>
      <c r="BN227" s="1848"/>
      <c r="BO227" s="1848"/>
      <c r="BP227" s="1848"/>
      <c r="BQ227" s="1848"/>
      <c r="BR227" s="1848"/>
      <c r="BS227" s="1848"/>
      <c r="BT227" s="1848"/>
      <c r="BU227" s="1848"/>
      <c r="BV227" s="1848"/>
      <c r="BW227" s="1848"/>
      <c r="BX227" s="1848"/>
      <c r="BY227" s="1848"/>
      <c r="BZ227" s="1848"/>
      <c r="CA227" s="1848"/>
      <c r="CB227" s="1848"/>
      <c r="CC227" s="1848"/>
      <c r="CD227" s="1848"/>
      <c r="CE227" s="1848"/>
      <c r="CF227" s="1848"/>
      <c r="CG227" s="1848"/>
      <c r="CH227" s="1848"/>
      <c r="CJ227" s="1848"/>
      <c r="CK227" s="1848"/>
      <c r="CL227" s="1848"/>
      <c r="CM227" s="1848"/>
      <c r="CN227" s="1848"/>
      <c r="CO227" s="1848"/>
      <c r="CP227" s="1848"/>
      <c r="CQ227" s="1848"/>
    </row>
    <row r="228" spans="2:95">
      <c r="B228" s="1"/>
      <c r="C228" s="1"/>
      <c r="D228" s="1"/>
      <c r="E228" s="1"/>
      <c r="F228" s="1"/>
      <c r="G228" s="1"/>
      <c r="H228" s="1"/>
      <c r="I228" s="1"/>
      <c r="J228" s="1"/>
      <c r="K228" s="1848"/>
      <c r="L228" s="1848"/>
      <c r="M228" s="1848"/>
      <c r="N228" s="1848"/>
      <c r="O228" s="1848"/>
      <c r="P228" s="1848"/>
      <c r="Q228" s="1848"/>
      <c r="R228" s="1848"/>
      <c r="S228" s="1848"/>
      <c r="T228" s="1848"/>
      <c r="U228" s="1848"/>
      <c r="V228" s="1848"/>
      <c r="W228" s="1848"/>
      <c r="X228" s="1848"/>
      <c r="Y228" s="1848"/>
      <c r="Z228" s="1848"/>
      <c r="AA228" s="1848"/>
      <c r="AB228" s="1848"/>
      <c r="AC228" s="1848"/>
      <c r="AD228" s="1848"/>
      <c r="AE228" s="1848"/>
      <c r="AF228" s="1848"/>
      <c r="AG228" s="1848"/>
      <c r="AH228" s="1848"/>
      <c r="AI228" s="1848"/>
      <c r="AJ228" s="1848"/>
      <c r="AK228" s="1848"/>
      <c r="AL228" s="1848"/>
      <c r="AM228" s="1848"/>
      <c r="AN228" s="1848"/>
      <c r="AO228" s="1848"/>
      <c r="AP228" s="1848"/>
      <c r="AQ228" s="1848"/>
      <c r="AR228" s="1848"/>
      <c r="AS228" s="1848"/>
      <c r="AT228" s="1848"/>
      <c r="AU228" s="1848"/>
      <c r="AV228" s="1848"/>
      <c r="AW228" s="1848"/>
      <c r="AX228" s="1848"/>
      <c r="AY228" s="1848"/>
      <c r="AZ228" s="1848"/>
      <c r="BA228" s="1848"/>
      <c r="BB228" s="1848"/>
      <c r="BC228" s="1848"/>
      <c r="BD228" s="1848"/>
      <c r="BE228" s="1848"/>
      <c r="BF228" s="1848"/>
      <c r="BG228" s="1848"/>
      <c r="BH228" s="1848"/>
      <c r="BI228" s="1848"/>
      <c r="BJ228" s="1848"/>
      <c r="BK228" s="1848"/>
      <c r="BL228" s="1848"/>
      <c r="BM228" s="1848"/>
      <c r="BN228" s="1848"/>
      <c r="BO228" s="1848"/>
      <c r="BP228" s="1848"/>
      <c r="BQ228" s="1848"/>
      <c r="BR228" s="1848"/>
      <c r="BS228" s="1848"/>
      <c r="BT228" s="1848"/>
      <c r="BU228" s="1848"/>
      <c r="BV228" s="1848"/>
      <c r="BW228" s="1848"/>
      <c r="BX228" s="1848"/>
      <c r="BY228" s="1848"/>
      <c r="BZ228" s="1848"/>
      <c r="CA228" s="1848"/>
      <c r="CB228" s="1848"/>
      <c r="CC228" s="1848"/>
      <c r="CD228" s="1848"/>
      <c r="CE228" s="1848"/>
      <c r="CF228" s="1848"/>
      <c r="CG228" s="1848"/>
      <c r="CH228" s="1848"/>
      <c r="CJ228" s="1848"/>
      <c r="CK228" s="1848"/>
      <c r="CL228" s="1848"/>
      <c r="CM228" s="1848"/>
      <c r="CN228" s="1848"/>
      <c r="CO228" s="1848"/>
      <c r="CP228" s="1848"/>
      <c r="CQ228" s="1848"/>
    </row>
    <row r="229" spans="2:95">
      <c r="B229" s="1"/>
      <c r="C229" s="1"/>
      <c r="D229" s="1"/>
      <c r="E229" s="1"/>
      <c r="F229" s="1"/>
      <c r="G229" s="1"/>
      <c r="H229" s="1"/>
      <c r="I229" s="1"/>
      <c r="J229" s="1"/>
      <c r="K229" s="1848"/>
      <c r="L229" s="1848"/>
      <c r="M229" s="1848"/>
      <c r="N229" s="1848"/>
      <c r="O229" s="1848"/>
      <c r="P229" s="1848"/>
      <c r="Q229" s="1848"/>
      <c r="R229" s="1848"/>
      <c r="S229" s="1848"/>
      <c r="T229" s="1848"/>
      <c r="U229" s="1848"/>
      <c r="V229" s="1848"/>
      <c r="W229" s="1848"/>
      <c r="X229" s="1848"/>
      <c r="Y229" s="1848"/>
      <c r="Z229" s="1848"/>
      <c r="AA229" s="1848"/>
      <c r="AB229" s="1848"/>
      <c r="AC229" s="1848"/>
      <c r="AD229" s="1848"/>
      <c r="AE229" s="1848"/>
      <c r="AF229" s="1848"/>
      <c r="AG229" s="1848"/>
      <c r="AH229" s="1848"/>
      <c r="AI229" s="1848"/>
      <c r="AJ229" s="1848"/>
      <c r="AK229" s="1848"/>
      <c r="AL229" s="1848"/>
      <c r="AM229" s="1848"/>
      <c r="AN229" s="1848"/>
      <c r="AO229" s="1848"/>
      <c r="AP229" s="1848"/>
      <c r="AQ229" s="1848"/>
      <c r="AR229" s="1848"/>
      <c r="AS229" s="1848"/>
      <c r="AT229" s="1848"/>
      <c r="AU229" s="1848"/>
      <c r="AV229" s="1848"/>
      <c r="AW229" s="1848"/>
      <c r="AX229" s="1848"/>
      <c r="AY229" s="1848"/>
      <c r="AZ229" s="1848"/>
      <c r="BA229" s="1848"/>
      <c r="BB229" s="1848"/>
      <c r="BC229" s="1848"/>
      <c r="BD229" s="1848"/>
      <c r="BE229" s="1848"/>
      <c r="BF229" s="1848"/>
      <c r="BG229" s="1848"/>
      <c r="BH229" s="1848"/>
      <c r="BI229" s="1848"/>
      <c r="BJ229" s="1848"/>
      <c r="BK229" s="1848"/>
      <c r="BL229" s="1848"/>
      <c r="BM229" s="1848"/>
      <c r="BN229" s="1848"/>
      <c r="BO229" s="1848"/>
      <c r="BP229" s="1848"/>
      <c r="BQ229" s="1848"/>
      <c r="BR229" s="1848"/>
      <c r="BS229" s="1848"/>
      <c r="BT229" s="1848"/>
      <c r="BU229" s="1848"/>
      <c r="BV229" s="1848"/>
      <c r="BW229" s="1848"/>
      <c r="BX229" s="1848"/>
      <c r="BY229" s="1848"/>
      <c r="BZ229" s="1848"/>
      <c r="CA229" s="1848"/>
      <c r="CB229" s="1848"/>
      <c r="CC229" s="1848"/>
      <c r="CD229" s="1848"/>
      <c r="CE229" s="1848"/>
      <c r="CF229" s="1848"/>
      <c r="CG229" s="1848"/>
      <c r="CH229" s="1848"/>
      <c r="CJ229" s="1848"/>
      <c r="CK229" s="1848"/>
      <c r="CL229" s="1848"/>
      <c r="CM229" s="1848"/>
      <c r="CN229" s="1848"/>
      <c r="CO229" s="1848"/>
      <c r="CP229" s="1848"/>
      <c r="CQ229" s="1848"/>
    </row>
    <row r="230" spans="2:95">
      <c r="B230" s="1"/>
      <c r="C230" s="1"/>
      <c r="D230" s="1"/>
      <c r="E230" s="1"/>
      <c r="F230" s="1"/>
      <c r="G230" s="1"/>
      <c r="H230" s="1"/>
      <c r="I230" s="1"/>
      <c r="J230" s="1"/>
      <c r="K230" s="1848"/>
      <c r="L230" s="1848"/>
      <c r="M230" s="1848"/>
      <c r="N230" s="1848"/>
      <c r="O230" s="1848"/>
      <c r="P230" s="1848"/>
      <c r="Q230" s="1848"/>
      <c r="R230" s="1848"/>
      <c r="S230" s="1848"/>
      <c r="T230" s="1848"/>
      <c r="U230" s="1848"/>
      <c r="V230" s="1848"/>
      <c r="W230" s="1848"/>
      <c r="X230" s="1848"/>
      <c r="Y230" s="1848"/>
      <c r="Z230" s="1848"/>
      <c r="AA230" s="1848"/>
      <c r="AB230" s="1848"/>
      <c r="AC230" s="1848"/>
      <c r="AD230" s="1848"/>
      <c r="AE230" s="1848"/>
      <c r="AF230" s="1848"/>
      <c r="AG230" s="1848"/>
      <c r="AH230" s="1848"/>
      <c r="AI230" s="1848"/>
      <c r="AJ230" s="1848"/>
      <c r="AK230" s="1848"/>
      <c r="AL230" s="1848"/>
      <c r="AM230" s="1848"/>
      <c r="AN230" s="1848"/>
      <c r="AO230" s="1848"/>
      <c r="AP230" s="1848"/>
      <c r="AQ230" s="1848"/>
      <c r="AR230" s="1848"/>
      <c r="AS230" s="1848"/>
      <c r="AT230" s="1848"/>
      <c r="AU230" s="1848"/>
      <c r="AV230" s="1848"/>
      <c r="AW230" s="1848"/>
      <c r="AX230" s="1848"/>
      <c r="AY230" s="1848"/>
      <c r="AZ230" s="1848"/>
      <c r="BA230" s="1848"/>
      <c r="BB230" s="1848"/>
      <c r="BC230" s="1848"/>
      <c r="BD230" s="1848"/>
      <c r="BE230" s="1848"/>
      <c r="BF230" s="1848"/>
      <c r="BG230" s="1848"/>
      <c r="BH230" s="1848"/>
      <c r="BI230" s="1848"/>
      <c r="BJ230" s="1848"/>
      <c r="BK230" s="1848"/>
      <c r="BL230" s="1848"/>
      <c r="BM230" s="1848"/>
      <c r="BN230" s="1848"/>
      <c r="BO230" s="1848"/>
      <c r="BP230" s="1848"/>
      <c r="BQ230" s="1848"/>
      <c r="BR230" s="1848"/>
      <c r="BS230" s="1848"/>
      <c r="BT230" s="1848"/>
      <c r="BU230" s="1848"/>
      <c r="BV230" s="1848"/>
      <c r="BW230" s="1848"/>
      <c r="BX230" s="1848"/>
      <c r="BY230" s="1848"/>
      <c r="BZ230" s="1848"/>
      <c r="CA230" s="1848"/>
      <c r="CB230" s="1848"/>
      <c r="CC230" s="1848"/>
      <c r="CD230" s="1848"/>
      <c r="CE230" s="1848"/>
      <c r="CF230" s="1848"/>
      <c r="CG230" s="1848"/>
      <c r="CH230" s="1848"/>
      <c r="CJ230" s="1848"/>
      <c r="CK230" s="1848"/>
      <c r="CL230" s="1848"/>
      <c r="CM230" s="1848"/>
      <c r="CN230" s="1848"/>
      <c r="CO230" s="1848"/>
      <c r="CP230" s="1848"/>
      <c r="CQ230" s="1848"/>
    </row>
    <row r="231" spans="2:95">
      <c r="B231" s="1"/>
      <c r="C231" s="1"/>
      <c r="D231" s="1"/>
      <c r="E231" s="1"/>
      <c r="F231" s="1"/>
      <c r="G231" s="1"/>
      <c r="H231" s="1"/>
      <c r="I231" s="1"/>
      <c r="J231" s="1"/>
      <c r="K231" s="1848"/>
      <c r="L231" s="1848"/>
      <c r="M231" s="1848"/>
      <c r="N231" s="1848"/>
      <c r="O231" s="1848"/>
      <c r="P231" s="1848"/>
      <c r="Q231" s="1848"/>
      <c r="R231" s="1848"/>
      <c r="S231" s="1848"/>
      <c r="T231" s="1848"/>
      <c r="U231" s="1848"/>
      <c r="V231" s="1848"/>
      <c r="W231" s="1848"/>
      <c r="X231" s="1848"/>
      <c r="Y231" s="1848"/>
      <c r="Z231" s="1848"/>
      <c r="AA231" s="1848"/>
      <c r="AB231" s="1848"/>
      <c r="AC231" s="1848"/>
      <c r="AD231" s="1848"/>
      <c r="AE231" s="1848"/>
      <c r="AF231" s="1848"/>
      <c r="AG231" s="1848"/>
      <c r="AH231" s="1848"/>
      <c r="AI231" s="1848"/>
      <c r="AJ231" s="1848"/>
      <c r="AK231" s="1848"/>
      <c r="AL231" s="1848"/>
      <c r="AM231" s="1848"/>
      <c r="AN231" s="1848"/>
      <c r="AO231" s="1848"/>
      <c r="AP231" s="1848"/>
      <c r="AQ231" s="1848"/>
      <c r="AR231" s="1848"/>
      <c r="AS231" s="1848"/>
      <c r="AT231" s="1848"/>
      <c r="AU231" s="1848"/>
      <c r="AV231" s="1848"/>
      <c r="AW231" s="1848"/>
      <c r="AX231" s="1848"/>
      <c r="AY231" s="1848"/>
      <c r="AZ231" s="1848"/>
      <c r="BA231" s="1848"/>
      <c r="BB231" s="1848"/>
      <c r="BC231" s="1848"/>
      <c r="BD231" s="1848"/>
      <c r="BE231" s="1848"/>
      <c r="BF231" s="1848"/>
      <c r="BG231" s="1848"/>
      <c r="BH231" s="1848"/>
      <c r="BI231" s="1848"/>
      <c r="BJ231" s="1848"/>
      <c r="BK231" s="1848"/>
      <c r="BL231" s="1848"/>
      <c r="BM231" s="1848"/>
      <c r="BN231" s="1848"/>
      <c r="BO231" s="1848"/>
      <c r="BP231" s="1848"/>
      <c r="BQ231" s="1848"/>
      <c r="BR231" s="1848"/>
      <c r="BS231" s="1848"/>
      <c r="BT231" s="1848"/>
      <c r="BU231" s="1848"/>
      <c r="BV231" s="1848"/>
      <c r="BW231" s="1848"/>
      <c r="BX231" s="1848"/>
      <c r="BY231" s="1848"/>
      <c r="BZ231" s="1848"/>
      <c r="CA231" s="1848"/>
      <c r="CB231" s="1848"/>
      <c r="CC231" s="1848"/>
      <c r="CD231" s="1848"/>
      <c r="CE231" s="1848"/>
      <c r="CF231" s="1848"/>
      <c r="CG231" s="1848"/>
      <c r="CH231" s="1848"/>
      <c r="CJ231" s="1848"/>
      <c r="CK231" s="1848"/>
      <c r="CL231" s="1848"/>
      <c r="CM231" s="1848"/>
      <c r="CN231" s="1848"/>
      <c r="CO231" s="1848"/>
      <c r="CP231" s="1848"/>
      <c r="CQ231" s="1848"/>
    </row>
    <row r="232" spans="2:95">
      <c r="B232" s="1"/>
      <c r="C232" s="1"/>
      <c r="D232" s="1"/>
      <c r="E232" s="1"/>
      <c r="F232" s="1"/>
      <c r="G232" s="1"/>
      <c r="H232" s="1"/>
      <c r="I232" s="1"/>
      <c r="J232" s="1"/>
      <c r="K232" s="1848"/>
      <c r="L232" s="1848"/>
      <c r="M232" s="1848"/>
      <c r="N232" s="1848"/>
      <c r="O232" s="1848"/>
      <c r="P232" s="1848"/>
      <c r="Q232" s="1848"/>
      <c r="R232" s="1848"/>
      <c r="S232" s="1848"/>
      <c r="T232" s="1848"/>
      <c r="U232" s="1848"/>
      <c r="V232" s="1848"/>
      <c r="W232" s="1848"/>
      <c r="X232" s="1848"/>
      <c r="Y232" s="1848"/>
      <c r="Z232" s="1848"/>
      <c r="AA232" s="1848"/>
      <c r="AB232" s="1848"/>
      <c r="AC232" s="1848"/>
      <c r="AD232" s="1848"/>
      <c r="AE232" s="1848"/>
      <c r="AF232" s="1848"/>
      <c r="AG232" s="1848"/>
      <c r="AH232" s="1848"/>
      <c r="AI232" s="1848"/>
      <c r="AJ232" s="1848"/>
      <c r="AK232" s="1848"/>
      <c r="AL232" s="1848"/>
      <c r="AM232" s="1848"/>
      <c r="AN232" s="1848"/>
      <c r="AO232" s="1848"/>
      <c r="AP232" s="1848"/>
      <c r="AQ232" s="1848"/>
      <c r="AR232" s="1848"/>
      <c r="AS232" s="1848"/>
      <c r="AT232" s="1848"/>
      <c r="AU232" s="1848"/>
      <c r="AV232" s="1848"/>
      <c r="AW232" s="1848"/>
      <c r="AX232" s="1848"/>
      <c r="AY232" s="1848"/>
      <c r="AZ232" s="1848"/>
      <c r="BA232" s="1848"/>
      <c r="BB232" s="1848"/>
      <c r="BC232" s="1848"/>
      <c r="BD232" s="1848"/>
      <c r="BE232" s="1848"/>
      <c r="BF232" s="1848"/>
      <c r="BG232" s="1848"/>
      <c r="BH232" s="1848"/>
      <c r="BI232" s="1848"/>
      <c r="BJ232" s="1848"/>
      <c r="BK232" s="1848"/>
      <c r="BL232" s="1848"/>
      <c r="BM232" s="1848"/>
      <c r="BN232" s="1848"/>
      <c r="BO232" s="1848"/>
      <c r="BP232" s="1848"/>
      <c r="BQ232" s="1848"/>
      <c r="BR232" s="1848"/>
      <c r="BS232" s="1848"/>
      <c r="BT232" s="1848"/>
      <c r="BU232" s="1848"/>
      <c r="BV232" s="1848"/>
      <c r="BW232" s="1848"/>
      <c r="BX232" s="1848"/>
      <c r="BY232" s="1848"/>
      <c r="BZ232" s="1848"/>
      <c r="CA232" s="1848"/>
      <c r="CB232" s="1848"/>
      <c r="CC232" s="1848"/>
      <c r="CD232" s="1848"/>
      <c r="CE232" s="1848"/>
      <c r="CF232" s="1848"/>
      <c r="CG232" s="1848"/>
      <c r="CH232" s="1848"/>
      <c r="CJ232" s="1848"/>
      <c r="CK232" s="1848"/>
      <c r="CL232" s="1848"/>
      <c r="CM232" s="1848"/>
      <c r="CN232" s="1848"/>
      <c r="CO232" s="1848"/>
      <c r="CP232" s="1848"/>
      <c r="CQ232" s="1848"/>
    </row>
    <row r="233" spans="2:95">
      <c r="B233" s="1"/>
      <c r="C233" s="1"/>
      <c r="D233" s="1"/>
      <c r="E233" s="1"/>
      <c r="F233" s="1"/>
      <c r="G233" s="1"/>
      <c r="H233" s="1"/>
      <c r="I233" s="1"/>
      <c r="J233" s="1"/>
      <c r="K233" s="1848"/>
      <c r="L233" s="1848"/>
      <c r="M233" s="1848"/>
      <c r="N233" s="1848"/>
      <c r="O233" s="1848"/>
      <c r="P233" s="1848"/>
      <c r="Q233" s="1848"/>
      <c r="R233" s="1848"/>
      <c r="S233" s="1848"/>
      <c r="T233" s="1848"/>
      <c r="U233" s="1848"/>
      <c r="V233" s="1848"/>
      <c r="W233" s="1848"/>
      <c r="X233" s="1848"/>
      <c r="Y233" s="1848"/>
      <c r="Z233" s="1848"/>
      <c r="AA233" s="1848"/>
      <c r="AB233" s="1848"/>
      <c r="AC233" s="1848"/>
      <c r="AD233" s="1848"/>
      <c r="AE233" s="1848"/>
      <c r="AF233" s="1848"/>
      <c r="AG233" s="1848"/>
      <c r="AH233" s="1848"/>
      <c r="AI233" s="1848"/>
      <c r="AJ233" s="1848"/>
      <c r="AK233" s="1848"/>
      <c r="AL233" s="1848"/>
      <c r="AM233" s="1848"/>
      <c r="AN233" s="1848"/>
      <c r="AO233" s="1848"/>
      <c r="AP233" s="1848"/>
      <c r="AQ233" s="1848"/>
      <c r="AR233" s="1848"/>
      <c r="AS233" s="1848"/>
      <c r="AT233" s="1848"/>
      <c r="AU233" s="1848"/>
      <c r="AV233" s="1848"/>
      <c r="AW233" s="1848"/>
      <c r="AX233" s="1848"/>
      <c r="AY233" s="1848"/>
      <c r="AZ233" s="1848"/>
      <c r="BA233" s="1848"/>
      <c r="BB233" s="1848"/>
      <c r="BC233" s="1848"/>
      <c r="BD233" s="1848"/>
      <c r="BE233" s="1848"/>
      <c r="BF233" s="1848"/>
      <c r="BG233" s="1848"/>
      <c r="BH233" s="1848"/>
      <c r="BI233" s="1848"/>
      <c r="BJ233" s="1848"/>
      <c r="BK233" s="1848"/>
      <c r="BL233" s="1848"/>
      <c r="BM233" s="1848"/>
      <c r="BN233" s="1848"/>
      <c r="BO233" s="1848"/>
      <c r="BP233" s="1848"/>
      <c r="BQ233" s="1848"/>
      <c r="BR233" s="1848"/>
      <c r="BS233" s="1848"/>
      <c r="BT233" s="1848"/>
      <c r="BU233" s="1848"/>
      <c r="BV233" s="1848"/>
      <c r="BW233" s="1848"/>
      <c r="BX233" s="1848"/>
      <c r="BY233" s="1848"/>
      <c r="BZ233" s="1848"/>
      <c r="CA233" s="1848"/>
      <c r="CB233" s="1848"/>
      <c r="CC233" s="1848"/>
      <c r="CD233" s="1848"/>
      <c r="CE233" s="1848"/>
      <c r="CF233" s="1848"/>
      <c r="CG233" s="1848"/>
      <c r="CH233" s="1848"/>
      <c r="CJ233" s="1848"/>
      <c r="CK233" s="1848"/>
      <c r="CL233" s="1848"/>
      <c r="CM233" s="1848"/>
      <c r="CN233" s="1848"/>
      <c r="CO233" s="1848"/>
      <c r="CP233" s="1848"/>
      <c r="CQ233" s="1848"/>
    </row>
    <row r="234" spans="2:95">
      <c r="B234" s="1"/>
      <c r="C234" s="1"/>
      <c r="D234" s="1"/>
      <c r="E234" s="1"/>
      <c r="F234" s="1"/>
      <c r="G234" s="1"/>
      <c r="H234" s="1"/>
      <c r="I234" s="1"/>
      <c r="J234" s="1"/>
      <c r="K234" s="1848"/>
      <c r="L234" s="1848"/>
      <c r="M234" s="1848"/>
      <c r="N234" s="1848"/>
      <c r="O234" s="1848"/>
      <c r="P234" s="1848"/>
      <c r="Q234" s="1848"/>
      <c r="R234" s="1848"/>
      <c r="S234" s="1848"/>
      <c r="T234" s="1848"/>
      <c r="U234" s="1848"/>
      <c r="V234" s="1848"/>
      <c r="W234" s="1848"/>
      <c r="X234" s="1848"/>
      <c r="Y234" s="1848"/>
      <c r="Z234" s="1848"/>
      <c r="AA234" s="1848"/>
      <c r="AB234" s="1848"/>
      <c r="AC234" s="1848"/>
      <c r="AD234" s="1848"/>
      <c r="AE234" s="1848"/>
      <c r="AF234" s="1848"/>
      <c r="AG234" s="1848"/>
      <c r="AH234" s="1848"/>
      <c r="AI234" s="1848"/>
      <c r="AJ234" s="1848"/>
      <c r="AK234" s="1848"/>
      <c r="AL234" s="1848"/>
      <c r="AM234" s="1848"/>
      <c r="AN234" s="1848"/>
      <c r="AO234" s="1848"/>
      <c r="AP234" s="1848"/>
      <c r="AQ234" s="1848"/>
      <c r="AR234" s="1848"/>
      <c r="AS234" s="1848"/>
      <c r="AT234" s="1848"/>
      <c r="AU234" s="1848"/>
      <c r="AV234" s="1848"/>
      <c r="AW234" s="1848"/>
      <c r="AX234" s="1848"/>
      <c r="AY234" s="1848"/>
      <c r="AZ234" s="1848"/>
      <c r="BA234" s="1848"/>
      <c r="BB234" s="1848"/>
      <c r="BC234" s="1848"/>
      <c r="BD234" s="1848"/>
      <c r="BE234" s="1848"/>
      <c r="BF234" s="1848"/>
      <c r="BG234" s="1848"/>
      <c r="BH234" s="1848"/>
      <c r="BI234" s="1848"/>
      <c r="BJ234" s="1848"/>
      <c r="BK234" s="1848"/>
      <c r="BL234" s="1848"/>
      <c r="BM234" s="1848"/>
      <c r="BN234" s="1848"/>
      <c r="BO234" s="1848"/>
      <c r="BP234" s="1848"/>
      <c r="BQ234" s="1848"/>
      <c r="BR234" s="1848"/>
      <c r="BS234" s="1848"/>
      <c r="BT234" s="1848"/>
      <c r="BU234" s="1848"/>
      <c r="BV234" s="1848"/>
      <c r="BW234" s="1848"/>
      <c r="BX234" s="1848"/>
      <c r="BY234" s="1848"/>
      <c r="BZ234" s="1848"/>
      <c r="CA234" s="1848"/>
      <c r="CB234" s="1848"/>
      <c r="CC234" s="1848"/>
      <c r="CD234" s="1848"/>
      <c r="CE234" s="1848"/>
      <c r="CF234" s="1848"/>
      <c r="CG234" s="1848"/>
      <c r="CH234" s="1848"/>
      <c r="CJ234" s="1848"/>
      <c r="CK234" s="1848"/>
      <c r="CL234" s="1848"/>
      <c r="CM234" s="1848"/>
      <c r="CN234" s="1848"/>
      <c r="CO234" s="1848"/>
      <c r="CP234" s="1848"/>
      <c r="CQ234" s="1848"/>
    </row>
    <row r="235" spans="2:95">
      <c r="B235" s="1"/>
      <c r="C235" s="1"/>
      <c r="D235" s="1"/>
      <c r="E235" s="1"/>
      <c r="F235" s="1"/>
      <c r="G235" s="1"/>
      <c r="H235" s="1"/>
      <c r="I235" s="1"/>
      <c r="J235" s="1"/>
      <c r="K235" s="1848"/>
      <c r="L235" s="1848"/>
      <c r="M235" s="1848"/>
      <c r="N235" s="1848"/>
      <c r="O235" s="1848"/>
      <c r="P235" s="1848"/>
      <c r="Q235" s="1848"/>
      <c r="R235" s="1848"/>
      <c r="S235" s="1848"/>
      <c r="T235" s="1848"/>
      <c r="U235" s="1848"/>
      <c r="V235" s="1848"/>
      <c r="W235" s="1848"/>
      <c r="X235" s="1848"/>
      <c r="Y235" s="1848"/>
      <c r="Z235" s="1848"/>
      <c r="AA235" s="1848"/>
      <c r="AB235" s="1848"/>
      <c r="AC235" s="1848"/>
      <c r="AD235" s="1848"/>
      <c r="AE235" s="1848"/>
      <c r="AF235" s="1848"/>
      <c r="AG235" s="1848"/>
      <c r="AH235" s="1848"/>
      <c r="AI235" s="1848"/>
      <c r="AJ235" s="1848"/>
      <c r="AK235" s="1848"/>
      <c r="AL235" s="1848"/>
      <c r="AM235" s="1848"/>
      <c r="AN235" s="1848"/>
      <c r="AO235" s="1848"/>
      <c r="AP235" s="1848"/>
      <c r="AQ235" s="1848"/>
      <c r="AR235" s="1848"/>
      <c r="AS235" s="1848"/>
      <c r="AT235" s="1848"/>
      <c r="AU235" s="1848"/>
      <c r="AV235" s="1848"/>
      <c r="AW235" s="1848"/>
      <c r="AX235" s="1848"/>
      <c r="AY235" s="1848"/>
      <c r="AZ235" s="1848"/>
      <c r="BA235" s="1848"/>
      <c r="BB235" s="1848"/>
      <c r="BC235" s="1848"/>
      <c r="BD235" s="1848"/>
      <c r="BE235" s="1848"/>
      <c r="BF235" s="1848"/>
      <c r="BG235" s="1848"/>
      <c r="BH235" s="1848"/>
      <c r="BI235" s="1848"/>
      <c r="BJ235" s="1848"/>
      <c r="BK235" s="1848"/>
      <c r="BL235" s="1848"/>
      <c r="BM235" s="1848"/>
      <c r="BN235" s="1848"/>
      <c r="BO235" s="1848"/>
      <c r="BP235" s="1848"/>
      <c r="BQ235" s="1848"/>
      <c r="BR235" s="1848"/>
      <c r="BS235" s="1848"/>
      <c r="BT235" s="1848"/>
      <c r="BU235" s="1848"/>
      <c r="BV235" s="1848"/>
      <c r="BW235" s="1848"/>
      <c r="BX235" s="1848"/>
      <c r="BY235" s="1848"/>
      <c r="BZ235" s="1848"/>
      <c r="CA235" s="1848"/>
      <c r="CB235" s="1848"/>
      <c r="CC235" s="1848"/>
      <c r="CD235" s="1848"/>
      <c r="CE235" s="1848"/>
      <c r="CF235" s="1848"/>
      <c r="CG235" s="1848"/>
      <c r="CH235" s="1848"/>
      <c r="CJ235" s="1848"/>
      <c r="CK235" s="1848"/>
      <c r="CL235" s="1848"/>
      <c r="CM235" s="1848"/>
      <c r="CN235" s="1848"/>
      <c r="CO235" s="1848"/>
      <c r="CP235" s="1848"/>
      <c r="CQ235" s="1848"/>
    </row>
    <row r="236" spans="2:95">
      <c r="B236" s="1"/>
      <c r="C236" s="1"/>
      <c r="D236" s="1"/>
      <c r="E236" s="1"/>
      <c r="F236" s="1"/>
      <c r="G236" s="1"/>
      <c r="H236" s="1"/>
      <c r="I236" s="1"/>
      <c r="J236" s="1"/>
      <c r="K236" s="1848"/>
      <c r="L236" s="1848"/>
      <c r="M236" s="1848"/>
      <c r="N236" s="1848"/>
      <c r="O236" s="1848"/>
      <c r="P236" s="1848"/>
      <c r="Q236" s="1848"/>
      <c r="R236" s="1848"/>
      <c r="S236" s="1848"/>
      <c r="T236" s="1848"/>
      <c r="U236" s="1848"/>
      <c r="V236" s="1848"/>
      <c r="W236" s="1848"/>
      <c r="X236" s="1848"/>
      <c r="Y236" s="1848"/>
      <c r="Z236" s="1848"/>
      <c r="AA236" s="1848"/>
      <c r="AB236" s="1848"/>
      <c r="AC236" s="1848"/>
      <c r="AD236" s="1848"/>
      <c r="AE236" s="1848"/>
      <c r="AF236" s="1848"/>
      <c r="AG236" s="1848"/>
      <c r="AH236" s="1848"/>
      <c r="AI236" s="1848"/>
      <c r="AJ236" s="1848"/>
      <c r="AK236" s="1848"/>
      <c r="AL236" s="1848"/>
      <c r="AM236" s="1848"/>
      <c r="AN236" s="1848"/>
      <c r="AO236" s="1848"/>
      <c r="AP236" s="1848"/>
      <c r="AQ236" s="1848"/>
      <c r="AR236" s="1848"/>
      <c r="AS236" s="1848"/>
      <c r="AT236" s="1848"/>
      <c r="AU236" s="1848"/>
      <c r="AV236" s="1848"/>
      <c r="AW236" s="1848"/>
      <c r="AX236" s="1848"/>
      <c r="AY236" s="1848"/>
      <c r="AZ236" s="1848"/>
      <c r="BA236" s="1848"/>
      <c r="BB236" s="1848"/>
      <c r="BC236" s="1848"/>
      <c r="BD236" s="1848"/>
      <c r="BE236" s="1848"/>
      <c r="BF236" s="1848"/>
      <c r="BG236" s="1848"/>
      <c r="BH236" s="1848"/>
      <c r="BI236" s="1848"/>
      <c r="BJ236" s="1848"/>
      <c r="BK236" s="1848"/>
      <c r="BL236" s="1848"/>
      <c r="BM236" s="1848"/>
      <c r="BN236" s="1848"/>
      <c r="BO236" s="1848"/>
      <c r="BP236" s="1848"/>
      <c r="BQ236" s="1848"/>
      <c r="BR236" s="1848"/>
      <c r="BS236" s="1848"/>
      <c r="BT236" s="1848"/>
      <c r="BU236" s="1848"/>
      <c r="BV236" s="1848"/>
      <c r="BW236" s="1848"/>
      <c r="BX236" s="1848"/>
      <c r="BY236" s="1848"/>
      <c r="BZ236" s="1848"/>
      <c r="CA236" s="1848"/>
      <c r="CB236" s="1848"/>
      <c r="CC236" s="1848"/>
      <c r="CD236" s="1848"/>
      <c r="CE236" s="1848"/>
      <c r="CF236" s="1848"/>
      <c r="CG236" s="1848"/>
      <c r="CH236" s="1848"/>
      <c r="CJ236" s="1848"/>
      <c r="CK236" s="1848"/>
      <c r="CL236" s="1848"/>
      <c r="CM236" s="1848"/>
      <c r="CN236" s="1848"/>
      <c r="CO236" s="1848"/>
      <c r="CP236" s="1848"/>
      <c r="CQ236" s="1848"/>
    </row>
    <row r="237" spans="2:95">
      <c r="B237" s="1"/>
      <c r="C237" s="1"/>
      <c r="D237" s="1"/>
      <c r="E237" s="1"/>
      <c r="F237" s="1"/>
      <c r="G237" s="1"/>
      <c r="H237" s="1"/>
      <c r="I237" s="1"/>
      <c r="J237" s="1"/>
      <c r="K237" s="1848"/>
      <c r="L237" s="1848"/>
      <c r="M237" s="1848"/>
      <c r="N237" s="1848"/>
      <c r="O237" s="1848"/>
      <c r="P237" s="1848"/>
      <c r="Q237" s="1848"/>
      <c r="R237" s="1848"/>
      <c r="S237" s="1848"/>
      <c r="T237" s="1848"/>
      <c r="U237" s="1848"/>
      <c r="V237" s="1848"/>
      <c r="W237" s="1848"/>
      <c r="X237" s="1848"/>
      <c r="Y237" s="1848"/>
      <c r="Z237" s="1848"/>
      <c r="AA237" s="1848"/>
      <c r="AB237" s="1848"/>
      <c r="AC237" s="1848"/>
      <c r="AD237" s="1848"/>
      <c r="AE237" s="1848"/>
      <c r="AF237" s="1848"/>
      <c r="AG237" s="1848"/>
      <c r="AH237" s="1848"/>
      <c r="AI237" s="1848"/>
      <c r="AJ237" s="1848"/>
      <c r="AK237" s="1848"/>
      <c r="AL237" s="1848"/>
      <c r="AM237" s="1848"/>
      <c r="AN237" s="1848"/>
      <c r="AO237" s="1848"/>
      <c r="AP237" s="1848"/>
      <c r="AQ237" s="1848"/>
      <c r="AR237" s="1848"/>
      <c r="AS237" s="1848"/>
      <c r="AT237" s="1848"/>
      <c r="AU237" s="1848"/>
      <c r="AV237" s="1848"/>
      <c r="AW237" s="1848"/>
      <c r="AX237" s="1848"/>
      <c r="AY237" s="1848"/>
      <c r="AZ237" s="1848"/>
      <c r="BA237" s="1848"/>
      <c r="BB237" s="1848"/>
      <c r="BC237" s="1848"/>
      <c r="BD237" s="1848"/>
      <c r="BE237" s="1848"/>
      <c r="BF237" s="1848"/>
      <c r="BG237" s="1848"/>
      <c r="BH237" s="1848"/>
      <c r="BI237" s="1848"/>
      <c r="BJ237" s="1848"/>
      <c r="BK237" s="1848"/>
      <c r="BL237" s="1848"/>
      <c r="BM237" s="1848"/>
      <c r="BN237" s="1848"/>
      <c r="BO237" s="1848"/>
      <c r="BP237" s="1848"/>
      <c r="BQ237" s="1848"/>
      <c r="BR237" s="1848"/>
      <c r="BS237" s="1848"/>
      <c r="BT237" s="1848"/>
      <c r="BU237" s="1848"/>
      <c r="BV237" s="1848"/>
      <c r="BW237" s="1848"/>
      <c r="BX237" s="1848"/>
      <c r="BY237" s="1848"/>
      <c r="BZ237" s="1848"/>
      <c r="CA237" s="1848"/>
      <c r="CB237" s="1848"/>
      <c r="CC237" s="1848"/>
      <c r="CD237" s="1848"/>
      <c r="CE237" s="1848"/>
      <c r="CF237" s="1848"/>
      <c r="CG237" s="1848"/>
      <c r="CH237" s="1848"/>
      <c r="CJ237" s="1848"/>
      <c r="CK237" s="1848"/>
      <c r="CL237" s="1848"/>
      <c r="CM237" s="1848"/>
      <c r="CN237" s="1848"/>
      <c r="CO237" s="1848"/>
      <c r="CP237" s="1848"/>
      <c r="CQ237" s="1848"/>
    </row>
    <row r="238" spans="2:95">
      <c r="B238" s="1"/>
      <c r="C238" s="1"/>
      <c r="D238" s="1"/>
      <c r="E238" s="1"/>
      <c r="F238" s="1"/>
      <c r="G238" s="1"/>
      <c r="H238" s="1"/>
      <c r="I238" s="1"/>
      <c r="J238" s="1"/>
      <c r="K238" s="1848"/>
      <c r="L238" s="1848"/>
      <c r="M238" s="1848"/>
      <c r="N238" s="1848"/>
      <c r="O238" s="1848"/>
      <c r="P238" s="1848"/>
      <c r="Q238" s="1848"/>
      <c r="R238" s="1848"/>
      <c r="S238" s="1848"/>
      <c r="T238" s="1848"/>
      <c r="U238" s="1848"/>
      <c r="V238" s="1848"/>
      <c r="W238" s="1848"/>
      <c r="X238" s="1848"/>
      <c r="Y238" s="1848"/>
      <c r="Z238" s="1848"/>
      <c r="AA238" s="1848"/>
      <c r="AB238" s="1848"/>
      <c r="AC238" s="1848"/>
      <c r="AD238" s="1848"/>
      <c r="AE238" s="1848"/>
      <c r="AF238" s="1848"/>
      <c r="AG238" s="1848"/>
      <c r="AH238" s="1848"/>
      <c r="AI238" s="1848"/>
      <c r="AJ238" s="1848"/>
      <c r="AK238" s="1848"/>
      <c r="AL238" s="1848"/>
      <c r="AM238" s="1848"/>
      <c r="AN238" s="1848"/>
      <c r="AO238" s="1848"/>
      <c r="AP238" s="1848"/>
      <c r="AQ238" s="1848"/>
      <c r="AR238" s="1848"/>
      <c r="AS238" s="1848"/>
      <c r="AT238" s="1848"/>
      <c r="AU238" s="1848"/>
      <c r="AV238" s="1848"/>
      <c r="AW238" s="1848"/>
      <c r="AX238" s="1848"/>
      <c r="AY238" s="1848"/>
      <c r="AZ238" s="1848"/>
      <c r="BA238" s="1848"/>
      <c r="BB238" s="1848"/>
      <c r="BC238" s="1848"/>
      <c r="BD238" s="1848"/>
      <c r="BE238" s="1848"/>
      <c r="BF238" s="1848"/>
      <c r="BG238" s="1848"/>
      <c r="BH238" s="1848"/>
      <c r="BI238" s="1848"/>
      <c r="BJ238" s="1848"/>
      <c r="BK238" s="1848"/>
      <c r="BL238" s="1848"/>
      <c r="BM238" s="1848"/>
      <c r="BN238" s="1848"/>
      <c r="BO238" s="1848"/>
      <c r="BP238" s="1848"/>
      <c r="BQ238" s="1848"/>
      <c r="BR238" s="1848"/>
      <c r="BS238" s="1848"/>
      <c r="BT238" s="1848"/>
      <c r="BU238" s="1848"/>
      <c r="BV238" s="1848"/>
      <c r="BW238" s="1848"/>
      <c r="BX238" s="1848"/>
      <c r="BY238" s="1848"/>
      <c r="BZ238" s="1848"/>
      <c r="CA238" s="1848"/>
      <c r="CB238" s="1848"/>
      <c r="CC238" s="1848"/>
      <c r="CD238" s="1848"/>
      <c r="CE238" s="1848"/>
      <c r="CF238" s="1848"/>
      <c r="CG238" s="1848"/>
      <c r="CH238" s="1848"/>
      <c r="CJ238" s="1848"/>
      <c r="CK238" s="1848"/>
      <c r="CL238" s="1848"/>
      <c r="CM238" s="1848"/>
      <c r="CN238" s="1848"/>
      <c r="CO238" s="1848"/>
      <c r="CP238" s="1848"/>
      <c r="CQ238" s="1848"/>
    </row>
    <row r="239" spans="2:95">
      <c r="B239" s="1"/>
      <c r="C239" s="1"/>
      <c r="D239" s="1"/>
      <c r="E239" s="1"/>
      <c r="F239" s="1"/>
      <c r="G239" s="1"/>
      <c r="H239" s="1"/>
      <c r="I239" s="1"/>
      <c r="J239" s="1"/>
      <c r="K239" s="1848"/>
      <c r="L239" s="1848"/>
      <c r="M239" s="1848"/>
      <c r="N239" s="1848"/>
      <c r="O239" s="1848"/>
      <c r="P239" s="1848"/>
      <c r="Q239" s="1848"/>
      <c r="R239" s="1848"/>
      <c r="S239" s="1848"/>
      <c r="T239" s="1848"/>
      <c r="U239" s="1848"/>
      <c r="V239" s="1848"/>
      <c r="W239" s="1848"/>
      <c r="X239" s="1848"/>
      <c r="Y239" s="1848"/>
      <c r="Z239" s="1848"/>
      <c r="AA239" s="1848"/>
      <c r="AB239" s="1848"/>
      <c r="AC239" s="1848"/>
      <c r="AD239" s="1848"/>
      <c r="AE239" s="1848"/>
      <c r="AF239" s="1848"/>
      <c r="AG239" s="1848"/>
      <c r="AH239" s="1848"/>
      <c r="AI239" s="1848"/>
      <c r="AJ239" s="1848"/>
      <c r="AK239" s="1848"/>
      <c r="AL239" s="1848"/>
      <c r="AM239" s="1848"/>
      <c r="AN239" s="1848"/>
      <c r="AO239" s="1848"/>
      <c r="AP239" s="1848"/>
      <c r="AQ239" s="1848"/>
      <c r="AR239" s="1848"/>
      <c r="AS239" s="1848"/>
      <c r="AT239" s="1848"/>
      <c r="AU239" s="1848"/>
      <c r="AV239" s="1848"/>
      <c r="AW239" s="1848"/>
      <c r="AX239" s="1848"/>
      <c r="AY239" s="1848"/>
      <c r="AZ239" s="1848"/>
      <c r="BA239" s="1848"/>
      <c r="BB239" s="1848"/>
      <c r="BC239" s="1848"/>
      <c r="BD239" s="1848"/>
      <c r="BE239" s="1848"/>
      <c r="BF239" s="1848"/>
      <c r="BG239" s="1848"/>
      <c r="BH239" s="1848"/>
      <c r="BI239" s="1848"/>
      <c r="BJ239" s="1848"/>
      <c r="BK239" s="1848"/>
      <c r="BL239" s="1848"/>
      <c r="BM239" s="1848"/>
      <c r="BN239" s="1848"/>
      <c r="BO239" s="1848"/>
      <c r="BP239" s="1848"/>
      <c r="BQ239" s="1848"/>
      <c r="BR239" s="1848"/>
      <c r="BS239" s="1848"/>
      <c r="BT239" s="1848"/>
      <c r="BU239" s="1848"/>
      <c r="BV239" s="1848"/>
      <c r="BW239" s="1848"/>
      <c r="BX239" s="1848"/>
      <c r="BY239" s="1848"/>
      <c r="BZ239" s="1848"/>
      <c r="CA239" s="1848"/>
      <c r="CB239" s="1848"/>
      <c r="CC239" s="1848"/>
      <c r="CD239" s="1848"/>
      <c r="CE239" s="1848"/>
      <c r="CF239" s="1848"/>
      <c r="CG239" s="1848"/>
      <c r="CH239" s="1848"/>
      <c r="CJ239" s="1848"/>
      <c r="CK239" s="1848"/>
      <c r="CL239" s="1848"/>
      <c r="CM239" s="1848"/>
      <c r="CN239" s="1848"/>
      <c r="CO239" s="1848"/>
      <c r="CP239" s="1848"/>
      <c r="CQ239" s="1848"/>
    </row>
    <row r="240" spans="2:95">
      <c r="B240" s="1"/>
      <c r="C240" s="1"/>
      <c r="D240" s="1"/>
      <c r="E240" s="1"/>
      <c r="F240" s="1"/>
      <c r="G240" s="1"/>
      <c r="H240" s="1"/>
      <c r="I240" s="1"/>
      <c r="J240" s="1"/>
      <c r="K240" s="1848"/>
      <c r="L240" s="1848"/>
      <c r="M240" s="1848"/>
      <c r="N240" s="1848"/>
      <c r="O240" s="1848"/>
      <c r="P240" s="1848"/>
      <c r="Q240" s="1848"/>
      <c r="R240" s="1848"/>
      <c r="S240" s="1848"/>
      <c r="T240" s="1848"/>
      <c r="U240" s="1848"/>
      <c r="V240" s="1848"/>
      <c r="W240" s="1848"/>
      <c r="X240" s="1848"/>
      <c r="Y240" s="1848"/>
      <c r="Z240" s="1848"/>
      <c r="AA240" s="1848"/>
      <c r="AB240" s="1848"/>
      <c r="AC240" s="1848"/>
      <c r="AD240" s="1848"/>
      <c r="AE240" s="1848"/>
      <c r="AF240" s="1848"/>
      <c r="AG240" s="1848"/>
      <c r="AH240" s="1848"/>
      <c r="AI240" s="1848"/>
      <c r="AJ240" s="1848"/>
      <c r="AK240" s="1848"/>
      <c r="AL240" s="1848"/>
      <c r="AM240" s="1848"/>
      <c r="AN240" s="1848"/>
      <c r="AO240" s="1848"/>
      <c r="AP240" s="1848"/>
      <c r="AQ240" s="1848"/>
      <c r="AR240" s="1848"/>
      <c r="AS240" s="1848"/>
      <c r="AT240" s="1848"/>
      <c r="AU240" s="1848"/>
      <c r="AV240" s="1848"/>
      <c r="AW240" s="1848"/>
      <c r="AX240" s="1848"/>
      <c r="AY240" s="1848"/>
      <c r="AZ240" s="1848"/>
      <c r="BA240" s="1848"/>
      <c r="BB240" s="1848"/>
      <c r="BC240" s="1848"/>
      <c r="BD240" s="1848"/>
      <c r="BE240" s="1848"/>
      <c r="BF240" s="1848"/>
      <c r="BG240" s="1848"/>
      <c r="BH240" s="1848"/>
      <c r="BI240" s="1848"/>
      <c r="BJ240" s="1848"/>
      <c r="BK240" s="1848"/>
      <c r="BL240" s="1848"/>
      <c r="BM240" s="1848"/>
      <c r="BN240" s="1848"/>
      <c r="BO240" s="1848"/>
      <c r="BP240" s="1848"/>
      <c r="BQ240" s="1848"/>
      <c r="BR240" s="1848"/>
      <c r="BS240" s="1848"/>
      <c r="BT240" s="1848"/>
      <c r="BU240" s="1848"/>
      <c r="BV240" s="1848"/>
      <c r="BW240" s="1848"/>
      <c r="BX240" s="1848"/>
      <c r="BY240" s="1848"/>
      <c r="BZ240" s="1848"/>
      <c r="CA240" s="1848"/>
      <c r="CB240" s="1848"/>
      <c r="CC240" s="1848"/>
      <c r="CD240" s="1848"/>
      <c r="CE240" s="1848"/>
      <c r="CF240" s="1848"/>
      <c r="CG240" s="1848"/>
      <c r="CH240" s="1848"/>
      <c r="CJ240" s="1848"/>
      <c r="CK240" s="1848"/>
      <c r="CL240" s="1848"/>
      <c r="CM240" s="1848"/>
      <c r="CN240" s="1848"/>
      <c r="CO240" s="1848"/>
      <c r="CP240" s="1848"/>
      <c r="CQ240" s="1848"/>
    </row>
    <row r="241" spans="2:95">
      <c r="B241" s="1"/>
      <c r="C241" s="1"/>
      <c r="D241" s="1"/>
      <c r="E241" s="1"/>
      <c r="F241" s="1"/>
      <c r="G241" s="1"/>
      <c r="H241" s="1"/>
      <c r="I241" s="1"/>
      <c r="J241" s="1"/>
      <c r="K241" s="1848"/>
      <c r="L241" s="1848"/>
      <c r="M241" s="1848"/>
      <c r="N241" s="1848"/>
      <c r="O241" s="1848"/>
      <c r="P241" s="1848"/>
      <c r="Q241" s="1848"/>
      <c r="R241" s="1848"/>
      <c r="S241" s="1848"/>
      <c r="T241" s="1848"/>
      <c r="U241" s="1848"/>
      <c r="V241" s="1848"/>
      <c r="W241" s="1848"/>
      <c r="X241" s="1848"/>
      <c r="Y241" s="1848"/>
      <c r="Z241" s="1848"/>
      <c r="AA241" s="1848"/>
      <c r="AB241" s="1848"/>
      <c r="AC241" s="1848"/>
      <c r="AD241" s="1848"/>
      <c r="AE241" s="1848"/>
      <c r="AF241" s="1848"/>
      <c r="AG241" s="1848"/>
      <c r="AH241" s="1848"/>
      <c r="AI241" s="1848"/>
      <c r="AJ241" s="1848"/>
      <c r="AK241" s="1848"/>
      <c r="AL241" s="1848"/>
      <c r="AM241" s="1848"/>
      <c r="AN241" s="1848"/>
      <c r="AO241" s="1848"/>
      <c r="AP241" s="1848"/>
      <c r="AQ241" s="1848"/>
      <c r="AR241" s="1848"/>
      <c r="AS241" s="1848"/>
      <c r="AT241" s="1848"/>
      <c r="AU241" s="1848"/>
      <c r="AV241" s="1848"/>
      <c r="AW241" s="1848"/>
      <c r="AX241" s="1848"/>
      <c r="AY241" s="1848"/>
      <c r="AZ241" s="1848"/>
      <c r="BA241" s="1848"/>
      <c r="BB241" s="1848"/>
      <c r="BC241" s="1848"/>
      <c r="BD241" s="1848"/>
      <c r="BE241" s="1848"/>
      <c r="BF241" s="1848"/>
      <c r="BG241" s="1848"/>
      <c r="BH241" s="1848"/>
      <c r="BI241" s="1848"/>
      <c r="BJ241" s="1848"/>
      <c r="BK241" s="1848"/>
      <c r="BL241" s="1848"/>
      <c r="BM241" s="1848"/>
      <c r="BN241" s="1848"/>
      <c r="BO241" s="1848"/>
      <c r="BP241" s="1848"/>
      <c r="BQ241" s="1848"/>
      <c r="BR241" s="1848"/>
      <c r="BS241" s="1848"/>
      <c r="BT241" s="1848"/>
      <c r="BU241" s="1848"/>
      <c r="BV241" s="1848"/>
      <c r="BW241" s="1848"/>
      <c r="BX241" s="1848"/>
      <c r="BY241" s="1848"/>
      <c r="BZ241" s="1848"/>
      <c r="CA241" s="1848"/>
      <c r="CB241" s="1848"/>
      <c r="CC241" s="1848"/>
      <c r="CD241" s="1848"/>
      <c r="CE241" s="1848"/>
      <c r="CF241" s="1848"/>
      <c r="CG241" s="1848"/>
      <c r="CH241" s="1848"/>
      <c r="CJ241" s="1848"/>
      <c r="CK241" s="1848"/>
      <c r="CL241" s="1848"/>
      <c r="CM241" s="1848"/>
      <c r="CN241" s="1848"/>
      <c r="CO241" s="1848"/>
      <c r="CP241" s="1848"/>
      <c r="CQ241" s="1848"/>
    </row>
    <row r="242" spans="2:95">
      <c r="B242" s="1"/>
      <c r="C242" s="1"/>
      <c r="D242" s="1"/>
      <c r="E242" s="1"/>
      <c r="F242" s="1"/>
      <c r="G242" s="1"/>
      <c r="H242" s="1"/>
      <c r="I242" s="1"/>
      <c r="J242" s="1"/>
      <c r="K242" s="1848"/>
      <c r="L242" s="1848"/>
      <c r="M242" s="1848"/>
      <c r="N242" s="1848"/>
      <c r="O242" s="1848"/>
      <c r="P242" s="1848"/>
      <c r="Q242" s="1848"/>
      <c r="R242" s="1848"/>
      <c r="S242" s="1848"/>
      <c r="T242" s="1848"/>
      <c r="U242" s="1848"/>
      <c r="V242" s="1848"/>
      <c r="W242" s="1848"/>
      <c r="X242" s="1848"/>
      <c r="Y242" s="1848"/>
      <c r="Z242" s="1848"/>
      <c r="AA242" s="1848"/>
      <c r="AB242" s="1848"/>
      <c r="AC242" s="1848"/>
      <c r="AD242" s="1848"/>
      <c r="AE242" s="1848"/>
      <c r="AF242" s="1848"/>
      <c r="AG242" s="1848"/>
      <c r="AH242" s="1848"/>
      <c r="AI242" s="1848"/>
      <c r="AJ242" s="1848"/>
      <c r="AK242" s="1848"/>
      <c r="AL242" s="1848"/>
      <c r="AM242" s="1848"/>
      <c r="AN242" s="1848"/>
      <c r="AO242" s="1848"/>
      <c r="AP242" s="1848"/>
      <c r="AQ242" s="1848"/>
      <c r="AR242" s="1848"/>
      <c r="AS242" s="1848"/>
      <c r="AT242" s="1848"/>
      <c r="AU242" s="1848"/>
      <c r="AV242" s="1848"/>
      <c r="AW242" s="1848"/>
      <c r="AX242" s="1848"/>
      <c r="AY242" s="1848"/>
      <c r="AZ242" s="1848"/>
      <c r="BA242" s="1848"/>
      <c r="BB242" s="1848"/>
      <c r="BC242" s="1848"/>
      <c r="BD242" s="1848"/>
      <c r="BE242" s="1848"/>
      <c r="BF242" s="1848"/>
      <c r="BG242" s="1848"/>
      <c r="BH242" s="1848"/>
      <c r="BI242" s="1848"/>
      <c r="BJ242" s="1848"/>
      <c r="BK242" s="1848"/>
      <c r="BL242" s="1848"/>
      <c r="BM242" s="1848"/>
      <c r="BN242" s="1848"/>
      <c r="BO242" s="1848"/>
      <c r="BP242" s="1848"/>
      <c r="BQ242" s="1848"/>
      <c r="BR242" s="1848"/>
      <c r="BS242" s="1848"/>
      <c r="BT242" s="1848"/>
      <c r="BU242" s="1848"/>
      <c r="BV242" s="1848"/>
      <c r="BW242" s="1848"/>
      <c r="BX242" s="1848"/>
      <c r="BY242" s="1848"/>
      <c r="BZ242" s="1848"/>
      <c r="CA242" s="1848"/>
      <c r="CB242" s="1848"/>
      <c r="CC242" s="1848"/>
      <c r="CD242" s="1848"/>
      <c r="CE242" s="1848"/>
      <c r="CF242" s="1848"/>
      <c r="CG242" s="1848"/>
      <c r="CH242" s="1848"/>
      <c r="CJ242" s="1848"/>
      <c r="CK242" s="1848"/>
      <c r="CL242" s="1848"/>
      <c r="CM242" s="1848"/>
      <c r="CN242" s="1848"/>
      <c r="CO242" s="1848"/>
      <c r="CP242" s="1848"/>
      <c r="CQ242" s="1848"/>
    </row>
    <row r="243" spans="2:95">
      <c r="B243" s="1"/>
      <c r="C243" s="1"/>
      <c r="D243" s="1"/>
      <c r="E243" s="1"/>
      <c r="F243" s="1"/>
      <c r="G243" s="1"/>
      <c r="H243" s="1"/>
      <c r="I243" s="1"/>
      <c r="J243" s="1"/>
      <c r="K243" s="1848"/>
      <c r="L243" s="1848"/>
      <c r="M243" s="1848"/>
      <c r="N243" s="1848"/>
      <c r="O243" s="1848"/>
      <c r="P243" s="1848"/>
      <c r="Q243" s="1848"/>
      <c r="R243" s="1848"/>
      <c r="S243" s="1848"/>
      <c r="T243" s="1848"/>
      <c r="U243" s="1848"/>
      <c r="V243" s="1848"/>
      <c r="W243" s="1848"/>
      <c r="X243" s="1848"/>
      <c r="Y243" s="1848"/>
      <c r="Z243" s="1848"/>
      <c r="AA243" s="1848"/>
      <c r="AB243" s="1848"/>
      <c r="AC243" s="1848"/>
      <c r="AD243" s="1848"/>
      <c r="AE243" s="1848"/>
      <c r="AF243" s="1848"/>
      <c r="AG243" s="1848"/>
      <c r="AH243" s="1848"/>
      <c r="AI243" s="1848"/>
      <c r="AJ243" s="1848"/>
      <c r="AK243" s="1848"/>
      <c r="AL243" s="1848"/>
      <c r="AM243" s="1848"/>
      <c r="AN243" s="1848"/>
      <c r="AO243" s="1848"/>
      <c r="AP243" s="1848"/>
      <c r="AQ243" s="1848"/>
      <c r="AR243" s="1848"/>
      <c r="AS243" s="1848"/>
      <c r="AT243" s="1848"/>
      <c r="AU243" s="1848"/>
      <c r="AV243" s="1848"/>
      <c r="AW243" s="1848"/>
      <c r="AX243" s="1848"/>
      <c r="AY243" s="1848"/>
      <c r="AZ243" s="1848"/>
      <c r="BA243" s="1848"/>
      <c r="BB243" s="1848"/>
      <c r="BC243" s="1848"/>
      <c r="BD243" s="1848"/>
      <c r="BE243" s="1848"/>
      <c r="BF243" s="1848"/>
      <c r="BG243" s="1848"/>
      <c r="BH243" s="1848"/>
      <c r="BI243" s="1848"/>
      <c r="BJ243" s="1848"/>
      <c r="BK243" s="1848"/>
      <c r="BL243" s="1848"/>
      <c r="BM243" s="1848"/>
      <c r="BN243" s="1848"/>
      <c r="BO243" s="1848"/>
      <c r="BP243" s="1848"/>
      <c r="BQ243" s="1848"/>
      <c r="BR243" s="1848"/>
      <c r="BS243" s="1848"/>
      <c r="BT243" s="1848"/>
      <c r="BU243" s="1848"/>
      <c r="BV243" s="1848"/>
      <c r="BW243" s="1848"/>
      <c r="BX243" s="1848"/>
      <c r="BY243" s="1848"/>
      <c r="BZ243" s="1848"/>
      <c r="CA243" s="1848"/>
      <c r="CB243" s="1848"/>
      <c r="CC243" s="1848"/>
      <c r="CD243" s="1848"/>
      <c r="CE243" s="1848"/>
      <c r="CF243" s="1848"/>
      <c r="CG243" s="1848"/>
      <c r="CH243" s="1848"/>
      <c r="CJ243" s="1848"/>
      <c r="CK243" s="1848"/>
      <c r="CL243" s="1848"/>
      <c r="CM243" s="1848"/>
      <c r="CN243" s="1848"/>
      <c r="CO243" s="1848"/>
      <c r="CP243" s="1848"/>
      <c r="CQ243" s="1848"/>
    </row>
    <row r="244" spans="2:95">
      <c r="B244" s="1"/>
      <c r="C244" s="1"/>
      <c r="D244" s="1"/>
      <c r="E244" s="1"/>
      <c r="F244" s="1"/>
      <c r="G244" s="1"/>
      <c r="H244" s="1"/>
      <c r="I244" s="1"/>
      <c r="J244" s="1"/>
      <c r="K244" s="1848"/>
      <c r="L244" s="1848"/>
      <c r="M244" s="1848"/>
      <c r="N244" s="1848"/>
      <c r="O244" s="1848"/>
      <c r="P244" s="1848"/>
      <c r="Q244" s="1848"/>
      <c r="R244" s="1848"/>
      <c r="S244" s="1848"/>
      <c r="T244" s="1848"/>
      <c r="U244" s="1848"/>
      <c r="V244" s="1848"/>
      <c r="W244" s="1848"/>
      <c r="X244" s="1848"/>
      <c r="Y244" s="1848"/>
      <c r="Z244" s="1848"/>
      <c r="AA244" s="1848"/>
      <c r="AB244" s="1848"/>
      <c r="AC244" s="1848"/>
      <c r="AD244" s="1848"/>
      <c r="AE244" s="1848"/>
      <c r="AF244" s="1848"/>
      <c r="AG244" s="1848"/>
      <c r="AH244" s="1848"/>
      <c r="AI244" s="1848"/>
      <c r="AJ244" s="1848"/>
      <c r="AK244" s="1848"/>
      <c r="AL244" s="1848"/>
      <c r="AM244" s="1848"/>
      <c r="AN244" s="1848"/>
      <c r="AO244" s="1848"/>
      <c r="AP244" s="1848"/>
      <c r="AQ244" s="1848"/>
      <c r="AR244" s="1848"/>
      <c r="AS244" s="1848"/>
      <c r="AT244" s="1848"/>
      <c r="AU244" s="1848"/>
      <c r="AV244" s="1848"/>
      <c r="AW244" s="1848"/>
      <c r="AX244" s="1848"/>
      <c r="AY244" s="1848"/>
      <c r="AZ244" s="1848"/>
      <c r="BA244" s="1848"/>
      <c r="BB244" s="1848"/>
      <c r="BC244" s="1848"/>
      <c r="BD244" s="1848"/>
      <c r="BE244" s="1848"/>
      <c r="BF244" s="1848"/>
      <c r="BG244" s="1848"/>
      <c r="BH244" s="1848"/>
      <c r="BI244" s="1848"/>
      <c r="BJ244" s="1848"/>
      <c r="BK244" s="1848"/>
      <c r="BL244" s="1848"/>
      <c r="BM244" s="1848"/>
      <c r="BN244" s="1848"/>
      <c r="BO244" s="1848"/>
      <c r="BP244" s="1848"/>
      <c r="BQ244" s="1848"/>
      <c r="BR244" s="1848"/>
      <c r="BS244" s="1848"/>
      <c r="BT244" s="1848"/>
      <c r="BU244" s="1848"/>
      <c r="BV244" s="1848"/>
      <c r="BW244" s="1848"/>
      <c r="BX244" s="1848"/>
      <c r="BY244" s="1848"/>
      <c r="BZ244" s="1848"/>
      <c r="CA244" s="1848"/>
      <c r="CB244" s="1848"/>
      <c r="CC244" s="1848"/>
      <c r="CD244" s="1848"/>
      <c r="CE244" s="1848"/>
      <c r="CF244" s="1848"/>
      <c r="CG244" s="1848"/>
      <c r="CH244" s="1848"/>
      <c r="CJ244" s="1848"/>
      <c r="CK244" s="1848"/>
      <c r="CL244" s="1848"/>
      <c r="CM244" s="1848"/>
      <c r="CN244" s="1848"/>
      <c r="CO244" s="1848"/>
      <c r="CP244" s="1848"/>
      <c r="CQ244" s="1848"/>
    </row>
    <row r="245" spans="2:95">
      <c r="B245" s="1"/>
      <c r="C245" s="1"/>
      <c r="D245" s="1"/>
      <c r="E245" s="1"/>
      <c r="F245" s="1"/>
      <c r="G245" s="1"/>
      <c r="H245" s="1"/>
      <c r="I245" s="1"/>
      <c r="J245" s="1"/>
      <c r="K245" s="1848"/>
      <c r="L245" s="1848"/>
      <c r="M245" s="1848"/>
      <c r="N245" s="1848"/>
      <c r="O245" s="1848"/>
      <c r="P245" s="1848"/>
      <c r="Q245" s="1848"/>
      <c r="R245" s="1848"/>
      <c r="S245" s="1848"/>
      <c r="T245" s="1848"/>
      <c r="U245" s="1848"/>
      <c r="V245" s="1848"/>
      <c r="W245" s="1848"/>
      <c r="X245" s="1848"/>
      <c r="Y245" s="1848"/>
      <c r="Z245" s="1848"/>
      <c r="AA245" s="1848"/>
      <c r="AB245" s="1848"/>
      <c r="AC245" s="1848"/>
      <c r="AD245" s="1848"/>
      <c r="AE245" s="1848"/>
      <c r="AF245" s="1848"/>
      <c r="AG245" s="1848"/>
      <c r="AH245" s="1848"/>
      <c r="AI245" s="1848"/>
      <c r="AJ245" s="1848"/>
      <c r="AK245" s="1848"/>
      <c r="AL245" s="1848"/>
      <c r="AM245" s="1848"/>
      <c r="AN245" s="1848"/>
      <c r="AO245" s="1848"/>
      <c r="AP245" s="1848"/>
      <c r="AQ245" s="1848"/>
      <c r="AR245" s="1848"/>
      <c r="AS245" s="1848"/>
      <c r="AT245" s="1848"/>
      <c r="AU245" s="1848"/>
      <c r="AV245" s="1848"/>
      <c r="AW245" s="1848"/>
      <c r="AX245" s="1848"/>
      <c r="AY245" s="1848"/>
      <c r="AZ245" s="1848"/>
      <c r="BA245" s="1848"/>
      <c r="BB245" s="1848"/>
      <c r="BC245" s="1848"/>
      <c r="BD245" s="1848"/>
      <c r="BE245" s="1848"/>
      <c r="BF245" s="1848"/>
      <c r="BG245" s="1848"/>
      <c r="BH245" s="1848"/>
      <c r="BI245" s="1848"/>
      <c r="BJ245" s="1848"/>
      <c r="BK245" s="1848"/>
      <c r="BL245" s="1848"/>
      <c r="BM245" s="1848"/>
      <c r="BN245" s="1848"/>
      <c r="BO245" s="1848"/>
      <c r="BP245" s="1848"/>
      <c r="BQ245" s="1848"/>
      <c r="BR245" s="1848"/>
      <c r="BS245" s="1848"/>
      <c r="BT245" s="1848"/>
      <c r="BU245" s="1848"/>
      <c r="BV245" s="1848"/>
      <c r="BW245" s="1848"/>
      <c r="BX245" s="1848"/>
      <c r="BY245" s="1848"/>
      <c r="BZ245" s="1848"/>
      <c r="CA245" s="1848"/>
      <c r="CB245" s="1848"/>
      <c r="CC245" s="1848"/>
      <c r="CD245" s="1848"/>
      <c r="CE245" s="1848"/>
      <c r="CF245" s="1848"/>
      <c r="CG245" s="1848"/>
      <c r="CH245" s="1848"/>
      <c r="CJ245" s="1848"/>
      <c r="CK245" s="1848"/>
      <c r="CL245" s="1848"/>
      <c r="CM245" s="1848"/>
      <c r="CN245" s="1848"/>
      <c r="CO245" s="1848"/>
      <c r="CP245" s="1848"/>
      <c r="CQ245" s="1848"/>
    </row>
    <row r="246" spans="2:95">
      <c r="B246" s="1"/>
      <c r="C246" s="1"/>
      <c r="D246" s="1"/>
      <c r="E246" s="1"/>
      <c r="F246" s="1"/>
      <c r="G246" s="1"/>
      <c r="H246" s="1"/>
      <c r="I246" s="1"/>
      <c r="J246" s="1"/>
      <c r="K246" s="1848"/>
      <c r="L246" s="1848"/>
      <c r="M246" s="1848"/>
      <c r="N246" s="1848"/>
      <c r="O246" s="1848"/>
      <c r="P246" s="1848"/>
      <c r="Q246" s="1848"/>
      <c r="R246" s="1848"/>
      <c r="S246" s="1848"/>
      <c r="T246" s="1848"/>
      <c r="U246" s="1848"/>
      <c r="V246" s="1848"/>
      <c r="W246" s="1848"/>
      <c r="X246" s="1848"/>
      <c r="Y246" s="1848"/>
      <c r="Z246" s="1848"/>
      <c r="AA246" s="1848"/>
      <c r="AB246" s="1848"/>
      <c r="AC246" s="1848"/>
      <c r="AD246" s="1848"/>
      <c r="AE246" s="1848"/>
      <c r="AF246" s="1848"/>
      <c r="AG246" s="1848"/>
      <c r="AH246" s="1848"/>
      <c r="AI246" s="1848"/>
      <c r="AJ246" s="1848"/>
      <c r="AK246" s="1848"/>
      <c r="AL246" s="1848"/>
      <c r="AM246" s="1848"/>
      <c r="AN246" s="1848"/>
      <c r="AO246" s="1848"/>
      <c r="AP246" s="1848"/>
      <c r="AQ246" s="1848"/>
      <c r="AR246" s="1848"/>
      <c r="AS246" s="1848"/>
      <c r="AT246" s="1848"/>
      <c r="AU246" s="1848"/>
      <c r="AV246" s="1848"/>
      <c r="AW246" s="1848"/>
      <c r="AX246" s="1848"/>
      <c r="AY246" s="1848"/>
      <c r="AZ246" s="1848"/>
      <c r="BA246" s="1848"/>
      <c r="BB246" s="1848"/>
      <c r="BC246" s="1848"/>
      <c r="BD246" s="1848"/>
      <c r="BE246" s="1848"/>
      <c r="BF246" s="1848"/>
      <c r="BG246" s="1848"/>
      <c r="BH246" s="1848"/>
      <c r="BI246" s="1848"/>
      <c r="BJ246" s="1848"/>
      <c r="BK246" s="1848"/>
      <c r="BL246" s="1848"/>
      <c r="BM246" s="1848"/>
      <c r="BN246" s="1848"/>
      <c r="BO246" s="1848"/>
      <c r="BP246" s="1848"/>
      <c r="BQ246" s="1848"/>
      <c r="BR246" s="1848"/>
      <c r="BS246" s="1848"/>
      <c r="BT246" s="1848"/>
      <c r="BU246" s="1848"/>
      <c r="BV246" s="1848"/>
      <c r="BW246" s="1848"/>
      <c r="BX246" s="1848"/>
      <c r="BY246" s="1848"/>
      <c r="BZ246" s="1848"/>
      <c r="CA246" s="1848"/>
      <c r="CB246" s="1848"/>
      <c r="CC246" s="1848"/>
      <c r="CD246" s="1848"/>
      <c r="CE246" s="1848"/>
      <c r="CF246" s="1848"/>
      <c r="CG246" s="1848"/>
      <c r="CH246" s="1848"/>
      <c r="CJ246" s="1848"/>
      <c r="CK246" s="1848"/>
      <c r="CL246" s="1848"/>
      <c r="CM246" s="1848"/>
      <c r="CN246" s="1848"/>
      <c r="CO246" s="1848"/>
      <c r="CP246" s="1848"/>
      <c r="CQ246" s="1848"/>
    </row>
    <row r="247" spans="2:95">
      <c r="B247" s="1"/>
      <c r="C247" s="1"/>
      <c r="D247" s="1"/>
      <c r="E247" s="1"/>
      <c r="F247" s="1"/>
      <c r="G247" s="1"/>
      <c r="H247" s="1"/>
      <c r="I247" s="1"/>
      <c r="J247" s="1"/>
      <c r="K247" s="1848"/>
      <c r="L247" s="1848"/>
      <c r="M247" s="1848"/>
      <c r="N247" s="1848"/>
      <c r="O247" s="1848"/>
      <c r="P247" s="1848"/>
      <c r="Q247" s="1848"/>
      <c r="R247" s="1848"/>
      <c r="S247" s="1848"/>
      <c r="T247" s="1848"/>
      <c r="U247" s="1848"/>
      <c r="V247" s="1848"/>
      <c r="W247" s="1848"/>
      <c r="X247" s="1848"/>
      <c r="Y247" s="1848"/>
      <c r="Z247" s="1848"/>
      <c r="AA247" s="1848"/>
      <c r="AB247" s="1848"/>
      <c r="AC247" s="1848"/>
      <c r="AD247" s="1848"/>
      <c r="AE247" s="1848"/>
      <c r="AF247" s="1848"/>
      <c r="AG247" s="1848"/>
      <c r="AH247" s="1848"/>
      <c r="AI247" s="1848"/>
      <c r="AJ247" s="1848"/>
      <c r="AK247" s="1848"/>
      <c r="AL247" s="1848"/>
      <c r="AM247" s="1848"/>
      <c r="AN247" s="1848"/>
      <c r="AO247" s="1848"/>
      <c r="AP247" s="1848"/>
      <c r="AQ247" s="1848"/>
      <c r="AR247" s="1848"/>
      <c r="AS247" s="1848"/>
      <c r="AT247" s="1848"/>
      <c r="AU247" s="1848"/>
      <c r="AV247" s="1848"/>
      <c r="AW247" s="1848"/>
      <c r="AX247" s="1848"/>
      <c r="AY247" s="1848"/>
      <c r="AZ247" s="1848"/>
      <c r="BA247" s="1848"/>
      <c r="BB247" s="1848"/>
      <c r="BC247" s="1848"/>
      <c r="BD247" s="1848"/>
      <c r="BE247" s="1848"/>
      <c r="BF247" s="1848"/>
      <c r="BG247" s="1848"/>
      <c r="BH247" s="1848"/>
      <c r="BI247" s="1848"/>
      <c r="BJ247" s="1848"/>
      <c r="BK247" s="1848"/>
      <c r="BL247" s="1848"/>
      <c r="BM247" s="1848"/>
      <c r="BN247" s="1848"/>
      <c r="BO247" s="1848"/>
      <c r="BP247" s="1848"/>
      <c r="BQ247" s="1848"/>
      <c r="BR247" s="1848"/>
      <c r="BS247" s="1848"/>
      <c r="BT247" s="1848"/>
      <c r="BU247" s="1848"/>
      <c r="BV247" s="1848"/>
      <c r="BW247" s="1848"/>
      <c r="BX247" s="1848"/>
      <c r="BY247" s="1848"/>
      <c r="BZ247" s="1848"/>
      <c r="CA247" s="1848"/>
      <c r="CB247" s="1848"/>
      <c r="CC247" s="1848"/>
      <c r="CD247" s="1848"/>
      <c r="CE247" s="1848"/>
      <c r="CF247" s="1848"/>
      <c r="CG247" s="1848"/>
      <c r="CH247" s="1848"/>
      <c r="CJ247" s="1848"/>
      <c r="CK247" s="1848"/>
      <c r="CL247" s="1848"/>
      <c r="CM247" s="1848"/>
      <c r="CN247" s="1848"/>
      <c r="CO247" s="1848"/>
      <c r="CP247" s="1848"/>
      <c r="CQ247" s="1848"/>
    </row>
    <row r="248" spans="2:95">
      <c r="B248" s="1"/>
      <c r="C248" s="1"/>
      <c r="D248" s="1"/>
      <c r="E248" s="1"/>
      <c r="F248" s="1"/>
      <c r="G248" s="1"/>
      <c r="H248" s="1"/>
      <c r="I248" s="1"/>
      <c r="J248" s="1"/>
      <c r="K248" s="1848"/>
      <c r="L248" s="1848"/>
      <c r="M248" s="1848"/>
      <c r="N248" s="1848"/>
      <c r="O248" s="1848"/>
      <c r="P248" s="1848"/>
      <c r="Q248" s="1848"/>
      <c r="R248" s="1848"/>
      <c r="S248" s="1848"/>
      <c r="T248" s="1848"/>
      <c r="U248" s="1848"/>
      <c r="V248" s="1848"/>
      <c r="W248" s="1848"/>
      <c r="X248" s="1848"/>
      <c r="Y248" s="1848"/>
      <c r="Z248" s="1848"/>
      <c r="AA248" s="1848"/>
      <c r="AB248" s="1848"/>
      <c r="AC248" s="1848"/>
      <c r="AD248" s="1848"/>
      <c r="AE248" s="1848"/>
      <c r="AF248" s="1848"/>
      <c r="AG248" s="1848"/>
      <c r="AH248" s="1848"/>
      <c r="AI248" s="1848"/>
      <c r="AJ248" s="1848"/>
      <c r="AK248" s="1848"/>
      <c r="AL248" s="1848"/>
      <c r="AM248" s="1848"/>
      <c r="AN248" s="1848"/>
      <c r="AO248" s="1848"/>
      <c r="AP248" s="1848"/>
      <c r="AQ248" s="1848"/>
      <c r="AR248" s="1848"/>
      <c r="AS248" s="1848"/>
      <c r="AT248" s="1848"/>
      <c r="AU248" s="1848"/>
      <c r="AV248" s="1848"/>
      <c r="AW248" s="1848"/>
      <c r="AX248" s="1848"/>
      <c r="AY248" s="1848"/>
      <c r="AZ248" s="1848"/>
      <c r="BA248" s="1848"/>
      <c r="BB248" s="1848"/>
      <c r="BC248" s="1848"/>
      <c r="BD248" s="1848"/>
      <c r="BE248" s="1848"/>
      <c r="BF248" s="1848"/>
      <c r="BG248" s="1848"/>
      <c r="BH248" s="1848"/>
      <c r="BI248" s="1848"/>
      <c r="BJ248" s="1848"/>
      <c r="BK248" s="1848"/>
      <c r="BL248" s="1848"/>
      <c r="BM248" s="1848"/>
      <c r="BN248" s="1848"/>
      <c r="BO248" s="1848"/>
      <c r="BP248" s="1848"/>
      <c r="BQ248" s="1848"/>
      <c r="BR248" s="1848"/>
      <c r="BS248" s="1848"/>
      <c r="BT248" s="1848"/>
      <c r="BU248" s="1848"/>
      <c r="BV248" s="1848"/>
      <c r="BW248" s="1848"/>
      <c r="BX248" s="1848"/>
      <c r="BY248" s="1848"/>
      <c r="BZ248" s="1848"/>
      <c r="CA248" s="1848"/>
      <c r="CB248" s="1848"/>
      <c r="CC248" s="1848"/>
      <c r="CD248" s="1848"/>
      <c r="CE248" s="1848"/>
      <c r="CF248" s="1848"/>
      <c r="CG248" s="1848"/>
      <c r="CH248" s="1848"/>
      <c r="CJ248" s="1848"/>
      <c r="CK248" s="1848"/>
      <c r="CL248" s="1848"/>
      <c r="CM248" s="1848"/>
      <c r="CN248" s="1848"/>
      <c r="CO248" s="1848"/>
      <c r="CP248" s="1848"/>
      <c r="CQ248" s="1848"/>
    </row>
    <row r="249" spans="2:95">
      <c r="B249" s="1"/>
      <c r="C249" s="1"/>
      <c r="D249" s="1"/>
      <c r="E249" s="1"/>
      <c r="F249" s="1"/>
      <c r="G249" s="1"/>
      <c r="H249" s="1"/>
      <c r="I249" s="1"/>
      <c r="J249" s="1"/>
      <c r="K249" s="1848"/>
      <c r="L249" s="1848"/>
      <c r="M249" s="1848"/>
      <c r="N249" s="1848"/>
      <c r="O249" s="1848"/>
      <c r="P249" s="1848"/>
      <c r="Q249" s="1848"/>
      <c r="R249" s="1848"/>
      <c r="S249" s="1848"/>
      <c r="T249" s="1848"/>
      <c r="U249" s="1848"/>
      <c r="V249" s="1848"/>
      <c r="W249" s="1848"/>
      <c r="X249" s="1848"/>
      <c r="Y249" s="1848"/>
      <c r="Z249" s="1848"/>
      <c r="AA249" s="1848"/>
      <c r="AB249" s="1848"/>
      <c r="AC249" s="1848"/>
      <c r="AD249" s="1848"/>
      <c r="AE249" s="1848"/>
      <c r="AF249" s="1848"/>
      <c r="AG249" s="1848"/>
      <c r="AH249" s="1848"/>
      <c r="AI249" s="1848"/>
      <c r="AJ249" s="1848"/>
      <c r="AK249" s="1848"/>
      <c r="AL249" s="1848"/>
      <c r="AM249" s="1848"/>
      <c r="AN249" s="1848"/>
      <c r="AO249" s="1848"/>
      <c r="AP249" s="1848"/>
      <c r="AQ249" s="1848"/>
      <c r="AR249" s="1848"/>
      <c r="AS249" s="1848"/>
      <c r="AT249" s="1848"/>
      <c r="AU249" s="1848"/>
      <c r="AV249" s="1848"/>
      <c r="AW249" s="1848"/>
      <c r="AX249" s="1848"/>
      <c r="AY249" s="1848"/>
      <c r="AZ249" s="1848"/>
      <c r="BA249" s="1848"/>
      <c r="BB249" s="1848"/>
      <c r="BC249" s="1848"/>
      <c r="BD249" s="1848"/>
      <c r="BE249" s="1848"/>
      <c r="BF249" s="1848"/>
      <c r="BG249" s="1848"/>
      <c r="BH249" s="1848"/>
      <c r="BI249" s="1848"/>
      <c r="BJ249" s="1848"/>
      <c r="BK249" s="1848"/>
      <c r="BL249" s="1848"/>
      <c r="BM249" s="1848"/>
      <c r="BN249" s="1848"/>
      <c r="BO249" s="1848"/>
      <c r="BP249" s="1848"/>
      <c r="BQ249" s="1848"/>
      <c r="BR249" s="1848"/>
      <c r="BS249" s="1848"/>
      <c r="BT249" s="1848"/>
      <c r="BU249" s="1848"/>
      <c r="BV249" s="1848"/>
      <c r="BW249" s="1848"/>
      <c r="BX249" s="1848"/>
      <c r="BY249" s="1848"/>
      <c r="BZ249" s="1848"/>
      <c r="CA249" s="1848"/>
      <c r="CB249" s="1848"/>
      <c r="CC249" s="1848"/>
      <c r="CD249" s="1848"/>
      <c r="CE249" s="1848"/>
      <c r="CF249" s="1848"/>
      <c r="CG249" s="1848"/>
      <c r="CH249" s="1848"/>
      <c r="CJ249" s="1848"/>
      <c r="CK249" s="1848"/>
      <c r="CL249" s="1848"/>
      <c r="CM249" s="1848"/>
      <c r="CN249" s="1848"/>
      <c r="CO249" s="1848"/>
      <c r="CP249" s="1848"/>
      <c r="CQ249" s="1848"/>
    </row>
    <row r="250" spans="2:95">
      <c r="B250" s="1"/>
      <c r="C250" s="1"/>
      <c r="D250" s="1"/>
      <c r="E250" s="1"/>
      <c r="F250" s="1"/>
      <c r="G250" s="1"/>
      <c r="H250" s="1"/>
      <c r="I250" s="1"/>
      <c r="J250" s="1"/>
      <c r="K250" s="1848"/>
      <c r="L250" s="1848"/>
      <c r="M250" s="1848"/>
      <c r="N250" s="1848"/>
      <c r="O250" s="1848"/>
      <c r="P250" s="1848"/>
      <c r="Q250" s="1848"/>
      <c r="R250" s="1848"/>
      <c r="S250" s="1848"/>
      <c r="T250" s="1848"/>
      <c r="U250" s="1848"/>
      <c r="V250" s="1848"/>
      <c r="W250" s="1848"/>
      <c r="X250" s="1848"/>
      <c r="Y250" s="1848"/>
      <c r="Z250" s="1848"/>
      <c r="AA250" s="1848"/>
      <c r="AB250" s="1848"/>
      <c r="AC250" s="1848"/>
      <c r="AD250" s="1848"/>
      <c r="AE250" s="1848"/>
      <c r="AF250" s="1848"/>
      <c r="AG250" s="1848"/>
      <c r="AH250" s="1848"/>
      <c r="AI250" s="1848"/>
      <c r="AJ250" s="1848"/>
      <c r="AK250" s="1848"/>
      <c r="AL250" s="1848"/>
      <c r="AM250" s="1848"/>
      <c r="AN250" s="1848"/>
      <c r="AO250" s="1848"/>
      <c r="AP250" s="1848"/>
      <c r="AQ250" s="1848"/>
      <c r="AR250" s="1848"/>
      <c r="AS250" s="1848"/>
      <c r="AT250" s="1848"/>
      <c r="AU250" s="1848"/>
      <c r="AV250" s="1848"/>
      <c r="AW250" s="1848"/>
      <c r="AX250" s="1848"/>
      <c r="AY250" s="1848"/>
      <c r="AZ250" s="1848"/>
      <c r="BA250" s="1848"/>
      <c r="BB250" s="1848"/>
      <c r="BC250" s="1848"/>
      <c r="BD250" s="1848"/>
      <c r="BE250" s="1848"/>
      <c r="BF250" s="1848"/>
      <c r="BG250" s="1848"/>
      <c r="BH250" s="1848"/>
      <c r="BI250" s="1848"/>
      <c r="BJ250" s="1848"/>
      <c r="BK250" s="1848"/>
      <c r="BL250" s="1848"/>
      <c r="BM250" s="1848"/>
      <c r="BN250" s="1848"/>
      <c r="BO250" s="1848"/>
      <c r="BP250" s="1848"/>
      <c r="BQ250" s="1848"/>
      <c r="BR250" s="1848"/>
      <c r="BS250" s="1848"/>
      <c r="BT250" s="1848"/>
      <c r="BU250" s="1848"/>
      <c r="BV250" s="1848"/>
      <c r="BW250" s="1848"/>
      <c r="BX250" s="1848"/>
      <c r="BY250" s="1848"/>
      <c r="BZ250" s="1848"/>
      <c r="CA250" s="1848"/>
      <c r="CB250" s="1848"/>
      <c r="CC250" s="1848"/>
      <c r="CD250" s="1848"/>
      <c r="CE250" s="1848"/>
      <c r="CF250" s="1848"/>
      <c r="CG250" s="1848"/>
      <c r="CH250" s="1848"/>
      <c r="CJ250" s="1848"/>
      <c r="CK250" s="1848"/>
      <c r="CL250" s="1848"/>
      <c r="CM250" s="1848"/>
      <c r="CN250" s="1848"/>
      <c r="CO250" s="1848"/>
      <c r="CP250" s="1848"/>
      <c r="CQ250" s="1848"/>
    </row>
    <row r="251" spans="2:95">
      <c r="B251" s="1"/>
      <c r="C251" s="1"/>
      <c r="D251" s="1"/>
      <c r="E251" s="1"/>
      <c r="F251" s="1"/>
      <c r="G251" s="1"/>
      <c r="H251" s="1"/>
      <c r="I251" s="1"/>
      <c r="J251" s="1"/>
      <c r="K251" s="1848"/>
      <c r="L251" s="1848"/>
      <c r="M251" s="1848"/>
      <c r="N251" s="1848"/>
      <c r="O251" s="1848"/>
      <c r="P251" s="1848"/>
      <c r="Q251" s="1848"/>
      <c r="R251" s="1848"/>
      <c r="S251" s="1848"/>
      <c r="T251" s="1848"/>
      <c r="U251" s="1848"/>
      <c r="V251" s="1848"/>
      <c r="W251" s="1848"/>
      <c r="X251" s="1848"/>
      <c r="Y251" s="1848"/>
      <c r="Z251" s="1848"/>
      <c r="AA251" s="1848"/>
      <c r="AB251" s="1848"/>
      <c r="AC251" s="1848"/>
      <c r="AD251" s="1848"/>
      <c r="AE251" s="1848"/>
      <c r="AF251" s="1848"/>
      <c r="AG251" s="1848"/>
      <c r="AH251" s="1848"/>
      <c r="AI251" s="1848"/>
      <c r="AJ251" s="1848"/>
      <c r="AK251" s="1848"/>
      <c r="AL251" s="1848"/>
      <c r="AM251" s="1848"/>
      <c r="AN251" s="1848"/>
      <c r="AO251" s="1848"/>
      <c r="AP251" s="1848"/>
      <c r="AQ251" s="1848"/>
      <c r="AR251" s="1848"/>
      <c r="AS251" s="1848"/>
      <c r="AT251" s="1848"/>
      <c r="AU251" s="1848"/>
      <c r="AV251" s="1848"/>
      <c r="AW251" s="1848"/>
      <c r="AX251" s="1848"/>
      <c r="AY251" s="1848"/>
      <c r="AZ251" s="1848"/>
      <c r="BA251" s="1848"/>
      <c r="BB251" s="1848"/>
      <c r="BC251" s="1848"/>
      <c r="BD251" s="1848"/>
      <c r="BE251" s="1848"/>
      <c r="BF251" s="1848"/>
      <c r="BG251" s="1848"/>
      <c r="BH251" s="1848"/>
      <c r="BI251" s="1848"/>
      <c r="BJ251" s="1848"/>
      <c r="BK251" s="1848"/>
      <c r="BL251" s="1848"/>
      <c r="BM251" s="1848"/>
      <c r="BN251" s="1848"/>
      <c r="BO251" s="1848"/>
      <c r="BP251" s="1848"/>
      <c r="BQ251" s="1848"/>
      <c r="BR251" s="1848"/>
      <c r="BS251" s="1848"/>
      <c r="BT251" s="1848"/>
      <c r="BU251" s="1848"/>
      <c r="BV251" s="1848"/>
      <c r="BW251" s="1848"/>
      <c r="BX251" s="1848"/>
      <c r="BY251" s="1848"/>
      <c r="BZ251" s="1848"/>
      <c r="CA251" s="1848"/>
      <c r="CB251" s="1848"/>
      <c r="CC251" s="1848"/>
      <c r="CD251" s="1848"/>
      <c r="CE251" s="1848"/>
      <c r="CF251" s="1848"/>
      <c r="CG251" s="1848"/>
      <c r="CH251" s="1848"/>
      <c r="CJ251" s="1848"/>
      <c r="CK251" s="1848"/>
      <c r="CL251" s="1848"/>
      <c r="CM251" s="1848"/>
      <c r="CN251" s="1848"/>
      <c r="CO251" s="1848"/>
      <c r="CP251" s="1848"/>
      <c r="CQ251" s="1848"/>
    </row>
    <row r="252" spans="2:95">
      <c r="B252" s="1"/>
      <c r="C252" s="1"/>
      <c r="D252" s="1"/>
      <c r="E252" s="1"/>
      <c r="F252" s="1"/>
      <c r="G252" s="1"/>
      <c r="H252" s="1"/>
      <c r="I252" s="1"/>
      <c r="J252" s="1"/>
      <c r="K252" s="1848"/>
      <c r="L252" s="1848"/>
      <c r="M252" s="1848"/>
      <c r="N252" s="1848"/>
      <c r="O252" s="1848"/>
      <c r="P252" s="1848"/>
      <c r="Q252" s="1848"/>
      <c r="R252" s="1848"/>
      <c r="S252" s="1848"/>
      <c r="T252" s="1848"/>
      <c r="U252" s="1848"/>
      <c r="V252" s="1848"/>
      <c r="W252" s="1848"/>
      <c r="X252" s="1848"/>
      <c r="Y252" s="1848"/>
      <c r="Z252" s="1848"/>
      <c r="AA252" s="1848"/>
      <c r="AB252" s="1848"/>
      <c r="AC252" s="1848"/>
      <c r="AD252" s="1848"/>
      <c r="AE252" s="1848"/>
      <c r="AF252" s="1848"/>
      <c r="AG252" s="1848"/>
      <c r="AH252" s="1848"/>
      <c r="AI252" s="1848"/>
      <c r="AJ252" s="1848"/>
      <c r="AK252" s="1848"/>
      <c r="AL252" s="1848"/>
      <c r="AM252" s="1848"/>
      <c r="AN252" s="1848"/>
      <c r="AO252" s="1848"/>
      <c r="AP252" s="1848"/>
      <c r="AQ252" s="1848"/>
      <c r="AR252" s="1848"/>
      <c r="AS252" s="1848"/>
      <c r="AT252" s="1848"/>
      <c r="AU252" s="1848"/>
      <c r="AV252" s="1848"/>
      <c r="AW252" s="1848"/>
      <c r="AX252" s="1848"/>
      <c r="AY252" s="1848"/>
      <c r="AZ252" s="1848"/>
      <c r="BA252" s="1848"/>
      <c r="BB252" s="1848"/>
      <c r="BC252" s="1848"/>
      <c r="BD252" s="1848"/>
      <c r="BE252" s="1848"/>
      <c r="BF252" s="1848"/>
      <c r="BG252" s="1848"/>
      <c r="BH252" s="1848"/>
      <c r="BI252" s="1848"/>
      <c r="BJ252" s="1848"/>
      <c r="BK252" s="1848"/>
      <c r="BL252" s="1848"/>
      <c r="BM252" s="1848"/>
      <c r="BN252" s="1848"/>
      <c r="BO252" s="1848"/>
      <c r="BP252" s="1848"/>
      <c r="BQ252" s="1848"/>
      <c r="BR252" s="1848"/>
      <c r="BS252" s="1848"/>
      <c r="BT252" s="1848"/>
      <c r="BU252" s="1848"/>
      <c r="BV252" s="1848"/>
      <c r="BW252" s="1848"/>
      <c r="BX252" s="1848"/>
      <c r="BY252" s="1848"/>
      <c r="BZ252" s="1848"/>
      <c r="CA252" s="1848"/>
      <c r="CB252" s="1848"/>
      <c r="CC252" s="1848"/>
      <c r="CD252" s="1848"/>
      <c r="CE252" s="1848"/>
      <c r="CF252" s="1848"/>
      <c r="CG252" s="1848"/>
      <c r="CH252" s="1848"/>
      <c r="CJ252" s="1848"/>
      <c r="CK252" s="1848"/>
      <c r="CL252" s="1848"/>
      <c r="CM252" s="1848"/>
      <c r="CN252" s="1848"/>
      <c r="CO252" s="1848"/>
      <c r="CP252" s="1848"/>
      <c r="CQ252" s="1848"/>
    </row>
    <row r="253" spans="2:95">
      <c r="B253" s="1"/>
      <c r="C253" s="1"/>
      <c r="D253" s="1"/>
      <c r="E253" s="1"/>
      <c r="F253" s="1"/>
      <c r="G253" s="1"/>
      <c r="H253" s="1"/>
      <c r="I253" s="1"/>
      <c r="J253" s="1"/>
      <c r="K253" s="1848"/>
      <c r="L253" s="1848"/>
      <c r="M253" s="1848"/>
      <c r="N253" s="1848"/>
      <c r="O253" s="1848"/>
      <c r="P253" s="1848"/>
      <c r="Q253" s="1848"/>
      <c r="R253" s="1848"/>
      <c r="S253" s="1848"/>
      <c r="T253" s="1848"/>
      <c r="U253" s="1848"/>
      <c r="V253" s="1848"/>
      <c r="W253" s="1848"/>
      <c r="X253" s="1848"/>
      <c r="Y253" s="1848"/>
      <c r="Z253" s="1848"/>
      <c r="AA253" s="1848"/>
      <c r="AB253" s="1848"/>
      <c r="AC253" s="1848"/>
      <c r="AD253" s="1848"/>
      <c r="AE253" s="1848"/>
      <c r="AF253" s="1848"/>
      <c r="AG253" s="1848"/>
      <c r="AH253" s="1848"/>
      <c r="AI253" s="1848"/>
      <c r="AJ253" s="1848"/>
      <c r="AK253" s="1848"/>
      <c r="AL253" s="1848"/>
      <c r="AM253" s="1848"/>
      <c r="AN253" s="1848"/>
      <c r="AO253" s="1848"/>
      <c r="AP253" s="1848"/>
      <c r="AQ253" s="1848"/>
      <c r="AR253" s="1848"/>
      <c r="AS253" s="1848"/>
      <c r="AT253" s="1848"/>
      <c r="AU253" s="1848"/>
      <c r="AV253" s="1848"/>
      <c r="AW253" s="1848"/>
      <c r="AX253" s="1848"/>
      <c r="AY253" s="1848"/>
      <c r="AZ253" s="1848"/>
      <c r="BA253" s="1848"/>
      <c r="BB253" s="1848"/>
      <c r="BC253" s="1848"/>
      <c r="BD253" s="1848"/>
      <c r="BE253" s="1848"/>
      <c r="BF253" s="1848"/>
      <c r="BG253" s="1848"/>
      <c r="BH253" s="1848"/>
      <c r="BI253" s="1848"/>
      <c r="BJ253" s="1848"/>
      <c r="BK253" s="1848"/>
      <c r="BL253" s="1848"/>
      <c r="BM253" s="1848"/>
      <c r="BN253" s="1848"/>
      <c r="BO253" s="1848"/>
      <c r="BP253" s="1848"/>
      <c r="BQ253" s="1848"/>
      <c r="BR253" s="1848"/>
      <c r="BS253" s="1848"/>
      <c r="BT253" s="1848"/>
      <c r="BU253" s="1848"/>
      <c r="BV253" s="1848"/>
      <c r="BW253" s="1848"/>
      <c r="BX253" s="1848"/>
      <c r="BY253" s="1848"/>
      <c r="BZ253" s="1848"/>
      <c r="CA253" s="1848"/>
      <c r="CB253" s="1848"/>
      <c r="CC253" s="1848"/>
      <c r="CD253" s="1848"/>
      <c r="CE253" s="1848"/>
      <c r="CF253" s="1848"/>
      <c r="CG253" s="1848"/>
      <c r="CH253" s="1848"/>
      <c r="CJ253" s="1848"/>
      <c r="CK253" s="1848"/>
      <c r="CL253" s="1848"/>
      <c r="CM253" s="1848"/>
      <c r="CN253" s="1848"/>
      <c r="CO253" s="1848"/>
      <c r="CP253" s="1848"/>
      <c r="CQ253" s="1848"/>
    </row>
    <row r="254" spans="2:95">
      <c r="B254" s="1"/>
      <c r="C254" s="1"/>
      <c r="D254" s="1"/>
      <c r="E254" s="1"/>
      <c r="F254" s="1"/>
      <c r="G254" s="1"/>
      <c r="H254" s="1"/>
      <c r="I254" s="1"/>
      <c r="J254" s="1"/>
      <c r="K254" s="1848"/>
      <c r="L254" s="1848"/>
      <c r="M254" s="1848"/>
      <c r="N254" s="1848"/>
      <c r="O254" s="1848"/>
      <c r="P254" s="1848"/>
      <c r="Q254" s="1848"/>
      <c r="R254" s="1848"/>
      <c r="S254" s="1848"/>
      <c r="T254" s="1848"/>
      <c r="U254" s="1848"/>
      <c r="V254" s="1848"/>
      <c r="W254" s="1848"/>
      <c r="X254" s="1848"/>
      <c r="Y254" s="1848"/>
      <c r="Z254" s="1848"/>
      <c r="AA254" s="1848"/>
      <c r="AB254" s="1848"/>
      <c r="AC254" s="1848"/>
      <c r="AD254" s="1848"/>
      <c r="AE254" s="1848"/>
      <c r="AF254" s="1848"/>
      <c r="AG254" s="1848"/>
      <c r="AH254" s="1848"/>
      <c r="AI254" s="1848"/>
      <c r="AJ254" s="1848"/>
      <c r="AK254" s="1848"/>
      <c r="AL254" s="1848"/>
      <c r="AM254" s="1848"/>
      <c r="AN254" s="1848"/>
      <c r="AO254" s="1848"/>
      <c r="AP254" s="1848"/>
      <c r="AQ254" s="1848"/>
      <c r="AR254" s="1848"/>
      <c r="AS254" s="1848"/>
      <c r="AT254" s="1848"/>
      <c r="AU254" s="1848"/>
      <c r="AV254" s="1848"/>
      <c r="AW254" s="1848"/>
      <c r="AX254" s="1848"/>
      <c r="AY254" s="1848"/>
      <c r="AZ254" s="1848"/>
      <c r="BA254" s="1848"/>
      <c r="BB254" s="1848"/>
      <c r="BC254" s="1848"/>
      <c r="BD254" s="1848"/>
      <c r="BE254" s="1848"/>
      <c r="BF254" s="1848"/>
      <c r="BG254" s="1848"/>
      <c r="BH254" s="1848"/>
      <c r="BI254" s="1848"/>
      <c r="BJ254" s="1848"/>
      <c r="BK254" s="1848"/>
      <c r="BL254" s="1848"/>
      <c r="BM254" s="1848"/>
      <c r="BN254" s="1848"/>
      <c r="BO254" s="1848"/>
      <c r="BP254" s="1848"/>
      <c r="BQ254" s="1848"/>
      <c r="BR254" s="1848"/>
      <c r="BS254" s="1848"/>
      <c r="BT254" s="1848"/>
      <c r="BU254" s="1848"/>
      <c r="BV254" s="1848"/>
      <c r="BW254" s="1848"/>
      <c r="BX254" s="1848"/>
      <c r="BY254" s="1848"/>
      <c r="BZ254" s="1848"/>
      <c r="CA254" s="1848"/>
      <c r="CB254" s="1848"/>
      <c r="CC254" s="1848"/>
      <c r="CD254" s="1848"/>
      <c r="CE254" s="1848"/>
      <c r="CF254" s="1848"/>
      <c r="CG254" s="1848"/>
      <c r="CH254" s="1848"/>
      <c r="CJ254" s="1848"/>
      <c r="CK254" s="1848"/>
      <c r="CL254" s="1848"/>
      <c r="CM254" s="1848"/>
      <c r="CN254" s="1848"/>
      <c r="CO254" s="1848"/>
      <c r="CP254" s="1848"/>
      <c r="CQ254" s="1848"/>
    </row>
    <row r="255" spans="2:95">
      <c r="B255" s="1"/>
      <c r="C255" s="1"/>
      <c r="D255" s="1"/>
      <c r="E255" s="1"/>
      <c r="F255" s="1"/>
      <c r="G255" s="1"/>
      <c r="H255" s="1"/>
      <c r="I255" s="1"/>
      <c r="J255" s="1"/>
      <c r="K255" s="1848"/>
      <c r="L255" s="1848"/>
      <c r="M255" s="1848"/>
      <c r="N255" s="1848"/>
      <c r="O255" s="1848"/>
      <c r="P255" s="1848"/>
      <c r="Q255" s="1848"/>
      <c r="R255" s="1848"/>
      <c r="S255" s="1848"/>
      <c r="T255" s="1848"/>
      <c r="U255" s="1848"/>
      <c r="V255" s="1848"/>
      <c r="W255" s="1848"/>
      <c r="X255" s="1848"/>
      <c r="Y255" s="1848"/>
      <c r="Z255" s="1848"/>
      <c r="AA255" s="1848"/>
      <c r="AB255" s="1848"/>
      <c r="AC255" s="1848"/>
      <c r="AD255" s="1848"/>
      <c r="AE255" s="1848"/>
      <c r="AF255" s="1848"/>
      <c r="AG255" s="1848"/>
      <c r="AH255" s="1848"/>
      <c r="AI255" s="1848"/>
      <c r="AJ255" s="1848"/>
      <c r="AK255" s="1848"/>
      <c r="AL255" s="1848"/>
      <c r="AM255" s="1848"/>
      <c r="AN255" s="1848"/>
      <c r="AO255" s="1848"/>
      <c r="AP255" s="1848"/>
      <c r="AQ255" s="1848"/>
      <c r="AR255" s="1848"/>
      <c r="AS255" s="1848"/>
      <c r="AT255" s="1848"/>
      <c r="AU255" s="1848"/>
      <c r="AV255" s="1848"/>
      <c r="AW255" s="1848"/>
      <c r="AX255" s="1848"/>
      <c r="AY255" s="1848"/>
      <c r="AZ255" s="1848"/>
      <c r="BA255" s="1848"/>
      <c r="BB255" s="1848"/>
      <c r="BC255" s="1848"/>
      <c r="BD255" s="1848"/>
      <c r="BE255" s="1848"/>
      <c r="BF255" s="1848"/>
      <c r="BG255" s="1848"/>
      <c r="BH255" s="1848"/>
      <c r="BI255" s="1848"/>
      <c r="BJ255" s="1848"/>
      <c r="BK255" s="1848"/>
      <c r="BL255" s="1848"/>
      <c r="BM255" s="1848"/>
      <c r="BN255" s="1848"/>
      <c r="BO255" s="1848"/>
      <c r="BP255" s="1848"/>
      <c r="BQ255" s="1848"/>
      <c r="BR255" s="1848"/>
      <c r="BS255" s="1848"/>
      <c r="BT255" s="1848"/>
      <c r="BU255" s="1848"/>
      <c r="BV255" s="1848"/>
      <c r="BW255" s="1848"/>
      <c r="BX255" s="1848"/>
      <c r="BY255" s="1848"/>
      <c r="BZ255" s="1848"/>
      <c r="CA255" s="1848"/>
      <c r="CB255" s="1848"/>
      <c r="CC255" s="1848"/>
      <c r="CD255" s="1848"/>
      <c r="CE255" s="1848"/>
      <c r="CF255" s="1848"/>
      <c r="CG255" s="1848"/>
      <c r="CH255" s="1848"/>
      <c r="CJ255" s="1848"/>
      <c r="CK255" s="1848"/>
      <c r="CL255" s="1848"/>
      <c r="CM255" s="1848"/>
      <c r="CN255" s="1848"/>
      <c r="CO255" s="1848"/>
      <c r="CP255" s="1848"/>
      <c r="CQ255" s="1848"/>
    </row>
    <row r="256" spans="2:95">
      <c r="B256" s="1"/>
      <c r="C256" s="1"/>
      <c r="D256" s="1"/>
      <c r="E256" s="1"/>
      <c r="F256" s="1"/>
      <c r="G256" s="1"/>
      <c r="H256" s="1"/>
      <c r="I256" s="1"/>
      <c r="J256" s="1"/>
      <c r="K256" s="1848"/>
      <c r="L256" s="1848"/>
      <c r="M256" s="1848"/>
      <c r="N256" s="1848"/>
      <c r="O256" s="1848"/>
      <c r="P256" s="1848"/>
      <c r="Q256" s="1848"/>
      <c r="R256" s="1848"/>
      <c r="S256" s="1848"/>
      <c r="T256" s="1848"/>
      <c r="U256" s="1848"/>
      <c r="V256" s="1848"/>
      <c r="W256" s="1848"/>
      <c r="X256" s="1848"/>
      <c r="Y256" s="1848"/>
      <c r="Z256" s="1848"/>
      <c r="AA256" s="1848"/>
      <c r="AB256" s="1848"/>
      <c r="AC256" s="1848"/>
      <c r="AD256" s="1848"/>
      <c r="AE256" s="1848"/>
      <c r="AF256" s="1848"/>
      <c r="AG256" s="1848"/>
      <c r="AH256" s="1848"/>
      <c r="AI256" s="1848"/>
      <c r="AJ256" s="1848"/>
      <c r="AK256" s="1848"/>
      <c r="AL256" s="1848"/>
      <c r="AM256" s="1848"/>
      <c r="AN256" s="1848"/>
      <c r="AO256" s="1848"/>
      <c r="AP256" s="1848"/>
      <c r="AQ256" s="1848"/>
      <c r="AR256" s="1848"/>
      <c r="AS256" s="1848"/>
      <c r="AT256" s="1848"/>
      <c r="AU256" s="1848"/>
      <c r="AV256" s="1848"/>
      <c r="AW256" s="1848"/>
      <c r="AX256" s="1848"/>
      <c r="AY256" s="1848"/>
      <c r="AZ256" s="1848"/>
      <c r="BA256" s="1848"/>
      <c r="BB256" s="1848"/>
      <c r="BC256" s="1848"/>
      <c r="BD256" s="1848"/>
      <c r="BE256" s="1848"/>
      <c r="BF256" s="1848"/>
      <c r="BG256" s="1848"/>
      <c r="BH256" s="1848"/>
      <c r="BI256" s="1848"/>
      <c r="BJ256" s="1848"/>
      <c r="BK256" s="1848"/>
      <c r="BL256" s="1848"/>
      <c r="BM256" s="1848"/>
      <c r="BN256" s="1848"/>
      <c r="BO256" s="1848"/>
      <c r="BP256" s="1848"/>
      <c r="BQ256" s="1848"/>
      <c r="BR256" s="1848"/>
      <c r="BS256" s="1848"/>
      <c r="BT256" s="1848"/>
      <c r="BU256" s="1848"/>
      <c r="BV256" s="1848"/>
      <c r="BW256" s="1848"/>
      <c r="BX256" s="1848"/>
      <c r="BY256" s="1848"/>
      <c r="BZ256" s="1848"/>
      <c r="CA256" s="1848"/>
      <c r="CB256" s="1848"/>
      <c r="CC256" s="1848"/>
      <c r="CD256" s="1848"/>
      <c r="CE256" s="1848"/>
      <c r="CF256" s="1848"/>
      <c r="CG256" s="1848"/>
      <c r="CH256" s="1848"/>
      <c r="CJ256" s="1848"/>
      <c r="CK256" s="1848"/>
      <c r="CL256" s="1848"/>
      <c r="CM256" s="1848"/>
      <c r="CN256" s="1848"/>
      <c r="CO256" s="1848"/>
      <c r="CP256" s="1848"/>
      <c r="CQ256" s="1848"/>
    </row>
    <row r="257" spans="2:95">
      <c r="B257" s="1"/>
      <c r="C257" s="1"/>
      <c r="D257" s="1"/>
      <c r="E257" s="1"/>
      <c r="F257" s="1"/>
      <c r="G257" s="1"/>
      <c r="H257" s="1"/>
      <c r="I257" s="1"/>
      <c r="J257" s="1"/>
      <c r="K257" s="1848"/>
      <c r="L257" s="1848"/>
      <c r="M257" s="1848"/>
      <c r="N257" s="1848"/>
      <c r="O257" s="1848"/>
      <c r="P257" s="1848"/>
      <c r="Q257" s="1848"/>
      <c r="R257" s="1848"/>
      <c r="S257" s="1848"/>
      <c r="T257" s="1848"/>
      <c r="U257" s="1848"/>
      <c r="V257" s="1848"/>
      <c r="W257" s="1848"/>
      <c r="X257" s="1848"/>
      <c r="Y257" s="1848"/>
      <c r="Z257" s="1848"/>
      <c r="AA257" s="1848"/>
      <c r="AB257" s="1848"/>
      <c r="AC257" s="1848"/>
      <c r="AD257" s="1848"/>
      <c r="AE257" s="1848"/>
      <c r="AF257" s="1848"/>
      <c r="AG257" s="1848"/>
      <c r="AH257" s="1848"/>
      <c r="AI257" s="1848"/>
      <c r="AJ257" s="1848"/>
      <c r="AK257" s="1848"/>
      <c r="AL257" s="1848"/>
      <c r="AM257" s="1848"/>
      <c r="AN257" s="1848"/>
      <c r="AO257" s="1848"/>
      <c r="AP257" s="1848"/>
      <c r="AQ257" s="1848"/>
      <c r="AR257" s="1848"/>
      <c r="AS257" s="1848"/>
      <c r="AT257" s="1848"/>
      <c r="AU257" s="1848"/>
      <c r="AV257" s="1848"/>
      <c r="AW257" s="1848"/>
      <c r="AX257" s="1848"/>
      <c r="AY257" s="1848"/>
      <c r="AZ257" s="1848"/>
      <c r="BA257" s="1848"/>
      <c r="BB257" s="1848"/>
      <c r="BC257" s="1848"/>
      <c r="BD257" s="1848"/>
      <c r="BE257" s="1848"/>
      <c r="BF257" s="1848"/>
      <c r="BG257" s="1848"/>
      <c r="BH257" s="1848"/>
      <c r="BI257" s="1848"/>
      <c r="BJ257" s="1848"/>
      <c r="BK257" s="1848"/>
      <c r="BL257" s="1848"/>
      <c r="BM257" s="1848"/>
      <c r="BN257" s="1848"/>
      <c r="BO257" s="1848"/>
      <c r="BP257" s="1848"/>
      <c r="BQ257" s="1848"/>
      <c r="BR257" s="1848"/>
      <c r="BS257" s="1848"/>
      <c r="BT257" s="1848"/>
      <c r="BU257" s="1848"/>
      <c r="BV257" s="1848"/>
      <c r="BW257" s="1848"/>
      <c r="BX257" s="1848"/>
      <c r="BY257" s="1848"/>
      <c r="BZ257" s="1848"/>
      <c r="CA257" s="1848"/>
      <c r="CB257" s="1848"/>
      <c r="CC257" s="1848"/>
      <c r="CD257" s="1848"/>
      <c r="CE257" s="1848"/>
      <c r="CF257" s="1848"/>
      <c r="CG257" s="1848"/>
      <c r="CH257" s="1848"/>
      <c r="CJ257" s="1848"/>
      <c r="CK257" s="1848"/>
      <c r="CL257" s="1848"/>
      <c r="CM257" s="1848"/>
      <c r="CN257" s="1848"/>
      <c r="CO257" s="1848"/>
      <c r="CP257" s="1848"/>
      <c r="CQ257" s="1848"/>
    </row>
    <row r="258" spans="2:95">
      <c r="B258" s="1"/>
      <c r="C258" s="1"/>
      <c r="D258" s="1"/>
      <c r="E258" s="1"/>
      <c r="F258" s="1"/>
      <c r="G258" s="1"/>
      <c r="H258" s="1"/>
      <c r="I258" s="1"/>
      <c r="J258" s="1"/>
      <c r="K258" s="1848"/>
      <c r="L258" s="1848"/>
      <c r="M258" s="1848"/>
      <c r="N258" s="1848"/>
      <c r="O258" s="1848"/>
      <c r="P258" s="1848"/>
      <c r="Q258" s="1848"/>
      <c r="R258" s="1848"/>
      <c r="S258" s="1848"/>
      <c r="T258" s="1848"/>
      <c r="U258" s="1848"/>
      <c r="V258" s="1848"/>
      <c r="W258" s="1848"/>
      <c r="X258" s="1848"/>
      <c r="Y258" s="1848"/>
      <c r="Z258" s="1848"/>
      <c r="AA258" s="1848"/>
      <c r="AB258" s="1848"/>
      <c r="AC258" s="1848"/>
      <c r="AD258" s="1848"/>
      <c r="AE258" s="1848"/>
      <c r="AF258" s="1848"/>
      <c r="AG258" s="1848"/>
      <c r="AH258" s="1848"/>
      <c r="AI258" s="1848"/>
      <c r="AJ258" s="1848"/>
      <c r="AK258" s="1848"/>
      <c r="AL258" s="1848"/>
      <c r="AM258" s="1848"/>
      <c r="AN258" s="1848"/>
      <c r="AO258" s="1848"/>
      <c r="AP258" s="1848"/>
      <c r="AQ258" s="1848"/>
      <c r="AR258" s="1848"/>
      <c r="AS258" s="1848"/>
      <c r="AT258" s="1848"/>
      <c r="AU258" s="1848"/>
      <c r="AV258" s="1848"/>
      <c r="AW258" s="1848"/>
      <c r="AX258" s="1848"/>
      <c r="AY258" s="1848"/>
      <c r="AZ258" s="1848"/>
      <c r="BA258" s="1848"/>
      <c r="BB258" s="1848"/>
      <c r="BC258" s="1848"/>
      <c r="BD258" s="1848"/>
      <c r="BE258" s="1848"/>
      <c r="BF258" s="1848"/>
      <c r="BG258" s="1848"/>
      <c r="BH258" s="1848"/>
      <c r="BI258" s="1848"/>
      <c r="BJ258" s="1848"/>
      <c r="BK258" s="1848"/>
      <c r="BL258" s="1848"/>
      <c r="BM258" s="1848"/>
      <c r="BN258" s="1848"/>
      <c r="BO258" s="1848"/>
      <c r="BP258" s="1848"/>
      <c r="BQ258" s="1848"/>
      <c r="BR258" s="1848"/>
      <c r="BS258" s="1848"/>
      <c r="BT258" s="1848"/>
      <c r="BU258" s="1848"/>
      <c r="BV258" s="1848"/>
      <c r="BW258" s="1848"/>
      <c r="BX258" s="1848"/>
      <c r="BY258" s="1848"/>
      <c r="BZ258" s="1848"/>
      <c r="CA258" s="1848"/>
      <c r="CB258" s="1848"/>
      <c r="CC258" s="1848"/>
      <c r="CD258" s="1848"/>
      <c r="CE258" s="1848"/>
      <c r="CF258" s="1848"/>
      <c r="CG258" s="1848"/>
      <c r="CH258" s="1848"/>
      <c r="CJ258" s="1848"/>
      <c r="CK258" s="1848"/>
      <c r="CL258" s="1848"/>
      <c r="CM258" s="1848"/>
      <c r="CN258" s="1848"/>
      <c r="CO258" s="1848"/>
      <c r="CP258" s="1848"/>
      <c r="CQ258" s="1848"/>
    </row>
    <row r="259" spans="2:95">
      <c r="B259" s="1"/>
      <c r="C259" s="1"/>
      <c r="D259" s="1"/>
      <c r="E259" s="1"/>
      <c r="F259" s="1"/>
      <c r="G259" s="1"/>
      <c r="H259" s="1"/>
      <c r="I259" s="1"/>
      <c r="J259" s="1"/>
      <c r="K259" s="1848"/>
      <c r="L259" s="1848"/>
      <c r="M259" s="1848"/>
      <c r="N259" s="1848"/>
      <c r="O259" s="1848"/>
      <c r="P259" s="1848"/>
      <c r="Q259" s="1848"/>
      <c r="R259" s="1848"/>
      <c r="S259" s="1848"/>
      <c r="T259" s="1848"/>
      <c r="U259" s="1848"/>
      <c r="V259" s="1848"/>
      <c r="W259" s="1848"/>
      <c r="X259" s="1848"/>
      <c r="Y259" s="1848"/>
      <c r="Z259" s="1848"/>
      <c r="AA259" s="1848"/>
      <c r="AB259" s="1848"/>
      <c r="AC259" s="1848"/>
      <c r="AD259" s="1848"/>
      <c r="AE259" s="1848"/>
      <c r="AF259" s="1848"/>
      <c r="AG259" s="1848"/>
      <c r="AH259" s="1848"/>
      <c r="AI259" s="1848"/>
      <c r="AJ259" s="1848"/>
      <c r="AK259" s="1848"/>
      <c r="AL259" s="1848"/>
      <c r="AM259" s="1848"/>
      <c r="AN259" s="1848"/>
      <c r="AO259" s="1848"/>
      <c r="AP259" s="1848"/>
      <c r="AQ259" s="1848"/>
      <c r="AR259" s="1848"/>
      <c r="AS259" s="1848"/>
      <c r="AT259" s="1848"/>
      <c r="AU259" s="1848"/>
      <c r="AV259" s="1848"/>
      <c r="AW259" s="1848"/>
      <c r="AX259" s="1848"/>
      <c r="AY259" s="1848"/>
      <c r="AZ259" s="1848"/>
      <c r="BA259" s="1848"/>
      <c r="BB259" s="1848"/>
      <c r="BC259" s="1848"/>
      <c r="BD259" s="1848"/>
      <c r="BE259" s="1848"/>
      <c r="BF259" s="1848"/>
      <c r="BG259" s="1848"/>
      <c r="BH259" s="1848"/>
      <c r="BI259" s="1848"/>
      <c r="BJ259" s="1848"/>
      <c r="BK259" s="1848"/>
      <c r="BL259" s="1848"/>
      <c r="BM259" s="1848"/>
      <c r="BN259" s="1848"/>
      <c r="BO259" s="1848"/>
      <c r="BP259" s="1848"/>
      <c r="BQ259" s="1848"/>
      <c r="BR259" s="1848"/>
      <c r="BS259" s="1848"/>
      <c r="BT259" s="1848"/>
      <c r="BU259" s="1848"/>
      <c r="BV259" s="1848"/>
      <c r="BW259" s="1848"/>
      <c r="BX259" s="1848"/>
      <c r="BY259" s="1848"/>
      <c r="BZ259" s="1848"/>
      <c r="CA259" s="1848"/>
      <c r="CB259" s="1848"/>
      <c r="CC259" s="1848"/>
      <c r="CD259" s="1848"/>
      <c r="CE259" s="1848"/>
      <c r="CF259" s="1848"/>
      <c r="CG259" s="1848"/>
      <c r="CH259" s="1848"/>
      <c r="CJ259" s="1848"/>
      <c r="CK259" s="1848"/>
      <c r="CL259" s="1848"/>
      <c r="CM259" s="1848"/>
      <c r="CN259" s="1848"/>
      <c r="CO259" s="1848"/>
      <c r="CP259" s="1848"/>
      <c r="CQ259" s="1848"/>
    </row>
    <row r="260" spans="2:95">
      <c r="B260" s="1"/>
      <c r="C260" s="1"/>
      <c r="D260" s="1"/>
      <c r="E260" s="1"/>
      <c r="F260" s="1"/>
      <c r="G260" s="1"/>
      <c r="H260" s="1"/>
      <c r="I260" s="1"/>
      <c r="J260" s="1"/>
      <c r="K260" s="1848"/>
      <c r="L260" s="1848"/>
      <c r="M260" s="1848"/>
      <c r="N260" s="1848"/>
      <c r="O260" s="1848"/>
      <c r="P260" s="1848"/>
      <c r="Q260" s="1848"/>
      <c r="R260" s="1848"/>
      <c r="S260" s="1848"/>
      <c r="T260" s="1848"/>
      <c r="U260" s="1848"/>
      <c r="V260" s="1848"/>
      <c r="W260" s="1848"/>
      <c r="X260" s="1848"/>
      <c r="Y260" s="1848"/>
      <c r="Z260" s="1848"/>
      <c r="AA260" s="1848"/>
      <c r="AB260" s="1848"/>
      <c r="AC260" s="1848"/>
      <c r="AD260" s="1848"/>
      <c r="AE260" s="1848"/>
      <c r="AF260" s="1848"/>
      <c r="AG260" s="1848"/>
      <c r="AH260" s="1848"/>
      <c r="AI260" s="1848"/>
      <c r="AJ260" s="1848"/>
      <c r="AK260" s="1848"/>
      <c r="AL260" s="1848"/>
      <c r="AM260" s="1848"/>
      <c r="AN260" s="1848"/>
      <c r="AO260" s="1848"/>
      <c r="AP260" s="1848"/>
      <c r="AQ260" s="1848"/>
      <c r="AR260" s="1848"/>
      <c r="AS260" s="1848"/>
      <c r="AT260" s="1848"/>
      <c r="AU260" s="1848"/>
      <c r="AV260" s="1848"/>
      <c r="AW260" s="1848"/>
      <c r="AX260" s="1848"/>
      <c r="AY260" s="1848"/>
      <c r="AZ260" s="1848"/>
      <c r="BA260" s="1848"/>
      <c r="BB260" s="1848"/>
      <c r="BC260" s="1848"/>
      <c r="BD260" s="1848"/>
      <c r="BE260" s="1848"/>
      <c r="BF260" s="1848"/>
      <c r="BG260" s="1848"/>
      <c r="BH260" s="1848"/>
      <c r="BI260" s="1848"/>
      <c r="BJ260" s="1848"/>
      <c r="BK260" s="1848"/>
      <c r="BL260" s="1848"/>
      <c r="BM260" s="1848"/>
      <c r="BN260" s="1848"/>
      <c r="BO260" s="1848"/>
      <c r="BP260" s="1848"/>
      <c r="BQ260" s="1848"/>
      <c r="BR260" s="1848"/>
      <c r="BS260" s="1848"/>
      <c r="BT260" s="1848"/>
      <c r="BU260" s="1848"/>
      <c r="BV260" s="1848"/>
      <c r="BW260" s="1848"/>
      <c r="BX260" s="1848"/>
      <c r="BY260" s="1848"/>
      <c r="BZ260" s="1848"/>
      <c r="CA260" s="1848"/>
      <c r="CB260" s="1848"/>
      <c r="CC260" s="1848"/>
      <c r="CD260" s="1848"/>
      <c r="CE260" s="1848"/>
      <c r="CF260" s="1848"/>
      <c r="CG260" s="1848"/>
      <c r="CH260" s="1848"/>
      <c r="CJ260" s="1848"/>
      <c r="CK260" s="1848"/>
      <c r="CL260" s="1848"/>
      <c r="CM260" s="1848"/>
      <c r="CN260" s="1848"/>
      <c r="CO260" s="1848"/>
      <c r="CP260" s="1848"/>
      <c r="CQ260" s="1848"/>
    </row>
    <row r="261" spans="2:95">
      <c r="B261" s="1"/>
      <c r="C261" s="1"/>
      <c r="D261" s="1"/>
      <c r="E261" s="1"/>
      <c r="F261" s="1"/>
      <c r="G261" s="1"/>
      <c r="H261" s="1"/>
      <c r="I261" s="1"/>
      <c r="J261" s="1"/>
      <c r="K261" s="1848"/>
      <c r="L261" s="1848"/>
      <c r="M261" s="1848"/>
      <c r="N261" s="1848"/>
      <c r="O261" s="1848"/>
      <c r="P261" s="1848"/>
      <c r="Q261" s="1848"/>
      <c r="R261" s="1848"/>
      <c r="S261" s="1848"/>
      <c r="T261" s="1848"/>
      <c r="U261" s="1848"/>
      <c r="V261" s="1848"/>
      <c r="W261" s="1848"/>
      <c r="X261" s="1848"/>
      <c r="Y261" s="1848"/>
      <c r="Z261" s="1848"/>
      <c r="AA261" s="1848"/>
      <c r="AB261" s="1848"/>
      <c r="AC261" s="1848"/>
      <c r="AD261" s="1848"/>
      <c r="AE261" s="1848"/>
      <c r="AF261" s="1848"/>
      <c r="AG261" s="1848"/>
      <c r="AH261" s="1848"/>
      <c r="AI261" s="1848"/>
      <c r="AJ261" s="1848"/>
      <c r="AK261" s="1848"/>
      <c r="AL261" s="1848"/>
      <c r="AM261" s="1848"/>
      <c r="AN261" s="1848"/>
      <c r="AO261" s="1848"/>
      <c r="AP261" s="1848"/>
      <c r="AQ261" s="1848"/>
      <c r="AR261" s="1848"/>
      <c r="AS261" s="1848"/>
      <c r="AT261" s="1848"/>
      <c r="AU261" s="1848"/>
      <c r="AV261" s="1848"/>
      <c r="AW261" s="1848"/>
      <c r="AX261" s="1848"/>
      <c r="AY261" s="1848"/>
      <c r="AZ261" s="1848"/>
      <c r="BA261" s="1848"/>
      <c r="BB261" s="1848"/>
      <c r="BC261" s="1848"/>
      <c r="BD261" s="1848"/>
      <c r="BE261" s="1848"/>
      <c r="BF261" s="1848"/>
      <c r="BG261" s="1848"/>
      <c r="BH261" s="1848"/>
      <c r="BI261" s="1848"/>
      <c r="BJ261" s="1848"/>
      <c r="BK261" s="1848"/>
      <c r="BL261" s="1848"/>
      <c r="BM261" s="1848"/>
      <c r="BN261" s="1848"/>
      <c r="BO261" s="1848"/>
      <c r="BP261" s="1848"/>
      <c r="BQ261" s="1848"/>
      <c r="BR261" s="1848"/>
      <c r="BS261" s="1848"/>
      <c r="BT261" s="1848"/>
      <c r="BU261" s="1848"/>
      <c r="BV261" s="1848"/>
      <c r="BW261" s="1848"/>
      <c r="BX261" s="1848"/>
      <c r="BY261" s="1848"/>
      <c r="BZ261" s="1848"/>
      <c r="CA261" s="1848"/>
      <c r="CB261" s="1848"/>
      <c r="CC261" s="1848"/>
      <c r="CD261" s="1848"/>
      <c r="CE261" s="1848"/>
      <c r="CF261" s="1848"/>
      <c r="CG261" s="1848"/>
      <c r="CH261" s="1848"/>
      <c r="CJ261" s="1848"/>
      <c r="CK261" s="1848"/>
      <c r="CL261" s="1848"/>
      <c r="CM261" s="1848"/>
      <c r="CN261" s="1848"/>
      <c r="CO261" s="1848"/>
      <c r="CP261" s="1848"/>
      <c r="CQ261" s="1848"/>
    </row>
    <row r="262" spans="2:95">
      <c r="B262" s="1"/>
      <c r="C262" s="1"/>
      <c r="D262" s="1"/>
      <c r="E262" s="1"/>
      <c r="F262" s="1"/>
      <c r="G262" s="1"/>
      <c r="H262" s="1"/>
      <c r="I262" s="1"/>
      <c r="J262" s="1"/>
      <c r="K262" s="1848"/>
      <c r="L262" s="1848"/>
      <c r="M262" s="1848"/>
      <c r="N262" s="1848"/>
      <c r="O262" s="1848"/>
      <c r="P262" s="1848"/>
      <c r="Q262" s="1848"/>
      <c r="R262" s="1848"/>
      <c r="S262" s="1848"/>
      <c r="T262" s="1848"/>
      <c r="U262" s="1848"/>
      <c r="V262" s="1848"/>
      <c r="W262" s="1848"/>
      <c r="X262" s="1848"/>
      <c r="Y262" s="1848"/>
      <c r="Z262" s="1848"/>
      <c r="AA262" s="1848"/>
      <c r="AB262" s="1848"/>
      <c r="AC262" s="1848"/>
      <c r="AD262" s="1848"/>
      <c r="AE262" s="1848"/>
      <c r="AF262" s="1848"/>
      <c r="AG262" s="1848"/>
      <c r="AH262" s="1848"/>
      <c r="AI262" s="1848"/>
      <c r="AJ262" s="1848"/>
      <c r="AK262" s="1848"/>
      <c r="AL262" s="1848"/>
      <c r="AM262" s="1848"/>
      <c r="AN262" s="1848"/>
      <c r="AO262" s="1848"/>
      <c r="AP262" s="1848"/>
      <c r="AQ262" s="1848"/>
      <c r="AR262" s="1848"/>
      <c r="AS262" s="1848"/>
      <c r="AT262" s="1848"/>
      <c r="AU262" s="1848"/>
      <c r="AV262" s="1848"/>
      <c r="AW262" s="1848"/>
      <c r="AX262" s="1848"/>
      <c r="AY262" s="1848"/>
      <c r="AZ262" s="1848"/>
      <c r="BA262" s="1848"/>
      <c r="BB262" s="1848"/>
      <c r="BC262" s="1848"/>
      <c r="BD262" s="1848"/>
      <c r="BE262" s="1848"/>
      <c r="BF262" s="1848"/>
      <c r="BG262" s="1848"/>
      <c r="BH262" s="1848"/>
      <c r="BI262" s="1848"/>
      <c r="BJ262" s="1848"/>
      <c r="BK262" s="1848"/>
      <c r="BL262" s="1848"/>
      <c r="BM262" s="1848"/>
      <c r="BN262" s="1848"/>
      <c r="BO262" s="1848"/>
      <c r="BP262" s="1848"/>
      <c r="BQ262" s="1848"/>
      <c r="BR262" s="1848"/>
      <c r="BS262" s="1848"/>
      <c r="BT262" s="1848"/>
      <c r="BU262" s="1848"/>
      <c r="BV262" s="1848"/>
      <c r="BW262" s="1848"/>
      <c r="BX262" s="1848"/>
      <c r="BY262" s="1848"/>
      <c r="BZ262" s="1848"/>
      <c r="CA262" s="1848"/>
      <c r="CB262" s="1848"/>
      <c r="CC262" s="1848"/>
      <c r="CD262" s="1848"/>
      <c r="CE262" s="1848"/>
      <c r="CF262" s="1848"/>
      <c r="CG262" s="1848"/>
      <c r="CH262" s="1848"/>
      <c r="CJ262" s="1848"/>
      <c r="CK262" s="1848"/>
      <c r="CL262" s="1848"/>
      <c r="CM262" s="1848"/>
      <c r="CN262" s="1848"/>
      <c r="CO262" s="1848"/>
      <c r="CP262" s="1848"/>
      <c r="CQ262" s="1848"/>
    </row>
    <row r="263" spans="2:95">
      <c r="B263" s="1"/>
      <c r="C263" s="1"/>
      <c r="D263" s="1"/>
      <c r="E263" s="1"/>
      <c r="F263" s="1"/>
      <c r="G263" s="1"/>
      <c r="H263" s="1"/>
      <c r="I263" s="1"/>
      <c r="J263" s="1"/>
      <c r="K263" s="1848"/>
      <c r="L263" s="1848"/>
      <c r="M263" s="1848"/>
      <c r="N263" s="1848"/>
      <c r="O263" s="1848"/>
      <c r="P263" s="1848"/>
      <c r="Q263" s="1848"/>
      <c r="R263" s="1848"/>
      <c r="S263" s="1848"/>
      <c r="T263" s="1848"/>
      <c r="U263" s="1848"/>
      <c r="V263" s="1848"/>
      <c r="W263" s="1848"/>
      <c r="X263" s="1848"/>
      <c r="Y263" s="1848"/>
      <c r="Z263" s="1848"/>
      <c r="AA263" s="1848"/>
      <c r="AB263" s="1848"/>
      <c r="AC263" s="1848"/>
      <c r="AD263" s="1848"/>
      <c r="AE263" s="1848"/>
      <c r="AF263" s="1848"/>
      <c r="AG263" s="1848"/>
      <c r="AH263" s="1848"/>
      <c r="AI263" s="1848"/>
      <c r="AJ263" s="1848"/>
      <c r="AK263" s="1848"/>
      <c r="AL263" s="1848"/>
      <c r="AM263" s="1848"/>
      <c r="AN263" s="1848"/>
      <c r="AO263" s="1848"/>
      <c r="AP263" s="1848"/>
      <c r="AQ263" s="1848"/>
      <c r="AR263" s="1848"/>
      <c r="AS263" s="1848"/>
      <c r="AT263" s="1848"/>
      <c r="AU263" s="1848"/>
      <c r="AV263" s="1848"/>
      <c r="AW263" s="1848"/>
      <c r="AX263" s="1848"/>
      <c r="AY263" s="1848"/>
      <c r="AZ263" s="1848"/>
      <c r="BA263" s="1848"/>
      <c r="BB263" s="1848"/>
      <c r="BC263" s="1848"/>
      <c r="BD263" s="1848"/>
      <c r="BE263" s="1848"/>
      <c r="BF263" s="1848"/>
      <c r="BG263" s="1848"/>
      <c r="BH263" s="1848"/>
      <c r="BI263" s="1848"/>
      <c r="BJ263" s="1848"/>
      <c r="BK263" s="1848"/>
      <c r="BL263" s="1848"/>
      <c r="BM263" s="1848"/>
      <c r="BN263" s="1848"/>
      <c r="BO263" s="1848"/>
      <c r="BP263" s="1848"/>
      <c r="BQ263" s="1848"/>
      <c r="BR263" s="1848"/>
      <c r="BS263" s="1848"/>
      <c r="BT263" s="1848"/>
      <c r="BU263" s="1848"/>
      <c r="BV263" s="1848"/>
      <c r="BW263" s="1848"/>
      <c r="BX263" s="1848"/>
      <c r="BY263" s="1848"/>
      <c r="BZ263" s="1848"/>
      <c r="CA263" s="1848"/>
      <c r="CB263" s="1848"/>
      <c r="CC263" s="1848"/>
      <c r="CD263" s="1848"/>
      <c r="CE263" s="1848"/>
      <c r="CF263" s="1848"/>
      <c r="CG263" s="1848"/>
      <c r="CH263" s="1848"/>
      <c r="CJ263" s="1848"/>
      <c r="CK263" s="1848"/>
      <c r="CL263" s="1848"/>
      <c r="CM263" s="1848"/>
      <c r="CN263" s="1848"/>
      <c r="CO263" s="1848"/>
      <c r="CP263" s="1848"/>
      <c r="CQ263" s="1848"/>
    </row>
    <row r="264" spans="2:95">
      <c r="B264" s="1"/>
      <c r="C264" s="1"/>
      <c r="D264" s="1"/>
      <c r="E264" s="1"/>
      <c r="F264" s="1"/>
      <c r="G264" s="1"/>
      <c r="H264" s="1"/>
      <c r="I264" s="1"/>
      <c r="J264" s="1"/>
      <c r="K264" s="1848"/>
      <c r="L264" s="1848"/>
      <c r="M264" s="1848"/>
      <c r="N264" s="1848"/>
      <c r="O264" s="1848"/>
      <c r="P264" s="1848"/>
      <c r="Q264" s="1848"/>
      <c r="R264" s="1848"/>
      <c r="S264" s="1848"/>
      <c r="T264" s="1848"/>
      <c r="U264" s="1848"/>
      <c r="V264" s="1848"/>
      <c r="W264" s="1848"/>
      <c r="X264" s="1848"/>
      <c r="Y264" s="1848"/>
      <c r="Z264" s="1848"/>
      <c r="AA264" s="1848"/>
      <c r="AB264" s="1848"/>
      <c r="AC264" s="1848"/>
      <c r="AD264" s="1848"/>
      <c r="AE264" s="1848"/>
      <c r="AF264" s="1848"/>
      <c r="AG264" s="1848"/>
      <c r="AH264" s="1848"/>
      <c r="AI264" s="1848"/>
      <c r="AJ264" s="1848"/>
      <c r="AK264" s="1848"/>
      <c r="AL264" s="1848"/>
      <c r="AM264" s="1848"/>
      <c r="AN264" s="1848"/>
      <c r="AO264" s="1848"/>
      <c r="AP264" s="1848"/>
      <c r="AQ264" s="1848"/>
      <c r="AR264" s="1848"/>
      <c r="AS264" s="1848"/>
      <c r="AT264" s="1848"/>
      <c r="AU264" s="1848"/>
      <c r="AV264" s="1848"/>
      <c r="AW264" s="1848"/>
      <c r="AX264" s="1848"/>
      <c r="AY264" s="1848"/>
      <c r="AZ264" s="1848"/>
      <c r="BA264" s="1848"/>
      <c r="BB264" s="1848"/>
      <c r="BC264" s="1848"/>
      <c r="BD264" s="1848"/>
      <c r="BE264" s="1848"/>
      <c r="BF264" s="1848"/>
      <c r="BG264" s="1848"/>
      <c r="BH264" s="1848"/>
      <c r="BI264" s="1848"/>
      <c r="BJ264" s="1848"/>
      <c r="BK264" s="1848"/>
      <c r="BL264" s="1848"/>
      <c r="BM264" s="1848"/>
      <c r="BN264" s="1848"/>
      <c r="BO264" s="1848"/>
      <c r="BP264" s="1848"/>
      <c r="BQ264" s="1848"/>
      <c r="BR264" s="1848"/>
      <c r="BS264" s="1848"/>
      <c r="BT264" s="1848"/>
      <c r="BU264" s="1848"/>
      <c r="BV264" s="1848"/>
      <c r="BW264" s="1848"/>
      <c r="BX264" s="1848"/>
      <c r="BY264" s="1848"/>
      <c r="BZ264" s="1848"/>
      <c r="CA264" s="1848"/>
      <c r="CB264" s="1848"/>
      <c r="CC264" s="1848"/>
      <c r="CD264" s="1848"/>
      <c r="CE264" s="1848"/>
      <c r="CF264" s="1848"/>
      <c r="CG264" s="1848"/>
      <c r="CH264" s="1848"/>
      <c r="CJ264" s="1848"/>
      <c r="CK264" s="1848"/>
      <c r="CL264" s="1848"/>
      <c r="CM264" s="1848"/>
      <c r="CN264" s="1848"/>
      <c r="CO264" s="1848"/>
      <c r="CP264" s="1848"/>
      <c r="CQ264" s="1848"/>
    </row>
    <row r="265" spans="2:95">
      <c r="B265" s="1"/>
      <c r="C265" s="1"/>
      <c r="D265" s="1"/>
      <c r="E265" s="1"/>
      <c r="F265" s="1"/>
      <c r="G265" s="1"/>
      <c r="H265" s="1"/>
      <c r="I265" s="1"/>
      <c r="J265" s="1"/>
      <c r="K265" s="1848"/>
      <c r="L265" s="1848"/>
      <c r="M265" s="1848"/>
      <c r="N265" s="1848"/>
      <c r="O265" s="1848"/>
      <c r="P265" s="1848"/>
      <c r="Q265" s="1848"/>
      <c r="R265" s="1848"/>
      <c r="S265" s="1848"/>
      <c r="T265" s="1848"/>
      <c r="U265" s="1848"/>
      <c r="V265" s="1848"/>
      <c r="W265" s="1848"/>
      <c r="X265" s="1848"/>
      <c r="Y265" s="1848"/>
      <c r="Z265" s="1848"/>
      <c r="AA265" s="1848"/>
      <c r="AB265" s="1848"/>
      <c r="AC265" s="1848"/>
      <c r="AD265" s="1848"/>
      <c r="AE265" s="1848"/>
      <c r="AF265" s="1848"/>
      <c r="AG265" s="1848"/>
      <c r="AH265" s="1848"/>
      <c r="AI265" s="1848"/>
      <c r="AJ265" s="1848"/>
      <c r="AK265" s="1848"/>
      <c r="AL265" s="1848"/>
      <c r="AM265" s="1848"/>
      <c r="AN265" s="1848"/>
      <c r="AO265" s="1848"/>
      <c r="AP265" s="1848"/>
      <c r="AQ265" s="1848"/>
      <c r="AR265" s="1848"/>
      <c r="AS265" s="1848"/>
      <c r="AT265" s="1848"/>
      <c r="AU265" s="1848"/>
      <c r="AV265" s="1848"/>
      <c r="AW265" s="1848"/>
      <c r="AX265" s="1848"/>
      <c r="AY265" s="1848"/>
      <c r="AZ265" s="1848"/>
      <c r="BA265" s="1848"/>
      <c r="BB265" s="1848"/>
      <c r="BC265" s="1848"/>
      <c r="BD265" s="1848"/>
      <c r="BE265" s="1848"/>
      <c r="BF265" s="1848"/>
      <c r="BG265" s="1848"/>
      <c r="BH265" s="1848"/>
      <c r="BI265" s="1848"/>
      <c r="BJ265" s="1848"/>
      <c r="BK265" s="1848"/>
      <c r="BL265" s="1848"/>
      <c r="BM265" s="1848"/>
      <c r="BN265" s="1848"/>
      <c r="BO265" s="1848"/>
      <c r="BP265" s="1848"/>
      <c r="BQ265" s="1848"/>
      <c r="BR265" s="1848"/>
      <c r="BS265" s="1848"/>
      <c r="BT265" s="1848"/>
      <c r="BU265" s="1848"/>
      <c r="BV265" s="1848"/>
      <c r="BW265" s="1848"/>
      <c r="BX265" s="1848"/>
      <c r="BY265" s="1848"/>
      <c r="BZ265" s="1848"/>
      <c r="CA265" s="1848"/>
      <c r="CB265" s="1848"/>
      <c r="CC265" s="1848"/>
      <c r="CD265" s="1848"/>
      <c r="CE265" s="1848"/>
      <c r="CF265" s="1848"/>
      <c r="CG265" s="1848"/>
      <c r="CH265" s="1848"/>
      <c r="CJ265" s="1848"/>
      <c r="CK265" s="1848"/>
      <c r="CL265" s="1848"/>
      <c r="CM265" s="1848"/>
      <c r="CN265" s="1848"/>
      <c r="CO265" s="1848"/>
      <c r="CP265" s="1848"/>
      <c r="CQ265" s="1848"/>
    </row>
    <row r="266" spans="2:95">
      <c r="B266" s="1"/>
      <c r="C266" s="1"/>
      <c r="D266" s="1"/>
      <c r="E266" s="1"/>
      <c r="F266" s="1"/>
      <c r="G266" s="1"/>
      <c r="H266" s="1"/>
      <c r="I266" s="1"/>
      <c r="J266" s="1"/>
      <c r="K266" s="1848"/>
      <c r="L266" s="1848"/>
      <c r="M266" s="1848"/>
      <c r="N266" s="1848"/>
      <c r="O266" s="1848"/>
      <c r="P266" s="1848"/>
      <c r="Q266" s="1848"/>
      <c r="R266" s="1848"/>
      <c r="S266" s="1848"/>
      <c r="T266" s="1848"/>
      <c r="U266" s="1848"/>
      <c r="V266" s="1848"/>
      <c r="W266" s="1848"/>
      <c r="X266" s="1848"/>
      <c r="Y266" s="1848"/>
      <c r="Z266" s="1848"/>
      <c r="AA266" s="1848"/>
      <c r="AB266" s="1848"/>
      <c r="AC266" s="1848"/>
      <c r="AD266" s="1848"/>
      <c r="AE266" s="1848"/>
      <c r="AF266" s="1848"/>
      <c r="AG266" s="1848"/>
      <c r="AH266" s="1848"/>
      <c r="AI266" s="1848"/>
      <c r="AJ266" s="1848"/>
      <c r="AK266" s="1848"/>
      <c r="AL266" s="1848"/>
      <c r="AM266" s="1848"/>
      <c r="AN266" s="1848"/>
      <c r="AO266" s="1848"/>
      <c r="AP266" s="1848"/>
      <c r="AQ266" s="1848"/>
      <c r="AR266" s="1848"/>
      <c r="AS266" s="1848"/>
      <c r="AT266" s="1848"/>
      <c r="AU266" s="1848"/>
      <c r="AV266" s="1848"/>
      <c r="AW266" s="1848"/>
      <c r="AX266" s="1848"/>
      <c r="AY266" s="1848"/>
      <c r="AZ266" s="1848"/>
      <c r="BA266" s="1848"/>
      <c r="BB266" s="1848"/>
      <c r="BC266" s="1848"/>
      <c r="BD266" s="1848"/>
      <c r="BE266" s="1848"/>
      <c r="BF266" s="1848"/>
      <c r="BG266" s="1848"/>
      <c r="BH266" s="1848"/>
      <c r="BI266" s="1848"/>
      <c r="BJ266" s="1848"/>
      <c r="BK266" s="1848"/>
      <c r="BL266" s="1848"/>
      <c r="BM266" s="1848"/>
      <c r="BN266" s="1848"/>
      <c r="BO266" s="1848"/>
      <c r="BP266" s="1848"/>
      <c r="BQ266" s="1848"/>
      <c r="BR266" s="1848"/>
      <c r="BS266" s="1848"/>
      <c r="BT266" s="1848"/>
      <c r="BU266" s="1848"/>
      <c r="BV266" s="1848"/>
      <c r="BW266" s="1848"/>
      <c r="BX266" s="1848"/>
      <c r="BY266" s="1848"/>
      <c r="BZ266" s="1848"/>
      <c r="CA266" s="1848"/>
      <c r="CB266" s="1848"/>
      <c r="CC266" s="1848"/>
      <c r="CD266" s="1848"/>
      <c r="CE266" s="1848"/>
      <c r="CF266" s="1848"/>
      <c r="CG266" s="1848"/>
      <c r="CH266" s="1848"/>
      <c r="CJ266" s="1848"/>
      <c r="CK266" s="1848"/>
      <c r="CL266" s="1848"/>
      <c r="CM266" s="1848"/>
      <c r="CN266" s="1848"/>
      <c r="CO266" s="1848"/>
      <c r="CP266" s="1848"/>
      <c r="CQ266" s="1848"/>
    </row>
    <row r="267" spans="2:95">
      <c r="B267" s="1"/>
      <c r="C267" s="1"/>
      <c r="D267" s="1"/>
      <c r="E267" s="1"/>
      <c r="F267" s="1"/>
      <c r="G267" s="1"/>
      <c r="H267" s="1"/>
      <c r="I267" s="1"/>
      <c r="J267" s="1"/>
      <c r="K267" s="1848"/>
      <c r="L267" s="1848"/>
      <c r="M267" s="1848"/>
      <c r="N267" s="1848"/>
      <c r="O267" s="1848"/>
      <c r="P267" s="1848"/>
      <c r="Q267" s="1848"/>
      <c r="R267" s="1848"/>
      <c r="S267" s="1848"/>
      <c r="T267" s="1848"/>
      <c r="U267" s="1848"/>
      <c r="V267" s="1848"/>
      <c r="W267" s="1848"/>
      <c r="X267" s="1848"/>
      <c r="Y267" s="1848"/>
      <c r="Z267" s="1848"/>
      <c r="AA267" s="1848"/>
      <c r="AB267" s="1848"/>
      <c r="AC267" s="1848"/>
      <c r="AD267" s="1848"/>
      <c r="AE267" s="1848"/>
      <c r="AF267" s="1848"/>
      <c r="AG267" s="1848"/>
      <c r="AH267" s="1848"/>
      <c r="AI267" s="1848"/>
      <c r="AJ267" s="1848"/>
      <c r="AK267" s="1848"/>
      <c r="AL267" s="1848"/>
      <c r="AM267" s="1848"/>
      <c r="AN267" s="1848"/>
      <c r="AO267" s="1848"/>
      <c r="AP267" s="1848"/>
      <c r="AQ267" s="1848"/>
      <c r="AR267" s="1848"/>
      <c r="AS267" s="1848"/>
      <c r="AT267" s="1848"/>
      <c r="AU267" s="1848"/>
      <c r="AV267" s="1848"/>
      <c r="AW267" s="1848"/>
      <c r="AX267" s="1848"/>
      <c r="AY267" s="1848"/>
      <c r="AZ267" s="1848"/>
      <c r="BA267" s="1848"/>
      <c r="BB267" s="1848"/>
      <c r="BC267" s="1848"/>
      <c r="BD267" s="1848"/>
      <c r="BE267" s="1848"/>
      <c r="BF267" s="1848"/>
      <c r="BG267" s="1848"/>
      <c r="BH267" s="1848"/>
      <c r="BI267" s="1848"/>
      <c r="BJ267" s="1848"/>
      <c r="BK267" s="1848"/>
      <c r="BL267" s="1848"/>
      <c r="BM267" s="1848"/>
      <c r="BN267" s="1848"/>
      <c r="BO267" s="1848"/>
      <c r="BP267" s="1848"/>
      <c r="BQ267" s="1848"/>
      <c r="BR267" s="1848"/>
      <c r="BS267" s="1848"/>
      <c r="BT267" s="1848"/>
      <c r="BU267" s="1848"/>
      <c r="BV267" s="1848"/>
      <c r="BW267" s="1848"/>
      <c r="BX267" s="1848"/>
      <c r="BY267" s="1848"/>
      <c r="BZ267" s="1848"/>
      <c r="CA267" s="1848"/>
      <c r="CB267" s="1848"/>
      <c r="CC267" s="1848"/>
      <c r="CD267" s="1848"/>
      <c r="CE267" s="1848"/>
      <c r="CF267" s="1848"/>
      <c r="CG267" s="1848"/>
      <c r="CH267" s="1848"/>
      <c r="CJ267" s="1848"/>
      <c r="CK267" s="1848"/>
      <c r="CL267" s="1848"/>
      <c r="CM267" s="1848"/>
      <c r="CN267" s="1848"/>
      <c r="CO267" s="1848"/>
      <c r="CP267" s="1848"/>
      <c r="CQ267" s="1848"/>
    </row>
    <row r="268" spans="2:95">
      <c r="B268" s="1"/>
      <c r="C268" s="1"/>
      <c r="D268" s="1"/>
      <c r="E268" s="1"/>
      <c r="F268" s="1"/>
      <c r="G268" s="1"/>
      <c r="H268" s="1"/>
      <c r="I268" s="1"/>
      <c r="J268" s="1"/>
      <c r="K268" s="1848"/>
      <c r="L268" s="1848"/>
      <c r="M268" s="1848"/>
      <c r="N268" s="1848"/>
      <c r="O268" s="1848"/>
      <c r="P268" s="1848"/>
      <c r="Q268" s="1848"/>
      <c r="R268" s="1848"/>
      <c r="S268" s="1848"/>
      <c r="T268" s="1848"/>
      <c r="U268" s="1848"/>
      <c r="V268" s="1848"/>
      <c r="W268" s="1848"/>
      <c r="X268" s="1848"/>
      <c r="Y268" s="1848"/>
      <c r="Z268" s="1848"/>
      <c r="AA268" s="1848"/>
      <c r="AB268" s="1848"/>
      <c r="AC268" s="1848"/>
      <c r="AD268" s="1848"/>
      <c r="AE268" s="1848"/>
      <c r="AF268" s="1848"/>
      <c r="AG268" s="1848"/>
      <c r="AH268" s="1848"/>
      <c r="AI268" s="1848"/>
      <c r="AJ268" s="1848"/>
      <c r="AK268" s="1848"/>
      <c r="AL268" s="1848"/>
      <c r="AM268" s="1848"/>
      <c r="AN268" s="1848"/>
      <c r="AO268" s="1848"/>
      <c r="AP268" s="1848"/>
      <c r="AQ268" s="1848"/>
      <c r="AR268" s="1848"/>
      <c r="AS268" s="1848"/>
      <c r="AT268" s="1848"/>
      <c r="AU268" s="1848"/>
      <c r="AV268" s="1848"/>
      <c r="AW268" s="1848"/>
      <c r="AX268" s="1848"/>
      <c r="AY268" s="1848"/>
      <c r="AZ268" s="1848"/>
      <c r="BA268" s="1848"/>
      <c r="BB268" s="1848"/>
      <c r="BC268" s="1848"/>
      <c r="BD268" s="1848"/>
      <c r="BE268" s="1848"/>
      <c r="BF268" s="1848"/>
      <c r="BG268" s="1848"/>
      <c r="BH268" s="1848"/>
      <c r="BI268" s="1848"/>
      <c r="BJ268" s="1848"/>
      <c r="BK268" s="1848"/>
      <c r="BL268" s="1848"/>
      <c r="BM268" s="1848"/>
      <c r="BN268" s="1848"/>
      <c r="BO268" s="1848"/>
      <c r="BP268" s="1848"/>
      <c r="BQ268" s="1848"/>
      <c r="BR268" s="1848"/>
      <c r="BS268" s="1848"/>
      <c r="BT268" s="1848"/>
      <c r="BU268" s="1848"/>
      <c r="BV268" s="1848"/>
      <c r="BW268" s="1848"/>
      <c r="BX268" s="1848"/>
      <c r="BY268" s="1848"/>
      <c r="BZ268" s="1848"/>
      <c r="CA268" s="1848"/>
      <c r="CB268" s="1848"/>
      <c r="CC268" s="1848"/>
      <c r="CD268" s="1848"/>
      <c r="CE268" s="1848"/>
      <c r="CF268" s="1848"/>
      <c r="CG268" s="1848"/>
      <c r="CH268" s="1848"/>
      <c r="CJ268" s="1848"/>
      <c r="CK268" s="1848"/>
      <c r="CL268" s="1848"/>
      <c r="CM268" s="1848"/>
      <c r="CN268" s="1848"/>
      <c r="CO268" s="1848"/>
      <c r="CP268" s="1848"/>
      <c r="CQ268" s="1848"/>
    </row>
    <row r="269" spans="2:95">
      <c r="B269" s="1"/>
      <c r="C269" s="1"/>
      <c r="D269" s="1"/>
      <c r="E269" s="1"/>
      <c r="F269" s="1"/>
      <c r="G269" s="1"/>
      <c r="H269" s="1"/>
      <c r="I269" s="1"/>
      <c r="J269" s="1"/>
      <c r="K269" s="1848"/>
      <c r="L269" s="1848"/>
      <c r="M269" s="1848"/>
      <c r="N269" s="1848"/>
      <c r="O269" s="1848"/>
      <c r="P269" s="1848"/>
      <c r="Q269" s="1848"/>
      <c r="R269" s="1848"/>
      <c r="S269" s="1848"/>
      <c r="T269" s="1848"/>
      <c r="U269" s="1848"/>
      <c r="V269" s="1848"/>
      <c r="W269" s="1848"/>
      <c r="X269" s="1848"/>
      <c r="Y269" s="1848"/>
      <c r="Z269" s="1848"/>
      <c r="AA269" s="1848"/>
      <c r="AB269" s="1848"/>
      <c r="AC269" s="1848"/>
      <c r="AD269" s="1848"/>
      <c r="AE269" s="1848"/>
      <c r="AF269" s="1848"/>
      <c r="AG269" s="1848"/>
      <c r="AH269" s="1848"/>
      <c r="AI269" s="1848"/>
      <c r="AJ269" s="1848"/>
      <c r="AK269" s="1848"/>
      <c r="AL269" s="1848"/>
      <c r="AM269" s="1848"/>
      <c r="AN269" s="1848"/>
      <c r="AO269" s="1848"/>
      <c r="AP269" s="1848"/>
      <c r="AQ269" s="1848"/>
      <c r="AR269" s="1848"/>
      <c r="AS269" s="1848"/>
      <c r="AT269" s="1848"/>
      <c r="AU269" s="1848"/>
      <c r="AV269" s="1848"/>
      <c r="AW269" s="1848"/>
      <c r="AX269" s="1848"/>
      <c r="AY269" s="1848"/>
      <c r="AZ269" s="1848"/>
      <c r="BA269" s="1848"/>
      <c r="BB269" s="1848"/>
      <c r="BC269" s="1848"/>
      <c r="BD269" s="1848"/>
      <c r="BE269" s="1848"/>
      <c r="BF269" s="1848"/>
      <c r="BG269" s="1848"/>
      <c r="BH269" s="1848"/>
      <c r="BI269" s="1848"/>
      <c r="BJ269" s="1848"/>
      <c r="BK269" s="1848"/>
      <c r="BL269" s="1848"/>
      <c r="BM269" s="1848"/>
      <c r="BN269" s="1848"/>
      <c r="BO269" s="1848"/>
      <c r="BP269" s="1848"/>
      <c r="BQ269" s="1848"/>
      <c r="BR269" s="1848"/>
      <c r="BS269" s="1848"/>
      <c r="BT269" s="1848"/>
      <c r="BU269" s="1848"/>
      <c r="BV269" s="1848"/>
      <c r="BW269" s="1848"/>
      <c r="BX269" s="1848"/>
      <c r="BY269" s="1848"/>
      <c r="BZ269" s="1848"/>
      <c r="CA269" s="1848"/>
      <c r="CB269" s="1848"/>
      <c r="CC269" s="1848"/>
      <c r="CD269" s="1848"/>
      <c r="CE269" s="1848"/>
      <c r="CF269" s="1848"/>
      <c r="CG269" s="1848"/>
      <c r="CH269" s="1848"/>
      <c r="CJ269" s="1848"/>
      <c r="CK269" s="1848"/>
      <c r="CL269" s="1848"/>
      <c r="CM269" s="1848"/>
      <c r="CN269" s="1848"/>
      <c r="CO269" s="1848"/>
      <c r="CP269" s="1848"/>
      <c r="CQ269" s="1848"/>
    </row>
    <row r="270" spans="2:95">
      <c r="B270" s="1"/>
      <c r="C270" s="1"/>
      <c r="D270" s="1"/>
      <c r="E270" s="1"/>
      <c r="F270" s="1"/>
      <c r="G270" s="1"/>
      <c r="H270" s="1"/>
      <c r="I270" s="1"/>
      <c r="J270" s="1"/>
      <c r="K270" s="1848"/>
      <c r="L270" s="1848"/>
      <c r="M270" s="1848"/>
      <c r="N270" s="1848"/>
      <c r="O270" s="1848"/>
      <c r="P270" s="1848"/>
      <c r="Q270" s="1848"/>
      <c r="R270" s="1848"/>
      <c r="S270" s="1848"/>
      <c r="T270" s="1848"/>
      <c r="U270" s="1848"/>
      <c r="V270" s="1848"/>
      <c r="W270" s="1848"/>
      <c r="X270" s="1848"/>
      <c r="Y270" s="1848"/>
      <c r="Z270" s="1848"/>
      <c r="AA270" s="1848"/>
      <c r="AB270" s="1848"/>
      <c r="AC270" s="1848"/>
      <c r="AD270" s="1848"/>
      <c r="AE270" s="1848"/>
      <c r="AF270" s="1848"/>
      <c r="AG270" s="1848"/>
      <c r="AH270" s="1848"/>
      <c r="AI270" s="1848"/>
      <c r="AJ270" s="1848"/>
      <c r="AK270" s="1848"/>
      <c r="AL270" s="1848"/>
      <c r="AM270" s="1848"/>
      <c r="AN270" s="1848"/>
      <c r="AO270" s="1848"/>
      <c r="AP270" s="1848"/>
      <c r="AQ270" s="1848"/>
      <c r="AR270" s="1848"/>
      <c r="AS270" s="1848"/>
      <c r="AT270" s="1848"/>
      <c r="AU270" s="1848"/>
      <c r="AV270" s="1848"/>
      <c r="AW270" s="1848"/>
      <c r="AX270" s="1848"/>
      <c r="AY270" s="1848"/>
      <c r="AZ270" s="1848"/>
      <c r="BA270" s="1848"/>
      <c r="BB270" s="1848"/>
      <c r="BC270" s="1848"/>
      <c r="BD270" s="1848"/>
      <c r="BE270" s="1848"/>
      <c r="BF270" s="1848"/>
      <c r="BG270" s="1848"/>
      <c r="BH270" s="1848"/>
      <c r="BI270" s="1848"/>
      <c r="BJ270" s="1848"/>
      <c r="BK270" s="1848"/>
      <c r="BL270" s="1848"/>
      <c r="BM270" s="1848"/>
      <c r="BN270" s="1848"/>
      <c r="BO270" s="1848"/>
      <c r="BP270" s="1848"/>
      <c r="BQ270" s="1848"/>
      <c r="BR270" s="1848"/>
      <c r="BS270" s="1848"/>
      <c r="BT270" s="1848"/>
      <c r="BU270" s="1848"/>
      <c r="BV270" s="1848"/>
      <c r="BW270" s="1848"/>
      <c r="BX270" s="1848"/>
      <c r="BY270" s="1848"/>
      <c r="BZ270" s="1848"/>
      <c r="CA270" s="1848"/>
      <c r="CB270" s="1848"/>
      <c r="CC270" s="1848"/>
      <c r="CD270" s="1848"/>
      <c r="CE270" s="1848"/>
      <c r="CF270" s="1848"/>
      <c r="CG270" s="1848"/>
      <c r="CH270" s="1848"/>
      <c r="CJ270" s="1848"/>
      <c r="CK270" s="1848"/>
      <c r="CL270" s="1848"/>
      <c r="CM270" s="1848"/>
      <c r="CN270" s="1848"/>
      <c r="CO270" s="1848"/>
      <c r="CP270" s="1848"/>
      <c r="CQ270" s="1848"/>
    </row>
    <row r="271" spans="2:95">
      <c r="B271" s="1"/>
      <c r="C271" s="1"/>
      <c r="D271" s="1"/>
      <c r="E271" s="1"/>
      <c r="F271" s="1"/>
      <c r="G271" s="1"/>
      <c r="H271" s="1"/>
      <c r="I271" s="1"/>
      <c r="J271" s="1"/>
      <c r="K271" s="1848"/>
      <c r="L271" s="1848"/>
      <c r="M271" s="1848"/>
      <c r="N271" s="1848"/>
      <c r="O271" s="1848"/>
      <c r="P271" s="1848"/>
      <c r="Q271" s="1848"/>
      <c r="R271" s="1848"/>
      <c r="S271" s="1848"/>
      <c r="T271" s="1848"/>
      <c r="U271" s="1848"/>
      <c r="V271" s="1848"/>
      <c r="W271" s="1848"/>
      <c r="X271" s="1848"/>
      <c r="Y271" s="1848"/>
      <c r="Z271" s="1848"/>
      <c r="AA271" s="1848"/>
      <c r="AB271" s="1848"/>
      <c r="AC271" s="1848"/>
      <c r="AD271" s="1848"/>
      <c r="AE271" s="1848"/>
      <c r="AF271" s="1848"/>
      <c r="AG271" s="1848"/>
      <c r="AH271" s="1848"/>
      <c r="AI271" s="1848"/>
      <c r="AJ271" s="1848"/>
      <c r="AK271" s="1848"/>
      <c r="AL271" s="1848"/>
      <c r="AM271" s="1848"/>
      <c r="AN271" s="1848"/>
      <c r="AO271" s="1848"/>
      <c r="AP271" s="1848"/>
      <c r="AQ271" s="1848"/>
      <c r="AR271" s="1848"/>
      <c r="AS271" s="1848"/>
      <c r="AT271" s="1848"/>
      <c r="AU271" s="1848"/>
      <c r="AV271" s="1848"/>
      <c r="AW271" s="1848"/>
      <c r="AX271" s="1848"/>
      <c r="AY271" s="1848"/>
      <c r="AZ271" s="1848"/>
      <c r="BA271" s="1848"/>
      <c r="BB271" s="1848"/>
      <c r="BC271" s="1848"/>
      <c r="BD271" s="1848"/>
      <c r="BE271" s="1848"/>
      <c r="BF271" s="1848"/>
      <c r="BG271" s="1848"/>
      <c r="BH271" s="1848"/>
      <c r="BI271" s="1848"/>
      <c r="BJ271" s="1848"/>
      <c r="BK271" s="1848"/>
      <c r="BL271" s="1848"/>
      <c r="BM271" s="1848"/>
      <c r="BN271" s="1848"/>
      <c r="BO271" s="1848"/>
      <c r="BP271" s="1848"/>
      <c r="BQ271" s="1848"/>
      <c r="BR271" s="1848"/>
      <c r="BS271" s="1848"/>
      <c r="BT271" s="1848"/>
      <c r="BU271" s="1848"/>
      <c r="BV271" s="1848"/>
      <c r="BW271" s="1848"/>
      <c r="BX271" s="1848"/>
      <c r="BY271" s="1848"/>
      <c r="BZ271" s="1848"/>
      <c r="CA271" s="1848"/>
      <c r="CB271" s="1848"/>
      <c r="CC271" s="1848"/>
      <c r="CD271" s="1848"/>
      <c r="CE271" s="1848"/>
      <c r="CF271" s="1848"/>
      <c r="CG271" s="1848"/>
      <c r="CH271" s="1848"/>
      <c r="CJ271" s="1848"/>
      <c r="CK271" s="1848"/>
      <c r="CL271" s="1848"/>
      <c r="CM271" s="1848"/>
      <c r="CN271" s="1848"/>
      <c r="CO271" s="1848"/>
      <c r="CP271" s="1848"/>
      <c r="CQ271" s="1848"/>
    </row>
    <row r="272" spans="2:95">
      <c r="B272" s="1"/>
      <c r="C272" s="1"/>
      <c r="D272" s="1"/>
      <c r="E272" s="1"/>
      <c r="F272" s="1"/>
      <c r="G272" s="1"/>
      <c r="H272" s="1"/>
      <c r="I272" s="1"/>
      <c r="J272" s="1"/>
      <c r="K272" s="1848"/>
      <c r="L272" s="1848"/>
      <c r="M272" s="1848"/>
      <c r="N272" s="1848"/>
      <c r="O272" s="1848"/>
      <c r="P272" s="1848"/>
      <c r="Q272" s="1848"/>
      <c r="R272" s="1848"/>
      <c r="S272" s="1848"/>
      <c r="T272" s="1848"/>
      <c r="U272" s="1848"/>
      <c r="V272" s="1848"/>
      <c r="W272" s="1848"/>
      <c r="X272" s="1848"/>
      <c r="Y272" s="1848"/>
      <c r="Z272" s="1848"/>
      <c r="AA272" s="1848"/>
      <c r="AB272" s="1848"/>
      <c r="AC272" s="1848"/>
      <c r="AD272" s="1848"/>
      <c r="AE272" s="1848"/>
      <c r="AF272" s="1848"/>
      <c r="AG272" s="1848"/>
      <c r="AH272" s="1848"/>
      <c r="AI272" s="1848"/>
      <c r="AJ272" s="1848"/>
      <c r="AK272" s="1848"/>
      <c r="AL272" s="1848"/>
      <c r="AM272" s="1848"/>
      <c r="AN272" s="1848"/>
      <c r="AO272" s="1848"/>
      <c r="AP272" s="1848"/>
      <c r="AQ272" s="1848"/>
      <c r="AR272" s="1848"/>
      <c r="AS272" s="1848"/>
      <c r="AT272" s="1848"/>
      <c r="AU272" s="1848"/>
      <c r="AV272" s="1848"/>
      <c r="AW272" s="1848"/>
      <c r="AX272" s="1848"/>
      <c r="AY272" s="1848"/>
      <c r="AZ272" s="1848"/>
      <c r="BA272" s="1848"/>
      <c r="BB272" s="1848"/>
      <c r="BC272" s="1848"/>
      <c r="BD272" s="1848"/>
      <c r="BE272" s="1848"/>
      <c r="BF272" s="1848"/>
      <c r="BG272" s="1848"/>
      <c r="BH272" s="1848"/>
      <c r="BI272" s="1848"/>
      <c r="BJ272" s="1848"/>
      <c r="BK272" s="1848"/>
      <c r="BL272" s="1848"/>
      <c r="BM272" s="1848"/>
      <c r="BN272" s="1848"/>
      <c r="BO272" s="1848"/>
      <c r="BP272" s="1848"/>
      <c r="BQ272" s="1848"/>
      <c r="BR272" s="1848"/>
      <c r="BS272" s="1848"/>
      <c r="BT272" s="1848"/>
      <c r="BU272" s="1848"/>
      <c r="BV272" s="1848"/>
      <c r="BW272" s="1848"/>
      <c r="BX272" s="1848"/>
      <c r="BY272" s="1848"/>
      <c r="BZ272" s="1848"/>
      <c r="CA272" s="1848"/>
      <c r="CB272" s="1848"/>
      <c r="CC272" s="1848"/>
      <c r="CD272" s="1848"/>
      <c r="CE272" s="1848"/>
      <c r="CF272" s="1848"/>
      <c r="CG272" s="1848"/>
      <c r="CH272" s="1848"/>
      <c r="CJ272" s="1848"/>
      <c r="CK272" s="1848"/>
      <c r="CL272" s="1848"/>
      <c r="CM272" s="1848"/>
      <c r="CN272" s="1848"/>
      <c r="CO272" s="1848"/>
      <c r="CP272" s="1848"/>
      <c r="CQ272" s="1848"/>
    </row>
    <row r="273" spans="2:95">
      <c r="B273" s="1"/>
      <c r="C273" s="1"/>
      <c r="D273" s="1"/>
      <c r="E273" s="1"/>
      <c r="F273" s="1"/>
      <c r="G273" s="1"/>
      <c r="H273" s="1"/>
      <c r="I273" s="1"/>
      <c r="J273" s="1"/>
      <c r="K273" s="1848"/>
      <c r="L273" s="1848"/>
      <c r="M273" s="1848"/>
      <c r="N273" s="1848"/>
      <c r="O273" s="1848"/>
      <c r="P273" s="1848"/>
      <c r="Q273" s="1848"/>
      <c r="R273" s="1848"/>
      <c r="S273" s="1848"/>
      <c r="T273" s="1848"/>
      <c r="U273" s="1848"/>
      <c r="V273" s="1848"/>
      <c r="W273" s="1848"/>
      <c r="X273" s="1848"/>
      <c r="Y273" s="1848"/>
      <c r="Z273" s="1848"/>
      <c r="AA273" s="1848"/>
      <c r="AB273" s="1848"/>
      <c r="AC273" s="1848"/>
      <c r="AD273" s="1848"/>
      <c r="AE273" s="1848"/>
      <c r="AF273" s="1848"/>
      <c r="AG273" s="1848"/>
      <c r="AH273" s="1848"/>
      <c r="AI273" s="1848"/>
      <c r="AJ273" s="1848"/>
      <c r="AK273" s="1848"/>
      <c r="AL273" s="1848"/>
      <c r="AM273" s="1848"/>
      <c r="AN273" s="1848"/>
      <c r="AO273" s="1848"/>
      <c r="AP273" s="1848"/>
      <c r="AQ273" s="1848"/>
      <c r="AR273" s="1848"/>
      <c r="AS273" s="1848"/>
      <c r="AT273" s="1848"/>
      <c r="AU273" s="1848"/>
      <c r="AV273" s="1848"/>
      <c r="AW273" s="1848"/>
      <c r="AX273" s="1848"/>
      <c r="AY273" s="1848"/>
      <c r="AZ273" s="1848"/>
      <c r="BA273" s="1848"/>
      <c r="BB273" s="1848"/>
      <c r="BC273" s="1848"/>
      <c r="BD273" s="1848"/>
      <c r="BE273" s="1848"/>
      <c r="BF273" s="1848"/>
      <c r="BG273" s="1848"/>
      <c r="BH273" s="1848"/>
      <c r="BI273" s="1848"/>
      <c r="BJ273" s="1848"/>
      <c r="BK273" s="1848"/>
      <c r="BL273" s="1848"/>
      <c r="BM273" s="1848"/>
      <c r="BN273" s="1848"/>
      <c r="BO273" s="1848"/>
      <c r="BP273" s="1848"/>
      <c r="BQ273" s="1848"/>
      <c r="BR273" s="1848"/>
      <c r="BS273" s="1848"/>
      <c r="BT273" s="1848"/>
      <c r="BU273" s="1848"/>
      <c r="BV273" s="1848"/>
      <c r="BW273" s="1848"/>
      <c r="BX273" s="1848"/>
      <c r="BY273" s="1848"/>
      <c r="BZ273" s="1848"/>
      <c r="CA273" s="1848"/>
      <c r="CB273" s="1848"/>
      <c r="CC273" s="1848"/>
      <c r="CD273" s="1848"/>
      <c r="CE273" s="1848"/>
      <c r="CF273" s="1848"/>
      <c r="CG273" s="1848"/>
      <c r="CH273" s="1848"/>
      <c r="CJ273" s="1848"/>
      <c r="CK273" s="1848"/>
      <c r="CL273" s="1848"/>
      <c r="CM273" s="1848"/>
      <c r="CN273" s="1848"/>
      <c r="CO273" s="1848"/>
      <c r="CP273" s="1848"/>
      <c r="CQ273" s="1848"/>
    </row>
    <row r="274" spans="2:95">
      <c r="B274" s="1"/>
      <c r="C274" s="1"/>
      <c r="D274" s="1"/>
      <c r="E274" s="1"/>
      <c r="F274" s="1"/>
      <c r="G274" s="1"/>
      <c r="H274" s="1"/>
      <c r="I274" s="1"/>
      <c r="J274" s="1"/>
      <c r="K274" s="1848"/>
      <c r="L274" s="1848"/>
      <c r="M274" s="1848"/>
      <c r="N274" s="1848"/>
      <c r="O274" s="1848"/>
      <c r="P274" s="1848"/>
      <c r="Q274" s="1848"/>
      <c r="R274" s="1848"/>
      <c r="S274" s="1848"/>
      <c r="T274" s="1848"/>
      <c r="U274" s="1848"/>
      <c r="V274" s="1848"/>
      <c r="W274" s="1848"/>
      <c r="X274" s="1848"/>
      <c r="Y274" s="1848"/>
      <c r="Z274" s="1848"/>
      <c r="AA274" s="1848"/>
      <c r="AB274" s="1848"/>
      <c r="AC274" s="1848"/>
      <c r="AD274" s="1848"/>
      <c r="AE274" s="1848"/>
      <c r="AF274" s="1848"/>
      <c r="AG274" s="1848"/>
      <c r="AH274" s="1848"/>
      <c r="AI274" s="1848"/>
      <c r="AJ274" s="1848"/>
      <c r="AK274" s="1848"/>
      <c r="AL274" s="1848"/>
      <c r="AM274" s="1848"/>
      <c r="AN274" s="1848"/>
      <c r="AO274" s="1848"/>
      <c r="AP274" s="1848"/>
      <c r="AQ274" s="1848"/>
      <c r="AR274" s="1848"/>
      <c r="AS274" s="1848"/>
      <c r="AT274" s="1848"/>
      <c r="AU274" s="1848"/>
      <c r="AV274" s="1848"/>
      <c r="AW274" s="1848"/>
      <c r="AX274" s="1848"/>
      <c r="AY274" s="1848"/>
      <c r="AZ274" s="1848"/>
      <c r="BA274" s="1848"/>
      <c r="BB274" s="1848"/>
      <c r="BC274" s="1848"/>
      <c r="BD274" s="1848"/>
      <c r="BE274" s="1848"/>
      <c r="BF274" s="1848"/>
      <c r="BG274" s="1848"/>
      <c r="BH274" s="1848"/>
      <c r="BI274" s="1848"/>
      <c r="BJ274" s="1848"/>
      <c r="BK274" s="1848"/>
      <c r="BL274" s="1848"/>
      <c r="BM274" s="1848"/>
      <c r="BN274" s="1848"/>
      <c r="BO274" s="1848"/>
      <c r="BP274" s="1848"/>
      <c r="BQ274" s="1848"/>
      <c r="BR274" s="1848"/>
      <c r="BS274" s="1848"/>
      <c r="BT274" s="1848"/>
      <c r="BU274" s="1848"/>
      <c r="BV274" s="1848"/>
      <c r="BW274" s="1848"/>
      <c r="BX274" s="1848"/>
      <c r="BY274" s="1848"/>
      <c r="BZ274" s="1848"/>
      <c r="CA274" s="1848"/>
      <c r="CB274" s="1848"/>
      <c r="CC274" s="1848"/>
      <c r="CD274" s="1848"/>
      <c r="CE274" s="1848"/>
      <c r="CF274" s="1848"/>
      <c r="CG274" s="1848"/>
      <c r="CH274" s="1848"/>
      <c r="CJ274" s="1848"/>
      <c r="CK274" s="1848"/>
      <c r="CL274" s="1848"/>
      <c r="CM274" s="1848"/>
      <c r="CN274" s="1848"/>
      <c r="CO274" s="1848"/>
      <c r="CP274" s="1848"/>
      <c r="CQ274" s="1848"/>
    </row>
    <row r="275" spans="2:95">
      <c r="B275" s="1"/>
      <c r="C275" s="1"/>
      <c r="D275" s="1"/>
      <c r="E275" s="1"/>
      <c r="F275" s="1"/>
      <c r="G275" s="1"/>
      <c r="H275" s="1"/>
      <c r="I275" s="1"/>
      <c r="J275" s="1"/>
      <c r="K275" s="1848"/>
      <c r="L275" s="1848"/>
      <c r="M275" s="1848"/>
      <c r="N275" s="1848"/>
      <c r="O275" s="1848"/>
      <c r="P275" s="1848"/>
      <c r="Q275" s="1848"/>
      <c r="R275" s="1848"/>
      <c r="S275" s="1848"/>
      <c r="T275" s="1848"/>
      <c r="U275" s="1848"/>
      <c r="V275" s="1848"/>
      <c r="W275" s="1848"/>
      <c r="X275" s="1848"/>
      <c r="Y275" s="1848"/>
      <c r="Z275" s="1848"/>
      <c r="AA275" s="1848"/>
      <c r="AB275" s="1848"/>
      <c r="AC275" s="1848"/>
      <c r="AD275" s="1848"/>
      <c r="AE275" s="1848"/>
      <c r="AF275" s="1848"/>
      <c r="AG275" s="1848"/>
      <c r="AH275" s="1848"/>
      <c r="AI275" s="1848"/>
      <c r="AJ275" s="1848"/>
      <c r="AK275" s="1848"/>
      <c r="AL275" s="1848"/>
      <c r="AM275" s="1848"/>
      <c r="AN275" s="1848"/>
      <c r="AO275" s="1848"/>
      <c r="AP275" s="1848"/>
      <c r="AQ275" s="1848"/>
      <c r="AR275" s="1848"/>
      <c r="AS275" s="1848"/>
      <c r="AT275" s="1848"/>
      <c r="AU275" s="1848"/>
      <c r="AV275" s="1848"/>
      <c r="AW275" s="1848"/>
      <c r="AX275" s="1848"/>
      <c r="AY275" s="1848"/>
      <c r="AZ275" s="1848"/>
      <c r="BA275" s="1848"/>
      <c r="BB275" s="1848"/>
      <c r="BC275" s="1848"/>
      <c r="BD275" s="1848"/>
      <c r="BE275" s="1848"/>
      <c r="BF275" s="1848"/>
      <c r="BG275" s="1848"/>
      <c r="BH275" s="1848"/>
      <c r="BI275" s="1848"/>
      <c r="BJ275" s="1848"/>
      <c r="BK275" s="1848"/>
      <c r="BL275" s="1848"/>
      <c r="BM275" s="1848"/>
      <c r="BN275" s="1848"/>
      <c r="BO275" s="1848"/>
      <c r="BP275" s="1848"/>
      <c r="BQ275" s="1848"/>
      <c r="BR275" s="1848"/>
      <c r="BS275" s="1848"/>
      <c r="BT275" s="1848"/>
      <c r="BU275" s="1848"/>
      <c r="BV275" s="1848"/>
      <c r="BW275" s="1848"/>
      <c r="BX275" s="1848"/>
      <c r="BY275" s="1848"/>
      <c r="BZ275" s="1848"/>
      <c r="CA275" s="1848"/>
      <c r="CB275" s="1848"/>
      <c r="CC275" s="1848"/>
      <c r="CD275" s="1848"/>
      <c r="CE275" s="1848"/>
      <c r="CF275" s="1848"/>
      <c r="CG275" s="1848"/>
      <c r="CH275" s="1848"/>
      <c r="CJ275" s="1848"/>
      <c r="CK275" s="1848"/>
      <c r="CL275" s="1848"/>
      <c r="CM275" s="1848"/>
      <c r="CN275" s="1848"/>
      <c r="CO275" s="1848"/>
      <c r="CP275" s="1848"/>
      <c r="CQ275" s="1848"/>
    </row>
    <row r="276" spans="2:95">
      <c r="B276" s="1"/>
      <c r="C276" s="1"/>
      <c r="D276" s="1"/>
      <c r="E276" s="1"/>
      <c r="F276" s="1"/>
      <c r="G276" s="1"/>
      <c r="H276" s="1"/>
      <c r="I276" s="1"/>
      <c r="J276" s="1"/>
      <c r="K276" s="1848"/>
      <c r="L276" s="1848"/>
      <c r="M276" s="1848"/>
      <c r="N276" s="1848"/>
      <c r="O276" s="1848"/>
      <c r="P276" s="1848"/>
      <c r="Q276" s="1848"/>
      <c r="R276" s="1848"/>
      <c r="S276" s="1848"/>
      <c r="T276" s="1848"/>
      <c r="U276" s="1848"/>
      <c r="V276" s="1848"/>
      <c r="W276" s="1848"/>
      <c r="X276" s="1848"/>
      <c r="Y276" s="1848"/>
      <c r="Z276" s="1848"/>
      <c r="AA276" s="1848"/>
      <c r="AB276" s="1848"/>
      <c r="AC276" s="1848"/>
      <c r="AD276" s="1848"/>
      <c r="AE276" s="1848"/>
      <c r="AF276" s="1848"/>
      <c r="AG276" s="1848"/>
      <c r="AH276" s="1848"/>
      <c r="AI276" s="1848"/>
      <c r="AJ276" s="1848"/>
      <c r="AK276" s="1848"/>
      <c r="AL276" s="1848"/>
      <c r="AM276" s="1848"/>
      <c r="AN276" s="1848"/>
      <c r="AO276" s="1848"/>
      <c r="AP276" s="1848"/>
      <c r="AQ276" s="1848"/>
      <c r="AR276" s="1848"/>
      <c r="AS276" s="1848"/>
      <c r="AT276" s="1848"/>
      <c r="AU276" s="1848"/>
      <c r="AV276" s="1848"/>
      <c r="AW276" s="1848"/>
      <c r="AX276" s="1848"/>
      <c r="AY276" s="1848"/>
      <c r="AZ276" s="1848"/>
      <c r="BA276" s="1848"/>
      <c r="BB276" s="1848"/>
      <c r="BC276" s="1848"/>
      <c r="BD276" s="1848"/>
      <c r="BE276" s="1848"/>
      <c r="BF276" s="1848"/>
      <c r="BG276" s="1848"/>
      <c r="BH276" s="1848"/>
      <c r="BI276" s="1848"/>
      <c r="BJ276" s="1848"/>
      <c r="BK276" s="1848"/>
      <c r="BL276" s="1848"/>
      <c r="BM276" s="1848"/>
      <c r="BN276" s="1848"/>
      <c r="BO276" s="1848"/>
      <c r="BP276" s="1848"/>
      <c r="BQ276" s="1848"/>
      <c r="BR276" s="1848"/>
      <c r="BS276" s="1848"/>
      <c r="BT276" s="1848"/>
      <c r="BU276" s="1848"/>
      <c r="BV276" s="1848"/>
      <c r="BW276" s="1848"/>
      <c r="BX276" s="1848"/>
      <c r="BY276" s="1848"/>
      <c r="BZ276" s="1848"/>
      <c r="CA276" s="1848"/>
      <c r="CB276" s="1848"/>
      <c r="CC276" s="1848"/>
      <c r="CD276" s="1848"/>
      <c r="CE276" s="1848"/>
      <c r="CF276" s="1848"/>
      <c r="CG276" s="1848"/>
      <c r="CH276" s="1848"/>
      <c r="CJ276" s="1848"/>
      <c r="CK276" s="1848"/>
      <c r="CL276" s="1848"/>
      <c r="CM276" s="1848"/>
      <c r="CN276" s="1848"/>
      <c r="CO276" s="1848"/>
      <c r="CP276" s="1848"/>
      <c r="CQ276" s="1848"/>
    </row>
    <row r="277" spans="2:95">
      <c r="B277" s="1"/>
      <c r="C277" s="1"/>
      <c r="D277" s="1"/>
      <c r="E277" s="1"/>
      <c r="F277" s="1"/>
      <c r="G277" s="1"/>
      <c r="H277" s="1"/>
      <c r="I277" s="1"/>
      <c r="J277" s="1"/>
      <c r="K277" s="1848"/>
      <c r="L277" s="1848"/>
      <c r="M277" s="1848"/>
      <c r="N277" s="1848"/>
      <c r="O277" s="1848"/>
      <c r="P277" s="1848"/>
      <c r="Q277" s="1848"/>
      <c r="R277" s="1848"/>
      <c r="S277" s="1848"/>
      <c r="T277" s="1848"/>
      <c r="U277" s="1848"/>
      <c r="V277" s="1848"/>
      <c r="W277" s="1848"/>
      <c r="X277" s="1848"/>
      <c r="Y277" s="1848"/>
      <c r="Z277" s="1848"/>
      <c r="AA277" s="1848"/>
      <c r="AB277" s="1848"/>
      <c r="AC277" s="1848"/>
      <c r="AD277" s="1848"/>
      <c r="AE277" s="1848"/>
      <c r="AF277" s="1848"/>
      <c r="AG277" s="1848"/>
      <c r="AH277" s="1848"/>
      <c r="AI277" s="1848"/>
      <c r="AJ277" s="1848"/>
      <c r="AK277" s="1848"/>
      <c r="AL277" s="1848"/>
      <c r="AM277" s="1848"/>
      <c r="AN277" s="1848"/>
      <c r="AO277" s="1848"/>
      <c r="AP277" s="1848"/>
      <c r="AQ277" s="1848"/>
      <c r="AR277" s="1848"/>
      <c r="AS277" s="1848"/>
      <c r="AT277" s="1848"/>
      <c r="AU277" s="1848"/>
      <c r="AV277" s="1848"/>
      <c r="AW277" s="1848"/>
      <c r="AX277" s="1848"/>
      <c r="AY277" s="1848"/>
      <c r="AZ277" s="1848"/>
      <c r="BA277" s="1848"/>
      <c r="BB277" s="1848"/>
      <c r="BC277" s="1848"/>
      <c r="BD277" s="1848"/>
      <c r="BE277" s="1848"/>
      <c r="BF277" s="1848"/>
      <c r="BG277" s="1848"/>
      <c r="BH277" s="1848"/>
      <c r="BI277" s="1848"/>
      <c r="BJ277" s="1848"/>
      <c r="BK277" s="1848"/>
      <c r="BL277" s="1848"/>
      <c r="BM277" s="1848"/>
      <c r="BN277" s="1848"/>
      <c r="BO277" s="1848"/>
      <c r="BP277" s="1848"/>
      <c r="BQ277" s="1848"/>
      <c r="BR277" s="1848"/>
      <c r="BS277" s="1848"/>
      <c r="BT277" s="1848"/>
      <c r="BU277" s="1848"/>
      <c r="BV277" s="1848"/>
      <c r="BW277" s="1848"/>
      <c r="BX277" s="1848"/>
      <c r="BY277" s="1848"/>
      <c r="BZ277" s="1848"/>
      <c r="CA277" s="1848"/>
      <c r="CB277" s="1848"/>
      <c r="CC277" s="1848"/>
      <c r="CD277" s="1848"/>
      <c r="CE277" s="1848"/>
      <c r="CF277" s="1848"/>
      <c r="CG277" s="1848"/>
      <c r="CH277" s="1848"/>
      <c r="CJ277" s="1848"/>
      <c r="CK277" s="1848"/>
      <c r="CL277" s="1848"/>
      <c r="CM277" s="1848"/>
      <c r="CN277" s="1848"/>
      <c r="CO277" s="1848"/>
      <c r="CP277" s="1848"/>
      <c r="CQ277" s="1848"/>
    </row>
    <row r="278" spans="2:95">
      <c r="B278" s="1"/>
      <c r="C278" s="1"/>
      <c r="D278" s="1"/>
      <c r="E278" s="1"/>
      <c r="F278" s="1"/>
      <c r="G278" s="1"/>
      <c r="H278" s="1"/>
      <c r="I278" s="1"/>
      <c r="J278" s="1"/>
      <c r="K278" s="1848"/>
      <c r="L278" s="1848"/>
      <c r="M278" s="1848"/>
      <c r="N278" s="1848"/>
      <c r="O278" s="1848"/>
      <c r="P278" s="1848"/>
      <c r="Q278" s="1848"/>
      <c r="R278" s="1848"/>
      <c r="S278" s="1848"/>
      <c r="T278" s="1848"/>
      <c r="U278" s="1848"/>
      <c r="V278" s="1848"/>
      <c r="W278" s="1848"/>
      <c r="X278" s="1848"/>
      <c r="Y278" s="1848"/>
      <c r="Z278" s="1848"/>
      <c r="AA278" s="1848"/>
      <c r="AB278" s="1848"/>
      <c r="AC278" s="1848"/>
      <c r="AD278" s="1848"/>
      <c r="AE278" s="1848"/>
      <c r="AF278" s="1848"/>
      <c r="AG278" s="1848"/>
      <c r="AH278" s="1848"/>
      <c r="AI278" s="1848"/>
      <c r="AJ278" s="1848"/>
      <c r="AK278" s="1848"/>
      <c r="AL278" s="1848"/>
      <c r="AM278" s="1848"/>
      <c r="AN278" s="1848"/>
      <c r="AO278" s="1848"/>
      <c r="AP278" s="1848"/>
      <c r="AQ278" s="1848"/>
      <c r="AR278" s="1848"/>
      <c r="AS278" s="1848"/>
      <c r="AT278" s="1848"/>
      <c r="AU278" s="1848"/>
      <c r="AV278" s="1848"/>
      <c r="AW278" s="1848"/>
      <c r="AX278" s="1848"/>
      <c r="AY278" s="1848"/>
      <c r="AZ278" s="1848"/>
      <c r="BA278" s="1848"/>
      <c r="BB278" s="1848"/>
      <c r="BC278" s="1848"/>
      <c r="BD278" s="1848"/>
      <c r="BE278" s="1848"/>
      <c r="BF278" s="1848"/>
      <c r="BG278" s="1848"/>
      <c r="BH278" s="1848"/>
      <c r="BI278" s="1848"/>
      <c r="BJ278" s="1848"/>
      <c r="BK278" s="1848"/>
      <c r="BL278" s="1848"/>
      <c r="BM278" s="1848"/>
      <c r="BN278" s="1848"/>
      <c r="BO278" s="1848"/>
      <c r="BP278" s="1848"/>
      <c r="BQ278" s="1848"/>
      <c r="BR278" s="1848"/>
      <c r="BS278" s="1848"/>
      <c r="BT278" s="1848"/>
      <c r="BU278" s="1848"/>
      <c r="BV278" s="1848"/>
      <c r="BW278" s="1848"/>
      <c r="BX278" s="1848"/>
      <c r="BY278" s="1848"/>
      <c r="BZ278" s="1848"/>
      <c r="CA278" s="1848"/>
      <c r="CB278" s="1848"/>
      <c r="CC278" s="1848"/>
      <c r="CD278" s="1848"/>
      <c r="CE278" s="1848"/>
      <c r="CF278" s="1848"/>
      <c r="CG278" s="1848"/>
      <c r="CH278" s="1848"/>
      <c r="CJ278" s="1848"/>
      <c r="CK278" s="1848"/>
      <c r="CL278" s="1848"/>
      <c r="CM278" s="1848"/>
      <c r="CN278" s="1848"/>
      <c r="CO278" s="1848"/>
      <c r="CP278" s="1848"/>
      <c r="CQ278" s="1848"/>
    </row>
    <row r="279" spans="2:95">
      <c r="B279" s="1"/>
      <c r="C279" s="1"/>
      <c r="D279" s="1"/>
      <c r="E279" s="1"/>
      <c r="F279" s="1"/>
      <c r="G279" s="1"/>
      <c r="H279" s="1"/>
      <c r="I279" s="1"/>
      <c r="J279" s="1"/>
      <c r="K279" s="1848"/>
      <c r="L279" s="1848"/>
      <c r="M279" s="1848"/>
      <c r="N279" s="1848"/>
      <c r="O279" s="1848"/>
      <c r="P279" s="1848"/>
      <c r="Q279" s="1848"/>
      <c r="R279" s="1848"/>
      <c r="S279" s="1848"/>
      <c r="T279" s="1848"/>
      <c r="U279" s="1848"/>
      <c r="V279" s="1848"/>
      <c r="W279" s="1848"/>
      <c r="X279" s="1848"/>
      <c r="Y279" s="1848"/>
      <c r="Z279" s="1848"/>
      <c r="AA279" s="1848"/>
      <c r="AB279" s="1848"/>
      <c r="AC279" s="1848"/>
      <c r="AD279" s="1848"/>
      <c r="AE279" s="1848"/>
      <c r="AF279" s="1848"/>
      <c r="AG279" s="1848"/>
      <c r="AH279" s="1848"/>
      <c r="AI279" s="1848"/>
      <c r="AJ279" s="1848"/>
      <c r="AK279" s="1848"/>
      <c r="AL279" s="1848"/>
      <c r="AM279" s="1848"/>
      <c r="AN279" s="1848"/>
      <c r="AO279" s="1848"/>
      <c r="AP279" s="1848"/>
      <c r="AQ279" s="1848"/>
      <c r="AR279" s="1848"/>
      <c r="AS279" s="1848"/>
      <c r="AT279" s="1848"/>
      <c r="AU279" s="1848"/>
      <c r="AV279" s="1848"/>
      <c r="AW279" s="1848"/>
      <c r="AX279" s="1848"/>
      <c r="AY279" s="1848"/>
      <c r="AZ279" s="1848"/>
      <c r="BA279" s="1848"/>
      <c r="BB279" s="1848"/>
      <c r="BC279" s="1848"/>
      <c r="BD279" s="1848"/>
      <c r="BE279" s="1848"/>
      <c r="BF279" s="1848"/>
      <c r="BG279" s="1848"/>
      <c r="BH279" s="1848"/>
      <c r="BI279" s="1848"/>
      <c r="BJ279" s="1848"/>
      <c r="BK279" s="1848"/>
      <c r="BL279" s="1848"/>
      <c r="BM279" s="1848"/>
      <c r="BN279" s="1848"/>
      <c r="BO279" s="1848"/>
      <c r="BP279" s="1848"/>
      <c r="BQ279" s="1848"/>
      <c r="BR279" s="1848"/>
      <c r="BS279" s="1848"/>
      <c r="BT279" s="1848"/>
      <c r="BU279" s="1848"/>
      <c r="BV279" s="1848"/>
      <c r="BW279" s="1848"/>
      <c r="BX279" s="1848"/>
      <c r="BY279" s="1848"/>
      <c r="BZ279" s="1848"/>
      <c r="CA279" s="1848"/>
      <c r="CB279" s="1848"/>
      <c r="CC279" s="1848"/>
      <c r="CD279" s="1848"/>
      <c r="CE279" s="1848"/>
      <c r="CF279" s="1848"/>
      <c r="CG279" s="1848"/>
      <c r="CH279" s="1848"/>
      <c r="CJ279" s="1848"/>
      <c r="CK279" s="1848"/>
      <c r="CL279" s="1848"/>
      <c r="CM279" s="1848"/>
      <c r="CN279" s="1848"/>
      <c r="CO279" s="1848"/>
      <c r="CP279" s="1848"/>
      <c r="CQ279" s="1848"/>
    </row>
    <row r="280" spans="2:95">
      <c r="B280" s="1"/>
      <c r="C280" s="1"/>
      <c r="D280" s="1"/>
      <c r="E280" s="1"/>
      <c r="F280" s="1"/>
      <c r="G280" s="1"/>
      <c r="H280" s="1"/>
      <c r="I280" s="1"/>
      <c r="J280" s="1"/>
      <c r="K280" s="1848"/>
      <c r="L280" s="1848"/>
      <c r="M280" s="1848"/>
      <c r="N280" s="1848"/>
      <c r="O280" s="1848"/>
      <c r="P280" s="1848"/>
      <c r="Q280" s="1848"/>
      <c r="R280" s="1848"/>
      <c r="S280" s="1848"/>
      <c r="T280" s="1848"/>
      <c r="U280" s="1848"/>
      <c r="V280" s="1848"/>
      <c r="W280" s="1848"/>
      <c r="X280" s="1848"/>
      <c r="Y280" s="1848"/>
      <c r="Z280" s="1848"/>
      <c r="AA280" s="1848"/>
      <c r="AB280" s="1848"/>
      <c r="AC280" s="1848"/>
      <c r="AD280" s="1848"/>
      <c r="AE280" s="1848"/>
      <c r="AF280" s="1848"/>
      <c r="AG280" s="1848"/>
      <c r="AH280" s="1848"/>
      <c r="AI280" s="1848"/>
      <c r="AJ280" s="1848"/>
      <c r="AK280" s="1848"/>
      <c r="AL280" s="1848"/>
      <c r="AM280" s="1848"/>
      <c r="AN280" s="1848"/>
      <c r="AO280" s="1848"/>
      <c r="AP280" s="1848"/>
      <c r="AQ280" s="1848"/>
      <c r="AR280" s="1848"/>
      <c r="AS280" s="1848"/>
      <c r="AT280" s="1848"/>
      <c r="AU280" s="1848"/>
      <c r="AV280" s="1848"/>
      <c r="AW280" s="1848"/>
      <c r="AX280" s="1848"/>
      <c r="AY280" s="1848"/>
      <c r="AZ280" s="1848"/>
      <c r="BA280" s="1848"/>
      <c r="BB280" s="1848"/>
      <c r="BC280" s="1848"/>
      <c r="BD280" s="1848"/>
      <c r="BE280" s="1848"/>
      <c r="BF280" s="1848"/>
      <c r="BG280" s="1848"/>
      <c r="BH280" s="1848"/>
      <c r="BI280" s="1848"/>
      <c r="BJ280" s="1848"/>
      <c r="BK280" s="1848"/>
      <c r="BL280" s="1848"/>
      <c r="BM280" s="1848"/>
      <c r="BN280" s="1848"/>
      <c r="BO280" s="1848"/>
      <c r="BP280" s="1848"/>
      <c r="BQ280" s="1848"/>
      <c r="BR280" s="1848"/>
      <c r="BS280" s="1848"/>
      <c r="BT280" s="1848"/>
      <c r="BU280" s="1848"/>
      <c r="BV280" s="1848"/>
      <c r="BW280" s="1848"/>
      <c r="BX280" s="1848"/>
      <c r="BY280" s="1848"/>
      <c r="BZ280" s="1848"/>
      <c r="CA280" s="1848"/>
      <c r="CB280" s="1848"/>
      <c r="CC280" s="1848"/>
      <c r="CD280" s="1848"/>
      <c r="CE280" s="1848"/>
      <c r="CF280" s="1848"/>
      <c r="CG280" s="1848"/>
      <c r="CH280" s="1848"/>
      <c r="CJ280" s="1848"/>
      <c r="CK280" s="1848"/>
      <c r="CL280" s="1848"/>
      <c r="CM280" s="1848"/>
      <c r="CN280" s="1848"/>
      <c r="CO280" s="1848"/>
      <c r="CP280" s="1848"/>
      <c r="CQ280" s="1848"/>
    </row>
    <row r="281" spans="2:95">
      <c r="B281" s="1"/>
      <c r="C281" s="1"/>
      <c r="D281" s="1"/>
      <c r="E281" s="1"/>
      <c r="F281" s="1"/>
      <c r="G281" s="1"/>
      <c r="H281" s="1"/>
      <c r="I281" s="1"/>
      <c r="J281" s="1"/>
      <c r="K281" s="1848"/>
      <c r="L281" s="1848"/>
      <c r="M281" s="1848"/>
      <c r="N281" s="1848"/>
      <c r="O281" s="1848"/>
      <c r="P281" s="1848"/>
      <c r="Q281" s="1848"/>
      <c r="R281" s="1848"/>
      <c r="S281" s="1848"/>
      <c r="T281" s="1848"/>
      <c r="U281" s="1848"/>
      <c r="V281" s="1848"/>
      <c r="W281" s="1848"/>
      <c r="X281" s="1848"/>
      <c r="Y281" s="1848"/>
      <c r="Z281" s="1848"/>
      <c r="AA281" s="1848"/>
      <c r="AB281" s="1848"/>
      <c r="AC281" s="1848"/>
      <c r="AD281" s="1848"/>
      <c r="AE281" s="1848"/>
      <c r="AF281" s="1848"/>
      <c r="AG281" s="1848"/>
      <c r="AH281" s="1848"/>
      <c r="AI281" s="1848"/>
      <c r="AJ281" s="1848"/>
      <c r="AK281" s="1848"/>
      <c r="AL281" s="1848"/>
      <c r="AM281" s="1848"/>
      <c r="AN281" s="1848"/>
      <c r="AO281" s="1848"/>
      <c r="AP281" s="1848"/>
      <c r="AQ281" s="1848"/>
      <c r="AR281" s="1848"/>
      <c r="AS281" s="1848"/>
      <c r="AT281" s="1848"/>
      <c r="AU281" s="1848"/>
      <c r="AV281" s="1848"/>
      <c r="AW281" s="1848"/>
      <c r="AX281" s="1848"/>
      <c r="AY281" s="1848"/>
      <c r="AZ281" s="1848"/>
      <c r="BA281" s="1848"/>
      <c r="BB281" s="1848"/>
      <c r="BC281" s="1848"/>
      <c r="BD281" s="1848"/>
      <c r="BE281" s="1848"/>
      <c r="BF281" s="1848"/>
      <c r="BG281" s="1848"/>
      <c r="BH281" s="1848"/>
      <c r="BI281" s="1848"/>
      <c r="BJ281" s="1848"/>
      <c r="BK281" s="1848"/>
      <c r="BL281" s="1848"/>
      <c r="BM281" s="1848"/>
      <c r="BN281" s="1848"/>
      <c r="BO281" s="1848"/>
      <c r="BP281" s="1848"/>
      <c r="BQ281" s="1848"/>
      <c r="BR281" s="1848"/>
      <c r="BS281" s="1848"/>
      <c r="BT281" s="1848"/>
      <c r="BU281" s="1848"/>
      <c r="BV281" s="1848"/>
      <c r="BW281" s="1848"/>
      <c r="BX281" s="1848"/>
      <c r="BY281" s="1848"/>
      <c r="BZ281" s="1848"/>
      <c r="CA281" s="1848"/>
      <c r="CB281" s="1848"/>
      <c r="CC281" s="1848"/>
      <c r="CD281" s="1848"/>
      <c r="CE281" s="1848"/>
      <c r="CF281" s="1848"/>
      <c r="CG281" s="1848"/>
      <c r="CH281" s="1848"/>
      <c r="CJ281" s="1848"/>
      <c r="CK281" s="1848"/>
      <c r="CL281" s="1848"/>
      <c r="CM281" s="1848"/>
      <c r="CN281" s="1848"/>
      <c r="CO281" s="1848"/>
      <c r="CP281" s="1848"/>
      <c r="CQ281" s="1848"/>
    </row>
    <row r="282" spans="2:95">
      <c r="B282" s="1"/>
      <c r="C282" s="1"/>
      <c r="D282" s="1"/>
      <c r="E282" s="1"/>
      <c r="F282" s="1"/>
      <c r="G282" s="1"/>
      <c r="H282" s="1"/>
      <c r="I282" s="1"/>
      <c r="J282" s="1"/>
      <c r="K282" s="1848"/>
      <c r="L282" s="1848"/>
      <c r="M282" s="1848"/>
      <c r="N282" s="1848"/>
      <c r="O282" s="1848"/>
      <c r="P282" s="1848"/>
      <c r="Q282" s="1848"/>
      <c r="R282" s="1848"/>
      <c r="S282" s="1848"/>
      <c r="T282" s="1848"/>
      <c r="U282" s="1848"/>
      <c r="V282" s="1848"/>
      <c r="W282" s="1848"/>
      <c r="X282" s="1848"/>
      <c r="Y282" s="1848"/>
      <c r="Z282" s="1848"/>
      <c r="AA282" s="1848"/>
      <c r="AB282" s="1848"/>
      <c r="AC282" s="1848"/>
      <c r="AD282" s="1848"/>
      <c r="AE282" s="1848"/>
      <c r="AF282" s="1848"/>
      <c r="AG282" s="1848"/>
      <c r="AH282" s="1848"/>
      <c r="AI282" s="1848"/>
      <c r="AJ282" s="1848"/>
      <c r="AK282" s="1848"/>
      <c r="AL282" s="1848"/>
      <c r="AM282" s="1848"/>
      <c r="AN282" s="1848"/>
      <c r="AO282" s="1848"/>
      <c r="AP282" s="1848"/>
      <c r="AQ282" s="1848"/>
      <c r="AR282" s="1848"/>
      <c r="AS282" s="1848"/>
      <c r="AT282" s="1848"/>
      <c r="AU282" s="1848"/>
      <c r="AV282" s="1848"/>
      <c r="AW282" s="1848"/>
      <c r="AX282" s="1848"/>
      <c r="AY282" s="1848"/>
      <c r="AZ282" s="1848"/>
      <c r="BA282" s="1848"/>
      <c r="BB282" s="1848"/>
      <c r="BC282" s="1848"/>
      <c r="BD282" s="1848"/>
      <c r="BE282" s="1848"/>
      <c r="BF282" s="1848"/>
      <c r="BG282" s="1848"/>
      <c r="BH282" s="1848"/>
      <c r="BI282" s="1848"/>
      <c r="BJ282" s="1848"/>
      <c r="BK282" s="1848"/>
      <c r="BL282" s="1848"/>
      <c r="BM282" s="1848"/>
      <c r="BN282" s="1848"/>
      <c r="BO282" s="1848"/>
      <c r="BP282" s="1848"/>
      <c r="BQ282" s="1848"/>
      <c r="BR282" s="1848"/>
      <c r="BS282" s="1848"/>
      <c r="BT282" s="1848"/>
      <c r="BU282" s="1848"/>
      <c r="BV282" s="1848"/>
      <c r="BW282" s="1848"/>
      <c r="BX282" s="1848"/>
      <c r="BY282" s="1848"/>
      <c r="BZ282" s="1848"/>
      <c r="CA282" s="1848"/>
      <c r="CB282" s="1848"/>
      <c r="CC282" s="1848"/>
      <c r="CD282" s="1848"/>
      <c r="CE282" s="1848"/>
      <c r="CF282" s="1848"/>
      <c r="CG282" s="1848"/>
      <c r="CH282" s="1848"/>
      <c r="CJ282" s="1848"/>
      <c r="CK282" s="1848"/>
      <c r="CL282" s="1848"/>
      <c r="CM282" s="1848"/>
      <c r="CN282" s="1848"/>
      <c r="CO282" s="1848"/>
      <c r="CP282" s="1848"/>
      <c r="CQ282" s="1848"/>
    </row>
    <row r="283" spans="2:95">
      <c r="B283" s="1"/>
      <c r="C283" s="1"/>
      <c r="D283" s="1"/>
      <c r="E283" s="1"/>
      <c r="F283" s="1"/>
      <c r="G283" s="1"/>
      <c r="H283" s="1"/>
      <c r="I283" s="1"/>
      <c r="J283" s="1"/>
      <c r="K283" s="1848"/>
      <c r="L283" s="1848"/>
      <c r="M283" s="1848"/>
      <c r="N283" s="1848"/>
      <c r="O283" s="1848"/>
      <c r="P283" s="1848"/>
      <c r="Q283" s="1848"/>
      <c r="R283" s="1848"/>
      <c r="S283" s="1848"/>
      <c r="T283" s="1848"/>
      <c r="U283" s="1848"/>
      <c r="V283" s="1848"/>
      <c r="W283" s="1848"/>
      <c r="X283" s="1848"/>
      <c r="Y283" s="1848"/>
      <c r="Z283" s="1848"/>
      <c r="AA283" s="1848"/>
      <c r="AB283" s="1848"/>
      <c r="AC283" s="1848"/>
      <c r="AD283" s="1848"/>
      <c r="AE283" s="1848"/>
      <c r="AF283" s="1848"/>
      <c r="AG283" s="1848"/>
      <c r="AH283" s="1848"/>
      <c r="AI283" s="1848"/>
      <c r="AJ283" s="1848"/>
      <c r="AK283" s="1848"/>
      <c r="AL283" s="1848"/>
      <c r="AM283" s="1848"/>
      <c r="AN283" s="1848"/>
      <c r="AO283" s="1848"/>
      <c r="AP283" s="1848"/>
      <c r="AQ283" s="1848"/>
      <c r="AR283" s="1848"/>
      <c r="AS283" s="1848"/>
      <c r="AT283" s="1848"/>
      <c r="AU283" s="1848"/>
      <c r="AV283" s="1848"/>
      <c r="AW283" s="1848"/>
      <c r="AX283" s="1848"/>
      <c r="AY283" s="1848"/>
      <c r="AZ283" s="1848"/>
      <c r="BA283" s="1848"/>
      <c r="BB283" s="1848"/>
      <c r="BC283" s="1848"/>
      <c r="BD283" s="1848"/>
      <c r="BE283" s="1848"/>
      <c r="BF283" s="1848"/>
      <c r="BG283" s="1848"/>
      <c r="BH283" s="1848"/>
      <c r="BI283" s="1848"/>
      <c r="BJ283" s="1848"/>
      <c r="BK283" s="1848"/>
      <c r="BL283" s="1848"/>
      <c r="BM283" s="1848"/>
      <c r="BN283" s="1848"/>
      <c r="BO283" s="1848"/>
      <c r="BP283" s="1848"/>
      <c r="BQ283" s="1848"/>
      <c r="BR283" s="1848"/>
      <c r="BS283" s="1848"/>
      <c r="BT283" s="1848"/>
      <c r="BU283" s="1848"/>
      <c r="BV283" s="1848"/>
      <c r="BW283" s="1848"/>
      <c r="BX283" s="1848"/>
      <c r="BY283" s="1848"/>
      <c r="BZ283" s="1848"/>
      <c r="CA283" s="1848"/>
      <c r="CB283" s="1848"/>
      <c r="CC283" s="1848"/>
      <c r="CD283" s="1848"/>
      <c r="CE283" s="1848"/>
      <c r="CF283" s="1848"/>
      <c r="CG283" s="1848"/>
      <c r="CH283" s="1848"/>
      <c r="CJ283" s="1848"/>
      <c r="CK283" s="1848"/>
      <c r="CL283" s="1848"/>
      <c r="CM283" s="1848"/>
      <c r="CN283" s="1848"/>
      <c r="CO283" s="1848"/>
      <c r="CP283" s="1848"/>
      <c r="CQ283" s="1848"/>
    </row>
    <row r="284" spans="2:95">
      <c r="B284" s="1"/>
      <c r="C284" s="1"/>
      <c r="D284" s="1"/>
      <c r="E284" s="1"/>
      <c r="F284" s="1"/>
      <c r="G284" s="1"/>
      <c r="H284" s="1"/>
      <c r="I284" s="1"/>
      <c r="J284" s="1"/>
      <c r="K284" s="1848"/>
      <c r="L284" s="1848"/>
      <c r="M284" s="1848"/>
      <c r="N284" s="1848"/>
      <c r="O284" s="1848"/>
      <c r="P284" s="1848"/>
      <c r="Q284" s="1848"/>
      <c r="R284" s="1848"/>
      <c r="S284" s="1848"/>
      <c r="T284" s="1848"/>
      <c r="U284" s="1848"/>
      <c r="V284" s="1848"/>
      <c r="W284" s="1848"/>
      <c r="X284" s="1848"/>
      <c r="Y284" s="1848"/>
      <c r="Z284" s="1848"/>
      <c r="AA284" s="1848"/>
      <c r="AB284" s="1848"/>
      <c r="AC284" s="1848"/>
      <c r="AD284" s="1848"/>
      <c r="AE284" s="1848"/>
      <c r="AF284" s="1848"/>
      <c r="AG284" s="1848"/>
      <c r="AH284" s="1848"/>
      <c r="AI284" s="1848"/>
      <c r="AJ284" s="1848"/>
      <c r="AK284" s="1848"/>
      <c r="AL284" s="1848"/>
      <c r="AM284" s="1848"/>
      <c r="AN284" s="1848"/>
      <c r="AO284" s="1848"/>
      <c r="AP284" s="1848"/>
      <c r="AQ284" s="1848"/>
      <c r="AR284" s="1848"/>
      <c r="AS284" s="1848"/>
      <c r="AT284" s="1848"/>
      <c r="AU284" s="1848"/>
      <c r="AV284" s="1848"/>
      <c r="AW284" s="1848"/>
      <c r="AX284" s="1848"/>
      <c r="AY284" s="1848"/>
      <c r="AZ284" s="1848"/>
      <c r="BA284" s="1848"/>
      <c r="BB284" s="1848"/>
      <c r="BC284" s="1848"/>
      <c r="BD284" s="1848"/>
      <c r="BE284" s="1848"/>
      <c r="BF284" s="1848"/>
      <c r="BG284" s="1848"/>
      <c r="BH284" s="1848"/>
      <c r="BI284" s="1848"/>
      <c r="BJ284" s="1848"/>
      <c r="BK284" s="1848"/>
      <c r="BL284" s="1848"/>
      <c r="BM284" s="1848"/>
      <c r="BN284" s="1848"/>
      <c r="BO284" s="1848"/>
      <c r="BP284" s="1848"/>
      <c r="BQ284" s="1848"/>
      <c r="BR284" s="1848"/>
      <c r="BS284" s="1848"/>
      <c r="BT284" s="1848"/>
      <c r="BU284" s="1848"/>
      <c r="BV284" s="1848"/>
      <c r="BW284" s="1848"/>
      <c r="BX284" s="1848"/>
      <c r="BY284" s="1848"/>
      <c r="BZ284" s="1848"/>
      <c r="CA284" s="1848"/>
      <c r="CB284" s="1848"/>
      <c r="CC284" s="1848"/>
      <c r="CD284" s="1848"/>
      <c r="CE284" s="1848"/>
      <c r="CF284" s="1848"/>
      <c r="CG284" s="1848"/>
      <c r="CH284" s="1848"/>
      <c r="CJ284" s="1848"/>
      <c r="CK284" s="1848"/>
      <c r="CL284" s="1848"/>
      <c r="CM284" s="1848"/>
      <c r="CN284" s="1848"/>
      <c r="CO284" s="1848"/>
      <c r="CP284" s="1848"/>
      <c r="CQ284" s="1848"/>
    </row>
    <row r="285" spans="2:95">
      <c r="B285" s="1"/>
      <c r="C285" s="1"/>
      <c r="D285" s="1"/>
      <c r="E285" s="1"/>
      <c r="F285" s="1"/>
      <c r="G285" s="1"/>
      <c r="H285" s="1"/>
      <c r="I285" s="1"/>
      <c r="J285" s="1"/>
      <c r="K285" s="1848"/>
      <c r="L285" s="1848"/>
      <c r="M285" s="1848"/>
      <c r="N285" s="1848"/>
      <c r="O285" s="1848"/>
      <c r="P285" s="1848"/>
      <c r="Q285" s="1848"/>
      <c r="R285" s="1848"/>
      <c r="S285" s="1848"/>
      <c r="T285" s="1848"/>
      <c r="U285" s="1848"/>
      <c r="V285" s="1848"/>
      <c r="W285" s="1848"/>
      <c r="X285" s="1848"/>
      <c r="Y285" s="1848"/>
      <c r="Z285" s="1848"/>
      <c r="AA285" s="1848"/>
      <c r="AB285" s="1848"/>
      <c r="AC285" s="1848"/>
      <c r="AD285" s="1848"/>
      <c r="AE285" s="1848"/>
      <c r="AF285" s="1848"/>
      <c r="AG285" s="1848"/>
      <c r="AH285" s="1848"/>
      <c r="AI285" s="1848"/>
      <c r="AJ285" s="1848"/>
      <c r="AK285" s="1848"/>
      <c r="AL285" s="1848"/>
      <c r="AM285" s="1848"/>
      <c r="AN285" s="1848"/>
      <c r="AO285" s="1848"/>
      <c r="AP285" s="1848"/>
      <c r="AQ285" s="1848"/>
      <c r="AR285" s="1848"/>
      <c r="AS285" s="1848"/>
      <c r="AT285" s="1848"/>
      <c r="AU285" s="1848"/>
      <c r="AV285" s="1848"/>
      <c r="AW285" s="1848"/>
      <c r="AX285" s="1848"/>
      <c r="AY285" s="1848"/>
      <c r="AZ285" s="1848"/>
      <c r="BA285" s="1848"/>
      <c r="BB285" s="1848"/>
      <c r="BC285" s="1848"/>
      <c r="BD285" s="1848"/>
      <c r="BE285" s="1848"/>
      <c r="BF285" s="1848"/>
      <c r="BG285" s="1848"/>
      <c r="BH285" s="1848"/>
      <c r="BI285" s="1848"/>
      <c r="BJ285" s="1848"/>
      <c r="BK285" s="1848"/>
      <c r="BL285" s="1848"/>
      <c r="BM285" s="1848"/>
      <c r="BN285" s="1848"/>
      <c r="BO285" s="1848"/>
      <c r="BP285" s="1848"/>
      <c r="BQ285" s="1848"/>
      <c r="BR285" s="1848"/>
      <c r="BS285" s="1848"/>
      <c r="BT285" s="1848"/>
      <c r="BU285" s="1848"/>
      <c r="BV285" s="1848"/>
      <c r="BW285" s="1848"/>
      <c r="BX285" s="1848"/>
      <c r="BY285" s="1848"/>
      <c r="BZ285" s="1848"/>
      <c r="CA285" s="1848"/>
      <c r="CB285" s="1848"/>
      <c r="CC285" s="1848"/>
      <c r="CD285" s="1848"/>
      <c r="CE285" s="1848"/>
      <c r="CF285" s="1848"/>
      <c r="CG285" s="1848"/>
      <c r="CH285" s="1848"/>
      <c r="CJ285" s="1848"/>
      <c r="CK285" s="1848"/>
      <c r="CL285" s="1848"/>
      <c r="CM285" s="1848"/>
      <c r="CN285" s="1848"/>
      <c r="CO285" s="1848"/>
      <c r="CP285" s="1848"/>
      <c r="CQ285" s="1848"/>
    </row>
    <row r="286" spans="2:95">
      <c r="B286" s="1"/>
      <c r="C286" s="1"/>
      <c r="D286" s="1"/>
      <c r="E286" s="1"/>
      <c r="F286" s="1"/>
      <c r="G286" s="1"/>
      <c r="H286" s="1"/>
      <c r="I286" s="1"/>
      <c r="J286" s="1"/>
      <c r="K286" s="1848"/>
      <c r="L286" s="1848"/>
      <c r="M286" s="1848"/>
      <c r="N286" s="1848"/>
      <c r="O286" s="1848"/>
      <c r="P286" s="1848"/>
      <c r="Q286" s="1848"/>
      <c r="R286" s="1848"/>
      <c r="S286" s="1848"/>
      <c r="T286" s="1848"/>
      <c r="U286" s="1848"/>
      <c r="V286" s="1848"/>
      <c r="W286" s="1848"/>
      <c r="X286" s="1848"/>
      <c r="Y286" s="1848"/>
      <c r="Z286" s="1848"/>
      <c r="AA286" s="1848"/>
      <c r="AB286" s="1848"/>
      <c r="AC286" s="1848"/>
      <c r="AD286" s="1848"/>
      <c r="AE286" s="1848"/>
      <c r="AF286" s="1848"/>
      <c r="AG286" s="1848"/>
      <c r="AH286" s="1848"/>
      <c r="AI286" s="1848"/>
      <c r="AJ286" s="1848"/>
      <c r="AK286" s="1848"/>
      <c r="AL286" s="1848"/>
      <c r="AM286" s="1848"/>
      <c r="AN286" s="1848"/>
      <c r="AO286" s="1848"/>
      <c r="AP286" s="1848"/>
      <c r="AQ286" s="1848"/>
      <c r="AR286" s="1848"/>
      <c r="AS286" s="1848"/>
      <c r="AT286" s="1848"/>
      <c r="AU286" s="1848"/>
      <c r="AV286" s="1848"/>
      <c r="AW286" s="1848"/>
      <c r="AX286" s="1848"/>
      <c r="AY286" s="1848"/>
      <c r="AZ286" s="1848"/>
      <c r="BA286" s="1848"/>
      <c r="BB286" s="1848"/>
      <c r="BC286" s="1848"/>
      <c r="BD286" s="1848"/>
      <c r="BE286" s="1848"/>
      <c r="BF286" s="1848"/>
      <c r="BG286" s="1848"/>
      <c r="BH286" s="1848"/>
      <c r="BI286" s="1848"/>
      <c r="BJ286" s="1848"/>
      <c r="BK286" s="1848"/>
      <c r="BL286" s="1848"/>
      <c r="BM286" s="1848"/>
      <c r="BN286" s="1848"/>
      <c r="BO286" s="1848"/>
      <c r="BP286" s="1848"/>
      <c r="BQ286" s="1848"/>
      <c r="BR286" s="1848"/>
      <c r="BS286" s="1848"/>
      <c r="BT286" s="1848"/>
      <c r="BU286" s="1848"/>
      <c r="BV286" s="1848"/>
      <c r="BW286" s="1848"/>
      <c r="BX286" s="1848"/>
      <c r="BY286" s="1848"/>
      <c r="BZ286" s="1848"/>
      <c r="CA286" s="1848"/>
      <c r="CB286" s="1848"/>
      <c r="CC286" s="1848"/>
      <c r="CD286" s="1848"/>
      <c r="CE286" s="1848"/>
      <c r="CF286" s="1848"/>
      <c r="CG286" s="1848"/>
      <c r="CH286" s="1848"/>
      <c r="CJ286" s="1848"/>
      <c r="CK286" s="1848"/>
      <c r="CL286" s="1848"/>
      <c r="CM286" s="1848"/>
      <c r="CN286" s="1848"/>
      <c r="CO286" s="1848"/>
      <c r="CP286" s="1848"/>
      <c r="CQ286" s="1848"/>
    </row>
    <row r="287" spans="2:95">
      <c r="B287" s="1"/>
      <c r="C287" s="1"/>
      <c r="D287" s="1"/>
      <c r="E287" s="1"/>
      <c r="F287" s="1"/>
      <c r="G287" s="1"/>
      <c r="H287" s="1"/>
      <c r="I287" s="1"/>
      <c r="J287" s="1"/>
      <c r="K287" s="1848"/>
      <c r="L287" s="1848"/>
      <c r="M287" s="1848"/>
      <c r="N287" s="1848"/>
      <c r="O287" s="1848"/>
      <c r="P287" s="1848"/>
      <c r="Q287" s="1848"/>
      <c r="R287" s="1848"/>
      <c r="S287" s="1848"/>
      <c r="T287" s="1848"/>
      <c r="U287" s="1848"/>
      <c r="V287" s="1848"/>
      <c r="W287" s="1848"/>
      <c r="X287" s="1848"/>
      <c r="Y287" s="1848"/>
      <c r="Z287" s="1848"/>
      <c r="AA287" s="1848"/>
      <c r="AB287" s="1848"/>
      <c r="AC287" s="1848"/>
      <c r="AD287" s="1848"/>
      <c r="AE287" s="1848"/>
      <c r="AF287" s="1848"/>
      <c r="AG287" s="1848"/>
      <c r="AH287" s="1848"/>
      <c r="AI287" s="1848"/>
      <c r="AJ287" s="1848"/>
      <c r="AK287" s="1848"/>
      <c r="AL287" s="1848"/>
      <c r="AM287" s="1848"/>
      <c r="AN287" s="1848"/>
      <c r="AO287" s="1848"/>
      <c r="AP287" s="1848"/>
      <c r="AQ287" s="1848"/>
      <c r="AR287" s="1848"/>
      <c r="AS287" s="1848"/>
      <c r="AT287" s="1848"/>
      <c r="AU287" s="1848"/>
      <c r="AV287" s="1848"/>
      <c r="AW287" s="1848"/>
      <c r="AX287" s="1848"/>
      <c r="AY287" s="1848"/>
      <c r="AZ287" s="1848"/>
      <c r="BA287" s="1848"/>
      <c r="BB287" s="1848"/>
      <c r="BC287" s="1848"/>
      <c r="BD287" s="1848"/>
      <c r="BE287" s="1848"/>
      <c r="BF287" s="1848"/>
      <c r="BG287" s="1848"/>
      <c r="BH287" s="1848"/>
      <c r="BI287" s="1848"/>
      <c r="BJ287" s="1848"/>
      <c r="BK287" s="1848"/>
      <c r="BL287" s="1848"/>
      <c r="BM287" s="1848"/>
      <c r="BN287" s="1848"/>
      <c r="BO287" s="1848"/>
      <c r="BP287" s="1848"/>
      <c r="BQ287" s="1848"/>
      <c r="BR287" s="1848"/>
      <c r="BS287" s="1848"/>
      <c r="BT287" s="1848"/>
      <c r="BU287" s="1848"/>
      <c r="BV287" s="1848"/>
      <c r="BW287" s="1848"/>
      <c r="BX287" s="1848"/>
      <c r="BY287" s="1848"/>
      <c r="BZ287" s="1848"/>
      <c r="CA287" s="1848"/>
      <c r="CB287" s="1848"/>
      <c r="CC287" s="1848"/>
      <c r="CD287" s="1848"/>
      <c r="CE287" s="1848"/>
      <c r="CF287" s="1848"/>
      <c r="CG287" s="1848"/>
      <c r="CH287" s="1848"/>
      <c r="CJ287" s="1848"/>
      <c r="CK287" s="1848"/>
      <c r="CL287" s="1848"/>
      <c r="CM287" s="1848"/>
      <c r="CN287" s="1848"/>
      <c r="CO287" s="1848"/>
      <c r="CP287" s="1848"/>
      <c r="CQ287" s="1848"/>
    </row>
    <row r="288" spans="2:95">
      <c r="B288" s="1"/>
      <c r="C288" s="1"/>
      <c r="D288" s="1"/>
      <c r="E288" s="1"/>
      <c r="F288" s="1"/>
      <c r="G288" s="1"/>
      <c r="H288" s="1"/>
      <c r="I288" s="1"/>
      <c r="J288" s="1"/>
      <c r="K288" s="1848"/>
      <c r="L288" s="1848"/>
      <c r="M288" s="1848"/>
      <c r="N288" s="1848"/>
      <c r="O288" s="1848"/>
      <c r="P288" s="1848"/>
      <c r="Q288" s="1848"/>
      <c r="R288" s="1848"/>
      <c r="S288" s="1848"/>
      <c r="T288" s="1848"/>
      <c r="U288" s="1848"/>
      <c r="V288" s="1848"/>
      <c r="W288" s="1848"/>
      <c r="X288" s="1848"/>
      <c r="Y288" s="1848"/>
      <c r="Z288" s="1848"/>
      <c r="AA288" s="1848"/>
      <c r="AB288" s="1848"/>
      <c r="AC288" s="1848"/>
      <c r="AD288" s="1848"/>
      <c r="AE288" s="1848"/>
      <c r="AF288" s="1848"/>
      <c r="AG288" s="1848"/>
      <c r="AH288" s="1848"/>
      <c r="AI288" s="1848"/>
      <c r="AJ288" s="1848"/>
      <c r="AK288" s="1848"/>
      <c r="AL288" s="1848"/>
      <c r="AM288" s="1848"/>
      <c r="AN288" s="1848"/>
      <c r="AO288" s="1848"/>
      <c r="AP288" s="1848"/>
      <c r="AQ288" s="1848"/>
      <c r="AR288" s="1848"/>
      <c r="AS288" s="1848"/>
      <c r="AT288" s="1848"/>
      <c r="AU288" s="1848"/>
      <c r="AV288" s="1848"/>
      <c r="AW288" s="1848"/>
      <c r="AX288" s="1848"/>
      <c r="AY288" s="1848"/>
      <c r="AZ288" s="1848"/>
      <c r="BA288" s="1848"/>
      <c r="BB288" s="1848"/>
      <c r="BC288" s="1848"/>
      <c r="BD288" s="1848"/>
      <c r="BE288" s="1848"/>
      <c r="BF288" s="1848"/>
      <c r="BG288" s="1848"/>
      <c r="BH288" s="1848"/>
      <c r="BI288" s="1848"/>
      <c r="BJ288" s="1848"/>
      <c r="BK288" s="1848"/>
      <c r="BL288" s="1848"/>
      <c r="BM288" s="1848"/>
      <c r="BN288" s="1848"/>
      <c r="BO288" s="1848"/>
      <c r="BP288" s="1848"/>
      <c r="BQ288" s="1848"/>
      <c r="BR288" s="1848"/>
      <c r="BS288" s="1848"/>
      <c r="BT288" s="1848"/>
      <c r="BU288" s="1848"/>
      <c r="BV288" s="1848"/>
      <c r="BW288" s="1848"/>
      <c r="BX288" s="1848"/>
      <c r="BY288" s="1848"/>
      <c r="BZ288" s="1848"/>
      <c r="CA288" s="1848"/>
      <c r="CB288" s="1848"/>
      <c r="CC288" s="1848"/>
      <c r="CD288" s="1848"/>
      <c r="CE288" s="1848"/>
      <c r="CF288" s="1848"/>
      <c r="CG288" s="1848"/>
      <c r="CH288" s="1848"/>
      <c r="CJ288" s="1848"/>
      <c r="CK288" s="1848"/>
      <c r="CL288" s="1848"/>
      <c r="CM288" s="1848"/>
      <c r="CN288" s="1848"/>
      <c r="CO288" s="1848"/>
      <c r="CP288" s="1848"/>
      <c r="CQ288" s="1848"/>
    </row>
    <row r="289" spans="2:95">
      <c r="B289" s="1"/>
      <c r="C289" s="1"/>
      <c r="D289" s="1"/>
      <c r="E289" s="1"/>
      <c r="F289" s="1"/>
      <c r="G289" s="1"/>
      <c r="H289" s="1"/>
      <c r="I289" s="1"/>
      <c r="J289" s="1"/>
      <c r="K289" s="1848"/>
      <c r="L289" s="1848"/>
      <c r="M289" s="1848"/>
      <c r="N289" s="1848"/>
      <c r="O289" s="1848"/>
      <c r="P289" s="1848"/>
      <c r="Q289" s="1848"/>
      <c r="R289" s="1848"/>
      <c r="S289" s="1848"/>
      <c r="T289" s="1848"/>
      <c r="U289" s="1848"/>
      <c r="V289" s="1848"/>
      <c r="W289" s="1848"/>
      <c r="X289" s="1848"/>
      <c r="Y289" s="1848"/>
      <c r="Z289" s="1848"/>
      <c r="AA289" s="1848"/>
      <c r="AB289" s="1848"/>
      <c r="AC289" s="1848"/>
      <c r="AD289" s="1848"/>
      <c r="AE289" s="1848"/>
      <c r="AF289" s="1848"/>
      <c r="AG289" s="1848"/>
      <c r="AH289" s="1848"/>
      <c r="AI289" s="1848"/>
      <c r="AJ289" s="1848"/>
      <c r="AK289" s="1848"/>
      <c r="AL289" s="1848"/>
      <c r="AM289" s="1848"/>
      <c r="AN289" s="1848"/>
      <c r="AO289" s="1848"/>
      <c r="AP289" s="1848"/>
      <c r="AQ289" s="1848"/>
      <c r="AR289" s="1848"/>
      <c r="AS289" s="1848"/>
      <c r="AT289" s="1848"/>
      <c r="AU289" s="1848"/>
      <c r="AV289" s="1848"/>
      <c r="AW289" s="1848"/>
      <c r="AX289" s="1848"/>
      <c r="AY289" s="1848"/>
      <c r="AZ289" s="1848"/>
      <c r="BA289" s="1848"/>
      <c r="BB289" s="1848"/>
      <c r="BC289" s="1848"/>
      <c r="BD289" s="1848"/>
      <c r="BE289" s="1848"/>
      <c r="BF289" s="1848"/>
      <c r="BG289" s="1848"/>
      <c r="BH289" s="1848"/>
      <c r="BI289" s="1848"/>
      <c r="BJ289" s="1848"/>
      <c r="BK289" s="1848"/>
      <c r="BL289" s="1848"/>
      <c r="BM289" s="1848"/>
      <c r="BN289" s="1848"/>
      <c r="BO289" s="1848"/>
      <c r="BP289" s="1848"/>
      <c r="BQ289" s="1848"/>
      <c r="BR289" s="1848"/>
      <c r="BS289" s="1848"/>
      <c r="BT289" s="1848"/>
      <c r="BU289" s="1848"/>
      <c r="BV289" s="1848"/>
      <c r="BW289" s="1848"/>
      <c r="BX289" s="1848"/>
      <c r="BY289" s="1848"/>
      <c r="BZ289" s="1848"/>
      <c r="CA289" s="1848"/>
      <c r="CB289" s="1848"/>
      <c r="CC289" s="1848"/>
      <c r="CD289" s="1848"/>
      <c r="CE289" s="1848"/>
      <c r="CF289" s="1848"/>
      <c r="CG289" s="1848"/>
      <c r="CH289" s="1848"/>
      <c r="CJ289" s="1848"/>
      <c r="CK289" s="1848"/>
      <c r="CL289" s="1848"/>
      <c r="CM289" s="1848"/>
      <c r="CN289" s="1848"/>
      <c r="CO289" s="1848"/>
      <c r="CP289" s="1848"/>
      <c r="CQ289" s="1848"/>
    </row>
    <row r="290" spans="2:95">
      <c r="B290" s="1"/>
      <c r="C290" s="1"/>
      <c r="D290" s="1"/>
      <c r="E290" s="1"/>
      <c r="F290" s="1"/>
      <c r="G290" s="1"/>
      <c r="H290" s="1"/>
      <c r="I290" s="1"/>
      <c r="J290" s="1"/>
      <c r="K290" s="1848"/>
      <c r="L290" s="1848"/>
      <c r="M290" s="1848"/>
      <c r="N290" s="1848"/>
      <c r="O290" s="1848"/>
      <c r="P290" s="1848"/>
      <c r="Q290" s="1848"/>
      <c r="R290" s="1848"/>
      <c r="S290" s="1848"/>
      <c r="T290" s="1848"/>
      <c r="U290" s="1848"/>
      <c r="V290" s="1848"/>
      <c r="W290" s="1848"/>
      <c r="X290" s="1848"/>
      <c r="Y290" s="1848"/>
      <c r="Z290" s="1848"/>
      <c r="AA290" s="1848"/>
      <c r="AB290" s="1848"/>
      <c r="AC290" s="1848"/>
      <c r="AD290" s="1848"/>
      <c r="AE290" s="1848"/>
      <c r="AF290" s="1848"/>
      <c r="AG290" s="1848"/>
      <c r="AH290" s="1848"/>
      <c r="AI290" s="1848"/>
      <c r="AJ290" s="1848"/>
      <c r="AK290" s="1848"/>
      <c r="AL290" s="1848"/>
      <c r="AM290" s="1848"/>
      <c r="AN290" s="1848"/>
      <c r="AO290" s="1848"/>
      <c r="AP290" s="1848"/>
      <c r="AQ290" s="1848"/>
      <c r="AR290" s="1848"/>
      <c r="AS290" s="1848"/>
      <c r="AT290" s="1848"/>
      <c r="AU290" s="1848"/>
      <c r="AV290" s="1848"/>
      <c r="AW290" s="1848"/>
      <c r="AX290" s="1848"/>
      <c r="AY290" s="1848"/>
      <c r="AZ290" s="1848"/>
      <c r="BA290" s="1848"/>
      <c r="BB290" s="1848"/>
      <c r="BC290" s="1848"/>
      <c r="BD290" s="1848"/>
      <c r="BE290" s="1848"/>
      <c r="BF290" s="1848"/>
      <c r="BG290" s="1848"/>
      <c r="BH290" s="1848"/>
      <c r="BI290" s="1848"/>
      <c r="BJ290" s="1848"/>
      <c r="BK290" s="1848"/>
      <c r="BL290" s="1848"/>
      <c r="BM290" s="1848"/>
      <c r="BN290" s="1848"/>
      <c r="BO290" s="1848"/>
      <c r="BP290" s="1848"/>
      <c r="BQ290" s="1848"/>
      <c r="BR290" s="1848"/>
      <c r="BS290" s="1848"/>
      <c r="BT290" s="1848"/>
      <c r="BU290" s="1848"/>
      <c r="BV290" s="1848"/>
      <c r="BW290" s="1848"/>
      <c r="BX290" s="1848"/>
      <c r="BY290" s="1848"/>
      <c r="BZ290" s="1848"/>
      <c r="CA290" s="1848"/>
      <c r="CB290" s="1848"/>
      <c r="CC290" s="1848"/>
      <c r="CD290" s="1848"/>
      <c r="CE290" s="1848"/>
      <c r="CF290" s="1848"/>
      <c r="CG290" s="1848"/>
      <c r="CH290" s="1848"/>
      <c r="CJ290" s="1848"/>
      <c r="CK290" s="1848"/>
      <c r="CL290" s="1848"/>
      <c r="CM290" s="1848"/>
      <c r="CN290" s="1848"/>
      <c r="CO290" s="1848"/>
      <c r="CP290" s="1848"/>
      <c r="CQ290" s="1848"/>
    </row>
    <row r="291" spans="2:95">
      <c r="B291" s="1"/>
      <c r="C291" s="1"/>
      <c r="D291" s="1"/>
      <c r="E291" s="1"/>
      <c r="F291" s="1"/>
      <c r="G291" s="1"/>
      <c r="H291" s="1"/>
      <c r="I291" s="1"/>
      <c r="J291" s="1"/>
      <c r="K291" s="1848"/>
      <c r="L291" s="1848"/>
      <c r="M291" s="1848"/>
      <c r="N291" s="1848"/>
      <c r="O291" s="1848"/>
      <c r="P291" s="1848"/>
      <c r="Q291" s="1848"/>
      <c r="R291" s="1848"/>
      <c r="S291" s="1848"/>
      <c r="T291" s="1848"/>
      <c r="U291" s="1848"/>
      <c r="V291" s="1848"/>
      <c r="W291" s="1848"/>
      <c r="X291" s="1848"/>
      <c r="Y291" s="1848"/>
      <c r="Z291" s="1848"/>
      <c r="AA291" s="1848"/>
      <c r="AB291" s="1848"/>
      <c r="AC291" s="1848"/>
      <c r="AD291" s="1848"/>
      <c r="AE291" s="1848"/>
      <c r="AF291" s="1848"/>
      <c r="AG291" s="1848"/>
      <c r="AH291" s="1848"/>
      <c r="AI291" s="1848"/>
      <c r="AJ291" s="1848"/>
      <c r="AK291" s="1848"/>
      <c r="AL291" s="1848"/>
      <c r="AM291" s="1848"/>
      <c r="AN291" s="1848"/>
      <c r="AO291" s="1848"/>
      <c r="AP291" s="1848"/>
      <c r="AQ291" s="1848"/>
      <c r="AR291" s="1848"/>
      <c r="AS291" s="1848"/>
      <c r="AT291" s="1848"/>
      <c r="AU291" s="1848"/>
      <c r="AV291" s="1848"/>
      <c r="AW291" s="1848"/>
      <c r="AX291" s="1848"/>
      <c r="AY291" s="1848"/>
      <c r="AZ291" s="1848"/>
      <c r="BA291" s="1848"/>
      <c r="BB291" s="1848"/>
      <c r="BC291" s="1848"/>
      <c r="BD291" s="1848"/>
      <c r="BE291" s="1848"/>
      <c r="BF291" s="1848"/>
      <c r="BG291" s="1848"/>
      <c r="BH291" s="1848"/>
      <c r="BI291" s="1848"/>
      <c r="BJ291" s="1848"/>
      <c r="BK291" s="1848"/>
      <c r="BL291" s="1848"/>
      <c r="BM291" s="1848"/>
      <c r="BN291" s="1848"/>
      <c r="BO291" s="1848"/>
      <c r="BP291" s="1848"/>
      <c r="BQ291" s="1848"/>
      <c r="BR291" s="1848"/>
      <c r="BS291" s="1848"/>
      <c r="BT291" s="1848"/>
      <c r="BU291" s="1848"/>
      <c r="BV291" s="1848"/>
      <c r="BW291" s="1848"/>
      <c r="BX291" s="1848"/>
      <c r="BY291" s="1848"/>
      <c r="BZ291" s="1848"/>
      <c r="CA291" s="1848"/>
      <c r="CB291" s="1848"/>
      <c r="CC291" s="1848"/>
      <c r="CD291" s="1848"/>
      <c r="CE291" s="1848"/>
      <c r="CF291" s="1848"/>
      <c r="CG291" s="1848"/>
      <c r="CH291" s="1848"/>
      <c r="CJ291" s="1848"/>
      <c r="CK291" s="1848"/>
      <c r="CL291" s="1848"/>
      <c r="CM291" s="1848"/>
      <c r="CN291" s="1848"/>
      <c r="CO291" s="1848"/>
      <c r="CP291" s="1848"/>
      <c r="CQ291" s="1848"/>
    </row>
    <row r="292" spans="2:95">
      <c r="B292" s="1"/>
      <c r="C292" s="1"/>
      <c r="D292" s="1"/>
      <c r="E292" s="1"/>
      <c r="F292" s="1"/>
      <c r="G292" s="1"/>
      <c r="H292" s="1"/>
      <c r="I292" s="1"/>
      <c r="J292" s="1"/>
      <c r="K292" s="1848"/>
      <c r="L292" s="1848"/>
      <c r="M292" s="1848"/>
      <c r="N292" s="1848"/>
      <c r="O292" s="1848"/>
      <c r="P292" s="1848"/>
      <c r="Q292" s="1848"/>
      <c r="R292" s="1848"/>
      <c r="S292" s="1848"/>
      <c r="T292" s="1848"/>
      <c r="U292" s="1848"/>
      <c r="V292" s="1848"/>
      <c r="W292" s="1848"/>
      <c r="X292" s="1848"/>
      <c r="Y292" s="1848"/>
      <c r="Z292" s="1848"/>
      <c r="AA292" s="1848"/>
      <c r="AB292" s="1848"/>
      <c r="AC292" s="1848"/>
      <c r="AD292" s="1848"/>
      <c r="AE292" s="1848"/>
      <c r="AF292" s="1848"/>
      <c r="AG292" s="1848"/>
      <c r="AH292" s="1848"/>
      <c r="AI292" s="1848"/>
      <c r="AJ292" s="1848"/>
      <c r="AK292" s="1848"/>
      <c r="AL292" s="1848"/>
      <c r="AM292" s="1848"/>
      <c r="AN292" s="1848"/>
      <c r="AO292" s="1848"/>
      <c r="AP292" s="1848"/>
      <c r="AQ292" s="1848"/>
      <c r="AR292" s="1848"/>
      <c r="AS292" s="1848"/>
      <c r="AT292" s="1848"/>
      <c r="AU292" s="1848"/>
      <c r="AV292" s="1848"/>
      <c r="AW292" s="1848"/>
      <c r="AX292" s="1848"/>
      <c r="AY292" s="1848"/>
      <c r="AZ292" s="1848"/>
      <c r="BA292" s="1848"/>
      <c r="BB292" s="1848"/>
      <c r="BC292" s="1848"/>
      <c r="BD292" s="1848"/>
      <c r="BE292" s="1848"/>
      <c r="BF292" s="1848"/>
      <c r="BG292" s="1848"/>
      <c r="BH292" s="1848"/>
      <c r="BI292" s="1848"/>
      <c r="BJ292" s="1848"/>
      <c r="BK292" s="1848"/>
      <c r="BL292" s="1848"/>
      <c r="BM292" s="1848"/>
      <c r="BN292" s="1848"/>
      <c r="BO292" s="1848"/>
      <c r="BP292" s="1848"/>
      <c r="BQ292" s="1848"/>
      <c r="BR292" s="1848"/>
      <c r="BS292" s="1848"/>
      <c r="BT292" s="1848"/>
      <c r="BU292" s="1848"/>
      <c r="BV292" s="1848"/>
      <c r="BW292" s="1848"/>
      <c r="BX292" s="1848"/>
      <c r="BY292" s="1848"/>
      <c r="BZ292" s="1848"/>
      <c r="CA292" s="1848"/>
      <c r="CB292" s="1848"/>
      <c r="CC292" s="1848"/>
      <c r="CD292" s="1848"/>
      <c r="CE292" s="1848"/>
      <c r="CF292" s="1848"/>
      <c r="CG292" s="1848"/>
      <c r="CH292" s="1848"/>
      <c r="CJ292" s="1848"/>
      <c r="CK292" s="1848"/>
      <c r="CL292" s="1848"/>
      <c r="CM292" s="1848"/>
      <c r="CN292" s="1848"/>
      <c r="CO292" s="1848"/>
      <c r="CP292" s="1848"/>
      <c r="CQ292" s="1848"/>
    </row>
    <row r="293" spans="2:95">
      <c r="B293" s="1"/>
      <c r="C293" s="1"/>
      <c r="D293" s="1"/>
      <c r="E293" s="1"/>
      <c r="F293" s="1"/>
      <c r="G293" s="1"/>
      <c r="H293" s="1"/>
      <c r="I293" s="1"/>
      <c r="J293" s="1"/>
      <c r="K293" s="1848"/>
      <c r="L293" s="1848"/>
      <c r="M293" s="1848"/>
      <c r="N293" s="1848"/>
      <c r="O293" s="1848"/>
      <c r="P293" s="1848"/>
      <c r="Q293" s="1848"/>
      <c r="R293" s="1848"/>
      <c r="S293" s="1848"/>
      <c r="T293" s="1848"/>
      <c r="U293" s="1848"/>
      <c r="V293" s="1848"/>
      <c r="W293" s="1848"/>
      <c r="X293" s="1848"/>
      <c r="Y293" s="1848"/>
      <c r="Z293" s="1848"/>
      <c r="AA293" s="1848"/>
      <c r="AB293" s="1848"/>
      <c r="AC293" s="1848"/>
      <c r="AD293" s="1848"/>
      <c r="AE293" s="1848"/>
      <c r="AF293" s="1848"/>
      <c r="AG293" s="1848"/>
      <c r="AH293" s="1848"/>
      <c r="AI293" s="1848"/>
      <c r="AJ293" s="1848"/>
      <c r="AK293" s="1848"/>
      <c r="AL293" s="1848"/>
      <c r="AM293" s="1848"/>
      <c r="AN293" s="1848"/>
      <c r="AO293" s="1848"/>
      <c r="AP293" s="1848"/>
      <c r="AQ293" s="1848"/>
      <c r="AR293" s="1848"/>
      <c r="AS293" s="1848"/>
      <c r="AT293" s="1848"/>
      <c r="AU293" s="1848"/>
      <c r="AV293" s="1848"/>
      <c r="AW293" s="1848"/>
      <c r="AX293" s="1848"/>
      <c r="AY293" s="1848"/>
      <c r="AZ293" s="1848"/>
      <c r="BA293" s="1848"/>
      <c r="BB293" s="1848"/>
      <c r="BC293" s="1848"/>
      <c r="BD293" s="1848"/>
      <c r="BE293" s="1848"/>
      <c r="BF293" s="1848"/>
      <c r="BG293" s="1848"/>
      <c r="BH293" s="1848"/>
      <c r="BI293" s="1848"/>
      <c r="BJ293" s="1848"/>
      <c r="BK293" s="1848"/>
      <c r="BL293" s="1848"/>
      <c r="BM293" s="1848"/>
      <c r="BN293" s="1848"/>
      <c r="BO293" s="1848"/>
      <c r="BP293" s="1848"/>
      <c r="BQ293" s="1848"/>
      <c r="BR293" s="1848"/>
      <c r="BS293" s="1848"/>
      <c r="BT293" s="1848"/>
      <c r="BU293" s="1848"/>
      <c r="BV293" s="1848"/>
      <c r="BW293" s="1848"/>
      <c r="BX293" s="1848"/>
      <c r="BY293" s="1848"/>
      <c r="BZ293" s="1848"/>
      <c r="CA293" s="1848"/>
      <c r="CB293" s="1848"/>
      <c r="CC293" s="1848"/>
      <c r="CD293" s="1848"/>
      <c r="CE293" s="1848"/>
      <c r="CF293" s="1848"/>
      <c r="CG293" s="1848"/>
      <c r="CH293" s="1848"/>
      <c r="CJ293" s="1848"/>
      <c r="CK293" s="1848"/>
      <c r="CL293" s="1848"/>
      <c r="CM293" s="1848"/>
      <c r="CN293" s="1848"/>
      <c r="CO293" s="1848"/>
      <c r="CP293" s="1848"/>
      <c r="CQ293" s="1848"/>
    </row>
    <row r="294" spans="2:95">
      <c r="B294" s="1"/>
      <c r="C294" s="1"/>
      <c r="D294" s="1"/>
      <c r="E294" s="1"/>
      <c r="F294" s="1"/>
      <c r="G294" s="1"/>
      <c r="H294" s="1"/>
      <c r="I294" s="1"/>
      <c r="J294" s="1"/>
      <c r="K294" s="1848"/>
      <c r="L294" s="1848"/>
      <c r="M294" s="1848"/>
      <c r="N294" s="1848"/>
      <c r="O294" s="1848"/>
      <c r="P294" s="1848"/>
      <c r="Q294" s="1848"/>
      <c r="R294" s="1848"/>
      <c r="S294" s="1848"/>
      <c r="T294" s="1848"/>
      <c r="U294" s="1848"/>
      <c r="V294" s="1848"/>
      <c r="W294" s="1848"/>
      <c r="X294" s="1848"/>
      <c r="Y294" s="1848"/>
      <c r="Z294" s="1848"/>
      <c r="AA294" s="1848"/>
      <c r="AB294" s="1848"/>
      <c r="AC294" s="1848"/>
      <c r="AD294" s="1848"/>
      <c r="AE294" s="1848"/>
      <c r="AF294" s="1848"/>
      <c r="AG294" s="1848"/>
      <c r="AH294" s="1848"/>
      <c r="AI294" s="1848"/>
      <c r="AJ294" s="1848"/>
      <c r="AK294" s="1848"/>
      <c r="AL294" s="1848"/>
      <c r="AM294" s="1848"/>
      <c r="AN294" s="1848"/>
      <c r="AO294" s="1848"/>
      <c r="AP294" s="1848"/>
      <c r="AQ294" s="1848"/>
      <c r="AR294" s="1848"/>
      <c r="AS294" s="1848"/>
      <c r="AT294" s="1848"/>
      <c r="AU294" s="1848"/>
      <c r="AV294" s="1848"/>
      <c r="AW294" s="1848"/>
      <c r="AX294" s="1848"/>
      <c r="AY294" s="1848"/>
      <c r="AZ294" s="1848"/>
      <c r="BA294" s="1848"/>
      <c r="BB294" s="1848"/>
      <c r="BC294" s="1848"/>
      <c r="BD294" s="1848"/>
      <c r="BE294" s="1848"/>
      <c r="BF294" s="1848"/>
      <c r="BG294" s="1848"/>
      <c r="BH294" s="1848"/>
      <c r="BI294" s="1848"/>
      <c r="BJ294" s="1848"/>
      <c r="BK294" s="1848"/>
      <c r="BL294" s="1848"/>
      <c r="BM294" s="1848"/>
      <c r="BN294" s="1848"/>
      <c r="BO294" s="1848"/>
      <c r="BP294" s="1848"/>
      <c r="BQ294" s="1848"/>
      <c r="BR294" s="1848"/>
      <c r="BS294" s="1848"/>
      <c r="BT294" s="1848"/>
      <c r="BU294" s="1848"/>
      <c r="BV294" s="1848"/>
      <c r="BW294" s="1848"/>
      <c r="BX294" s="1848"/>
      <c r="BY294" s="1848"/>
      <c r="BZ294" s="1848"/>
      <c r="CA294" s="1848"/>
      <c r="CB294" s="1848"/>
      <c r="CC294" s="1848"/>
      <c r="CD294" s="1848"/>
      <c r="CE294" s="1848"/>
      <c r="CF294" s="1848"/>
      <c r="CG294" s="1848"/>
      <c r="CH294" s="1848"/>
      <c r="CJ294" s="1848"/>
      <c r="CK294" s="1848"/>
      <c r="CL294" s="1848"/>
      <c r="CM294" s="1848"/>
      <c r="CN294" s="1848"/>
      <c r="CO294" s="1848"/>
      <c r="CP294" s="1848"/>
      <c r="CQ294" s="1848"/>
    </row>
    <row r="295" spans="2:95">
      <c r="B295" s="1"/>
      <c r="C295" s="1"/>
      <c r="D295" s="1"/>
      <c r="E295" s="1"/>
      <c r="F295" s="1"/>
      <c r="G295" s="1"/>
      <c r="H295" s="1"/>
      <c r="I295" s="1"/>
      <c r="J295" s="1"/>
      <c r="K295" s="1848"/>
      <c r="L295" s="1848"/>
      <c r="M295" s="1848"/>
      <c r="N295" s="1848"/>
      <c r="O295" s="1848"/>
      <c r="P295" s="1848"/>
      <c r="Q295" s="1848"/>
      <c r="R295" s="1848"/>
      <c r="S295" s="1848"/>
      <c r="T295" s="1848"/>
      <c r="U295" s="1848"/>
      <c r="V295" s="1848"/>
      <c r="W295" s="1848"/>
      <c r="X295" s="1848"/>
      <c r="Y295" s="1848"/>
      <c r="Z295" s="1848"/>
      <c r="AA295" s="1848"/>
      <c r="AB295" s="1848"/>
      <c r="AC295" s="1848"/>
      <c r="AD295" s="1848"/>
      <c r="AE295" s="1848"/>
      <c r="AF295" s="1848"/>
      <c r="AG295" s="1848"/>
      <c r="AH295" s="1848"/>
      <c r="AI295" s="1848"/>
      <c r="AJ295" s="1848"/>
      <c r="AK295" s="1848"/>
      <c r="AL295" s="1848"/>
      <c r="AM295" s="1848"/>
      <c r="AN295" s="1848"/>
      <c r="AO295" s="1848"/>
      <c r="AP295" s="1848"/>
      <c r="AQ295" s="1848"/>
      <c r="AR295" s="1848"/>
      <c r="AS295" s="1848"/>
      <c r="AT295" s="1848"/>
      <c r="AU295" s="1848"/>
      <c r="AV295" s="1848"/>
      <c r="AW295" s="1848"/>
      <c r="AX295" s="1848"/>
      <c r="AY295" s="1848"/>
      <c r="AZ295" s="1848"/>
      <c r="BA295" s="1848"/>
      <c r="BB295" s="1848"/>
      <c r="BC295" s="1848"/>
      <c r="BD295" s="1848"/>
      <c r="BE295" s="1848"/>
      <c r="BF295" s="1848"/>
      <c r="BG295" s="1848"/>
      <c r="BH295" s="1848"/>
      <c r="BI295" s="1848"/>
      <c r="BJ295" s="1848"/>
      <c r="BK295" s="1848"/>
      <c r="BL295" s="1848"/>
      <c r="BM295" s="1848"/>
      <c r="BN295" s="1848"/>
      <c r="BO295" s="1848"/>
      <c r="BP295" s="1848"/>
      <c r="BQ295" s="1848"/>
      <c r="BR295" s="1848"/>
      <c r="BS295" s="1848"/>
      <c r="BT295" s="1848"/>
      <c r="BU295" s="1848"/>
      <c r="BV295" s="1848"/>
      <c r="BW295" s="1848"/>
      <c r="BX295" s="1848"/>
      <c r="BY295" s="1848"/>
      <c r="BZ295" s="1848"/>
      <c r="CA295" s="1848"/>
      <c r="CB295" s="1848"/>
      <c r="CC295" s="1848"/>
      <c r="CD295" s="1848"/>
      <c r="CE295" s="1848"/>
      <c r="CF295" s="1848"/>
      <c r="CG295" s="1848"/>
      <c r="CH295" s="1848"/>
      <c r="CJ295" s="1848"/>
      <c r="CK295" s="1848"/>
      <c r="CL295" s="1848"/>
      <c r="CM295" s="1848"/>
      <c r="CN295" s="1848"/>
      <c r="CO295" s="1848"/>
      <c r="CP295" s="1848"/>
      <c r="CQ295" s="1848"/>
    </row>
    <row r="296" spans="2:95">
      <c r="B296" s="1"/>
      <c r="C296" s="1"/>
      <c r="D296" s="1"/>
      <c r="E296" s="1"/>
      <c r="F296" s="1"/>
      <c r="G296" s="1"/>
      <c r="H296" s="1"/>
      <c r="I296" s="1"/>
      <c r="J296" s="1"/>
      <c r="K296" s="1848"/>
      <c r="L296" s="1848"/>
      <c r="M296" s="1848"/>
      <c r="N296" s="1848"/>
      <c r="O296" s="1848"/>
      <c r="P296" s="1848"/>
      <c r="Q296" s="1848"/>
      <c r="R296" s="1848"/>
      <c r="S296" s="1848"/>
      <c r="T296" s="1848"/>
      <c r="U296" s="1848"/>
      <c r="V296" s="1848"/>
      <c r="W296" s="1848"/>
      <c r="X296" s="1848"/>
      <c r="Y296" s="1848"/>
      <c r="Z296" s="1848"/>
      <c r="AA296" s="1848"/>
      <c r="AB296" s="1848"/>
      <c r="AC296" s="1848"/>
      <c r="AD296" s="1848"/>
      <c r="AE296" s="1848"/>
      <c r="AF296" s="1848"/>
      <c r="AG296" s="1848"/>
      <c r="AH296" s="1848"/>
      <c r="AI296" s="1848"/>
      <c r="AJ296" s="1848"/>
      <c r="AK296" s="1848"/>
      <c r="AL296" s="1848"/>
      <c r="AM296" s="1848"/>
      <c r="AN296" s="1848"/>
      <c r="AO296" s="1848"/>
      <c r="AP296" s="1848"/>
      <c r="AQ296" s="1848"/>
      <c r="AR296" s="1848"/>
      <c r="AS296" s="1848"/>
      <c r="AT296" s="1848"/>
      <c r="AU296" s="1848"/>
      <c r="AV296" s="1848"/>
      <c r="AW296" s="1848"/>
      <c r="AX296" s="1848"/>
      <c r="AY296" s="1848"/>
      <c r="AZ296" s="1848"/>
      <c r="BA296" s="1848"/>
      <c r="BB296" s="1848"/>
      <c r="BC296" s="1848"/>
      <c r="BD296" s="1848"/>
      <c r="BE296" s="1848"/>
      <c r="BF296" s="1848"/>
      <c r="BG296" s="1848"/>
      <c r="BH296" s="1848"/>
      <c r="BI296" s="1848"/>
      <c r="BJ296" s="1848"/>
      <c r="BK296" s="1848"/>
      <c r="BL296" s="1848"/>
      <c r="BM296" s="1848"/>
      <c r="BN296" s="1848"/>
      <c r="BO296" s="1848"/>
      <c r="BP296" s="1848"/>
      <c r="BQ296" s="1848"/>
      <c r="BR296" s="1848"/>
      <c r="BS296" s="1848"/>
      <c r="BT296" s="1848"/>
      <c r="BU296" s="1848"/>
      <c r="BV296" s="1848"/>
      <c r="BW296" s="1848"/>
      <c r="BX296" s="1848"/>
      <c r="BY296" s="1848"/>
      <c r="BZ296" s="1848"/>
      <c r="CA296" s="1848"/>
      <c r="CB296" s="1848"/>
      <c r="CC296" s="1848"/>
      <c r="CD296" s="1848"/>
      <c r="CE296" s="1848"/>
      <c r="CF296" s="1848"/>
      <c r="CG296" s="1848"/>
      <c r="CH296" s="1848"/>
      <c r="CJ296" s="1848"/>
      <c r="CK296" s="1848"/>
      <c r="CL296" s="1848"/>
      <c r="CM296" s="1848"/>
      <c r="CN296" s="1848"/>
      <c r="CO296" s="1848"/>
      <c r="CP296" s="1848"/>
      <c r="CQ296" s="1848"/>
    </row>
    <row r="297" spans="2:95">
      <c r="B297" s="1"/>
      <c r="C297" s="1"/>
      <c r="D297" s="1"/>
      <c r="E297" s="1"/>
      <c r="F297" s="1"/>
      <c r="G297" s="1"/>
      <c r="H297" s="1"/>
      <c r="I297" s="1"/>
      <c r="J297" s="1"/>
      <c r="K297" s="1848"/>
      <c r="L297" s="1848"/>
      <c r="M297" s="1848"/>
      <c r="N297" s="1848"/>
      <c r="O297" s="1848"/>
      <c r="P297" s="1848"/>
      <c r="Q297" s="1848"/>
      <c r="R297" s="1848"/>
      <c r="S297" s="1848"/>
      <c r="T297" s="1848"/>
      <c r="U297" s="1848"/>
      <c r="V297" s="1848"/>
      <c r="W297" s="1848"/>
      <c r="X297" s="1848"/>
      <c r="Y297" s="1848"/>
      <c r="Z297" s="1848"/>
      <c r="AA297" s="1848"/>
      <c r="AB297" s="1848"/>
      <c r="AC297" s="1848"/>
      <c r="AD297" s="1848"/>
      <c r="AE297" s="1848"/>
      <c r="AF297" s="1848"/>
      <c r="AG297" s="1848"/>
      <c r="AH297" s="1848"/>
      <c r="AI297" s="1848"/>
      <c r="AJ297" s="1848"/>
      <c r="AK297" s="1848"/>
      <c r="AL297" s="1848"/>
      <c r="AM297" s="1848"/>
      <c r="AN297" s="1848"/>
      <c r="AO297" s="1848"/>
      <c r="AP297" s="1848"/>
      <c r="AQ297" s="1848"/>
      <c r="AR297" s="1848"/>
      <c r="AS297" s="1848"/>
      <c r="AT297" s="1848"/>
      <c r="AU297" s="1848"/>
      <c r="AV297" s="1848"/>
      <c r="AW297" s="1848"/>
      <c r="AX297" s="1848"/>
      <c r="AY297" s="1848"/>
      <c r="AZ297" s="1848"/>
      <c r="BA297" s="1848"/>
      <c r="BB297" s="1848"/>
      <c r="BC297" s="1848"/>
      <c r="BD297" s="1848"/>
      <c r="BE297" s="1848"/>
      <c r="BF297" s="1848"/>
      <c r="BG297" s="1848"/>
      <c r="BH297" s="1848"/>
      <c r="BI297" s="1848"/>
      <c r="BJ297" s="1848"/>
      <c r="BK297" s="1848"/>
      <c r="BL297" s="1848"/>
      <c r="BM297" s="1848"/>
      <c r="BN297" s="1848"/>
      <c r="BO297" s="1848"/>
      <c r="BP297" s="1848"/>
      <c r="BQ297" s="1848"/>
      <c r="BR297" s="1848"/>
      <c r="BS297" s="1848"/>
      <c r="BT297" s="1848"/>
      <c r="BU297" s="1848"/>
      <c r="BV297" s="1848"/>
      <c r="BW297" s="1848"/>
      <c r="BX297" s="1848"/>
      <c r="BY297" s="1848"/>
      <c r="BZ297" s="1848"/>
      <c r="CA297" s="1848"/>
      <c r="CB297" s="1848"/>
      <c r="CC297" s="1848"/>
      <c r="CD297" s="1848"/>
      <c r="CE297" s="1848"/>
      <c r="CF297" s="1848"/>
      <c r="CG297" s="1848"/>
      <c r="CH297" s="1848"/>
      <c r="CJ297" s="1848"/>
      <c r="CK297" s="1848"/>
      <c r="CL297" s="1848"/>
      <c r="CM297" s="1848"/>
      <c r="CN297" s="1848"/>
      <c r="CO297" s="1848"/>
      <c r="CP297" s="1848"/>
      <c r="CQ297" s="1848"/>
    </row>
    <row r="298" spans="2:95">
      <c r="B298" s="1"/>
      <c r="C298" s="1"/>
      <c r="D298" s="1"/>
      <c r="E298" s="1"/>
      <c r="F298" s="1"/>
      <c r="G298" s="1"/>
      <c r="H298" s="1"/>
      <c r="I298" s="1"/>
      <c r="J298" s="1"/>
      <c r="K298" s="1848"/>
      <c r="L298" s="1848"/>
      <c r="M298" s="1848"/>
      <c r="N298" s="1848"/>
      <c r="O298" s="1848"/>
      <c r="P298" s="1848"/>
      <c r="Q298" s="1848"/>
      <c r="R298" s="1848"/>
      <c r="S298" s="1848"/>
      <c r="T298" s="1848"/>
      <c r="U298" s="1848"/>
      <c r="V298" s="1848"/>
      <c r="W298" s="1848"/>
      <c r="X298" s="1848"/>
      <c r="Y298" s="1848"/>
      <c r="Z298" s="1848"/>
      <c r="AA298" s="1848"/>
      <c r="AB298" s="1848"/>
      <c r="AC298" s="1848"/>
      <c r="AD298" s="1848"/>
      <c r="AE298" s="1848"/>
      <c r="AF298" s="1848"/>
      <c r="AG298" s="1848"/>
      <c r="AH298" s="1848"/>
      <c r="AI298" s="1848"/>
      <c r="AJ298" s="1848"/>
      <c r="AK298" s="1848"/>
      <c r="AL298" s="1848"/>
      <c r="AM298" s="1848"/>
      <c r="AN298" s="1848"/>
      <c r="AO298" s="1848"/>
      <c r="AP298" s="1848"/>
      <c r="AQ298" s="1848"/>
      <c r="AR298" s="1848"/>
      <c r="AS298" s="1848"/>
      <c r="AT298" s="1848"/>
      <c r="AU298" s="1848"/>
      <c r="AV298" s="1848"/>
      <c r="AW298" s="1848"/>
      <c r="AX298" s="1848"/>
      <c r="AY298" s="1848"/>
      <c r="AZ298" s="1848"/>
      <c r="BA298" s="1848"/>
      <c r="BB298" s="1848"/>
      <c r="BC298" s="1848"/>
      <c r="BD298" s="1848"/>
      <c r="BE298" s="1848"/>
      <c r="BF298" s="1848"/>
      <c r="BG298" s="1848"/>
      <c r="BH298" s="1848"/>
      <c r="BI298" s="1848"/>
      <c r="BJ298" s="1848"/>
      <c r="BK298" s="1848"/>
      <c r="BL298" s="1848"/>
      <c r="BM298" s="1848"/>
      <c r="BN298" s="1848"/>
      <c r="BO298" s="1848"/>
      <c r="BP298" s="1848"/>
      <c r="BQ298" s="1848"/>
      <c r="BR298" s="1848"/>
      <c r="BS298" s="1848"/>
      <c r="BT298" s="1848"/>
      <c r="BU298" s="1848"/>
      <c r="BV298" s="1848"/>
      <c r="BW298" s="1848"/>
      <c r="BX298" s="1848"/>
      <c r="BY298" s="1848"/>
      <c r="BZ298" s="1848"/>
      <c r="CA298" s="1848"/>
      <c r="CB298" s="1848"/>
      <c r="CC298" s="1848"/>
      <c r="CD298" s="1848"/>
      <c r="CE298" s="1848"/>
      <c r="CF298" s="1848"/>
      <c r="CG298" s="1848"/>
      <c r="CH298" s="1848"/>
      <c r="CJ298" s="1848"/>
      <c r="CK298" s="1848"/>
      <c r="CL298" s="1848"/>
      <c r="CM298" s="1848"/>
      <c r="CN298" s="1848"/>
      <c r="CO298" s="1848"/>
      <c r="CP298" s="1848"/>
      <c r="CQ298" s="1848"/>
    </row>
    <row r="299" spans="2:95">
      <c r="B299" s="1"/>
      <c r="C299" s="1"/>
      <c r="D299" s="1"/>
      <c r="E299" s="1"/>
      <c r="F299" s="1"/>
      <c r="G299" s="1"/>
      <c r="H299" s="1"/>
      <c r="I299" s="1"/>
      <c r="J299" s="1"/>
      <c r="K299" s="1848"/>
      <c r="L299" s="1848"/>
      <c r="M299" s="1848"/>
      <c r="N299" s="1848"/>
      <c r="O299" s="1848"/>
      <c r="P299" s="1848"/>
      <c r="Q299" s="1848"/>
      <c r="R299" s="1848"/>
      <c r="S299" s="1848"/>
      <c r="T299" s="1848"/>
      <c r="U299" s="1848"/>
      <c r="V299" s="1848"/>
      <c r="W299" s="1848"/>
      <c r="X299" s="1848"/>
      <c r="Y299" s="1848"/>
      <c r="Z299" s="1848"/>
      <c r="AA299" s="1848"/>
      <c r="AB299" s="1848"/>
      <c r="AC299" s="1848"/>
      <c r="AD299" s="1848"/>
      <c r="AE299" s="1848"/>
      <c r="AF299" s="1848"/>
      <c r="AG299" s="1848"/>
      <c r="AH299" s="1848"/>
      <c r="AI299" s="1848"/>
      <c r="AJ299" s="1848"/>
      <c r="AK299" s="1848"/>
      <c r="AL299" s="1848"/>
      <c r="AM299" s="1848"/>
      <c r="AN299" s="1848"/>
      <c r="AO299" s="1848"/>
      <c r="AP299" s="1848"/>
      <c r="AQ299" s="1848"/>
      <c r="AR299" s="1848"/>
      <c r="AS299" s="1848"/>
      <c r="AT299" s="1848"/>
      <c r="AU299" s="1848"/>
      <c r="AV299" s="1848"/>
      <c r="AW299" s="1848"/>
      <c r="AX299" s="1848"/>
      <c r="AY299" s="1848"/>
      <c r="AZ299" s="1848"/>
      <c r="BA299" s="1848"/>
      <c r="BB299" s="1848"/>
      <c r="BC299" s="1848"/>
      <c r="BD299" s="1848"/>
      <c r="BE299" s="1848"/>
      <c r="BF299" s="1848"/>
      <c r="BG299" s="1848"/>
      <c r="BH299" s="1848"/>
      <c r="BI299" s="1848"/>
      <c r="BJ299" s="1848"/>
      <c r="BK299" s="1848"/>
      <c r="BL299" s="1848"/>
      <c r="BM299" s="1848"/>
      <c r="BN299" s="1848"/>
      <c r="BO299" s="1848"/>
      <c r="BP299" s="1848"/>
      <c r="BQ299" s="1848"/>
      <c r="BR299" s="1848"/>
      <c r="BS299" s="1848"/>
      <c r="BT299" s="1848"/>
      <c r="BU299" s="1848"/>
      <c r="BV299" s="1848"/>
      <c r="BW299" s="1848"/>
      <c r="BX299" s="1848"/>
      <c r="BY299" s="1848"/>
      <c r="BZ299" s="1848"/>
      <c r="CA299" s="1848"/>
      <c r="CB299" s="1848"/>
      <c r="CC299" s="1848"/>
      <c r="CD299" s="1848"/>
      <c r="CE299" s="1848"/>
      <c r="CF299" s="1848"/>
      <c r="CG299" s="1848"/>
      <c r="CH299" s="1848"/>
      <c r="CJ299" s="1848"/>
      <c r="CK299" s="1848"/>
      <c r="CL299" s="1848"/>
      <c r="CM299" s="1848"/>
      <c r="CN299" s="1848"/>
      <c r="CO299" s="1848"/>
      <c r="CP299" s="1848"/>
      <c r="CQ299" s="1848"/>
    </row>
    <row r="300" spans="2:95">
      <c r="B300" s="1"/>
      <c r="C300" s="1"/>
      <c r="D300" s="1"/>
      <c r="E300" s="1"/>
      <c r="F300" s="1"/>
      <c r="G300" s="1"/>
      <c r="H300" s="1"/>
      <c r="I300" s="1"/>
      <c r="J300" s="1"/>
      <c r="K300" s="1848"/>
      <c r="L300" s="1848"/>
      <c r="M300" s="1848"/>
      <c r="N300" s="1848"/>
      <c r="O300" s="1848"/>
      <c r="P300" s="1848"/>
      <c r="Q300" s="1848"/>
      <c r="R300" s="1848"/>
      <c r="S300" s="1848"/>
      <c r="T300" s="1848"/>
      <c r="U300" s="1848"/>
      <c r="V300" s="1848"/>
      <c r="W300" s="1848"/>
      <c r="X300" s="1848"/>
      <c r="Y300" s="1848"/>
      <c r="Z300" s="1848"/>
      <c r="AA300" s="1848"/>
      <c r="AB300" s="1848"/>
      <c r="AC300" s="1848"/>
      <c r="AD300" s="1848"/>
      <c r="AE300" s="1848"/>
      <c r="AF300" s="1848"/>
      <c r="AG300" s="1848"/>
      <c r="AH300" s="1848"/>
      <c r="AI300" s="1848"/>
      <c r="AJ300" s="1848"/>
      <c r="AK300" s="1848"/>
      <c r="AL300" s="1848"/>
      <c r="AM300" s="1848"/>
      <c r="AN300" s="1848"/>
      <c r="AO300" s="1848"/>
      <c r="AP300" s="1848"/>
      <c r="AQ300" s="1848"/>
      <c r="AR300" s="1848"/>
      <c r="AS300" s="1848"/>
      <c r="AT300" s="1848"/>
      <c r="AU300" s="1848"/>
      <c r="AV300" s="1848"/>
      <c r="AW300" s="1848"/>
      <c r="AX300" s="1848"/>
      <c r="AY300" s="1848"/>
      <c r="AZ300" s="1848"/>
      <c r="BA300" s="1848"/>
      <c r="BB300" s="1848"/>
      <c r="BC300" s="1848"/>
      <c r="BD300" s="1848"/>
      <c r="BE300" s="1848"/>
      <c r="BF300" s="1848"/>
      <c r="BG300" s="1848"/>
      <c r="BH300" s="1848"/>
      <c r="BI300" s="1848"/>
      <c r="BJ300" s="1848"/>
      <c r="BK300" s="1848"/>
      <c r="BL300" s="1848"/>
      <c r="BM300" s="1848"/>
      <c r="BN300" s="1848"/>
      <c r="BO300" s="1848"/>
      <c r="BP300" s="1848"/>
      <c r="BQ300" s="1848"/>
      <c r="BR300" s="1848"/>
      <c r="BS300" s="1848"/>
      <c r="BT300" s="1848"/>
      <c r="BU300" s="1848"/>
      <c r="BV300" s="1848"/>
      <c r="BW300" s="1848"/>
      <c r="BX300" s="1848"/>
      <c r="BY300" s="1848"/>
      <c r="BZ300" s="1848"/>
      <c r="CA300" s="1848"/>
      <c r="CB300" s="1848"/>
      <c r="CC300" s="1848"/>
      <c r="CD300" s="1848"/>
      <c r="CE300" s="1848"/>
      <c r="CF300" s="1848"/>
      <c r="CG300" s="1848"/>
      <c r="CH300" s="1848"/>
      <c r="CJ300" s="1848"/>
      <c r="CK300" s="1848"/>
      <c r="CL300" s="1848"/>
      <c r="CM300" s="1848"/>
      <c r="CN300" s="1848"/>
      <c r="CO300" s="1848"/>
      <c r="CP300" s="1848"/>
      <c r="CQ300" s="1848"/>
    </row>
    <row r="301" spans="2:95">
      <c r="B301" s="1"/>
      <c r="C301" s="1"/>
      <c r="D301" s="1"/>
      <c r="E301" s="1"/>
      <c r="F301" s="1"/>
      <c r="G301" s="1"/>
      <c r="H301" s="1"/>
      <c r="I301" s="1"/>
      <c r="J301" s="1"/>
      <c r="K301" s="1848"/>
      <c r="L301" s="1848"/>
      <c r="M301" s="1848"/>
      <c r="N301" s="1848"/>
      <c r="O301" s="1848"/>
      <c r="P301" s="1848"/>
      <c r="Q301" s="1848"/>
      <c r="R301" s="1848"/>
      <c r="S301" s="1848"/>
      <c r="T301" s="1848"/>
      <c r="U301" s="1848"/>
      <c r="V301" s="1848"/>
      <c r="W301" s="1848"/>
      <c r="X301" s="1848"/>
      <c r="Y301" s="1848"/>
      <c r="Z301" s="1848"/>
      <c r="AA301" s="1848"/>
      <c r="AB301" s="1848"/>
      <c r="AC301" s="1848"/>
      <c r="AD301" s="1848"/>
      <c r="AE301" s="1848"/>
      <c r="AF301" s="1848"/>
      <c r="AG301" s="1848"/>
      <c r="AH301" s="1848"/>
      <c r="AI301" s="1848"/>
      <c r="AJ301" s="1848"/>
      <c r="AK301" s="1848"/>
      <c r="AL301" s="1848"/>
      <c r="AM301" s="1848"/>
      <c r="AN301" s="1848"/>
      <c r="AO301" s="1848"/>
      <c r="AP301" s="1848"/>
      <c r="AQ301" s="1848"/>
      <c r="AR301" s="1848"/>
      <c r="AS301" s="1848"/>
      <c r="AT301" s="1848"/>
      <c r="AU301" s="1848"/>
      <c r="AV301" s="1848"/>
      <c r="AW301" s="1848"/>
      <c r="AX301" s="1848"/>
      <c r="AY301" s="1848"/>
      <c r="AZ301" s="1848"/>
      <c r="BA301" s="1848"/>
      <c r="BB301" s="1848"/>
      <c r="BC301" s="1848"/>
      <c r="BD301" s="1848"/>
      <c r="BE301" s="1848"/>
      <c r="BF301" s="1848"/>
      <c r="BG301" s="1848"/>
      <c r="BH301" s="1848"/>
      <c r="BI301" s="1848"/>
      <c r="BJ301" s="1848"/>
      <c r="BK301" s="1848"/>
      <c r="BL301" s="1848"/>
      <c r="BM301" s="1848"/>
      <c r="BN301" s="1848"/>
      <c r="BO301" s="1848"/>
      <c r="BP301" s="1848"/>
      <c r="BQ301" s="1848"/>
      <c r="BR301" s="1848"/>
      <c r="BS301" s="1848"/>
      <c r="BT301" s="1848"/>
      <c r="BU301" s="1848"/>
      <c r="BV301" s="1848"/>
      <c r="BW301" s="1848"/>
      <c r="BX301" s="1848"/>
      <c r="BY301" s="1848"/>
      <c r="BZ301" s="1848"/>
      <c r="CA301" s="1848"/>
      <c r="CB301" s="1848"/>
      <c r="CC301" s="1848"/>
      <c r="CD301" s="1848"/>
      <c r="CE301" s="1848"/>
      <c r="CF301" s="1848"/>
      <c r="CG301" s="1848"/>
      <c r="CH301" s="1848"/>
      <c r="CJ301" s="1848"/>
      <c r="CK301" s="1848"/>
      <c r="CL301" s="1848"/>
      <c r="CM301" s="1848"/>
      <c r="CN301" s="1848"/>
      <c r="CO301" s="1848"/>
      <c r="CP301" s="1848"/>
      <c r="CQ301" s="1848"/>
    </row>
    <row r="302" spans="2:95">
      <c r="B302" s="1"/>
      <c r="C302" s="1"/>
      <c r="D302" s="1"/>
      <c r="E302" s="1"/>
      <c r="F302" s="1"/>
      <c r="G302" s="1"/>
      <c r="H302" s="1"/>
      <c r="I302" s="1"/>
      <c r="J302" s="1"/>
      <c r="K302" s="1848"/>
      <c r="L302" s="1848"/>
      <c r="M302" s="1848"/>
      <c r="N302" s="1848"/>
      <c r="O302" s="1848"/>
      <c r="P302" s="1848"/>
      <c r="Q302" s="1848"/>
      <c r="R302" s="1848"/>
      <c r="S302" s="1848"/>
      <c r="T302" s="1848"/>
      <c r="U302" s="1848"/>
      <c r="V302" s="1848"/>
      <c r="W302" s="1848"/>
      <c r="X302" s="1848"/>
      <c r="Y302" s="1848"/>
      <c r="Z302" s="1848"/>
      <c r="AA302" s="1848"/>
      <c r="AB302" s="1848"/>
      <c r="AC302" s="1848"/>
      <c r="AD302" s="1848"/>
      <c r="AE302" s="1848"/>
      <c r="AF302" s="1848"/>
      <c r="AG302" s="1848"/>
      <c r="AH302" s="1848"/>
      <c r="AI302" s="1848"/>
      <c r="AJ302" s="1848"/>
      <c r="AK302" s="1848"/>
      <c r="AL302" s="1848"/>
      <c r="AM302" s="1848"/>
      <c r="AN302" s="1848"/>
      <c r="AO302" s="1848"/>
      <c r="AP302" s="1848"/>
      <c r="AQ302" s="1848"/>
      <c r="AR302" s="1848"/>
      <c r="AS302" s="1848"/>
      <c r="AT302" s="1848"/>
      <c r="AU302" s="1848"/>
      <c r="AV302" s="1848"/>
      <c r="AW302" s="1848"/>
      <c r="AX302" s="1848"/>
      <c r="AY302" s="1848"/>
      <c r="AZ302" s="1848"/>
      <c r="BA302" s="1848"/>
      <c r="BB302" s="1848"/>
      <c r="BC302" s="1848"/>
      <c r="BD302" s="1848"/>
      <c r="BE302" s="1848"/>
      <c r="BF302" s="1848"/>
      <c r="BG302" s="1848"/>
      <c r="BH302" s="1848"/>
      <c r="BI302" s="1848"/>
      <c r="BJ302" s="1848"/>
      <c r="BK302" s="1848"/>
      <c r="BL302" s="1848"/>
      <c r="BM302" s="1848"/>
      <c r="BN302" s="1848"/>
      <c r="BO302" s="1848"/>
      <c r="BP302" s="1848"/>
      <c r="BQ302" s="1848"/>
      <c r="BR302" s="1848"/>
      <c r="BS302" s="1848"/>
      <c r="BT302" s="1848"/>
      <c r="BU302" s="1848"/>
      <c r="BV302" s="1848"/>
      <c r="BW302" s="1848"/>
      <c r="BX302" s="1848"/>
      <c r="BY302" s="1848"/>
      <c r="BZ302" s="1848"/>
      <c r="CA302" s="1848"/>
      <c r="CB302" s="1848"/>
      <c r="CC302" s="1848"/>
      <c r="CD302" s="1848"/>
      <c r="CE302" s="1848"/>
      <c r="CF302" s="1848"/>
      <c r="CG302" s="1848"/>
      <c r="CH302" s="1848"/>
      <c r="CJ302" s="1848"/>
      <c r="CK302" s="1848"/>
      <c r="CL302" s="1848"/>
      <c r="CM302" s="1848"/>
      <c r="CN302" s="1848"/>
      <c r="CO302" s="1848"/>
      <c r="CP302" s="1848"/>
      <c r="CQ302" s="1848"/>
    </row>
    <row r="303" spans="2:95">
      <c r="B303" s="1"/>
      <c r="C303" s="1"/>
      <c r="D303" s="1"/>
      <c r="E303" s="1"/>
      <c r="F303" s="1"/>
      <c r="G303" s="1"/>
      <c r="H303" s="1"/>
      <c r="I303" s="1"/>
      <c r="J303" s="1"/>
      <c r="K303" s="1848"/>
      <c r="L303" s="1848"/>
      <c r="M303" s="1848"/>
      <c r="N303" s="1848"/>
      <c r="O303" s="1848"/>
      <c r="P303" s="1848"/>
      <c r="Q303" s="1848"/>
      <c r="R303" s="1848"/>
      <c r="S303" s="1848"/>
      <c r="T303" s="1848"/>
      <c r="U303" s="1848"/>
      <c r="V303" s="1848"/>
      <c r="W303" s="1848"/>
      <c r="X303" s="1848"/>
      <c r="Y303" s="1848"/>
      <c r="Z303" s="1848"/>
      <c r="AA303" s="1848"/>
      <c r="AB303" s="1848"/>
      <c r="AC303" s="1848"/>
      <c r="AD303" s="1848"/>
      <c r="AE303" s="1848"/>
      <c r="AF303" s="1848"/>
      <c r="AG303" s="1848"/>
      <c r="AH303" s="1848"/>
      <c r="AI303" s="1848"/>
      <c r="AJ303" s="1848"/>
      <c r="AK303" s="1848"/>
      <c r="AL303" s="1848"/>
      <c r="AM303" s="1848"/>
      <c r="AN303" s="1848"/>
      <c r="AO303" s="1848"/>
      <c r="AP303" s="1848"/>
      <c r="AQ303" s="1848"/>
      <c r="AR303" s="1848"/>
      <c r="AS303" s="1848"/>
      <c r="AT303" s="1848"/>
      <c r="AU303" s="1848"/>
      <c r="AV303" s="1848"/>
      <c r="AW303" s="1848"/>
      <c r="AX303" s="1848"/>
      <c r="AY303" s="1848"/>
      <c r="AZ303" s="1848"/>
      <c r="BA303" s="1848"/>
      <c r="BB303" s="1848"/>
      <c r="BC303" s="1848"/>
      <c r="BD303" s="1848"/>
      <c r="BE303" s="1848"/>
      <c r="BF303" s="1848"/>
      <c r="BG303" s="1848"/>
      <c r="BH303" s="1848"/>
      <c r="BI303" s="1848"/>
      <c r="BJ303" s="1848"/>
      <c r="BK303" s="1848"/>
      <c r="BL303" s="1848"/>
      <c r="BM303" s="1848"/>
      <c r="BN303" s="1848"/>
      <c r="BO303" s="1848"/>
      <c r="BP303" s="1848"/>
      <c r="BQ303" s="1848"/>
      <c r="BR303" s="1848"/>
      <c r="BS303" s="1848"/>
      <c r="BT303" s="1848"/>
      <c r="BU303" s="1848"/>
      <c r="BV303" s="1848"/>
      <c r="BW303" s="1848"/>
      <c r="BX303" s="1848"/>
      <c r="BY303" s="1848"/>
      <c r="BZ303" s="1848"/>
      <c r="CA303" s="1848"/>
      <c r="CB303" s="1848"/>
      <c r="CC303" s="1848"/>
      <c r="CD303" s="1848"/>
      <c r="CE303" s="1848"/>
      <c r="CF303" s="1848"/>
      <c r="CG303" s="1848"/>
      <c r="CH303" s="1848"/>
      <c r="CJ303" s="1848"/>
      <c r="CK303" s="1848"/>
      <c r="CL303" s="1848"/>
      <c r="CM303" s="1848"/>
      <c r="CN303" s="1848"/>
      <c r="CO303" s="1848"/>
      <c r="CP303" s="1848"/>
      <c r="CQ303" s="1848"/>
    </row>
    <row r="304" spans="2:95">
      <c r="B304" s="1"/>
      <c r="C304" s="1"/>
      <c r="D304" s="1"/>
      <c r="E304" s="1"/>
      <c r="F304" s="1"/>
      <c r="G304" s="1"/>
      <c r="H304" s="1"/>
      <c r="I304" s="1"/>
      <c r="J304" s="1"/>
      <c r="K304" s="1848"/>
      <c r="L304" s="1848"/>
      <c r="M304" s="1848"/>
      <c r="N304" s="1848"/>
      <c r="O304" s="1848"/>
      <c r="P304" s="1848"/>
      <c r="Q304" s="1848"/>
      <c r="R304" s="1848"/>
      <c r="S304" s="1848"/>
      <c r="T304" s="1848"/>
      <c r="U304" s="1848"/>
      <c r="V304" s="1848"/>
      <c r="W304" s="1848"/>
      <c r="X304" s="1848"/>
      <c r="Y304" s="1848"/>
      <c r="Z304" s="1848"/>
      <c r="AA304" s="1848"/>
      <c r="AB304" s="1848"/>
      <c r="AC304" s="1848"/>
      <c r="AD304" s="1848"/>
      <c r="AE304" s="1848"/>
      <c r="AF304" s="1848"/>
      <c r="AG304" s="1848"/>
      <c r="AH304" s="1848"/>
      <c r="AI304" s="1848"/>
      <c r="AJ304" s="1848"/>
      <c r="AK304" s="1848"/>
      <c r="AL304" s="1848"/>
      <c r="AM304" s="1848"/>
      <c r="AN304" s="1848"/>
      <c r="AO304" s="1848"/>
      <c r="AP304" s="1848"/>
      <c r="AQ304" s="1848"/>
      <c r="AR304" s="1848"/>
      <c r="AS304" s="1848"/>
      <c r="AT304" s="1848"/>
      <c r="AU304" s="1848"/>
      <c r="AV304" s="1848"/>
      <c r="AW304" s="1848"/>
      <c r="AX304" s="1848"/>
      <c r="AY304" s="1848"/>
      <c r="AZ304" s="1848"/>
      <c r="BA304" s="1848"/>
      <c r="BB304" s="1848"/>
      <c r="BC304" s="1848"/>
      <c r="BD304" s="1848"/>
      <c r="BE304" s="1848"/>
      <c r="BF304" s="1848"/>
      <c r="BG304" s="1848"/>
      <c r="BH304" s="1848"/>
      <c r="BI304" s="1848"/>
      <c r="BJ304" s="1848"/>
      <c r="BK304" s="1848"/>
      <c r="BL304" s="1848"/>
      <c r="BM304" s="1848"/>
      <c r="BN304" s="1848"/>
      <c r="BO304" s="1848"/>
      <c r="BP304" s="1848"/>
      <c r="BQ304" s="1848"/>
      <c r="BR304" s="1848"/>
      <c r="BS304" s="1848"/>
      <c r="BT304" s="1848"/>
      <c r="BU304" s="1848"/>
      <c r="BV304" s="1848"/>
      <c r="BW304" s="1848"/>
      <c r="BX304" s="1848"/>
      <c r="BY304" s="1848"/>
      <c r="BZ304" s="1848"/>
      <c r="CA304" s="1848"/>
      <c r="CB304" s="1848"/>
      <c r="CC304" s="1848"/>
      <c r="CD304" s="1848"/>
      <c r="CE304" s="1848"/>
      <c r="CF304" s="1848"/>
      <c r="CG304" s="1848"/>
      <c r="CH304" s="1848"/>
      <c r="CJ304" s="1848"/>
      <c r="CK304" s="1848"/>
      <c r="CL304" s="1848"/>
      <c r="CM304" s="1848"/>
      <c r="CN304" s="1848"/>
      <c r="CO304" s="1848"/>
      <c r="CP304" s="1848"/>
      <c r="CQ304" s="1848"/>
    </row>
    <row r="305" spans="2:95">
      <c r="B305" s="1"/>
      <c r="C305" s="1"/>
      <c r="D305" s="1"/>
      <c r="E305" s="1"/>
      <c r="F305" s="1"/>
      <c r="G305" s="1"/>
      <c r="H305" s="1"/>
      <c r="I305" s="1"/>
      <c r="J305" s="1"/>
      <c r="K305" s="1848"/>
      <c r="L305" s="1848"/>
      <c r="M305" s="1848"/>
      <c r="N305" s="1848"/>
      <c r="O305" s="1848"/>
      <c r="P305" s="1848"/>
      <c r="Q305" s="1848"/>
      <c r="R305" s="1848"/>
      <c r="S305" s="1848"/>
      <c r="T305" s="1848"/>
      <c r="U305" s="1848"/>
      <c r="V305" s="1848"/>
      <c r="W305" s="1848"/>
      <c r="X305" s="1848"/>
      <c r="Y305" s="1848"/>
      <c r="Z305" s="1848"/>
      <c r="AA305" s="1848"/>
      <c r="AB305" s="1848"/>
      <c r="AC305" s="1848"/>
      <c r="AD305" s="1848"/>
      <c r="AE305" s="1848"/>
      <c r="AF305" s="1848"/>
      <c r="AG305" s="1848"/>
      <c r="AH305" s="1848"/>
      <c r="AI305" s="1848"/>
      <c r="AJ305" s="1848"/>
      <c r="AK305" s="1848"/>
      <c r="AL305" s="1848"/>
      <c r="AM305" s="1848"/>
      <c r="AN305" s="1848"/>
      <c r="AO305" s="1848"/>
      <c r="AP305" s="1848"/>
      <c r="AQ305" s="1848"/>
      <c r="AR305" s="1848"/>
      <c r="AS305" s="1848"/>
      <c r="AT305" s="1848"/>
      <c r="AU305" s="1848"/>
      <c r="AV305" s="1848"/>
      <c r="AW305" s="1848"/>
      <c r="AX305" s="1848"/>
      <c r="AY305" s="1848"/>
      <c r="AZ305" s="1848"/>
      <c r="BA305" s="1848"/>
      <c r="BB305" s="1848"/>
      <c r="BC305" s="1848"/>
      <c r="BD305" s="1848"/>
      <c r="BE305" s="1848"/>
      <c r="BF305" s="1848"/>
      <c r="BG305" s="1848"/>
      <c r="BH305" s="1848"/>
      <c r="BI305" s="1848"/>
      <c r="BJ305" s="1848"/>
      <c r="BK305" s="1848"/>
      <c r="BL305" s="1848"/>
      <c r="BM305" s="1848"/>
      <c r="BN305" s="1848"/>
      <c r="BO305" s="1848"/>
      <c r="BP305" s="1848"/>
      <c r="BQ305" s="1848"/>
      <c r="BR305" s="1848"/>
      <c r="BS305" s="1848"/>
      <c r="BT305" s="1848"/>
      <c r="BU305" s="1848"/>
      <c r="BV305" s="1848"/>
      <c r="BW305" s="1848"/>
      <c r="BX305" s="1848"/>
      <c r="BY305" s="1848"/>
      <c r="BZ305" s="1848"/>
      <c r="CA305" s="1848"/>
      <c r="CB305" s="1848"/>
      <c r="CC305" s="1848"/>
      <c r="CD305" s="1848"/>
      <c r="CE305" s="1848"/>
      <c r="CF305" s="1848"/>
      <c r="CG305" s="1848"/>
      <c r="CH305" s="1848"/>
      <c r="CJ305" s="1848"/>
      <c r="CK305" s="1848"/>
      <c r="CL305" s="1848"/>
      <c r="CM305" s="1848"/>
      <c r="CN305" s="1848"/>
      <c r="CO305" s="1848"/>
      <c r="CP305" s="1848"/>
      <c r="CQ305" s="1848"/>
    </row>
    <row r="306" spans="2:95">
      <c r="B306" s="1"/>
      <c r="C306" s="1"/>
      <c r="D306" s="1"/>
      <c r="E306" s="1"/>
      <c r="F306" s="1"/>
      <c r="G306" s="1"/>
      <c r="H306" s="1"/>
      <c r="I306" s="1"/>
      <c r="J306" s="1"/>
      <c r="K306" s="1848"/>
      <c r="L306" s="1848"/>
      <c r="M306" s="1848"/>
      <c r="N306" s="1848"/>
      <c r="O306" s="1848"/>
      <c r="P306" s="1848"/>
      <c r="Q306" s="1848"/>
      <c r="R306" s="1848"/>
      <c r="S306" s="1848"/>
      <c r="T306" s="1848"/>
      <c r="U306" s="1848"/>
      <c r="V306" s="1848"/>
      <c r="W306" s="1848"/>
      <c r="X306" s="1848"/>
      <c r="Y306" s="1848"/>
      <c r="Z306" s="1848"/>
      <c r="AA306" s="1848"/>
      <c r="AB306" s="1848"/>
      <c r="AC306" s="1848"/>
      <c r="AD306" s="1848"/>
      <c r="AE306" s="1848"/>
      <c r="AF306" s="1848"/>
      <c r="AG306" s="1848"/>
      <c r="AH306" s="1848"/>
      <c r="AI306" s="1848"/>
      <c r="AJ306" s="1848"/>
      <c r="AK306" s="1848"/>
      <c r="AL306" s="1848"/>
      <c r="AM306" s="1848"/>
      <c r="AN306" s="1848"/>
      <c r="AO306" s="1848"/>
      <c r="AP306" s="1848"/>
      <c r="AQ306" s="1848"/>
      <c r="AR306" s="1848"/>
      <c r="AS306" s="1848"/>
      <c r="AT306" s="1848"/>
      <c r="AU306" s="1848"/>
      <c r="AV306" s="1848"/>
      <c r="AW306" s="1848"/>
      <c r="AX306" s="1848"/>
      <c r="AY306" s="1848"/>
      <c r="AZ306" s="1848"/>
      <c r="BA306" s="1848"/>
      <c r="BB306" s="1848"/>
      <c r="BC306" s="1848"/>
      <c r="BD306" s="1848"/>
      <c r="BE306" s="1848"/>
      <c r="BF306" s="1848"/>
      <c r="BG306" s="1848"/>
      <c r="BH306" s="1848"/>
      <c r="BI306" s="1848"/>
      <c r="BJ306" s="1848"/>
      <c r="BK306" s="1848"/>
      <c r="BL306" s="1848"/>
      <c r="BM306" s="1848"/>
      <c r="BN306" s="1848"/>
      <c r="BO306" s="1848"/>
      <c r="BP306" s="1848"/>
      <c r="BQ306" s="1848"/>
      <c r="BR306" s="1848"/>
      <c r="BS306" s="1848"/>
      <c r="BT306" s="1848"/>
      <c r="BU306" s="1848"/>
      <c r="BV306" s="1848"/>
      <c r="BW306" s="1848"/>
      <c r="BX306" s="1848"/>
      <c r="BY306" s="1848"/>
      <c r="BZ306" s="1848"/>
      <c r="CA306" s="1848"/>
      <c r="CB306" s="1848"/>
      <c r="CC306" s="1848"/>
      <c r="CD306" s="1848"/>
      <c r="CE306" s="1848"/>
      <c r="CF306" s="1848"/>
      <c r="CG306" s="1848"/>
      <c r="CH306" s="1848"/>
      <c r="CJ306" s="1848"/>
      <c r="CK306" s="1848"/>
      <c r="CL306" s="1848"/>
      <c r="CM306" s="1848"/>
      <c r="CN306" s="1848"/>
      <c r="CO306" s="1848"/>
      <c r="CP306" s="1848"/>
      <c r="CQ306" s="1848"/>
    </row>
    <row r="307" spans="2:95">
      <c r="B307" s="1"/>
      <c r="C307" s="1"/>
      <c r="D307" s="1"/>
      <c r="E307" s="1"/>
      <c r="F307" s="1"/>
      <c r="G307" s="1"/>
      <c r="H307" s="1"/>
      <c r="I307" s="1"/>
      <c r="J307" s="1"/>
      <c r="K307" s="1848"/>
      <c r="L307" s="1848"/>
      <c r="M307" s="1848"/>
      <c r="N307" s="1848"/>
      <c r="O307" s="1848"/>
      <c r="P307" s="1848"/>
      <c r="Q307" s="1848"/>
      <c r="R307" s="1848"/>
      <c r="S307" s="1848"/>
      <c r="T307" s="1848"/>
      <c r="U307" s="1848"/>
      <c r="V307" s="1848"/>
      <c r="W307" s="1848"/>
      <c r="X307" s="1848"/>
      <c r="Y307" s="1848"/>
      <c r="Z307" s="1848"/>
      <c r="AA307" s="1848"/>
      <c r="AB307" s="1848"/>
      <c r="AC307" s="1848"/>
      <c r="AD307" s="1848"/>
      <c r="AE307" s="1848"/>
      <c r="AF307" s="1848"/>
      <c r="AG307" s="1848"/>
      <c r="AH307" s="1848"/>
      <c r="AI307" s="1848"/>
      <c r="AJ307" s="1848"/>
      <c r="AK307" s="1848"/>
      <c r="AL307" s="1848"/>
      <c r="AM307" s="1848"/>
      <c r="AN307" s="1848"/>
      <c r="AO307" s="1848"/>
      <c r="AP307" s="1848"/>
      <c r="AQ307" s="1848"/>
      <c r="AR307" s="1848"/>
      <c r="AS307" s="1848"/>
      <c r="AT307" s="1848"/>
      <c r="AU307" s="1848"/>
      <c r="AV307" s="1848"/>
      <c r="AW307" s="1848"/>
      <c r="AX307" s="1848"/>
      <c r="AY307" s="1848"/>
      <c r="AZ307" s="1848"/>
      <c r="BA307" s="1848"/>
      <c r="BB307" s="1848"/>
      <c r="BC307" s="1848"/>
      <c r="BD307" s="1848"/>
      <c r="BE307" s="1848"/>
      <c r="BF307" s="1848"/>
      <c r="BG307" s="1848"/>
      <c r="BH307" s="1848"/>
      <c r="BI307" s="1848"/>
      <c r="BJ307" s="1848"/>
      <c r="BK307" s="1848"/>
      <c r="BL307" s="1848"/>
      <c r="BM307" s="1848"/>
      <c r="BN307" s="1848"/>
      <c r="BO307" s="1848"/>
      <c r="BP307" s="1848"/>
      <c r="BQ307" s="1848"/>
      <c r="BR307" s="1848"/>
      <c r="BS307" s="1848"/>
      <c r="BT307" s="1848"/>
      <c r="BU307" s="1848"/>
      <c r="BV307" s="1848"/>
      <c r="BW307" s="1848"/>
      <c r="BX307" s="1848"/>
      <c r="BY307" s="1848"/>
      <c r="BZ307" s="1848"/>
      <c r="CA307" s="1848"/>
      <c r="CB307" s="1848"/>
      <c r="CC307" s="1848"/>
      <c r="CD307" s="1848"/>
      <c r="CE307" s="1848"/>
      <c r="CF307" s="1848"/>
      <c r="CG307" s="1848"/>
      <c r="CH307" s="1848"/>
      <c r="CJ307" s="1848"/>
      <c r="CK307" s="1848"/>
      <c r="CL307" s="1848"/>
      <c r="CM307" s="1848"/>
      <c r="CN307" s="1848"/>
      <c r="CO307" s="1848"/>
      <c r="CP307" s="1848"/>
      <c r="CQ307" s="1848"/>
    </row>
    <row r="308" spans="2:95">
      <c r="B308" s="1"/>
      <c r="C308" s="1"/>
      <c r="D308" s="1"/>
      <c r="E308" s="1"/>
      <c r="F308" s="1"/>
      <c r="G308" s="1"/>
      <c r="H308" s="1"/>
      <c r="I308" s="1"/>
      <c r="J308" s="1"/>
      <c r="K308" s="1848"/>
      <c r="L308" s="1848"/>
      <c r="M308" s="1848"/>
      <c r="N308" s="1848"/>
      <c r="O308" s="1848"/>
      <c r="P308" s="1848"/>
      <c r="Q308" s="1848"/>
      <c r="R308" s="1848"/>
      <c r="S308" s="1848"/>
      <c r="T308" s="1848"/>
      <c r="U308" s="1848"/>
      <c r="V308" s="1848"/>
      <c r="W308" s="1848"/>
      <c r="X308" s="1848"/>
      <c r="Y308" s="1848"/>
      <c r="Z308" s="1848"/>
      <c r="AA308" s="1848"/>
      <c r="AB308" s="1848"/>
      <c r="AC308" s="1848"/>
      <c r="AD308" s="1848"/>
      <c r="AE308" s="1848"/>
      <c r="AF308" s="1848"/>
      <c r="AG308" s="1848"/>
      <c r="AH308" s="1848"/>
      <c r="AI308" s="1848"/>
      <c r="AJ308" s="1848"/>
      <c r="AK308" s="1848"/>
      <c r="AL308" s="1848"/>
      <c r="AM308" s="1848"/>
      <c r="AN308" s="1848"/>
      <c r="AO308" s="1848"/>
      <c r="AP308" s="1848"/>
      <c r="AQ308" s="1848"/>
      <c r="AR308" s="1848"/>
      <c r="AS308" s="1848"/>
      <c r="AT308" s="1848"/>
      <c r="AU308" s="1848"/>
      <c r="AV308" s="1848"/>
      <c r="AW308" s="1848"/>
      <c r="AX308" s="1848"/>
      <c r="AY308" s="1848"/>
      <c r="AZ308" s="1848"/>
      <c r="BA308" s="1848"/>
      <c r="BB308" s="1848"/>
      <c r="BC308" s="1848"/>
      <c r="BD308" s="1848"/>
      <c r="BE308" s="1848"/>
      <c r="BF308" s="1848"/>
      <c r="BG308" s="1848"/>
      <c r="BH308" s="1848"/>
      <c r="BI308" s="1848"/>
      <c r="BJ308" s="1848"/>
      <c r="BK308" s="1848"/>
      <c r="BL308" s="1848"/>
      <c r="BM308" s="1848"/>
      <c r="BN308" s="1848"/>
      <c r="BO308" s="1848"/>
      <c r="BP308" s="1848"/>
      <c r="BQ308" s="1848"/>
      <c r="BR308" s="1848"/>
      <c r="BS308" s="1848"/>
      <c r="BT308" s="1848"/>
      <c r="BU308" s="1848"/>
      <c r="BV308" s="1848"/>
      <c r="BW308" s="1848"/>
      <c r="BX308" s="1848"/>
      <c r="BY308" s="1848"/>
      <c r="BZ308" s="1848"/>
      <c r="CA308" s="1848"/>
      <c r="CB308" s="1848"/>
      <c r="CC308" s="1848"/>
      <c r="CD308" s="1848"/>
      <c r="CE308" s="1848"/>
      <c r="CF308" s="1848"/>
      <c r="CG308" s="1848"/>
      <c r="CH308" s="1848"/>
      <c r="CJ308" s="1848"/>
      <c r="CK308" s="1848"/>
      <c r="CL308" s="1848"/>
      <c r="CM308" s="1848"/>
      <c r="CN308" s="1848"/>
      <c r="CO308" s="1848"/>
      <c r="CP308" s="1848"/>
      <c r="CQ308" s="1848"/>
    </row>
    <row r="309" spans="2:95">
      <c r="B309" s="1"/>
      <c r="C309" s="1"/>
      <c r="D309" s="1"/>
      <c r="E309" s="1"/>
      <c r="F309" s="1"/>
      <c r="G309" s="1"/>
      <c r="H309" s="1"/>
      <c r="I309" s="1"/>
      <c r="J309" s="1"/>
      <c r="K309" s="1848"/>
      <c r="L309" s="1848"/>
      <c r="M309" s="1848"/>
      <c r="N309" s="1848"/>
      <c r="O309" s="1848"/>
      <c r="P309" s="1848"/>
      <c r="Q309" s="1848"/>
      <c r="R309" s="1848"/>
      <c r="S309" s="1848"/>
      <c r="T309" s="1848"/>
      <c r="U309" s="1848"/>
      <c r="V309" s="1848"/>
      <c r="W309" s="1848"/>
      <c r="X309" s="1848"/>
      <c r="Y309" s="1848"/>
      <c r="Z309" s="1848"/>
      <c r="AA309" s="1848"/>
      <c r="AB309" s="1848"/>
      <c r="AC309" s="1848"/>
      <c r="AD309" s="1848"/>
      <c r="AE309" s="1848"/>
      <c r="AF309" s="1848"/>
      <c r="AG309" s="1848"/>
      <c r="AH309" s="1848"/>
      <c r="AI309" s="1848"/>
      <c r="AJ309" s="1848"/>
      <c r="AK309" s="1848"/>
      <c r="AL309" s="1848"/>
      <c r="AM309" s="1848"/>
      <c r="AN309" s="1848"/>
      <c r="AO309" s="1848"/>
      <c r="AP309" s="1848"/>
      <c r="AQ309" s="1848"/>
      <c r="AR309" s="1848"/>
      <c r="AS309" s="1848"/>
      <c r="AT309" s="1848"/>
      <c r="AU309" s="1848"/>
      <c r="AV309" s="1848"/>
      <c r="AW309" s="1848"/>
      <c r="AX309" s="1848"/>
      <c r="AY309" s="1848"/>
      <c r="AZ309" s="1848"/>
      <c r="BA309" s="1848"/>
      <c r="BB309" s="1848"/>
      <c r="BC309" s="1848"/>
      <c r="BD309" s="1848"/>
      <c r="BE309" s="1848"/>
      <c r="BF309" s="1848"/>
      <c r="BG309" s="1848"/>
      <c r="BH309" s="1848"/>
      <c r="BI309" s="1848"/>
      <c r="BJ309" s="1848"/>
      <c r="BK309" s="1848"/>
      <c r="BL309" s="1848"/>
      <c r="BM309" s="1848"/>
      <c r="BN309" s="1848"/>
      <c r="BO309" s="1848"/>
      <c r="BP309" s="1848"/>
      <c r="BQ309" s="1848"/>
      <c r="BR309" s="1848"/>
      <c r="BS309" s="1848"/>
      <c r="BT309" s="1848"/>
      <c r="BU309" s="1848"/>
      <c r="BV309" s="1848"/>
      <c r="BW309" s="1848"/>
      <c r="BX309" s="1848"/>
      <c r="BY309" s="1848"/>
      <c r="BZ309" s="1848"/>
      <c r="CA309" s="1848"/>
      <c r="CB309" s="1848"/>
      <c r="CC309" s="1848"/>
      <c r="CD309" s="1848"/>
      <c r="CE309" s="1848"/>
      <c r="CF309" s="1848"/>
      <c r="CG309" s="1848"/>
      <c r="CH309" s="1848"/>
      <c r="CJ309" s="1848"/>
      <c r="CK309" s="1848"/>
      <c r="CL309" s="1848"/>
      <c r="CM309" s="1848"/>
      <c r="CN309" s="1848"/>
      <c r="CO309" s="1848"/>
      <c r="CP309" s="1848"/>
      <c r="CQ309" s="1848"/>
    </row>
    <row r="310" spans="2:95">
      <c r="B310" s="1"/>
      <c r="C310" s="1"/>
      <c r="D310" s="1"/>
      <c r="E310" s="1"/>
      <c r="F310" s="1"/>
      <c r="G310" s="1"/>
      <c r="H310" s="1"/>
      <c r="I310" s="1"/>
      <c r="J310" s="1"/>
      <c r="K310" s="1848"/>
      <c r="L310" s="1848"/>
      <c r="M310" s="1848"/>
      <c r="N310" s="1848"/>
      <c r="O310" s="1848"/>
      <c r="P310" s="1848"/>
      <c r="Q310" s="1848"/>
      <c r="R310" s="1848"/>
      <c r="S310" s="1848"/>
      <c r="T310" s="1848"/>
      <c r="U310" s="1848"/>
      <c r="V310" s="1848"/>
      <c r="W310" s="1848"/>
      <c r="X310" s="1848"/>
      <c r="Y310" s="1848"/>
      <c r="Z310" s="1848"/>
      <c r="AA310" s="1848"/>
      <c r="AB310" s="1848"/>
      <c r="AC310" s="1848"/>
      <c r="AD310" s="1848"/>
      <c r="AE310" s="1848"/>
      <c r="AF310" s="1848"/>
      <c r="AG310" s="1848"/>
      <c r="AH310" s="1848"/>
      <c r="AI310" s="1848"/>
      <c r="AJ310" s="1848"/>
      <c r="AK310" s="1848"/>
      <c r="AL310" s="1848"/>
      <c r="AM310" s="1848"/>
      <c r="AN310" s="1848"/>
      <c r="AO310" s="1848"/>
      <c r="AP310" s="1848"/>
      <c r="AQ310" s="1848"/>
      <c r="AR310" s="1848"/>
      <c r="AS310" s="1848"/>
      <c r="AT310" s="1848"/>
      <c r="AU310" s="1848"/>
      <c r="AV310" s="1848"/>
      <c r="AW310" s="1848"/>
      <c r="AX310" s="1848"/>
      <c r="AY310" s="1848"/>
      <c r="AZ310" s="1848"/>
      <c r="BA310" s="1848"/>
      <c r="BB310" s="1848"/>
      <c r="BC310" s="1848"/>
      <c r="BD310" s="1848"/>
      <c r="BE310" s="1848"/>
      <c r="BF310" s="1848"/>
      <c r="BG310" s="1848"/>
      <c r="BH310" s="1848"/>
      <c r="BI310" s="1848"/>
      <c r="BJ310" s="1848"/>
      <c r="BK310" s="1848"/>
      <c r="BL310" s="1848"/>
      <c r="BM310" s="1848"/>
      <c r="BN310" s="1848"/>
      <c r="BO310" s="1848"/>
      <c r="BP310" s="1848"/>
      <c r="BQ310" s="1848"/>
      <c r="BR310" s="1848"/>
      <c r="BS310" s="1848"/>
      <c r="BT310" s="1848"/>
      <c r="BU310" s="1848"/>
      <c r="BV310" s="1848"/>
      <c r="BW310" s="1848"/>
      <c r="BX310" s="1848"/>
      <c r="BY310" s="1848"/>
      <c r="BZ310" s="1848"/>
      <c r="CA310" s="1848"/>
      <c r="CB310" s="1848"/>
      <c r="CC310" s="1848"/>
      <c r="CD310" s="1848"/>
      <c r="CE310" s="1848"/>
      <c r="CF310" s="1848"/>
      <c r="CG310" s="1848"/>
      <c r="CH310" s="1848"/>
      <c r="CJ310" s="1848"/>
      <c r="CK310" s="1848"/>
      <c r="CL310" s="1848"/>
      <c r="CM310" s="1848"/>
      <c r="CN310" s="1848"/>
      <c r="CO310" s="1848"/>
      <c r="CP310" s="1848"/>
      <c r="CQ310" s="1848"/>
    </row>
    <row r="311" spans="2:95">
      <c r="B311" s="1"/>
      <c r="C311" s="1"/>
      <c r="D311" s="1"/>
      <c r="E311" s="1"/>
      <c r="F311" s="1"/>
      <c r="G311" s="1"/>
      <c r="H311" s="1"/>
      <c r="I311" s="1"/>
      <c r="J311" s="1"/>
      <c r="K311" s="1848"/>
      <c r="L311" s="1848"/>
      <c r="M311" s="1848"/>
      <c r="N311" s="1848"/>
      <c r="O311" s="1848"/>
      <c r="P311" s="1848"/>
      <c r="Q311" s="1848"/>
      <c r="R311" s="1848"/>
      <c r="S311" s="1848"/>
      <c r="T311" s="1848"/>
      <c r="U311" s="1848"/>
      <c r="V311" s="1848"/>
      <c r="W311" s="1848"/>
      <c r="X311" s="1848"/>
      <c r="Y311" s="1848"/>
      <c r="Z311" s="1848"/>
      <c r="AA311" s="1848"/>
      <c r="AB311" s="1848"/>
      <c r="AC311" s="1848"/>
      <c r="AD311" s="1848"/>
      <c r="AE311" s="1848"/>
      <c r="AF311" s="1848"/>
      <c r="AG311" s="1848"/>
      <c r="AH311" s="1848"/>
      <c r="AI311" s="1848"/>
      <c r="AJ311" s="1848"/>
      <c r="AK311" s="1848"/>
      <c r="AL311" s="1848"/>
      <c r="AM311" s="1848"/>
      <c r="AN311" s="1848"/>
      <c r="AO311" s="1848"/>
      <c r="AP311" s="1848"/>
      <c r="AQ311" s="1848"/>
      <c r="AR311" s="1848"/>
      <c r="AS311" s="1848"/>
      <c r="AT311" s="1848"/>
      <c r="AU311" s="1848"/>
      <c r="AV311" s="1848"/>
      <c r="AW311" s="1848"/>
      <c r="AX311" s="1848"/>
      <c r="AY311" s="1848"/>
      <c r="AZ311" s="1848"/>
      <c r="BA311" s="1848"/>
      <c r="BB311" s="1848"/>
      <c r="BC311" s="1848"/>
      <c r="BD311" s="1848"/>
      <c r="BE311" s="1848"/>
      <c r="BF311" s="1848"/>
      <c r="BG311" s="1848"/>
      <c r="BH311" s="1848"/>
      <c r="BI311" s="1848"/>
      <c r="BJ311" s="1848"/>
      <c r="BK311" s="1848"/>
      <c r="BL311" s="1848"/>
      <c r="BM311" s="1848"/>
      <c r="BN311" s="1848"/>
      <c r="BO311" s="1848"/>
      <c r="BP311" s="1848"/>
      <c r="BQ311" s="1848"/>
      <c r="BR311" s="1848"/>
      <c r="BS311" s="1848"/>
      <c r="BT311" s="1848"/>
      <c r="BU311" s="1848"/>
      <c r="BV311" s="1848"/>
      <c r="BW311" s="1848"/>
      <c r="BX311" s="1848"/>
      <c r="BY311" s="1848"/>
      <c r="BZ311" s="1848"/>
      <c r="CA311" s="1848"/>
      <c r="CB311" s="1848"/>
      <c r="CC311" s="1848"/>
      <c r="CD311" s="1848"/>
      <c r="CE311" s="1848"/>
      <c r="CF311" s="1848"/>
      <c r="CG311" s="1848"/>
      <c r="CH311" s="1848"/>
      <c r="CJ311" s="1848"/>
      <c r="CK311" s="1848"/>
      <c r="CL311" s="1848"/>
      <c r="CM311" s="1848"/>
      <c r="CN311" s="1848"/>
      <c r="CO311" s="1848"/>
      <c r="CP311" s="1848"/>
      <c r="CQ311" s="1848"/>
    </row>
    <row r="312" spans="2:95">
      <c r="B312" s="1"/>
      <c r="C312" s="1"/>
      <c r="D312" s="1"/>
      <c r="E312" s="1"/>
      <c r="F312" s="1"/>
      <c r="G312" s="1"/>
      <c r="H312" s="1"/>
      <c r="I312" s="1"/>
      <c r="J312" s="1"/>
      <c r="K312" s="1848"/>
      <c r="L312" s="1848"/>
      <c r="M312" s="1848"/>
      <c r="N312" s="1848"/>
      <c r="O312" s="1848"/>
      <c r="P312" s="1848"/>
      <c r="Q312" s="1848"/>
      <c r="R312" s="1848"/>
      <c r="S312" s="1848"/>
      <c r="T312" s="1848"/>
      <c r="U312" s="1848"/>
      <c r="V312" s="1848"/>
      <c r="W312" s="1848"/>
      <c r="X312" s="1848"/>
      <c r="Y312" s="1848"/>
      <c r="Z312" s="1848"/>
      <c r="AA312" s="1848"/>
      <c r="AB312" s="1848"/>
      <c r="AC312" s="1848"/>
      <c r="AD312" s="1848"/>
      <c r="AE312" s="1848"/>
      <c r="AF312" s="1848"/>
      <c r="AG312" s="1848"/>
      <c r="AH312" s="1848"/>
      <c r="AI312" s="1848"/>
      <c r="AJ312" s="1848"/>
      <c r="AK312" s="1848"/>
      <c r="AL312" s="1848"/>
      <c r="AM312" s="1848"/>
      <c r="AN312" s="1848"/>
      <c r="AO312" s="1848"/>
      <c r="AP312" s="1848"/>
      <c r="AQ312" s="1848"/>
      <c r="AR312" s="1848"/>
      <c r="AS312" s="1848"/>
      <c r="AT312" s="1848"/>
      <c r="AU312" s="1848"/>
      <c r="AV312" s="1848"/>
      <c r="AW312" s="1848"/>
      <c r="AX312" s="1848"/>
      <c r="AY312" s="1848"/>
      <c r="AZ312" s="1848"/>
      <c r="BA312" s="1848"/>
      <c r="BB312" s="1848"/>
      <c r="BC312" s="1848"/>
      <c r="BD312" s="1848"/>
      <c r="BE312" s="1848"/>
      <c r="BF312" s="1848"/>
      <c r="BG312" s="1848"/>
      <c r="BH312" s="1848"/>
      <c r="BI312" s="1848"/>
      <c r="BJ312" s="1848"/>
      <c r="BK312" s="1848"/>
      <c r="BL312" s="1848"/>
      <c r="BM312" s="1848"/>
      <c r="BN312" s="1848"/>
      <c r="BO312" s="1848"/>
      <c r="BP312" s="1848"/>
      <c r="BQ312" s="1848"/>
      <c r="BR312" s="1848"/>
      <c r="BS312" s="1848"/>
      <c r="BT312" s="1848"/>
      <c r="BU312" s="1848"/>
      <c r="BV312" s="1848"/>
      <c r="BW312" s="1848"/>
      <c r="BX312" s="1848"/>
      <c r="BY312" s="1848"/>
      <c r="BZ312" s="1848"/>
      <c r="CA312" s="1848"/>
      <c r="CB312" s="1848"/>
      <c r="CC312" s="1848"/>
      <c r="CD312" s="1848"/>
      <c r="CE312" s="1848"/>
      <c r="CF312" s="1848"/>
      <c r="CG312" s="1848"/>
      <c r="CH312" s="1848"/>
      <c r="CJ312" s="1848"/>
      <c r="CK312" s="1848"/>
      <c r="CL312" s="1848"/>
      <c r="CM312" s="1848"/>
      <c r="CN312" s="1848"/>
      <c r="CO312" s="1848"/>
      <c r="CP312" s="1848"/>
      <c r="CQ312" s="1848"/>
    </row>
    <row r="313" spans="2:95">
      <c r="B313" s="1"/>
      <c r="C313" s="1"/>
      <c r="D313" s="1"/>
      <c r="E313" s="1"/>
      <c r="F313" s="1"/>
      <c r="G313" s="1"/>
      <c r="H313" s="1"/>
      <c r="I313" s="1"/>
      <c r="J313" s="1"/>
      <c r="K313" s="1848"/>
      <c r="L313" s="1848"/>
      <c r="M313" s="1848"/>
      <c r="N313" s="1848"/>
      <c r="O313" s="1848"/>
      <c r="P313" s="1848"/>
      <c r="Q313" s="1848"/>
      <c r="R313" s="1848"/>
      <c r="S313" s="1848"/>
      <c r="T313" s="1848"/>
      <c r="U313" s="1848"/>
      <c r="V313" s="1848"/>
      <c r="W313" s="1848"/>
      <c r="X313" s="1848"/>
      <c r="Y313" s="1848"/>
      <c r="Z313" s="1848"/>
      <c r="AA313" s="1848"/>
      <c r="AB313" s="1848"/>
      <c r="AC313" s="1848"/>
      <c r="AD313" s="1848"/>
      <c r="AE313" s="1848"/>
      <c r="AF313" s="1848"/>
      <c r="AG313" s="1848"/>
      <c r="AH313" s="1848"/>
      <c r="AI313" s="1848"/>
      <c r="AJ313" s="1848"/>
      <c r="AK313" s="1848"/>
      <c r="AL313" s="1848"/>
      <c r="AM313" s="1848"/>
      <c r="AN313" s="1848"/>
      <c r="AO313" s="1848"/>
      <c r="AP313" s="1848"/>
      <c r="AQ313" s="1848"/>
      <c r="AR313" s="1848"/>
      <c r="AS313" s="1848"/>
      <c r="AT313" s="1848"/>
      <c r="AU313" s="1848"/>
      <c r="AV313" s="1848"/>
      <c r="AW313" s="1848"/>
      <c r="AX313" s="1848"/>
      <c r="AY313" s="1848"/>
      <c r="AZ313" s="1848"/>
      <c r="BA313" s="1848"/>
      <c r="BB313" s="1848"/>
      <c r="BC313" s="1848"/>
      <c r="BD313" s="1848"/>
      <c r="BE313" s="1848"/>
      <c r="BF313" s="1848"/>
      <c r="BG313" s="1848"/>
      <c r="BH313" s="1848"/>
      <c r="BI313" s="1848"/>
      <c r="BJ313" s="1848"/>
      <c r="BK313" s="1848"/>
      <c r="BL313" s="1848"/>
      <c r="BM313" s="1848"/>
      <c r="BN313" s="1848"/>
      <c r="BO313" s="1848"/>
      <c r="BP313" s="1848"/>
      <c r="BQ313" s="1848"/>
      <c r="BR313" s="1848"/>
      <c r="BS313" s="1848"/>
      <c r="BT313" s="1848"/>
      <c r="BU313" s="1848"/>
      <c r="BV313" s="1848"/>
      <c r="BW313" s="1848"/>
      <c r="BX313" s="1848"/>
      <c r="BY313" s="1848"/>
      <c r="BZ313" s="1848"/>
      <c r="CA313" s="1848"/>
      <c r="CB313" s="1848"/>
      <c r="CC313" s="1848"/>
      <c r="CD313" s="1848"/>
      <c r="CE313" s="1848"/>
      <c r="CF313" s="1848"/>
      <c r="CG313" s="1848"/>
      <c r="CH313" s="1848"/>
      <c r="CJ313" s="1848"/>
      <c r="CK313" s="1848"/>
      <c r="CL313" s="1848"/>
      <c r="CM313" s="1848"/>
      <c r="CN313" s="1848"/>
      <c r="CO313" s="1848"/>
      <c r="CP313" s="1848"/>
      <c r="CQ313" s="1848"/>
    </row>
    <row r="314" spans="2:95">
      <c r="B314" s="1"/>
      <c r="C314" s="1"/>
      <c r="D314" s="1"/>
      <c r="E314" s="1"/>
      <c r="F314" s="1"/>
      <c r="G314" s="1"/>
      <c r="H314" s="1"/>
      <c r="I314" s="1"/>
      <c r="J314" s="1"/>
      <c r="K314" s="1848"/>
      <c r="L314" s="1848"/>
      <c r="M314" s="1848"/>
      <c r="N314" s="1848"/>
      <c r="O314" s="1848"/>
      <c r="P314" s="1848"/>
      <c r="Q314" s="1848"/>
      <c r="R314" s="1848"/>
      <c r="S314" s="1848"/>
      <c r="T314" s="1848"/>
      <c r="U314" s="1848"/>
      <c r="V314" s="1848"/>
      <c r="W314" s="1848"/>
      <c r="X314" s="1848"/>
      <c r="Y314" s="1848"/>
      <c r="Z314" s="1848"/>
      <c r="AA314" s="1848"/>
      <c r="AB314" s="1848"/>
      <c r="AC314" s="1848"/>
      <c r="AD314" s="1848"/>
      <c r="AE314" s="1848"/>
      <c r="AF314" s="1848"/>
      <c r="AG314" s="1848"/>
      <c r="AH314" s="1848"/>
      <c r="AI314" s="1848"/>
      <c r="AJ314" s="1848"/>
      <c r="AK314" s="1848"/>
      <c r="AL314" s="1848"/>
      <c r="AM314" s="1848"/>
      <c r="AN314" s="1848"/>
      <c r="AO314" s="1848"/>
      <c r="AP314" s="1848"/>
      <c r="AQ314" s="1848"/>
      <c r="AR314" s="1848"/>
      <c r="AS314" s="1848"/>
      <c r="AT314" s="1848"/>
      <c r="AU314" s="1848"/>
      <c r="AV314" s="1848"/>
      <c r="AW314" s="1848"/>
      <c r="AX314" s="1848"/>
      <c r="AY314" s="1848"/>
      <c r="AZ314" s="1848"/>
      <c r="BA314" s="1848"/>
      <c r="BB314" s="1848"/>
      <c r="BC314" s="1848"/>
      <c r="BD314" s="1848"/>
      <c r="BE314" s="1848"/>
      <c r="BF314" s="1848"/>
      <c r="BG314" s="1848"/>
      <c r="BH314" s="1848"/>
      <c r="BI314" s="1848"/>
      <c r="BJ314" s="1848"/>
      <c r="BK314" s="1848"/>
      <c r="BL314" s="1848"/>
      <c r="BM314" s="1848"/>
      <c r="BN314" s="1848"/>
      <c r="BO314" s="1848"/>
      <c r="BP314" s="1848"/>
      <c r="BQ314" s="1848"/>
      <c r="BR314" s="1848"/>
      <c r="BS314" s="1848"/>
      <c r="BT314" s="1848"/>
      <c r="BU314" s="1848"/>
      <c r="BV314" s="1848"/>
      <c r="BW314" s="1848"/>
      <c r="BX314" s="1848"/>
      <c r="BY314" s="1848"/>
      <c r="BZ314" s="1848"/>
      <c r="CA314" s="1848"/>
      <c r="CB314" s="1848"/>
      <c r="CC314" s="1848"/>
      <c r="CD314" s="1848"/>
      <c r="CE314" s="1848"/>
      <c r="CF314" s="1848"/>
      <c r="CG314" s="1848"/>
      <c r="CH314" s="1848"/>
      <c r="CJ314" s="1848"/>
      <c r="CK314" s="1848"/>
      <c r="CL314" s="1848"/>
      <c r="CM314" s="1848"/>
      <c r="CN314" s="1848"/>
      <c r="CO314" s="1848"/>
      <c r="CP314" s="1848"/>
      <c r="CQ314" s="1848"/>
    </row>
    <row r="315" spans="2:95">
      <c r="B315" s="1"/>
      <c r="C315" s="1"/>
      <c r="D315" s="1"/>
      <c r="E315" s="1"/>
      <c r="F315" s="1"/>
      <c r="G315" s="1"/>
      <c r="H315" s="1"/>
      <c r="I315" s="1"/>
      <c r="J315" s="1"/>
      <c r="K315" s="1848"/>
      <c r="L315" s="1848"/>
      <c r="M315" s="1848"/>
      <c r="N315" s="1848"/>
      <c r="O315" s="1848"/>
      <c r="P315" s="1848"/>
      <c r="Q315" s="1848"/>
      <c r="R315" s="1848"/>
      <c r="S315" s="1848"/>
      <c r="T315" s="1848"/>
      <c r="U315" s="1848"/>
      <c r="V315" s="1848"/>
      <c r="W315" s="1848"/>
      <c r="X315" s="1848"/>
      <c r="Y315" s="1848"/>
      <c r="Z315" s="1848"/>
      <c r="AA315" s="1848"/>
      <c r="AB315" s="1848"/>
      <c r="AC315" s="1848"/>
      <c r="AD315" s="1848"/>
      <c r="AE315" s="1848"/>
      <c r="AF315" s="1848"/>
      <c r="AG315" s="1848"/>
      <c r="AH315" s="1848"/>
      <c r="AI315" s="1848"/>
      <c r="AJ315" s="1848"/>
      <c r="AK315" s="1848"/>
      <c r="AL315" s="1848"/>
      <c r="AM315" s="1848"/>
      <c r="AN315" s="1848"/>
      <c r="AO315" s="1848"/>
      <c r="AP315" s="1848"/>
      <c r="AQ315" s="1848"/>
      <c r="AR315" s="1848"/>
      <c r="AS315" s="1848"/>
      <c r="AT315" s="1848"/>
      <c r="AU315" s="1848"/>
      <c r="AV315" s="1848"/>
      <c r="AW315" s="1848"/>
      <c r="AX315" s="1848"/>
      <c r="AY315" s="1848"/>
      <c r="AZ315" s="1848"/>
      <c r="BA315" s="1848"/>
      <c r="BB315" s="1848"/>
      <c r="BC315" s="1848"/>
      <c r="BD315" s="1848"/>
      <c r="BE315" s="1848"/>
      <c r="BF315" s="1848"/>
      <c r="BG315" s="1848"/>
      <c r="BH315" s="1848"/>
      <c r="BI315" s="1848"/>
      <c r="BJ315" s="1848"/>
      <c r="BK315" s="1848"/>
      <c r="BL315" s="1848"/>
      <c r="BM315" s="1848"/>
      <c r="BN315" s="1848"/>
      <c r="BO315" s="1848"/>
      <c r="BP315" s="1848"/>
      <c r="BQ315" s="1848"/>
      <c r="BR315" s="1848"/>
      <c r="BS315" s="1848"/>
      <c r="BT315" s="1848"/>
      <c r="BU315" s="1848"/>
      <c r="BV315" s="1848"/>
      <c r="BW315" s="1848"/>
      <c r="BX315" s="1848"/>
      <c r="BY315" s="1848"/>
      <c r="BZ315" s="1848"/>
      <c r="CA315" s="1848"/>
      <c r="CB315" s="1848"/>
      <c r="CC315" s="1848"/>
      <c r="CD315" s="1848"/>
      <c r="CE315" s="1848"/>
      <c r="CF315" s="1848"/>
      <c r="CG315" s="1848"/>
      <c r="CH315" s="1848"/>
      <c r="CJ315" s="1848"/>
      <c r="CK315" s="1848"/>
      <c r="CL315" s="1848"/>
      <c r="CM315" s="1848"/>
      <c r="CN315" s="1848"/>
      <c r="CO315" s="1848"/>
      <c r="CP315" s="1848"/>
      <c r="CQ315" s="1848"/>
    </row>
    <row r="316" spans="2:95">
      <c r="B316" s="1"/>
      <c r="C316" s="1"/>
      <c r="D316" s="1"/>
      <c r="E316" s="1"/>
      <c r="F316" s="1"/>
      <c r="G316" s="1"/>
      <c r="H316" s="1"/>
      <c r="I316" s="1"/>
      <c r="J316" s="1"/>
      <c r="K316" s="1848"/>
      <c r="L316" s="1848"/>
      <c r="M316" s="1848"/>
      <c r="N316" s="1848"/>
      <c r="O316" s="1848"/>
      <c r="P316" s="1848"/>
      <c r="Q316" s="1848"/>
      <c r="R316" s="1848"/>
      <c r="S316" s="1848"/>
      <c r="T316" s="1848"/>
      <c r="U316" s="1848"/>
      <c r="V316" s="1848"/>
      <c r="W316" s="1848"/>
      <c r="X316" s="1848"/>
      <c r="Y316" s="1848"/>
      <c r="Z316" s="1848"/>
      <c r="AA316" s="1848"/>
      <c r="AB316" s="1848"/>
      <c r="AC316" s="1848"/>
      <c r="AD316" s="1848"/>
      <c r="AE316" s="1848"/>
      <c r="AF316" s="1848"/>
      <c r="AG316" s="1848"/>
      <c r="AH316" s="1848"/>
      <c r="AI316" s="1848"/>
      <c r="AJ316" s="1848"/>
      <c r="AK316" s="1848"/>
      <c r="AL316" s="1848"/>
      <c r="AM316" s="1848"/>
      <c r="AN316" s="1848"/>
      <c r="AO316" s="1848"/>
      <c r="AP316" s="1848"/>
      <c r="AQ316" s="1848"/>
      <c r="AR316" s="1848"/>
      <c r="AS316" s="1848"/>
      <c r="AT316" s="1848"/>
      <c r="AU316" s="1848"/>
      <c r="AV316" s="1848"/>
      <c r="AW316" s="1848"/>
      <c r="AX316" s="1848"/>
      <c r="AY316" s="1848"/>
      <c r="AZ316" s="1848"/>
      <c r="BA316" s="1848"/>
      <c r="BB316" s="1848"/>
      <c r="BC316" s="1848"/>
      <c r="BD316" s="1848"/>
      <c r="BE316" s="1848"/>
      <c r="BF316" s="1848"/>
      <c r="BG316" s="1848"/>
      <c r="BH316" s="1848"/>
      <c r="BI316" s="1848"/>
      <c r="BJ316" s="1848"/>
      <c r="BK316" s="1848"/>
      <c r="BL316" s="1848"/>
      <c r="BM316" s="1848"/>
      <c r="BN316" s="1848"/>
      <c r="BO316" s="1848"/>
      <c r="BP316" s="1848"/>
      <c r="BQ316" s="1848"/>
      <c r="BR316" s="1848"/>
      <c r="BS316" s="1848"/>
      <c r="BT316" s="1848"/>
      <c r="BU316" s="1848"/>
      <c r="BV316" s="1848"/>
      <c r="BW316" s="1848"/>
      <c r="BX316" s="1848"/>
      <c r="BY316" s="1848"/>
      <c r="BZ316" s="1848"/>
      <c r="CA316" s="1848"/>
      <c r="CB316" s="1848"/>
      <c r="CC316" s="1848"/>
      <c r="CD316" s="1848"/>
      <c r="CE316" s="1848"/>
      <c r="CF316" s="1848"/>
      <c r="CG316" s="1848"/>
      <c r="CH316" s="1848"/>
      <c r="CJ316" s="1848"/>
      <c r="CK316" s="1848"/>
      <c r="CL316" s="1848"/>
      <c r="CM316" s="1848"/>
      <c r="CN316" s="1848"/>
      <c r="CO316" s="1848"/>
      <c r="CP316" s="1848"/>
      <c r="CQ316" s="1848"/>
    </row>
    <row r="317" spans="2:95">
      <c r="B317" s="1"/>
      <c r="C317" s="1"/>
      <c r="D317" s="1"/>
      <c r="E317" s="1"/>
      <c r="F317" s="1"/>
      <c r="G317" s="1"/>
      <c r="H317" s="1"/>
      <c r="I317" s="1"/>
      <c r="J317" s="1"/>
      <c r="K317" s="1848"/>
      <c r="L317" s="1848"/>
      <c r="M317" s="1848"/>
      <c r="N317" s="1848"/>
      <c r="O317" s="1848"/>
      <c r="P317" s="1848"/>
      <c r="Q317" s="1848"/>
      <c r="R317" s="1848"/>
      <c r="S317" s="1848"/>
      <c r="T317" s="1848"/>
      <c r="U317" s="1848"/>
      <c r="V317" s="1848"/>
      <c r="W317" s="1848"/>
      <c r="X317" s="1848"/>
      <c r="Y317" s="1848"/>
      <c r="Z317" s="1848"/>
      <c r="AA317" s="1848"/>
      <c r="AB317" s="1848"/>
      <c r="AC317" s="1848"/>
      <c r="AD317" s="1848"/>
      <c r="AE317" s="1848"/>
      <c r="AF317" s="1848"/>
      <c r="AG317" s="1848"/>
      <c r="AH317" s="1848"/>
      <c r="AI317" s="1848"/>
      <c r="AJ317" s="1848"/>
      <c r="AK317" s="1848"/>
      <c r="AL317" s="1848"/>
      <c r="AM317" s="1848"/>
      <c r="AN317" s="1848"/>
      <c r="AO317" s="1848"/>
      <c r="AP317" s="1848"/>
      <c r="AQ317" s="1848"/>
      <c r="AR317" s="1848"/>
      <c r="AS317" s="1848"/>
      <c r="AT317" s="1848"/>
      <c r="AU317" s="1848"/>
      <c r="AV317" s="1848"/>
      <c r="AW317" s="1848"/>
      <c r="AX317" s="1848"/>
      <c r="AY317" s="1848"/>
      <c r="AZ317" s="1848"/>
      <c r="BA317" s="1848"/>
      <c r="BB317" s="1848"/>
      <c r="BC317" s="1848"/>
      <c r="BD317" s="1848"/>
      <c r="BE317" s="1848"/>
      <c r="BF317" s="1848"/>
      <c r="BG317" s="1848"/>
      <c r="BH317" s="1848"/>
      <c r="BI317" s="1848"/>
      <c r="BJ317" s="1848"/>
      <c r="BK317" s="1848"/>
      <c r="BL317" s="1848"/>
      <c r="BM317" s="1848"/>
      <c r="BN317" s="1848"/>
      <c r="BO317" s="1848"/>
      <c r="BP317" s="1848"/>
      <c r="BQ317" s="1848"/>
      <c r="BR317" s="1848"/>
      <c r="BS317" s="1848"/>
      <c r="BT317" s="1848"/>
      <c r="BU317" s="1848"/>
      <c r="BV317" s="1848"/>
      <c r="BW317" s="1848"/>
      <c r="BX317" s="1848"/>
      <c r="BY317" s="1848"/>
      <c r="BZ317" s="1848"/>
      <c r="CA317" s="1848"/>
      <c r="CB317" s="1848"/>
      <c r="CC317" s="1848"/>
      <c r="CD317" s="1848"/>
      <c r="CE317" s="1848"/>
      <c r="CF317" s="1848"/>
      <c r="CG317" s="1848"/>
      <c r="CH317" s="1848"/>
      <c r="CJ317" s="1848"/>
      <c r="CK317" s="1848"/>
      <c r="CL317" s="1848"/>
      <c r="CM317" s="1848"/>
      <c r="CN317" s="1848"/>
      <c r="CO317" s="1848"/>
      <c r="CP317" s="1848"/>
      <c r="CQ317" s="1848"/>
    </row>
    <row r="318" spans="2:95">
      <c r="B318" s="1"/>
      <c r="C318" s="1"/>
      <c r="D318" s="1"/>
      <c r="E318" s="1"/>
      <c r="F318" s="1"/>
      <c r="G318" s="1"/>
      <c r="H318" s="1"/>
      <c r="I318" s="1"/>
      <c r="J318" s="1"/>
      <c r="K318" s="1848"/>
      <c r="L318" s="1848"/>
      <c r="M318" s="1848"/>
      <c r="N318" s="1848"/>
      <c r="O318" s="1848"/>
      <c r="P318" s="1848"/>
      <c r="Q318" s="1848"/>
      <c r="R318" s="1848"/>
      <c r="S318" s="1848"/>
      <c r="T318" s="1848"/>
      <c r="U318" s="1848"/>
      <c r="V318" s="1848"/>
      <c r="W318" s="1848"/>
      <c r="X318" s="1848"/>
      <c r="Y318" s="1848"/>
      <c r="Z318" s="1848"/>
      <c r="AA318" s="1848"/>
      <c r="AB318" s="1848"/>
      <c r="AC318" s="1848"/>
      <c r="AD318" s="1848"/>
      <c r="AE318" s="1848"/>
      <c r="AF318" s="1848"/>
      <c r="AG318" s="1848"/>
      <c r="AH318" s="1848"/>
      <c r="AI318" s="1848"/>
      <c r="AJ318" s="1848"/>
      <c r="AK318" s="1848"/>
      <c r="AL318" s="1848"/>
      <c r="AM318" s="1848"/>
      <c r="AN318" s="1848"/>
      <c r="AO318" s="1848"/>
      <c r="AP318" s="1848"/>
      <c r="AQ318" s="1848"/>
      <c r="AR318" s="1848"/>
      <c r="AS318" s="1848"/>
      <c r="AT318" s="1848"/>
      <c r="AU318" s="1848"/>
      <c r="AV318" s="1848"/>
      <c r="AW318" s="1848"/>
      <c r="AX318" s="1848"/>
      <c r="AY318" s="1848"/>
      <c r="AZ318" s="1848"/>
      <c r="BA318" s="1848"/>
      <c r="BB318" s="1848"/>
      <c r="BC318" s="1848"/>
      <c r="BD318" s="1848"/>
      <c r="BE318" s="1848"/>
      <c r="BF318" s="1848"/>
      <c r="BG318" s="1848"/>
      <c r="BH318" s="1848"/>
      <c r="BI318" s="1848"/>
      <c r="BJ318" s="1848"/>
      <c r="BK318" s="1848"/>
      <c r="BL318" s="1848"/>
      <c r="BM318" s="1848"/>
      <c r="BN318" s="1848"/>
      <c r="BO318" s="1848"/>
      <c r="BP318" s="1848"/>
      <c r="BQ318" s="1848"/>
      <c r="BR318" s="1848"/>
      <c r="BS318" s="1848"/>
      <c r="BT318" s="1848"/>
      <c r="BU318" s="1848"/>
      <c r="BV318" s="1848"/>
      <c r="BW318" s="1848"/>
      <c r="BX318" s="1848"/>
      <c r="BY318" s="1848"/>
      <c r="BZ318" s="1848"/>
      <c r="CA318" s="1848"/>
      <c r="CB318" s="1848"/>
      <c r="CC318" s="1848"/>
      <c r="CD318" s="1848"/>
      <c r="CE318" s="1848"/>
      <c r="CF318" s="1848"/>
      <c r="CG318" s="1848"/>
      <c r="CH318" s="1848"/>
      <c r="CJ318" s="1848"/>
      <c r="CK318" s="1848"/>
      <c r="CL318" s="1848"/>
      <c r="CM318" s="1848"/>
      <c r="CN318" s="1848"/>
      <c r="CO318" s="1848"/>
      <c r="CP318" s="1848"/>
      <c r="CQ318" s="1848"/>
    </row>
    <row r="319" spans="2:95">
      <c r="B319" s="1"/>
      <c r="C319" s="1"/>
      <c r="D319" s="1"/>
      <c r="E319" s="1"/>
      <c r="F319" s="1"/>
      <c r="G319" s="1"/>
      <c r="H319" s="1"/>
      <c r="I319" s="1"/>
      <c r="J319" s="1"/>
      <c r="K319" s="1848"/>
      <c r="L319" s="1848"/>
      <c r="M319" s="1848"/>
      <c r="N319" s="1848"/>
      <c r="O319" s="1848"/>
      <c r="P319" s="1848"/>
      <c r="Q319" s="1848"/>
      <c r="R319" s="1848"/>
      <c r="S319" s="1848"/>
      <c r="T319" s="1848"/>
      <c r="U319" s="1848"/>
      <c r="V319" s="1848"/>
      <c r="W319" s="1848"/>
      <c r="X319" s="1848"/>
      <c r="Y319" s="1848"/>
      <c r="Z319" s="1848"/>
      <c r="AA319" s="1848"/>
      <c r="AB319" s="1848"/>
      <c r="AC319" s="1848"/>
      <c r="AD319" s="1848"/>
      <c r="AE319" s="1848"/>
      <c r="AF319" s="1848"/>
      <c r="AG319" s="1848"/>
      <c r="AH319" s="1848"/>
      <c r="AI319" s="1848"/>
      <c r="AJ319" s="1848"/>
      <c r="AK319" s="1848"/>
      <c r="AL319" s="1848"/>
      <c r="AM319" s="1848"/>
      <c r="AN319" s="1848"/>
      <c r="AO319" s="1848"/>
      <c r="AP319" s="1848"/>
      <c r="AQ319" s="1848"/>
      <c r="AR319" s="1848"/>
      <c r="AS319" s="1848"/>
      <c r="AT319" s="1848"/>
      <c r="AU319" s="1848"/>
      <c r="AV319" s="1848"/>
      <c r="AW319" s="1848"/>
      <c r="AX319" s="1848"/>
      <c r="AY319" s="1848"/>
      <c r="AZ319" s="1848"/>
      <c r="BA319" s="1848"/>
      <c r="BB319" s="1848"/>
      <c r="BC319" s="1848"/>
      <c r="BD319" s="1848"/>
      <c r="BE319" s="1848"/>
      <c r="BF319" s="1848"/>
      <c r="BG319" s="1848"/>
      <c r="BH319" s="1848"/>
      <c r="BI319" s="1848"/>
      <c r="BJ319" s="1848"/>
      <c r="BK319" s="1848"/>
      <c r="BL319" s="1848"/>
      <c r="BM319" s="1848"/>
      <c r="BN319" s="1848"/>
      <c r="BO319" s="1848"/>
      <c r="BP319" s="1848"/>
      <c r="BQ319" s="1848"/>
      <c r="BR319" s="1848"/>
      <c r="BS319" s="1848"/>
      <c r="BT319" s="1848"/>
      <c r="BU319" s="1848"/>
      <c r="BV319" s="1848"/>
      <c r="BW319" s="1848"/>
      <c r="BX319" s="1848"/>
      <c r="BY319" s="1848"/>
      <c r="BZ319" s="1848"/>
      <c r="CA319" s="1848"/>
      <c r="CB319" s="1848"/>
      <c r="CC319" s="1848"/>
      <c r="CD319" s="1848"/>
      <c r="CE319" s="1848"/>
      <c r="CF319" s="1848"/>
      <c r="CG319" s="1848"/>
      <c r="CH319" s="1848"/>
      <c r="CJ319" s="1848"/>
      <c r="CK319" s="1848"/>
      <c r="CL319" s="1848"/>
      <c r="CM319" s="1848"/>
      <c r="CN319" s="1848"/>
      <c r="CO319" s="1848"/>
      <c r="CP319" s="1848"/>
      <c r="CQ319" s="1848"/>
    </row>
    <row r="320" spans="2:95">
      <c r="B320" s="1"/>
      <c r="C320" s="1"/>
      <c r="D320" s="1"/>
      <c r="E320" s="1"/>
      <c r="F320" s="1"/>
      <c r="G320" s="1"/>
      <c r="H320" s="1"/>
      <c r="I320" s="1"/>
      <c r="J320" s="1"/>
      <c r="K320" s="1848"/>
      <c r="L320" s="1848"/>
      <c r="M320" s="1848"/>
      <c r="N320" s="1848"/>
      <c r="O320" s="1848"/>
      <c r="P320" s="1848"/>
      <c r="Q320" s="1848"/>
      <c r="R320" s="1848"/>
      <c r="S320" s="1848"/>
      <c r="T320" s="1848"/>
      <c r="U320" s="1848"/>
      <c r="V320" s="1848"/>
      <c r="W320" s="1848"/>
      <c r="X320" s="1848"/>
      <c r="Y320" s="1848"/>
      <c r="Z320" s="1848"/>
      <c r="AA320" s="1848"/>
      <c r="AB320" s="1848"/>
      <c r="AC320" s="1848"/>
      <c r="AD320" s="1848"/>
      <c r="AE320" s="1848"/>
      <c r="AF320" s="1848"/>
      <c r="AG320" s="1848"/>
      <c r="AH320" s="1848"/>
      <c r="AI320" s="1848"/>
      <c r="AJ320" s="1848"/>
      <c r="AK320" s="1848"/>
      <c r="AL320" s="1848"/>
      <c r="AM320" s="1848"/>
      <c r="AN320" s="1848"/>
      <c r="AO320" s="1848"/>
      <c r="AP320" s="1848"/>
      <c r="AQ320" s="1848"/>
      <c r="AR320" s="1848"/>
      <c r="AS320" s="1848"/>
      <c r="AT320" s="1848"/>
      <c r="AU320" s="1848"/>
      <c r="AV320" s="1848"/>
      <c r="AW320" s="1848"/>
      <c r="AX320" s="1848"/>
      <c r="AY320" s="1848"/>
      <c r="AZ320" s="1848"/>
      <c r="BA320" s="1848"/>
      <c r="BB320" s="1848"/>
      <c r="BC320" s="1848"/>
      <c r="BD320" s="1848"/>
      <c r="BE320" s="1848"/>
      <c r="BF320" s="1848"/>
      <c r="BG320" s="1848"/>
      <c r="BH320" s="1848"/>
      <c r="BI320" s="1848"/>
      <c r="BJ320" s="1848"/>
      <c r="BK320" s="1848"/>
      <c r="BL320" s="1848"/>
      <c r="BM320" s="1848"/>
      <c r="BN320" s="1848"/>
      <c r="BO320" s="1848"/>
      <c r="BP320" s="1848"/>
      <c r="BQ320" s="1848"/>
      <c r="BR320" s="1848"/>
      <c r="BS320" s="1848"/>
      <c r="BT320" s="1848"/>
      <c r="BU320" s="1848"/>
      <c r="BV320" s="1848"/>
      <c r="BW320" s="1848"/>
      <c r="BX320" s="1848"/>
      <c r="BY320" s="1848"/>
      <c r="BZ320" s="1848"/>
      <c r="CA320" s="1848"/>
      <c r="CB320" s="1848"/>
      <c r="CC320" s="1848"/>
      <c r="CD320" s="1848"/>
      <c r="CE320" s="1848"/>
      <c r="CF320" s="1848"/>
      <c r="CG320" s="1848"/>
      <c r="CH320" s="1848"/>
      <c r="CJ320" s="1848"/>
      <c r="CK320" s="1848"/>
      <c r="CL320" s="1848"/>
      <c r="CM320" s="1848"/>
      <c r="CN320" s="1848"/>
      <c r="CO320" s="1848"/>
      <c r="CP320" s="1848"/>
      <c r="CQ320" s="1848"/>
    </row>
    <row r="321" spans="2:95">
      <c r="B321" s="1"/>
      <c r="C321" s="1"/>
      <c r="D321" s="1"/>
      <c r="E321" s="1"/>
      <c r="F321" s="1"/>
      <c r="G321" s="1"/>
      <c r="H321" s="1"/>
      <c r="I321" s="1"/>
      <c r="J321" s="1"/>
      <c r="K321" s="1848"/>
      <c r="L321" s="1848"/>
      <c r="M321" s="1848"/>
      <c r="N321" s="1848"/>
      <c r="O321" s="1848"/>
      <c r="P321" s="1848"/>
      <c r="Q321" s="1848"/>
      <c r="R321" s="1848"/>
      <c r="S321" s="1848"/>
      <c r="T321" s="1848"/>
      <c r="U321" s="1848"/>
      <c r="V321" s="1848"/>
      <c r="W321" s="1848"/>
      <c r="X321" s="1848"/>
      <c r="Y321" s="1848"/>
      <c r="Z321" s="1848"/>
      <c r="AA321" s="1848"/>
      <c r="AB321" s="1848"/>
      <c r="AC321" s="1848"/>
      <c r="AD321" s="1848"/>
      <c r="AE321" s="1848"/>
      <c r="AF321" s="1848"/>
      <c r="AG321" s="1848"/>
      <c r="AH321" s="1848"/>
      <c r="AI321" s="1848"/>
      <c r="AJ321" s="1848"/>
      <c r="AK321" s="1848"/>
      <c r="AL321" s="1848"/>
      <c r="AM321" s="1848"/>
      <c r="AN321" s="1848"/>
      <c r="AO321" s="1848"/>
      <c r="AP321" s="1848"/>
      <c r="AQ321" s="1848"/>
      <c r="AR321" s="1848"/>
      <c r="AS321" s="1848"/>
      <c r="AT321" s="1848"/>
      <c r="AU321" s="1848"/>
      <c r="AV321" s="1848"/>
      <c r="AW321" s="1848"/>
      <c r="AX321" s="1848"/>
      <c r="AY321" s="1848"/>
      <c r="AZ321" s="1848"/>
      <c r="BA321" s="1848"/>
      <c r="BB321" s="1848"/>
      <c r="BC321" s="1848"/>
      <c r="BD321" s="1848"/>
      <c r="BE321" s="1848"/>
      <c r="BF321" s="1848"/>
      <c r="BG321" s="1848"/>
      <c r="BH321" s="1848"/>
      <c r="BI321" s="1848"/>
      <c r="BJ321" s="1848"/>
      <c r="BK321" s="1848"/>
      <c r="BL321" s="1848"/>
      <c r="BM321" s="1848"/>
      <c r="BN321" s="1848"/>
      <c r="BO321" s="1848"/>
      <c r="BP321" s="1848"/>
      <c r="BQ321" s="1848"/>
      <c r="BR321" s="1848"/>
      <c r="BS321" s="1848"/>
      <c r="BT321" s="1848"/>
      <c r="BU321" s="1848"/>
      <c r="BV321" s="1848"/>
      <c r="BW321" s="1848"/>
      <c r="BX321" s="1848"/>
      <c r="BY321" s="1848"/>
      <c r="BZ321" s="1848"/>
      <c r="CA321" s="1848"/>
      <c r="CB321" s="1848"/>
      <c r="CC321" s="1848"/>
      <c r="CD321" s="1848"/>
      <c r="CE321" s="1848"/>
      <c r="CF321" s="1848"/>
      <c r="CG321" s="1848"/>
      <c r="CH321" s="1848"/>
      <c r="CJ321" s="1848"/>
      <c r="CK321" s="1848"/>
      <c r="CL321" s="1848"/>
      <c r="CM321" s="1848"/>
      <c r="CN321" s="1848"/>
      <c r="CO321" s="1848"/>
      <c r="CP321" s="1848"/>
      <c r="CQ321" s="1848"/>
    </row>
    <row r="322" spans="2:95">
      <c r="B322" s="1"/>
      <c r="C322" s="1"/>
      <c r="D322" s="1"/>
      <c r="E322" s="1"/>
      <c r="F322" s="1"/>
      <c r="G322" s="1"/>
      <c r="H322" s="1"/>
      <c r="I322" s="1"/>
      <c r="J322" s="1"/>
      <c r="K322" s="1848"/>
      <c r="L322" s="1848"/>
      <c r="M322" s="1848"/>
      <c r="N322" s="1848"/>
      <c r="O322" s="1848"/>
      <c r="P322" s="1848"/>
      <c r="Q322" s="1848"/>
      <c r="R322" s="1848"/>
      <c r="S322" s="1848"/>
      <c r="T322" s="1848"/>
      <c r="U322" s="1848"/>
      <c r="V322" s="1848"/>
      <c r="W322" s="1848"/>
      <c r="X322" s="1848"/>
      <c r="Y322" s="1848"/>
      <c r="Z322" s="1848"/>
      <c r="AA322" s="1848"/>
      <c r="AB322" s="1848"/>
      <c r="AC322" s="1848"/>
      <c r="AD322" s="1848"/>
      <c r="AE322" s="1848"/>
      <c r="AF322" s="1848"/>
      <c r="AG322" s="1848"/>
      <c r="AH322" s="1848"/>
      <c r="AI322" s="1848"/>
      <c r="AJ322" s="1848"/>
      <c r="AK322" s="1848"/>
      <c r="AL322" s="1848"/>
      <c r="AM322" s="1848"/>
      <c r="AN322" s="1848"/>
      <c r="AO322" s="1848"/>
      <c r="AP322" s="1848"/>
      <c r="AQ322" s="1848"/>
      <c r="AR322" s="1848"/>
      <c r="AS322" s="1848"/>
      <c r="AT322" s="1848"/>
      <c r="AU322" s="1848"/>
      <c r="AV322" s="1848"/>
      <c r="AW322" s="1848"/>
      <c r="AX322" s="1848"/>
      <c r="AY322" s="1848"/>
      <c r="AZ322" s="1848"/>
      <c r="BA322" s="1848"/>
      <c r="BB322" s="1848"/>
      <c r="BC322" s="1848"/>
      <c r="BD322" s="1848"/>
      <c r="BE322" s="1848"/>
      <c r="BF322" s="1848"/>
      <c r="BG322" s="1848"/>
      <c r="BH322" s="1848"/>
      <c r="BI322" s="1848"/>
      <c r="BJ322" s="1848"/>
      <c r="BK322" s="1848"/>
      <c r="BL322" s="1848"/>
      <c r="BM322" s="1848"/>
      <c r="BN322" s="1848"/>
      <c r="BO322" s="1848"/>
      <c r="BP322" s="1848"/>
      <c r="BQ322" s="1848"/>
      <c r="BR322" s="1848"/>
      <c r="BS322" s="1848"/>
      <c r="BT322" s="1848"/>
      <c r="BU322" s="1848"/>
      <c r="BV322" s="1848"/>
      <c r="BW322" s="1848"/>
      <c r="BX322" s="1848"/>
      <c r="BY322" s="1848"/>
      <c r="BZ322" s="1848"/>
      <c r="CA322" s="1848"/>
      <c r="CB322" s="1848"/>
      <c r="CC322" s="1848"/>
      <c r="CD322" s="1848"/>
      <c r="CE322" s="1848"/>
      <c r="CF322" s="1848"/>
      <c r="CG322" s="1848"/>
      <c r="CH322" s="1848"/>
      <c r="CJ322" s="1848"/>
      <c r="CK322" s="1848"/>
      <c r="CL322" s="1848"/>
      <c r="CM322" s="1848"/>
      <c r="CN322" s="1848"/>
      <c r="CO322" s="1848"/>
      <c r="CP322" s="1848"/>
      <c r="CQ322" s="1848"/>
    </row>
    <row r="323" spans="2:95">
      <c r="B323" s="1"/>
      <c r="C323" s="1"/>
      <c r="D323" s="1"/>
      <c r="E323" s="1"/>
      <c r="F323" s="1"/>
      <c r="G323" s="1"/>
      <c r="H323" s="1"/>
      <c r="I323" s="1"/>
      <c r="J323" s="1"/>
      <c r="K323" s="1848"/>
      <c r="L323" s="1848"/>
      <c r="M323" s="1848"/>
      <c r="N323" s="1848"/>
      <c r="O323" s="1848"/>
      <c r="P323" s="1848"/>
      <c r="Q323" s="1848"/>
      <c r="R323" s="1848"/>
      <c r="S323" s="1848"/>
      <c r="T323" s="1848"/>
      <c r="U323" s="1848"/>
      <c r="V323" s="1848"/>
      <c r="W323" s="1848"/>
      <c r="X323" s="1848"/>
      <c r="Y323" s="1848"/>
      <c r="Z323" s="1848"/>
      <c r="AA323" s="1848"/>
      <c r="AB323" s="1848"/>
      <c r="AC323" s="1848"/>
      <c r="AD323" s="1848"/>
      <c r="AE323" s="1848"/>
      <c r="AF323" s="1848"/>
      <c r="AG323" s="1848"/>
      <c r="AH323" s="1848"/>
      <c r="AI323" s="1848"/>
      <c r="AJ323" s="1848"/>
      <c r="AK323" s="1848"/>
      <c r="AL323" s="1848"/>
      <c r="AM323" s="1848"/>
      <c r="AN323" s="1848"/>
      <c r="AO323" s="1848"/>
      <c r="AP323" s="1848"/>
      <c r="AQ323" s="1848"/>
      <c r="AR323" s="1848"/>
      <c r="AS323" s="1848"/>
      <c r="AT323" s="1848"/>
      <c r="AU323" s="1848"/>
      <c r="AV323" s="1848"/>
      <c r="AW323" s="1848"/>
      <c r="AX323" s="1848"/>
      <c r="AY323" s="1848"/>
      <c r="AZ323" s="1848"/>
      <c r="BA323" s="1848"/>
      <c r="BB323" s="1848"/>
      <c r="BC323" s="1848"/>
      <c r="BD323" s="1848"/>
      <c r="BE323" s="1848"/>
      <c r="BF323" s="1848"/>
      <c r="BG323" s="1848"/>
      <c r="BH323" s="1848"/>
      <c r="BI323" s="1848"/>
      <c r="BJ323" s="1848"/>
      <c r="BK323" s="1848"/>
      <c r="BL323" s="1848"/>
      <c r="BM323" s="1848"/>
      <c r="BN323" s="1848"/>
      <c r="BO323" s="1848"/>
      <c r="BP323" s="1848"/>
      <c r="BQ323" s="1848"/>
      <c r="BR323" s="1848"/>
      <c r="BS323" s="1848"/>
      <c r="BT323" s="1848"/>
      <c r="BU323" s="1848"/>
      <c r="BV323" s="1848"/>
      <c r="BW323" s="1848"/>
      <c r="BX323" s="1848"/>
      <c r="BY323" s="1848"/>
      <c r="BZ323" s="1848"/>
      <c r="CA323" s="1848"/>
      <c r="CB323" s="1848"/>
      <c r="CC323" s="1848"/>
      <c r="CD323" s="1848"/>
      <c r="CE323" s="1848"/>
      <c r="CF323" s="1848"/>
      <c r="CG323" s="1848"/>
      <c r="CH323" s="1848"/>
      <c r="CJ323" s="1848"/>
      <c r="CK323" s="1848"/>
      <c r="CL323" s="1848"/>
      <c r="CM323" s="1848"/>
      <c r="CN323" s="1848"/>
      <c r="CO323" s="1848"/>
      <c r="CP323" s="1848"/>
      <c r="CQ323" s="1848"/>
    </row>
    <row r="324" spans="2:95">
      <c r="B324" s="1"/>
      <c r="C324" s="1"/>
      <c r="D324" s="1"/>
      <c r="E324" s="1"/>
      <c r="F324" s="1"/>
      <c r="G324" s="1"/>
      <c r="H324" s="1"/>
      <c r="I324" s="1"/>
      <c r="J324" s="1"/>
      <c r="K324" s="1848"/>
      <c r="L324" s="1848"/>
      <c r="M324" s="1848"/>
      <c r="N324" s="1848"/>
      <c r="O324" s="1848"/>
      <c r="P324" s="1848"/>
      <c r="Q324" s="1848"/>
      <c r="R324" s="1848"/>
      <c r="S324" s="1848"/>
      <c r="T324" s="1848"/>
      <c r="U324" s="1848"/>
      <c r="V324" s="1848"/>
      <c r="W324" s="1848"/>
      <c r="X324" s="1848"/>
      <c r="Y324" s="1848"/>
      <c r="Z324" s="1848"/>
      <c r="AA324" s="1848"/>
      <c r="AB324" s="1848"/>
      <c r="AC324" s="1848"/>
      <c r="AD324" s="1848"/>
      <c r="AE324" s="1848"/>
      <c r="AF324" s="1848"/>
      <c r="AG324" s="1848"/>
      <c r="AH324" s="1848"/>
      <c r="AI324" s="1848"/>
      <c r="AJ324" s="1848"/>
      <c r="AK324" s="1848"/>
      <c r="AL324" s="1848"/>
      <c r="AM324" s="1848"/>
      <c r="AN324" s="1848"/>
      <c r="AO324" s="1848"/>
      <c r="AP324" s="1848"/>
      <c r="AQ324" s="1848"/>
      <c r="AR324" s="1848"/>
      <c r="AS324" s="1848"/>
      <c r="AT324" s="1848"/>
      <c r="AU324" s="1848"/>
      <c r="AV324" s="1848"/>
      <c r="AW324" s="1848"/>
      <c r="AX324" s="1848"/>
      <c r="AY324" s="1848"/>
      <c r="AZ324" s="1848"/>
      <c r="BA324" s="1848"/>
      <c r="BB324" s="1848"/>
      <c r="BC324" s="1848"/>
      <c r="BD324" s="1848"/>
      <c r="BE324" s="1848"/>
      <c r="BF324" s="1848"/>
      <c r="BG324" s="1848"/>
      <c r="BH324" s="1848"/>
      <c r="BI324" s="1848"/>
      <c r="BJ324" s="1848"/>
      <c r="BK324" s="1848"/>
      <c r="BL324" s="1848"/>
      <c r="BM324" s="1848"/>
      <c r="BN324" s="1848"/>
      <c r="BO324" s="1848"/>
      <c r="BP324" s="1848"/>
      <c r="BQ324" s="1848"/>
      <c r="BR324" s="1848"/>
      <c r="BS324" s="1848"/>
      <c r="BT324" s="1848"/>
      <c r="BU324" s="1848"/>
      <c r="BV324" s="1848"/>
      <c r="BW324" s="1848"/>
      <c r="BX324" s="1848"/>
      <c r="BY324" s="1848"/>
      <c r="BZ324" s="1848"/>
      <c r="CA324" s="1848"/>
      <c r="CB324" s="1848"/>
      <c r="CC324" s="1848"/>
      <c r="CD324" s="1848"/>
      <c r="CE324" s="1848"/>
      <c r="CF324" s="1848"/>
      <c r="CG324" s="1848"/>
      <c r="CH324" s="1848"/>
      <c r="CJ324" s="1848"/>
      <c r="CK324" s="1848"/>
      <c r="CL324" s="1848"/>
      <c r="CM324" s="1848"/>
      <c r="CN324" s="1848"/>
      <c r="CO324" s="1848"/>
      <c r="CP324" s="1848"/>
      <c r="CQ324" s="1848"/>
    </row>
    <row r="325" spans="2:95">
      <c r="B325" s="1"/>
      <c r="C325" s="1"/>
      <c r="D325" s="1"/>
      <c r="E325" s="1"/>
      <c r="F325" s="1"/>
      <c r="G325" s="1"/>
      <c r="H325" s="1"/>
      <c r="I325" s="1"/>
      <c r="J325" s="1"/>
      <c r="K325" s="1848"/>
      <c r="L325" s="1848"/>
      <c r="M325" s="1848"/>
      <c r="N325" s="1848"/>
      <c r="O325" s="1848"/>
      <c r="P325" s="1848"/>
      <c r="Q325" s="1848"/>
      <c r="R325" s="1848"/>
      <c r="S325" s="1848"/>
      <c r="T325" s="1848"/>
      <c r="U325" s="1848"/>
      <c r="V325" s="1848"/>
      <c r="W325" s="1848"/>
      <c r="X325" s="1848"/>
      <c r="Y325" s="1848"/>
      <c r="Z325" s="1848"/>
      <c r="AA325" s="1848"/>
      <c r="AB325" s="1848"/>
      <c r="AC325" s="1848"/>
      <c r="AD325" s="1848"/>
      <c r="AE325" s="1848"/>
      <c r="AF325" s="1848"/>
      <c r="AG325" s="1848"/>
      <c r="AH325" s="1848"/>
      <c r="AI325" s="1848"/>
      <c r="AJ325" s="1848"/>
      <c r="AK325" s="1848"/>
      <c r="AL325" s="1848"/>
      <c r="AM325" s="1848"/>
      <c r="AN325" s="1848"/>
      <c r="AO325" s="1848"/>
      <c r="AP325" s="1848"/>
      <c r="AQ325" s="1848"/>
      <c r="AR325" s="1848"/>
      <c r="AS325" s="1848"/>
      <c r="AT325" s="1848"/>
      <c r="AU325" s="1848"/>
      <c r="AV325" s="1848"/>
      <c r="AW325" s="1848"/>
      <c r="AX325" s="1848"/>
      <c r="AY325" s="1848"/>
      <c r="AZ325" s="1848"/>
      <c r="BA325" s="1848"/>
      <c r="BB325" s="1848"/>
      <c r="BC325" s="1848"/>
      <c r="BD325" s="1848"/>
      <c r="BE325" s="1848"/>
      <c r="BF325" s="1848"/>
      <c r="BG325" s="1848"/>
      <c r="BH325" s="1848"/>
      <c r="BI325" s="1848"/>
      <c r="BJ325" s="1848"/>
      <c r="BK325" s="1848"/>
      <c r="BL325" s="1848"/>
      <c r="BM325" s="1848"/>
      <c r="BN325" s="1848"/>
      <c r="BO325" s="1848"/>
      <c r="BP325" s="1848"/>
      <c r="BQ325" s="1848"/>
      <c r="BR325" s="1848"/>
      <c r="BS325" s="1848"/>
      <c r="BT325" s="1848"/>
      <c r="BU325" s="1848"/>
      <c r="BV325" s="1848"/>
      <c r="BW325" s="1848"/>
      <c r="BX325" s="1848"/>
      <c r="BY325" s="1848"/>
      <c r="BZ325" s="1848"/>
      <c r="CA325" s="1848"/>
      <c r="CB325" s="1848"/>
      <c r="CC325" s="1848"/>
      <c r="CD325" s="1848"/>
      <c r="CE325" s="1848"/>
      <c r="CF325" s="1848"/>
      <c r="CG325" s="1848"/>
      <c r="CH325" s="1848"/>
      <c r="CJ325" s="1848"/>
      <c r="CK325" s="1848"/>
      <c r="CL325" s="1848"/>
      <c r="CM325" s="1848"/>
      <c r="CN325" s="1848"/>
      <c r="CO325" s="1848"/>
      <c r="CP325" s="1848"/>
      <c r="CQ325" s="1848"/>
    </row>
    <row r="326" spans="2:95">
      <c r="B326" s="1"/>
      <c r="C326" s="1"/>
      <c r="D326" s="1"/>
      <c r="E326" s="1"/>
      <c r="F326" s="1"/>
      <c r="G326" s="1"/>
      <c r="H326" s="1"/>
      <c r="I326" s="1"/>
      <c r="J326" s="1"/>
      <c r="K326" s="1848"/>
      <c r="L326" s="1848"/>
      <c r="M326" s="1848"/>
      <c r="N326" s="1848"/>
      <c r="O326" s="1848"/>
      <c r="P326" s="1848"/>
      <c r="Q326" s="1848"/>
      <c r="R326" s="1848"/>
      <c r="S326" s="1848"/>
      <c r="T326" s="1848"/>
      <c r="U326" s="1848"/>
      <c r="V326" s="1848"/>
      <c r="W326" s="1848"/>
      <c r="X326" s="1848"/>
      <c r="Y326" s="1848"/>
      <c r="Z326" s="1848"/>
      <c r="AA326" s="1848"/>
      <c r="AB326" s="1848"/>
      <c r="AC326" s="1848"/>
      <c r="AD326" s="1848"/>
      <c r="AE326" s="1848"/>
      <c r="AF326" s="1848"/>
      <c r="AG326" s="1848"/>
      <c r="AH326" s="1848"/>
      <c r="AI326" s="1848"/>
      <c r="AJ326" s="1848"/>
      <c r="AK326" s="1848"/>
      <c r="AL326" s="1848"/>
      <c r="AM326" s="1848"/>
      <c r="AN326" s="1848"/>
      <c r="AO326" s="1848"/>
      <c r="AP326" s="1848"/>
      <c r="AQ326" s="1848"/>
      <c r="AR326" s="1848"/>
      <c r="AS326" s="1848"/>
      <c r="AT326" s="1848"/>
      <c r="AU326" s="1848"/>
      <c r="AV326" s="1848"/>
      <c r="AW326" s="1848"/>
      <c r="AX326" s="1848"/>
      <c r="AY326" s="1848"/>
      <c r="AZ326" s="1848"/>
      <c r="BA326" s="1848"/>
      <c r="BB326" s="1848"/>
      <c r="BC326" s="1848"/>
      <c r="BD326" s="1848"/>
      <c r="BE326" s="1848"/>
      <c r="BF326" s="1848"/>
      <c r="BG326" s="1848"/>
      <c r="BH326" s="1848"/>
      <c r="BI326" s="1848"/>
      <c r="BJ326" s="1848"/>
      <c r="BK326" s="1848"/>
      <c r="BL326" s="1848"/>
      <c r="BM326" s="1848"/>
      <c r="BN326" s="1848"/>
      <c r="BO326" s="1848"/>
      <c r="BP326" s="1848"/>
      <c r="BQ326" s="1848"/>
      <c r="BR326" s="1848"/>
      <c r="BS326" s="1848"/>
      <c r="BT326" s="1848"/>
      <c r="BU326" s="1848"/>
      <c r="BV326" s="1848"/>
      <c r="BW326" s="1848"/>
      <c r="BX326" s="1848"/>
      <c r="BY326" s="1848"/>
      <c r="BZ326" s="1848"/>
      <c r="CA326" s="1848"/>
      <c r="CB326" s="1848"/>
      <c r="CC326" s="1848"/>
      <c r="CD326" s="1848"/>
      <c r="CE326" s="1848"/>
      <c r="CF326" s="1848"/>
      <c r="CG326" s="1848"/>
      <c r="CH326" s="1848"/>
      <c r="CJ326" s="1848"/>
      <c r="CK326" s="1848"/>
      <c r="CL326" s="1848"/>
      <c r="CM326" s="1848"/>
      <c r="CN326" s="1848"/>
      <c r="CO326" s="1848"/>
      <c r="CP326" s="1848"/>
      <c r="CQ326" s="1848"/>
    </row>
    <row r="327" spans="2:95">
      <c r="B327" s="1"/>
      <c r="C327" s="1"/>
      <c r="D327" s="1"/>
      <c r="E327" s="1"/>
      <c r="F327" s="1"/>
      <c r="G327" s="1"/>
      <c r="H327" s="1"/>
      <c r="I327" s="1"/>
      <c r="J327" s="1"/>
      <c r="K327" s="1848"/>
      <c r="L327" s="1848"/>
      <c r="M327" s="1848"/>
      <c r="N327" s="1848"/>
      <c r="O327" s="1848"/>
      <c r="P327" s="1848"/>
      <c r="Q327" s="1848"/>
      <c r="R327" s="1848"/>
      <c r="S327" s="1848"/>
      <c r="T327" s="1848"/>
      <c r="U327" s="1848"/>
      <c r="V327" s="1848"/>
      <c r="W327" s="1848"/>
      <c r="X327" s="1848"/>
      <c r="Y327" s="1848"/>
      <c r="Z327" s="1848"/>
      <c r="AA327" s="1848"/>
      <c r="AB327" s="1848"/>
      <c r="AC327" s="1848"/>
      <c r="AD327" s="1848"/>
      <c r="AE327" s="1848"/>
      <c r="AF327" s="1848"/>
      <c r="AG327" s="1848"/>
      <c r="AH327" s="1848"/>
      <c r="AI327" s="1848"/>
      <c r="AJ327" s="1848"/>
      <c r="AK327" s="1848"/>
      <c r="AL327" s="1848"/>
      <c r="AM327" s="1848"/>
      <c r="AN327" s="1848"/>
      <c r="AO327" s="1848"/>
      <c r="AP327" s="1848"/>
      <c r="AQ327" s="1848"/>
      <c r="AR327" s="1848"/>
      <c r="AS327" s="1848"/>
      <c r="AT327" s="1848"/>
      <c r="AU327" s="1848"/>
      <c r="AV327" s="1848"/>
      <c r="AW327" s="1848"/>
      <c r="AX327" s="1848"/>
      <c r="AY327" s="1848"/>
      <c r="AZ327" s="1848"/>
      <c r="BA327" s="1848"/>
      <c r="BB327" s="1848"/>
      <c r="BC327" s="1848"/>
      <c r="BD327" s="1848"/>
      <c r="BE327" s="1848"/>
      <c r="BF327" s="1848"/>
      <c r="BG327" s="1848"/>
      <c r="BH327" s="1848"/>
      <c r="BI327" s="1848"/>
      <c r="BJ327" s="1848"/>
      <c r="BK327" s="1848"/>
      <c r="BL327" s="1848"/>
      <c r="BM327" s="1848"/>
      <c r="BN327" s="1848"/>
      <c r="BO327" s="1848"/>
      <c r="BP327" s="1848"/>
      <c r="BQ327" s="1848"/>
      <c r="BR327" s="1848"/>
      <c r="BS327" s="1848"/>
      <c r="BT327" s="1848"/>
      <c r="BU327" s="1848"/>
      <c r="BV327" s="1848"/>
      <c r="BW327" s="1848"/>
      <c r="BX327" s="1848"/>
      <c r="BY327" s="1848"/>
      <c r="BZ327" s="1848"/>
      <c r="CA327" s="1848"/>
      <c r="CB327" s="1848"/>
      <c r="CC327" s="1848"/>
      <c r="CD327" s="1848"/>
      <c r="CE327" s="1848"/>
      <c r="CF327" s="1848"/>
      <c r="CG327" s="1848"/>
      <c r="CH327" s="1848"/>
      <c r="CJ327" s="1848"/>
      <c r="CK327" s="1848"/>
      <c r="CL327" s="1848"/>
      <c r="CM327" s="1848"/>
      <c r="CN327" s="1848"/>
      <c r="CO327" s="1848"/>
      <c r="CP327" s="1848"/>
      <c r="CQ327" s="1848"/>
    </row>
    <row r="328" spans="2:95">
      <c r="B328" s="1"/>
      <c r="C328" s="1"/>
      <c r="D328" s="1"/>
      <c r="E328" s="1"/>
      <c r="F328" s="1"/>
      <c r="G328" s="1"/>
      <c r="H328" s="1"/>
      <c r="I328" s="1"/>
      <c r="J328" s="1"/>
      <c r="K328" s="1848"/>
      <c r="L328" s="1848"/>
      <c r="M328" s="1848"/>
      <c r="N328" s="1848"/>
      <c r="O328" s="1848"/>
      <c r="P328" s="1848"/>
      <c r="Q328" s="1848"/>
      <c r="R328" s="1848"/>
      <c r="S328" s="1848"/>
      <c r="T328" s="1848"/>
      <c r="U328" s="1848"/>
      <c r="V328" s="1848"/>
      <c r="W328" s="1848"/>
      <c r="X328" s="1848"/>
      <c r="Y328" s="1848"/>
      <c r="Z328" s="1848"/>
      <c r="AA328" s="1848"/>
      <c r="AB328" s="1848"/>
      <c r="AC328" s="1848"/>
      <c r="AD328" s="1848"/>
      <c r="AE328" s="1848"/>
      <c r="AF328" s="1848"/>
      <c r="AG328" s="1848"/>
      <c r="AH328" s="1848"/>
      <c r="AI328" s="1848"/>
      <c r="AJ328" s="1848"/>
      <c r="AK328" s="1848"/>
      <c r="AL328" s="1848"/>
      <c r="AM328" s="1848"/>
      <c r="AN328" s="1848"/>
      <c r="AO328" s="1848"/>
      <c r="AP328" s="1848"/>
      <c r="AQ328" s="1848"/>
      <c r="AR328" s="1848"/>
      <c r="AS328" s="1848"/>
      <c r="AT328" s="1848"/>
      <c r="AU328" s="1848"/>
      <c r="AV328" s="1848"/>
      <c r="AW328" s="1848"/>
      <c r="AX328" s="1848"/>
      <c r="AY328" s="1848"/>
      <c r="AZ328" s="1848"/>
      <c r="BA328" s="1848"/>
      <c r="BB328" s="1848"/>
      <c r="BC328" s="1848"/>
      <c r="BD328" s="1848"/>
      <c r="BE328" s="1848"/>
      <c r="BF328" s="1848"/>
      <c r="BG328" s="1848"/>
      <c r="BH328" s="1848"/>
      <c r="BI328" s="1848"/>
      <c r="BJ328" s="1848"/>
      <c r="BK328" s="1848"/>
      <c r="BL328" s="1848"/>
      <c r="BM328" s="1848"/>
      <c r="BN328" s="1848"/>
      <c r="BO328" s="1848"/>
      <c r="BP328" s="1848"/>
      <c r="BQ328" s="1848"/>
      <c r="BR328" s="1848"/>
      <c r="BS328" s="1848"/>
      <c r="BT328" s="1848"/>
      <c r="BU328" s="1848"/>
      <c r="BV328" s="1848"/>
      <c r="BW328" s="1848"/>
      <c r="BX328" s="1848"/>
      <c r="BY328" s="1848"/>
      <c r="BZ328" s="1848"/>
      <c r="CA328" s="1848"/>
      <c r="CB328" s="1848"/>
      <c r="CC328" s="1848"/>
      <c r="CD328" s="1848"/>
      <c r="CE328" s="1848"/>
      <c r="CF328" s="1848"/>
      <c r="CG328" s="1848"/>
      <c r="CH328" s="1848"/>
      <c r="CJ328" s="1848"/>
      <c r="CK328" s="1848"/>
      <c r="CL328" s="1848"/>
      <c r="CM328" s="1848"/>
      <c r="CN328" s="1848"/>
      <c r="CO328" s="1848"/>
      <c r="CP328" s="1848"/>
      <c r="CQ328" s="1848"/>
    </row>
    <row r="329" spans="2:95">
      <c r="B329" s="1"/>
      <c r="C329" s="1"/>
      <c r="D329" s="1"/>
      <c r="E329" s="1"/>
      <c r="F329" s="1"/>
      <c r="G329" s="1"/>
      <c r="H329" s="1"/>
      <c r="I329" s="1"/>
      <c r="J329" s="1"/>
      <c r="K329" s="1848"/>
      <c r="L329" s="1848"/>
      <c r="M329" s="1848"/>
      <c r="N329" s="1848"/>
      <c r="O329" s="1848"/>
      <c r="P329" s="1848"/>
      <c r="Q329" s="1848"/>
      <c r="R329" s="1848"/>
      <c r="S329" s="1848"/>
      <c r="T329" s="1848"/>
      <c r="U329" s="1848"/>
      <c r="V329" s="1848"/>
      <c r="W329" s="1848"/>
      <c r="X329" s="1848"/>
      <c r="Y329" s="1848"/>
      <c r="Z329" s="1848"/>
      <c r="AA329" s="1848"/>
      <c r="AB329" s="1848"/>
      <c r="AC329" s="1848"/>
      <c r="AD329" s="1848"/>
      <c r="AE329" s="1848"/>
      <c r="AF329" s="1848"/>
      <c r="AG329" s="1848"/>
      <c r="AH329" s="1848"/>
      <c r="AI329" s="1848"/>
      <c r="AJ329" s="1848"/>
      <c r="AK329" s="1848"/>
      <c r="AL329" s="1848"/>
      <c r="AM329" s="1848"/>
      <c r="AN329" s="1848"/>
      <c r="AO329" s="1848"/>
      <c r="AP329" s="1848"/>
      <c r="AQ329" s="1848"/>
      <c r="AR329" s="1848"/>
      <c r="AS329" s="1848"/>
      <c r="AT329" s="1848"/>
      <c r="AU329" s="1848"/>
      <c r="AV329" s="1848"/>
      <c r="AW329" s="1848"/>
      <c r="AX329" s="1848"/>
      <c r="AY329" s="1848"/>
      <c r="AZ329" s="1848"/>
      <c r="BA329" s="1848"/>
      <c r="BB329" s="1848"/>
      <c r="BC329" s="1848"/>
      <c r="BD329" s="1848"/>
      <c r="BE329" s="1848"/>
      <c r="BF329" s="1848"/>
      <c r="BG329" s="1848"/>
      <c r="BH329" s="1848"/>
      <c r="BI329" s="1848"/>
      <c r="BJ329" s="1848"/>
      <c r="BK329" s="1848"/>
      <c r="BL329" s="1848"/>
      <c r="BM329" s="1848"/>
      <c r="BN329" s="1848"/>
      <c r="BO329" s="1848"/>
      <c r="BP329" s="1848"/>
      <c r="BQ329" s="1848"/>
      <c r="BR329" s="1848"/>
      <c r="BS329" s="1848"/>
      <c r="BT329" s="1848"/>
      <c r="BU329" s="1848"/>
      <c r="BV329" s="1848"/>
      <c r="BW329" s="1848"/>
      <c r="BX329" s="1848"/>
      <c r="BY329" s="1848"/>
      <c r="BZ329" s="1848"/>
      <c r="CA329" s="1848"/>
      <c r="CB329" s="1848"/>
      <c r="CC329" s="1848"/>
      <c r="CD329" s="1848"/>
      <c r="CE329" s="1848"/>
      <c r="CF329" s="1848"/>
      <c r="CG329" s="1848"/>
      <c r="CH329" s="1848"/>
      <c r="CJ329" s="1848"/>
      <c r="CK329" s="1848"/>
      <c r="CL329" s="1848"/>
      <c r="CM329" s="1848"/>
      <c r="CN329" s="1848"/>
      <c r="CO329" s="1848"/>
      <c r="CP329" s="1848"/>
      <c r="CQ329" s="1848"/>
    </row>
    <row r="330" spans="2:95">
      <c r="B330" s="1"/>
      <c r="C330" s="1"/>
      <c r="D330" s="1"/>
      <c r="E330" s="1"/>
      <c r="F330" s="1"/>
      <c r="G330" s="1"/>
      <c r="H330" s="1"/>
      <c r="I330" s="1"/>
      <c r="J330" s="1"/>
      <c r="K330" s="1848"/>
      <c r="L330" s="1848"/>
      <c r="M330" s="1848"/>
      <c r="N330" s="1848"/>
      <c r="O330" s="1848"/>
      <c r="P330" s="1848"/>
      <c r="Q330" s="1848"/>
      <c r="R330" s="1848"/>
      <c r="S330" s="1848"/>
      <c r="T330" s="1848"/>
      <c r="U330" s="1848"/>
      <c r="V330" s="1848"/>
      <c r="W330" s="1848"/>
      <c r="X330" s="1848"/>
      <c r="Y330" s="1848"/>
      <c r="Z330" s="1848"/>
      <c r="AA330" s="1848"/>
      <c r="AB330" s="1848"/>
      <c r="AC330" s="1848"/>
      <c r="AD330" s="1848"/>
      <c r="AE330" s="1848"/>
      <c r="AF330" s="1848"/>
      <c r="AG330" s="1848"/>
      <c r="AH330" s="1848"/>
      <c r="AI330" s="1848"/>
      <c r="AJ330" s="1848"/>
      <c r="AK330" s="1848"/>
      <c r="AL330" s="1848"/>
      <c r="AM330" s="1848"/>
      <c r="AN330" s="1848"/>
      <c r="AO330" s="1848"/>
      <c r="AP330" s="1848"/>
      <c r="AQ330" s="1848"/>
      <c r="AR330" s="1848"/>
      <c r="AS330" s="1848"/>
      <c r="AT330" s="1848"/>
      <c r="AU330" s="1848"/>
      <c r="AV330" s="1848"/>
      <c r="AW330" s="1848"/>
      <c r="AX330" s="1848"/>
      <c r="AY330" s="1848"/>
      <c r="AZ330" s="1848"/>
      <c r="BA330" s="1848"/>
      <c r="BB330" s="1848"/>
      <c r="BC330" s="1848"/>
      <c r="BD330" s="1848"/>
      <c r="BE330" s="1848"/>
      <c r="BF330" s="1848"/>
      <c r="BG330" s="1848"/>
      <c r="BH330" s="1848"/>
      <c r="BI330" s="1848"/>
      <c r="BJ330" s="1848"/>
      <c r="BK330" s="1848"/>
      <c r="BL330" s="1848"/>
      <c r="BM330" s="1848"/>
      <c r="BN330" s="1848"/>
      <c r="BO330" s="1848"/>
      <c r="BP330" s="1848"/>
      <c r="BQ330" s="1848"/>
      <c r="BR330" s="1848"/>
      <c r="BS330" s="1848"/>
      <c r="BT330" s="1848"/>
      <c r="BU330" s="1848"/>
      <c r="BV330" s="1848"/>
      <c r="BW330" s="1848"/>
      <c r="BX330" s="1848"/>
      <c r="BY330" s="1848"/>
      <c r="BZ330" s="1848"/>
      <c r="CA330" s="1848"/>
      <c r="CB330" s="1848"/>
      <c r="CC330" s="1848"/>
      <c r="CD330" s="1848"/>
      <c r="CE330" s="1848"/>
      <c r="CF330" s="1848"/>
      <c r="CG330" s="1848"/>
      <c r="CH330" s="1848"/>
      <c r="CJ330" s="1848"/>
      <c r="CK330" s="1848"/>
      <c r="CL330" s="1848"/>
      <c r="CM330" s="1848"/>
      <c r="CN330" s="1848"/>
      <c r="CO330" s="1848"/>
      <c r="CP330" s="1848"/>
      <c r="CQ330" s="1848"/>
    </row>
    <row r="331" spans="2:95">
      <c r="B331" s="1"/>
      <c r="C331" s="1"/>
      <c r="D331" s="1"/>
      <c r="E331" s="1"/>
      <c r="F331" s="1"/>
      <c r="G331" s="1"/>
      <c r="H331" s="1"/>
      <c r="I331" s="1"/>
      <c r="J331" s="1"/>
      <c r="K331" s="1848"/>
      <c r="L331" s="1848"/>
      <c r="M331" s="1848"/>
      <c r="N331" s="1848"/>
      <c r="O331" s="1848"/>
      <c r="P331" s="1848"/>
      <c r="Q331" s="1848"/>
      <c r="R331" s="1848"/>
      <c r="S331" s="1848"/>
      <c r="T331" s="1848"/>
      <c r="U331" s="1848"/>
      <c r="V331" s="1848"/>
      <c r="W331" s="1848"/>
      <c r="X331" s="1848"/>
      <c r="Y331" s="1848"/>
      <c r="Z331" s="1848"/>
      <c r="AA331" s="1848"/>
      <c r="AB331" s="1848"/>
      <c r="AC331" s="1848"/>
      <c r="AD331" s="1848"/>
      <c r="AE331" s="1848"/>
      <c r="AF331" s="1848"/>
      <c r="AG331" s="1848"/>
      <c r="AH331" s="1848"/>
      <c r="AI331" s="1848"/>
      <c r="AJ331" s="1848"/>
      <c r="AK331" s="1848"/>
      <c r="AL331" s="1848"/>
      <c r="AM331" s="1848"/>
      <c r="AN331" s="1848"/>
      <c r="AO331" s="1848"/>
      <c r="AP331" s="1848"/>
      <c r="AQ331" s="1848"/>
      <c r="AR331" s="1848"/>
      <c r="AS331" s="1848"/>
      <c r="AT331" s="1848"/>
      <c r="AU331" s="1848"/>
      <c r="AV331" s="1848"/>
      <c r="AW331" s="1848"/>
      <c r="AX331" s="1848"/>
      <c r="AY331" s="1848"/>
      <c r="AZ331" s="1848"/>
      <c r="BA331" s="1848"/>
      <c r="BB331" s="1848"/>
      <c r="BC331" s="1848"/>
      <c r="BD331" s="1848"/>
      <c r="BE331" s="1848"/>
      <c r="BF331" s="1848"/>
      <c r="BG331" s="1848"/>
      <c r="BH331" s="1848"/>
      <c r="BI331" s="1848"/>
      <c r="BJ331" s="1848"/>
      <c r="BK331" s="1848"/>
      <c r="BL331" s="1848"/>
      <c r="BM331" s="1848"/>
      <c r="BN331" s="1848"/>
      <c r="BO331" s="1848"/>
      <c r="BP331" s="1848"/>
      <c r="BQ331" s="1848"/>
      <c r="BR331" s="1848"/>
      <c r="BS331" s="1848"/>
      <c r="BT331" s="1848"/>
      <c r="BU331" s="1848"/>
      <c r="BV331" s="1848"/>
      <c r="BW331" s="1848"/>
      <c r="BX331" s="1848"/>
      <c r="BY331" s="1848"/>
      <c r="BZ331" s="1848"/>
      <c r="CA331" s="1848"/>
      <c r="CB331" s="1848"/>
      <c r="CC331" s="1848"/>
      <c r="CD331" s="1848"/>
      <c r="CE331" s="1848"/>
      <c r="CF331" s="1848"/>
      <c r="CG331" s="1848"/>
      <c r="CH331" s="1848"/>
      <c r="CJ331" s="1848"/>
      <c r="CK331" s="1848"/>
      <c r="CL331" s="1848"/>
      <c r="CM331" s="1848"/>
      <c r="CN331" s="1848"/>
      <c r="CO331" s="1848"/>
      <c r="CP331" s="1848"/>
      <c r="CQ331" s="1848"/>
    </row>
    <row r="332" spans="2:95">
      <c r="B332" s="1"/>
      <c r="C332" s="1"/>
      <c r="D332" s="1"/>
      <c r="E332" s="1"/>
      <c r="F332" s="1"/>
      <c r="G332" s="1"/>
      <c r="H332" s="1"/>
      <c r="I332" s="1"/>
      <c r="J332" s="1"/>
      <c r="K332" s="1848"/>
      <c r="L332" s="1848"/>
      <c r="M332" s="1848"/>
      <c r="N332" s="1848"/>
      <c r="O332" s="1848"/>
      <c r="P332" s="1848"/>
      <c r="Q332" s="1848"/>
      <c r="R332" s="1848"/>
      <c r="S332" s="1848"/>
      <c r="T332" s="1848"/>
      <c r="U332" s="1848"/>
      <c r="V332" s="1848"/>
      <c r="W332" s="1848"/>
      <c r="X332" s="1848"/>
      <c r="Y332" s="1848"/>
      <c r="Z332" s="1848"/>
      <c r="AA332" s="1848"/>
      <c r="AB332" s="1848"/>
      <c r="AC332" s="1848"/>
      <c r="AD332" s="1848"/>
      <c r="AE332" s="1848"/>
      <c r="AF332" s="1848"/>
      <c r="AG332" s="1848"/>
      <c r="AH332" s="1848"/>
      <c r="AI332" s="1848"/>
      <c r="AJ332" s="1848"/>
      <c r="AK332" s="1848"/>
      <c r="AL332" s="1848"/>
      <c r="AM332" s="1848"/>
      <c r="AN332" s="1848"/>
      <c r="AO332" s="1848"/>
      <c r="AP332" s="1848"/>
      <c r="AQ332" s="1848"/>
      <c r="AR332" s="1848"/>
      <c r="AS332" s="1848"/>
      <c r="AT332" s="1848"/>
      <c r="AU332" s="1848"/>
      <c r="AV332" s="1848"/>
      <c r="AW332" s="1848"/>
      <c r="AX332" s="1848"/>
      <c r="AY332" s="1848"/>
      <c r="AZ332" s="1848"/>
      <c r="BA332" s="1848"/>
      <c r="BB332" s="1848"/>
      <c r="BC332" s="1848"/>
      <c r="BD332" s="1848"/>
      <c r="BE332" s="1848"/>
      <c r="BF332" s="1848"/>
      <c r="BG332" s="1848"/>
      <c r="BH332" s="1848"/>
      <c r="BI332" s="1848"/>
      <c r="BJ332" s="1848"/>
      <c r="BK332" s="1848"/>
      <c r="BL332" s="1848"/>
      <c r="BM332" s="1848"/>
      <c r="BN332" s="1848"/>
      <c r="BO332" s="1848"/>
      <c r="BP332" s="1848"/>
      <c r="BQ332" s="1848"/>
      <c r="BR332" s="1848"/>
      <c r="BS332" s="1848"/>
      <c r="BT332" s="1848"/>
      <c r="BU332" s="1848"/>
      <c r="BV332" s="1848"/>
      <c r="BW332" s="1848"/>
      <c r="BX332" s="1848"/>
      <c r="BY332" s="1848"/>
      <c r="BZ332" s="1848"/>
      <c r="CA332" s="1848"/>
      <c r="CB332" s="1848"/>
      <c r="CC332" s="1848"/>
      <c r="CD332" s="1848"/>
      <c r="CE332" s="1848"/>
      <c r="CF332" s="1848"/>
      <c r="CG332" s="1848"/>
      <c r="CH332" s="1848"/>
      <c r="CJ332" s="1848"/>
      <c r="CK332" s="1848"/>
      <c r="CL332" s="1848"/>
      <c r="CM332" s="1848"/>
      <c r="CN332" s="1848"/>
      <c r="CO332" s="1848"/>
      <c r="CP332" s="1848"/>
      <c r="CQ332" s="1848"/>
    </row>
    <row r="333" spans="2:95">
      <c r="B333" s="1"/>
      <c r="C333" s="1"/>
      <c r="D333" s="1"/>
      <c r="E333" s="1"/>
      <c r="F333" s="1"/>
      <c r="G333" s="1"/>
      <c r="H333" s="1"/>
      <c r="I333" s="1"/>
      <c r="J333" s="1"/>
      <c r="K333" s="1848"/>
      <c r="L333" s="1848"/>
      <c r="M333" s="1848"/>
      <c r="N333" s="1848"/>
      <c r="O333" s="1848"/>
      <c r="P333" s="1848"/>
      <c r="Q333" s="1848"/>
      <c r="R333" s="1848"/>
      <c r="S333" s="1848"/>
      <c r="T333" s="1848"/>
      <c r="U333" s="1848"/>
      <c r="V333" s="1848"/>
      <c r="W333" s="1848"/>
      <c r="X333" s="1848"/>
      <c r="Y333" s="1848"/>
      <c r="Z333" s="1848"/>
      <c r="AA333" s="1848"/>
      <c r="AB333" s="1848"/>
      <c r="AC333" s="1848"/>
      <c r="AD333" s="1848"/>
      <c r="AE333" s="1848"/>
      <c r="AF333" s="1848"/>
      <c r="AG333" s="1848"/>
      <c r="AH333" s="1848"/>
      <c r="AI333" s="1848"/>
      <c r="AJ333" s="1848"/>
      <c r="AK333" s="1848"/>
      <c r="AL333" s="1848"/>
      <c r="AM333" s="1848"/>
      <c r="AN333" s="1848"/>
      <c r="AO333" s="1848"/>
      <c r="AP333" s="1848"/>
      <c r="AQ333" s="1848"/>
      <c r="AR333" s="1848"/>
      <c r="AS333" s="1848"/>
      <c r="AT333" s="1848"/>
      <c r="AU333" s="1848"/>
      <c r="AV333" s="1848"/>
      <c r="AW333" s="1848"/>
      <c r="AX333" s="1848"/>
      <c r="AY333" s="1848"/>
      <c r="AZ333" s="1848"/>
      <c r="BA333" s="1848"/>
      <c r="BB333" s="1848"/>
      <c r="BC333" s="1848"/>
      <c r="BD333" s="1848"/>
      <c r="BE333" s="1848"/>
      <c r="BF333" s="1848"/>
      <c r="BG333" s="1848"/>
      <c r="BH333" s="1848"/>
      <c r="BI333" s="1848"/>
      <c r="BJ333" s="1848"/>
      <c r="BK333" s="1848"/>
      <c r="BL333" s="1848"/>
      <c r="BM333" s="1848"/>
      <c r="BN333" s="1848"/>
      <c r="BO333" s="1848"/>
      <c r="BP333" s="1848"/>
      <c r="BQ333" s="1848"/>
      <c r="BR333" s="1848"/>
      <c r="BS333" s="1848"/>
      <c r="BT333" s="1848"/>
      <c r="BU333" s="1848"/>
      <c r="BV333" s="1848"/>
      <c r="BW333" s="1848"/>
      <c r="BX333" s="1848"/>
      <c r="BY333" s="1848"/>
      <c r="BZ333" s="1848"/>
      <c r="CA333" s="1848"/>
      <c r="CB333" s="1848"/>
      <c r="CC333" s="1848"/>
      <c r="CD333" s="1848"/>
      <c r="CE333" s="1848"/>
      <c r="CF333" s="1848"/>
      <c r="CG333" s="1848"/>
      <c r="CH333" s="1848"/>
      <c r="CJ333" s="1848"/>
      <c r="CK333" s="1848"/>
      <c r="CL333" s="1848"/>
      <c r="CM333" s="1848"/>
      <c r="CN333" s="1848"/>
      <c r="CO333" s="1848"/>
      <c r="CP333" s="1848"/>
      <c r="CQ333" s="1848"/>
    </row>
    <row r="334" spans="2:95">
      <c r="B334" s="1"/>
      <c r="C334" s="1"/>
      <c r="D334" s="1"/>
      <c r="E334" s="1"/>
      <c r="F334" s="1"/>
      <c r="G334" s="1"/>
      <c r="H334" s="1"/>
      <c r="I334" s="1"/>
      <c r="J334" s="1"/>
      <c r="K334" s="1848"/>
      <c r="L334" s="1848"/>
      <c r="M334" s="1848"/>
      <c r="N334" s="1848"/>
      <c r="O334" s="1848"/>
      <c r="P334" s="1848"/>
      <c r="Q334" s="1848"/>
      <c r="R334" s="1848"/>
      <c r="S334" s="1848"/>
      <c r="T334" s="1848"/>
      <c r="U334" s="1848"/>
      <c r="V334" s="1848"/>
      <c r="W334" s="1848"/>
      <c r="X334" s="1848"/>
      <c r="Y334" s="1848"/>
      <c r="Z334" s="1848"/>
      <c r="AA334" s="1848"/>
      <c r="AB334" s="1848"/>
      <c r="AC334" s="1848"/>
      <c r="AD334" s="1848"/>
      <c r="AE334" s="1848"/>
      <c r="AF334" s="1848"/>
      <c r="AG334" s="1848"/>
      <c r="AH334" s="1848"/>
      <c r="AI334" s="1848"/>
      <c r="AJ334" s="1848"/>
      <c r="AK334" s="1848"/>
      <c r="AL334" s="1848"/>
      <c r="AM334" s="1848"/>
      <c r="AN334" s="1848"/>
      <c r="AO334" s="1848"/>
      <c r="AP334" s="1848"/>
      <c r="AQ334" s="1848"/>
      <c r="AR334" s="1848"/>
      <c r="AS334" s="1848"/>
      <c r="AT334" s="1848"/>
      <c r="AU334" s="1848"/>
      <c r="AV334" s="1848"/>
      <c r="AW334" s="1848"/>
      <c r="AX334" s="1848"/>
      <c r="AY334" s="1848"/>
      <c r="AZ334" s="1848"/>
      <c r="BA334" s="1848"/>
      <c r="BB334" s="1848"/>
      <c r="BC334" s="1848"/>
      <c r="BD334" s="1848"/>
      <c r="BE334" s="1848"/>
      <c r="BF334" s="1848"/>
      <c r="BG334" s="1848"/>
      <c r="BH334" s="1848"/>
      <c r="BI334" s="1848"/>
      <c r="BJ334" s="1848"/>
      <c r="BK334" s="1848"/>
      <c r="BL334" s="1848"/>
      <c r="BM334" s="1848"/>
      <c r="BN334" s="1848"/>
      <c r="BO334" s="1848"/>
      <c r="BP334" s="1848"/>
      <c r="BQ334" s="1848"/>
      <c r="BR334" s="1848"/>
      <c r="BS334" s="1848"/>
      <c r="BT334" s="1848"/>
      <c r="BU334" s="1848"/>
      <c r="BV334" s="1848"/>
      <c r="BW334" s="1848"/>
      <c r="BX334" s="1848"/>
      <c r="BY334" s="1848"/>
      <c r="BZ334" s="1848"/>
      <c r="CA334" s="1848"/>
      <c r="CB334" s="1848"/>
      <c r="CC334" s="1848"/>
      <c r="CD334" s="1848"/>
      <c r="CE334" s="1848"/>
      <c r="CF334" s="1848"/>
      <c r="CG334" s="1848"/>
      <c r="CH334" s="1848"/>
      <c r="CJ334" s="1848"/>
      <c r="CK334" s="1848"/>
      <c r="CL334" s="1848"/>
      <c r="CM334" s="1848"/>
      <c r="CN334" s="1848"/>
      <c r="CO334" s="1848"/>
      <c r="CP334" s="1848"/>
      <c r="CQ334" s="1848"/>
    </row>
    <row r="335" spans="2:95">
      <c r="B335" s="1"/>
      <c r="C335" s="1"/>
      <c r="D335" s="1"/>
      <c r="E335" s="1"/>
      <c r="F335" s="1"/>
      <c r="G335" s="1"/>
      <c r="H335" s="1"/>
      <c r="I335" s="1"/>
      <c r="J335" s="1"/>
      <c r="K335" s="1848"/>
      <c r="L335" s="1848"/>
      <c r="M335" s="1848"/>
      <c r="N335" s="1848"/>
      <c r="O335" s="1848"/>
      <c r="P335" s="1848"/>
      <c r="Q335" s="1848"/>
      <c r="R335" s="1848"/>
      <c r="S335" s="1848"/>
      <c r="T335" s="1848"/>
      <c r="U335" s="1848"/>
      <c r="V335" s="1848"/>
      <c r="W335" s="1848"/>
      <c r="X335" s="1848"/>
      <c r="Y335" s="1848"/>
      <c r="Z335" s="1848"/>
      <c r="AA335" s="1848"/>
      <c r="AB335" s="1848"/>
      <c r="AC335" s="1848"/>
      <c r="AD335" s="1848"/>
      <c r="AE335" s="1848"/>
      <c r="AF335" s="1848"/>
      <c r="AG335" s="1848"/>
      <c r="AH335" s="1848"/>
      <c r="AI335" s="1848"/>
      <c r="AJ335" s="1848"/>
      <c r="AK335" s="1848"/>
      <c r="AL335" s="1848"/>
      <c r="AM335" s="1848"/>
      <c r="AN335" s="1848"/>
      <c r="AO335" s="1848"/>
      <c r="AP335" s="1848"/>
      <c r="AQ335" s="1848"/>
      <c r="AR335" s="1848"/>
      <c r="AS335" s="1848"/>
      <c r="AT335" s="1848"/>
      <c r="AU335" s="1848"/>
      <c r="AV335" s="1848"/>
      <c r="AW335" s="1848"/>
      <c r="AX335" s="1848"/>
      <c r="AY335" s="1848"/>
      <c r="AZ335" s="1848"/>
      <c r="BA335" s="1848"/>
      <c r="BB335" s="1848"/>
      <c r="BC335" s="1848"/>
      <c r="BD335" s="1848"/>
      <c r="BE335" s="1848"/>
      <c r="BF335" s="1848"/>
      <c r="BG335" s="1848"/>
      <c r="BH335" s="1848"/>
      <c r="BI335" s="1848"/>
      <c r="BJ335" s="1848"/>
      <c r="BK335" s="1848"/>
      <c r="BL335" s="1848"/>
      <c r="BM335" s="1848"/>
      <c r="BN335" s="1848"/>
      <c r="BO335" s="1848"/>
      <c r="BP335" s="1848"/>
      <c r="BQ335" s="1848"/>
      <c r="BR335" s="1848"/>
      <c r="BS335" s="1848"/>
      <c r="BT335" s="1848"/>
      <c r="BU335" s="1848"/>
      <c r="BV335" s="1848"/>
      <c r="BW335" s="1848"/>
      <c r="BX335" s="1848"/>
      <c r="BY335" s="1848"/>
      <c r="BZ335" s="1848"/>
      <c r="CA335" s="1848"/>
      <c r="CB335" s="1848"/>
      <c r="CC335" s="1848"/>
      <c r="CD335" s="1848"/>
      <c r="CE335" s="1848"/>
      <c r="CF335" s="1848"/>
      <c r="CG335" s="1848"/>
      <c r="CH335" s="1848"/>
      <c r="CJ335" s="1848"/>
      <c r="CK335" s="1848"/>
      <c r="CL335" s="1848"/>
      <c r="CM335" s="1848"/>
      <c r="CN335" s="1848"/>
      <c r="CO335" s="1848"/>
      <c r="CP335" s="1848"/>
      <c r="CQ335" s="1848"/>
    </row>
    <row r="336" spans="2:95">
      <c r="B336" s="1"/>
      <c r="C336" s="1"/>
      <c r="D336" s="1"/>
      <c r="E336" s="1"/>
      <c r="F336" s="1"/>
      <c r="G336" s="1"/>
      <c r="H336" s="1"/>
      <c r="I336" s="1"/>
      <c r="J336" s="1"/>
      <c r="K336" s="1848"/>
      <c r="L336" s="1848"/>
      <c r="M336" s="1848"/>
      <c r="N336" s="1848"/>
      <c r="O336" s="1848"/>
      <c r="P336" s="1848"/>
      <c r="Q336" s="1848"/>
      <c r="R336" s="1848"/>
      <c r="S336" s="1848"/>
      <c r="T336" s="1848"/>
      <c r="U336" s="1848"/>
      <c r="V336" s="1848"/>
      <c r="W336" s="1848"/>
      <c r="X336" s="1848"/>
      <c r="Y336" s="1848"/>
      <c r="Z336" s="1848"/>
      <c r="AA336" s="1848"/>
      <c r="AB336" s="1848"/>
      <c r="AC336" s="1848"/>
      <c r="AD336" s="1848"/>
      <c r="AE336" s="1848"/>
      <c r="AF336" s="1848"/>
      <c r="AG336" s="1848"/>
      <c r="AH336" s="1848"/>
      <c r="AI336" s="1848"/>
      <c r="AJ336" s="1848"/>
      <c r="AK336" s="1848"/>
      <c r="AL336" s="1848"/>
      <c r="AM336" s="1848"/>
      <c r="AN336" s="1848"/>
      <c r="AO336" s="1848"/>
      <c r="AP336" s="1848"/>
      <c r="AQ336" s="1848"/>
      <c r="AR336" s="1848"/>
      <c r="AS336" s="1848"/>
      <c r="AT336" s="1848"/>
      <c r="AU336" s="1848"/>
      <c r="AV336" s="1848"/>
      <c r="AW336" s="1848"/>
      <c r="AX336" s="1848"/>
      <c r="AY336" s="1848"/>
      <c r="AZ336" s="1848"/>
      <c r="BA336" s="1848"/>
      <c r="BB336" s="1848"/>
      <c r="BC336" s="1848"/>
      <c r="BD336" s="1848"/>
      <c r="BE336" s="1848"/>
      <c r="BF336" s="1848"/>
      <c r="BG336" s="1848"/>
      <c r="BH336" s="1848"/>
      <c r="BI336" s="1848"/>
      <c r="BJ336" s="1848"/>
      <c r="BK336" s="1848"/>
      <c r="BL336" s="1848"/>
      <c r="BM336" s="1848"/>
      <c r="BN336" s="1848"/>
      <c r="BO336" s="1848"/>
      <c r="BP336" s="1848"/>
      <c r="BQ336" s="1848"/>
      <c r="BR336" s="1848"/>
      <c r="BS336" s="1848"/>
      <c r="BT336" s="1848"/>
      <c r="BU336" s="1848"/>
      <c r="BV336" s="1848"/>
      <c r="BW336" s="1848"/>
      <c r="BX336" s="1848"/>
      <c r="BY336" s="1848"/>
      <c r="BZ336" s="1848"/>
      <c r="CA336" s="1848"/>
      <c r="CB336" s="1848"/>
      <c r="CC336" s="1848"/>
      <c r="CD336" s="1848"/>
      <c r="CE336" s="1848"/>
      <c r="CF336" s="1848"/>
      <c r="CG336" s="1848"/>
      <c r="CH336" s="1848"/>
      <c r="CJ336" s="1848"/>
      <c r="CK336" s="1848"/>
      <c r="CL336" s="1848"/>
      <c r="CM336" s="1848"/>
      <c r="CN336" s="1848"/>
      <c r="CO336" s="1848"/>
      <c r="CP336" s="1848"/>
      <c r="CQ336" s="1848"/>
    </row>
    <row r="337" spans="2:95">
      <c r="B337" s="1"/>
      <c r="C337" s="1"/>
      <c r="D337" s="1"/>
      <c r="E337" s="1"/>
      <c r="F337" s="1"/>
      <c r="G337" s="1"/>
      <c r="H337" s="1"/>
      <c r="I337" s="1"/>
      <c r="J337" s="1"/>
      <c r="K337" s="1848"/>
      <c r="L337" s="1848"/>
      <c r="M337" s="1848"/>
      <c r="N337" s="1848"/>
      <c r="O337" s="1848"/>
      <c r="P337" s="1848"/>
      <c r="Q337" s="1848"/>
      <c r="R337" s="1848"/>
      <c r="S337" s="1848"/>
      <c r="T337" s="1848"/>
      <c r="U337" s="1848"/>
      <c r="V337" s="1848"/>
      <c r="W337" s="1848"/>
      <c r="X337" s="1848"/>
      <c r="Y337" s="1848"/>
      <c r="Z337" s="1848"/>
      <c r="AA337" s="1848"/>
      <c r="AB337" s="1848"/>
      <c r="AC337" s="1848"/>
      <c r="AD337" s="1848"/>
      <c r="AE337" s="1848"/>
      <c r="AF337" s="1848"/>
      <c r="AG337" s="1848"/>
      <c r="AH337" s="1848"/>
      <c r="AI337" s="1848"/>
      <c r="AJ337" s="1848"/>
      <c r="AK337" s="1848"/>
      <c r="AL337" s="1848"/>
      <c r="AM337" s="1848"/>
      <c r="AN337" s="1848"/>
      <c r="AO337" s="1848"/>
      <c r="AP337" s="1848"/>
      <c r="AQ337" s="1848"/>
      <c r="AR337" s="1848"/>
      <c r="AS337" s="1848"/>
      <c r="AT337" s="1848"/>
      <c r="AU337" s="1848"/>
      <c r="AV337" s="1848"/>
      <c r="AW337" s="1848"/>
      <c r="AX337" s="1848"/>
      <c r="AY337" s="1848"/>
      <c r="AZ337" s="1848"/>
      <c r="BA337" s="1848"/>
      <c r="BB337" s="1848"/>
      <c r="BC337" s="1848"/>
      <c r="BD337" s="1848"/>
      <c r="BE337" s="1848"/>
      <c r="BF337" s="1848"/>
      <c r="BG337" s="1848"/>
      <c r="BH337" s="1848"/>
      <c r="BI337" s="1848"/>
      <c r="BJ337" s="1848"/>
      <c r="BK337" s="1848"/>
      <c r="BL337" s="1848"/>
      <c r="BM337" s="1848"/>
      <c r="BN337" s="1848"/>
      <c r="BO337" s="1848"/>
      <c r="BP337" s="1848"/>
      <c r="BQ337" s="1848"/>
      <c r="BR337" s="1848"/>
      <c r="BS337" s="1848"/>
      <c r="BT337" s="1848"/>
      <c r="BU337" s="1848"/>
      <c r="BV337" s="1848"/>
      <c r="BW337" s="1848"/>
      <c r="BX337" s="1848"/>
      <c r="BY337" s="1848"/>
      <c r="BZ337" s="1848"/>
      <c r="CA337" s="1848"/>
      <c r="CB337" s="1848"/>
      <c r="CC337" s="1848"/>
      <c r="CD337" s="1848"/>
      <c r="CE337" s="1848"/>
      <c r="CF337" s="1848"/>
      <c r="CG337" s="1848"/>
      <c r="CH337" s="1848"/>
      <c r="CJ337" s="1848"/>
      <c r="CK337" s="1848"/>
      <c r="CL337" s="1848"/>
      <c r="CM337" s="1848"/>
      <c r="CN337" s="1848"/>
      <c r="CO337" s="1848"/>
      <c r="CP337" s="1848"/>
      <c r="CQ337" s="1848"/>
    </row>
    <row r="338" spans="2:95">
      <c r="B338" s="1"/>
      <c r="C338" s="1"/>
      <c r="D338" s="1"/>
      <c r="E338" s="1"/>
      <c r="F338" s="1"/>
      <c r="G338" s="1"/>
      <c r="H338" s="1"/>
      <c r="I338" s="1"/>
      <c r="J338" s="1"/>
      <c r="K338" s="1848"/>
      <c r="L338" s="1848"/>
      <c r="M338" s="1848"/>
      <c r="N338" s="1848"/>
      <c r="O338" s="1848"/>
      <c r="P338" s="1848"/>
      <c r="Q338" s="1848"/>
      <c r="R338" s="1848"/>
      <c r="S338" s="1848"/>
      <c r="T338" s="1848"/>
      <c r="U338" s="1848"/>
      <c r="V338" s="1848"/>
      <c r="W338" s="1848"/>
      <c r="X338" s="1848"/>
      <c r="Y338" s="1848"/>
      <c r="Z338" s="1848"/>
      <c r="AA338" s="1848"/>
      <c r="AB338" s="1848"/>
      <c r="AC338" s="1848"/>
      <c r="AD338" s="1848"/>
      <c r="AE338" s="1848"/>
      <c r="AF338" s="1848"/>
      <c r="AG338" s="1848"/>
      <c r="AH338" s="1848"/>
      <c r="AI338" s="1848"/>
      <c r="AJ338" s="1848"/>
      <c r="AK338" s="1848"/>
      <c r="AL338" s="1848"/>
      <c r="AM338" s="1848"/>
      <c r="AN338" s="1848"/>
      <c r="AO338" s="1848"/>
      <c r="AP338" s="1848"/>
      <c r="AQ338" s="1848"/>
      <c r="AR338" s="1848"/>
      <c r="AS338" s="1848"/>
      <c r="AT338" s="1848"/>
      <c r="AU338" s="1848"/>
      <c r="AV338" s="1848"/>
      <c r="AW338" s="1848"/>
      <c r="AX338" s="1848"/>
      <c r="AY338" s="1848"/>
      <c r="AZ338" s="1848"/>
      <c r="BA338" s="1848"/>
      <c r="BB338" s="1848"/>
      <c r="BC338" s="1848"/>
      <c r="BD338" s="1848"/>
      <c r="BE338" s="1848"/>
      <c r="BF338" s="1848"/>
      <c r="BG338" s="1848"/>
      <c r="BH338" s="1848"/>
      <c r="BI338" s="1848"/>
      <c r="BJ338" s="1848"/>
      <c r="BK338" s="1848"/>
      <c r="BL338" s="1848"/>
      <c r="BM338" s="1848"/>
      <c r="BN338" s="1848"/>
      <c r="BO338" s="1848"/>
      <c r="BP338" s="1848"/>
      <c r="BQ338" s="1848"/>
      <c r="BR338" s="1848"/>
      <c r="BS338" s="1848"/>
      <c r="BT338" s="1848"/>
      <c r="BU338" s="1848"/>
      <c r="BV338" s="1848"/>
      <c r="BW338" s="1848"/>
      <c r="BX338" s="1848"/>
      <c r="BY338" s="1848"/>
      <c r="BZ338" s="1848"/>
      <c r="CA338" s="1848"/>
      <c r="CB338" s="1848"/>
      <c r="CC338" s="1848"/>
      <c r="CD338" s="1848"/>
      <c r="CE338" s="1848"/>
      <c r="CF338" s="1848"/>
      <c r="CG338" s="1848"/>
      <c r="CH338" s="1848"/>
      <c r="CJ338" s="1848"/>
      <c r="CK338" s="1848"/>
      <c r="CL338" s="1848"/>
      <c r="CM338" s="1848"/>
      <c r="CN338" s="1848"/>
      <c r="CO338" s="1848"/>
      <c r="CP338" s="1848"/>
      <c r="CQ338" s="1848"/>
    </row>
    <row r="339" spans="2:95">
      <c r="B339" s="1"/>
      <c r="C339" s="1"/>
      <c r="D339" s="1"/>
      <c r="E339" s="1"/>
      <c r="F339" s="1"/>
      <c r="G339" s="1"/>
      <c r="H339" s="1"/>
      <c r="I339" s="1"/>
      <c r="J339" s="1"/>
      <c r="K339" s="1848"/>
      <c r="L339" s="1848"/>
      <c r="M339" s="1848"/>
      <c r="N339" s="1848"/>
      <c r="O339" s="1848"/>
      <c r="P339" s="1848"/>
      <c r="Q339" s="1848"/>
      <c r="R339" s="1848"/>
      <c r="S339" s="1848"/>
      <c r="T339" s="1848"/>
      <c r="U339" s="1848"/>
      <c r="V339" s="1848"/>
      <c r="W339" s="1848"/>
      <c r="X339" s="1848"/>
      <c r="Y339" s="1848"/>
      <c r="Z339" s="1848"/>
      <c r="AA339" s="1848"/>
      <c r="AB339" s="1848"/>
      <c r="AC339" s="1848"/>
      <c r="AD339" s="1848"/>
      <c r="AE339" s="1848"/>
      <c r="AF339" s="1848"/>
      <c r="AG339" s="1848"/>
      <c r="AH339" s="1848"/>
      <c r="AI339" s="1848"/>
      <c r="AJ339" s="1848"/>
      <c r="AK339" s="1848"/>
      <c r="AL339" s="1848"/>
      <c r="AM339" s="1848"/>
      <c r="AN339" s="1848"/>
      <c r="AO339" s="1848"/>
      <c r="AP339" s="1848"/>
      <c r="AQ339" s="1848"/>
      <c r="AR339" s="1848"/>
      <c r="AS339" s="1848"/>
      <c r="AT339" s="1848"/>
      <c r="AU339" s="1848"/>
      <c r="AV339" s="1848"/>
      <c r="AW339" s="1848"/>
      <c r="AX339" s="1848"/>
      <c r="AY339" s="1848"/>
      <c r="AZ339" s="1848"/>
      <c r="BA339" s="1848"/>
      <c r="BB339" s="1848"/>
      <c r="BC339" s="1848"/>
      <c r="BD339" s="1848"/>
      <c r="BE339" s="1848"/>
      <c r="BF339" s="1848"/>
      <c r="BG339" s="1848"/>
      <c r="BH339" s="1848"/>
      <c r="BI339" s="1848"/>
      <c r="BJ339" s="1848"/>
      <c r="BK339" s="1848"/>
      <c r="BL339" s="1848"/>
      <c r="BM339" s="1848"/>
      <c r="BN339" s="1848"/>
      <c r="BO339" s="1848"/>
      <c r="BP339" s="1848"/>
      <c r="BQ339" s="1848"/>
      <c r="BR339" s="1848"/>
      <c r="BS339" s="1848"/>
      <c r="BT339" s="1848"/>
      <c r="BU339" s="1848"/>
      <c r="BV339" s="1848"/>
      <c r="BW339" s="1848"/>
      <c r="BX339" s="1848"/>
      <c r="BY339" s="1848"/>
      <c r="BZ339" s="1848"/>
      <c r="CA339" s="1848"/>
      <c r="CB339" s="1848"/>
      <c r="CC339" s="1848"/>
      <c r="CD339" s="1848"/>
      <c r="CE339" s="1848"/>
      <c r="CF339" s="1848"/>
      <c r="CG339" s="1848"/>
      <c r="CH339" s="1848"/>
      <c r="CJ339" s="1848"/>
      <c r="CK339" s="1848"/>
      <c r="CL339" s="1848"/>
      <c r="CM339" s="1848"/>
      <c r="CN339" s="1848"/>
      <c r="CO339" s="1848"/>
      <c r="CP339" s="1848"/>
      <c r="CQ339" s="1848"/>
    </row>
    <row r="340" spans="2:95">
      <c r="B340" s="1"/>
      <c r="C340" s="1"/>
      <c r="D340" s="1"/>
      <c r="E340" s="1"/>
      <c r="F340" s="1"/>
      <c r="G340" s="1"/>
      <c r="H340" s="1"/>
      <c r="I340" s="1"/>
      <c r="J340" s="1"/>
      <c r="K340" s="1848"/>
      <c r="L340" s="1848"/>
      <c r="M340" s="1848"/>
      <c r="N340" s="1848"/>
      <c r="O340" s="1848"/>
      <c r="P340" s="1848"/>
      <c r="Q340" s="1848"/>
      <c r="R340" s="1848"/>
      <c r="S340" s="1848"/>
      <c r="T340" s="1848"/>
      <c r="U340" s="1848"/>
      <c r="V340" s="1848"/>
      <c r="W340" s="1848"/>
      <c r="X340" s="1848"/>
      <c r="Y340" s="1848"/>
      <c r="Z340" s="1848"/>
      <c r="AA340" s="1848"/>
      <c r="AB340" s="1848"/>
      <c r="AC340" s="1848"/>
      <c r="AD340" s="1848"/>
      <c r="AE340" s="1848"/>
      <c r="AF340" s="1848"/>
      <c r="AG340" s="1848"/>
      <c r="AH340" s="1848"/>
      <c r="AI340" s="1848"/>
      <c r="AJ340" s="1848"/>
      <c r="AK340" s="1848"/>
      <c r="AL340" s="1848"/>
      <c r="AM340" s="1848"/>
      <c r="AN340" s="1848"/>
      <c r="AO340" s="1848"/>
      <c r="AP340" s="1848"/>
      <c r="AQ340" s="1848"/>
      <c r="AR340" s="1848"/>
      <c r="AS340" s="1848"/>
      <c r="AT340" s="1848"/>
      <c r="AU340" s="1848"/>
      <c r="AV340" s="1848"/>
      <c r="AW340" s="1848"/>
      <c r="AX340" s="1848"/>
      <c r="AY340" s="1848"/>
      <c r="AZ340" s="1848"/>
      <c r="BA340" s="1848"/>
      <c r="BB340" s="1848"/>
      <c r="BC340" s="1848"/>
      <c r="BD340" s="1848"/>
      <c r="BE340" s="1848"/>
      <c r="BF340" s="1848"/>
      <c r="BG340" s="1848"/>
      <c r="BH340" s="1848"/>
      <c r="BI340" s="1848"/>
      <c r="BJ340" s="1848"/>
      <c r="BK340" s="1848"/>
      <c r="BL340" s="1848"/>
      <c r="BM340" s="1848"/>
      <c r="BN340" s="1848"/>
      <c r="BO340" s="1848"/>
      <c r="BP340" s="1848"/>
      <c r="BQ340" s="1848"/>
      <c r="BR340" s="1848"/>
      <c r="BS340" s="1848"/>
      <c r="BT340" s="1848"/>
      <c r="BU340" s="1848"/>
      <c r="BV340" s="1848"/>
      <c r="BW340" s="1848"/>
      <c r="BX340" s="1848"/>
      <c r="BY340" s="1848"/>
      <c r="BZ340" s="1848"/>
      <c r="CA340" s="1848"/>
      <c r="CB340" s="1848"/>
      <c r="CC340" s="1848"/>
      <c r="CD340" s="1848"/>
      <c r="CE340" s="1848"/>
      <c r="CF340" s="1848"/>
      <c r="CG340" s="1848"/>
      <c r="CH340" s="1848"/>
      <c r="CJ340" s="1848"/>
      <c r="CK340" s="1848"/>
      <c r="CL340" s="1848"/>
      <c r="CM340" s="1848"/>
      <c r="CN340" s="1848"/>
      <c r="CO340" s="1848"/>
      <c r="CP340" s="1848"/>
      <c r="CQ340" s="1848"/>
    </row>
    <row r="341" spans="2:95">
      <c r="B341" s="1"/>
      <c r="C341" s="1"/>
      <c r="D341" s="1"/>
      <c r="E341" s="1"/>
      <c r="F341" s="1"/>
      <c r="G341" s="1"/>
      <c r="H341" s="1"/>
      <c r="I341" s="1"/>
      <c r="J341" s="1"/>
      <c r="K341" s="1848"/>
      <c r="L341" s="1848"/>
      <c r="M341" s="1848"/>
      <c r="N341" s="1848"/>
      <c r="O341" s="1848"/>
      <c r="P341" s="1848"/>
      <c r="Q341" s="1848"/>
      <c r="R341" s="1848"/>
      <c r="S341" s="1848"/>
      <c r="T341" s="1848"/>
      <c r="U341" s="1848"/>
      <c r="V341" s="1848"/>
      <c r="W341" s="1848"/>
      <c r="X341" s="1848"/>
      <c r="Y341" s="1848"/>
      <c r="Z341" s="1848"/>
      <c r="AA341" s="1848"/>
      <c r="AB341" s="1848"/>
      <c r="AC341" s="1848"/>
      <c r="AD341" s="1848"/>
      <c r="AE341" s="1848"/>
      <c r="AF341" s="1848"/>
      <c r="AG341" s="1848"/>
      <c r="AH341" s="1848"/>
      <c r="AI341" s="1848"/>
      <c r="AJ341" s="1848"/>
      <c r="AK341" s="1848"/>
      <c r="AL341" s="1848"/>
      <c r="AM341" s="1848"/>
      <c r="AN341" s="1848"/>
      <c r="AO341" s="1848"/>
      <c r="AP341" s="1848"/>
      <c r="AQ341" s="1848"/>
      <c r="AR341" s="1848"/>
      <c r="AS341" s="1848"/>
      <c r="AT341" s="1848"/>
      <c r="AU341" s="1848"/>
      <c r="AV341" s="1848"/>
      <c r="AW341" s="1848"/>
      <c r="AX341" s="1848"/>
      <c r="AY341" s="1848"/>
      <c r="AZ341" s="1848"/>
      <c r="BA341" s="1848"/>
      <c r="BB341" s="1848"/>
      <c r="BC341" s="1848"/>
      <c r="BD341" s="1848"/>
      <c r="BE341" s="1848"/>
      <c r="BF341" s="1848"/>
      <c r="BG341" s="1848"/>
      <c r="BH341" s="1848"/>
      <c r="BI341" s="1848"/>
      <c r="BJ341" s="1848"/>
      <c r="BK341" s="1848"/>
      <c r="BL341" s="1848"/>
      <c r="BM341" s="1848"/>
      <c r="BN341" s="1848"/>
      <c r="BO341" s="1848"/>
      <c r="BP341" s="1848"/>
      <c r="BQ341" s="1848"/>
      <c r="BR341" s="1848"/>
      <c r="BS341" s="1848"/>
      <c r="BT341" s="1848"/>
      <c r="BU341" s="1848"/>
      <c r="BV341" s="1848"/>
      <c r="BW341" s="1848"/>
      <c r="BX341" s="1848"/>
      <c r="BY341" s="1848"/>
      <c r="BZ341" s="1848"/>
      <c r="CA341" s="1848"/>
      <c r="CB341" s="1848"/>
      <c r="CC341" s="1848"/>
      <c r="CD341" s="1848"/>
      <c r="CE341" s="1848"/>
      <c r="CF341" s="1848"/>
      <c r="CG341" s="1848"/>
      <c r="CH341" s="1848"/>
      <c r="CJ341" s="1848"/>
      <c r="CK341" s="1848"/>
      <c r="CL341" s="1848"/>
      <c r="CM341" s="1848"/>
      <c r="CN341" s="1848"/>
      <c r="CO341" s="1848"/>
      <c r="CP341" s="1848"/>
      <c r="CQ341" s="1848"/>
    </row>
    <row r="342" spans="2:95">
      <c r="B342" s="1"/>
      <c r="C342" s="1"/>
      <c r="D342" s="1"/>
      <c r="E342" s="1"/>
      <c r="F342" s="1"/>
      <c r="G342" s="1"/>
      <c r="H342" s="1"/>
      <c r="I342" s="1"/>
      <c r="J342" s="1"/>
      <c r="K342" s="1848"/>
      <c r="L342" s="1848"/>
      <c r="M342" s="1848"/>
      <c r="N342" s="1848"/>
      <c r="O342" s="1848"/>
      <c r="P342" s="1848"/>
      <c r="Q342" s="1848"/>
      <c r="R342" s="1848"/>
      <c r="S342" s="1848"/>
      <c r="T342" s="1848"/>
      <c r="U342" s="1848"/>
      <c r="V342" s="1848"/>
      <c r="W342" s="1848"/>
      <c r="X342" s="1848"/>
      <c r="Y342" s="1848"/>
      <c r="Z342" s="1848"/>
      <c r="AA342" s="1848"/>
      <c r="AB342" s="1848"/>
      <c r="AC342" s="1848"/>
      <c r="AD342" s="1848"/>
      <c r="AE342" s="1848"/>
      <c r="AF342" s="1848"/>
      <c r="AG342" s="1848"/>
      <c r="AH342" s="1848"/>
      <c r="AI342" s="1848"/>
      <c r="AJ342" s="1848"/>
      <c r="AK342" s="1848"/>
      <c r="AL342" s="1848"/>
      <c r="AM342" s="1848"/>
      <c r="AN342" s="1848"/>
      <c r="AO342" s="1848"/>
      <c r="AP342" s="1848"/>
      <c r="AQ342" s="1848"/>
      <c r="AR342" s="1848"/>
      <c r="AS342" s="1848"/>
      <c r="AT342" s="1848"/>
      <c r="AU342" s="1848"/>
      <c r="AV342" s="1848"/>
      <c r="AW342" s="1848"/>
      <c r="AX342" s="1848"/>
      <c r="AY342" s="1848"/>
      <c r="AZ342" s="1848"/>
      <c r="BA342" s="1848"/>
      <c r="BB342" s="1848"/>
      <c r="BC342" s="1848"/>
      <c r="BD342" s="1848"/>
      <c r="BE342" s="1848"/>
      <c r="BF342" s="1848"/>
      <c r="BG342" s="1848"/>
      <c r="BH342" s="1848"/>
      <c r="BI342" s="1848"/>
      <c r="BJ342" s="1848"/>
      <c r="BK342" s="1848"/>
      <c r="BL342" s="1848"/>
      <c r="BM342" s="1848"/>
      <c r="BN342" s="1848"/>
      <c r="BO342" s="1848"/>
      <c r="BP342" s="1848"/>
      <c r="BQ342" s="1848"/>
      <c r="BR342" s="1848"/>
      <c r="BS342" s="1848"/>
      <c r="BT342" s="1848"/>
      <c r="BU342" s="1848"/>
      <c r="BV342" s="1848"/>
      <c r="BW342" s="1848"/>
      <c r="BX342" s="1848"/>
      <c r="BY342" s="1848"/>
      <c r="BZ342" s="1848"/>
      <c r="CA342" s="1848"/>
      <c r="CB342" s="1848"/>
      <c r="CC342" s="1848"/>
      <c r="CD342" s="1848"/>
      <c r="CE342" s="1848"/>
      <c r="CF342" s="1848"/>
      <c r="CG342" s="1848"/>
      <c r="CH342" s="1848"/>
      <c r="CJ342" s="1848"/>
      <c r="CK342" s="1848"/>
      <c r="CL342" s="1848"/>
      <c r="CM342" s="1848"/>
      <c r="CN342" s="1848"/>
      <c r="CO342" s="1848"/>
      <c r="CP342" s="1848"/>
      <c r="CQ342" s="1848"/>
    </row>
    <row r="343" spans="2:95">
      <c r="B343" s="1"/>
      <c r="C343" s="1"/>
      <c r="D343" s="1"/>
      <c r="E343" s="1"/>
      <c r="F343" s="1"/>
      <c r="G343" s="1"/>
      <c r="H343" s="1"/>
      <c r="I343" s="1"/>
      <c r="J343" s="1"/>
      <c r="K343" s="1848"/>
      <c r="L343" s="1848"/>
      <c r="M343" s="1848"/>
      <c r="N343" s="1848"/>
      <c r="O343" s="1848"/>
      <c r="P343" s="1848"/>
      <c r="Q343" s="1848"/>
      <c r="R343" s="1848"/>
      <c r="S343" s="1848"/>
      <c r="T343" s="1848"/>
      <c r="U343" s="1848"/>
      <c r="V343" s="1848"/>
      <c r="W343" s="1848"/>
      <c r="X343" s="1848"/>
      <c r="Y343" s="1848"/>
      <c r="Z343" s="1848"/>
      <c r="AA343" s="1848"/>
      <c r="AB343" s="1848"/>
      <c r="AC343" s="1848"/>
      <c r="AD343" s="1848"/>
      <c r="AE343" s="1848"/>
      <c r="AF343" s="1848"/>
      <c r="AG343" s="1848"/>
      <c r="AH343" s="1848"/>
      <c r="AI343" s="1848"/>
      <c r="AJ343" s="1848"/>
      <c r="AK343" s="1848"/>
      <c r="AL343" s="1848"/>
      <c r="AM343" s="1848"/>
      <c r="AN343" s="1848"/>
      <c r="AO343" s="1848"/>
      <c r="AP343" s="1848"/>
      <c r="AQ343" s="1848"/>
      <c r="AR343" s="1848"/>
      <c r="AS343" s="1848"/>
      <c r="AT343" s="1848"/>
      <c r="AU343" s="1848"/>
      <c r="AV343" s="1848"/>
      <c r="AW343" s="1848"/>
      <c r="AX343" s="1848"/>
      <c r="AY343" s="1848"/>
      <c r="AZ343" s="1848"/>
      <c r="BA343" s="1848"/>
      <c r="BB343" s="1848"/>
      <c r="BC343" s="1848"/>
      <c r="BD343" s="1848"/>
      <c r="BE343" s="1848"/>
      <c r="BF343" s="1848"/>
      <c r="BG343" s="1848"/>
      <c r="BH343" s="1848"/>
      <c r="BI343" s="1848"/>
      <c r="BJ343" s="1848"/>
      <c r="BK343" s="1848"/>
      <c r="BL343" s="1848"/>
      <c r="BM343" s="1848"/>
      <c r="BN343" s="1848"/>
      <c r="BO343" s="1848"/>
      <c r="BP343" s="1848"/>
      <c r="BQ343" s="1848"/>
      <c r="BR343" s="1848"/>
      <c r="BS343" s="1848"/>
      <c r="BT343" s="1848"/>
      <c r="BU343" s="1848"/>
      <c r="BV343" s="1848"/>
      <c r="BW343" s="1848"/>
      <c r="BX343" s="1848"/>
      <c r="BY343" s="1848"/>
      <c r="BZ343" s="1848"/>
      <c r="CA343" s="1848"/>
      <c r="CB343" s="1848"/>
      <c r="CC343" s="1848"/>
      <c r="CD343" s="1848"/>
      <c r="CE343" s="1848"/>
      <c r="CF343" s="1848"/>
      <c r="CG343" s="1848"/>
      <c r="CH343" s="1848"/>
      <c r="CJ343" s="1848"/>
      <c r="CK343" s="1848"/>
      <c r="CL343" s="1848"/>
      <c r="CM343" s="1848"/>
      <c r="CN343" s="1848"/>
      <c r="CO343" s="1848"/>
      <c r="CP343" s="1848"/>
      <c r="CQ343" s="1848"/>
    </row>
    <row r="344" spans="2:95">
      <c r="B344" s="1"/>
      <c r="C344" s="1"/>
      <c r="D344" s="1"/>
      <c r="E344" s="1"/>
      <c r="F344" s="1"/>
      <c r="G344" s="1"/>
      <c r="H344" s="1"/>
      <c r="I344" s="1"/>
      <c r="J344" s="1"/>
      <c r="K344" s="1848"/>
      <c r="L344" s="1848"/>
      <c r="M344" s="1848"/>
      <c r="N344" s="1848"/>
      <c r="O344" s="1848"/>
      <c r="P344" s="1848"/>
      <c r="Q344" s="1848"/>
      <c r="R344" s="1848"/>
      <c r="S344" s="1848"/>
      <c r="T344" s="1848"/>
      <c r="U344" s="1848"/>
      <c r="V344" s="1848"/>
      <c r="W344" s="1848"/>
      <c r="X344" s="1848"/>
      <c r="Y344" s="1848"/>
      <c r="Z344" s="1848"/>
      <c r="AA344" s="1848"/>
      <c r="AB344" s="1848"/>
      <c r="AC344" s="1848"/>
      <c r="AD344" s="1848"/>
      <c r="AE344" s="1848"/>
      <c r="AF344" s="1848"/>
      <c r="AG344" s="1848"/>
      <c r="AH344" s="1848"/>
      <c r="AI344" s="1848"/>
      <c r="AJ344" s="1848"/>
      <c r="AK344" s="1848"/>
      <c r="AL344" s="1848"/>
      <c r="AM344" s="1848"/>
      <c r="AN344" s="1848"/>
      <c r="AO344" s="1848"/>
      <c r="AP344" s="1848"/>
      <c r="AQ344" s="1848"/>
      <c r="AR344" s="1848"/>
      <c r="AS344" s="1848"/>
      <c r="AT344" s="1848"/>
      <c r="AU344" s="1848"/>
      <c r="AV344" s="1848"/>
      <c r="AW344" s="1848"/>
      <c r="AX344" s="1848"/>
      <c r="AY344" s="1848"/>
      <c r="AZ344" s="1848"/>
      <c r="BA344" s="1848"/>
      <c r="BB344" s="1848"/>
      <c r="BC344" s="1848"/>
      <c r="BD344" s="1848"/>
      <c r="BE344" s="1848"/>
      <c r="BF344" s="1848"/>
      <c r="BG344" s="1848"/>
      <c r="BH344" s="1848"/>
      <c r="BI344" s="1848"/>
      <c r="BJ344" s="1848"/>
      <c r="BK344" s="1848"/>
      <c r="BL344" s="1848"/>
      <c r="BM344" s="1848"/>
      <c r="BN344" s="1848"/>
      <c r="BO344" s="1848"/>
      <c r="BP344" s="1848"/>
      <c r="BQ344" s="1848"/>
      <c r="BR344" s="1848"/>
      <c r="BS344" s="1848"/>
      <c r="BT344" s="1848"/>
      <c r="BU344" s="1848"/>
      <c r="BV344" s="1848"/>
      <c r="BW344" s="1848"/>
      <c r="BX344" s="1848"/>
      <c r="BY344" s="1848"/>
      <c r="BZ344" s="1848"/>
      <c r="CA344" s="1848"/>
      <c r="CB344" s="1848"/>
      <c r="CC344" s="1848"/>
      <c r="CD344" s="1848"/>
      <c r="CE344" s="1848"/>
      <c r="CF344" s="1848"/>
      <c r="CG344" s="1848"/>
      <c r="CH344" s="1848"/>
      <c r="CJ344" s="1848"/>
      <c r="CK344" s="1848"/>
      <c r="CL344" s="1848"/>
      <c r="CM344" s="1848"/>
      <c r="CN344" s="1848"/>
      <c r="CO344" s="1848"/>
      <c r="CP344" s="1848"/>
      <c r="CQ344" s="1848"/>
    </row>
    <row r="345" spans="2:95">
      <c r="B345" s="1"/>
      <c r="C345" s="1"/>
      <c r="D345" s="1"/>
      <c r="E345" s="1"/>
      <c r="F345" s="1"/>
      <c r="G345" s="1"/>
      <c r="H345" s="1"/>
      <c r="I345" s="1"/>
      <c r="J345" s="1"/>
      <c r="K345" s="1848"/>
      <c r="L345" s="1848"/>
      <c r="M345" s="1848"/>
      <c r="N345" s="1848"/>
      <c r="O345" s="1848"/>
      <c r="P345" s="1848"/>
      <c r="Q345" s="1848"/>
      <c r="R345" s="1848"/>
      <c r="S345" s="1848"/>
      <c r="T345" s="1848"/>
      <c r="U345" s="1848"/>
      <c r="V345" s="1848"/>
      <c r="W345" s="1848"/>
      <c r="X345" s="1848"/>
      <c r="Y345" s="1848"/>
      <c r="Z345" s="1848"/>
      <c r="AA345" s="1848"/>
      <c r="AB345" s="1848"/>
      <c r="AC345" s="1848"/>
      <c r="AD345" s="1848"/>
      <c r="AE345" s="1848"/>
      <c r="AF345" s="1848"/>
      <c r="AG345" s="1848"/>
      <c r="AH345" s="1848"/>
      <c r="AI345" s="1848"/>
      <c r="AJ345" s="1848"/>
      <c r="AK345" s="1848"/>
      <c r="AL345" s="1848"/>
      <c r="AM345" s="1848"/>
      <c r="AN345" s="1848"/>
      <c r="AO345" s="1848"/>
      <c r="AP345" s="1848"/>
      <c r="AQ345" s="1848"/>
      <c r="AR345" s="1848"/>
      <c r="AS345" s="1848"/>
      <c r="AT345" s="1848"/>
      <c r="AU345" s="1848"/>
      <c r="AV345" s="1848"/>
      <c r="AW345" s="1848"/>
      <c r="AX345" s="1848"/>
      <c r="AY345" s="1848"/>
      <c r="AZ345" s="1848"/>
      <c r="BA345" s="1848"/>
      <c r="BB345" s="1848"/>
      <c r="BC345" s="1848"/>
      <c r="BD345" s="1848"/>
      <c r="BE345" s="1848"/>
      <c r="BF345" s="1848"/>
      <c r="BG345" s="1848"/>
      <c r="BH345" s="1848"/>
      <c r="BI345" s="1848"/>
      <c r="BJ345" s="1848"/>
      <c r="BK345" s="1848"/>
      <c r="BL345" s="1848"/>
      <c r="BM345" s="1848"/>
      <c r="BN345" s="1848"/>
      <c r="BO345" s="1848"/>
      <c r="BP345" s="1848"/>
      <c r="BQ345" s="1848"/>
      <c r="BR345" s="1848"/>
      <c r="BS345" s="1848"/>
      <c r="BT345" s="1848"/>
      <c r="BU345" s="1848"/>
      <c r="BV345" s="1848"/>
      <c r="BW345" s="1848"/>
      <c r="BX345" s="1848"/>
      <c r="BY345" s="1848"/>
      <c r="BZ345" s="1848"/>
      <c r="CA345" s="1848"/>
      <c r="CB345" s="1848"/>
      <c r="CC345" s="1848"/>
      <c r="CD345" s="1848"/>
      <c r="CE345" s="1848"/>
      <c r="CF345" s="1848"/>
      <c r="CG345" s="1848"/>
      <c r="CH345" s="1848"/>
      <c r="CJ345" s="1848"/>
      <c r="CK345" s="1848"/>
      <c r="CL345" s="1848"/>
      <c r="CM345" s="1848"/>
      <c r="CN345" s="1848"/>
      <c r="CO345" s="1848"/>
      <c r="CP345" s="1848"/>
      <c r="CQ345" s="1848"/>
    </row>
    <row r="346" spans="2:95">
      <c r="B346" s="1"/>
      <c r="C346" s="1"/>
      <c r="D346" s="1"/>
      <c r="E346" s="1"/>
      <c r="F346" s="1"/>
      <c r="G346" s="1"/>
      <c r="H346" s="1"/>
      <c r="I346" s="1"/>
      <c r="J346" s="1"/>
      <c r="K346" s="1848"/>
      <c r="L346" s="1848"/>
      <c r="M346" s="1848"/>
      <c r="N346" s="1848"/>
      <c r="O346" s="1848"/>
      <c r="P346" s="1848"/>
      <c r="Q346" s="1848"/>
      <c r="R346" s="1848"/>
      <c r="S346" s="1848"/>
      <c r="T346" s="1848"/>
      <c r="U346" s="1848"/>
      <c r="V346" s="1848"/>
      <c r="W346" s="1848"/>
      <c r="X346" s="1848"/>
      <c r="Y346" s="1848"/>
      <c r="Z346" s="1848"/>
      <c r="AA346" s="1848"/>
      <c r="AB346" s="1848"/>
      <c r="AC346" s="1848"/>
      <c r="AD346" s="1848"/>
      <c r="AE346" s="1848"/>
      <c r="AF346" s="1848"/>
      <c r="AG346" s="1848"/>
      <c r="AH346" s="1848"/>
      <c r="AI346" s="1848"/>
      <c r="AJ346" s="1848"/>
      <c r="AK346" s="1848"/>
      <c r="AL346" s="1848"/>
      <c r="AM346" s="1848"/>
      <c r="AN346" s="1848"/>
      <c r="AO346" s="1848"/>
      <c r="AP346" s="1848"/>
      <c r="AQ346" s="1848"/>
      <c r="AR346" s="1848"/>
      <c r="AS346" s="1848"/>
      <c r="AT346" s="1848"/>
      <c r="AU346" s="1848"/>
      <c r="AV346" s="1848"/>
      <c r="AW346" s="1848"/>
      <c r="AX346" s="1848"/>
      <c r="AY346" s="1848"/>
      <c r="AZ346" s="1848"/>
      <c r="BA346" s="1848"/>
      <c r="BB346" s="1848"/>
      <c r="BC346" s="1848"/>
      <c r="BD346" s="1848"/>
      <c r="BE346" s="1848"/>
      <c r="BF346" s="1848"/>
      <c r="BG346" s="1848"/>
      <c r="BH346" s="1848"/>
      <c r="BI346" s="1848"/>
      <c r="BJ346" s="1848"/>
      <c r="BK346" s="1848"/>
      <c r="BL346" s="1848"/>
      <c r="BM346" s="1848"/>
      <c r="BN346" s="1848"/>
      <c r="BO346" s="1848"/>
      <c r="BP346" s="1848"/>
      <c r="BQ346" s="1848"/>
      <c r="BR346" s="1848"/>
      <c r="BS346" s="1848"/>
      <c r="BT346" s="1848"/>
      <c r="BU346" s="1848"/>
      <c r="BV346" s="1848"/>
      <c r="BW346" s="1848"/>
      <c r="BX346" s="1848"/>
      <c r="BY346" s="1848"/>
      <c r="BZ346" s="1848"/>
      <c r="CA346" s="1848"/>
      <c r="CB346" s="1848"/>
      <c r="CC346" s="1848"/>
      <c r="CD346" s="1848"/>
      <c r="CE346" s="1848"/>
      <c r="CF346" s="1848"/>
      <c r="CG346" s="1848"/>
      <c r="CH346" s="1848"/>
      <c r="CJ346" s="1848"/>
      <c r="CK346" s="1848"/>
      <c r="CL346" s="1848"/>
      <c r="CM346" s="1848"/>
      <c r="CN346" s="1848"/>
      <c r="CO346" s="1848"/>
      <c r="CP346" s="1848"/>
      <c r="CQ346" s="1848"/>
    </row>
    <row r="347" spans="2:95">
      <c r="B347" s="1"/>
      <c r="C347" s="1"/>
      <c r="D347" s="1"/>
      <c r="E347" s="1"/>
      <c r="F347" s="1"/>
      <c r="G347" s="1"/>
      <c r="H347" s="1"/>
      <c r="I347" s="1"/>
      <c r="J347" s="1"/>
      <c r="K347" s="1848"/>
      <c r="L347" s="1848"/>
      <c r="M347" s="1848"/>
      <c r="N347" s="1848"/>
      <c r="O347" s="1848"/>
      <c r="P347" s="1848"/>
      <c r="Q347" s="1848"/>
      <c r="R347" s="1848"/>
      <c r="S347" s="1848"/>
      <c r="T347" s="1848"/>
      <c r="U347" s="1848"/>
      <c r="V347" s="1848"/>
      <c r="W347" s="1848"/>
      <c r="X347" s="1848"/>
      <c r="Y347" s="1848"/>
      <c r="Z347" s="1848"/>
      <c r="AA347" s="1848"/>
      <c r="AB347" s="1848"/>
      <c r="AC347" s="1848"/>
      <c r="AD347" s="1848"/>
      <c r="AE347" s="1848"/>
      <c r="AF347" s="1848"/>
      <c r="AG347" s="1848"/>
      <c r="AH347" s="1848"/>
      <c r="AI347" s="1848"/>
      <c r="AJ347" s="1848"/>
      <c r="AK347" s="1848"/>
      <c r="AL347" s="1848"/>
      <c r="AM347" s="1848"/>
      <c r="AN347" s="1848"/>
      <c r="AO347" s="1848"/>
      <c r="AP347" s="1848"/>
      <c r="AQ347" s="1848"/>
      <c r="AR347" s="1848"/>
      <c r="AS347" s="1848"/>
      <c r="AT347" s="1848"/>
      <c r="AU347" s="1848"/>
      <c r="AV347" s="1848"/>
      <c r="AW347" s="1848"/>
      <c r="AX347" s="1848"/>
      <c r="AY347" s="1848"/>
      <c r="AZ347" s="1848"/>
      <c r="BA347" s="1848"/>
      <c r="BB347" s="1848"/>
      <c r="BC347" s="1848"/>
      <c r="BD347" s="1848"/>
      <c r="BE347" s="1848"/>
      <c r="BF347" s="1848"/>
      <c r="BG347" s="1848"/>
      <c r="BH347" s="1848"/>
      <c r="BI347" s="1848"/>
      <c r="BJ347" s="1848"/>
      <c r="BK347" s="1848"/>
      <c r="BL347" s="1848"/>
      <c r="BM347" s="1848"/>
      <c r="BN347" s="1848"/>
      <c r="BO347" s="1848"/>
      <c r="BP347" s="1848"/>
      <c r="BQ347" s="1848"/>
      <c r="BR347" s="1848"/>
      <c r="BS347" s="1848"/>
      <c r="BT347" s="1848"/>
      <c r="BU347" s="1848"/>
      <c r="BV347" s="1848"/>
      <c r="BW347" s="1848"/>
      <c r="BX347" s="1848"/>
      <c r="BY347" s="1848"/>
      <c r="BZ347" s="1848"/>
      <c r="CA347" s="1848"/>
      <c r="CB347" s="1848"/>
      <c r="CC347" s="1848"/>
      <c r="CD347" s="1848"/>
      <c r="CE347" s="1848"/>
      <c r="CF347" s="1848"/>
      <c r="CG347" s="1848"/>
      <c r="CH347" s="1848"/>
      <c r="CJ347" s="1848"/>
      <c r="CK347" s="1848"/>
      <c r="CL347" s="1848"/>
      <c r="CM347" s="1848"/>
      <c r="CN347" s="1848"/>
      <c r="CO347" s="1848"/>
      <c r="CP347" s="1848"/>
      <c r="CQ347" s="1848"/>
    </row>
    <row r="348" spans="2:95">
      <c r="B348" s="1"/>
      <c r="C348" s="1"/>
      <c r="D348" s="1"/>
      <c r="E348" s="1"/>
      <c r="F348" s="1"/>
      <c r="G348" s="1"/>
      <c r="H348" s="1"/>
      <c r="I348" s="1"/>
      <c r="J348" s="1"/>
      <c r="K348" s="1848"/>
      <c r="L348" s="1848"/>
      <c r="M348" s="1848"/>
      <c r="N348" s="1848"/>
      <c r="O348" s="1848"/>
      <c r="P348" s="1848"/>
      <c r="Q348" s="1848"/>
      <c r="R348" s="1848"/>
      <c r="S348" s="1848"/>
      <c r="T348" s="1848"/>
      <c r="U348" s="1848"/>
      <c r="V348" s="1848"/>
      <c r="W348" s="1848"/>
      <c r="X348" s="1848"/>
      <c r="Y348" s="1848"/>
      <c r="Z348" s="1848"/>
      <c r="AA348" s="1848"/>
      <c r="AB348" s="1848"/>
      <c r="AC348" s="1848"/>
      <c r="AD348" s="1848"/>
      <c r="AE348" s="1848"/>
      <c r="AF348" s="1848"/>
      <c r="AG348" s="1848"/>
      <c r="AH348" s="1848"/>
      <c r="AI348" s="1848"/>
      <c r="AJ348" s="1848"/>
      <c r="AK348" s="1848"/>
      <c r="AL348" s="1848"/>
      <c r="AM348" s="1848"/>
      <c r="AN348" s="1848"/>
      <c r="AO348" s="1848"/>
      <c r="AP348" s="1848"/>
      <c r="AQ348" s="1848"/>
      <c r="AR348" s="1848"/>
      <c r="AS348" s="1848"/>
      <c r="AT348" s="1848"/>
      <c r="AU348" s="1848"/>
      <c r="AV348" s="1848"/>
      <c r="AW348" s="1848"/>
      <c r="AX348" s="1848"/>
      <c r="AY348" s="1848"/>
      <c r="AZ348" s="1848"/>
      <c r="BA348" s="1848"/>
      <c r="BB348" s="1848"/>
      <c r="BC348" s="1848"/>
      <c r="BD348" s="1848"/>
      <c r="BE348" s="1848"/>
      <c r="BF348" s="1848"/>
      <c r="BG348" s="1848"/>
      <c r="BH348" s="1848"/>
      <c r="BI348" s="1848"/>
      <c r="BJ348" s="1848"/>
      <c r="BK348" s="1848"/>
      <c r="BL348" s="1848"/>
      <c r="BM348" s="1848"/>
      <c r="BN348" s="1848"/>
      <c r="BO348" s="1848"/>
      <c r="BP348" s="1848"/>
      <c r="BQ348" s="1848"/>
      <c r="BR348" s="1848"/>
      <c r="BS348" s="1848"/>
      <c r="BT348" s="1848"/>
      <c r="BU348" s="1848"/>
      <c r="BV348" s="1848"/>
      <c r="BW348" s="1848"/>
      <c r="BX348" s="1848"/>
      <c r="BY348" s="1848"/>
      <c r="BZ348" s="1848"/>
      <c r="CA348" s="1848"/>
      <c r="CB348" s="1848"/>
      <c r="CC348" s="1848"/>
      <c r="CD348" s="1848"/>
      <c r="CE348" s="1848"/>
      <c r="CF348" s="1848"/>
      <c r="CG348" s="1848"/>
      <c r="CH348" s="1848"/>
      <c r="CJ348" s="1848"/>
      <c r="CK348" s="1848"/>
      <c r="CL348" s="1848"/>
      <c r="CM348" s="1848"/>
      <c r="CN348" s="1848"/>
      <c r="CO348" s="1848"/>
      <c r="CP348" s="1848"/>
      <c r="CQ348" s="1848"/>
    </row>
    <row r="349" spans="2:95">
      <c r="B349" s="1"/>
      <c r="C349" s="1"/>
      <c r="D349" s="1"/>
      <c r="E349" s="1"/>
      <c r="F349" s="1"/>
      <c r="G349" s="1"/>
      <c r="H349" s="1"/>
      <c r="I349" s="1"/>
      <c r="J349" s="1"/>
      <c r="K349" s="1848"/>
      <c r="L349" s="1848"/>
      <c r="M349" s="1848"/>
      <c r="N349" s="1848"/>
      <c r="O349" s="1848"/>
      <c r="P349" s="1848"/>
      <c r="Q349" s="1848"/>
      <c r="R349" s="1848"/>
      <c r="S349" s="1848"/>
      <c r="T349" s="1848"/>
      <c r="U349" s="1848"/>
      <c r="V349" s="1848"/>
      <c r="W349" s="1848"/>
      <c r="X349" s="1848"/>
      <c r="Y349" s="1848"/>
      <c r="Z349" s="1848"/>
      <c r="AA349" s="1848"/>
      <c r="AB349" s="1848"/>
      <c r="AC349" s="1848"/>
      <c r="AD349" s="1848"/>
      <c r="AE349" s="1848"/>
      <c r="AF349" s="1848"/>
      <c r="AG349" s="1848"/>
      <c r="AH349" s="1848"/>
      <c r="AI349" s="1848"/>
      <c r="AJ349" s="1848"/>
      <c r="AK349" s="1848"/>
      <c r="AL349" s="1848"/>
      <c r="AM349" s="1848"/>
      <c r="AN349" s="1848"/>
      <c r="AO349" s="1848"/>
      <c r="AP349" s="1848"/>
      <c r="AQ349" s="1848"/>
      <c r="AR349" s="1848"/>
      <c r="AS349" s="1848"/>
      <c r="AT349" s="1848"/>
      <c r="AU349" s="1848"/>
      <c r="AV349" s="1848"/>
      <c r="AW349" s="1848"/>
      <c r="AX349" s="1848"/>
      <c r="AY349" s="1848"/>
      <c r="AZ349" s="1848"/>
      <c r="BA349" s="1848"/>
      <c r="BB349" s="1848"/>
      <c r="BC349" s="1848"/>
      <c r="BD349" s="1848"/>
      <c r="BE349" s="1848"/>
      <c r="BF349" s="1848"/>
      <c r="BG349" s="1848"/>
      <c r="BH349" s="1848"/>
      <c r="BI349" s="1848"/>
      <c r="BJ349" s="1848"/>
      <c r="BK349" s="1848"/>
      <c r="BL349" s="1848"/>
      <c r="BM349" s="1848"/>
      <c r="BN349" s="1848"/>
      <c r="BO349" s="1848"/>
      <c r="BP349" s="1848"/>
      <c r="BQ349" s="1848"/>
      <c r="BR349" s="1848"/>
      <c r="BS349" s="1848"/>
      <c r="BT349" s="1848"/>
      <c r="BU349" s="1848"/>
      <c r="BV349" s="1848"/>
      <c r="BW349" s="1848"/>
      <c r="BX349" s="1848"/>
      <c r="BY349" s="1848"/>
      <c r="BZ349" s="1848"/>
      <c r="CA349" s="1848"/>
      <c r="CB349" s="1848"/>
      <c r="CC349" s="1848"/>
      <c r="CD349" s="1848"/>
      <c r="CE349" s="1848"/>
      <c r="CF349" s="1848"/>
      <c r="CG349" s="1848"/>
      <c r="CH349" s="1848"/>
      <c r="CJ349" s="1848"/>
      <c r="CK349" s="1848"/>
      <c r="CL349" s="1848"/>
      <c r="CM349" s="1848"/>
      <c r="CN349" s="1848"/>
      <c r="CO349" s="1848"/>
      <c r="CP349" s="1848"/>
      <c r="CQ349" s="1848"/>
    </row>
    <row r="350" spans="2:95">
      <c r="B350" s="1"/>
      <c r="C350" s="1"/>
      <c r="D350" s="1"/>
      <c r="E350" s="1"/>
      <c r="F350" s="1"/>
      <c r="G350" s="1"/>
      <c r="H350" s="1"/>
      <c r="I350" s="1"/>
      <c r="J350" s="1"/>
      <c r="K350" s="1848"/>
      <c r="L350" s="1848"/>
      <c r="M350" s="1848"/>
      <c r="N350" s="1848"/>
      <c r="O350" s="1848"/>
      <c r="P350" s="1848"/>
      <c r="Q350" s="1848"/>
      <c r="R350" s="1848"/>
      <c r="S350" s="1848"/>
      <c r="T350" s="1848"/>
      <c r="U350" s="1848"/>
      <c r="V350" s="1848"/>
      <c r="W350" s="1848"/>
      <c r="X350" s="1848"/>
      <c r="Y350" s="1848"/>
      <c r="Z350" s="1848"/>
      <c r="AA350" s="1848"/>
      <c r="AB350" s="1848"/>
      <c r="AC350" s="1848"/>
      <c r="AD350" s="1848"/>
      <c r="AE350" s="1848"/>
      <c r="AF350" s="1848"/>
      <c r="AG350" s="1848"/>
      <c r="AH350" s="1848"/>
      <c r="AI350" s="1848"/>
      <c r="AJ350" s="1848"/>
      <c r="AK350" s="1848"/>
      <c r="AL350" s="1848"/>
      <c r="AM350" s="1848"/>
      <c r="AN350" s="1848"/>
      <c r="AO350" s="1848"/>
      <c r="AP350" s="1848"/>
      <c r="AQ350" s="1848"/>
      <c r="AR350" s="1848"/>
      <c r="AS350" s="1848"/>
      <c r="AT350" s="1848"/>
      <c r="AU350" s="1848"/>
      <c r="AV350" s="1848"/>
      <c r="AW350" s="1848"/>
      <c r="AX350" s="1848"/>
      <c r="AY350" s="1848"/>
      <c r="AZ350" s="1848"/>
      <c r="BA350" s="1848"/>
      <c r="BB350" s="1848"/>
      <c r="BC350" s="1848"/>
      <c r="BD350" s="1848"/>
      <c r="BE350" s="1848"/>
      <c r="BF350" s="1848"/>
      <c r="BG350" s="1848"/>
      <c r="BH350" s="1848"/>
      <c r="BI350" s="1848"/>
      <c r="BJ350" s="1848"/>
      <c r="BK350" s="1848"/>
      <c r="BL350" s="1848"/>
      <c r="BM350" s="1848"/>
      <c r="BN350" s="1848"/>
      <c r="BO350" s="1848"/>
      <c r="BP350" s="1848"/>
      <c r="BQ350" s="1848"/>
      <c r="BR350" s="1848"/>
      <c r="BS350" s="1848"/>
      <c r="BT350" s="1848"/>
      <c r="BU350" s="1848"/>
      <c r="BV350" s="1848"/>
      <c r="BW350" s="1848"/>
      <c r="BX350" s="1848"/>
      <c r="BY350" s="1848"/>
      <c r="BZ350" s="1848"/>
      <c r="CA350" s="1848"/>
      <c r="CB350" s="1848"/>
      <c r="CC350" s="1848"/>
      <c r="CD350" s="1848"/>
      <c r="CE350" s="1848"/>
      <c r="CF350" s="1848"/>
      <c r="CG350" s="1848"/>
      <c r="CH350" s="1848"/>
      <c r="CJ350" s="1848"/>
      <c r="CK350" s="1848"/>
      <c r="CL350" s="1848"/>
      <c r="CM350" s="1848"/>
      <c r="CN350" s="1848"/>
      <c r="CO350" s="1848"/>
      <c r="CP350" s="1848"/>
      <c r="CQ350" s="1848"/>
    </row>
    <row r="351" spans="2:95">
      <c r="B351" s="1"/>
      <c r="C351" s="1"/>
      <c r="D351" s="1"/>
      <c r="E351" s="1"/>
      <c r="F351" s="1"/>
      <c r="G351" s="1"/>
      <c r="H351" s="1"/>
      <c r="I351" s="1"/>
      <c r="J351" s="1"/>
      <c r="K351" s="1848"/>
      <c r="L351" s="1848"/>
      <c r="M351" s="1848"/>
      <c r="N351" s="1848"/>
      <c r="O351" s="1848"/>
      <c r="P351" s="1848"/>
      <c r="Q351" s="1848"/>
      <c r="R351" s="1848"/>
      <c r="S351" s="1848"/>
      <c r="T351" s="1848"/>
      <c r="U351" s="1848"/>
      <c r="V351" s="1848"/>
      <c r="W351" s="1848"/>
      <c r="X351" s="1848"/>
      <c r="Y351" s="1848"/>
      <c r="Z351" s="1848"/>
      <c r="AA351" s="1848"/>
      <c r="AB351" s="1848"/>
      <c r="AC351" s="1848"/>
      <c r="AD351" s="1848"/>
      <c r="AE351" s="1848"/>
      <c r="AF351" s="1848"/>
      <c r="AG351" s="1848"/>
      <c r="AH351" s="1848"/>
      <c r="AI351" s="1848"/>
      <c r="AJ351" s="1848"/>
      <c r="AK351" s="1848"/>
      <c r="AL351" s="1848"/>
      <c r="AM351" s="1848"/>
      <c r="AN351" s="1848"/>
      <c r="AO351" s="1848"/>
      <c r="AP351" s="1848"/>
      <c r="AQ351" s="1848"/>
      <c r="AR351" s="1848"/>
      <c r="AS351" s="1848"/>
      <c r="AT351" s="1848"/>
      <c r="AU351" s="1848"/>
      <c r="AV351" s="1848"/>
      <c r="AW351" s="1848"/>
      <c r="AX351" s="1848"/>
      <c r="AY351" s="1848"/>
      <c r="AZ351" s="1848"/>
      <c r="BA351" s="1848"/>
      <c r="BB351" s="1848"/>
      <c r="BC351" s="1848"/>
      <c r="BD351" s="1848"/>
      <c r="BE351" s="1848"/>
      <c r="BF351" s="1848"/>
      <c r="BG351" s="1848"/>
      <c r="BH351" s="1848"/>
      <c r="BI351" s="1848"/>
      <c r="BJ351" s="1848"/>
      <c r="BK351" s="1848"/>
      <c r="BL351" s="1848"/>
      <c r="BM351" s="1848"/>
      <c r="BN351" s="1848"/>
      <c r="BO351" s="1848"/>
      <c r="BP351" s="1848"/>
      <c r="BQ351" s="1848"/>
      <c r="BR351" s="1848"/>
      <c r="BS351" s="1848"/>
      <c r="BT351" s="1848"/>
      <c r="BU351" s="1848"/>
      <c r="BV351" s="1848"/>
      <c r="BW351" s="1848"/>
      <c r="BX351" s="1848"/>
      <c r="BY351" s="1848"/>
      <c r="BZ351" s="1848"/>
      <c r="CA351" s="1848"/>
      <c r="CB351" s="1848"/>
      <c r="CC351" s="1848"/>
      <c r="CD351" s="1848"/>
      <c r="CE351" s="1848"/>
      <c r="CF351" s="1848"/>
      <c r="CG351" s="1848"/>
      <c r="CH351" s="1848"/>
      <c r="CJ351" s="1848"/>
      <c r="CK351" s="1848"/>
      <c r="CL351" s="1848"/>
      <c r="CM351" s="1848"/>
      <c r="CN351" s="1848"/>
      <c r="CO351" s="1848"/>
      <c r="CP351" s="1848"/>
      <c r="CQ351" s="1848"/>
    </row>
    <row r="352" spans="2:95">
      <c r="B352" s="1"/>
      <c r="C352" s="1"/>
      <c r="D352" s="1"/>
      <c r="E352" s="1"/>
      <c r="F352" s="1"/>
      <c r="G352" s="1"/>
      <c r="H352" s="1"/>
      <c r="I352" s="1"/>
      <c r="J352" s="1"/>
      <c r="K352" s="1848"/>
      <c r="L352" s="1848"/>
      <c r="M352" s="1848"/>
      <c r="N352" s="1848"/>
      <c r="O352" s="1848"/>
      <c r="P352" s="1848"/>
      <c r="Q352" s="1848"/>
      <c r="R352" s="1848"/>
      <c r="S352" s="1848"/>
      <c r="T352" s="1848"/>
      <c r="U352" s="1848"/>
      <c r="V352" s="1848"/>
      <c r="W352" s="1848"/>
      <c r="X352" s="1848"/>
      <c r="Y352" s="1848"/>
      <c r="Z352" s="1848"/>
      <c r="AA352" s="1848"/>
      <c r="AB352" s="1848"/>
      <c r="AC352" s="1848"/>
      <c r="AD352" s="1848"/>
      <c r="AE352" s="1848"/>
      <c r="AF352" s="1848"/>
      <c r="AG352" s="1848"/>
      <c r="AH352" s="1848"/>
      <c r="AI352" s="1848"/>
      <c r="AJ352" s="1848"/>
      <c r="AK352" s="1848"/>
      <c r="AL352" s="1848"/>
      <c r="AM352" s="1848"/>
      <c r="AN352" s="1848"/>
      <c r="AO352" s="1848"/>
      <c r="AP352" s="1848"/>
      <c r="AQ352" s="1848"/>
      <c r="AR352" s="1848"/>
      <c r="AS352" s="1848"/>
      <c r="AT352" s="1848"/>
      <c r="AU352" s="1848"/>
      <c r="AV352" s="1848"/>
      <c r="AW352" s="1848"/>
      <c r="AX352" s="1848"/>
      <c r="AY352" s="1848"/>
      <c r="AZ352" s="1848"/>
      <c r="BA352" s="1848"/>
      <c r="BB352" s="1848"/>
      <c r="BC352" s="1848"/>
      <c r="BD352" s="1848"/>
      <c r="BE352" s="1848"/>
      <c r="BF352" s="1848"/>
      <c r="BG352" s="1848"/>
      <c r="BH352" s="1848"/>
      <c r="BI352" s="1848"/>
      <c r="BJ352" s="1848"/>
      <c r="BK352" s="1848"/>
      <c r="BL352" s="1848"/>
      <c r="BM352" s="1848"/>
      <c r="BN352" s="1848"/>
      <c r="BO352" s="1848"/>
      <c r="BP352" s="1848"/>
      <c r="BQ352" s="1848"/>
      <c r="BR352" s="1848"/>
      <c r="BS352" s="1848"/>
      <c r="BT352" s="1848"/>
      <c r="BU352" s="1848"/>
      <c r="BV352" s="1848"/>
      <c r="BW352" s="1848"/>
      <c r="BX352" s="1848"/>
      <c r="BY352" s="1848"/>
      <c r="BZ352" s="1848"/>
      <c r="CA352" s="1848"/>
      <c r="CB352" s="1848"/>
      <c r="CC352" s="1848"/>
      <c r="CD352" s="1848"/>
      <c r="CE352" s="1848"/>
      <c r="CF352" s="1848"/>
      <c r="CG352" s="1848"/>
      <c r="CH352" s="1848"/>
      <c r="CJ352" s="1848"/>
      <c r="CK352" s="1848"/>
      <c r="CL352" s="1848"/>
      <c r="CM352" s="1848"/>
      <c r="CN352" s="1848"/>
      <c r="CO352" s="1848"/>
      <c r="CP352" s="1848"/>
      <c r="CQ352" s="1848"/>
    </row>
    <row r="353" spans="2:95">
      <c r="B353" s="1"/>
      <c r="C353" s="1"/>
      <c r="D353" s="1"/>
      <c r="E353" s="1"/>
      <c r="F353" s="1"/>
      <c r="G353" s="1"/>
      <c r="H353" s="1"/>
      <c r="I353" s="1"/>
      <c r="J353" s="1"/>
      <c r="K353" s="1848"/>
      <c r="L353" s="1848"/>
      <c r="M353" s="1848"/>
      <c r="N353" s="1848"/>
      <c r="O353" s="1848"/>
      <c r="P353" s="1848"/>
      <c r="Q353" s="1848"/>
      <c r="R353" s="1848"/>
      <c r="S353" s="1848"/>
      <c r="T353" s="1848"/>
      <c r="U353" s="1848"/>
      <c r="V353" s="1848"/>
      <c r="W353" s="1848"/>
      <c r="X353" s="1848"/>
      <c r="Y353" s="1848"/>
      <c r="Z353" s="1848"/>
      <c r="AA353" s="1848"/>
      <c r="AB353" s="1848"/>
      <c r="AC353" s="1848"/>
      <c r="AD353" s="1848"/>
      <c r="AE353" s="1848"/>
      <c r="AF353" s="1848"/>
      <c r="AG353" s="1848"/>
      <c r="AH353" s="1848"/>
      <c r="AI353" s="1848"/>
      <c r="AJ353" s="1848"/>
      <c r="AK353" s="1848"/>
      <c r="AL353" s="1848"/>
      <c r="AM353" s="1848"/>
      <c r="AN353" s="1848"/>
      <c r="AO353" s="1848"/>
      <c r="AP353" s="1848"/>
      <c r="AQ353" s="1848"/>
      <c r="AR353" s="1848"/>
      <c r="AS353" s="1848"/>
      <c r="AT353" s="1848"/>
      <c r="AU353" s="1848"/>
      <c r="AV353" s="1848"/>
      <c r="AW353" s="1848"/>
      <c r="AX353" s="1848"/>
      <c r="AY353" s="1848"/>
      <c r="AZ353" s="1848"/>
      <c r="BA353" s="1848"/>
      <c r="BB353" s="1848"/>
      <c r="BC353" s="1848"/>
      <c r="BD353" s="1848"/>
      <c r="BE353" s="1848"/>
      <c r="BF353" s="1848"/>
      <c r="BG353" s="1848"/>
      <c r="BH353" s="1848"/>
      <c r="BI353" s="1848"/>
      <c r="BJ353" s="1848"/>
      <c r="BK353" s="1848"/>
      <c r="BL353" s="1848"/>
      <c r="BM353" s="1848"/>
      <c r="BN353" s="1848"/>
      <c r="BO353" s="1848"/>
      <c r="BP353" s="1848"/>
      <c r="BQ353" s="1848"/>
      <c r="BR353" s="1848"/>
      <c r="BS353" s="1848"/>
      <c r="BT353" s="1848"/>
      <c r="BU353" s="1848"/>
      <c r="BV353" s="1848"/>
      <c r="BW353" s="1848"/>
      <c r="BX353" s="1848"/>
      <c r="BY353" s="1848"/>
      <c r="BZ353" s="1848"/>
      <c r="CA353" s="1848"/>
      <c r="CB353" s="1848"/>
      <c r="CC353" s="1848"/>
      <c r="CD353" s="1848"/>
      <c r="CE353" s="1848"/>
      <c r="CF353" s="1848"/>
      <c r="CG353" s="1848"/>
      <c r="CH353" s="1848"/>
      <c r="CJ353" s="1848"/>
      <c r="CK353" s="1848"/>
      <c r="CL353" s="1848"/>
      <c r="CM353" s="1848"/>
      <c r="CN353" s="1848"/>
      <c r="CO353" s="1848"/>
      <c r="CP353" s="1848"/>
      <c r="CQ353" s="1848"/>
    </row>
    <row r="354" spans="2:95">
      <c r="B354" s="1"/>
      <c r="C354" s="1"/>
      <c r="D354" s="1"/>
      <c r="E354" s="1"/>
      <c r="F354" s="1"/>
      <c r="G354" s="1"/>
      <c r="H354" s="1"/>
      <c r="I354" s="1"/>
      <c r="J354" s="1"/>
      <c r="K354" s="1848"/>
      <c r="L354" s="1848"/>
      <c r="M354" s="1848"/>
      <c r="N354" s="1848"/>
      <c r="O354" s="1848"/>
      <c r="P354" s="1848"/>
      <c r="Q354" s="1848"/>
      <c r="R354" s="1848"/>
      <c r="S354" s="1848"/>
      <c r="T354" s="1848"/>
      <c r="U354" s="1848"/>
      <c r="V354" s="1848"/>
      <c r="W354" s="1848"/>
      <c r="X354" s="1848"/>
      <c r="Y354" s="1848"/>
      <c r="Z354" s="1848"/>
      <c r="AA354" s="1848"/>
      <c r="AB354" s="1848"/>
      <c r="AC354" s="1848"/>
      <c r="AD354" s="1848"/>
      <c r="AE354" s="1848"/>
      <c r="AF354" s="1848"/>
      <c r="AG354" s="1848"/>
      <c r="AH354" s="1848"/>
      <c r="AI354" s="1848"/>
      <c r="AJ354" s="1848"/>
      <c r="AK354" s="1848"/>
      <c r="AL354" s="1848"/>
      <c r="AM354" s="1848"/>
      <c r="AN354" s="1848"/>
      <c r="AO354" s="1848"/>
      <c r="AP354" s="1848"/>
      <c r="AQ354" s="1848"/>
      <c r="AR354" s="1848"/>
      <c r="AS354" s="1848"/>
      <c r="AT354" s="1848"/>
      <c r="AU354" s="1848"/>
      <c r="AV354" s="1848"/>
      <c r="AW354" s="1848"/>
      <c r="AX354" s="1848"/>
      <c r="AY354" s="1848"/>
      <c r="AZ354" s="1848"/>
      <c r="BA354" s="1848"/>
      <c r="BB354" s="1848"/>
      <c r="BC354" s="1848"/>
      <c r="BD354" s="1848"/>
      <c r="BE354" s="1848"/>
      <c r="BF354" s="1848"/>
      <c r="BG354" s="1848"/>
      <c r="BH354" s="1848"/>
      <c r="BI354" s="1848"/>
      <c r="BJ354" s="1848"/>
      <c r="BK354" s="1848"/>
      <c r="BL354" s="1848"/>
      <c r="BM354" s="1848"/>
      <c r="BN354" s="1848"/>
      <c r="BO354" s="1848"/>
      <c r="BP354" s="1848"/>
      <c r="BQ354" s="1848"/>
      <c r="BR354" s="1848"/>
      <c r="BS354" s="1848"/>
      <c r="BT354" s="1848"/>
      <c r="BU354" s="1848"/>
      <c r="BV354" s="1848"/>
      <c r="BW354" s="1848"/>
      <c r="BX354" s="1848"/>
      <c r="BY354" s="1848"/>
      <c r="BZ354" s="1848"/>
      <c r="CA354" s="1848"/>
      <c r="CB354" s="1848"/>
      <c r="CC354" s="1848"/>
      <c r="CD354" s="1848"/>
      <c r="CE354" s="1848"/>
      <c r="CF354" s="1848"/>
      <c r="CG354" s="1848"/>
      <c r="CH354" s="1848"/>
      <c r="CJ354" s="1848"/>
      <c r="CK354" s="1848"/>
      <c r="CL354" s="1848"/>
      <c r="CM354" s="1848"/>
      <c r="CN354" s="1848"/>
      <c r="CO354" s="1848"/>
      <c r="CP354" s="1848"/>
      <c r="CQ354" s="1848"/>
    </row>
    <row r="355" spans="2:95">
      <c r="B355" s="1"/>
      <c r="C355" s="1"/>
      <c r="D355" s="1"/>
      <c r="E355" s="1"/>
      <c r="F355" s="1"/>
      <c r="G355" s="1"/>
      <c r="H355" s="1"/>
      <c r="I355" s="1"/>
      <c r="J355" s="1"/>
      <c r="K355" s="1848"/>
      <c r="L355" s="1848"/>
      <c r="M355" s="1848"/>
      <c r="N355" s="1848"/>
      <c r="O355" s="1848"/>
      <c r="P355" s="1848"/>
      <c r="Q355" s="1848"/>
      <c r="R355" s="1848"/>
      <c r="S355" s="1848"/>
      <c r="T355" s="1848"/>
      <c r="U355" s="1848"/>
      <c r="V355" s="1848"/>
      <c r="W355" s="1848"/>
      <c r="X355" s="1848"/>
      <c r="Y355" s="1848"/>
      <c r="Z355" s="1848"/>
      <c r="AA355" s="1848"/>
      <c r="AB355" s="1848"/>
      <c r="AC355" s="1848"/>
      <c r="AD355" s="1848"/>
      <c r="AE355" s="1848"/>
      <c r="AF355" s="1848"/>
      <c r="AG355" s="1848"/>
      <c r="AH355" s="1848"/>
      <c r="AI355" s="1848"/>
      <c r="AJ355" s="1848"/>
      <c r="AK355" s="1848"/>
      <c r="AL355" s="1848"/>
      <c r="AM355" s="1848"/>
      <c r="AN355" s="1848"/>
      <c r="AO355" s="1848"/>
      <c r="AP355" s="1848"/>
      <c r="AQ355" s="1848"/>
      <c r="AR355" s="1848"/>
      <c r="AS355" s="1848"/>
      <c r="AT355" s="1848"/>
      <c r="AU355" s="1848"/>
      <c r="AV355" s="1848"/>
      <c r="AW355" s="1848"/>
      <c r="AX355" s="1848"/>
      <c r="AY355" s="1848"/>
      <c r="AZ355" s="1848"/>
      <c r="BA355" s="1848"/>
      <c r="BB355" s="1848"/>
      <c r="BC355" s="1848"/>
      <c r="BD355" s="1848"/>
      <c r="BE355" s="1848"/>
      <c r="BF355" s="1848"/>
      <c r="BG355" s="1848"/>
      <c r="BH355" s="1848"/>
      <c r="BI355" s="1848"/>
      <c r="BJ355" s="1848"/>
      <c r="BK355" s="1848"/>
      <c r="BL355" s="1848"/>
      <c r="BM355" s="1848"/>
      <c r="BN355" s="1848"/>
      <c r="BO355" s="1848"/>
      <c r="BP355" s="1848"/>
      <c r="BQ355" s="1848"/>
      <c r="BR355" s="1848"/>
      <c r="BS355" s="1848"/>
      <c r="BT355" s="1848"/>
      <c r="BU355" s="1848"/>
      <c r="BV355" s="1848"/>
      <c r="BW355" s="1848"/>
      <c r="BX355" s="1848"/>
      <c r="BY355" s="1848"/>
      <c r="BZ355" s="1848"/>
      <c r="CA355" s="1848"/>
      <c r="CB355" s="1848"/>
      <c r="CC355" s="1848"/>
      <c r="CD355" s="1848"/>
      <c r="CE355" s="1848"/>
      <c r="CF355" s="1848"/>
      <c r="CG355" s="1848"/>
      <c r="CH355" s="1848"/>
      <c r="CJ355" s="1848"/>
      <c r="CK355" s="1848"/>
      <c r="CL355" s="1848"/>
      <c r="CM355" s="1848"/>
      <c r="CN355" s="1848"/>
      <c r="CO355" s="1848"/>
      <c r="CP355" s="1848"/>
      <c r="CQ355" s="1848"/>
    </row>
    <row r="356" spans="2:95">
      <c r="B356" s="1"/>
      <c r="C356" s="1"/>
      <c r="D356" s="1"/>
      <c r="E356" s="1"/>
      <c r="F356" s="1848"/>
      <c r="G356" s="1"/>
      <c r="H356" s="1"/>
      <c r="I356" s="1"/>
      <c r="J356" s="1"/>
      <c r="K356" s="1848"/>
      <c r="L356" s="1848"/>
      <c r="M356" s="1848"/>
      <c r="N356" s="1848"/>
      <c r="O356" s="1848"/>
      <c r="P356" s="1848"/>
      <c r="Q356" s="1848"/>
      <c r="R356" s="1848"/>
      <c r="S356" s="1848"/>
      <c r="T356" s="1848"/>
      <c r="U356" s="1848"/>
      <c r="V356" s="1848"/>
      <c r="W356" s="1848"/>
      <c r="X356" s="1848"/>
      <c r="Y356" s="1848"/>
      <c r="Z356" s="1848"/>
      <c r="AA356" s="1848"/>
      <c r="AB356" s="1848"/>
      <c r="AC356" s="1848"/>
      <c r="AD356" s="1848"/>
      <c r="AE356" s="1848"/>
      <c r="AF356" s="1848"/>
      <c r="AG356" s="1848"/>
      <c r="AH356" s="1848"/>
      <c r="AI356" s="1848"/>
      <c r="AJ356" s="1848"/>
      <c r="AK356" s="1848"/>
      <c r="AL356" s="1848"/>
      <c r="AM356" s="1848"/>
      <c r="AN356" s="1848"/>
      <c r="AO356" s="1848"/>
      <c r="AP356" s="1848"/>
      <c r="AQ356" s="1848"/>
      <c r="AR356" s="1848"/>
      <c r="AS356" s="1848"/>
      <c r="AT356" s="1848"/>
      <c r="AU356" s="1848"/>
      <c r="AV356" s="1848"/>
      <c r="AW356" s="1848"/>
      <c r="AX356" s="1848"/>
      <c r="AY356" s="1848"/>
      <c r="AZ356" s="1848"/>
      <c r="BA356" s="1848"/>
      <c r="BB356" s="1848"/>
      <c r="BC356" s="1848"/>
      <c r="BD356" s="1848"/>
      <c r="BE356" s="1848"/>
      <c r="BF356" s="1848"/>
      <c r="BG356" s="1848"/>
      <c r="BH356" s="1848"/>
      <c r="BI356" s="1848"/>
      <c r="BJ356" s="1848"/>
      <c r="BK356" s="1848"/>
      <c r="BL356" s="1848"/>
      <c r="BM356" s="1848"/>
      <c r="BN356" s="1848"/>
      <c r="BO356" s="1848"/>
      <c r="BP356" s="1848"/>
      <c r="BQ356" s="1848"/>
      <c r="BR356" s="1848"/>
      <c r="BS356" s="1848"/>
      <c r="BT356" s="1848"/>
      <c r="BU356" s="1848"/>
      <c r="BV356" s="1848"/>
      <c r="BW356" s="1848"/>
      <c r="BX356" s="1848"/>
      <c r="BY356" s="1848"/>
      <c r="BZ356" s="1848"/>
      <c r="CA356" s="1848"/>
      <c r="CB356" s="1848"/>
      <c r="CC356" s="1848"/>
      <c r="CD356" s="1848"/>
      <c r="CE356" s="1848"/>
      <c r="CF356" s="1848"/>
      <c r="CG356" s="1848"/>
      <c r="CH356" s="1848"/>
      <c r="CJ356" s="1848"/>
      <c r="CK356" s="1848"/>
      <c r="CL356" s="1848"/>
      <c r="CM356" s="1848"/>
      <c r="CN356" s="1848"/>
      <c r="CO356" s="1848"/>
      <c r="CP356" s="1848"/>
      <c r="CQ356" s="1848"/>
    </row>
    <row r="357" spans="2:95">
      <c r="B357" s="1"/>
      <c r="C357" s="1"/>
      <c r="D357" s="1"/>
      <c r="E357" s="1"/>
      <c r="F357" s="1848"/>
      <c r="G357" s="1"/>
      <c r="H357" s="1"/>
      <c r="I357" s="1"/>
      <c r="J357" s="1"/>
      <c r="K357" s="1848"/>
      <c r="L357" s="1848"/>
      <c r="M357" s="1848"/>
      <c r="N357" s="1848"/>
      <c r="O357" s="1848"/>
      <c r="P357" s="1848"/>
      <c r="Q357" s="1848"/>
      <c r="R357" s="1848"/>
      <c r="S357" s="1848"/>
      <c r="T357" s="1848"/>
      <c r="U357" s="1848"/>
      <c r="V357" s="1848"/>
      <c r="W357" s="1848"/>
      <c r="X357" s="1848"/>
      <c r="Y357" s="1848"/>
      <c r="Z357" s="1848"/>
      <c r="AA357" s="1848"/>
      <c r="AB357" s="1848"/>
      <c r="AC357" s="1848"/>
      <c r="AD357" s="1848"/>
      <c r="AE357" s="1848"/>
      <c r="AF357" s="1848"/>
      <c r="AG357" s="1848"/>
      <c r="AH357" s="1848"/>
      <c r="AI357" s="1848"/>
      <c r="AJ357" s="1848"/>
      <c r="AK357" s="1848"/>
      <c r="AL357" s="1848"/>
      <c r="AM357" s="1848"/>
      <c r="AN357" s="1848"/>
      <c r="AO357" s="1848"/>
      <c r="AP357" s="1848"/>
      <c r="AQ357" s="1848"/>
      <c r="AR357" s="1848"/>
      <c r="AS357" s="1848"/>
      <c r="AT357" s="1848"/>
      <c r="AU357" s="1848"/>
      <c r="AV357" s="1848"/>
      <c r="AW357" s="1848"/>
      <c r="AX357" s="1848"/>
      <c r="AY357" s="1848"/>
      <c r="AZ357" s="1848"/>
      <c r="BA357" s="1848"/>
      <c r="BB357" s="1848"/>
      <c r="BC357" s="1848"/>
      <c r="BD357" s="1848"/>
      <c r="BE357" s="1848"/>
      <c r="BF357" s="1848"/>
      <c r="BG357" s="1848"/>
      <c r="BH357" s="1848"/>
      <c r="BI357" s="1848"/>
      <c r="BJ357" s="1848"/>
      <c r="BK357" s="1848"/>
      <c r="BL357" s="1848"/>
      <c r="BM357" s="1848"/>
      <c r="BN357" s="1848"/>
      <c r="BO357" s="1848"/>
      <c r="BP357" s="1848"/>
      <c r="BQ357" s="1848"/>
      <c r="BR357" s="1848"/>
      <c r="BS357" s="1848"/>
      <c r="BT357" s="1848"/>
      <c r="BU357" s="1848"/>
      <c r="BV357" s="1848"/>
      <c r="BW357" s="1848"/>
      <c r="BX357" s="1848"/>
      <c r="BY357" s="1848"/>
      <c r="BZ357" s="1848"/>
      <c r="CA357" s="1848"/>
      <c r="CB357" s="1848"/>
      <c r="CC357" s="1848"/>
      <c r="CD357" s="1848"/>
      <c r="CE357" s="1848"/>
      <c r="CF357" s="1848"/>
      <c r="CG357" s="1848"/>
      <c r="CH357" s="1848"/>
      <c r="CJ357" s="1848"/>
      <c r="CK357" s="1848"/>
      <c r="CL357" s="1848"/>
      <c r="CM357" s="1848"/>
      <c r="CN357" s="1848"/>
      <c r="CO357" s="1848"/>
      <c r="CP357" s="1848"/>
      <c r="CQ357" s="1848"/>
    </row>
    <row r="358" spans="2:95">
      <c r="B358" s="1"/>
      <c r="C358" s="1"/>
      <c r="D358" s="1"/>
      <c r="E358" s="1"/>
      <c r="F358" s="1848"/>
      <c r="G358" s="1"/>
      <c r="H358" s="1"/>
      <c r="I358" s="1"/>
      <c r="J358" s="1"/>
      <c r="K358" s="1848"/>
      <c r="L358" s="1848"/>
      <c r="M358" s="1848"/>
      <c r="N358" s="1848"/>
      <c r="O358" s="1848"/>
      <c r="P358" s="1848"/>
      <c r="Q358" s="1848"/>
      <c r="R358" s="1848"/>
      <c r="S358" s="1848"/>
      <c r="T358" s="1848"/>
      <c r="U358" s="1848"/>
      <c r="V358" s="1848"/>
      <c r="W358" s="1848"/>
      <c r="X358" s="1848"/>
      <c r="Y358" s="1848"/>
      <c r="Z358" s="1848"/>
      <c r="AA358" s="1848"/>
      <c r="AB358" s="1848"/>
      <c r="AC358" s="1848"/>
      <c r="AD358" s="1848"/>
      <c r="AE358" s="1848"/>
      <c r="AF358" s="1848"/>
      <c r="AG358" s="1848"/>
      <c r="AH358" s="1848"/>
      <c r="AI358" s="1848"/>
      <c r="AJ358" s="1848"/>
      <c r="AK358" s="1848"/>
      <c r="AL358" s="1848"/>
      <c r="AM358" s="1848"/>
      <c r="AN358" s="1848"/>
      <c r="AO358" s="1848"/>
      <c r="AP358" s="1848"/>
      <c r="AQ358" s="1848"/>
      <c r="AR358" s="1848"/>
      <c r="AS358" s="1848"/>
      <c r="AT358" s="1848"/>
      <c r="AU358" s="1848"/>
      <c r="AV358" s="1848"/>
      <c r="AW358" s="1848"/>
      <c r="AX358" s="1848"/>
      <c r="AY358" s="1848"/>
      <c r="AZ358" s="1848"/>
      <c r="BA358" s="1848"/>
      <c r="BB358" s="1848"/>
      <c r="BC358" s="1848"/>
      <c r="BD358" s="1848"/>
      <c r="BE358" s="1848"/>
      <c r="BF358" s="1848"/>
      <c r="BG358" s="1848"/>
      <c r="BH358" s="1848"/>
      <c r="BI358" s="1848"/>
      <c r="BJ358" s="1848"/>
      <c r="BK358" s="1848"/>
      <c r="BL358" s="1848"/>
      <c r="BM358" s="1848"/>
      <c r="BN358" s="1848"/>
      <c r="BO358" s="1848"/>
      <c r="BP358" s="1848"/>
      <c r="BQ358" s="1848"/>
      <c r="BR358" s="1848"/>
      <c r="BS358" s="1848"/>
      <c r="BT358" s="1848"/>
      <c r="BU358" s="1848"/>
      <c r="BV358" s="1848"/>
      <c r="BW358" s="1848"/>
      <c r="BX358" s="1848"/>
      <c r="BY358" s="1848"/>
      <c r="BZ358" s="1848"/>
      <c r="CA358" s="1848"/>
      <c r="CB358" s="1848"/>
      <c r="CC358" s="1848"/>
      <c r="CD358" s="1848"/>
      <c r="CE358" s="1848"/>
      <c r="CF358" s="1848"/>
      <c r="CG358" s="1848"/>
      <c r="CH358" s="1848"/>
      <c r="CJ358" s="1848"/>
      <c r="CK358" s="1848"/>
      <c r="CL358" s="1848"/>
      <c r="CM358" s="1848"/>
      <c r="CN358" s="1848"/>
      <c r="CO358" s="1848"/>
      <c r="CP358" s="1848"/>
      <c r="CQ358" s="1848"/>
    </row>
    <row r="359" spans="2:95">
      <c r="B359" s="1"/>
      <c r="C359" s="1"/>
      <c r="D359" s="1"/>
      <c r="E359" s="1"/>
      <c r="F359" s="1848"/>
      <c r="G359" s="1"/>
      <c r="H359" s="1"/>
      <c r="I359" s="1"/>
      <c r="J359" s="1"/>
      <c r="K359" s="1848"/>
      <c r="L359" s="1848"/>
      <c r="M359" s="1848"/>
      <c r="N359" s="1848"/>
      <c r="O359" s="1848"/>
      <c r="P359" s="1848"/>
      <c r="Q359" s="1848"/>
      <c r="R359" s="1848"/>
      <c r="S359" s="1848"/>
      <c r="T359" s="1848"/>
      <c r="U359" s="1848"/>
      <c r="V359" s="1848"/>
      <c r="W359" s="1848"/>
      <c r="X359" s="1848"/>
      <c r="Y359" s="1848"/>
      <c r="Z359" s="1848"/>
      <c r="AA359" s="1848"/>
      <c r="AB359" s="1848"/>
      <c r="AC359" s="1848"/>
      <c r="AD359" s="1848"/>
      <c r="AE359" s="1848"/>
      <c r="AF359" s="1848"/>
      <c r="AG359" s="1848"/>
      <c r="AH359" s="1848"/>
      <c r="AI359" s="1848"/>
      <c r="AJ359" s="1848"/>
      <c r="AK359" s="1848"/>
      <c r="AL359" s="1848"/>
      <c r="AM359" s="1848"/>
      <c r="AN359" s="1848"/>
      <c r="AO359" s="1848"/>
      <c r="AP359" s="1848"/>
      <c r="AQ359" s="1848"/>
      <c r="AR359" s="1848"/>
      <c r="AS359" s="1848"/>
      <c r="AT359" s="1848"/>
      <c r="AU359" s="1848"/>
      <c r="AV359" s="1848"/>
      <c r="AW359" s="1848"/>
      <c r="AX359" s="1848"/>
      <c r="AY359" s="1848"/>
      <c r="AZ359" s="1848"/>
      <c r="BA359" s="1848"/>
      <c r="BB359" s="1848"/>
      <c r="BC359" s="1848"/>
      <c r="BD359" s="1848"/>
      <c r="BE359" s="1848"/>
      <c r="BF359" s="1848"/>
      <c r="BG359" s="1848"/>
      <c r="BH359" s="1848"/>
      <c r="BI359" s="1848"/>
      <c r="BJ359" s="1848"/>
      <c r="BK359" s="1848"/>
      <c r="BL359" s="1848"/>
      <c r="BM359" s="1848"/>
      <c r="BN359" s="1848"/>
      <c r="BO359" s="1848"/>
      <c r="BP359" s="1848"/>
      <c r="BQ359" s="1848"/>
      <c r="BR359" s="1848"/>
      <c r="BS359" s="1848"/>
      <c r="BT359" s="1848"/>
      <c r="BU359" s="1848"/>
      <c r="BV359" s="1848"/>
      <c r="BW359" s="1848"/>
      <c r="BX359" s="1848"/>
      <c r="BY359" s="1848"/>
      <c r="BZ359" s="1848"/>
      <c r="CA359" s="1848"/>
      <c r="CB359" s="1848"/>
      <c r="CC359" s="1848"/>
      <c r="CD359" s="1848"/>
      <c r="CE359" s="1848"/>
      <c r="CF359" s="1848"/>
      <c r="CG359" s="1848"/>
      <c r="CH359" s="1848"/>
      <c r="CJ359" s="1848"/>
      <c r="CK359" s="1848"/>
      <c r="CL359" s="1848"/>
      <c r="CM359" s="1848"/>
      <c r="CN359" s="1848"/>
      <c r="CO359" s="1848"/>
      <c r="CP359" s="1848"/>
      <c r="CQ359" s="1848"/>
    </row>
    <row r="360" spans="2:95">
      <c r="B360" s="1"/>
      <c r="C360" s="1"/>
      <c r="D360" s="1"/>
      <c r="E360" s="1"/>
      <c r="F360" s="1848"/>
      <c r="G360" s="1"/>
      <c r="H360" s="1"/>
      <c r="I360" s="1"/>
      <c r="J360" s="1"/>
      <c r="K360" s="1848"/>
      <c r="L360" s="1848"/>
      <c r="M360" s="1848"/>
      <c r="N360" s="1848"/>
      <c r="O360" s="1848"/>
      <c r="P360" s="1848"/>
      <c r="Q360" s="1848"/>
      <c r="R360" s="1848"/>
      <c r="S360" s="1848"/>
      <c r="T360" s="1848"/>
      <c r="U360" s="1848"/>
      <c r="V360" s="1848"/>
      <c r="W360" s="1848"/>
      <c r="X360" s="1848"/>
      <c r="Y360" s="1848"/>
      <c r="Z360" s="1848"/>
      <c r="AA360" s="1848"/>
      <c r="AB360" s="1848"/>
      <c r="AC360" s="1848"/>
      <c r="AD360" s="1848"/>
      <c r="AE360" s="1848"/>
      <c r="AF360" s="1848"/>
      <c r="AG360" s="1848"/>
      <c r="AH360" s="1848"/>
      <c r="AI360" s="1848"/>
      <c r="AJ360" s="1848"/>
      <c r="AK360" s="1848"/>
      <c r="AL360" s="1848"/>
      <c r="AM360" s="1848"/>
      <c r="AN360" s="1848"/>
      <c r="AO360" s="1848"/>
      <c r="AP360" s="1848"/>
      <c r="AQ360" s="1848"/>
      <c r="AR360" s="1848"/>
      <c r="AS360" s="1848"/>
      <c r="AT360" s="1848"/>
      <c r="AU360" s="1848"/>
      <c r="AV360" s="1848"/>
      <c r="AW360" s="1848"/>
      <c r="AX360" s="1848"/>
      <c r="AY360" s="1848"/>
      <c r="AZ360" s="1848"/>
      <c r="BA360" s="1848"/>
      <c r="BB360" s="1848"/>
      <c r="BC360" s="1848"/>
      <c r="BD360" s="1848"/>
      <c r="BE360" s="1848"/>
      <c r="BF360" s="1848"/>
      <c r="BG360" s="1848"/>
      <c r="BH360" s="1848"/>
      <c r="BI360" s="1848"/>
      <c r="BJ360" s="1848"/>
      <c r="BK360" s="1848"/>
      <c r="BL360" s="1848"/>
      <c r="BM360" s="1848"/>
      <c r="BN360" s="1848"/>
      <c r="BO360" s="1848"/>
      <c r="BP360" s="1848"/>
      <c r="BQ360" s="1848"/>
      <c r="BR360" s="1848"/>
      <c r="BS360" s="1848"/>
      <c r="BT360" s="1848"/>
      <c r="BU360" s="1848"/>
      <c r="BV360" s="1848"/>
      <c r="BW360" s="1848"/>
      <c r="BX360" s="1848"/>
      <c r="BY360" s="1848"/>
      <c r="BZ360" s="1848"/>
      <c r="CA360" s="1848"/>
      <c r="CB360" s="1848"/>
      <c r="CC360" s="1848"/>
      <c r="CD360" s="1848"/>
      <c r="CE360" s="1848"/>
      <c r="CF360" s="1848"/>
      <c r="CG360" s="1848"/>
      <c r="CH360" s="1848"/>
      <c r="CJ360" s="1848"/>
      <c r="CK360" s="1848"/>
      <c r="CL360" s="1848"/>
      <c r="CM360" s="1848"/>
      <c r="CN360" s="1848"/>
      <c r="CO360" s="1848"/>
      <c r="CP360" s="1848"/>
      <c r="CQ360" s="1848"/>
    </row>
    <row r="361" spans="2:95">
      <c r="B361" s="1"/>
      <c r="C361" s="1"/>
      <c r="D361" s="1"/>
      <c r="E361" s="1"/>
      <c r="F361" s="1848"/>
      <c r="G361" s="1"/>
      <c r="H361" s="1"/>
      <c r="I361" s="1"/>
      <c r="J361" s="1"/>
      <c r="K361" s="1848"/>
      <c r="L361" s="1848"/>
      <c r="M361" s="1848"/>
      <c r="N361" s="1848"/>
      <c r="O361" s="1848"/>
      <c r="P361" s="1848"/>
      <c r="Q361" s="1848"/>
      <c r="R361" s="1848"/>
      <c r="S361" s="1848"/>
      <c r="T361" s="1848"/>
      <c r="U361" s="1848"/>
      <c r="V361" s="1848"/>
      <c r="W361" s="1848"/>
      <c r="X361" s="1848"/>
      <c r="Y361" s="1848"/>
      <c r="Z361" s="1848"/>
      <c r="AA361" s="1848"/>
      <c r="AB361" s="1848"/>
      <c r="AC361" s="1848"/>
      <c r="AD361" s="1848"/>
      <c r="AE361" s="1848"/>
      <c r="AF361" s="1848"/>
      <c r="AG361" s="1848"/>
      <c r="AH361" s="1848"/>
      <c r="AI361" s="1848"/>
      <c r="AJ361" s="1848"/>
      <c r="AK361" s="1848"/>
      <c r="AL361" s="1848"/>
      <c r="AM361" s="1848"/>
      <c r="AN361" s="1848"/>
      <c r="AO361" s="1848"/>
      <c r="AP361" s="1848"/>
      <c r="AQ361" s="1848"/>
      <c r="AR361" s="1848"/>
      <c r="AS361" s="1848"/>
      <c r="AT361" s="1848"/>
      <c r="AU361" s="1848"/>
      <c r="AV361" s="1848"/>
      <c r="AW361" s="1848"/>
      <c r="AX361" s="1848"/>
      <c r="AY361" s="1848"/>
      <c r="AZ361" s="1848"/>
      <c r="BA361" s="1848"/>
      <c r="BB361" s="1848"/>
      <c r="BC361" s="1848"/>
      <c r="BD361" s="1848"/>
      <c r="BE361" s="1848"/>
      <c r="BF361" s="1848"/>
      <c r="BG361" s="1848"/>
      <c r="BH361" s="1848"/>
      <c r="BI361" s="1848"/>
      <c r="BJ361" s="1848"/>
      <c r="BK361" s="1848"/>
      <c r="BL361" s="1848"/>
      <c r="BM361" s="1848"/>
      <c r="BN361" s="1848"/>
      <c r="BO361" s="1848"/>
      <c r="BP361" s="1848"/>
      <c r="BQ361" s="1848"/>
      <c r="BR361" s="1848"/>
      <c r="BS361" s="1848"/>
      <c r="BT361" s="1848"/>
      <c r="BU361" s="1848"/>
      <c r="BV361" s="1848"/>
      <c r="BW361" s="1848"/>
      <c r="BX361" s="1848"/>
      <c r="BY361" s="1848"/>
      <c r="BZ361" s="1848"/>
      <c r="CA361" s="1848"/>
      <c r="CB361" s="1848"/>
      <c r="CC361" s="1848"/>
      <c r="CD361" s="1848"/>
      <c r="CE361" s="1848"/>
      <c r="CF361" s="1848"/>
      <c r="CG361" s="1848"/>
      <c r="CH361" s="1848"/>
      <c r="CJ361" s="1848"/>
      <c r="CK361" s="1848"/>
      <c r="CL361" s="1848"/>
      <c r="CM361" s="1848"/>
      <c r="CN361" s="1848"/>
      <c r="CO361" s="1848"/>
      <c r="CP361" s="1848"/>
      <c r="CQ361" s="1848"/>
    </row>
    <row r="362" spans="2:95">
      <c r="B362" s="1"/>
      <c r="C362" s="1"/>
      <c r="D362" s="1"/>
      <c r="E362" s="1"/>
      <c r="F362" s="1848"/>
      <c r="G362" s="1"/>
      <c r="H362" s="1"/>
      <c r="I362" s="1"/>
      <c r="J362" s="1"/>
      <c r="K362" s="1848"/>
      <c r="L362" s="1848"/>
      <c r="M362" s="1848"/>
      <c r="N362" s="1848"/>
      <c r="O362" s="1848"/>
      <c r="P362" s="1848"/>
      <c r="Q362" s="1848"/>
      <c r="R362" s="1848"/>
      <c r="S362" s="1848"/>
      <c r="T362" s="1848"/>
      <c r="U362" s="1848"/>
      <c r="V362" s="1848"/>
      <c r="W362" s="1848"/>
      <c r="X362" s="1848"/>
      <c r="Y362" s="1848"/>
      <c r="Z362" s="1848"/>
      <c r="AA362" s="1848"/>
      <c r="AB362" s="1848"/>
      <c r="AC362" s="1848"/>
      <c r="AD362" s="1848"/>
      <c r="AE362" s="1848"/>
      <c r="AF362" s="1848"/>
      <c r="AG362" s="1848"/>
      <c r="AH362" s="1848"/>
      <c r="AI362" s="1848"/>
      <c r="AJ362" s="1848"/>
      <c r="AK362" s="1848"/>
      <c r="AL362" s="1848"/>
      <c r="AM362" s="1848"/>
      <c r="AN362" s="1848"/>
      <c r="AO362" s="1848"/>
      <c r="AP362" s="1848"/>
      <c r="AQ362" s="1848"/>
      <c r="AR362" s="1848"/>
      <c r="AS362" s="1848"/>
      <c r="AT362" s="1848"/>
      <c r="AU362" s="1848"/>
      <c r="AV362" s="1848"/>
      <c r="AW362" s="1848"/>
      <c r="AX362" s="1848"/>
      <c r="AY362" s="1848"/>
      <c r="AZ362" s="1848"/>
      <c r="BA362" s="1848"/>
      <c r="BB362" s="1848"/>
      <c r="BC362" s="1848"/>
      <c r="BD362" s="1848"/>
      <c r="BE362" s="1848"/>
      <c r="BF362" s="1848"/>
      <c r="BG362" s="1848"/>
      <c r="BH362" s="1848"/>
      <c r="BI362" s="1848"/>
      <c r="BJ362" s="1848"/>
      <c r="BK362" s="1848"/>
      <c r="BL362" s="1848"/>
      <c r="BM362" s="1848"/>
      <c r="BN362" s="1848"/>
      <c r="BO362" s="1848"/>
      <c r="BP362" s="1848"/>
      <c r="BQ362" s="1848"/>
      <c r="BR362" s="1848"/>
      <c r="BS362" s="1848"/>
      <c r="BT362" s="1848"/>
      <c r="BU362" s="1848"/>
      <c r="BV362" s="1848"/>
      <c r="BW362" s="1848"/>
      <c r="BX362" s="1848"/>
      <c r="BY362" s="1848"/>
      <c r="BZ362" s="1848"/>
      <c r="CA362" s="1848"/>
      <c r="CB362" s="1848"/>
      <c r="CC362" s="1848"/>
      <c r="CD362" s="1848"/>
      <c r="CE362" s="1848"/>
      <c r="CF362" s="1848"/>
      <c r="CG362" s="1848"/>
      <c r="CH362" s="1848"/>
      <c r="CJ362" s="1848"/>
      <c r="CK362" s="1848"/>
      <c r="CL362" s="1848"/>
      <c r="CM362" s="1848"/>
      <c r="CN362" s="1848"/>
      <c r="CO362" s="1848"/>
      <c r="CP362" s="1848"/>
      <c r="CQ362" s="1848"/>
    </row>
    <row r="363" spans="2:95">
      <c r="B363" s="1"/>
      <c r="C363" s="1"/>
      <c r="D363" s="1"/>
      <c r="E363" s="1"/>
      <c r="F363" s="1848"/>
      <c r="G363" s="1"/>
      <c r="H363" s="1"/>
      <c r="I363" s="1"/>
      <c r="J363" s="1"/>
      <c r="K363" s="1848"/>
      <c r="L363" s="1848"/>
      <c r="M363" s="1848"/>
      <c r="N363" s="1848"/>
      <c r="O363" s="1848"/>
      <c r="P363" s="1848"/>
      <c r="Q363" s="1848"/>
      <c r="R363" s="1848"/>
      <c r="S363" s="1848"/>
      <c r="T363" s="1848"/>
      <c r="U363" s="1848"/>
      <c r="V363" s="1848"/>
      <c r="W363" s="1848"/>
      <c r="X363" s="1848"/>
      <c r="Y363" s="1848"/>
      <c r="Z363" s="1848"/>
      <c r="AA363" s="1848"/>
      <c r="AB363" s="1848"/>
      <c r="AC363" s="1848"/>
      <c r="AD363" s="1848"/>
      <c r="AE363" s="1848"/>
      <c r="AF363" s="1848"/>
      <c r="AG363" s="1848"/>
      <c r="AH363" s="1848"/>
      <c r="AI363" s="1848"/>
      <c r="AJ363" s="1848"/>
      <c r="AK363" s="1848"/>
      <c r="AL363" s="1848"/>
      <c r="AM363" s="1848"/>
      <c r="AN363" s="1848"/>
      <c r="AO363" s="1848"/>
      <c r="AP363" s="1848"/>
      <c r="AQ363" s="1848"/>
      <c r="AR363" s="1848"/>
      <c r="AS363" s="1848"/>
      <c r="AT363" s="1848"/>
      <c r="AU363" s="1848"/>
      <c r="AV363" s="1848"/>
      <c r="AW363" s="1848"/>
      <c r="AX363" s="1848"/>
      <c r="AY363" s="1848"/>
      <c r="AZ363" s="1848"/>
      <c r="BA363" s="1848"/>
      <c r="BB363" s="1848"/>
      <c r="BC363" s="1848"/>
      <c r="BD363" s="1848"/>
      <c r="BE363" s="1848"/>
      <c r="BF363" s="1848"/>
      <c r="BG363" s="1848"/>
      <c r="BH363" s="1848"/>
      <c r="BI363" s="1848"/>
      <c r="BJ363" s="1848"/>
      <c r="BK363" s="1848"/>
      <c r="BL363" s="1848"/>
      <c r="BM363" s="1848"/>
      <c r="BN363" s="1848"/>
      <c r="BO363" s="1848"/>
      <c r="BP363" s="1848"/>
      <c r="BQ363" s="1848"/>
      <c r="BR363" s="1848"/>
      <c r="BS363" s="1848"/>
      <c r="BT363" s="1848"/>
      <c r="BU363" s="1848"/>
      <c r="BV363" s="1848"/>
      <c r="BW363" s="1848"/>
      <c r="BX363" s="1848"/>
      <c r="BY363" s="1848"/>
      <c r="BZ363" s="1848"/>
      <c r="CA363" s="1848"/>
      <c r="CB363" s="1848"/>
      <c r="CC363" s="1848"/>
      <c r="CD363" s="1848"/>
      <c r="CE363" s="1848"/>
      <c r="CF363" s="1848"/>
      <c r="CG363" s="1848"/>
      <c r="CH363" s="1848"/>
      <c r="CJ363" s="1848"/>
      <c r="CK363" s="1848"/>
      <c r="CL363" s="1848"/>
      <c r="CM363" s="1848"/>
      <c r="CN363" s="1848"/>
      <c r="CO363" s="1848"/>
      <c r="CP363" s="1848"/>
      <c r="CQ363" s="1848"/>
    </row>
    <row r="364" spans="2:95">
      <c r="B364" s="1"/>
      <c r="C364" s="1"/>
      <c r="D364" s="1"/>
      <c r="E364" s="1"/>
      <c r="F364" s="1848"/>
      <c r="G364" s="1"/>
      <c r="H364" s="1"/>
      <c r="I364" s="1"/>
      <c r="J364" s="1"/>
      <c r="K364" s="1848"/>
      <c r="L364" s="1848"/>
      <c r="M364" s="1848"/>
      <c r="N364" s="1848"/>
      <c r="O364" s="1848"/>
      <c r="P364" s="1848"/>
      <c r="Q364" s="1848"/>
      <c r="R364" s="1848"/>
      <c r="S364" s="1848"/>
      <c r="T364" s="1848"/>
      <c r="U364" s="1848"/>
      <c r="V364" s="1848"/>
      <c r="W364" s="1848"/>
      <c r="X364" s="1848"/>
      <c r="Y364" s="1848"/>
      <c r="Z364" s="1848"/>
      <c r="AA364" s="1848"/>
      <c r="AB364" s="1848"/>
      <c r="AC364" s="1848"/>
      <c r="AD364" s="1848"/>
      <c r="AE364" s="1848"/>
      <c r="AF364" s="1848"/>
      <c r="AG364" s="1848"/>
      <c r="AH364" s="1848"/>
      <c r="AI364" s="1848"/>
      <c r="AJ364" s="1848"/>
      <c r="AK364" s="1848"/>
      <c r="AL364" s="1848"/>
      <c r="AM364" s="1848"/>
      <c r="AN364" s="1848"/>
      <c r="AO364" s="1848"/>
      <c r="AP364" s="1848"/>
      <c r="AQ364" s="1848"/>
      <c r="AR364" s="1848"/>
      <c r="AS364" s="1848"/>
      <c r="AT364" s="1848"/>
      <c r="AU364" s="1848"/>
      <c r="AV364" s="1848"/>
      <c r="AW364" s="1848"/>
      <c r="AX364" s="1848"/>
      <c r="AY364" s="1848"/>
      <c r="AZ364" s="1848"/>
      <c r="BA364" s="1848"/>
      <c r="BB364" s="1848"/>
      <c r="BC364" s="1848"/>
      <c r="BD364" s="1848"/>
      <c r="BE364" s="1848"/>
      <c r="BF364" s="1848"/>
      <c r="BG364" s="1848"/>
      <c r="BH364" s="1848"/>
      <c r="BI364" s="1848"/>
      <c r="BJ364" s="1848"/>
      <c r="BK364" s="1848"/>
      <c r="BL364" s="1848"/>
      <c r="BM364" s="1848"/>
      <c r="BN364" s="1848"/>
      <c r="BO364" s="1848"/>
      <c r="BP364" s="1848"/>
      <c r="BQ364" s="1848"/>
      <c r="BR364" s="1848"/>
      <c r="BS364" s="1848"/>
      <c r="BT364" s="1848"/>
      <c r="BU364" s="1848"/>
      <c r="BV364" s="1848"/>
      <c r="BW364" s="1848"/>
      <c r="BX364" s="1848"/>
      <c r="BY364" s="1848"/>
      <c r="BZ364" s="1848"/>
      <c r="CA364" s="1848"/>
      <c r="CB364" s="1848"/>
      <c r="CC364" s="1848"/>
      <c r="CD364" s="1848"/>
      <c r="CE364" s="1848"/>
      <c r="CF364" s="1848"/>
      <c r="CG364" s="1848"/>
      <c r="CH364" s="1848"/>
      <c r="CJ364" s="1848"/>
      <c r="CK364" s="1848"/>
      <c r="CL364" s="1848"/>
      <c r="CM364" s="1848"/>
      <c r="CN364" s="1848"/>
      <c r="CO364" s="1848"/>
      <c r="CP364" s="1848"/>
      <c r="CQ364" s="1848"/>
    </row>
    <row r="365" spans="2:95">
      <c r="B365" s="1"/>
      <c r="C365" s="1"/>
      <c r="D365" s="1"/>
      <c r="E365" s="1"/>
      <c r="F365" s="1848"/>
      <c r="G365" s="1"/>
      <c r="H365" s="1"/>
      <c r="I365" s="1"/>
      <c r="J365" s="1"/>
      <c r="K365" s="1848"/>
      <c r="L365" s="1848"/>
      <c r="M365" s="1848"/>
      <c r="N365" s="1848"/>
      <c r="O365" s="1848"/>
      <c r="P365" s="1848"/>
      <c r="Q365" s="1848"/>
      <c r="R365" s="1848"/>
      <c r="S365" s="1848"/>
      <c r="T365" s="1848"/>
      <c r="U365" s="1848"/>
      <c r="V365" s="1848"/>
      <c r="W365" s="1848"/>
      <c r="X365" s="1848"/>
      <c r="Y365" s="1848"/>
      <c r="Z365" s="1848"/>
      <c r="AA365" s="1848"/>
      <c r="AB365" s="1848"/>
      <c r="AC365" s="1848"/>
      <c r="AD365" s="1848"/>
      <c r="AE365" s="1848"/>
      <c r="AF365" s="1848"/>
      <c r="AG365" s="1848"/>
      <c r="AH365" s="1848"/>
      <c r="AI365" s="1848"/>
      <c r="AJ365" s="1848"/>
      <c r="AK365" s="1848"/>
      <c r="AL365" s="1848"/>
      <c r="AM365" s="1848"/>
      <c r="AN365" s="1848"/>
      <c r="AO365" s="1848"/>
      <c r="AP365" s="1848"/>
      <c r="AQ365" s="1848"/>
      <c r="AR365" s="1848"/>
      <c r="AS365" s="1848"/>
      <c r="AT365" s="1848"/>
      <c r="AU365" s="1848"/>
      <c r="AV365" s="1848"/>
      <c r="AW365" s="1848"/>
      <c r="AX365" s="1848"/>
      <c r="AY365" s="1848"/>
      <c r="AZ365" s="1848"/>
      <c r="BA365" s="1848"/>
      <c r="BB365" s="1848"/>
      <c r="BC365" s="1848"/>
      <c r="BD365" s="1848"/>
      <c r="BE365" s="1848"/>
      <c r="BF365" s="1848"/>
      <c r="BG365" s="1848"/>
      <c r="BH365" s="1848"/>
      <c r="BI365" s="1848"/>
      <c r="BJ365" s="1848"/>
      <c r="BK365" s="1848"/>
      <c r="BL365" s="1848"/>
      <c r="BM365" s="1848"/>
      <c r="BN365" s="1848"/>
      <c r="BO365" s="1848"/>
      <c r="BP365" s="1848"/>
      <c r="BQ365" s="1848"/>
      <c r="BR365" s="1848"/>
      <c r="BS365" s="1848"/>
      <c r="BT365" s="1848"/>
      <c r="BU365" s="1848"/>
      <c r="BV365" s="1848"/>
      <c r="BW365" s="1848"/>
      <c r="BX365" s="1848"/>
      <c r="BY365" s="1848"/>
      <c r="BZ365" s="1848"/>
      <c r="CA365" s="1848"/>
      <c r="CB365" s="1848"/>
      <c r="CC365" s="1848"/>
      <c r="CD365" s="1848"/>
      <c r="CE365" s="1848"/>
      <c r="CF365" s="1848"/>
      <c r="CG365" s="1848"/>
      <c r="CH365" s="1848"/>
      <c r="CJ365" s="1848"/>
      <c r="CK365" s="1848"/>
      <c r="CL365" s="1848"/>
      <c r="CM365" s="1848"/>
      <c r="CN365" s="1848"/>
      <c r="CO365" s="1848"/>
      <c r="CP365" s="1848"/>
      <c r="CQ365" s="1848"/>
    </row>
    <row r="366" spans="2:95">
      <c r="B366" s="1"/>
      <c r="C366" s="1"/>
      <c r="D366" s="1"/>
      <c r="E366" s="1"/>
      <c r="F366" s="1848"/>
      <c r="G366" s="1"/>
      <c r="H366" s="1"/>
      <c r="I366" s="1"/>
      <c r="J366" s="1"/>
      <c r="K366" s="1848"/>
      <c r="L366" s="1848"/>
      <c r="M366" s="1848"/>
      <c r="N366" s="1848"/>
      <c r="O366" s="1848"/>
      <c r="P366" s="1848"/>
      <c r="Q366" s="1848"/>
      <c r="R366" s="1848"/>
      <c r="S366" s="1848"/>
      <c r="T366" s="1848"/>
      <c r="U366" s="1848"/>
      <c r="V366" s="1848"/>
      <c r="W366" s="1848"/>
      <c r="X366" s="1848"/>
      <c r="Y366" s="1848"/>
      <c r="Z366" s="1848"/>
      <c r="AA366" s="1848"/>
      <c r="AB366" s="1848"/>
      <c r="AC366" s="1848"/>
      <c r="AD366" s="1848"/>
      <c r="AE366" s="1848"/>
      <c r="AF366" s="1848"/>
      <c r="AG366" s="1848"/>
      <c r="AH366" s="1848"/>
      <c r="AI366" s="1848"/>
      <c r="AJ366" s="1848"/>
      <c r="AK366" s="1848"/>
      <c r="AL366" s="1848"/>
      <c r="AM366" s="1848"/>
      <c r="AN366" s="1848"/>
      <c r="AO366" s="1848"/>
      <c r="AP366" s="1848"/>
      <c r="AQ366" s="1848"/>
      <c r="AR366" s="1848"/>
      <c r="AS366" s="1848"/>
      <c r="AT366" s="1848"/>
      <c r="AU366" s="1848"/>
      <c r="AV366" s="1848"/>
      <c r="AW366" s="1848"/>
      <c r="AX366" s="1848"/>
      <c r="AY366" s="1848"/>
      <c r="AZ366" s="1848"/>
      <c r="BA366" s="1848"/>
      <c r="BB366" s="1848"/>
      <c r="BC366" s="1848"/>
      <c r="BD366" s="1848"/>
      <c r="BE366" s="1848"/>
      <c r="BF366" s="1848"/>
      <c r="BG366" s="1848"/>
      <c r="BH366" s="1848"/>
      <c r="BI366" s="1848"/>
      <c r="BJ366" s="1848"/>
      <c r="BK366" s="1848"/>
      <c r="BL366" s="1848"/>
      <c r="BM366" s="1848"/>
      <c r="BN366" s="1848"/>
      <c r="BO366" s="1848"/>
      <c r="BP366" s="1848"/>
      <c r="BQ366" s="1848"/>
      <c r="BR366" s="1848"/>
      <c r="BS366" s="1848"/>
      <c r="BT366" s="1848"/>
      <c r="BU366" s="1848"/>
      <c r="BV366" s="1848"/>
      <c r="BW366" s="1848"/>
      <c r="BX366" s="1848"/>
      <c r="BY366" s="1848"/>
      <c r="BZ366" s="1848"/>
      <c r="CA366" s="1848"/>
      <c r="CB366" s="1848"/>
      <c r="CC366" s="1848"/>
      <c r="CD366" s="1848"/>
      <c r="CE366" s="1848"/>
      <c r="CF366" s="1848"/>
      <c r="CG366" s="1848"/>
      <c r="CH366" s="1848"/>
      <c r="CJ366" s="1848"/>
      <c r="CK366" s="1848"/>
      <c r="CL366" s="1848"/>
      <c r="CM366" s="1848"/>
      <c r="CN366" s="1848"/>
      <c r="CO366" s="1848"/>
      <c r="CP366" s="1848"/>
      <c r="CQ366" s="1848"/>
    </row>
    <row r="367" spans="2:95">
      <c r="B367" s="1"/>
      <c r="C367" s="1"/>
      <c r="D367" s="1"/>
      <c r="E367" s="1"/>
      <c r="F367" s="1848"/>
      <c r="G367" s="1"/>
      <c r="H367" s="1"/>
      <c r="I367" s="1"/>
      <c r="J367" s="1"/>
      <c r="K367" s="1848"/>
      <c r="L367" s="1848"/>
      <c r="M367" s="1848"/>
      <c r="N367" s="1848"/>
      <c r="O367" s="1848"/>
      <c r="P367" s="1848"/>
      <c r="Q367" s="1848"/>
      <c r="R367" s="1848"/>
      <c r="S367" s="1848"/>
      <c r="T367" s="1848"/>
      <c r="U367" s="1848"/>
      <c r="V367" s="1848"/>
      <c r="W367" s="1848"/>
      <c r="X367" s="1848"/>
      <c r="Y367" s="1848"/>
      <c r="Z367" s="1848"/>
      <c r="AA367" s="1848"/>
      <c r="AB367" s="1848"/>
      <c r="AC367" s="1848"/>
      <c r="AD367" s="1848"/>
      <c r="AE367" s="1848"/>
      <c r="AF367" s="1848"/>
      <c r="AG367" s="1848"/>
      <c r="AH367" s="1848"/>
      <c r="AI367" s="1848"/>
      <c r="AJ367" s="1848"/>
      <c r="AK367" s="1848"/>
      <c r="AL367" s="1848"/>
      <c r="AM367" s="1848"/>
      <c r="AN367" s="1848"/>
      <c r="AO367" s="1848"/>
      <c r="AP367" s="1848"/>
      <c r="AQ367" s="1848"/>
      <c r="AR367" s="1848"/>
      <c r="AS367" s="1848"/>
      <c r="AT367" s="1848"/>
      <c r="AU367" s="1848"/>
      <c r="AV367" s="1848"/>
      <c r="AW367" s="1848"/>
      <c r="AX367" s="1848"/>
      <c r="AY367" s="1848"/>
      <c r="AZ367" s="1848"/>
      <c r="BA367" s="1848"/>
      <c r="BB367" s="1848"/>
      <c r="BC367" s="1848"/>
      <c r="BD367" s="1848"/>
      <c r="BE367" s="1848"/>
      <c r="BF367" s="1848"/>
      <c r="BG367" s="1848"/>
      <c r="BH367" s="1848"/>
      <c r="BI367" s="1848"/>
      <c r="BJ367" s="1848"/>
      <c r="BK367" s="1848"/>
      <c r="BL367" s="1848"/>
      <c r="BM367" s="1848"/>
      <c r="BN367" s="1848"/>
      <c r="BO367" s="1848"/>
      <c r="BP367" s="1848"/>
      <c r="BQ367" s="1848"/>
      <c r="BR367" s="1848"/>
      <c r="BS367" s="1848"/>
      <c r="BT367" s="1848"/>
      <c r="BU367" s="1848"/>
      <c r="BV367" s="1848"/>
      <c r="BW367" s="1848"/>
      <c r="BX367" s="1848"/>
      <c r="BY367" s="1848"/>
      <c r="BZ367" s="1848"/>
      <c r="CA367" s="1848"/>
      <c r="CB367" s="1848"/>
      <c r="CC367" s="1848"/>
      <c r="CD367" s="1848"/>
      <c r="CE367" s="1848"/>
      <c r="CF367" s="1848"/>
      <c r="CG367" s="1848"/>
      <c r="CH367" s="1848"/>
      <c r="CJ367" s="1848"/>
      <c r="CK367" s="1848"/>
      <c r="CL367" s="1848"/>
      <c r="CM367" s="1848"/>
      <c r="CN367" s="1848"/>
      <c r="CO367" s="1848"/>
      <c r="CP367" s="1848"/>
      <c r="CQ367" s="1848"/>
    </row>
    <row r="368" spans="2:95">
      <c r="B368" s="1"/>
      <c r="C368" s="1"/>
      <c r="D368" s="1"/>
      <c r="E368" s="1"/>
      <c r="F368" s="1848"/>
      <c r="G368" s="1"/>
      <c r="H368" s="1"/>
      <c r="I368" s="1"/>
      <c r="J368" s="1"/>
      <c r="K368" s="1848"/>
      <c r="L368" s="1848"/>
      <c r="M368" s="1848"/>
      <c r="N368" s="1848"/>
      <c r="O368" s="1848"/>
      <c r="P368" s="1848"/>
      <c r="Q368" s="1848"/>
      <c r="R368" s="1848"/>
      <c r="S368" s="1848"/>
      <c r="T368" s="1848"/>
      <c r="U368" s="1848"/>
      <c r="V368" s="1848"/>
      <c r="W368" s="1848"/>
      <c r="X368" s="1848"/>
      <c r="Y368" s="1848"/>
      <c r="Z368" s="1848"/>
      <c r="AA368" s="1848"/>
      <c r="AB368" s="1848"/>
      <c r="AC368" s="1848"/>
      <c r="AD368" s="1848"/>
      <c r="AE368" s="1848"/>
      <c r="AF368" s="1848"/>
      <c r="AG368" s="1848"/>
      <c r="AH368" s="1848"/>
      <c r="AI368" s="1848"/>
      <c r="AJ368" s="1848"/>
      <c r="AK368" s="1848"/>
      <c r="AL368" s="1848"/>
      <c r="AM368" s="1848"/>
      <c r="AN368" s="1848"/>
      <c r="AO368" s="1848"/>
      <c r="AP368" s="1848"/>
      <c r="AQ368" s="1848"/>
      <c r="AR368" s="1848"/>
      <c r="AS368" s="1848"/>
      <c r="AT368" s="1848"/>
      <c r="AU368" s="1848"/>
      <c r="AV368" s="1848"/>
      <c r="AW368" s="1848"/>
      <c r="AX368" s="1848"/>
      <c r="AY368" s="1848"/>
      <c r="AZ368" s="1848"/>
      <c r="BA368" s="1848"/>
      <c r="BB368" s="1848"/>
      <c r="BC368" s="1848"/>
      <c r="BD368" s="1848"/>
      <c r="BE368" s="1848"/>
      <c r="BF368" s="1848"/>
      <c r="BG368" s="1848"/>
      <c r="BH368" s="1848"/>
      <c r="BI368" s="1848"/>
      <c r="BJ368" s="1848"/>
      <c r="BK368" s="1848"/>
      <c r="BL368" s="1848"/>
      <c r="BM368" s="1848"/>
      <c r="BN368" s="1848"/>
      <c r="BO368" s="1848"/>
      <c r="BP368" s="1848"/>
      <c r="BQ368" s="1848"/>
      <c r="BR368" s="1848"/>
      <c r="BS368" s="1848"/>
      <c r="BT368" s="1848"/>
      <c r="BU368" s="1848"/>
      <c r="BV368" s="1848"/>
      <c r="BW368" s="1848"/>
      <c r="BX368" s="1848"/>
      <c r="BY368" s="1848"/>
      <c r="BZ368" s="1848"/>
      <c r="CA368" s="1848"/>
      <c r="CB368" s="1848"/>
      <c r="CC368" s="1848"/>
      <c r="CD368" s="1848"/>
      <c r="CE368" s="1848"/>
      <c r="CF368" s="1848"/>
      <c r="CG368" s="1848"/>
      <c r="CH368" s="1848"/>
      <c r="CJ368" s="1848"/>
      <c r="CK368" s="1848"/>
      <c r="CL368" s="1848"/>
      <c r="CM368" s="1848"/>
      <c r="CN368" s="1848"/>
      <c r="CO368" s="1848"/>
      <c r="CP368" s="1848"/>
      <c r="CQ368" s="1848"/>
    </row>
    <row r="369" spans="2:95">
      <c r="B369" s="1"/>
      <c r="C369" s="1"/>
      <c r="D369" s="1"/>
      <c r="E369" s="1"/>
      <c r="F369" s="1848"/>
      <c r="G369" s="1"/>
      <c r="H369" s="1"/>
      <c r="I369" s="1"/>
      <c r="J369" s="1"/>
      <c r="K369" s="1848"/>
      <c r="L369" s="1848"/>
      <c r="M369" s="1848"/>
      <c r="N369" s="1848"/>
      <c r="O369" s="1848"/>
      <c r="P369" s="1848"/>
      <c r="Q369" s="1848"/>
      <c r="R369" s="1848"/>
      <c r="S369" s="1848"/>
      <c r="T369" s="1848"/>
      <c r="U369" s="1848"/>
      <c r="V369" s="1848"/>
      <c r="W369" s="1848"/>
      <c r="X369" s="1848"/>
      <c r="Y369" s="1848"/>
      <c r="Z369" s="1848"/>
      <c r="AA369" s="1848"/>
      <c r="AB369" s="1848"/>
      <c r="AC369" s="1848"/>
      <c r="AD369" s="1848"/>
      <c r="AE369" s="1848"/>
      <c r="AF369" s="1848"/>
      <c r="AG369" s="1848"/>
      <c r="AH369" s="1848"/>
      <c r="AI369" s="1848"/>
      <c r="AJ369" s="1848"/>
      <c r="AK369" s="1848"/>
      <c r="AL369" s="1848"/>
      <c r="AM369" s="1848"/>
      <c r="AN369" s="1848"/>
      <c r="AO369" s="1848"/>
      <c r="AP369" s="1848"/>
      <c r="AQ369" s="1848"/>
      <c r="AR369" s="1848"/>
      <c r="AS369" s="1848"/>
      <c r="AT369" s="1848"/>
      <c r="AU369" s="1848"/>
      <c r="AV369" s="1848"/>
      <c r="AW369" s="1848"/>
      <c r="AX369" s="1848"/>
      <c r="AY369" s="1848"/>
      <c r="AZ369" s="1848"/>
      <c r="BA369" s="1848"/>
      <c r="BB369" s="1848"/>
      <c r="BC369" s="1848"/>
      <c r="BD369" s="1848"/>
      <c r="BE369" s="1848"/>
      <c r="BF369" s="1848"/>
      <c r="BG369" s="1848"/>
      <c r="BH369" s="1848"/>
      <c r="BI369" s="1848"/>
      <c r="BJ369" s="1848"/>
      <c r="BK369" s="1848"/>
      <c r="BL369" s="1848"/>
      <c r="BM369" s="1848"/>
      <c r="BN369" s="1848"/>
      <c r="BO369" s="1848"/>
      <c r="BP369" s="1848"/>
      <c r="BQ369" s="1848"/>
      <c r="BR369" s="1848"/>
      <c r="BS369" s="1848"/>
      <c r="BT369" s="1848"/>
      <c r="BU369" s="1848"/>
      <c r="BV369" s="1848"/>
      <c r="BW369" s="1848"/>
      <c r="BX369" s="1848"/>
      <c r="BY369" s="1848"/>
      <c r="BZ369" s="1848"/>
      <c r="CA369" s="1848"/>
      <c r="CB369" s="1848"/>
      <c r="CC369" s="1848"/>
      <c r="CD369" s="1848"/>
      <c r="CE369" s="1848"/>
      <c r="CF369" s="1848"/>
      <c r="CG369" s="1848"/>
      <c r="CH369" s="1848"/>
      <c r="CJ369" s="1848"/>
      <c r="CK369" s="1848"/>
      <c r="CL369" s="1848"/>
      <c r="CM369" s="1848"/>
      <c r="CN369" s="1848"/>
      <c r="CO369" s="1848"/>
      <c r="CP369" s="1848"/>
      <c r="CQ369" s="1848"/>
    </row>
    <row r="370" spans="2:95">
      <c r="B370" s="1"/>
      <c r="C370" s="1"/>
      <c r="D370" s="1"/>
      <c r="E370" s="1"/>
      <c r="F370" s="1848"/>
      <c r="G370" s="1"/>
      <c r="H370" s="1"/>
      <c r="I370" s="1"/>
      <c r="J370" s="1"/>
      <c r="K370" s="1848"/>
      <c r="L370" s="1848"/>
      <c r="M370" s="1848"/>
      <c r="N370" s="1848"/>
      <c r="O370" s="1848"/>
      <c r="P370" s="1848"/>
      <c r="Q370" s="1848"/>
      <c r="R370" s="1848"/>
      <c r="S370" s="1848"/>
      <c r="T370" s="1848"/>
      <c r="U370" s="1848"/>
      <c r="V370" s="1848"/>
      <c r="W370" s="1848"/>
      <c r="X370" s="1848"/>
      <c r="Y370" s="1848"/>
      <c r="Z370" s="1848"/>
      <c r="AA370" s="1848"/>
      <c r="AB370" s="1848"/>
      <c r="AC370" s="1848"/>
      <c r="AD370" s="1848"/>
      <c r="AE370" s="1848"/>
      <c r="AF370" s="1848"/>
      <c r="AG370" s="1848"/>
      <c r="AH370" s="1848"/>
      <c r="AI370" s="1848"/>
      <c r="AJ370" s="1848"/>
      <c r="AK370" s="1848"/>
      <c r="AL370" s="1848"/>
      <c r="AM370" s="1848"/>
      <c r="AN370" s="1848"/>
      <c r="AO370" s="1848"/>
      <c r="AP370" s="1848"/>
      <c r="AQ370" s="1848"/>
      <c r="AR370" s="1848"/>
      <c r="AS370" s="1848"/>
      <c r="AT370" s="1848"/>
      <c r="AU370" s="1848"/>
      <c r="AV370" s="1848"/>
      <c r="AW370" s="1848"/>
      <c r="AX370" s="1848"/>
      <c r="AY370" s="1848"/>
      <c r="AZ370" s="1848"/>
      <c r="BA370" s="1848"/>
      <c r="BB370" s="1848"/>
      <c r="BC370" s="1848"/>
      <c r="BD370" s="1848"/>
      <c r="BE370" s="1848"/>
      <c r="BF370" s="1848"/>
      <c r="BG370" s="1848"/>
      <c r="BH370" s="1848"/>
      <c r="BI370" s="1848"/>
      <c r="BJ370" s="1848"/>
      <c r="BK370" s="1848"/>
      <c r="BL370" s="1848"/>
      <c r="BM370" s="1848"/>
      <c r="BN370" s="1848"/>
      <c r="BO370" s="1848"/>
      <c r="BP370" s="1848"/>
      <c r="BQ370" s="1848"/>
      <c r="BR370" s="1848"/>
      <c r="BS370" s="1848"/>
      <c r="BT370" s="1848"/>
      <c r="BU370" s="1848"/>
      <c r="BV370" s="1848"/>
      <c r="BW370" s="1848"/>
      <c r="BX370" s="1848"/>
      <c r="BY370" s="1848"/>
      <c r="BZ370" s="1848"/>
      <c r="CA370" s="1848"/>
      <c r="CB370" s="1848"/>
      <c r="CC370" s="1848"/>
      <c r="CD370" s="1848"/>
      <c r="CE370" s="1848"/>
      <c r="CF370" s="1848"/>
      <c r="CG370" s="1848"/>
      <c r="CH370" s="1848"/>
      <c r="CJ370" s="1848"/>
      <c r="CK370" s="1848"/>
      <c r="CL370" s="1848"/>
      <c r="CM370" s="1848"/>
      <c r="CN370" s="1848"/>
      <c r="CO370" s="1848"/>
      <c r="CP370" s="1848"/>
      <c r="CQ370" s="1848"/>
    </row>
    <row r="371" spans="2:95">
      <c r="B371" s="1"/>
      <c r="C371" s="1"/>
      <c r="D371" s="1"/>
      <c r="E371" s="1"/>
      <c r="F371" s="1848"/>
      <c r="G371" s="1"/>
      <c r="H371" s="1"/>
      <c r="I371" s="1"/>
      <c r="J371" s="1"/>
      <c r="K371" s="1848"/>
      <c r="L371" s="1848"/>
      <c r="M371" s="1848"/>
      <c r="N371" s="1848"/>
      <c r="O371" s="1848"/>
      <c r="P371" s="1848"/>
      <c r="Q371" s="1848"/>
      <c r="R371" s="1848"/>
      <c r="S371" s="1848"/>
      <c r="T371" s="1848"/>
      <c r="U371" s="1848"/>
      <c r="V371" s="1848"/>
      <c r="W371" s="1848"/>
      <c r="X371" s="1848"/>
      <c r="Y371" s="1848"/>
      <c r="Z371" s="1848"/>
      <c r="AA371" s="1848"/>
      <c r="AB371" s="1848"/>
      <c r="AC371" s="1848"/>
      <c r="AD371" s="1848"/>
      <c r="AE371" s="1848"/>
      <c r="AF371" s="1848"/>
      <c r="AG371" s="1848"/>
      <c r="AH371" s="1848"/>
      <c r="AI371" s="1848"/>
      <c r="AJ371" s="1848"/>
      <c r="AK371" s="1848"/>
      <c r="AL371" s="1848"/>
      <c r="AM371" s="1848"/>
      <c r="AN371" s="1848"/>
      <c r="AO371" s="1848"/>
      <c r="AP371" s="1848"/>
      <c r="AQ371" s="1848"/>
      <c r="AR371" s="1848"/>
      <c r="AS371" s="1848"/>
      <c r="AT371" s="1848"/>
      <c r="AU371" s="1848"/>
      <c r="AV371" s="1848"/>
      <c r="AW371" s="1848"/>
      <c r="AX371" s="1848"/>
      <c r="AY371" s="1848"/>
      <c r="AZ371" s="1848"/>
      <c r="BA371" s="1848"/>
      <c r="BB371" s="1848"/>
      <c r="BC371" s="1848"/>
      <c r="BD371" s="1848"/>
      <c r="BE371" s="1848"/>
      <c r="BF371" s="1848"/>
      <c r="BG371" s="1848"/>
      <c r="BH371" s="1848"/>
      <c r="BI371" s="1848"/>
      <c r="BJ371" s="1848"/>
      <c r="BK371" s="1848"/>
      <c r="BL371" s="1848"/>
      <c r="BM371" s="1848"/>
      <c r="BN371" s="1848"/>
      <c r="BO371" s="1848"/>
      <c r="BP371" s="1848"/>
      <c r="BQ371" s="1848"/>
      <c r="BR371" s="1848"/>
      <c r="BS371" s="1848"/>
      <c r="BT371" s="1848"/>
      <c r="BU371" s="1848"/>
      <c r="BV371" s="1848"/>
      <c r="BW371" s="1848"/>
      <c r="BX371" s="1848"/>
      <c r="BY371" s="1848"/>
      <c r="BZ371" s="1848"/>
      <c r="CA371" s="1848"/>
      <c r="CB371" s="1848"/>
      <c r="CC371" s="1848"/>
      <c r="CD371" s="1848"/>
      <c r="CE371" s="1848"/>
      <c r="CF371" s="1848"/>
      <c r="CG371" s="1848"/>
      <c r="CH371" s="1848"/>
      <c r="CJ371" s="1848"/>
      <c r="CK371" s="1848"/>
      <c r="CL371" s="1848"/>
      <c r="CM371" s="1848"/>
      <c r="CN371" s="1848"/>
      <c r="CO371" s="1848"/>
      <c r="CP371" s="1848"/>
      <c r="CQ371" s="1848"/>
    </row>
    <row r="372" spans="2:95">
      <c r="B372" s="1"/>
      <c r="C372" s="1"/>
      <c r="D372" s="1"/>
      <c r="E372" s="1"/>
      <c r="F372" s="1848"/>
      <c r="G372" s="1"/>
      <c r="H372" s="1"/>
      <c r="I372" s="1"/>
      <c r="J372" s="1"/>
      <c r="K372" s="1848"/>
      <c r="L372" s="1848"/>
      <c r="M372" s="1848"/>
      <c r="N372" s="1848"/>
      <c r="O372" s="1848"/>
      <c r="P372" s="1848"/>
      <c r="Q372" s="1848"/>
      <c r="R372" s="1848"/>
      <c r="S372" s="1848"/>
      <c r="T372" s="1848"/>
      <c r="U372" s="1848"/>
      <c r="V372" s="1848"/>
      <c r="W372" s="1848"/>
      <c r="X372" s="1848"/>
      <c r="Y372" s="1848"/>
      <c r="Z372" s="1848"/>
      <c r="AA372" s="1848"/>
      <c r="AB372" s="1848"/>
      <c r="AC372" s="1848"/>
      <c r="AD372" s="1848"/>
      <c r="AE372" s="1848"/>
      <c r="AF372" s="1848"/>
      <c r="AG372" s="1848"/>
      <c r="AH372" s="1848"/>
      <c r="AI372" s="1848"/>
      <c r="AJ372" s="1848"/>
      <c r="AK372" s="1848"/>
      <c r="AL372" s="1848"/>
      <c r="AM372" s="1848"/>
      <c r="AN372" s="1848"/>
      <c r="AO372" s="1848"/>
      <c r="AP372" s="1848"/>
      <c r="AQ372" s="1848"/>
      <c r="AR372" s="1848"/>
      <c r="AS372" s="1848"/>
      <c r="AT372" s="1848"/>
      <c r="AU372" s="1848"/>
      <c r="AV372" s="1848"/>
      <c r="AW372" s="1848"/>
      <c r="AX372" s="1848"/>
      <c r="AY372" s="1848"/>
      <c r="AZ372" s="1848"/>
      <c r="BA372" s="1848"/>
      <c r="BB372" s="1848"/>
      <c r="BC372" s="1848"/>
      <c r="BD372" s="1848"/>
      <c r="BE372" s="1848"/>
      <c r="BF372" s="1848"/>
      <c r="BG372" s="1848"/>
      <c r="BH372" s="1848"/>
      <c r="BI372" s="1848"/>
      <c r="BJ372" s="1848"/>
      <c r="BK372" s="1848"/>
      <c r="BL372" s="1848"/>
      <c r="BM372" s="1848"/>
      <c r="BN372" s="1848"/>
      <c r="BO372" s="1848"/>
      <c r="BP372" s="1848"/>
      <c r="BQ372" s="1848"/>
      <c r="BR372" s="1848"/>
      <c r="BS372" s="1848"/>
      <c r="BT372" s="1848"/>
      <c r="BU372" s="1848"/>
      <c r="BV372" s="1848"/>
      <c r="BW372" s="1848"/>
      <c r="BX372" s="1848"/>
      <c r="BY372" s="1848"/>
      <c r="BZ372" s="1848"/>
      <c r="CA372" s="1848"/>
      <c r="CB372" s="1848"/>
      <c r="CC372" s="1848"/>
      <c r="CD372" s="1848"/>
      <c r="CE372" s="1848"/>
      <c r="CF372" s="1848"/>
      <c r="CG372" s="1848"/>
      <c r="CH372" s="1848"/>
      <c r="CJ372" s="1848"/>
      <c r="CK372" s="1848"/>
      <c r="CL372" s="1848"/>
      <c r="CM372" s="1848"/>
      <c r="CN372" s="1848"/>
      <c r="CO372" s="1848"/>
      <c r="CP372" s="1848"/>
      <c r="CQ372" s="1848"/>
    </row>
    <row r="373" spans="2:95">
      <c r="B373" s="1"/>
      <c r="C373" s="1"/>
      <c r="D373" s="1"/>
      <c r="E373" s="1"/>
      <c r="F373" s="1848"/>
      <c r="G373" s="1"/>
      <c r="H373" s="1"/>
      <c r="I373" s="1"/>
      <c r="J373" s="1"/>
      <c r="K373" s="1848"/>
      <c r="L373" s="1848"/>
      <c r="M373" s="1848"/>
      <c r="N373" s="1848"/>
      <c r="O373" s="1848"/>
      <c r="P373" s="1848"/>
      <c r="Q373" s="1848"/>
      <c r="R373" s="1848"/>
      <c r="S373" s="1848"/>
      <c r="T373" s="1848"/>
      <c r="U373" s="1848"/>
      <c r="V373" s="1848"/>
      <c r="W373" s="1848"/>
      <c r="X373" s="1848"/>
      <c r="Y373" s="1848"/>
      <c r="Z373" s="1848"/>
      <c r="AA373" s="1848"/>
      <c r="AB373" s="1848"/>
      <c r="AC373" s="1848"/>
      <c r="AD373" s="1848"/>
      <c r="AE373" s="1848"/>
      <c r="AF373" s="1848"/>
      <c r="AG373" s="1848"/>
      <c r="AH373" s="1848"/>
      <c r="AI373" s="1848"/>
      <c r="AJ373" s="1848"/>
      <c r="AK373" s="1848"/>
      <c r="AL373" s="1848"/>
      <c r="AM373" s="1848"/>
      <c r="AN373" s="1848"/>
      <c r="AO373" s="1848"/>
      <c r="AP373" s="1848"/>
      <c r="AQ373" s="1848"/>
      <c r="AR373" s="1848"/>
      <c r="AS373" s="1848"/>
      <c r="AT373" s="1848"/>
      <c r="AU373" s="1848"/>
      <c r="AV373" s="1848"/>
      <c r="AW373" s="1848"/>
      <c r="AX373" s="1848"/>
      <c r="AY373" s="1848"/>
      <c r="AZ373" s="1848"/>
      <c r="BA373" s="1848"/>
      <c r="BB373" s="1848"/>
      <c r="BC373" s="1848"/>
      <c r="BD373" s="1848"/>
      <c r="BE373" s="1848"/>
      <c r="BF373" s="1848"/>
      <c r="BG373" s="1848"/>
      <c r="BH373" s="1848"/>
      <c r="BI373" s="1848"/>
      <c r="BJ373" s="1848"/>
      <c r="BK373" s="1848"/>
      <c r="BL373" s="1848"/>
      <c r="BM373" s="1848"/>
      <c r="BN373" s="1848"/>
      <c r="BO373" s="1848"/>
      <c r="BP373" s="1848"/>
      <c r="BQ373" s="1848"/>
      <c r="BR373" s="1848"/>
      <c r="BS373" s="1848"/>
      <c r="BT373" s="1848"/>
      <c r="BU373" s="1848"/>
      <c r="BV373" s="1848"/>
      <c r="BW373" s="1848"/>
      <c r="BX373" s="1848"/>
      <c r="BY373" s="1848"/>
      <c r="BZ373" s="1848"/>
      <c r="CA373" s="1848"/>
      <c r="CB373" s="1848"/>
      <c r="CC373" s="1848"/>
      <c r="CD373" s="1848"/>
      <c r="CE373" s="1848"/>
      <c r="CF373" s="1848"/>
      <c r="CG373" s="1848"/>
      <c r="CH373" s="1848"/>
      <c r="CJ373" s="1848"/>
      <c r="CK373" s="1848"/>
      <c r="CL373" s="1848"/>
      <c r="CM373" s="1848"/>
      <c r="CN373" s="1848"/>
      <c r="CO373" s="1848"/>
      <c r="CP373" s="1848"/>
      <c r="CQ373" s="1848"/>
    </row>
    <row r="374" spans="2:95">
      <c r="B374" s="1"/>
      <c r="C374" s="1"/>
      <c r="D374" s="1"/>
      <c r="E374" s="1"/>
      <c r="F374" s="1848"/>
      <c r="G374" s="1"/>
      <c r="H374" s="1"/>
      <c r="I374" s="1"/>
      <c r="J374" s="1"/>
      <c r="K374" s="1848"/>
      <c r="L374" s="1848"/>
      <c r="M374" s="1848"/>
      <c r="N374" s="1848"/>
      <c r="O374" s="1848"/>
      <c r="P374" s="1848"/>
      <c r="Q374" s="1848"/>
      <c r="R374" s="1848"/>
      <c r="S374" s="1848"/>
      <c r="T374" s="1848"/>
      <c r="U374" s="1848"/>
      <c r="V374" s="1848"/>
      <c r="W374" s="1848"/>
      <c r="X374" s="1848"/>
      <c r="Y374" s="1848"/>
      <c r="Z374" s="1848"/>
      <c r="AA374" s="1848"/>
      <c r="AB374" s="1848"/>
      <c r="AC374" s="1848"/>
      <c r="AD374" s="1848"/>
      <c r="AE374" s="1848"/>
      <c r="AF374" s="1848"/>
      <c r="AG374" s="1848"/>
      <c r="AH374" s="1848"/>
      <c r="AI374" s="1848"/>
      <c r="AJ374" s="1848"/>
      <c r="AK374" s="1848"/>
      <c r="AL374" s="1848"/>
      <c r="AM374" s="1848"/>
      <c r="AN374" s="1848"/>
      <c r="AO374" s="1848"/>
      <c r="AP374" s="1848"/>
      <c r="AQ374" s="1848"/>
      <c r="AR374" s="1848"/>
      <c r="AS374" s="1848"/>
      <c r="AT374" s="1848"/>
      <c r="AU374" s="1848"/>
      <c r="AV374" s="1848"/>
      <c r="AW374" s="1848"/>
      <c r="AX374" s="1848"/>
      <c r="AY374" s="1848"/>
      <c r="AZ374" s="1848"/>
      <c r="BA374" s="1848"/>
      <c r="BB374" s="1848"/>
      <c r="BC374" s="1848"/>
      <c r="BD374" s="1848"/>
      <c r="BE374" s="1848"/>
      <c r="BF374" s="1848"/>
      <c r="BG374" s="1848"/>
      <c r="BH374" s="1848"/>
      <c r="BI374" s="1848"/>
      <c r="BJ374" s="1848"/>
      <c r="BK374" s="1848"/>
      <c r="BL374" s="1848"/>
      <c r="BM374" s="1848"/>
      <c r="BN374" s="1848"/>
      <c r="BO374" s="1848"/>
      <c r="BP374" s="1848"/>
      <c r="BQ374" s="1848"/>
      <c r="BR374" s="1848"/>
      <c r="BS374" s="1848"/>
      <c r="BT374" s="1848"/>
      <c r="BU374" s="1848"/>
      <c r="BV374" s="1848"/>
      <c r="BW374" s="1848"/>
      <c r="BX374" s="1848"/>
      <c r="BY374" s="1848"/>
      <c r="BZ374" s="1848"/>
      <c r="CA374" s="1848"/>
      <c r="CB374" s="1848"/>
      <c r="CC374" s="1848"/>
      <c r="CD374" s="1848"/>
      <c r="CE374" s="1848"/>
      <c r="CF374" s="1848"/>
      <c r="CG374" s="1848"/>
      <c r="CH374" s="1848"/>
      <c r="CJ374" s="1848"/>
      <c r="CK374" s="1848"/>
      <c r="CL374" s="1848"/>
      <c r="CM374" s="1848"/>
      <c r="CN374" s="1848"/>
      <c r="CO374" s="1848"/>
      <c r="CP374" s="1848"/>
      <c r="CQ374" s="1848"/>
    </row>
    <row r="375" spans="2:95">
      <c r="B375" s="1"/>
      <c r="C375" s="1"/>
      <c r="D375" s="1"/>
      <c r="E375" s="1"/>
      <c r="F375" s="1848"/>
      <c r="G375" s="1"/>
      <c r="H375" s="1"/>
      <c r="I375" s="1"/>
      <c r="J375" s="1"/>
      <c r="K375" s="1848"/>
      <c r="L375" s="1848"/>
      <c r="M375" s="1848"/>
      <c r="N375" s="1848"/>
      <c r="O375" s="1848"/>
      <c r="P375" s="1848"/>
      <c r="Q375" s="1848"/>
      <c r="R375" s="1848"/>
      <c r="S375" s="1848"/>
      <c r="T375" s="1848"/>
      <c r="U375" s="1848"/>
      <c r="V375" s="1848"/>
      <c r="W375" s="1848"/>
      <c r="X375" s="1848"/>
      <c r="Y375" s="1848"/>
      <c r="Z375" s="1848"/>
      <c r="AA375" s="1848"/>
      <c r="AB375" s="1848"/>
      <c r="AC375" s="1848"/>
      <c r="AD375" s="1848"/>
      <c r="AE375" s="1848"/>
      <c r="AF375" s="1848"/>
      <c r="AG375" s="1848"/>
      <c r="AH375" s="1848"/>
      <c r="AI375" s="1848"/>
      <c r="AJ375" s="1848"/>
      <c r="AK375" s="1848"/>
      <c r="AL375" s="1848"/>
      <c r="AM375" s="1848"/>
      <c r="AN375" s="1848"/>
      <c r="AO375" s="1848"/>
      <c r="AP375" s="1848"/>
      <c r="AQ375" s="1848"/>
      <c r="AR375" s="1848"/>
      <c r="AS375" s="1848"/>
      <c r="AT375" s="1848"/>
      <c r="AU375" s="1848"/>
      <c r="AV375" s="1848"/>
      <c r="AW375" s="1848"/>
      <c r="AX375" s="1848"/>
      <c r="AY375" s="1848"/>
      <c r="AZ375" s="1848"/>
      <c r="BA375" s="1848"/>
      <c r="BB375" s="1848"/>
      <c r="BC375" s="1848"/>
      <c r="BD375" s="1848"/>
      <c r="BE375" s="1848"/>
      <c r="BF375" s="1848"/>
      <c r="BG375" s="1848"/>
      <c r="BH375" s="1848"/>
      <c r="BI375" s="1848"/>
      <c r="BJ375" s="1848"/>
      <c r="BK375" s="1848"/>
      <c r="BL375" s="1848"/>
      <c r="BM375" s="1848"/>
      <c r="BN375" s="1848"/>
      <c r="BO375" s="1848"/>
      <c r="BP375" s="1848"/>
      <c r="BQ375" s="1848"/>
      <c r="BR375" s="1848"/>
      <c r="BS375" s="1848"/>
      <c r="BT375" s="1848"/>
      <c r="BU375" s="1848"/>
      <c r="BV375" s="1848"/>
      <c r="BW375" s="1848"/>
      <c r="BX375" s="1848"/>
      <c r="BY375" s="1848"/>
      <c r="BZ375" s="1848"/>
      <c r="CA375" s="1848"/>
      <c r="CB375" s="1848"/>
      <c r="CC375" s="1848"/>
      <c r="CD375" s="1848"/>
      <c r="CE375" s="1848"/>
      <c r="CF375" s="1848"/>
      <c r="CG375" s="1848"/>
      <c r="CH375" s="1848"/>
      <c r="CJ375" s="1848"/>
      <c r="CK375" s="1848"/>
      <c r="CL375" s="1848"/>
      <c r="CM375" s="1848"/>
      <c r="CN375" s="1848"/>
      <c r="CO375" s="1848"/>
      <c r="CP375" s="1848"/>
      <c r="CQ375" s="1848"/>
    </row>
    <row r="376" spans="2:95">
      <c r="B376" s="1"/>
      <c r="C376" s="1"/>
      <c r="D376" s="1"/>
      <c r="E376" s="1"/>
      <c r="F376" s="1848"/>
      <c r="G376" s="1"/>
      <c r="H376" s="1"/>
      <c r="I376" s="1"/>
      <c r="J376" s="1"/>
      <c r="K376" s="1848"/>
      <c r="L376" s="1848"/>
      <c r="M376" s="1848"/>
      <c r="N376" s="1848"/>
      <c r="O376" s="1848"/>
      <c r="P376" s="1848"/>
      <c r="Q376" s="1848"/>
      <c r="R376" s="1848"/>
      <c r="S376" s="1848"/>
      <c r="T376" s="1848"/>
      <c r="U376" s="1848"/>
      <c r="V376" s="1848"/>
      <c r="W376" s="1848"/>
      <c r="X376" s="1848"/>
      <c r="Y376" s="1848"/>
      <c r="Z376" s="1848"/>
      <c r="AA376" s="1848"/>
      <c r="AB376" s="1848"/>
      <c r="AC376" s="1848"/>
      <c r="AD376" s="1848"/>
      <c r="AE376" s="1848"/>
      <c r="AF376" s="1848"/>
      <c r="AG376" s="1848"/>
      <c r="AH376" s="1848"/>
      <c r="AI376" s="1848"/>
      <c r="AJ376" s="1848"/>
      <c r="AK376" s="1848"/>
      <c r="AL376" s="1848"/>
      <c r="AM376" s="1848"/>
      <c r="AN376" s="1848"/>
      <c r="AO376" s="1848"/>
      <c r="AP376" s="1848"/>
      <c r="AQ376" s="1848"/>
      <c r="AR376" s="1848"/>
      <c r="AS376" s="1848"/>
      <c r="AT376" s="1848"/>
      <c r="AU376" s="1848"/>
      <c r="AV376" s="1848"/>
      <c r="AW376" s="1848"/>
      <c r="AX376" s="1848"/>
      <c r="AY376" s="1848"/>
      <c r="AZ376" s="1848"/>
      <c r="BA376" s="1848"/>
      <c r="BB376" s="1848"/>
      <c r="BC376" s="1848"/>
      <c r="BD376" s="1848"/>
      <c r="BE376" s="1848"/>
      <c r="BF376" s="1848"/>
      <c r="BG376" s="1848"/>
      <c r="BH376" s="1848"/>
      <c r="BI376" s="1848"/>
      <c r="BJ376" s="1848"/>
      <c r="BK376" s="1848"/>
      <c r="BL376" s="1848"/>
      <c r="BM376" s="1848"/>
      <c r="BN376" s="1848"/>
      <c r="BO376" s="1848"/>
      <c r="BP376" s="1848"/>
      <c r="BQ376" s="1848"/>
      <c r="BR376" s="1848"/>
      <c r="BS376" s="1848"/>
      <c r="BT376" s="1848"/>
      <c r="BU376" s="1848"/>
      <c r="BV376" s="1848"/>
      <c r="BW376" s="1848"/>
      <c r="BX376" s="1848"/>
      <c r="BY376" s="1848"/>
      <c r="BZ376" s="1848"/>
      <c r="CA376" s="1848"/>
      <c r="CB376" s="1848"/>
      <c r="CC376" s="1848"/>
      <c r="CD376" s="1848"/>
      <c r="CE376" s="1848"/>
      <c r="CF376" s="1848"/>
      <c r="CG376" s="1848"/>
      <c r="CH376" s="1848"/>
      <c r="CJ376" s="1848"/>
      <c r="CK376" s="1848"/>
      <c r="CL376" s="1848"/>
      <c r="CM376" s="1848"/>
      <c r="CN376" s="1848"/>
      <c r="CO376" s="1848"/>
      <c r="CP376" s="1848"/>
      <c r="CQ376" s="1848"/>
    </row>
    <row r="377" spans="2:95">
      <c r="B377" s="1"/>
      <c r="C377" s="1"/>
      <c r="D377" s="1"/>
      <c r="E377" s="1"/>
      <c r="F377" s="1848"/>
      <c r="G377" s="1"/>
      <c r="H377" s="1"/>
      <c r="I377" s="1"/>
      <c r="J377" s="1"/>
      <c r="K377" s="1848"/>
      <c r="L377" s="1848"/>
      <c r="M377" s="1848"/>
      <c r="N377" s="1848"/>
      <c r="O377" s="1848"/>
      <c r="P377" s="1848"/>
      <c r="Q377" s="1848"/>
      <c r="R377" s="1848"/>
      <c r="S377" s="1848"/>
      <c r="T377" s="1848"/>
      <c r="U377" s="1848"/>
      <c r="V377" s="1848"/>
      <c r="W377" s="1848"/>
      <c r="X377" s="1848"/>
      <c r="Y377" s="1848"/>
      <c r="Z377" s="1848"/>
      <c r="AA377" s="1848"/>
      <c r="AB377" s="1848"/>
      <c r="AC377" s="1848"/>
      <c r="AD377" s="1848"/>
      <c r="AE377" s="1848"/>
      <c r="AF377" s="1848"/>
      <c r="AG377" s="1848"/>
      <c r="AH377" s="1848"/>
      <c r="AI377" s="1848"/>
      <c r="AJ377" s="1848"/>
      <c r="AK377" s="1848"/>
      <c r="AL377" s="1848"/>
      <c r="AM377" s="1848"/>
      <c r="AN377" s="1848"/>
      <c r="AO377" s="1848"/>
      <c r="AP377" s="1848"/>
      <c r="AQ377" s="1848"/>
      <c r="AR377" s="1848"/>
      <c r="AS377" s="1848"/>
      <c r="AT377" s="1848"/>
      <c r="AU377" s="1848"/>
      <c r="AV377" s="1848"/>
      <c r="AW377" s="1848"/>
      <c r="AX377" s="1848"/>
      <c r="AY377" s="1848"/>
      <c r="AZ377" s="1848"/>
      <c r="BA377" s="1848"/>
      <c r="BB377" s="1848"/>
      <c r="BC377" s="1848"/>
      <c r="BD377" s="1848"/>
      <c r="BE377" s="1848"/>
      <c r="BF377" s="1848"/>
      <c r="BG377" s="1848"/>
      <c r="BH377" s="1848"/>
      <c r="BI377" s="1848"/>
      <c r="BJ377" s="1848"/>
      <c r="BK377" s="1848"/>
      <c r="BL377" s="1848"/>
      <c r="BM377" s="1848"/>
      <c r="BN377" s="1848"/>
      <c r="BO377" s="1848"/>
      <c r="BP377" s="1848"/>
      <c r="BQ377" s="1848"/>
      <c r="BR377" s="1848"/>
      <c r="BS377" s="1848"/>
      <c r="BT377" s="1848"/>
      <c r="BU377" s="1848"/>
      <c r="BV377" s="1848"/>
      <c r="BW377" s="1848"/>
      <c r="BX377" s="1848"/>
      <c r="BY377" s="1848"/>
      <c r="BZ377" s="1848"/>
      <c r="CA377" s="1848"/>
      <c r="CB377" s="1848"/>
      <c r="CC377" s="1848"/>
      <c r="CD377" s="1848"/>
      <c r="CE377" s="1848"/>
      <c r="CF377" s="1848"/>
      <c r="CG377" s="1848"/>
      <c r="CH377" s="1848"/>
      <c r="CJ377" s="1848"/>
      <c r="CK377" s="1848"/>
      <c r="CL377" s="1848"/>
      <c r="CM377" s="1848"/>
      <c r="CN377" s="1848"/>
      <c r="CO377" s="1848"/>
      <c r="CP377" s="1848"/>
      <c r="CQ377" s="1848"/>
    </row>
    <row r="378" spans="2:95">
      <c r="B378" s="1"/>
      <c r="C378" s="1"/>
      <c r="D378" s="1"/>
      <c r="E378" s="1"/>
      <c r="F378" s="1848"/>
      <c r="G378" s="1"/>
      <c r="H378" s="1"/>
      <c r="I378" s="1"/>
      <c r="J378" s="1"/>
      <c r="K378" s="1848"/>
      <c r="L378" s="1848"/>
      <c r="M378" s="1848"/>
      <c r="N378" s="1848"/>
      <c r="O378" s="1848"/>
      <c r="P378" s="1848"/>
      <c r="Q378" s="1848"/>
      <c r="R378" s="1848"/>
      <c r="S378" s="1848"/>
      <c r="T378" s="1848"/>
      <c r="U378" s="1848"/>
      <c r="V378" s="1848"/>
      <c r="W378" s="1848"/>
      <c r="X378" s="1848"/>
      <c r="Y378" s="1848"/>
      <c r="Z378" s="1848"/>
      <c r="AA378" s="1848"/>
      <c r="AB378" s="1848"/>
      <c r="AC378" s="1848"/>
      <c r="AD378" s="1848"/>
      <c r="AE378" s="1848"/>
      <c r="AF378" s="1848"/>
      <c r="AG378" s="1848"/>
      <c r="AH378" s="1848"/>
      <c r="AI378" s="1848"/>
      <c r="AJ378" s="1848"/>
      <c r="AK378" s="1848"/>
      <c r="AL378" s="1848"/>
      <c r="AM378" s="1848"/>
      <c r="AN378" s="1848"/>
      <c r="AO378" s="1848"/>
      <c r="AP378" s="1848"/>
      <c r="AQ378" s="1848"/>
      <c r="AR378" s="1848"/>
      <c r="AS378" s="1848"/>
      <c r="AT378" s="1848"/>
      <c r="AU378" s="1848"/>
      <c r="AV378" s="1848"/>
      <c r="AW378" s="1848"/>
      <c r="AX378" s="1848"/>
      <c r="AY378" s="1848"/>
      <c r="AZ378" s="1848"/>
      <c r="BA378" s="1848"/>
      <c r="BB378" s="1848"/>
      <c r="BC378" s="1848"/>
      <c r="BD378" s="1848"/>
      <c r="BE378" s="1848"/>
      <c r="BF378" s="1848"/>
      <c r="BG378" s="1848"/>
      <c r="BH378" s="1848"/>
      <c r="BI378" s="1848"/>
      <c r="BJ378" s="1848"/>
      <c r="BK378" s="1848"/>
      <c r="BL378" s="1848"/>
      <c r="BM378" s="1848"/>
      <c r="BN378" s="1848"/>
      <c r="BO378" s="1848"/>
      <c r="BP378" s="1848"/>
      <c r="BQ378" s="1848"/>
      <c r="BR378" s="1848"/>
      <c r="BS378" s="1848"/>
      <c r="BT378" s="1848"/>
      <c r="BU378" s="1848"/>
      <c r="BV378" s="1848"/>
      <c r="BW378" s="1848"/>
      <c r="BX378" s="1848"/>
      <c r="BY378" s="1848"/>
      <c r="BZ378" s="1848"/>
      <c r="CA378" s="1848"/>
      <c r="CB378" s="1848"/>
      <c r="CC378" s="1848"/>
      <c r="CD378" s="1848"/>
      <c r="CE378" s="1848"/>
      <c r="CF378" s="1848"/>
      <c r="CG378" s="1848"/>
      <c r="CH378" s="1848"/>
      <c r="CJ378" s="1848"/>
      <c r="CK378" s="1848"/>
      <c r="CL378" s="1848"/>
      <c r="CM378" s="1848"/>
      <c r="CN378" s="1848"/>
      <c r="CO378" s="1848"/>
      <c r="CP378" s="1848"/>
      <c r="CQ378" s="1848"/>
    </row>
    <row r="379" spans="2:95">
      <c r="B379" s="1"/>
      <c r="C379" s="1"/>
      <c r="D379" s="1"/>
      <c r="E379" s="1"/>
      <c r="F379" s="1848"/>
      <c r="G379" s="1"/>
      <c r="H379" s="1"/>
      <c r="I379" s="1"/>
      <c r="J379" s="1"/>
      <c r="K379" s="1848"/>
      <c r="L379" s="1848"/>
      <c r="M379" s="1848"/>
      <c r="N379" s="1848"/>
      <c r="O379" s="1848"/>
      <c r="P379" s="1848"/>
      <c r="Q379" s="1848"/>
      <c r="R379" s="1848"/>
      <c r="S379" s="1848"/>
      <c r="T379" s="1848"/>
      <c r="U379" s="1848"/>
      <c r="V379" s="1848"/>
      <c r="W379" s="1848"/>
      <c r="X379" s="1848"/>
      <c r="Y379" s="1848"/>
      <c r="Z379" s="1848"/>
      <c r="AA379" s="1848"/>
      <c r="AB379" s="1848"/>
      <c r="AC379" s="1848"/>
      <c r="AD379" s="1848"/>
      <c r="AE379" s="1848"/>
      <c r="AF379" s="1848"/>
      <c r="AG379" s="1848"/>
      <c r="AH379" s="1848"/>
      <c r="AI379" s="1848"/>
      <c r="AJ379" s="1848"/>
      <c r="AK379" s="1848"/>
      <c r="AL379" s="1848"/>
      <c r="AM379" s="1848"/>
      <c r="AN379" s="1848"/>
      <c r="AO379" s="1848"/>
      <c r="AP379" s="1848"/>
      <c r="AQ379" s="1848"/>
      <c r="AR379" s="1848"/>
      <c r="AS379" s="1848"/>
      <c r="AT379" s="1848"/>
      <c r="AU379" s="1848"/>
      <c r="AV379" s="1848"/>
      <c r="AW379" s="1848"/>
      <c r="AX379" s="1848"/>
      <c r="AY379" s="1848"/>
      <c r="AZ379" s="1848"/>
      <c r="BA379" s="1848"/>
      <c r="BB379" s="1848"/>
      <c r="BC379" s="1848"/>
      <c r="BD379" s="1848"/>
      <c r="BE379" s="1848"/>
      <c r="BF379" s="1848"/>
      <c r="BG379" s="1848"/>
      <c r="BH379" s="1848"/>
      <c r="BI379" s="1848"/>
      <c r="BJ379" s="1848"/>
      <c r="BK379" s="1848"/>
      <c r="BL379" s="1848"/>
      <c r="BM379" s="1848"/>
      <c r="BN379" s="1848"/>
      <c r="BO379" s="1848"/>
      <c r="BP379" s="1848"/>
      <c r="BQ379" s="1848"/>
      <c r="BR379" s="1848"/>
      <c r="BS379" s="1848"/>
      <c r="BT379" s="1848"/>
      <c r="BU379" s="1848"/>
      <c r="BV379" s="1848"/>
      <c r="BW379" s="1848"/>
      <c r="BX379" s="1848"/>
      <c r="BY379" s="1848"/>
      <c r="BZ379" s="1848"/>
      <c r="CA379" s="1848"/>
      <c r="CB379" s="1848"/>
      <c r="CC379" s="1848"/>
      <c r="CD379" s="1848"/>
      <c r="CE379" s="1848"/>
      <c r="CF379" s="1848"/>
      <c r="CG379" s="1848"/>
      <c r="CH379" s="1848"/>
      <c r="CJ379" s="1848"/>
      <c r="CK379" s="1848"/>
      <c r="CL379" s="1848"/>
      <c r="CM379" s="1848"/>
      <c r="CN379" s="1848"/>
      <c r="CO379" s="1848"/>
      <c r="CP379" s="1848"/>
      <c r="CQ379" s="1848"/>
    </row>
    <row r="380" spans="2:95">
      <c r="B380" s="1"/>
      <c r="C380" s="1"/>
      <c r="D380" s="1"/>
      <c r="E380" s="1"/>
      <c r="F380" s="1848"/>
      <c r="G380" s="1"/>
      <c r="H380" s="1"/>
      <c r="I380" s="1"/>
      <c r="J380" s="1"/>
      <c r="K380" s="1848"/>
      <c r="L380" s="1848"/>
      <c r="M380" s="1848"/>
      <c r="N380" s="1848"/>
      <c r="O380" s="1848"/>
      <c r="P380" s="1848"/>
      <c r="Q380" s="1848"/>
      <c r="R380" s="1848"/>
      <c r="S380" s="1848"/>
      <c r="T380" s="1848"/>
      <c r="U380" s="1848"/>
      <c r="V380" s="1848"/>
      <c r="W380" s="1848"/>
      <c r="X380" s="1848"/>
      <c r="Y380" s="1848"/>
      <c r="Z380" s="1848"/>
      <c r="AA380" s="1848"/>
      <c r="AB380" s="1848"/>
      <c r="AC380" s="1848"/>
      <c r="AD380" s="1848"/>
      <c r="AE380" s="1848"/>
      <c r="AF380" s="1848"/>
      <c r="AG380" s="1848"/>
      <c r="AH380" s="1848"/>
      <c r="AI380" s="1848"/>
      <c r="AJ380" s="1848"/>
      <c r="AK380" s="1848"/>
      <c r="AL380" s="1848"/>
      <c r="AM380" s="1848"/>
      <c r="AN380" s="1848"/>
      <c r="AO380" s="1848"/>
      <c r="AP380" s="1848"/>
      <c r="AQ380" s="1848"/>
      <c r="AR380" s="1848"/>
      <c r="AS380" s="1848"/>
      <c r="AT380" s="1848"/>
      <c r="AU380" s="1848"/>
      <c r="AV380" s="1848"/>
      <c r="AW380" s="1848"/>
      <c r="AX380" s="1848"/>
      <c r="AY380" s="1848"/>
      <c r="AZ380" s="1848"/>
      <c r="BA380" s="1848"/>
      <c r="BB380" s="1848"/>
      <c r="BC380" s="1848"/>
      <c r="BD380" s="1848"/>
      <c r="BE380" s="1848"/>
      <c r="BF380" s="1848"/>
      <c r="BG380" s="1848"/>
      <c r="BH380" s="1848"/>
      <c r="BI380" s="1848"/>
      <c r="BJ380" s="1848"/>
      <c r="BK380" s="1848"/>
      <c r="BL380" s="1848"/>
      <c r="BM380" s="1848"/>
      <c r="BN380" s="1848"/>
      <c r="BO380" s="1848"/>
      <c r="BP380" s="1848"/>
      <c r="BQ380" s="1848"/>
      <c r="BR380" s="1848"/>
      <c r="BS380" s="1848"/>
      <c r="BT380" s="1848"/>
      <c r="BU380" s="1848"/>
      <c r="BV380" s="1848"/>
      <c r="BW380" s="1848"/>
      <c r="BX380" s="1848"/>
      <c r="BY380" s="1848"/>
      <c r="BZ380" s="1848"/>
      <c r="CA380" s="1848"/>
      <c r="CB380" s="1848"/>
      <c r="CC380" s="1848"/>
      <c r="CD380" s="1848"/>
      <c r="CE380" s="1848"/>
      <c r="CF380" s="1848"/>
      <c r="CG380" s="1848"/>
      <c r="CH380" s="1848"/>
      <c r="CJ380" s="1848"/>
      <c r="CK380" s="1848"/>
      <c r="CL380" s="1848"/>
      <c r="CM380" s="1848"/>
      <c r="CN380" s="1848"/>
      <c r="CO380" s="1848"/>
      <c r="CP380" s="1848"/>
      <c r="CQ380" s="1848"/>
    </row>
    <row r="381" spans="2:95">
      <c r="B381" s="1"/>
      <c r="C381" s="1"/>
      <c r="D381" s="1"/>
      <c r="E381" s="1"/>
      <c r="F381" s="1848"/>
      <c r="G381" s="1"/>
      <c r="H381" s="1"/>
      <c r="I381" s="1"/>
      <c r="J381" s="1"/>
      <c r="K381" s="1848"/>
      <c r="L381" s="1848"/>
      <c r="M381" s="1848"/>
      <c r="N381" s="1848"/>
      <c r="O381" s="1848"/>
      <c r="P381" s="1848"/>
      <c r="Q381" s="1848"/>
      <c r="R381" s="1848"/>
      <c r="S381" s="1848"/>
      <c r="T381" s="1848"/>
      <c r="U381" s="1848"/>
      <c r="V381" s="1848"/>
      <c r="W381" s="1848"/>
      <c r="X381" s="1848"/>
      <c r="Y381" s="1848"/>
      <c r="Z381" s="1848"/>
      <c r="AA381" s="1848"/>
      <c r="AB381" s="1848"/>
      <c r="AC381" s="1848"/>
      <c r="AD381" s="1848"/>
      <c r="AE381" s="1848"/>
      <c r="AF381" s="1848"/>
      <c r="AG381" s="1848"/>
      <c r="AH381" s="1848"/>
      <c r="AI381" s="1848"/>
      <c r="AJ381" s="1848"/>
      <c r="AK381" s="1848"/>
      <c r="AL381" s="1848"/>
      <c r="AM381" s="1848"/>
      <c r="AN381" s="1848"/>
      <c r="AO381" s="1848"/>
      <c r="AP381" s="1848"/>
      <c r="AQ381" s="1848"/>
      <c r="AR381" s="1848"/>
      <c r="AS381" s="1848"/>
      <c r="AT381" s="1848"/>
      <c r="AU381" s="1848"/>
      <c r="AV381" s="1848"/>
      <c r="AW381" s="1848"/>
      <c r="AX381" s="1848"/>
      <c r="AY381" s="1848"/>
      <c r="AZ381" s="1848"/>
      <c r="BA381" s="1848"/>
      <c r="BB381" s="1848"/>
      <c r="BC381" s="1848"/>
      <c r="BD381" s="1848"/>
      <c r="BE381" s="1848"/>
      <c r="BF381" s="1848"/>
      <c r="BG381" s="1848"/>
      <c r="BH381" s="1848"/>
      <c r="BI381" s="1848"/>
      <c r="BJ381" s="1848"/>
      <c r="BK381" s="1848"/>
      <c r="BL381" s="1848"/>
      <c r="BM381" s="1848"/>
      <c r="BN381" s="1848"/>
      <c r="BO381" s="1848"/>
      <c r="BP381" s="1848"/>
      <c r="BQ381" s="1848"/>
      <c r="BR381" s="1848"/>
      <c r="BS381" s="1848"/>
      <c r="BT381" s="1848"/>
      <c r="BU381" s="1848"/>
      <c r="BV381" s="1848"/>
      <c r="BW381" s="1848"/>
      <c r="BX381" s="1848"/>
      <c r="BY381" s="1848"/>
      <c r="BZ381" s="1848"/>
      <c r="CA381" s="1848"/>
      <c r="CB381" s="1848"/>
      <c r="CC381" s="1848"/>
      <c r="CD381" s="1848"/>
      <c r="CE381" s="1848"/>
      <c r="CF381" s="1848"/>
      <c r="CG381" s="1848"/>
      <c r="CH381" s="1848"/>
      <c r="CJ381" s="1848"/>
      <c r="CK381" s="1848"/>
      <c r="CL381" s="1848"/>
      <c r="CM381" s="1848"/>
      <c r="CN381" s="1848"/>
      <c r="CO381" s="1848"/>
      <c r="CP381" s="1848"/>
      <c r="CQ381" s="1848"/>
    </row>
    <row r="382" spans="2:95">
      <c r="B382" s="1"/>
      <c r="C382" s="1"/>
      <c r="D382" s="1"/>
      <c r="E382" s="1"/>
      <c r="F382" s="1848"/>
      <c r="G382" s="1"/>
      <c r="H382" s="1"/>
      <c r="I382" s="1"/>
      <c r="J382" s="1"/>
      <c r="K382" s="1848"/>
      <c r="L382" s="1848"/>
      <c r="M382" s="1848"/>
      <c r="N382" s="1848"/>
      <c r="O382" s="1848"/>
      <c r="P382" s="1848"/>
      <c r="Q382" s="1848"/>
      <c r="R382" s="1848"/>
      <c r="S382" s="1848"/>
      <c r="T382" s="1848"/>
      <c r="U382" s="1848"/>
      <c r="V382" s="1848"/>
      <c r="W382" s="1848"/>
      <c r="X382" s="1848"/>
      <c r="Y382" s="1848"/>
      <c r="Z382" s="1848"/>
      <c r="AA382" s="1848"/>
      <c r="AB382" s="1848"/>
      <c r="AC382" s="1848"/>
      <c r="AD382" s="1848"/>
      <c r="AE382" s="1848"/>
      <c r="AF382" s="1848"/>
      <c r="AG382" s="1848"/>
      <c r="AH382" s="1848"/>
      <c r="AI382" s="1848"/>
      <c r="AJ382" s="1848"/>
      <c r="AK382" s="1848"/>
      <c r="AL382" s="1848"/>
      <c r="AM382" s="1848"/>
      <c r="AN382" s="1848"/>
      <c r="AO382" s="1848"/>
      <c r="AP382" s="1848"/>
      <c r="AQ382" s="1848"/>
      <c r="AR382" s="1848"/>
      <c r="AS382" s="1848"/>
      <c r="AT382" s="1848"/>
      <c r="AU382" s="1848"/>
      <c r="AV382" s="1848"/>
      <c r="AW382" s="1848"/>
      <c r="AX382" s="1848"/>
      <c r="AY382" s="1848"/>
      <c r="AZ382" s="1848"/>
      <c r="BA382" s="1848"/>
      <c r="BB382" s="1848"/>
      <c r="BC382" s="1848"/>
      <c r="BD382" s="1848"/>
      <c r="BE382" s="1848"/>
      <c r="BF382" s="1848"/>
      <c r="BG382" s="1848"/>
      <c r="BH382" s="1848"/>
      <c r="BI382" s="1848"/>
      <c r="BJ382" s="1848"/>
      <c r="BK382" s="1848"/>
      <c r="BL382" s="1848"/>
      <c r="BM382" s="1848"/>
      <c r="BN382" s="1848"/>
      <c r="BO382" s="1848"/>
      <c r="BP382" s="1848"/>
      <c r="BQ382" s="1848"/>
      <c r="BR382" s="1848"/>
      <c r="BS382" s="1848"/>
      <c r="BT382" s="1848"/>
      <c r="BU382" s="1848"/>
      <c r="BV382" s="1848"/>
      <c r="BW382" s="1848"/>
      <c r="BX382" s="1848"/>
      <c r="BY382" s="1848"/>
      <c r="BZ382" s="1848"/>
      <c r="CA382" s="1848"/>
      <c r="CB382" s="1848"/>
      <c r="CC382" s="1848"/>
      <c r="CD382" s="1848"/>
      <c r="CE382" s="1848"/>
      <c r="CF382" s="1848"/>
      <c r="CG382" s="1848"/>
      <c r="CH382" s="1848"/>
      <c r="CJ382" s="1848"/>
      <c r="CK382" s="1848"/>
      <c r="CL382" s="1848"/>
      <c r="CM382" s="1848"/>
      <c r="CN382" s="1848"/>
      <c r="CO382" s="1848"/>
      <c r="CP382" s="1848"/>
      <c r="CQ382" s="1848"/>
    </row>
    <row r="383" spans="2:95">
      <c r="B383" s="1"/>
      <c r="C383" s="1"/>
      <c r="D383" s="1"/>
      <c r="E383" s="1"/>
      <c r="F383" s="1848"/>
      <c r="G383" s="1"/>
      <c r="H383" s="1"/>
      <c r="I383" s="1"/>
      <c r="J383" s="1"/>
      <c r="K383" s="1848"/>
      <c r="L383" s="1848"/>
      <c r="M383" s="1848"/>
      <c r="N383" s="1848"/>
      <c r="O383" s="1848"/>
      <c r="P383" s="1848"/>
      <c r="Q383" s="1848"/>
      <c r="R383" s="1848"/>
      <c r="S383" s="1848"/>
      <c r="T383" s="1848"/>
      <c r="U383" s="1848"/>
      <c r="V383" s="1848"/>
      <c r="W383" s="1848"/>
      <c r="X383" s="1848"/>
      <c r="Y383" s="1848"/>
      <c r="Z383" s="1848"/>
      <c r="AA383" s="1848"/>
      <c r="AB383" s="1848"/>
      <c r="AC383" s="1848"/>
      <c r="AD383" s="1848"/>
      <c r="AE383" s="1848"/>
      <c r="AF383" s="1848"/>
      <c r="AG383" s="1848"/>
      <c r="AH383" s="1848"/>
      <c r="AI383" s="1848"/>
      <c r="AJ383" s="1848"/>
      <c r="AK383" s="1848"/>
      <c r="AL383" s="1848"/>
      <c r="AM383" s="1848"/>
      <c r="AN383" s="1848"/>
      <c r="AO383" s="1848"/>
      <c r="AP383" s="1848"/>
      <c r="AQ383" s="1848"/>
      <c r="AR383" s="1848"/>
      <c r="AS383" s="1848"/>
      <c r="AT383" s="1848"/>
      <c r="AU383" s="1848"/>
      <c r="AV383" s="1848"/>
      <c r="AW383" s="1848"/>
      <c r="AX383" s="1848"/>
      <c r="AY383" s="1848"/>
      <c r="AZ383" s="1848"/>
      <c r="BA383" s="1848"/>
      <c r="BB383" s="1848"/>
      <c r="BC383" s="1848"/>
      <c r="BD383" s="1848"/>
      <c r="BE383" s="1848"/>
      <c r="BF383" s="1848"/>
      <c r="BG383" s="1848"/>
      <c r="BH383" s="1848"/>
      <c r="BI383" s="1848"/>
      <c r="BJ383" s="1848"/>
      <c r="BK383" s="1848"/>
      <c r="BL383" s="1848"/>
      <c r="BM383" s="1848"/>
      <c r="BN383" s="1848"/>
      <c r="BO383" s="1848"/>
      <c r="BP383" s="1848"/>
      <c r="BQ383" s="1848"/>
      <c r="BR383" s="1848"/>
      <c r="BS383" s="1848"/>
      <c r="BT383" s="1848"/>
      <c r="BU383" s="1848"/>
      <c r="BV383" s="1848"/>
      <c r="BW383" s="1848"/>
      <c r="BX383" s="1848"/>
      <c r="BY383" s="1848"/>
      <c r="BZ383" s="1848"/>
      <c r="CA383" s="1848"/>
      <c r="CB383" s="1848"/>
      <c r="CC383" s="1848"/>
      <c r="CD383" s="1848"/>
      <c r="CE383" s="1848"/>
      <c r="CF383" s="1848"/>
      <c r="CG383" s="1848"/>
      <c r="CH383" s="1848"/>
      <c r="CJ383" s="1848"/>
      <c r="CK383" s="1848"/>
      <c r="CL383" s="1848"/>
      <c r="CM383" s="1848"/>
      <c r="CN383" s="1848"/>
      <c r="CO383" s="1848"/>
      <c r="CP383" s="1848"/>
      <c r="CQ383" s="1848"/>
    </row>
    <row r="384" spans="2:95">
      <c r="B384" s="1"/>
      <c r="C384" s="1"/>
      <c r="D384" s="1"/>
      <c r="E384" s="1"/>
      <c r="F384" s="1848"/>
      <c r="G384" s="1"/>
      <c r="H384" s="1"/>
      <c r="I384" s="1"/>
      <c r="J384" s="1"/>
      <c r="K384" s="1848"/>
      <c r="L384" s="1848"/>
      <c r="M384" s="1848"/>
      <c r="N384" s="1848"/>
      <c r="O384" s="1848"/>
      <c r="P384" s="1848"/>
      <c r="Q384" s="1848"/>
      <c r="R384" s="1848"/>
      <c r="S384" s="1848"/>
      <c r="T384" s="1848"/>
      <c r="U384" s="1848"/>
      <c r="V384" s="1848"/>
      <c r="W384" s="1848"/>
      <c r="X384" s="1848"/>
      <c r="Y384" s="1848"/>
      <c r="Z384" s="1848"/>
      <c r="AA384" s="1848"/>
      <c r="AB384" s="1848"/>
      <c r="AC384" s="1848"/>
      <c r="AD384" s="1848"/>
      <c r="AE384" s="1848"/>
      <c r="AF384" s="1848"/>
      <c r="AG384" s="1848"/>
      <c r="AH384" s="1848"/>
      <c r="AI384" s="1848"/>
      <c r="AJ384" s="1848"/>
      <c r="AK384" s="1848"/>
      <c r="AL384" s="1848"/>
      <c r="AM384" s="1848"/>
      <c r="AN384" s="1848"/>
      <c r="AO384" s="1848"/>
      <c r="AP384" s="1848"/>
      <c r="AQ384" s="1848"/>
      <c r="AR384" s="1848"/>
      <c r="AS384" s="1848"/>
      <c r="AT384" s="1848"/>
      <c r="AU384" s="1848"/>
      <c r="AV384" s="1848"/>
      <c r="AW384" s="1848"/>
      <c r="AX384" s="1848"/>
      <c r="AY384" s="1848"/>
      <c r="AZ384" s="1848"/>
      <c r="BA384" s="1848"/>
      <c r="BB384" s="1848"/>
      <c r="BC384" s="1848"/>
      <c r="BD384" s="1848"/>
      <c r="BE384" s="1848"/>
      <c r="BF384" s="1848"/>
      <c r="BG384" s="1848"/>
      <c r="BH384" s="1848"/>
      <c r="BI384" s="1848"/>
      <c r="BJ384" s="1848"/>
      <c r="BK384" s="1848"/>
      <c r="BL384" s="1848"/>
      <c r="BM384" s="1848"/>
      <c r="BN384" s="1848"/>
      <c r="BO384" s="1848"/>
      <c r="BP384" s="1848"/>
      <c r="BQ384" s="1848"/>
      <c r="BR384" s="1848"/>
      <c r="BS384" s="1848"/>
      <c r="BT384" s="1848"/>
      <c r="BU384" s="1848"/>
      <c r="BV384" s="1848"/>
      <c r="BW384" s="1848"/>
      <c r="BX384" s="1848"/>
      <c r="BY384" s="1848"/>
      <c r="BZ384" s="1848"/>
      <c r="CA384" s="1848"/>
      <c r="CB384" s="1848"/>
      <c r="CC384" s="1848"/>
      <c r="CD384" s="1848"/>
      <c r="CE384" s="1848"/>
      <c r="CF384" s="1848"/>
      <c r="CG384" s="1848"/>
      <c r="CH384" s="1848"/>
      <c r="CJ384" s="1848"/>
      <c r="CK384" s="1848"/>
      <c r="CL384" s="1848"/>
      <c r="CM384" s="1848"/>
      <c r="CN384" s="1848"/>
      <c r="CO384" s="1848"/>
      <c r="CP384" s="1848"/>
      <c r="CQ384" s="1848"/>
    </row>
    <row r="385" spans="2:95">
      <c r="B385" s="1"/>
      <c r="C385" s="1"/>
      <c r="D385" s="1"/>
      <c r="E385" s="1"/>
      <c r="F385" s="1848"/>
      <c r="G385" s="1"/>
      <c r="H385" s="1"/>
      <c r="I385" s="1"/>
      <c r="J385" s="1"/>
      <c r="K385" s="1848"/>
      <c r="L385" s="1848"/>
      <c r="M385" s="1848"/>
      <c r="N385" s="1848"/>
      <c r="O385" s="1848"/>
      <c r="P385" s="1848"/>
      <c r="Q385" s="1848"/>
      <c r="R385" s="1848"/>
      <c r="S385" s="1848"/>
      <c r="T385" s="1848"/>
      <c r="U385" s="1848"/>
      <c r="V385" s="1848"/>
      <c r="W385" s="1848"/>
      <c r="X385" s="1848"/>
      <c r="Y385" s="1848"/>
      <c r="Z385" s="1848"/>
      <c r="AA385" s="1848"/>
      <c r="AB385" s="1848"/>
      <c r="AC385" s="1848"/>
      <c r="AD385" s="1848"/>
      <c r="AE385" s="1848"/>
      <c r="AF385" s="1848"/>
      <c r="AG385" s="1848"/>
      <c r="AH385" s="1848"/>
      <c r="AI385" s="1848"/>
      <c r="AJ385" s="1848"/>
      <c r="AK385" s="1848"/>
      <c r="AL385" s="1848"/>
      <c r="AM385" s="1848"/>
      <c r="AN385" s="1848"/>
      <c r="AO385" s="1848"/>
      <c r="AP385" s="1848"/>
      <c r="AQ385" s="1848"/>
      <c r="AR385" s="1848"/>
      <c r="AS385" s="1848"/>
      <c r="AT385" s="1848"/>
      <c r="AU385" s="1848"/>
      <c r="AV385" s="1848"/>
      <c r="AW385" s="1848"/>
      <c r="AX385" s="1848"/>
      <c r="AY385" s="1848"/>
      <c r="AZ385" s="1848"/>
      <c r="BA385" s="1848"/>
      <c r="BB385" s="1848"/>
      <c r="BC385" s="1848"/>
      <c r="BD385" s="1848"/>
      <c r="BE385" s="1848"/>
      <c r="BF385" s="1848"/>
      <c r="BG385" s="1848"/>
      <c r="BH385" s="1848"/>
      <c r="BI385" s="1848"/>
      <c r="BJ385" s="1848"/>
      <c r="BK385" s="1848"/>
      <c r="BL385" s="1848"/>
      <c r="BM385" s="1848"/>
      <c r="BN385" s="1848"/>
      <c r="BO385" s="1848"/>
      <c r="BP385" s="1848"/>
      <c r="BQ385" s="1848"/>
      <c r="BR385" s="1848"/>
      <c r="BS385" s="1848"/>
      <c r="BT385" s="1848"/>
      <c r="BU385" s="1848"/>
      <c r="BV385" s="1848"/>
      <c r="BW385" s="1848"/>
      <c r="BX385" s="1848"/>
      <c r="BY385" s="1848"/>
      <c r="BZ385" s="1848"/>
      <c r="CA385" s="1848"/>
      <c r="CB385" s="1848"/>
      <c r="CC385" s="1848"/>
      <c r="CD385" s="1848"/>
      <c r="CE385" s="1848"/>
      <c r="CF385" s="1848"/>
      <c r="CG385" s="1848"/>
      <c r="CH385" s="1848"/>
      <c r="CJ385" s="1848"/>
      <c r="CK385" s="1848"/>
      <c r="CL385" s="1848"/>
      <c r="CM385" s="1848"/>
      <c r="CN385" s="1848"/>
      <c r="CO385" s="1848"/>
      <c r="CP385" s="1848"/>
      <c r="CQ385" s="1848"/>
    </row>
    <row r="386" spans="2:95">
      <c r="B386" s="1"/>
      <c r="C386" s="1"/>
      <c r="D386" s="1"/>
      <c r="E386" s="1"/>
      <c r="F386" s="1848"/>
      <c r="G386" s="1"/>
      <c r="H386" s="1"/>
      <c r="I386" s="1"/>
      <c r="J386" s="1"/>
      <c r="K386" s="1848"/>
      <c r="L386" s="1848"/>
      <c r="M386" s="1848"/>
      <c r="N386" s="1848"/>
      <c r="O386" s="1848"/>
      <c r="P386" s="1848"/>
      <c r="Q386" s="1848"/>
      <c r="R386" s="1848"/>
      <c r="S386" s="1848"/>
      <c r="T386" s="1848"/>
      <c r="U386" s="1848"/>
      <c r="V386" s="1848"/>
      <c r="W386" s="1848"/>
      <c r="X386" s="1848"/>
      <c r="Y386" s="1848"/>
      <c r="Z386" s="1848"/>
      <c r="AA386" s="1848"/>
      <c r="AB386" s="1848"/>
      <c r="AC386" s="1848"/>
      <c r="AD386" s="1848"/>
      <c r="AE386" s="1848"/>
      <c r="AF386" s="1848"/>
      <c r="AG386" s="1848"/>
      <c r="AH386" s="1848"/>
      <c r="AI386" s="1848"/>
      <c r="AJ386" s="1848"/>
      <c r="AK386" s="1848"/>
      <c r="AL386" s="1848"/>
      <c r="AM386" s="1848"/>
      <c r="AN386" s="1848"/>
      <c r="AO386" s="1848"/>
      <c r="AP386" s="1848"/>
      <c r="AQ386" s="1848"/>
      <c r="AR386" s="1848"/>
      <c r="AS386" s="1848"/>
      <c r="AT386" s="1848"/>
      <c r="AU386" s="1848"/>
      <c r="AV386" s="1848"/>
      <c r="AW386" s="1848"/>
      <c r="AX386" s="1848"/>
      <c r="AY386" s="1848"/>
      <c r="AZ386" s="1848"/>
      <c r="BA386" s="1848"/>
      <c r="BB386" s="1848"/>
      <c r="BC386" s="1848"/>
      <c r="BD386" s="1848"/>
      <c r="BE386" s="1848"/>
      <c r="BF386" s="1848"/>
      <c r="BG386" s="1848"/>
      <c r="BH386" s="1848"/>
      <c r="BI386" s="1848"/>
      <c r="BJ386" s="1848"/>
      <c r="BK386" s="1848"/>
      <c r="BL386" s="1848"/>
      <c r="BM386" s="1848"/>
      <c r="BN386" s="1848"/>
      <c r="BO386" s="1848"/>
      <c r="BP386" s="1848"/>
      <c r="BQ386" s="1848"/>
      <c r="BR386" s="1848"/>
      <c r="BS386" s="1848"/>
      <c r="BT386" s="1848"/>
      <c r="BU386" s="1848"/>
      <c r="BV386" s="1848"/>
      <c r="BW386" s="1848"/>
      <c r="BX386" s="1848"/>
      <c r="BY386" s="1848"/>
      <c r="BZ386" s="1848"/>
      <c r="CA386" s="1848"/>
      <c r="CB386" s="1848"/>
      <c r="CC386" s="1848"/>
      <c r="CD386" s="1848"/>
      <c r="CE386" s="1848"/>
      <c r="CF386" s="1848"/>
      <c r="CG386" s="1848"/>
      <c r="CH386" s="1848"/>
      <c r="CJ386" s="1848"/>
      <c r="CK386" s="1848"/>
      <c r="CL386" s="1848"/>
      <c r="CM386" s="1848"/>
      <c r="CN386" s="1848"/>
      <c r="CO386" s="1848"/>
      <c r="CP386" s="1848"/>
      <c r="CQ386" s="1848"/>
    </row>
    <row r="387" spans="2:95">
      <c r="B387" s="1"/>
      <c r="C387" s="1"/>
      <c r="D387" s="1"/>
      <c r="E387" s="1"/>
      <c r="F387" s="1848"/>
      <c r="G387" s="1"/>
      <c r="H387" s="1"/>
      <c r="I387" s="1"/>
      <c r="J387" s="1"/>
      <c r="K387" s="1848"/>
      <c r="L387" s="1848"/>
      <c r="M387" s="1848"/>
      <c r="N387" s="1848"/>
      <c r="O387" s="1848"/>
      <c r="P387" s="1848"/>
      <c r="Q387" s="1848"/>
      <c r="R387" s="1848"/>
      <c r="S387" s="1848"/>
      <c r="T387" s="1848"/>
      <c r="U387" s="1848"/>
      <c r="V387" s="1848"/>
      <c r="W387" s="1848"/>
      <c r="X387" s="1848"/>
      <c r="Y387" s="1848"/>
      <c r="Z387" s="1848"/>
      <c r="AA387" s="1848"/>
      <c r="AB387" s="1848"/>
      <c r="AC387" s="1848"/>
      <c r="AD387" s="1848"/>
      <c r="AE387" s="1848"/>
      <c r="AF387" s="1848"/>
      <c r="AG387" s="1848"/>
      <c r="AH387" s="1848"/>
      <c r="AI387" s="1848"/>
      <c r="AJ387" s="1848"/>
      <c r="AK387" s="1848"/>
      <c r="AL387" s="1848"/>
      <c r="AM387" s="1848"/>
      <c r="AN387" s="1848"/>
      <c r="AO387" s="1848"/>
      <c r="AP387" s="1848"/>
      <c r="AQ387" s="1848"/>
      <c r="AR387" s="1848"/>
      <c r="AS387" s="1848"/>
      <c r="AT387" s="1848"/>
      <c r="AU387" s="1848"/>
      <c r="AV387" s="1848"/>
      <c r="AW387" s="1848"/>
      <c r="AX387" s="1848"/>
      <c r="AY387" s="1848"/>
      <c r="AZ387" s="1848"/>
      <c r="BA387" s="1848"/>
      <c r="BB387" s="1848"/>
      <c r="BC387" s="1848"/>
      <c r="BD387" s="1848"/>
      <c r="BE387" s="1848"/>
      <c r="BF387" s="1848"/>
      <c r="BG387" s="1848"/>
      <c r="BH387" s="1848"/>
      <c r="BI387" s="1848"/>
      <c r="BJ387" s="1848"/>
      <c r="BK387" s="1848"/>
      <c r="BL387" s="1848"/>
      <c r="BM387" s="1848"/>
      <c r="BN387" s="1848"/>
      <c r="BO387" s="1848"/>
      <c r="BP387" s="1848"/>
      <c r="BQ387" s="1848"/>
      <c r="BR387" s="1848"/>
      <c r="BS387" s="1848"/>
      <c r="BT387" s="1848"/>
      <c r="BU387" s="1848"/>
      <c r="BV387" s="1848"/>
      <c r="BW387" s="1848"/>
      <c r="BX387" s="1848"/>
      <c r="BY387" s="1848"/>
      <c r="BZ387" s="1848"/>
      <c r="CA387" s="1848"/>
      <c r="CB387" s="1848"/>
      <c r="CC387" s="1848"/>
      <c r="CD387" s="1848"/>
      <c r="CE387" s="1848"/>
      <c r="CF387" s="1848"/>
      <c r="CG387" s="1848"/>
      <c r="CH387" s="1848"/>
      <c r="CJ387" s="1848"/>
      <c r="CK387" s="1848"/>
      <c r="CL387" s="1848"/>
      <c r="CM387" s="1848"/>
      <c r="CN387" s="1848"/>
      <c r="CO387" s="1848"/>
      <c r="CP387" s="1848"/>
      <c r="CQ387" s="1848"/>
    </row>
    <row r="388" spans="2:95">
      <c r="B388" s="1"/>
      <c r="C388" s="1"/>
      <c r="D388" s="1"/>
      <c r="E388" s="1"/>
      <c r="F388" s="1848"/>
      <c r="G388" s="1"/>
      <c r="H388" s="1"/>
      <c r="I388" s="1"/>
      <c r="J388" s="1"/>
      <c r="K388" s="1848"/>
      <c r="L388" s="1848"/>
      <c r="M388" s="1848"/>
      <c r="N388" s="1848"/>
      <c r="O388" s="1848"/>
      <c r="P388" s="1848"/>
      <c r="Q388" s="1848"/>
      <c r="R388" s="1848"/>
      <c r="S388" s="1848"/>
      <c r="T388" s="1848"/>
      <c r="U388" s="1848"/>
      <c r="V388" s="1848"/>
      <c r="W388" s="1848"/>
      <c r="X388" s="1848"/>
      <c r="Y388" s="1848"/>
      <c r="Z388" s="1848"/>
      <c r="AA388" s="1848"/>
      <c r="AB388" s="1848"/>
      <c r="AC388" s="1848"/>
      <c r="AD388" s="1848"/>
      <c r="AE388" s="1848"/>
      <c r="AF388" s="1848"/>
      <c r="AG388" s="1848"/>
      <c r="AH388" s="1848"/>
      <c r="AI388" s="1848"/>
      <c r="AJ388" s="1848"/>
      <c r="AK388" s="1848"/>
      <c r="AL388" s="1848"/>
      <c r="AM388" s="1848"/>
      <c r="AN388" s="1848"/>
      <c r="AO388" s="1848"/>
      <c r="AP388" s="1848"/>
      <c r="AQ388" s="1848"/>
      <c r="AR388" s="1848"/>
      <c r="AS388" s="1848"/>
      <c r="AT388" s="1848"/>
      <c r="AU388" s="1848"/>
      <c r="AV388" s="1848"/>
      <c r="AW388" s="1848"/>
      <c r="AX388" s="1848"/>
      <c r="AY388" s="1848"/>
      <c r="AZ388" s="1848"/>
      <c r="BA388" s="1848"/>
      <c r="BB388" s="1848"/>
      <c r="BC388" s="1848"/>
      <c r="BD388" s="1848"/>
      <c r="BE388" s="1848"/>
      <c r="BF388" s="1848"/>
      <c r="BG388" s="1848"/>
      <c r="BH388" s="1848"/>
      <c r="BI388" s="1848"/>
      <c r="BJ388" s="1848"/>
      <c r="BK388" s="1848"/>
      <c r="BL388" s="1848"/>
      <c r="BM388" s="1848"/>
      <c r="BN388" s="1848"/>
      <c r="BO388" s="1848"/>
      <c r="BP388" s="1848"/>
      <c r="BQ388" s="1848"/>
      <c r="BR388" s="1848"/>
      <c r="BS388" s="1848"/>
      <c r="BT388" s="1848"/>
      <c r="BU388" s="1848"/>
      <c r="BV388" s="1848"/>
      <c r="BW388" s="1848"/>
      <c r="BX388" s="1848"/>
      <c r="BY388" s="1848"/>
      <c r="BZ388" s="1848"/>
      <c r="CA388" s="1848"/>
      <c r="CB388" s="1848"/>
      <c r="CC388" s="1848"/>
      <c r="CD388" s="1848"/>
      <c r="CE388" s="1848"/>
      <c r="CF388" s="1848"/>
      <c r="CG388" s="1848"/>
      <c r="CH388" s="1848"/>
      <c r="CJ388" s="1848"/>
      <c r="CK388" s="1848"/>
      <c r="CL388" s="1848"/>
      <c r="CM388" s="1848"/>
      <c r="CN388" s="1848"/>
      <c r="CO388" s="1848"/>
      <c r="CP388" s="1848"/>
      <c r="CQ388" s="1848"/>
    </row>
    <row r="389" spans="2:95">
      <c r="B389" s="1"/>
      <c r="C389" s="1"/>
      <c r="D389" s="1"/>
      <c r="E389" s="1"/>
      <c r="F389" s="1848"/>
      <c r="G389" s="1"/>
      <c r="H389" s="1"/>
      <c r="I389" s="1"/>
      <c r="J389" s="1"/>
      <c r="K389" s="1848"/>
      <c r="L389" s="1848"/>
      <c r="M389" s="1848"/>
      <c r="N389" s="1848"/>
      <c r="O389" s="1848"/>
      <c r="P389" s="1848"/>
      <c r="Q389" s="1848"/>
      <c r="R389" s="1848"/>
      <c r="S389" s="1848"/>
      <c r="T389" s="1848"/>
      <c r="U389" s="1848"/>
      <c r="V389" s="1848"/>
      <c r="W389" s="1848"/>
      <c r="X389" s="1848"/>
      <c r="Y389" s="1848"/>
      <c r="Z389" s="1848"/>
      <c r="AA389" s="1848"/>
      <c r="AB389" s="1848"/>
      <c r="AC389" s="1848"/>
      <c r="AD389" s="1848"/>
      <c r="AE389" s="1848"/>
      <c r="AF389" s="1848"/>
      <c r="AG389" s="1848"/>
      <c r="AH389" s="1848"/>
      <c r="AI389" s="1848"/>
      <c r="AJ389" s="1848"/>
      <c r="AK389" s="1848"/>
      <c r="AL389" s="1848"/>
      <c r="AM389" s="1848"/>
      <c r="AN389" s="1848"/>
      <c r="AO389" s="1848"/>
      <c r="AP389" s="1848"/>
      <c r="AQ389" s="1848"/>
      <c r="AR389" s="1848"/>
      <c r="AS389" s="1848"/>
      <c r="AT389" s="1848"/>
      <c r="AU389" s="1848"/>
      <c r="AV389" s="1848"/>
      <c r="AW389" s="1848"/>
      <c r="AX389" s="1848"/>
      <c r="AY389" s="1848"/>
      <c r="AZ389" s="1848"/>
      <c r="BA389" s="1848"/>
      <c r="BB389" s="1848"/>
      <c r="BC389" s="1848"/>
      <c r="BD389" s="1848"/>
      <c r="BE389" s="1848"/>
      <c r="BF389" s="1848"/>
      <c r="BG389" s="1848"/>
      <c r="BH389" s="1848"/>
      <c r="BI389" s="1848"/>
      <c r="BJ389" s="1848"/>
      <c r="BK389" s="1848"/>
      <c r="BL389" s="1848"/>
      <c r="BM389" s="1848"/>
      <c r="BN389" s="1848"/>
      <c r="BO389" s="1848"/>
      <c r="BP389" s="1848"/>
      <c r="BQ389" s="1848"/>
      <c r="BR389" s="1848"/>
      <c r="BS389" s="1848"/>
      <c r="BT389" s="1848"/>
      <c r="BU389" s="1848"/>
      <c r="BV389" s="1848"/>
      <c r="BW389" s="1848"/>
      <c r="BX389" s="1848"/>
      <c r="BY389" s="1848"/>
      <c r="BZ389" s="1848"/>
      <c r="CA389" s="1848"/>
      <c r="CB389" s="1848"/>
      <c r="CC389" s="1848"/>
      <c r="CD389" s="1848"/>
      <c r="CE389" s="1848"/>
      <c r="CF389" s="1848"/>
      <c r="CG389" s="1848"/>
      <c r="CH389" s="1848"/>
      <c r="CJ389" s="1848"/>
      <c r="CK389" s="1848"/>
      <c r="CL389" s="1848"/>
      <c r="CM389" s="1848"/>
      <c r="CN389" s="1848"/>
      <c r="CO389" s="1848"/>
      <c r="CP389" s="1848"/>
      <c r="CQ389" s="1848"/>
    </row>
    <row r="390" spans="2:95">
      <c r="B390" s="1"/>
      <c r="C390" s="1"/>
      <c r="D390" s="1"/>
      <c r="E390" s="1"/>
      <c r="F390" s="1848"/>
      <c r="G390" s="1"/>
      <c r="H390" s="1"/>
      <c r="I390" s="1"/>
      <c r="J390" s="1"/>
      <c r="K390" s="1848"/>
      <c r="L390" s="1848"/>
      <c r="M390" s="1848"/>
      <c r="N390" s="1848"/>
      <c r="O390" s="1848"/>
      <c r="P390" s="1848"/>
      <c r="Q390" s="1848"/>
      <c r="R390" s="1848"/>
      <c r="S390" s="1848"/>
      <c r="T390" s="1848"/>
      <c r="U390" s="1848"/>
      <c r="V390" s="1848"/>
      <c r="W390" s="1848"/>
      <c r="X390" s="1848"/>
      <c r="Y390" s="1848"/>
      <c r="Z390" s="1848"/>
      <c r="AA390" s="1848"/>
      <c r="AB390" s="1848"/>
      <c r="AC390" s="1848"/>
      <c r="AD390" s="1848"/>
      <c r="AE390" s="1848"/>
      <c r="AF390" s="1848"/>
      <c r="AG390" s="1848"/>
      <c r="AH390" s="1848"/>
      <c r="AI390" s="1848"/>
      <c r="AJ390" s="1848"/>
      <c r="AK390" s="1848"/>
      <c r="AL390" s="1848"/>
      <c r="AM390" s="1848"/>
      <c r="AN390" s="1848"/>
      <c r="AO390" s="1848"/>
      <c r="AP390" s="1848"/>
      <c r="AQ390" s="1848"/>
      <c r="AR390" s="1848"/>
      <c r="AS390" s="1848"/>
      <c r="AT390" s="1848"/>
      <c r="AU390" s="1848"/>
      <c r="AV390" s="1848"/>
      <c r="AW390" s="1848"/>
      <c r="AX390" s="1848"/>
      <c r="AY390" s="1848"/>
      <c r="AZ390" s="1848"/>
      <c r="BA390" s="1848"/>
      <c r="BB390" s="1848"/>
      <c r="BC390" s="1848"/>
      <c r="BD390" s="1848"/>
      <c r="BE390" s="1848"/>
      <c r="BF390" s="1848"/>
      <c r="BG390" s="1848"/>
      <c r="BH390" s="1848"/>
      <c r="BI390" s="1848"/>
      <c r="BJ390" s="1848"/>
      <c r="BK390" s="1848"/>
      <c r="BL390" s="1848"/>
      <c r="BM390" s="1848"/>
      <c r="BN390" s="1848"/>
      <c r="BO390" s="1848"/>
      <c r="BP390" s="1848"/>
      <c r="BQ390" s="1848"/>
      <c r="BR390" s="1848"/>
      <c r="BS390" s="1848"/>
      <c r="BT390" s="1848"/>
      <c r="BU390" s="1848"/>
      <c r="BV390" s="1848"/>
      <c r="BW390" s="1848"/>
      <c r="BX390" s="1848"/>
      <c r="BY390" s="1848"/>
      <c r="BZ390" s="1848"/>
      <c r="CA390" s="1848"/>
      <c r="CB390" s="1848"/>
      <c r="CC390" s="1848"/>
      <c r="CD390" s="1848"/>
      <c r="CE390" s="1848"/>
      <c r="CF390" s="1848"/>
      <c r="CG390" s="1848"/>
      <c r="CH390" s="1848"/>
      <c r="CJ390" s="1848"/>
      <c r="CK390" s="1848"/>
      <c r="CL390" s="1848"/>
      <c r="CM390" s="1848"/>
      <c r="CN390" s="1848"/>
      <c r="CO390" s="1848"/>
      <c r="CP390" s="1848"/>
      <c r="CQ390" s="1848"/>
    </row>
    <row r="391" spans="2:95">
      <c r="B391" s="1"/>
      <c r="C391" s="1"/>
      <c r="D391" s="1"/>
      <c r="E391" s="1"/>
      <c r="F391" s="1848"/>
      <c r="G391" s="1"/>
      <c r="H391" s="1"/>
      <c r="I391" s="1"/>
      <c r="J391" s="1"/>
      <c r="K391" s="1848"/>
      <c r="L391" s="1848"/>
      <c r="M391" s="1848"/>
      <c r="N391" s="1848"/>
      <c r="O391" s="1848"/>
      <c r="P391" s="1848"/>
      <c r="Q391" s="1848"/>
      <c r="R391" s="1848"/>
      <c r="S391" s="1848"/>
      <c r="T391" s="1848"/>
      <c r="U391" s="1848"/>
      <c r="V391" s="1848"/>
      <c r="W391" s="1848"/>
      <c r="X391" s="1848"/>
      <c r="Y391" s="1848"/>
      <c r="Z391" s="1848"/>
      <c r="AA391" s="1848"/>
      <c r="AB391" s="1848"/>
      <c r="AC391" s="1848"/>
      <c r="AD391" s="1848"/>
      <c r="AE391" s="1848"/>
      <c r="AF391" s="1848"/>
      <c r="AG391" s="1848"/>
      <c r="AH391" s="1848"/>
      <c r="AI391" s="1848"/>
      <c r="AJ391" s="1848"/>
      <c r="AK391" s="1848"/>
      <c r="AL391" s="1848"/>
      <c r="AM391" s="1848"/>
      <c r="AN391" s="1848"/>
      <c r="AO391" s="1848"/>
      <c r="AP391" s="1848"/>
      <c r="AQ391" s="1848"/>
      <c r="AR391" s="1848"/>
      <c r="AS391" s="1848"/>
      <c r="AT391" s="1848"/>
      <c r="AU391" s="1848"/>
      <c r="AV391" s="1848"/>
      <c r="AW391" s="1848"/>
      <c r="AX391" s="1848"/>
      <c r="AY391" s="1848"/>
      <c r="AZ391" s="1848"/>
      <c r="BA391" s="1848"/>
      <c r="BB391" s="1848"/>
      <c r="BC391" s="1848"/>
      <c r="BD391" s="1848"/>
      <c r="BE391" s="1848"/>
      <c r="BF391" s="1848"/>
      <c r="BG391" s="1848"/>
      <c r="BH391" s="1848"/>
      <c r="BI391" s="1848"/>
      <c r="BJ391" s="1848"/>
      <c r="BK391" s="1848"/>
      <c r="BL391" s="1848"/>
      <c r="BM391" s="1848"/>
      <c r="BN391" s="1848"/>
      <c r="BO391" s="1848"/>
      <c r="BP391" s="1848"/>
      <c r="BQ391" s="1848"/>
      <c r="BR391" s="1848"/>
      <c r="BS391" s="1848"/>
      <c r="BT391" s="1848"/>
      <c r="BU391" s="1848"/>
      <c r="BV391" s="1848"/>
      <c r="BW391" s="1848"/>
      <c r="BX391" s="1848"/>
      <c r="BY391" s="1848"/>
      <c r="BZ391" s="1848"/>
      <c r="CA391" s="1848"/>
      <c r="CB391" s="1848"/>
      <c r="CC391" s="1848"/>
      <c r="CD391" s="1848"/>
      <c r="CE391" s="1848"/>
      <c r="CF391" s="1848"/>
      <c r="CG391" s="1848"/>
      <c r="CH391" s="1848"/>
      <c r="CJ391" s="1848"/>
      <c r="CK391" s="1848"/>
      <c r="CL391" s="1848"/>
      <c r="CM391" s="1848"/>
      <c r="CN391" s="1848"/>
      <c r="CO391" s="1848"/>
      <c r="CP391" s="1848"/>
      <c r="CQ391" s="1848"/>
    </row>
    <row r="392" spans="2:95">
      <c r="B392" s="1"/>
      <c r="C392" s="1"/>
      <c r="D392" s="1"/>
      <c r="E392" s="1"/>
      <c r="F392" s="1848"/>
      <c r="G392" s="1"/>
      <c r="H392" s="1"/>
      <c r="I392" s="1"/>
      <c r="J392" s="1"/>
      <c r="K392" s="1848"/>
      <c r="L392" s="1848"/>
      <c r="M392" s="1848"/>
      <c r="N392" s="1848"/>
      <c r="O392" s="1848"/>
      <c r="P392" s="1848"/>
      <c r="Q392" s="1848"/>
      <c r="R392" s="1848"/>
      <c r="S392" s="1848"/>
      <c r="T392" s="1848"/>
      <c r="U392" s="1848"/>
      <c r="V392" s="1848"/>
      <c r="W392" s="1848"/>
      <c r="X392" s="1848"/>
      <c r="Y392" s="1848"/>
      <c r="Z392" s="1848"/>
      <c r="AA392" s="1848"/>
      <c r="AB392" s="1848"/>
      <c r="AC392" s="1848"/>
      <c r="AD392" s="1848"/>
      <c r="AE392" s="1848"/>
      <c r="AF392" s="1848"/>
      <c r="AG392" s="1848"/>
      <c r="AH392" s="1848"/>
      <c r="AI392" s="1848"/>
      <c r="AJ392" s="1848"/>
      <c r="AK392" s="1848"/>
      <c r="AL392" s="1848"/>
      <c r="AM392" s="1848"/>
      <c r="AN392" s="1848"/>
      <c r="AO392" s="1848"/>
      <c r="AP392" s="1848"/>
      <c r="AQ392" s="1848"/>
      <c r="AR392" s="1848"/>
      <c r="AS392" s="1848"/>
      <c r="AT392" s="1848"/>
      <c r="AU392" s="1848"/>
      <c r="AV392" s="1848"/>
      <c r="AW392" s="1848"/>
      <c r="AX392" s="1848"/>
      <c r="AY392" s="1848"/>
      <c r="AZ392" s="1848"/>
      <c r="BA392" s="1848"/>
      <c r="BB392" s="1848"/>
      <c r="BC392" s="1848"/>
      <c r="BD392" s="1848"/>
      <c r="BE392" s="1848"/>
      <c r="BF392" s="1848"/>
      <c r="BG392" s="1848"/>
      <c r="BH392" s="1848"/>
      <c r="BI392" s="1848"/>
      <c r="BJ392" s="1848"/>
      <c r="BK392" s="1848"/>
      <c r="BL392" s="1848"/>
      <c r="BM392" s="1848"/>
      <c r="BN392" s="1848"/>
      <c r="BO392" s="1848"/>
      <c r="BP392" s="1848"/>
      <c r="BQ392" s="1848"/>
      <c r="BR392" s="1848"/>
      <c r="BS392" s="1848"/>
      <c r="BT392" s="1848"/>
      <c r="BU392" s="1848"/>
      <c r="BV392" s="1848"/>
      <c r="BW392" s="1848"/>
      <c r="BX392" s="1848"/>
      <c r="BY392" s="1848"/>
      <c r="BZ392" s="1848"/>
      <c r="CA392" s="1848"/>
      <c r="CB392" s="1848"/>
      <c r="CC392" s="1848"/>
      <c r="CD392" s="1848"/>
      <c r="CE392" s="1848"/>
      <c r="CF392" s="1848"/>
      <c r="CG392" s="1848"/>
      <c r="CH392" s="1848"/>
      <c r="CJ392" s="1848"/>
      <c r="CK392" s="1848"/>
      <c r="CL392" s="1848"/>
      <c r="CM392" s="1848"/>
      <c r="CN392" s="1848"/>
      <c r="CO392" s="1848"/>
      <c r="CP392" s="1848"/>
      <c r="CQ392" s="1848"/>
    </row>
    <row r="393" spans="2:95">
      <c r="B393" s="1"/>
      <c r="C393" s="1"/>
      <c r="D393" s="1"/>
      <c r="E393" s="1"/>
      <c r="F393" s="1848"/>
      <c r="G393" s="1"/>
      <c r="H393" s="1"/>
      <c r="I393" s="1"/>
      <c r="J393" s="1"/>
      <c r="K393" s="1848"/>
      <c r="L393" s="1848"/>
      <c r="M393" s="1848"/>
      <c r="N393" s="1848"/>
      <c r="O393" s="1848"/>
      <c r="P393" s="1848"/>
      <c r="Q393" s="1848"/>
      <c r="R393" s="1848"/>
      <c r="S393" s="1848"/>
      <c r="T393" s="1848"/>
      <c r="U393" s="1848"/>
      <c r="V393" s="1848"/>
      <c r="W393" s="1848"/>
      <c r="X393" s="1848"/>
      <c r="Y393" s="1848"/>
      <c r="Z393" s="1848"/>
      <c r="AA393" s="1848"/>
      <c r="AB393" s="1848"/>
      <c r="AC393" s="1848"/>
      <c r="AD393" s="1848"/>
      <c r="AE393" s="1848"/>
      <c r="AF393" s="1848"/>
      <c r="AG393" s="1848"/>
      <c r="AH393" s="1848"/>
      <c r="AI393" s="1848"/>
      <c r="AJ393" s="1848"/>
      <c r="AK393" s="1848"/>
      <c r="AL393" s="1848"/>
      <c r="AM393" s="1848"/>
      <c r="AN393" s="1848"/>
      <c r="AO393" s="1848"/>
      <c r="AP393" s="1848"/>
      <c r="AQ393" s="1848"/>
      <c r="AR393" s="1848"/>
      <c r="AS393" s="1848"/>
      <c r="AT393" s="1848"/>
      <c r="AU393" s="1848"/>
      <c r="AV393" s="1848"/>
      <c r="AW393" s="1848"/>
      <c r="AX393" s="1848"/>
      <c r="AY393" s="1848"/>
      <c r="AZ393" s="1848"/>
      <c r="BA393" s="1848"/>
      <c r="BB393" s="1848"/>
      <c r="BC393" s="1848"/>
      <c r="BD393" s="1848"/>
      <c r="BE393" s="1848"/>
      <c r="BF393" s="1848"/>
      <c r="BG393" s="1848"/>
      <c r="BH393" s="1848"/>
      <c r="BI393" s="1848"/>
      <c r="BJ393" s="1848"/>
      <c r="BK393" s="1848"/>
      <c r="BL393" s="1848"/>
      <c r="BM393" s="1848"/>
      <c r="BN393" s="1848"/>
      <c r="BO393" s="1848"/>
      <c r="BP393" s="1848"/>
      <c r="BQ393" s="1848"/>
      <c r="BR393" s="1848"/>
      <c r="BS393" s="1848"/>
      <c r="BT393" s="1848"/>
      <c r="BU393" s="1848"/>
      <c r="BV393" s="1848"/>
      <c r="BW393" s="1848"/>
      <c r="BX393" s="1848"/>
      <c r="BY393" s="1848"/>
      <c r="BZ393" s="1848"/>
      <c r="CA393" s="1848"/>
      <c r="CB393" s="1848"/>
      <c r="CC393" s="1848"/>
      <c r="CD393" s="1848"/>
      <c r="CE393" s="1848"/>
      <c r="CF393" s="1848"/>
      <c r="CG393" s="1848"/>
      <c r="CH393" s="1848"/>
      <c r="CJ393" s="1848"/>
      <c r="CK393" s="1848"/>
      <c r="CL393" s="1848"/>
      <c r="CM393" s="1848"/>
      <c r="CN393" s="1848"/>
      <c r="CO393" s="1848"/>
      <c r="CP393" s="1848"/>
      <c r="CQ393" s="1848"/>
    </row>
    <row r="394" spans="2:95">
      <c r="B394" s="1"/>
      <c r="C394" s="1"/>
      <c r="D394" s="1"/>
      <c r="E394" s="1"/>
      <c r="F394" s="1848"/>
      <c r="G394" s="1"/>
      <c r="H394" s="1"/>
      <c r="I394" s="1"/>
      <c r="J394" s="1"/>
      <c r="K394" s="1848"/>
      <c r="L394" s="1848"/>
      <c r="M394" s="1848"/>
      <c r="N394" s="1848"/>
      <c r="O394" s="1848"/>
      <c r="P394" s="1848"/>
      <c r="Q394" s="1848"/>
      <c r="R394" s="1848"/>
      <c r="S394" s="1848"/>
      <c r="T394" s="1848"/>
      <c r="U394" s="1848"/>
      <c r="V394" s="1848"/>
      <c r="W394" s="1848"/>
      <c r="X394" s="1848"/>
      <c r="Y394" s="1848"/>
      <c r="Z394" s="1848"/>
      <c r="AA394" s="1848"/>
      <c r="AB394" s="1848"/>
      <c r="AC394" s="1848"/>
      <c r="AD394" s="1848"/>
      <c r="AE394" s="1848"/>
      <c r="AF394" s="1848"/>
      <c r="AG394" s="1848"/>
      <c r="AH394" s="1848"/>
      <c r="AI394" s="1848"/>
      <c r="AJ394" s="1848"/>
      <c r="AK394" s="1848"/>
      <c r="AL394" s="1848"/>
      <c r="AM394" s="1848"/>
      <c r="AN394" s="1848"/>
      <c r="AO394" s="1848"/>
      <c r="AP394" s="1848"/>
      <c r="AQ394" s="1848"/>
      <c r="AR394" s="1848"/>
      <c r="AS394" s="1848"/>
      <c r="AT394" s="1848"/>
      <c r="AU394" s="1848"/>
      <c r="AV394" s="1848"/>
      <c r="AW394" s="1848"/>
      <c r="AX394" s="1848"/>
      <c r="AY394" s="1848"/>
      <c r="AZ394" s="1848"/>
      <c r="BA394" s="1848"/>
      <c r="BB394" s="1848"/>
      <c r="BC394" s="1848"/>
      <c r="BD394" s="1848"/>
      <c r="BE394" s="1848"/>
      <c r="BF394" s="1848"/>
      <c r="BG394" s="1848"/>
      <c r="BH394" s="1848"/>
      <c r="BI394" s="1848"/>
      <c r="BJ394" s="1848"/>
      <c r="BK394" s="1848"/>
      <c r="BL394" s="1848"/>
      <c r="BM394" s="1848"/>
      <c r="BN394" s="1848"/>
      <c r="BO394" s="1848"/>
      <c r="BP394" s="1848"/>
      <c r="BQ394" s="1848"/>
      <c r="BR394" s="1848"/>
      <c r="BS394" s="1848"/>
      <c r="BT394" s="1848"/>
      <c r="BU394" s="1848"/>
      <c r="BV394" s="1848"/>
      <c r="BW394" s="1848"/>
      <c r="BX394" s="1848"/>
      <c r="BY394" s="1848"/>
      <c r="BZ394" s="1848"/>
      <c r="CA394" s="1848"/>
      <c r="CB394" s="1848"/>
      <c r="CC394" s="1848"/>
      <c r="CD394" s="1848"/>
      <c r="CE394" s="1848"/>
      <c r="CF394" s="1848"/>
      <c r="CG394" s="1848"/>
      <c r="CH394" s="1848"/>
      <c r="CJ394" s="1848"/>
      <c r="CK394" s="1848"/>
      <c r="CL394" s="1848"/>
      <c r="CM394" s="1848"/>
      <c r="CN394" s="1848"/>
      <c r="CO394" s="1848"/>
      <c r="CP394" s="1848"/>
      <c r="CQ394" s="1848"/>
    </row>
    <row r="395" spans="2:95">
      <c r="B395" s="1"/>
      <c r="C395" s="1"/>
      <c r="D395" s="1"/>
      <c r="E395" s="1"/>
      <c r="F395" s="1848"/>
      <c r="G395" s="1"/>
      <c r="H395" s="1"/>
      <c r="I395" s="1"/>
      <c r="J395" s="1"/>
      <c r="K395" s="1848"/>
      <c r="L395" s="1848"/>
      <c r="M395" s="1848"/>
      <c r="N395" s="1848"/>
      <c r="O395" s="1848"/>
      <c r="P395" s="1848"/>
      <c r="Q395" s="1848"/>
      <c r="R395" s="1848"/>
      <c r="S395" s="1848"/>
      <c r="T395" s="1848"/>
      <c r="U395" s="1848"/>
      <c r="V395" s="1848"/>
      <c r="W395" s="1848"/>
      <c r="X395" s="1848"/>
      <c r="Y395" s="1848"/>
      <c r="Z395" s="1848"/>
      <c r="AA395" s="1848"/>
      <c r="AB395" s="1848"/>
      <c r="AC395" s="1848"/>
      <c r="AD395" s="1848"/>
      <c r="AE395" s="1848"/>
      <c r="AF395" s="1848"/>
      <c r="AG395" s="1848"/>
      <c r="AH395" s="1848"/>
      <c r="AI395" s="1848"/>
      <c r="AJ395" s="1848"/>
      <c r="AK395" s="1848"/>
      <c r="AL395" s="1848"/>
      <c r="AM395" s="1848"/>
      <c r="AN395" s="1848"/>
      <c r="AO395" s="1848"/>
      <c r="AP395" s="1848"/>
      <c r="AQ395" s="1848"/>
      <c r="AR395" s="1848"/>
      <c r="AS395" s="1848"/>
      <c r="AT395" s="1848"/>
      <c r="AU395" s="1848"/>
      <c r="AV395" s="1848"/>
      <c r="AW395" s="1848"/>
      <c r="AX395" s="1848"/>
      <c r="AY395" s="1848"/>
      <c r="AZ395" s="1848"/>
      <c r="BA395" s="1848"/>
      <c r="BB395" s="1848"/>
      <c r="BC395" s="1848"/>
      <c r="BD395" s="1848"/>
      <c r="BE395" s="1848"/>
      <c r="BF395" s="1848"/>
      <c r="BG395" s="1848"/>
      <c r="BH395" s="1848"/>
      <c r="BI395" s="1848"/>
      <c r="BJ395" s="1848"/>
      <c r="BK395" s="1848"/>
      <c r="BL395" s="1848"/>
      <c r="BM395" s="1848"/>
      <c r="BN395" s="1848"/>
      <c r="BO395" s="1848"/>
      <c r="BP395" s="1848"/>
      <c r="BQ395" s="1848"/>
      <c r="BR395" s="1848"/>
      <c r="BS395" s="1848"/>
      <c r="BT395" s="1848"/>
      <c r="BU395" s="1848"/>
      <c r="BV395" s="1848"/>
      <c r="BW395" s="1848"/>
      <c r="BX395" s="1848"/>
      <c r="BY395" s="1848"/>
      <c r="BZ395" s="1848"/>
      <c r="CA395" s="1848"/>
      <c r="CB395" s="1848"/>
      <c r="CC395" s="1848"/>
      <c r="CD395" s="1848"/>
      <c r="CE395" s="1848"/>
      <c r="CF395" s="1848"/>
      <c r="CG395" s="1848"/>
      <c r="CH395" s="1848"/>
      <c r="CJ395" s="1848"/>
      <c r="CK395" s="1848"/>
      <c r="CL395" s="1848"/>
      <c r="CM395" s="1848"/>
      <c r="CN395" s="1848"/>
      <c r="CO395" s="1848"/>
      <c r="CP395" s="1848"/>
      <c r="CQ395" s="1848"/>
    </row>
    <row r="396" spans="2:95">
      <c r="B396" s="1"/>
      <c r="C396" s="1"/>
      <c r="D396" s="1"/>
      <c r="E396" s="1"/>
      <c r="F396" s="1848"/>
      <c r="G396" s="1"/>
      <c r="H396" s="1"/>
      <c r="I396" s="1"/>
      <c r="J396" s="1"/>
      <c r="K396" s="1848"/>
      <c r="L396" s="1848"/>
      <c r="M396" s="1848"/>
      <c r="N396" s="1848"/>
      <c r="O396" s="1848"/>
      <c r="P396" s="1848"/>
      <c r="Q396" s="1848"/>
      <c r="R396" s="1848"/>
      <c r="S396" s="1848"/>
      <c r="T396" s="1848"/>
      <c r="U396" s="1848"/>
      <c r="V396" s="1848"/>
      <c r="W396" s="1848"/>
      <c r="X396" s="1848"/>
      <c r="Y396" s="1848"/>
      <c r="Z396" s="1848"/>
      <c r="AA396" s="1848"/>
      <c r="AB396" s="1848"/>
      <c r="AC396" s="1848"/>
      <c r="AD396" s="1848"/>
      <c r="AE396" s="1848"/>
      <c r="AF396" s="1848"/>
      <c r="AG396" s="1848"/>
      <c r="AH396" s="1848"/>
      <c r="AI396" s="1848"/>
      <c r="AJ396" s="1848"/>
      <c r="AK396" s="1848"/>
      <c r="AL396" s="1848"/>
      <c r="AM396" s="1848"/>
      <c r="AN396" s="1848"/>
      <c r="AO396" s="1848"/>
      <c r="AP396" s="1848"/>
      <c r="AQ396" s="1848"/>
      <c r="AR396" s="1848"/>
      <c r="AS396" s="1848"/>
      <c r="AT396" s="1848"/>
      <c r="AU396" s="1848"/>
      <c r="AV396" s="1848"/>
      <c r="AW396" s="1848"/>
      <c r="AX396" s="1848"/>
      <c r="AY396" s="1848"/>
      <c r="AZ396" s="1848"/>
      <c r="BA396" s="1848"/>
      <c r="BB396" s="1848"/>
      <c r="BC396" s="1848"/>
      <c r="BD396" s="1848"/>
      <c r="BE396" s="1848"/>
      <c r="BF396" s="1848"/>
      <c r="BG396" s="1848"/>
      <c r="BH396" s="1848"/>
      <c r="BI396" s="1848"/>
      <c r="BJ396" s="1848"/>
      <c r="BK396" s="1848"/>
      <c r="BL396" s="1848"/>
      <c r="BM396" s="1848"/>
      <c r="BN396" s="1848"/>
      <c r="BO396" s="1848"/>
      <c r="BP396" s="1848"/>
      <c r="BQ396" s="1848"/>
      <c r="BR396" s="1848"/>
      <c r="BS396" s="1848"/>
      <c r="BT396" s="1848"/>
      <c r="BU396" s="1848"/>
      <c r="BV396" s="1848"/>
      <c r="BW396" s="1848"/>
      <c r="BX396" s="1848"/>
      <c r="BY396" s="1848"/>
      <c r="BZ396" s="1848"/>
      <c r="CA396" s="1848"/>
      <c r="CB396" s="1848"/>
      <c r="CC396" s="1848"/>
      <c r="CD396" s="1848"/>
      <c r="CE396" s="1848"/>
      <c r="CF396" s="1848"/>
      <c r="CG396" s="1848"/>
      <c r="CH396" s="1848"/>
      <c r="CJ396" s="1848"/>
      <c r="CK396" s="1848"/>
      <c r="CL396" s="1848"/>
      <c r="CM396" s="1848"/>
      <c r="CN396" s="1848"/>
      <c r="CO396" s="1848"/>
      <c r="CP396" s="1848"/>
      <c r="CQ396" s="1848"/>
    </row>
    <row r="397" spans="2:95">
      <c r="B397" s="1"/>
      <c r="C397" s="1"/>
      <c r="D397" s="1"/>
      <c r="E397" s="1"/>
      <c r="F397" s="1848"/>
      <c r="G397" s="1"/>
      <c r="H397" s="1"/>
      <c r="I397" s="1"/>
      <c r="J397" s="1"/>
      <c r="K397" s="1848"/>
      <c r="L397" s="1848"/>
      <c r="M397" s="1848"/>
      <c r="N397" s="1848"/>
      <c r="O397" s="1848"/>
      <c r="P397" s="1848"/>
      <c r="Q397" s="1848"/>
      <c r="R397" s="1848"/>
      <c r="S397" s="1848"/>
      <c r="T397" s="1848"/>
      <c r="U397" s="1848"/>
      <c r="V397" s="1848"/>
      <c r="W397" s="1848"/>
      <c r="X397" s="1848"/>
      <c r="Y397" s="1848"/>
      <c r="Z397" s="1848"/>
      <c r="AA397" s="1848"/>
      <c r="AB397" s="1848"/>
      <c r="AC397" s="1848"/>
      <c r="AD397" s="1848"/>
      <c r="AE397" s="1848"/>
      <c r="AF397" s="1848"/>
      <c r="AG397" s="1848"/>
      <c r="AH397" s="1848"/>
      <c r="AI397" s="1848"/>
      <c r="AJ397" s="1848"/>
      <c r="AK397" s="1848"/>
      <c r="AL397" s="1848"/>
      <c r="AM397" s="1848"/>
      <c r="AN397" s="1848"/>
      <c r="AO397" s="1848"/>
      <c r="AP397" s="1848"/>
      <c r="AQ397" s="1848"/>
      <c r="AR397" s="1848"/>
      <c r="AS397" s="1848"/>
      <c r="AT397" s="1848"/>
      <c r="AU397" s="1848"/>
      <c r="AV397" s="1848"/>
      <c r="AW397" s="1848"/>
      <c r="AX397" s="1848"/>
      <c r="AY397" s="1848"/>
      <c r="AZ397" s="1848"/>
      <c r="BA397" s="1848"/>
      <c r="BB397" s="1848"/>
      <c r="BC397" s="1848"/>
      <c r="BD397" s="1848"/>
      <c r="BE397" s="1848"/>
      <c r="BF397" s="1848"/>
      <c r="BG397" s="1848"/>
      <c r="BH397" s="1848"/>
      <c r="BI397" s="1848"/>
      <c r="BJ397" s="1848"/>
      <c r="BK397" s="1848"/>
      <c r="BL397" s="1848"/>
      <c r="BM397" s="1848"/>
      <c r="BN397" s="1848"/>
      <c r="BO397" s="1848"/>
      <c r="BP397" s="1848"/>
      <c r="BQ397" s="1848"/>
      <c r="BR397" s="1848"/>
      <c r="BS397" s="1848"/>
      <c r="BT397" s="1848"/>
      <c r="BU397" s="1848"/>
      <c r="BV397" s="1848"/>
      <c r="BW397" s="1848"/>
      <c r="BX397" s="1848"/>
      <c r="BY397" s="1848"/>
      <c r="BZ397" s="1848"/>
      <c r="CA397" s="1848"/>
      <c r="CB397" s="1848"/>
      <c r="CC397" s="1848"/>
      <c r="CD397" s="1848"/>
      <c r="CE397" s="1848"/>
      <c r="CF397" s="1848"/>
      <c r="CG397" s="1848"/>
      <c r="CH397" s="1848"/>
      <c r="CJ397" s="1848"/>
      <c r="CK397" s="1848"/>
      <c r="CL397" s="1848"/>
      <c r="CM397" s="1848"/>
      <c r="CN397" s="1848"/>
      <c r="CO397" s="1848"/>
      <c r="CP397" s="1848"/>
      <c r="CQ397" s="1848"/>
    </row>
    <row r="398" spans="2:95">
      <c r="B398" s="1"/>
      <c r="C398" s="1"/>
      <c r="D398" s="1"/>
      <c r="E398" s="1"/>
      <c r="F398" s="1848"/>
      <c r="G398" s="1"/>
      <c r="H398" s="1"/>
      <c r="I398" s="1"/>
      <c r="J398" s="1"/>
      <c r="K398" s="1848"/>
      <c r="L398" s="1848"/>
      <c r="M398" s="1848"/>
      <c r="N398" s="1848"/>
      <c r="O398" s="1848"/>
      <c r="P398" s="1848"/>
      <c r="Q398" s="1848"/>
      <c r="R398" s="1848"/>
      <c r="S398" s="1848"/>
      <c r="T398" s="1848"/>
      <c r="U398" s="1848"/>
      <c r="V398" s="1848"/>
      <c r="W398" s="1848"/>
      <c r="X398" s="1848"/>
      <c r="Y398" s="1848"/>
      <c r="Z398" s="1848"/>
      <c r="AA398" s="1848"/>
      <c r="AB398" s="1848"/>
      <c r="AC398" s="1848"/>
      <c r="AD398" s="1848"/>
      <c r="AE398" s="1848"/>
      <c r="AF398" s="1848"/>
      <c r="AG398" s="1848"/>
      <c r="AH398" s="1848"/>
      <c r="AI398" s="1848"/>
      <c r="AJ398" s="1848"/>
      <c r="AK398" s="1848"/>
      <c r="AL398" s="1848"/>
      <c r="AM398" s="1848"/>
      <c r="AN398" s="1848"/>
      <c r="AO398" s="1848"/>
      <c r="AP398" s="1848"/>
      <c r="AQ398" s="1848"/>
      <c r="AR398" s="1848"/>
      <c r="AS398" s="1848"/>
      <c r="AT398" s="1848"/>
      <c r="AU398" s="1848"/>
      <c r="AV398" s="1848"/>
      <c r="AW398" s="1848"/>
      <c r="AX398" s="1848"/>
      <c r="AY398" s="1848"/>
      <c r="AZ398" s="1848"/>
      <c r="BA398" s="1848"/>
      <c r="BB398" s="1848"/>
      <c r="BC398" s="1848"/>
      <c r="BD398" s="1848"/>
      <c r="BE398" s="1848"/>
      <c r="BF398" s="1848"/>
      <c r="BG398" s="1848"/>
      <c r="BH398" s="1848"/>
      <c r="BI398" s="1848"/>
      <c r="BJ398" s="1848"/>
      <c r="BK398" s="1848"/>
      <c r="BL398" s="1848"/>
      <c r="BM398" s="1848"/>
      <c r="BN398" s="1848"/>
      <c r="BO398" s="1848"/>
      <c r="BP398" s="1848"/>
      <c r="BQ398" s="1848"/>
      <c r="BR398" s="1848"/>
      <c r="BS398" s="1848"/>
      <c r="BT398" s="1848"/>
      <c r="BU398" s="1848"/>
      <c r="BV398" s="1848"/>
      <c r="BW398" s="1848"/>
      <c r="BX398" s="1848"/>
      <c r="BY398" s="1848"/>
      <c r="BZ398" s="1848"/>
      <c r="CA398" s="1848"/>
      <c r="CB398" s="1848"/>
      <c r="CC398" s="1848"/>
      <c r="CD398" s="1848"/>
      <c r="CE398" s="1848"/>
      <c r="CF398" s="1848"/>
      <c r="CG398" s="1848"/>
      <c r="CH398" s="1848"/>
      <c r="CJ398" s="1848"/>
      <c r="CK398" s="1848"/>
      <c r="CL398" s="1848"/>
      <c r="CM398" s="1848"/>
      <c r="CN398" s="1848"/>
      <c r="CO398" s="1848"/>
      <c r="CP398" s="1848"/>
      <c r="CQ398" s="1848"/>
    </row>
    <row r="399" spans="2:95">
      <c r="B399" s="1"/>
      <c r="C399" s="1"/>
      <c r="D399" s="1"/>
      <c r="E399" s="1"/>
      <c r="F399" s="1848"/>
      <c r="G399" s="1"/>
      <c r="H399" s="1"/>
      <c r="I399" s="1"/>
      <c r="J399" s="1"/>
      <c r="K399" s="1848"/>
      <c r="L399" s="1848"/>
      <c r="M399" s="1848"/>
      <c r="N399" s="1848"/>
      <c r="O399" s="1848"/>
      <c r="P399" s="1848"/>
      <c r="Q399" s="1848"/>
      <c r="R399" s="1848"/>
      <c r="S399" s="1848"/>
      <c r="T399" s="1848"/>
      <c r="U399" s="1848"/>
      <c r="V399" s="1848"/>
      <c r="W399" s="1848"/>
      <c r="X399" s="1848"/>
      <c r="Y399" s="1848"/>
      <c r="Z399" s="1848"/>
      <c r="AA399" s="1848"/>
      <c r="AB399" s="1848"/>
      <c r="AC399" s="1848"/>
      <c r="AD399" s="1848"/>
      <c r="AE399" s="1848"/>
      <c r="AF399" s="1848"/>
      <c r="AG399" s="1848"/>
      <c r="AH399" s="1848"/>
      <c r="AI399" s="1848"/>
      <c r="AJ399" s="1848"/>
      <c r="AK399" s="1848"/>
      <c r="AL399" s="1848"/>
      <c r="AM399" s="1848"/>
      <c r="AN399" s="1848"/>
      <c r="AO399" s="1848"/>
      <c r="AP399" s="1848"/>
      <c r="AQ399" s="1848"/>
      <c r="AR399" s="1848"/>
      <c r="AS399" s="1848"/>
      <c r="AT399" s="1848"/>
      <c r="AU399" s="1848"/>
      <c r="AV399" s="1848"/>
      <c r="AW399" s="1848"/>
      <c r="AX399" s="1848"/>
      <c r="AY399" s="1848"/>
      <c r="AZ399" s="1848"/>
      <c r="BA399" s="1848"/>
      <c r="BB399" s="1848"/>
      <c r="BC399" s="1848"/>
      <c r="BD399" s="1848"/>
      <c r="BE399" s="1848"/>
      <c r="BF399" s="1848"/>
      <c r="BG399" s="1848"/>
      <c r="BH399" s="1848"/>
      <c r="BI399" s="1848"/>
      <c r="BJ399" s="1848"/>
      <c r="BK399" s="1848"/>
      <c r="BL399" s="1848"/>
      <c r="BM399" s="1848"/>
      <c r="BN399" s="1848"/>
      <c r="BO399" s="1848"/>
      <c r="BP399" s="1848"/>
      <c r="BQ399" s="1848"/>
      <c r="BR399" s="1848"/>
      <c r="BS399" s="1848"/>
      <c r="BT399" s="1848"/>
      <c r="BU399" s="1848"/>
      <c r="BV399" s="1848"/>
      <c r="BW399" s="1848"/>
      <c r="BX399" s="1848"/>
      <c r="BY399" s="1848"/>
      <c r="BZ399" s="1848"/>
      <c r="CA399" s="1848"/>
      <c r="CB399" s="1848"/>
      <c r="CC399" s="1848"/>
      <c r="CD399" s="1848"/>
      <c r="CE399" s="1848"/>
      <c r="CF399" s="1848"/>
      <c r="CG399" s="1848"/>
      <c r="CH399" s="1848"/>
      <c r="CJ399" s="1848"/>
      <c r="CK399" s="1848"/>
      <c r="CL399" s="1848"/>
      <c r="CM399" s="1848"/>
      <c r="CN399" s="1848"/>
      <c r="CO399" s="1848"/>
      <c r="CP399" s="1848"/>
      <c r="CQ399" s="1848"/>
    </row>
    <row r="400" spans="2:95">
      <c r="B400" s="1"/>
      <c r="C400" s="1"/>
      <c r="D400" s="1"/>
      <c r="E400" s="1"/>
      <c r="F400" s="1848"/>
      <c r="G400" s="1"/>
      <c r="H400" s="1"/>
      <c r="I400" s="1"/>
      <c r="J400" s="1"/>
      <c r="K400" s="1848"/>
      <c r="L400" s="1848"/>
      <c r="M400" s="1848"/>
      <c r="N400" s="1848"/>
      <c r="O400" s="1848"/>
      <c r="P400" s="1848"/>
      <c r="Q400" s="1848"/>
      <c r="R400" s="1848"/>
      <c r="S400" s="1848"/>
      <c r="T400" s="1848"/>
      <c r="U400" s="1848"/>
      <c r="V400" s="1848"/>
      <c r="W400" s="1848"/>
      <c r="X400" s="1848"/>
      <c r="Y400" s="1848"/>
      <c r="Z400" s="1848"/>
      <c r="AA400" s="1848"/>
      <c r="AB400" s="1848"/>
      <c r="AC400" s="1848"/>
      <c r="AD400" s="1848"/>
      <c r="AE400" s="1848"/>
      <c r="AF400" s="1848"/>
      <c r="AG400" s="1848"/>
      <c r="AH400" s="1848"/>
      <c r="AI400" s="1848"/>
      <c r="AJ400" s="1848"/>
      <c r="AK400" s="1848"/>
      <c r="AL400" s="1848"/>
      <c r="AM400" s="1848"/>
      <c r="AN400" s="1848"/>
      <c r="AO400" s="1848"/>
      <c r="AP400" s="1848"/>
      <c r="AQ400" s="1848"/>
      <c r="AR400" s="1848"/>
      <c r="AS400" s="1848"/>
      <c r="AT400" s="1848"/>
      <c r="AU400" s="1848"/>
      <c r="AV400" s="1848"/>
      <c r="AW400" s="1848"/>
      <c r="AX400" s="1848"/>
      <c r="AY400" s="1848"/>
      <c r="AZ400" s="1848"/>
      <c r="BA400" s="1848"/>
      <c r="BB400" s="1848"/>
      <c r="BC400" s="1848"/>
      <c r="BD400" s="1848"/>
      <c r="BE400" s="1848"/>
      <c r="BF400" s="1848"/>
      <c r="BG400" s="1848"/>
      <c r="BH400" s="1848"/>
      <c r="BI400" s="1848"/>
      <c r="BJ400" s="1848"/>
      <c r="BK400" s="1848"/>
      <c r="BL400" s="1848"/>
      <c r="BM400" s="1848"/>
      <c r="BN400" s="1848"/>
      <c r="BO400" s="1848"/>
      <c r="BP400" s="1848"/>
      <c r="BQ400" s="1848"/>
      <c r="BR400" s="1848"/>
      <c r="BS400" s="1848"/>
      <c r="BT400" s="1848"/>
      <c r="BU400" s="1848"/>
      <c r="BV400" s="1848"/>
      <c r="BW400" s="1848"/>
      <c r="BX400" s="1848"/>
      <c r="BY400" s="1848"/>
      <c r="BZ400" s="1848"/>
      <c r="CA400" s="1848"/>
      <c r="CB400" s="1848"/>
      <c r="CC400" s="1848"/>
      <c r="CD400" s="1848"/>
      <c r="CE400" s="1848"/>
      <c r="CF400" s="1848"/>
      <c r="CG400" s="1848"/>
      <c r="CH400" s="1848"/>
      <c r="CJ400" s="1848"/>
      <c r="CK400" s="1848"/>
      <c r="CL400" s="1848"/>
      <c r="CM400" s="1848"/>
      <c r="CN400" s="1848"/>
      <c r="CO400" s="1848"/>
      <c r="CP400" s="1848"/>
      <c r="CQ400" s="1848"/>
    </row>
    <row r="401" spans="2:95">
      <c r="B401" s="1"/>
      <c r="C401" s="1"/>
      <c r="D401" s="1"/>
      <c r="E401" s="1"/>
      <c r="F401" s="1848"/>
      <c r="G401" s="1"/>
      <c r="H401" s="1"/>
      <c r="I401" s="1"/>
      <c r="J401" s="1"/>
      <c r="K401" s="1848"/>
      <c r="L401" s="1848"/>
      <c r="M401" s="1848"/>
      <c r="N401" s="1848"/>
      <c r="O401" s="1848"/>
      <c r="P401" s="1848"/>
      <c r="Q401" s="1848"/>
      <c r="R401" s="1848"/>
      <c r="S401" s="1848"/>
      <c r="T401" s="1848"/>
      <c r="U401" s="1848"/>
      <c r="V401" s="1848"/>
      <c r="W401" s="1848"/>
      <c r="X401" s="1848"/>
      <c r="Y401" s="1848"/>
      <c r="Z401" s="1848"/>
      <c r="AA401" s="1848"/>
      <c r="AB401" s="1848"/>
      <c r="AC401" s="1848"/>
      <c r="AD401" s="1848"/>
      <c r="AE401" s="1848"/>
      <c r="AF401" s="1848"/>
      <c r="AG401" s="1848"/>
      <c r="AH401" s="1848"/>
      <c r="AI401" s="1848"/>
      <c r="AJ401" s="1848"/>
      <c r="AK401" s="1848"/>
      <c r="AL401" s="1848"/>
      <c r="AM401" s="1848"/>
      <c r="AN401" s="1848"/>
      <c r="AO401" s="1848"/>
      <c r="AP401" s="1848"/>
      <c r="AQ401" s="1848"/>
      <c r="AR401" s="1848"/>
      <c r="AS401" s="1848"/>
      <c r="AT401" s="1848"/>
      <c r="AU401" s="1848"/>
      <c r="AV401" s="1848"/>
      <c r="AW401" s="1848"/>
      <c r="AX401" s="1848"/>
      <c r="AY401" s="1848"/>
      <c r="AZ401" s="1848"/>
      <c r="BA401" s="1848"/>
      <c r="BB401" s="1848"/>
      <c r="BC401" s="1848"/>
      <c r="BD401" s="1848"/>
      <c r="BE401" s="1848"/>
      <c r="BF401" s="1848"/>
      <c r="BG401" s="1848"/>
      <c r="BH401" s="1848"/>
      <c r="BI401" s="1848"/>
      <c r="BJ401" s="1848"/>
      <c r="BK401" s="1848"/>
      <c r="BL401" s="1848"/>
      <c r="BM401" s="1848"/>
      <c r="BN401" s="1848"/>
      <c r="BO401" s="1848"/>
      <c r="BP401" s="1848"/>
      <c r="BQ401" s="1848"/>
      <c r="BR401" s="1848"/>
      <c r="BS401" s="1848"/>
      <c r="BT401" s="1848"/>
      <c r="BU401" s="1848"/>
      <c r="BV401" s="1848"/>
      <c r="BW401" s="1848"/>
      <c r="BX401" s="1848"/>
      <c r="BY401" s="1848"/>
      <c r="BZ401" s="1848"/>
      <c r="CA401" s="1848"/>
      <c r="CB401" s="1848"/>
      <c r="CC401" s="1848"/>
      <c r="CD401" s="1848"/>
      <c r="CE401" s="1848"/>
      <c r="CF401" s="1848"/>
      <c r="CG401" s="1848"/>
      <c r="CH401" s="1848"/>
      <c r="CJ401" s="1848"/>
      <c r="CK401" s="1848"/>
      <c r="CL401" s="1848"/>
      <c r="CM401" s="1848"/>
      <c r="CN401" s="1848"/>
      <c r="CO401" s="1848"/>
      <c r="CP401" s="1848"/>
      <c r="CQ401" s="1848"/>
    </row>
    <row r="402" spans="2:95">
      <c r="B402" s="1"/>
      <c r="C402" s="1"/>
      <c r="D402" s="1"/>
      <c r="E402" s="1"/>
      <c r="F402" s="1848"/>
      <c r="G402" s="1"/>
      <c r="H402" s="1"/>
      <c r="I402" s="1"/>
      <c r="J402" s="1"/>
      <c r="K402" s="1848"/>
      <c r="L402" s="1848"/>
      <c r="M402" s="1848"/>
      <c r="N402" s="1848"/>
      <c r="O402" s="1848"/>
      <c r="P402" s="1848"/>
      <c r="Q402" s="1848"/>
      <c r="R402" s="1848"/>
      <c r="S402" s="1848"/>
      <c r="T402" s="1848"/>
      <c r="U402" s="1848"/>
      <c r="V402" s="1848"/>
      <c r="W402" s="1848"/>
      <c r="X402" s="1848"/>
      <c r="Y402" s="1848"/>
      <c r="Z402" s="1848"/>
      <c r="AA402" s="1848"/>
      <c r="AB402" s="1848"/>
      <c r="AC402" s="1848"/>
      <c r="AD402" s="1848"/>
      <c r="AE402" s="1848"/>
      <c r="AF402" s="1848"/>
      <c r="AG402" s="1848"/>
      <c r="AH402" s="1848"/>
      <c r="AI402" s="1848"/>
      <c r="AJ402" s="1848"/>
      <c r="AK402" s="1848"/>
      <c r="AL402" s="1848"/>
      <c r="AM402" s="1848"/>
      <c r="AN402" s="1848"/>
      <c r="AO402" s="1848"/>
      <c r="AP402" s="1848"/>
      <c r="AQ402" s="1848"/>
      <c r="AR402" s="1848"/>
      <c r="AS402" s="1848"/>
      <c r="AT402" s="1848"/>
      <c r="AU402" s="1848"/>
      <c r="AV402" s="1848"/>
      <c r="AW402" s="1848"/>
      <c r="AX402" s="1848"/>
      <c r="AY402" s="1848"/>
      <c r="AZ402" s="1848"/>
      <c r="BA402" s="1848"/>
      <c r="BB402" s="1848"/>
      <c r="BC402" s="1848"/>
      <c r="BD402" s="1848"/>
      <c r="BE402" s="1848"/>
      <c r="BF402" s="1848"/>
      <c r="BG402" s="1848"/>
      <c r="BH402" s="1848"/>
      <c r="BI402" s="1848"/>
      <c r="BJ402" s="1848"/>
      <c r="BK402" s="1848"/>
      <c r="BL402" s="1848"/>
      <c r="BM402" s="1848"/>
      <c r="BN402" s="1848"/>
      <c r="BO402" s="1848"/>
      <c r="BP402" s="1848"/>
      <c r="BQ402" s="1848"/>
      <c r="BR402" s="1848"/>
      <c r="BS402" s="1848"/>
      <c r="BT402" s="1848"/>
      <c r="BU402" s="1848"/>
      <c r="BV402" s="1848"/>
      <c r="BW402" s="1848"/>
      <c r="BX402" s="1848"/>
      <c r="BY402" s="1848"/>
      <c r="BZ402" s="1848"/>
      <c r="CA402" s="1848"/>
      <c r="CB402" s="1848"/>
      <c r="CC402" s="1848"/>
      <c r="CD402" s="1848"/>
      <c r="CE402" s="1848"/>
      <c r="CF402" s="1848"/>
      <c r="CG402" s="1848"/>
      <c r="CH402" s="1848"/>
      <c r="CJ402" s="1848"/>
      <c r="CK402" s="1848"/>
      <c r="CL402" s="1848"/>
      <c r="CM402" s="1848"/>
      <c r="CN402" s="1848"/>
      <c r="CO402" s="1848"/>
      <c r="CP402" s="1848"/>
      <c r="CQ402" s="1848"/>
    </row>
    <row r="403" spans="2:95">
      <c r="B403" s="1"/>
      <c r="C403" s="1"/>
      <c r="D403" s="1"/>
      <c r="E403" s="1"/>
      <c r="F403" s="1848"/>
      <c r="G403" s="1"/>
      <c r="H403" s="1"/>
      <c r="I403" s="1"/>
      <c r="J403" s="1"/>
      <c r="K403" s="1848"/>
      <c r="L403" s="1848"/>
      <c r="M403" s="1848"/>
      <c r="N403" s="1848"/>
      <c r="O403" s="1848"/>
      <c r="P403" s="1848"/>
      <c r="Q403" s="1848"/>
      <c r="R403" s="1848"/>
      <c r="S403" s="1848"/>
      <c r="T403" s="1848"/>
      <c r="U403" s="1848"/>
      <c r="V403" s="1848"/>
      <c r="W403" s="1848"/>
      <c r="X403" s="1848"/>
      <c r="Y403" s="1848"/>
      <c r="Z403" s="1848"/>
      <c r="AA403" s="1848"/>
      <c r="AB403" s="1848"/>
      <c r="AC403" s="1848"/>
      <c r="AD403" s="1848"/>
      <c r="AE403" s="1848"/>
      <c r="AF403" s="1848"/>
      <c r="AG403" s="1848"/>
      <c r="AH403" s="1848"/>
      <c r="AI403" s="1848"/>
      <c r="AJ403" s="1848"/>
      <c r="AK403" s="1848"/>
      <c r="AL403" s="1848"/>
      <c r="AM403" s="1848"/>
      <c r="AN403" s="1848"/>
      <c r="AO403" s="1848"/>
      <c r="AP403" s="1848"/>
      <c r="AQ403" s="1848"/>
      <c r="AR403" s="1848"/>
      <c r="AS403" s="1848"/>
      <c r="AT403" s="1848"/>
      <c r="AU403" s="1848"/>
      <c r="AV403" s="1848"/>
      <c r="AW403" s="1848"/>
      <c r="AX403" s="1848"/>
      <c r="AY403" s="1848"/>
      <c r="AZ403" s="1848"/>
      <c r="BA403" s="1848"/>
      <c r="BB403" s="1848"/>
      <c r="BC403" s="1848"/>
      <c r="BD403" s="1848"/>
      <c r="BE403" s="1848"/>
      <c r="BF403" s="1848"/>
      <c r="BG403" s="1848"/>
      <c r="BH403" s="1848"/>
      <c r="BI403" s="1848"/>
      <c r="BJ403" s="1848"/>
      <c r="BK403" s="1848"/>
      <c r="BL403" s="1848"/>
      <c r="BM403" s="1848"/>
      <c r="BN403" s="1848"/>
      <c r="BO403" s="1848"/>
      <c r="BP403" s="1848"/>
      <c r="BQ403" s="1848"/>
      <c r="BR403" s="1848"/>
      <c r="BS403" s="1848"/>
      <c r="BT403" s="1848"/>
      <c r="BU403" s="1848"/>
      <c r="BV403" s="1848"/>
      <c r="BW403" s="1848"/>
      <c r="BX403" s="1848"/>
      <c r="BY403" s="1848"/>
      <c r="BZ403" s="1848"/>
      <c r="CA403" s="1848"/>
      <c r="CB403" s="1848"/>
      <c r="CC403" s="1848"/>
      <c r="CD403" s="1848"/>
      <c r="CE403" s="1848"/>
      <c r="CF403" s="1848"/>
      <c r="CG403" s="1848"/>
      <c r="CH403" s="1848"/>
      <c r="CJ403" s="1848"/>
      <c r="CK403" s="1848"/>
      <c r="CL403" s="1848"/>
      <c r="CM403" s="1848"/>
      <c r="CN403" s="1848"/>
      <c r="CO403" s="1848"/>
      <c r="CP403" s="1848"/>
      <c r="CQ403" s="1848"/>
    </row>
    <row r="404" spans="2:95">
      <c r="B404" s="1"/>
      <c r="C404" s="1"/>
      <c r="D404" s="1"/>
      <c r="E404" s="1"/>
      <c r="F404" s="1848"/>
      <c r="G404" s="1"/>
      <c r="H404" s="1"/>
      <c r="I404" s="1"/>
      <c r="J404" s="1"/>
      <c r="K404" s="1848"/>
      <c r="L404" s="1848"/>
      <c r="M404" s="1848"/>
      <c r="N404" s="1848"/>
      <c r="O404" s="1848"/>
      <c r="P404" s="1848"/>
      <c r="Q404" s="1848"/>
      <c r="R404" s="1848"/>
      <c r="S404" s="1848"/>
      <c r="T404" s="1848"/>
      <c r="U404" s="1848"/>
      <c r="V404" s="1848"/>
      <c r="W404" s="1848"/>
      <c r="X404" s="1848"/>
      <c r="Y404" s="1848"/>
      <c r="Z404" s="1848"/>
      <c r="AA404" s="1848"/>
      <c r="AB404" s="1848"/>
      <c r="AC404" s="1848"/>
      <c r="AD404" s="1848"/>
      <c r="AE404" s="1848"/>
      <c r="AF404" s="1848"/>
      <c r="AG404" s="1848"/>
      <c r="AH404" s="1848"/>
      <c r="AI404" s="1848"/>
      <c r="AJ404" s="1848"/>
      <c r="AK404" s="1848"/>
      <c r="AL404" s="1848"/>
      <c r="AM404" s="1848"/>
      <c r="AN404" s="1848"/>
      <c r="AO404" s="1848"/>
      <c r="AP404" s="1848"/>
      <c r="AQ404" s="1848"/>
      <c r="AR404" s="1848"/>
      <c r="AS404" s="1848"/>
      <c r="AT404" s="1848"/>
      <c r="AU404" s="1848"/>
      <c r="AV404" s="1848"/>
      <c r="AW404" s="1848"/>
      <c r="AX404" s="1848"/>
      <c r="AY404" s="1848"/>
      <c r="AZ404" s="1848"/>
      <c r="BA404" s="1848"/>
      <c r="BB404" s="1848"/>
      <c r="BC404" s="1848"/>
      <c r="BD404" s="1848"/>
      <c r="BE404" s="1848"/>
      <c r="BF404" s="1848"/>
      <c r="BG404" s="1848"/>
      <c r="BH404" s="1848"/>
      <c r="BI404" s="1848"/>
      <c r="BJ404" s="1848"/>
      <c r="BK404" s="1848"/>
      <c r="BL404" s="1848"/>
      <c r="BM404" s="1848"/>
      <c r="BN404" s="1848"/>
      <c r="BO404" s="1848"/>
      <c r="BP404" s="1848"/>
      <c r="BQ404" s="1848"/>
      <c r="BR404" s="1848"/>
      <c r="BS404" s="1848"/>
      <c r="BT404" s="1848"/>
      <c r="BU404" s="1848"/>
      <c r="BV404" s="1848"/>
      <c r="BW404" s="1848"/>
      <c r="BX404" s="1848"/>
      <c r="BY404" s="1848"/>
      <c r="BZ404" s="1848"/>
      <c r="CA404" s="1848"/>
      <c r="CB404" s="1848"/>
      <c r="CC404" s="1848"/>
      <c r="CD404" s="1848"/>
      <c r="CE404" s="1848"/>
      <c r="CF404" s="1848"/>
      <c r="CG404" s="1848"/>
      <c r="CH404" s="1848"/>
      <c r="CJ404" s="1848"/>
      <c r="CK404" s="1848"/>
      <c r="CL404" s="1848"/>
      <c r="CM404" s="1848"/>
      <c r="CN404" s="1848"/>
      <c r="CO404" s="1848"/>
      <c r="CP404" s="1848"/>
      <c r="CQ404" s="1848"/>
    </row>
    <row r="405" spans="2:95">
      <c r="B405" s="1"/>
      <c r="C405" s="1"/>
      <c r="D405" s="1"/>
      <c r="E405" s="1"/>
      <c r="F405" s="1848"/>
      <c r="G405" s="1"/>
      <c r="H405" s="1"/>
      <c r="I405" s="1"/>
      <c r="J405" s="1"/>
      <c r="K405" s="1848"/>
      <c r="L405" s="1848"/>
      <c r="M405" s="1848"/>
      <c r="N405" s="1848"/>
      <c r="O405" s="1848"/>
      <c r="P405" s="1848"/>
      <c r="Q405" s="1848"/>
      <c r="R405" s="1848"/>
      <c r="S405" s="1848"/>
      <c r="T405" s="1848"/>
      <c r="U405" s="1848"/>
      <c r="V405" s="1848"/>
      <c r="W405" s="1848"/>
      <c r="X405" s="1848"/>
      <c r="Y405" s="1848"/>
      <c r="Z405" s="1848"/>
      <c r="AA405" s="1848"/>
      <c r="AB405" s="1848"/>
      <c r="AC405" s="1848"/>
      <c r="AD405" s="1848"/>
      <c r="AE405" s="1848"/>
      <c r="AF405" s="1848"/>
      <c r="AG405" s="1848"/>
      <c r="AH405" s="1848"/>
      <c r="AI405" s="1848"/>
      <c r="AJ405" s="1848"/>
      <c r="AK405" s="1848"/>
      <c r="AL405" s="1848"/>
      <c r="AM405" s="1848"/>
      <c r="AN405" s="1848"/>
      <c r="AO405" s="1848"/>
      <c r="AP405" s="1848"/>
      <c r="AQ405" s="1848"/>
      <c r="AR405" s="1848"/>
      <c r="AS405" s="1848"/>
      <c r="AT405" s="1848"/>
      <c r="AU405" s="1848"/>
      <c r="AV405" s="1848"/>
      <c r="AW405" s="1848"/>
      <c r="AX405" s="1848"/>
      <c r="AY405" s="1848"/>
      <c r="AZ405" s="1848"/>
      <c r="BA405" s="1848"/>
      <c r="BB405" s="1848"/>
      <c r="BC405" s="1848"/>
      <c r="BD405" s="1848"/>
      <c r="BE405" s="1848"/>
      <c r="BF405" s="1848"/>
      <c r="BG405" s="1848"/>
      <c r="BH405" s="1848"/>
      <c r="BI405" s="1848"/>
      <c r="BJ405" s="1848"/>
      <c r="BK405" s="1848"/>
      <c r="BL405" s="1848"/>
      <c r="BM405" s="1848"/>
      <c r="BN405" s="1848"/>
      <c r="BO405" s="1848"/>
      <c r="BP405" s="1848"/>
      <c r="BQ405" s="1848"/>
      <c r="BR405" s="1848"/>
      <c r="BS405" s="1848"/>
      <c r="BT405" s="1848"/>
      <c r="BU405" s="1848"/>
      <c r="BV405" s="1848"/>
      <c r="BW405" s="1848"/>
      <c r="BX405" s="1848"/>
      <c r="BY405" s="1848"/>
      <c r="BZ405" s="1848"/>
      <c r="CA405" s="1848"/>
      <c r="CB405" s="1848"/>
      <c r="CC405" s="1848"/>
      <c r="CD405" s="1848"/>
      <c r="CE405" s="1848"/>
      <c r="CF405" s="1848"/>
      <c r="CG405" s="1848"/>
      <c r="CH405" s="1848"/>
      <c r="CJ405" s="1848"/>
      <c r="CK405" s="1848"/>
      <c r="CL405" s="1848"/>
      <c r="CM405" s="1848"/>
      <c r="CN405" s="1848"/>
      <c r="CO405" s="1848"/>
      <c r="CP405" s="1848"/>
      <c r="CQ405" s="1848"/>
    </row>
    <row r="406" spans="2:95">
      <c r="B406" s="1"/>
      <c r="C406" s="1"/>
      <c r="D406" s="1"/>
      <c r="E406" s="1"/>
      <c r="F406" s="1848"/>
      <c r="G406" s="1"/>
      <c r="H406" s="1"/>
      <c r="I406" s="1"/>
      <c r="J406" s="1"/>
      <c r="K406" s="1848"/>
      <c r="L406" s="1848"/>
      <c r="M406" s="1848"/>
      <c r="N406" s="1848"/>
      <c r="O406" s="1848"/>
      <c r="P406" s="1848"/>
      <c r="Q406" s="1848"/>
      <c r="R406" s="1848"/>
      <c r="S406" s="1848"/>
      <c r="T406" s="1848"/>
      <c r="U406" s="1848"/>
      <c r="V406" s="1848"/>
      <c r="W406" s="1848"/>
      <c r="X406" s="1848"/>
      <c r="Y406" s="1848"/>
      <c r="Z406" s="1848"/>
      <c r="AA406" s="1848"/>
      <c r="AB406" s="1848"/>
      <c r="AC406" s="1848"/>
      <c r="AD406" s="1848"/>
      <c r="AE406" s="1848"/>
      <c r="AF406" s="1848"/>
      <c r="AG406" s="1848"/>
      <c r="AH406" s="1848"/>
      <c r="AI406" s="1848"/>
      <c r="AJ406" s="1848"/>
      <c r="AK406" s="1848"/>
      <c r="AL406" s="1848"/>
      <c r="AM406" s="1848"/>
      <c r="AN406" s="1848"/>
      <c r="AO406" s="1848"/>
      <c r="AP406" s="1848"/>
      <c r="AQ406" s="1848"/>
      <c r="AR406" s="1848"/>
      <c r="AS406" s="1848"/>
      <c r="AT406" s="1848"/>
      <c r="AU406" s="1848"/>
      <c r="AV406" s="1848"/>
      <c r="AW406" s="1848"/>
      <c r="AX406" s="1848"/>
      <c r="AY406" s="1848"/>
      <c r="AZ406" s="1848"/>
      <c r="BA406" s="1848"/>
      <c r="BB406" s="1848"/>
      <c r="BC406" s="1848"/>
      <c r="BD406" s="1848"/>
      <c r="BE406" s="1848"/>
      <c r="BF406" s="1848"/>
      <c r="BG406" s="1848"/>
      <c r="BH406" s="1848"/>
      <c r="BI406" s="1848"/>
      <c r="BJ406" s="1848"/>
      <c r="BK406" s="1848"/>
      <c r="BL406" s="1848"/>
      <c r="BM406" s="1848"/>
      <c r="BN406" s="1848"/>
      <c r="BO406" s="1848"/>
      <c r="BP406" s="1848"/>
      <c r="BQ406" s="1848"/>
      <c r="BR406" s="1848"/>
      <c r="BS406" s="1848"/>
      <c r="BT406" s="1848"/>
      <c r="BU406" s="1848"/>
      <c r="BV406" s="1848"/>
      <c r="BW406" s="1848"/>
      <c r="BX406" s="1848"/>
      <c r="BY406" s="1848"/>
      <c r="BZ406" s="1848"/>
      <c r="CA406" s="1848"/>
      <c r="CB406" s="1848"/>
      <c r="CC406" s="1848"/>
      <c r="CD406" s="1848"/>
      <c r="CE406" s="1848"/>
      <c r="CF406" s="1848"/>
      <c r="CG406" s="1848"/>
      <c r="CH406" s="1848"/>
      <c r="CJ406" s="1848"/>
      <c r="CK406" s="1848"/>
      <c r="CL406" s="1848"/>
      <c r="CM406" s="1848"/>
      <c r="CN406" s="1848"/>
      <c r="CO406" s="1848"/>
      <c r="CP406" s="1848"/>
      <c r="CQ406" s="1848"/>
    </row>
    <row r="407" spans="2:95">
      <c r="B407" s="1"/>
      <c r="C407" s="1"/>
      <c r="D407" s="1"/>
      <c r="E407" s="1"/>
      <c r="F407" s="1848"/>
      <c r="G407" s="1"/>
      <c r="H407" s="1"/>
      <c r="I407" s="1"/>
      <c r="J407" s="1"/>
      <c r="K407" s="1848"/>
      <c r="L407" s="1848"/>
      <c r="M407" s="1848"/>
      <c r="N407" s="1848"/>
      <c r="O407" s="1848"/>
      <c r="P407" s="1848"/>
      <c r="Q407" s="1848"/>
      <c r="R407" s="1848"/>
      <c r="S407" s="1848"/>
      <c r="T407" s="1848"/>
      <c r="U407" s="1848"/>
      <c r="V407" s="1848"/>
      <c r="W407" s="1848"/>
      <c r="X407" s="1848"/>
      <c r="Y407" s="1848"/>
      <c r="Z407" s="1848"/>
      <c r="AA407" s="1848"/>
      <c r="AB407" s="1848"/>
      <c r="AC407" s="1848"/>
      <c r="AD407" s="1848"/>
      <c r="AE407" s="1848"/>
      <c r="AF407" s="1848"/>
      <c r="AG407" s="1848"/>
      <c r="AH407" s="1848"/>
      <c r="AI407" s="1848"/>
      <c r="AJ407" s="1848"/>
      <c r="AK407" s="1848"/>
      <c r="AL407" s="1848"/>
      <c r="AM407" s="1848"/>
      <c r="AN407" s="1848"/>
      <c r="AO407" s="1848"/>
      <c r="AP407" s="1848"/>
      <c r="AQ407" s="1848"/>
      <c r="AR407" s="1848"/>
      <c r="AS407" s="1848"/>
      <c r="AT407" s="1848"/>
      <c r="AU407" s="1848"/>
      <c r="AV407" s="1848"/>
      <c r="AW407" s="1848"/>
      <c r="AX407" s="1848"/>
      <c r="AY407" s="1848"/>
      <c r="AZ407" s="1848"/>
      <c r="BA407" s="1848"/>
      <c r="BB407" s="1848"/>
      <c r="BC407" s="1848"/>
      <c r="BD407" s="1848"/>
      <c r="BE407" s="1848"/>
      <c r="BF407" s="1848"/>
      <c r="BG407" s="1848"/>
      <c r="BH407" s="1848"/>
      <c r="BI407" s="1848"/>
      <c r="BJ407" s="1848"/>
      <c r="BK407" s="1848"/>
      <c r="BL407" s="1848"/>
      <c r="BM407" s="1848"/>
      <c r="BN407" s="1848"/>
      <c r="BO407" s="1848"/>
      <c r="BP407" s="1848"/>
      <c r="BQ407" s="1848"/>
      <c r="BR407" s="1848"/>
      <c r="BS407" s="1848"/>
      <c r="BT407" s="1848"/>
      <c r="BU407" s="1848"/>
      <c r="BV407" s="1848"/>
      <c r="BW407" s="1848"/>
      <c r="BX407" s="1848"/>
      <c r="BY407" s="1848"/>
      <c r="BZ407" s="1848"/>
      <c r="CA407" s="1848"/>
      <c r="CB407" s="1848"/>
      <c r="CC407" s="1848"/>
      <c r="CD407" s="1848"/>
      <c r="CE407" s="1848"/>
      <c r="CF407" s="1848"/>
      <c r="CG407" s="1848"/>
      <c r="CH407" s="1848"/>
      <c r="CJ407" s="1848"/>
      <c r="CK407" s="1848"/>
      <c r="CL407" s="1848"/>
      <c r="CM407" s="1848"/>
      <c r="CN407" s="1848"/>
      <c r="CO407" s="1848"/>
      <c r="CP407" s="1848"/>
      <c r="CQ407" s="1848"/>
    </row>
    <row r="408" spans="2:95">
      <c r="B408" s="1"/>
      <c r="C408" s="1"/>
      <c r="D408" s="1"/>
      <c r="E408" s="1"/>
      <c r="F408" s="1848"/>
      <c r="G408" s="1"/>
      <c r="H408" s="1"/>
      <c r="I408" s="1"/>
      <c r="J408" s="1"/>
      <c r="K408" s="1848"/>
      <c r="L408" s="1848"/>
      <c r="M408" s="1848"/>
      <c r="N408" s="1848"/>
      <c r="O408" s="1848"/>
      <c r="P408" s="1848"/>
      <c r="Q408" s="1848"/>
      <c r="R408" s="1848"/>
      <c r="S408" s="1848"/>
      <c r="T408" s="1848"/>
      <c r="U408" s="1848"/>
      <c r="V408" s="1848"/>
      <c r="W408" s="1848"/>
      <c r="X408" s="1848"/>
      <c r="Y408" s="1848"/>
      <c r="Z408" s="1848"/>
      <c r="AA408" s="1848"/>
      <c r="AB408" s="1848"/>
      <c r="AC408" s="1848"/>
      <c r="AD408" s="1848"/>
      <c r="AE408" s="1848"/>
      <c r="AF408" s="1848"/>
      <c r="AG408" s="1848"/>
      <c r="AH408" s="1848"/>
      <c r="AI408" s="1848"/>
      <c r="AJ408" s="1848"/>
      <c r="AK408" s="1848"/>
      <c r="AL408" s="1848"/>
      <c r="AM408" s="1848"/>
      <c r="AN408" s="1848"/>
      <c r="AO408" s="1848"/>
      <c r="AP408" s="1848"/>
      <c r="AQ408" s="1848"/>
      <c r="AR408" s="1848"/>
      <c r="AS408" s="1848"/>
      <c r="AT408" s="1848"/>
      <c r="AU408" s="1848"/>
      <c r="AV408" s="1848"/>
      <c r="AW408" s="1848"/>
      <c r="AX408" s="1848"/>
      <c r="AY408" s="1848"/>
      <c r="AZ408" s="1848"/>
      <c r="BA408" s="1848"/>
      <c r="BB408" s="1848"/>
      <c r="BC408" s="1848"/>
      <c r="BD408" s="1848"/>
      <c r="BE408" s="1848"/>
      <c r="BF408" s="1848"/>
      <c r="BG408" s="1848"/>
      <c r="BH408" s="1848"/>
      <c r="BI408" s="1848"/>
      <c r="BJ408" s="1848"/>
      <c r="BK408" s="1848"/>
      <c r="BL408" s="1848"/>
      <c r="BM408" s="1848"/>
      <c r="BN408" s="1848"/>
      <c r="BO408" s="1848"/>
      <c r="BP408" s="1848"/>
      <c r="BQ408" s="1848"/>
      <c r="BR408" s="1848"/>
      <c r="BS408" s="1848"/>
      <c r="BT408" s="1848"/>
      <c r="BU408" s="1848"/>
      <c r="BV408" s="1848"/>
      <c r="BW408" s="1848"/>
      <c r="BX408" s="1848"/>
      <c r="BY408" s="1848"/>
      <c r="BZ408" s="1848"/>
      <c r="CA408" s="1848"/>
      <c r="CB408" s="1848"/>
      <c r="CC408" s="1848"/>
      <c r="CD408" s="1848"/>
      <c r="CE408" s="1848"/>
      <c r="CF408" s="1848"/>
      <c r="CG408" s="1848"/>
      <c r="CH408" s="1848"/>
      <c r="CJ408" s="1848"/>
      <c r="CK408" s="1848"/>
      <c r="CL408" s="1848"/>
      <c r="CM408" s="1848"/>
      <c r="CN408" s="1848"/>
      <c r="CO408" s="1848"/>
      <c r="CP408" s="1848"/>
      <c r="CQ408" s="1848"/>
    </row>
    <row r="409" spans="2:95">
      <c r="B409" s="1"/>
      <c r="C409" s="1"/>
      <c r="D409" s="1"/>
      <c r="E409" s="1"/>
      <c r="F409" s="1848"/>
      <c r="G409" s="1"/>
      <c r="H409" s="1"/>
      <c r="I409" s="1"/>
      <c r="J409" s="1"/>
      <c r="K409" s="1848"/>
      <c r="L409" s="1848"/>
      <c r="M409" s="1848"/>
      <c r="N409" s="1848"/>
      <c r="O409" s="1848"/>
      <c r="P409" s="1848"/>
      <c r="Q409" s="1848"/>
      <c r="R409" s="1848"/>
      <c r="S409" s="1848"/>
      <c r="T409" s="1848"/>
      <c r="U409" s="1848"/>
      <c r="V409" s="1848"/>
      <c r="W409" s="1848"/>
      <c r="X409" s="1848"/>
      <c r="Y409" s="1848"/>
      <c r="Z409" s="1848"/>
      <c r="AA409" s="1848"/>
      <c r="AB409" s="1848"/>
      <c r="AC409" s="1848"/>
      <c r="AD409" s="1848"/>
      <c r="AE409" s="1848"/>
      <c r="AF409" s="1848"/>
      <c r="AG409" s="1848"/>
      <c r="AH409" s="1848"/>
      <c r="AI409" s="1848"/>
      <c r="AJ409" s="1848"/>
      <c r="AK409" s="1848"/>
      <c r="AL409" s="1848"/>
      <c r="AM409" s="1848"/>
      <c r="AN409" s="1848"/>
      <c r="AO409" s="1848"/>
      <c r="AP409" s="1848"/>
      <c r="AQ409" s="1848"/>
      <c r="AR409" s="1848"/>
      <c r="AS409" s="1848"/>
      <c r="AT409" s="1848"/>
      <c r="AU409" s="1848"/>
      <c r="AV409" s="1848"/>
      <c r="AW409" s="1848"/>
      <c r="AX409" s="1848"/>
      <c r="AY409" s="1848"/>
      <c r="AZ409" s="1848"/>
      <c r="BA409" s="1848"/>
      <c r="BB409" s="1848"/>
      <c r="BC409" s="1848"/>
      <c r="BD409" s="1848"/>
      <c r="BE409" s="1848"/>
      <c r="BF409" s="1848"/>
      <c r="BG409" s="1848"/>
      <c r="BH409" s="1848"/>
      <c r="BI409" s="1848"/>
      <c r="BJ409" s="1848"/>
      <c r="BK409" s="1848"/>
      <c r="BL409" s="1848"/>
      <c r="BM409" s="1848"/>
      <c r="BN409" s="1848"/>
      <c r="BO409" s="1848"/>
      <c r="BP409" s="1848"/>
      <c r="BQ409" s="1848"/>
      <c r="BR409" s="1848"/>
      <c r="BS409" s="1848"/>
      <c r="BT409" s="1848"/>
      <c r="BU409" s="1848"/>
      <c r="BV409" s="1848"/>
      <c r="BW409" s="1848"/>
      <c r="BX409" s="1848"/>
      <c r="BY409" s="1848"/>
      <c r="BZ409" s="1848"/>
      <c r="CA409" s="1848"/>
      <c r="CB409" s="1848"/>
      <c r="CC409" s="1848"/>
      <c r="CD409" s="1848"/>
      <c r="CE409" s="1848"/>
      <c r="CF409" s="1848"/>
      <c r="CG409" s="1848"/>
      <c r="CH409" s="1848"/>
      <c r="CJ409" s="1848"/>
      <c r="CK409" s="1848"/>
      <c r="CL409" s="1848"/>
      <c r="CM409" s="1848"/>
      <c r="CN409" s="1848"/>
      <c r="CO409" s="1848"/>
      <c r="CP409" s="1848"/>
      <c r="CQ409" s="1848"/>
    </row>
    <row r="410" spans="2:95">
      <c r="B410" s="1"/>
      <c r="C410" s="1"/>
      <c r="D410" s="1"/>
      <c r="E410" s="1"/>
      <c r="F410" s="1848"/>
      <c r="G410" s="1"/>
      <c r="H410" s="1"/>
      <c r="I410" s="1"/>
      <c r="J410" s="1"/>
      <c r="K410" s="1848"/>
      <c r="L410" s="1848"/>
      <c r="M410" s="1848"/>
      <c r="N410" s="1848"/>
      <c r="O410" s="1848"/>
      <c r="P410" s="1848"/>
      <c r="Q410" s="1848"/>
      <c r="R410" s="1848"/>
      <c r="S410" s="1848"/>
      <c r="T410" s="1848"/>
      <c r="U410" s="1848"/>
      <c r="V410" s="1848"/>
      <c r="W410" s="1848"/>
      <c r="X410" s="1848"/>
      <c r="Y410" s="1848"/>
      <c r="Z410" s="1848"/>
      <c r="AA410" s="1848"/>
      <c r="AB410" s="1848"/>
      <c r="AC410" s="1848"/>
      <c r="AD410" s="1848"/>
      <c r="AE410" s="1848"/>
      <c r="AF410" s="1848"/>
      <c r="AG410" s="1848"/>
      <c r="AH410" s="1848"/>
      <c r="AI410" s="1848"/>
      <c r="AJ410" s="1848"/>
      <c r="AK410" s="1848"/>
      <c r="AL410" s="1848"/>
      <c r="AM410" s="1848"/>
      <c r="AN410" s="1848"/>
      <c r="AO410" s="1848"/>
      <c r="AP410" s="1848"/>
      <c r="AQ410" s="1848"/>
      <c r="AR410" s="1848"/>
      <c r="AS410" s="1848"/>
      <c r="AT410" s="1848"/>
      <c r="AU410" s="1848"/>
      <c r="AV410" s="1848"/>
      <c r="AW410" s="1848"/>
      <c r="AX410" s="1848"/>
      <c r="AY410" s="1848"/>
      <c r="AZ410" s="1848"/>
      <c r="BA410" s="1848"/>
      <c r="BB410" s="1848"/>
      <c r="BC410" s="1848"/>
      <c r="BD410" s="1848"/>
      <c r="BE410" s="1848"/>
      <c r="BF410" s="1848"/>
      <c r="BG410" s="1848"/>
      <c r="BH410" s="1848"/>
      <c r="BI410" s="1848"/>
      <c r="BJ410" s="1848"/>
      <c r="BK410" s="1848"/>
      <c r="BL410" s="1848"/>
      <c r="BM410" s="1848"/>
      <c r="BN410" s="1848"/>
      <c r="BO410" s="1848"/>
      <c r="BP410" s="1848"/>
      <c r="BQ410" s="1848"/>
      <c r="BR410" s="1848"/>
      <c r="BS410" s="1848"/>
      <c r="BT410" s="1848"/>
      <c r="BU410" s="1848"/>
      <c r="BV410" s="1848"/>
      <c r="BW410" s="1848"/>
      <c r="BX410" s="1848"/>
      <c r="BY410" s="1848"/>
      <c r="BZ410" s="1848"/>
      <c r="CA410" s="1848"/>
      <c r="CB410" s="1848"/>
      <c r="CC410" s="1848"/>
      <c r="CD410" s="1848"/>
      <c r="CE410" s="1848"/>
      <c r="CF410" s="1848"/>
      <c r="CG410" s="1848"/>
      <c r="CH410" s="1848"/>
      <c r="CJ410" s="1848"/>
      <c r="CK410" s="1848"/>
      <c r="CL410" s="1848"/>
      <c r="CM410" s="1848"/>
      <c r="CN410" s="1848"/>
      <c r="CO410" s="1848"/>
      <c r="CP410" s="1848"/>
      <c r="CQ410" s="1848"/>
    </row>
    <row r="411" spans="2:95">
      <c r="B411" s="1"/>
      <c r="C411" s="1"/>
      <c r="D411" s="1"/>
      <c r="E411" s="1"/>
      <c r="F411" s="1848"/>
      <c r="G411" s="1"/>
      <c r="H411" s="1"/>
      <c r="I411" s="1"/>
      <c r="J411" s="1"/>
      <c r="K411" s="1848"/>
      <c r="L411" s="1848"/>
      <c r="M411" s="1848"/>
      <c r="N411" s="1848"/>
      <c r="O411" s="1848"/>
      <c r="P411" s="1848"/>
      <c r="Q411" s="1848"/>
      <c r="R411" s="1848"/>
      <c r="S411" s="1848"/>
      <c r="T411" s="1848"/>
      <c r="U411" s="1848"/>
      <c r="V411" s="1848"/>
      <c r="W411" s="1848"/>
      <c r="X411" s="1848"/>
      <c r="Y411" s="1848"/>
      <c r="Z411" s="1848"/>
      <c r="AA411" s="1848"/>
      <c r="AB411" s="1848"/>
      <c r="AC411" s="1848"/>
      <c r="AD411" s="1848"/>
      <c r="AE411" s="1848"/>
      <c r="AF411" s="1848"/>
      <c r="AG411" s="1848"/>
      <c r="AH411" s="1848"/>
      <c r="AI411" s="1848"/>
      <c r="AJ411" s="1848"/>
      <c r="AK411" s="1848"/>
      <c r="AL411" s="1848"/>
      <c r="AM411" s="1848"/>
      <c r="AN411" s="1848"/>
      <c r="AO411" s="1848"/>
      <c r="AP411" s="1848"/>
      <c r="AQ411" s="1848"/>
      <c r="AR411" s="1848"/>
      <c r="AS411" s="1848"/>
      <c r="AT411" s="1848"/>
      <c r="AU411" s="1848"/>
      <c r="AV411" s="1848"/>
      <c r="AW411" s="1848"/>
      <c r="AX411" s="1848"/>
      <c r="AY411" s="1848"/>
      <c r="AZ411" s="1848"/>
      <c r="BA411" s="1848"/>
      <c r="BB411" s="1848"/>
      <c r="BC411" s="1848"/>
      <c r="BD411" s="1848"/>
      <c r="BE411" s="1848"/>
      <c r="BF411" s="1848"/>
      <c r="BG411" s="1848"/>
      <c r="BH411" s="1848"/>
      <c r="BI411" s="1848"/>
      <c r="BJ411" s="1848"/>
      <c r="BK411" s="1848"/>
      <c r="BL411" s="1848"/>
      <c r="BM411" s="1848"/>
      <c r="BN411" s="1848"/>
      <c r="BO411" s="1848"/>
      <c r="BP411" s="1848"/>
      <c r="BQ411" s="1848"/>
      <c r="BR411" s="1848"/>
      <c r="BS411" s="1848"/>
      <c r="BT411" s="1848"/>
      <c r="BU411" s="1848"/>
      <c r="BV411" s="1848"/>
      <c r="BW411" s="1848"/>
      <c r="BX411" s="1848"/>
      <c r="BY411" s="1848"/>
      <c r="BZ411" s="1848"/>
      <c r="CA411" s="1848"/>
      <c r="CB411" s="1848"/>
      <c r="CC411" s="1848"/>
      <c r="CD411" s="1848"/>
      <c r="CE411" s="1848"/>
      <c r="CF411" s="1848"/>
      <c r="CG411" s="1848"/>
      <c r="CH411" s="1848"/>
      <c r="CJ411" s="1848"/>
      <c r="CK411" s="1848"/>
      <c r="CL411" s="1848"/>
      <c r="CM411" s="1848"/>
      <c r="CN411" s="1848"/>
      <c r="CO411" s="1848"/>
      <c r="CP411" s="1848"/>
      <c r="CQ411" s="1848"/>
    </row>
    <row r="412" spans="2:95">
      <c r="B412" s="1"/>
      <c r="C412" s="1"/>
      <c r="D412" s="1"/>
      <c r="E412" s="1"/>
      <c r="F412" s="1848"/>
      <c r="G412" s="1"/>
      <c r="H412" s="1"/>
      <c r="I412" s="1"/>
      <c r="J412" s="1"/>
      <c r="K412" s="1848"/>
      <c r="L412" s="1848"/>
      <c r="M412" s="1848"/>
      <c r="N412" s="1848"/>
      <c r="O412" s="1848"/>
      <c r="P412" s="1848"/>
      <c r="Q412" s="1848"/>
      <c r="R412" s="1848"/>
      <c r="S412" s="1848"/>
      <c r="T412" s="1848"/>
      <c r="U412" s="1848"/>
      <c r="V412" s="1848"/>
      <c r="W412" s="1848"/>
      <c r="X412" s="1848"/>
      <c r="Y412" s="1848"/>
      <c r="Z412" s="1848"/>
      <c r="AA412" s="1848"/>
      <c r="AB412" s="1848"/>
      <c r="AC412" s="1848"/>
      <c r="AD412" s="1848"/>
      <c r="AE412" s="1848"/>
      <c r="AF412" s="1848"/>
      <c r="AG412" s="1848"/>
      <c r="AH412" s="1848"/>
      <c r="AI412" s="1848"/>
      <c r="AJ412" s="1848"/>
      <c r="AK412" s="1848"/>
      <c r="AL412" s="1848"/>
      <c r="AM412" s="1848"/>
      <c r="AN412" s="1848"/>
      <c r="AO412" s="1848"/>
      <c r="AP412" s="1848"/>
      <c r="AQ412" s="1848"/>
      <c r="AR412" s="1848"/>
      <c r="AS412" s="1848"/>
      <c r="AT412" s="1848"/>
      <c r="AU412" s="1848"/>
      <c r="AV412" s="1848"/>
      <c r="AW412" s="1848"/>
      <c r="AX412" s="1848"/>
      <c r="AY412" s="1848"/>
      <c r="AZ412" s="1848"/>
      <c r="BA412" s="1848"/>
      <c r="BB412" s="1848"/>
      <c r="BC412" s="1848"/>
      <c r="BD412" s="1848"/>
      <c r="BE412" s="1848"/>
      <c r="BF412" s="1848"/>
      <c r="BG412" s="1848"/>
      <c r="BH412" s="1848"/>
      <c r="BI412" s="1848"/>
      <c r="BJ412" s="1848"/>
      <c r="BK412" s="1848"/>
      <c r="BL412" s="1848"/>
      <c r="BM412" s="1848"/>
      <c r="BN412" s="1848"/>
      <c r="BO412" s="1848"/>
      <c r="BP412" s="1848"/>
      <c r="BQ412" s="1848"/>
      <c r="BR412" s="1848"/>
      <c r="BS412" s="1848"/>
      <c r="BT412" s="1848"/>
      <c r="BU412" s="1848"/>
      <c r="BV412" s="1848"/>
      <c r="BW412" s="1848"/>
      <c r="BX412" s="1848"/>
      <c r="BY412" s="1848"/>
      <c r="BZ412" s="1848"/>
      <c r="CA412" s="1848"/>
      <c r="CB412" s="1848"/>
      <c r="CC412" s="1848"/>
      <c r="CD412" s="1848"/>
      <c r="CE412" s="1848"/>
      <c r="CF412" s="1848"/>
      <c r="CG412" s="1848"/>
      <c r="CH412" s="1848"/>
      <c r="CJ412" s="1848"/>
      <c r="CK412" s="1848"/>
      <c r="CL412" s="1848"/>
      <c r="CM412" s="1848"/>
      <c r="CN412" s="1848"/>
      <c r="CO412" s="1848"/>
      <c r="CP412" s="1848"/>
      <c r="CQ412" s="1848"/>
    </row>
    <row r="413" spans="2:95">
      <c r="B413" s="1"/>
      <c r="C413" s="1"/>
      <c r="D413" s="1"/>
      <c r="E413" s="1"/>
      <c r="F413" s="1848"/>
      <c r="G413" s="1"/>
      <c r="H413" s="1"/>
      <c r="I413" s="1"/>
      <c r="J413" s="1"/>
      <c r="K413" s="1848"/>
      <c r="L413" s="1848"/>
      <c r="M413" s="1848"/>
      <c r="N413" s="1848"/>
      <c r="O413" s="1848"/>
      <c r="P413" s="1848"/>
      <c r="Q413" s="1848"/>
      <c r="R413" s="1848"/>
      <c r="S413" s="1848"/>
      <c r="T413" s="1848"/>
      <c r="U413" s="1848"/>
      <c r="V413" s="1848"/>
      <c r="W413" s="1848"/>
      <c r="X413" s="1848"/>
      <c r="Y413" s="1848"/>
      <c r="Z413" s="1848"/>
      <c r="AA413" s="1848"/>
      <c r="AB413" s="1848"/>
      <c r="AC413" s="1848"/>
      <c r="AD413" s="1848"/>
      <c r="AE413" s="1848"/>
      <c r="AF413" s="1848"/>
      <c r="AG413" s="1848"/>
      <c r="AH413" s="1848"/>
      <c r="AI413" s="1848"/>
      <c r="AJ413" s="1848"/>
      <c r="AK413" s="1848"/>
      <c r="AL413" s="1848"/>
      <c r="AM413" s="1848"/>
      <c r="AN413" s="1848"/>
      <c r="AO413" s="1848"/>
      <c r="AP413" s="1848"/>
      <c r="AQ413" s="1848"/>
      <c r="AR413" s="1848"/>
      <c r="AS413" s="1848"/>
      <c r="AT413" s="1848"/>
      <c r="AU413" s="1848"/>
      <c r="AV413" s="1848"/>
      <c r="AW413" s="1848"/>
      <c r="AX413" s="1848"/>
      <c r="AY413" s="1848"/>
      <c r="AZ413" s="1848"/>
      <c r="BA413" s="1848"/>
      <c r="BB413" s="1848"/>
      <c r="BC413" s="1848"/>
      <c r="BD413" s="1848"/>
      <c r="BE413" s="1848"/>
      <c r="BF413" s="1848"/>
      <c r="BG413" s="1848"/>
      <c r="BH413" s="1848"/>
      <c r="BI413" s="1848"/>
      <c r="BJ413" s="1848"/>
      <c r="BK413" s="1848"/>
      <c r="BL413" s="1848"/>
      <c r="BM413" s="1848"/>
      <c r="BN413" s="1848"/>
      <c r="BO413" s="1848"/>
      <c r="BP413" s="1848"/>
      <c r="BQ413" s="1848"/>
      <c r="BR413" s="1848"/>
      <c r="BS413" s="1848"/>
      <c r="BT413" s="1848"/>
      <c r="BU413" s="1848"/>
      <c r="BV413" s="1848"/>
      <c r="BW413" s="1848"/>
      <c r="BX413" s="1848"/>
      <c r="BY413" s="1848"/>
      <c r="BZ413" s="1848"/>
      <c r="CA413" s="1848"/>
      <c r="CB413" s="1848"/>
      <c r="CC413" s="1848"/>
      <c r="CD413" s="1848"/>
      <c r="CE413" s="1848"/>
      <c r="CF413" s="1848"/>
      <c r="CG413" s="1848"/>
      <c r="CH413" s="1848"/>
      <c r="CJ413" s="1848"/>
      <c r="CK413" s="1848"/>
      <c r="CL413" s="1848"/>
      <c r="CM413" s="1848"/>
      <c r="CN413" s="1848"/>
      <c r="CO413" s="1848"/>
      <c r="CP413" s="1848"/>
      <c r="CQ413" s="1848"/>
    </row>
    <row r="414" spans="2:95">
      <c r="B414" s="1"/>
      <c r="C414" s="1"/>
      <c r="D414" s="1"/>
      <c r="E414" s="1"/>
      <c r="F414" s="1848"/>
      <c r="G414" s="1"/>
      <c r="H414" s="1"/>
      <c r="I414" s="1"/>
      <c r="J414" s="1"/>
      <c r="K414" s="1848"/>
      <c r="L414" s="1848"/>
      <c r="M414" s="1848"/>
      <c r="N414" s="1848"/>
      <c r="O414" s="1848"/>
      <c r="P414" s="1848"/>
      <c r="Q414" s="1848"/>
      <c r="R414" s="1848"/>
      <c r="S414" s="1848"/>
      <c r="T414" s="1848"/>
      <c r="U414" s="1848"/>
      <c r="V414" s="1848"/>
      <c r="W414" s="1848"/>
      <c r="X414" s="1848"/>
      <c r="Y414" s="1848"/>
      <c r="Z414" s="1848"/>
      <c r="AA414" s="1848"/>
      <c r="AB414" s="1848"/>
      <c r="AC414" s="1848"/>
      <c r="AD414" s="1848"/>
      <c r="AE414" s="1848"/>
      <c r="AF414" s="1848"/>
      <c r="AG414" s="1848"/>
      <c r="AH414" s="1848"/>
      <c r="AI414" s="1848"/>
      <c r="AJ414" s="1848"/>
      <c r="AK414" s="1848"/>
      <c r="AL414" s="1848"/>
      <c r="AM414" s="1848"/>
      <c r="AN414" s="1848"/>
      <c r="AO414" s="1848"/>
      <c r="AP414" s="1848"/>
      <c r="AQ414" s="1848"/>
      <c r="AR414" s="1848"/>
      <c r="AS414" s="1848"/>
      <c r="AT414" s="1848"/>
      <c r="AU414" s="1848"/>
      <c r="AV414" s="1848"/>
      <c r="AW414" s="1848"/>
      <c r="AX414" s="1848"/>
      <c r="AY414" s="1848"/>
      <c r="AZ414" s="1848"/>
      <c r="BA414" s="1848"/>
      <c r="BB414" s="1848"/>
      <c r="BC414" s="1848"/>
      <c r="BD414" s="1848"/>
      <c r="BE414" s="1848"/>
      <c r="BF414" s="1848"/>
      <c r="BG414" s="1848"/>
      <c r="BH414" s="1848"/>
      <c r="BI414" s="1848"/>
      <c r="BJ414" s="1848"/>
      <c r="BK414" s="1848"/>
      <c r="BL414" s="1848"/>
      <c r="BM414" s="1848"/>
      <c r="BN414" s="1848"/>
      <c r="BO414" s="1848"/>
      <c r="BP414" s="1848"/>
      <c r="BQ414" s="1848"/>
      <c r="BR414" s="1848"/>
      <c r="BS414" s="1848"/>
      <c r="BT414" s="1848"/>
      <c r="BU414" s="1848"/>
      <c r="BV414" s="1848"/>
      <c r="BW414" s="1848"/>
      <c r="BX414" s="1848"/>
      <c r="BY414" s="1848"/>
      <c r="BZ414" s="1848"/>
      <c r="CA414" s="1848"/>
      <c r="CB414" s="1848"/>
      <c r="CC414" s="1848"/>
      <c r="CD414" s="1848"/>
      <c r="CE414" s="1848"/>
      <c r="CF414" s="1848"/>
      <c r="CG414" s="1848"/>
      <c r="CH414" s="1848"/>
      <c r="CJ414" s="1848"/>
      <c r="CK414" s="1848"/>
      <c r="CL414" s="1848"/>
      <c r="CM414" s="1848"/>
      <c r="CN414" s="1848"/>
      <c r="CO414" s="1848"/>
      <c r="CP414" s="1848"/>
      <c r="CQ414" s="1848"/>
    </row>
    <row r="415" spans="2:95">
      <c r="B415" s="1"/>
      <c r="C415" s="1"/>
      <c r="D415" s="1"/>
      <c r="E415" s="1"/>
      <c r="F415" s="1848"/>
      <c r="G415" s="1"/>
      <c r="H415" s="1"/>
      <c r="I415" s="1"/>
      <c r="J415" s="1"/>
      <c r="K415" s="1848"/>
      <c r="L415" s="1848"/>
      <c r="M415" s="1848"/>
      <c r="N415" s="1848"/>
      <c r="O415" s="1848"/>
      <c r="P415" s="1848"/>
      <c r="Q415" s="1848"/>
      <c r="R415" s="1848"/>
      <c r="S415" s="1848"/>
      <c r="T415" s="1848"/>
      <c r="U415" s="1848"/>
      <c r="V415" s="1848"/>
      <c r="W415" s="1848"/>
      <c r="X415" s="1848"/>
      <c r="Y415" s="1848"/>
      <c r="Z415" s="1848"/>
      <c r="AA415" s="1848"/>
      <c r="AB415" s="1848"/>
      <c r="AC415" s="1848"/>
      <c r="AD415" s="1848"/>
      <c r="AE415" s="1848"/>
      <c r="AF415" s="1848"/>
      <c r="AG415" s="1848"/>
      <c r="AH415" s="1848"/>
      <c r="AI415" s="1848"/>
      <c r="AJ415" s="1848"/>
      <c r="AK415" s="1848"/>
      <c r="AL415" s="1848"/>
      <c r="AM415" s="1848"/>
      <c r="AN415" s="1848"/>
      <c r="AO415" s="1848"/>
      <c r="AP415" s="1848"/>
      <c r="AQ415" s="1848"/>
      <c r="AR415" s="1848"/>
      <c r="AS415" s="1848"/>
      <c r="AT415" s="1848"/>
      <c r="AU415" s="1848"/>
      <c r="AV415" s="1848"/>
      <c r="AW415" s="1848"/>
      <c r="AX415" s="1848"/>
      <c r="AY415" s="1848"/>
      <c r="AZ415" s="1848"/>
      <c r="BA415" s="1848"/>
      <c r="BB415" s="1848"/>
      <c r="BC415" s="1848"/>
      <c r="BD415" s="1848"/>
      <c r="BE415" s="1848"/>
      <c r="BF415" s="1848"/>
      <c r="BG415" s="1848"/>
      <c r="BH415" s="1848"/>
      <c r="BI415" s="1848"/>
      <c r="BJ415" s="1848"/>
      <c r="BK415" s="1848"/>
      <c r="BL415" s="1848"/>
      <c r="BM415" s="1848"/>
      <c r="BN415" s="1848"/>
      <c r="BO415" s="1848"/>
      <c r="BP415" s="1848"/>
      <c r="BQ415" s="1848"/>
      <c r="BR415" s="1848"/>
      <c r="BS415" s="1848"/>
      <c r="BT415" s="1848"/>
      <c r="BU415" s="1848"/>
      <c r="BV415" s="1848"/>
      <c r="BW415" s="1848"/>
      <c r="BX415" s="1848"/>
      <c r="BY415" s="1848"/>
      <c r="BZ415" s="1848"/>
      <c r="CA415" s="1848"/>
      <c r="CB415" s="1848"/>
      <c r="CC415" s="1848"/>
      <c r="CD415" s="1848"/>
      <c r="CE415" s="1848"/>
      <c r="CF415" s="1848"/>
      <c r="CG415" s="1848"/>
      <c r="CH415" s="1848"/>
      <c r="CJ415" s="1848"/>
      <c r="CK415" s="1848"/>
      <c r="CL415" s="1848"/>
      <c r="CM415" s="1848"/>
      <c r="CN415" s="1848"/>
      <c r="CO415" s="1848"/>
      <c r="CP415" s="1848"/>
      <c r="CQ415" s="1848"/>
    </row>
    <row r="416" spans="2:95">
      <c r="B416" s="1"/>
      <c r="C416" s="1"/>
      <c r="D416" s="1"/>
      <c r="E416" s="1"/>
      <c r="F416" s="1848"/>
      <c r="G416" s="1"/>
      <c r="H416" s="1"/>
      <c r="I416" s="1"/>
      <c r="J416" s="1"/>
      <c r="K416" s="1848"/>
      <c r="L416" s="1848"/>
      <c r="M416" s="1848"/>
      <c r="N416" s="1848"/>
      <c r="O416" s="1848"/>
      <c r="P416" s="1848"/>
      <c r="Q416" s="1848"/>
      <c r="R416" s="1848"/>
      <c r="S416" s="1848"/>
      <c r="T416" s="1848"/>
      <c r="U416" s="1848"/>
      <c r="V416" s="1848"/>
      <c r="W416" s="1848"/>
      <c r="X416" s="1848"/>
      <c r="Y416" s="1848"/>
      <c r="Z416" s="1848"/>
      <c r="AA416" s="1848"/>
      <c r="AB416" s="1848"/>
      <c r="AC416" s="1848"/>
      <c r="AD416" s="1848"/>
      <c r="AE416" s="1848"/>
      <c r="AF416" s="1848"/>
      <c r="AG416" s="1848"/>
      <c r="AH416" s="1848"/>
      <c r="AI416" s="1848"/>
      <c r="AJ416" s="1848"/>
      <c r="AK416" s="1848"/>
      <c r="AL416" s="1848"/>
      <c r="AM416" s="1848"/>
      <c r="AN416" s="1848"/>
      <c r="AO416" s="1848"/>
      <c r="AP416" s="1848"/>
      <c r="AQ416" s="1848"/>
      <c r="AR416" s="1848"/>
      <c r="AS416" s="1848"/>
      <c r="AT416" s="1848"/>
      <c r="AU416" s="1848"/>
      <c r="AV416" s="1848"/>
      <c r="AW416" s="1848"/>
      <c r="AX416" s="1848"/>
      <c r="AY416" s="1848"/>
      <c r="AZ416" s="1848"/>
      <c r="BA416" s="1848"/>
      <c r="BB416" s="1848"/>
      <c r="BC416" s="1848"/>
      <c r="BD416" s="1848"/>
      <c r="BE416" s="1848"/>
      <c r="BF416" s="1848"/>
      <c r="BG416" s="1848"/>
      <c r="BH416" s="1848"/>
      <c r="BI416" s="1848"/>
      <c r="BJ416" s="1848"/>
      <c r="BK416" s="1848"/>
      <c r="BL416" s="1848"/>
      <c r="BM416" s="1848"/>
      <c r="BN416" s="1848"/>
      <c r="BO416" s="1848"/>
      <c r="BP416" s="1848"/>
      <c r="BQ416" s="1848"/>
      <c r="BR416" s="1848"/>
      <c r="BS416" s="1848"/>
      <c r="BT416" s="1848"/>
      <c r="BU416" s="1848"/>
      <c r="BV416" s="1848"/>
      <c r="BW416" s="1848"/>
      <c r="BX416" s="1848"/>
      <c r="BY416" s="1848"/>
      <c r="BZ416" s="1848"/>
      <c r="CA416" s="1848"/>
      <c r="CB416" s="1848"/>
      <c r="CC416" s="1848"/>
      <c r="CD416" s="1848"/>
      <c r="CE416" s="1848"/>
      <c r="CF416" s="1848"/>
      <c r="CG416" s="1848"/>
      <c r="CH416" s="1848"/>
      <c r="CJ416" s="1848"/>
      <c r="CK416" s="1848"/>
      <c r="CL416" s="1848"/>
      <c r="CM416" s="1848"/>
      <c r="CN416" s="1848"/>
      <c r="CO416" s="1848"/>
      <c r="CP416" s="1848"/>
      <c r="CQ416" s="1848"/>
    </row>
    <row r="417" spans="2:95">
      <c r="B417" s="1"/>
      <c r="C417" s="1"/>
      <c r="D417" s="1"/>
      <c r="E417" s="1"/>
      <c r="F417" s="1848"/>
      <c r="G417" s="1"/>
      <c r="H417" s="1"/>
      <c r="I417" s="1"/>
      <c r="J417" s="1"/>
      <c r="K417" s="1848"/>
      <c r="L417" s="1848"/>
      <c r="M417" s="1848"/>
      <c r="N417" s="1848"/>
      <c r="O417" s="1848"/>
      <c r="P417" s="1848"/>
      <c r="Q417" s="1848"/>
      <c r="R417" s="1848"/>
      <c r="S417" s="1848"/>
      <c r="T417" s="1848"/>
      <c r="U417" s="1848"/>
      <c r="V417" s="1848"/>
      <c r="W417" s="1848"/>
      <c r="X417" s="1848"/>
      <c r="Y417" s="1848"/>
      <c r="Z417" s="1848"/>
      <c r="AA417" s="1848"/>
      <c r="AB417" s="1848"/>
      <c r="AC417" s="1848"/>
      <c r="AD417" s="1848"/>
      <c r="AE417" s="1848"/>
      <c r="AF417" s="1848"/>
      <c r="AG417" s="1848"/>
      <c r="AH417" s="1848"/>
      <c r="AI417" s="1848"/>
      <c r="AJ417" s="1848"/>
      <c r="AK417" s="1848"/>
      <c r="AL417" s="1848"/>
      <c r="AM417" s="1848"/>
      <c r="AN417" s="1848"/>
      <c r="AO417" s="1848"/>
      <c r="AP417" s="1848"/>
      <c r="AQ417" s="1848"/>
      <c r="AR417" s="1848"/>
      <c r="AS417" s="1848"/>
      <c r="AT417" s="1848"/>
      <c r="AU417" s="1848"/>
      <c r="AV417" s="1848"/>
      <c r="AW417" s="1848"/>
      <c r="AX417" s="1848"/>
      <c r="AY417" s="1848"/>
      <c r="AZ417" s="1848"/>
      <c r="BA417" s="1848"/>
      <c r="BB417" s="1848"/>
      <c r="BC417" s="1848"/>
      <c r="BD417" s="1848"/>
      <c r="BE417" s="1848"/>
      <c r="BF417" s="1848"/>
      <c r="BG417" s="1848"/>
      <c r="BH417" s="1848"/>
      <c r="BI417" s="1848"/>
      <c r="BJ417" s="1848"/>
      <c r="BK417" s="1848"/>
      <c r="BL417" s="1848"/>
      <c r="BM417" s="1848"/>
      <c r="BN417" s="1848"/>
      <c r="BO417" s="1848"/>
      <c r="BP417" s="1848"/>
      <c r="BQ417" s="1848"/>
      <c r="BR417" s="1848"/>
      <c r="BS417" s="1848"/>
      <c r="BT417" s="1848"/>
      <c r="BU417" s="1848"/>
      <c r="BV417" s="1848"/>
      <c r="BW417" s="1848"/>
      <c r="BX417" s="1848"/>
      <c r="BY417" s="1848"/>
      <c r="BZ417" s="1848"/>
      <c r="CA417" s="1848"/>
      <c r="CB417" s="1848"/>
      <c r="CC417" s="1848"/>
      <c r="CD417" s="1848"/>
      <c r="CE417" s="1848"/>
      <c r="CF417" s="1848"/>
      <c r="CG417" s="1848"/>
      <c r="CH417" s="1848"/>
      <c r="CJ417" s="1848"/>
      <c r="CK417" s="1848"/>
      <c r="CL417" s="1848"/>
      <c r="CM417" s="1848"/>
      <c r="CN417" s="1848"/>
      <c r="CO417" s="1848"/>
      <c r="CP417" s="1848"/>
      <c r="CQ417" s="1848"/>
    </row>
    <row r="418" spans="2:95">
      <c r="B418" s="1"/>
      <c r="C418" s="1"/>
      <c r="D418" s="1"/>
      <c r="E418" s="1"/>
      <c r="F418" s="1848"/>
      <c r="G418" s="1"/>
      <c r="H418" s="1"/>
      <c r="I418" s="1"/>
      <c r="J418" s="1"/>
      <c r="K418" s="1848"/>
      <c r="L418" s="1848"/>
      <c r="M418" s="1848"/>
      <c r="N418" s="1848"/>
      <c r="O418" s="1848"/>
      <c r="P418" s="1848"/>
      <c r="Q418" s="1848"/>
      <c r="R418" s="1848"/>
      <c r="S418" s="1848"/>
      <c r="T418" s="1848"/>
      <c r="U418" s="1848"/>
      <c r="V418" s="1848"/>
      <c r="W418" s="1848"/>
      <c r="X418" s="1848"/>
      <c r="Y418" s="1848"/>
      <c r="Z418" s="1848"/>
      <c r="AA418" s="1848"/>
      <c r="AB418" s="1848"/>
      <c r="AC418" s="1848"/>
      <c r="AD418" s="1848"/>
      <c r="AE418" s="1848"/>
      <c r="AF418" s="1848"/>
      <c r="AG418" s="1848"/>
      <c r="AH418" s="1848"/>
      <c r="AI418" s="1848"/>
      <c r="AJ418" s="1848"/>
      <c r="AK418" s="1848"/>
      <c r="AL418" s="1848"/>
      <c r="AM418" s="1848"/>
      <c r="AN418" s="1848"/>
      <c r="AO418" s="1848"/>
      <c r="AP418" s="1848"/>
      <c r="AQ418" s="1848"/>
      <c r="AR418" s="1848"/>
      <c r="AS418" s="1848"/>
      <c r="AT418" s="1848"/>
      <c r="AU418" s="1848"/>
      <c r="AV418" s="1848"/>
      <c r="AW418" s="1848"/>
      <c r="AX418" s="1848"/>
      <c r="AY418" s="1848"/>
      <c r="AZ418" s="1848"/>
      <c r="BA418" s="1848"/>
      <c r="BB418" s="1848"/>
      <c r="BC418" s="1848"/>
      <c r="BD418" s="1848"/>
      <c r="BE418" s="1848"/>
      <c r="BF418" s="1848"/>
      <c r="BG418" s="1848"/>
      <c r="BH418" s="1848"/>
      <c r="BI418" s="1848"/>
      <c r="BJ418" s="1848"/>
      <c r="BK418" s="1848"/>
      <c r="BL418" s="1848"/>
      <c r="BM418" s="1848"/>
      <c r="BN418" s="1848"/>
      <c r="BO418" s="1848"/>
      <c r="BP418" s="1848"/>
      <c r="BQ418" s="1848"/>
      <c r="BR418" s="1848"/>
      <c r="BS418" s="1848"/>
      <c r="BT418" s="1848"/>
      <c r="BU418" s="1848"/>
      <c r="BV418" s="1848"/>
      <c r="BW418" s="1848"/>
      <c r="BX418" s="1848"/>
      <c r="BY418" s="1848"/>
      <c r="BZ418" s="1848"/>
      <c r="CA418" s="1848"/>
      <c r="CB418" s="1848"/>
      <c r="CC418" s="1848"/>
      <c r="CD418" s="1848"/>
      <c r="CE418" s="1848"/>
      <c r="CF418" s="1848"/>
      <c r="CG418" s="1848"/>
      <c r="CH418" s="1848"/>
      <c r="CJ418" s="1848"/>
      <c r="CK418" s="1848"/>
      <c r="CL418" s="1848"/>
      <c r="CM418" s="1848"/>
      <c r="CN418" s="1848"/>
      <c r="CO418" s="1848"/>
      <c r="CP418" s="1848"/>
      <c r="CQ418" s="1848"/>
    </row>
    <row r="419" spans="2:95">
      <c r="B419" s="1"/>
      <c r="C419" s="1"/>
      <c r="D419" s="1"/>
      <c r="E419" s="1"/>
      <c r="F419" s="1848"/>
      <c r="G419" s="1"/>
      <c r="H419" s="1"/>
      <c r="I419" s="1"/>
      <c r="J419" s="1"/>
      <c r="K419" s="1848"/>
      <c r="L419" s="1848"/>
      <c r="M419" s="1848"/>
      <c r="N419" s="1848"/>
      <c r="O419" s="1848"/>
      <c r="P419" s="1848"/>
      <c r="Q419" s="1848"/>
      <c r="R419" s="1848"/>
      <c r="S419" s="1848"/>
      <c r="T419" s="1848"/>
      <c r="U419" s="1848"/>
      <c r="V419" s="1848"/>
      <c r="W419" s="1848"/>
      <c r="X419" s="1848"/>
      <c r="Y419" s="1848"/>
      <c r="Z419" s="1848"/>
      <c r="AA419" s="1848"/>
      <c r="AB419" s="1848"/>
      <c r="AC419" s="1848"/>
      <c r="AD419" s="1848"/>
      <c r="AE419" s="1848"/>
      <c r="AF419" s="1848"/>
      <c r="AG419" s="1848"/>
      <c r="AH419" s="1848"/>
      <c r="AI419" s="1848"/>
      <c r="AJ419" s="1848"/>
      <c r="AK419" s="1848"/>
      <c r="AL419" s="1848"/>
      <c r="AM419" s="1848"/>
      <c r="AN419" s="1848"/>
      <c r="AO419" s="1848"/>
      <c r="AP419" s="1848"/>
      <c r="AQ419" s="1848"/>
      <c r="AR419" s="1848"/>
      <c r="AS419" s="1848"/>
      <c r="AT419" s="1848"/>
      <c r="AU419" s="1848"/>
      <c r="AV419" s="1848"/>
      <c r="AW419" s="1848"/>
      <c r="AX419" s="1848"/>
      <c r="AY419" s="1848"/>
      <c r="AZ419" s="1848"/>
      <c r="BA419" s="1848"/>
      <c r="BB419" s="1848"/>
      <c r="BC419" s="1848"/>
      <c r="BD419" s="1848"/>
      <c r="BE419" s="1848"/>
      <c r="BF419" s="1848"/>
      <c r="BG419" s="1848"/>
      <c r="BH419" s="1848"/>
      <c r="BI419" s="1848"/>
      <c r="BJ419" s="1848"/>
      <c r="BK419" s="1848"/>
      <c r="BL419" s="1848"/>
      <c r="BM419" s="1848"/>
      <c r="BN419" s="1848"/>
      <c r="BO419" s="1848"/>
      <c r="BP419" s="1848"/>
      <c r="BQ419" s="1848"/>
      <c r="BR419" s="1848"/>
      <c r="BS419" s="1848"/>
      <c r="BT419" s="1848"/>
      <c r="BU419" s="1848"/>
      <c r="BV419" s="1848"/>
      <c r="BW419" s="1848"/>
      <c r="BX419" s="1848"/>
      <c r="BY419" s="1848"/>
      <c r="BZ419" s="1848"/>
      <c r="CA419" s="1848"/>
      <c r="CB419" s="1848"/>
      <c r="CC419" s="1848"/>
      <c r="CD419" s="1848"/>
      <c r="CE419" s="1848"/>
      <c r="CF419" s="1848"/>
      <c r="CG419" s="1848"/>
      <c r="CH419" s="1848"/>
      <c r="CJ419" s="1848"/>
      <c r="CK419" s="1848"/>
      <c r="CL419" s="1848"/>
      <c r="CM419" s="1848"/>
      <c r="CN419" s="1848"/>
      <c r="CO419" s="1848"/>
      <c r="CP419" s="1848"/>
      <c r="CQ419" s="1848"/>
    </row>
    <row r="420" spans="2:95">
      <c r="B420" s="1"/>
      <c r="C420" s="1"/>
      <c r="D420" s="1"/>
      <c r="E420" s="1"/>
      <c r="F420" s="1848"/>
      <c r="G420" s="1"/>
      <c r="H420" s="1"/>
      <c r="I420" s="1"/>
      <c r="J420" s="1"/>
      <c r="K420" s="1848"/>
      <c r="L420" s="1848"/>
      <c r="M420" s="1848"/>
      <c r="N420" s="1848"/>
      <c r="O420" s="1848"/>
      <c r="P420" s="1848"/>
      <c r="Q420" s="1848"/>
      <c r="R420" s="1848"/>
      <c r="S420" s="1848"/>
      <c r="T420" s="1848"/>
      <c r="U420" s="1848"/>
      <c r="V420" s="1848"/>
      <c r="W420" s="1848"/>
      <c r="X420" s="1848"/>
      <c r="Y420" s="1848"/>
      <c r="Z420" s="1848"/>
      <c r="AA420" s="1848"/>
      <c r="AB420" s="1848"/>
      <c r="AC420" s="1848"/>
      <c r="AD420" s="1848"/>
      <c r="AE420" s="1848"/>
      <c r="AF420" s="1848"/>
      <c r="AG420" s="1848"/>
      <c r="AH420" s="1848"/>
      <c r="AI420" s="1848"/>
      <c r="AJ420" s="1848"/>
      <c r="AK420" s="1848"/>
      <c r="AL420" s="1848"/>
      <c r="AM420" s="1848"/>
      <c r="AN420" s="1848"/>
      <c r="AO420" s="1848"/>
      <c r="AP420" s="1848"/>
      <c r="AQ420" s="1848"/>
      <c r="AR420" s="1848"/>
      <c r="AS420" s="1848"/>
      <c r="AT420" s="1848"/>
      <c r="AU420" s="1848"/>
      <c r="AV420" s="1848"/>
      <c r="AW420" s="1848"/>
      <c r="AX420" s="1848"/>
      <c r="AY420" s="1848"/>
      <c r="AZ420" s="1848"/>
      <c r="BA420" s="1848"/>
      <c r="BB420" s="1848"/>
      <c r="BC420" s="1848"/>
      <c r="BD420" s="1848"/>
      <c r="BE420" s="1848"/>
      <c r="BF420" s="1848"/>
      <c r="BG420" s="1848"/>
      <c r="BH420" s="1848"/>
      <c r="BI420" s="1848"/>
      <c r="BJ420" s="1848"/>
      <c r="BK420" s="1848"/>
      <c r="BL420" s="1848"/>
      <c r="BM420" s="1848"/>
      <c r="BN420" s="1848"/>
      <c r="BO420" s="1848"/>
      <c r="BP420" s="1848"/>
      <c r="BQ420" s="1848"/>
      <c r="BR420" s="1848"/>
      <c r="BS420" s="1848"/>
      <c r="BT420" s="1848"/>
      <c r="BU420" s="1848"/>
      <c r="BV420" s="1848"/>
      <c r="BW420" s="1848"/>
      <c r="BX420" s="1848"/>
      <c r="BY420" s="1848"/>
      <c r="BZ420" s="1848"/>
      <c r="CA420" s="1848"/>
      <c r="CB420" s="1848"/>
      <c r="CC420" s="1848"/>
      <c r="CD420" s="1848"/>
      <c r="CE420" s="1848"/>
      <c r="CF420" s="1848"/>
      <c r="CG420" s="1848"/>
      <c r="CH420" s="1848"/>
      <c r="CJ420" s="1848"/>
      <c r="CK420" s="1848"/>
      <c r="CL420" s="1848"/>
      <c r="CM420" s="1848"/>
      <c r="CN420" s="1848"/>
      <c r="CO420" s="1848"/>
      <c r="CP420" s="1848"/>
      <c r="CQ420" s="1848"/>
    </row>
    <row r="421" spans="2:95">
      <c r="B421" s="1"/>
      <c r="C421" s="1"/>
      <c r="D421" s="1"/>
      <c r="E421" s="1"/>
      <c r="F421" s="1848"/>
      <c r="G421" s="1"/>
      <c r="H421" s="1"/>
      <c r="I421" s="1"/>
      <c r="J421" s="1"/>
      <c r="K421" s="1848"/>
      <c r="L421" s="1848"/>
      <c r="M421" s="1848"/>
      <c r="N421" s="1848"/>
      <c r="O421" s="1848"/>
      <c r="P421" s="1848"/>
      <c r="Q421" s="1848"/>
      <c r="R421" s="1848"/>
      <c r="S421" s="1848"/>
      <c r="T421" s="1848"/>
      <c r="U421" s="1848"/>
      <c r="V421" s="1848"/>
      <c r="W421" s="1848"/>
      <c r="X421" s="1848"/>
      <c r="Y421" s="1848"/>
      <c r="Z421" s="1848"/>
      <c r="AA421" s="1848"/>
      <c r="AB421" s="1848"/>
      <c r="AC421" s="1848"/>
      <c r="AD421" s="1848"/>
      <c r="AE421" s="1848"/>
      <c r="AF421" s="1848"/>
      <c r="AG421" s="1848"/>
      <c r="AH421" s="1848"/>
      <c r="AI421" s="1848"/>
      <c r="AJ421" s="1848"/>
      <c r="AK421" s="1848"/>
      <c r="AL421" s="1848"/>
      <c r="AM421" s="1848"/>
      <c r="AN421" s="1848"/>
      <c r="AO421" s="1848"/>
      <c r="AP421" s="1848"/>
      <c r="AQ421" s="1848"/>
      <c r="AR421" s="1848"/>
      <c r="AS421" s="1848"/>
      <c r="AT421" s="1848"/>
      <c r="AU421" s="1848"/>
      <c r="AV421" s="1848"/>
      <c r="AW421" s="1848"/>
      <c r="AX421" s="1848"/>
      <c r="AY421" s="1848"/>
      <c r="AZ421" s="1848"/>
      <c r="BA421" s="1848"/>
      <c r="BB421" s="1848"/>
      <c r="BC421" s="1848"/>
      <c r="BD421" s="1848"/>
      <c r="BE421" s="1848"/>
      <c r="BF421" s="1848"/>
      <c r="BG421" s="1848"/>
      <c r="BH421" s="1848"/>
      <c r="BI421" s="1848"/>
      <c r="BJ421" s="1848"/>
      <c r="BK421" s="1848"/>
      <c r="BL421" s="1848"/>
      <c r="BM421" s="1848"/>
      <c r="BN421" s="1848"/>
      <c r="BO421" s="1848"/>
      <c r="BP421" s="1848"/>
      <c r="BQ421" s="1848"/>
      <c r="BR421" s="1848"/>
      <c r="BS421" s="1848"/>
      <c r="BT421" s="1848"/>
      <c r="BU421" s="1848"/>
      <c r="BV421" s="1848"/>
      <c r="BW421" s="1848"/>
      <c r="BX421" s="1848"/>
      <c r="BY421" s="1848"/>
      <c r="BZ421" s="1848"/>
      <c r="CA421" s="1848"/>
      <c r="CB421" s="1848"/>
      <c r="CC421" s="1848"/>
      <c r="CD421" s="1848"/>
      <c r="CE421" s="1848"/>
      <c r="CF421" s="1848"/>
      <c r="CG421" s="1848"/>
      <c r="CH421" s="1848"/>
      <c r="CJ421" s="1848"/>
      <c r="CK421" s="1848"/>
      <c r="CL421" s="1848"/>
      <c r="CM421" s="1848"/>
      <c r="CN421" s="1848"/>
      <c r="CO421" s="1848"/>
      <c r="CP421" s="1848"/>
      <c r="CQ421" s="1848"/>
    </row>
    <row r="422" spans="2:95">
      <c r="B422" s="1"/>
      <c r="C422" s="1"/>
      <c r="D422" s="1"/>
      <c r="E422" s="1"/>
      <c r="F422" s="1848"/>
      <c r="G422" s="1"/>
      <c r="H422" s="1"/>
      <c r="I422" s="1"/>
      <c r="J422" s="1"/>
      <c r="K422" s="1848"/>
      <c r="L422" s="1848"/>
      <c r="M422" s="1848"/>
      <c r="N422" s="1848"/>
      <c r="O422" s="1848"/>
      <c r="P422" s="1848"/>
      <c r="Q422" s="1848"/>
      <c r="R422" s="1848"/>
      <c r="S422" s="1848"/>
      <c r="T422" s="1848"/>
      <c r="U422" s="1848"/>
      <c r="V422" s="1848"/>
      <c r="W422" s="1848"/>
      <c r="X422" s="1848"/>
      <c r="Y422" s="1848"/>
      <c r="Z422" s="1848"/>
      <c r="AA422" s="1848"/>
      <c r="AB422" s="1848"/>
      <c r="AC422" s="1848"/>
      <c r="AD422" s="1848"/>
      <c r="AE422" s="1848"/>
      <c r="AF422" s="1848"/>
      <c r="AG422" s="1848"/>
      <c r="AH422" s="1848"/>
      <c r="AI422" s="1848"/>
      <c r="AJ422" s="1848"/>
      <c r="AK422" s="1848"/>
      <c r="AL422" s="1848"/>
      <c r="AM422" s="1848"/>
      <c r="AN422" s="1848"/>
      <c r="AO422" s="1848"/>
      <c r="AP422" s="1848"/>
      <c r="AQ422" s="1848"/>
      <c r="AR422" s="1848"/>
      <c r="AS422" s="1848"/>
      <c r="AT422" s="1848"/>
      <c r="AU422" s="1848"/>
      <c r="AV422" s="1848"/>
      <c r="AW422" s="1848"/>
      <c r="AX422" s="1848"/>
      <c r="AY422" s="1848"/>
      <c r="AZ422" s="1848"/>
      <c r="BA422" s="1848"/>
      <c r="BB422" s="1848"/>
      <c r="BC422" s="1848"/>
      <c r="BD422" s="1848"/>
      <c r="BE422" s="1848"/>
      <c r="BF422" s="1848"/>
      <c r="BG422" s="1848"/>
      <c r="BH422" s="1848"/>
      <c r="BI422" s="1848"/>
      <c r="BJ422" s="1848"/>
      <c r="BK422" s="1848"/>
      <c r="BL422" s="1848"/>
      <c r="BM422" s="1848"/>
      <c r="BN422" s="1848"/>
      <c r="BO422" s="1848"/>
      <c r="BP422" s="1848"/>
      <c r="BQ422" s="1848"/>
      <c r="BR422" s="1848"/>
      <c r="BS422" s="1848"/>
      <c r="BT422" s="1848"/>
      <c r="BU422" s="1848"/>
      <c r="BV422" s="1848"/>
      <c r="BW422" s="1848"/>
      <c r="BX422" s="1848"/>
      <c r="BY422" s="1848"/>
      <c r="BZ422" s="1848"/>
      <c r="CA422" s="1848"/>
      <c r="CB422" s="1848"/>
      <c r="CC422" s="1848"/>
      <c r="CD422" s="1848"/>
      <c r="CE422" s="1848"/>
      <c r="CF422" s="1848"/>
      <c r="CG422" s="1848"/>
      <c r="CH422" s="1848"/>
      <c r="CJ422" s="1848"/>
      <c r="CK422" s="1848"/>
      <c r="CL422" s="1848"/>
      <c r="CM422" s="1848"/>
      <c r="CN422" s="1848"/>
      <c r="CO422" s="1848"/>
      <c r="CP422" s="1848"/>
      <c r="CQ422" s="1848"/>
    </row>
    <row r="423" spans="2:95">
      <c r="B423" s="1"/>
      <c r="C423" s="1"/>
      <c r="D423" s="1"/>
      <c r="E423" s="1"/>
      <c r="F423" s="1848"/>
      <c r="G423" s="1"/>
      <c r="H423" s="1"/>
      <c r="I423" s="1"/>
      <c r="J423" s="1"/>
      <c r="K423" s="1848"/>
      <c r="L423" s="1848"/>
      <c r="M423" s="1848"/>
      <c r="N423" s="1848"/>
      <c r="O423" s="1848"/>
      <c r="P423" s="1848"/>
      <c r="Q423" s="1848"/>
      <c r="R423" s="1848"/>
      <c r="S423" s="1848"/>
      <c r="T423" s="1848"/>
      <c r="U423" s="1848"/>
      <c r="V423" s="1848"/>
      <c r="W423" s="1848"/>
      <c r="X423" s="1848"/>
      <c r="Y423" s="1848"/>
      <c r="Z423" s="1848"/>
      <c r="AA423" s="1848"/>
      <c r="AB423" s="1848"/>
      <c r="AC423" s="1848"/>
      <c r="AD423" s="1848"/>
      <c r="AE423" s="1848"/>
      <c r="AF423" s="1848"/>
      <c r="AG423" s="1848"/>
      <c r="AH423" s="1848"/>
      <c r="AI423" s="1848"/>
      <c r="AJ423" s="1848"/>
      <c r="AK423" s="1848"/>
      <c r="AL423" s="1848"/>
      <c r="AM423" s="1848"/>
      <c r="AN423" s="1848"/>
      <c r="AO423" s="1848"/>
      <c r="AP423" s="1848"/>
      <c r="AQ423" s="1848"/>
      <c r="AR423" s="1848"/>
      <c r="AS423" s="1848"/>
      <c r="AT423" s="1848"/>
      <c r="AU423" s="1848"/>
      <c r="AV423" s="1848"/>
      <c r="AW423" s="1848"/>
      <c r="AX423" s="1848"/>
      <c r="AY423" s="1848"/>
      <c r="AZ423" s="1848"/>
      <c r="BA423" s="1848"/>
      <c r="BB423" s="1848"/>
      <c r="BC423" s="1848"/>
      <c r="BD423" s="1848"/>
      <c r="BE423" s="1848"/>
      <c r="BF423" s="1848"/>
      <c r="BG423" s="1848"/>
      <c r="BH423" s="1848"/>
      <c r="BI423" s="1848"/>
      <c r="BJ423" s="1848"/>
      <c r="BK423" s="1848"/>
      <c r="BL423" s="1848"/>
      <c r="BM423" s="1848"/>
      <c r="BN423" s="1848"/>
      <c r="BO423" s="1848"/>
      <c r="BP423" s="1848"/>
      <c r="BQ423" s="1848"/>
      <c r="BR423" s="1848"/>
      <c r="BS423" s="1848"/>
      <c r="BT423" s="1848"/>
      <c r="BU423" s="1848"/>
      <c r="BV423" s="1848"/>
      <c r="BW423" s="1848"/>
      <c r="BX423" s="1848"/>
      <c r="BY423" s="1848"/>
      <c r="BZ423" s="1848"/>
      <c r="CA423" s="1848"/>
      <c r="CB423" s="1848"/>
      <c r="CC423" s="1848"/>
      <c r="CD423" s="1848"/>
      <c r="CE423" s="1848"/>
      <c r="CF423" s="1848"/>
      <c r="CG423" s="1848"/>
      <c r="CH423" s="1848"/>
      <c r="CJ423" s="1848"/>
      <c r="CK423" s="1848"/>
      <c r="CL423" s="1848"/>
      <c r="CM423" s="1848"/>
      <c r="CN423" s="1848"/>
      <c r="CO423" s="1848"/>
      <c r="CP423" s="1848"/>
      <c r="CQ423" s="1848"/>
    </row>
    <row r="424" spans="2:95">
      <c r="B424" s="1"/>
      <c r="C424" s="1"/>
      <c r="D424" s="1"/>
      <c r="E424" s="1"/>
      <c r="F424" s="1848"/>
      <c r="G424" s="1"/>
      <c r="H424" s="1"/>
      <c r="I424" s="1"/>
      <c r="J424" s="1"/>
      <c r="K424" s="1848"/>
      <c r="L424" s="1848"/>
      <c r="M424" s="1848"/>
      <c r="N424" s="1848"/>
      <c r="O424" s="1848"/>
      <c r="P424" s="1848"/>
      <c r="Q424" s="1848"/>
      <c r="R424" s="1848"/>
      <c r="S424" s="1848"/>
      <c r="T424" s="1848"/>
      <c r="U424" s="1848"/>
      <c r="V424" s="1848"/>
      <c r="W424" s="1848"/>
      <c r="X424" s="1848"/>
      <c r="Y424" s="1848"/>
      <c r="Z424" s="1848"/>
      <c r="AA424" s="1848"/>
      <c r="AB424" s="1848"/>
      <c r="AC424" s="1848"/>
      <c r="AD424" s="1848"/>
      <c r="AE424" s="1848"/>
      <c r="AF424" s="1848"/>
      <c r="AG424" s="1848"/>
      <c r="AH424" s="1848"/>
      <c r="AI424" s="1848"/>
      <c r="AJ424" s="1848"/>
      <c r="AK424" s="1848"/>
      <c r="AL424" s="1848"/>
      <c r="AM424" s="1848"/>
      <c r="AN424" s="1848"/>
      <c r="AO424" s="1848"/>
      <c r="AP424" s="1848"/>
      <c r="AQ424" s="1848"/>
      <c r="AR424" s="1848"/>
      <c r="AS424" s="1848"/>
      <c r="AT424" s="1848"/>
      <c r="AU424" s="1848"/>
      <c r="AV424" s="1848"/>
      <c r="AW424" s="1848"/>
      <c r="AX424" s="1848"/>
      <c r="AY424" s="1848"/>
      <c r="AZ424" s="1848"/>
      <c r="BA424" s="1848"/>
      <c r="BB424" s="1848"/>
      <c r="BC424" s="1848"/>
      <c r="BD424" s="1848"/>
      <c r="BE424" s="1848"/>
      <c r="BF424" s="1848"/>
      <c r="BG424" s="1848"/>
      <c r="BH424" s="1848"/>
      <c r="BI424" s="1848"/>
      <c r="BJ424" s="1848"/>
      <c r="BK424" s="1848"/>
      <c r="BL424" s="1848"/>
      <c r="BM424" s="1848"/>
      <c r="BN424" s="1848"/>
      <c r="BO424" s="1848"/>
      <c r="BP424" s="1848"/>
      <c r="BQ424" s="1848"/>
      <c r="BR424" s="1848"/>
      <c r="BS424" s="1848"/>
      <c r="BT424" s="1848"/>
      <c r="BU424" s="1848"/>
      <c r="BV424" s="1848"/>
      <c r="BW424" s="1848"/>
      <c r="BX424" s="1848"/>
      <c r="BY424" s="1848"/>
      <c r="BZ424" s="1848"/>
      <c r="CA424" s="1848"/>
      <c r="CB424" s="1848"/>
      <c r="CC424" s="1848"/>
      <c r="CD424" s="1848"/>
      <c r="CE424" s="1848"/>
      <c r="CF424" s="1848"/>
      <c r="CG424" s="1848"/>
      <c r="CH424" s="1848"/>
      <c r="CJ424" s="1848"/>
      <c r="CK424" s="1848"/>
      <c r="CL424" s="1848"/>
      <c r="CM424" s="1848"/>
      <c r="CN424" s="1848"/>
      <c r="CO424" s="1848"/>
      <c r="CP424" s="1848"/>
      <c r="CQ424" s="1848"/>
    </row>
    <row r="425" spans="2:95">
      <c r="B425" s="1"/>
      <c r="C425" s="1"/>
      <c r="D425" s="1"/>
      <c r="E425" s="1"/>
      <c r="F425" s="1848"/>
      <c r="G425" s="1"/>
      <c r="H425" s="1"/>
      <c r="I425" s="1"/>
      <c r="J425" s="1"/>
      <c r="K425" s="1848"/>
      <c r="L425" s="1848"/>
      <c r="M425" s="1848"/>
      <c r="N425" s="1848"/>
      <c r="O425" s="1848"/>
      <c r="P425" s="1848"/>
      <c r="Q425" s="1848"/>
      <c r="R425" s="1848"/>
      <c r="S425" s="1848"/>
      <c r="T425" s="1848"/>
      <c r="U425" s="1848"/>
      <c r="V425" s="1848"/>
      <c r="W425" s="1848"/>
      <c r="X425" s="1848"/>
      <c r="Y425" s="1848"/>
      <c r="Z425" s="1848"/>
      <c r="AA425" s="1848"/>
      <c r="AB425" s="1848"/>
      <c r="AC425" s="1848"/>
      <c r="AD425" s="1848"/>
      <c r="AE425" s="1848"/>
      <c r="AF425" s="1848"/>
      <c r="AG425" s="1848"/>
      <c r="AH425" s="1848"/>
      <c r="AI425" s="1848"/>
      <c r="AJ425" s="1848"/>
      <c r="AK425" s="1848"/>
      <c r="AL425" s="1848"/>
      <c r="AM425" s="1848"/>
      <c r="AN425" s="1848"/>
      <c r="AO425" s="1848"/>
      <c r="AP425" s="1848"/>
      <c r="AQ425" s="1848"/>
      <c r="AR425" s="1848"/>
      <c r="AS425" s="1848"/>
      <c r="AT425" s="1848"/>
      <c r="AU425" s="1848"/>
      <c r="AV425" s="1848"/>
      <c r="AW425" s="1848"/>
      <c r="AX425" s="1848"/>
      <c r="AY425" s="1848"/>
      <c r="AZ425" s="1848"/>
      <c r="BA425" s="1848"/>
      <c r="BB425" s="1848"/>
      <c r="BC425" s="1848"/>
      <c r="BD425" s="1848"/>
      <c r="BE425" s="1848"/>
      <c r="BF425" s="1848"/>
      <c r="BG425" s="1848"/>
      <c r="BH425" s="1848"/>
      <c r="BI425" s="1848"/>
      <c r="BJ425" s="1848"/>
      <c r="BK425" s="1848"/>
      <c r="BL425" s="1848"/>
      <c r="BM425" s="1848"/>
      <c r="BN425" s="1848"/>
      <c r="BO425" s="1848"/>
      <c r="BP425" s="1848"/>
      <c r="BQ425" s="1848"/>
      <c r="BR425" s="1848"/>
      <c r="BS425" s="1848"/>
      <c r="BT425" s="1848"/>
      <c r="BU425" s="1848"/>
      <c r="BV425" s="1848"/>
      <c r="BW425" s="1848"/>
      <c r="BX425" s="1848"/>
      <c r="BY425" s="1848"/>
      <c r="BZ425" s="1848"/>
      <c r="CA425" s="1848"/>
      <c r="CB425" s="1848"/>
      <c r="CC425" s="1848"/>
      <c r="CD425" s="1848"/>
      <c r="CE425" s="1848"/>
      <c r="CF425" s="1848"/>
      <c r="CG425" s="1848"/>
      <c r="CH425" s="1848"/>
      <c r="CJ425" s="1848"/>
      <c r="CK425" s="1848"/>
      <c r="CL425" s="1848"/>
      <c r="CM425" s="1848"/>
      <c r="CN425" s="1848"/>
      <c r="CO425" s="1848"/>
      <c r="CP425" s="1848"/>
      <c r="CQ425" s="1848"/>
    </row>
    <row r="426" spans="2:95">
      <c r="B426" s="1"/>
      <c r="C426" s="1"/>
      <c r="D426" s="1"/>
      <c r="E426" s="1"/>
      <c r="F426" s="1848"/>
      <c r="G426" s="1"/>
      <c r="H426" s="1"/>
      <c r="I426" s="1"/>
      <c r="J426" s="1"/>
      <c r="K426" s="1848"/>
      <c r="L426" s="1848"/>
      <c r="M426" s="1848"/>
      <c r="N426" s="1848"/>
      <c r="O426" s="1848"/>
      <c r="P426" s="1848"/>
      <c r="Q426" s="1848"/>
      <c r="R426" s="1848"/>
      <c r="S426" s="1848"/>
      <c r="T426" s="1848"/>
      <c r="U426" s="1848"/>
      <c r="V426" s="1848"/>
      <c r="W426" s="1848"/>
      <c r="X426" s="1848"/>
      <c r="Y426" s="1848"/>
      <c r="Z426" s="1848"/>
      <c r="AA426" s="1848"/>
      <c r="AB426" s="1848"/>
      <c r="AC426" s="1848"/>
      <c r="AD426" s="1848"/>
      <c r="AE426" s="1848"/>
      <c r="AF426" s="1848"/>
      <c r="AG426" s="1848"/>
      <c r="AH426" s="1848"/>
      <c r="AI426" s="1848"/>
      <c r="AJ426" s="1848"/>
      <c r="AK426" s="1848"/>
      <c r="AL426" s="1848"/>
      <c r="AM426" s="1848"/>
      <c r="AN426" s="1848"/>
      <c r="AO426" s="1848"/>
      <c r="AP426" s="1848"/>
      <c r="AQ426" s="1848"/>
      <c r="AR426" s="1848"/>
      <c r="AS426" s="1848"/>
      <c r="AT426" s="1848"/>
      <c r="AU426" s="1848"/>
      <c r="AV426" s="1848"/>
      <c r="AW426" s="1848"/>
      <c r="AX426" s="1848"/>
      <c r="AY426" s="1848"/>
      <c r="AZ426" s="1848"/>
      <c r="BA426" s="1848"/>
      <c r="BB426" s="1848"/>
      <c r="BC426" s="1848"/>
      <c r="BD426" s="1848"/>
      <c r="BE426" s="1848"/>
      <c r="BF426" s="1848"/>
      <c r="BG426" s="1848"/>
      <c r="BH426" s="1848"/>
      <c r="BI426" s="1848"/>
      <c r="BJ426" s="1848"/>
      <c r="BK426" s="1848"/>
      <c r="BL426" s="1848"/>
      <c r="BM426" s="1848"/>
      <c r="BN426" s="1848"/>
      <c r="BO426" s="1848"/>
      <c r="BP426" s="1848"/>
      <c r="BQ426" s="1848"/>
      <c r="BR426" s="1848"/>
      <c r="BS426" s="1848"/>
      <c r="BT426" s="1848"/>
      <c r="BU426" s="1848"/>
      <c r="BV426" s="1848"/>
      <c r="BW426" s="1848"/>
      <c r="BX426" s="1848"/>
      <c r="BY426" s="1848"/>
      <c r="BZ426" s="1848"/>
      <c r="CA426" s="1848"/>
      <c r="CB426" s="1848"/>
      <c r="CC426" s="1848"/>
      <c r="CD426" s="1848"/>
      <c r="CE426" s="1848"/>
      <c r="CF426" s="1848"/>
      <c r="CG426" s="1848"/>
      <c r="CH426" s="1848"/>
      <c r="CJ426" s="1848"/>
      <c r="CK426" s="1848"/>
      <c r="CL426" s="1848"/>
      <c r="CM426" s="1848"/>
      <c r="CN426" s="1848"/>
      <c r="CO426" s="1848"/>
      <c r="CP426" s="1848"/>
      <c r="CQ426" s="1848"/>
    </row>
    <row r="427" spans="2:95">
      <c r="B427" s="1"/>
      <c r="C427" s="1"/>
      <c r="D427" s="1"/>
      <c r="E427" s="1"/>
      <c r="F427" s="1848"/>
      <c r="G427" s="1"/>
      <c r="H427" s="1"/>
      <c r="I427" s="1"/>
      <c r="J427" s="1"/>
      <c r="K427" s="1848"/>
      <c r="L427" s="1848"/>
      <c r="M427" s="1848"/>
      <c r="N427" s="1848"/>
      <c r="O427" s="1848"/>
      <c r="P427" s="1848"/>
      <c r="Q427" s="1848"/>
      <c r="R427" s="1848"/>
      <c r="S427" s="1848"/>
      <c r="T427" s="1848"/>
      <c r="U427" s="1848"/>
      <c r="V427" s="1848"/>
      <c r="W427" s="1848"/>
      <c r="X427" s="1848"/>
      <c r="Y427" s="1848"/>
      <c r="Z427" s="1848"/>
      <c r="AA427" s="1848"/>
      <c r="AB427" s="1848"/>
      <c r="AC427" s="1848"/>
      <c r="AD427" s="1848"/>
      <c r="AE427" s="1848"/>
      <c r="AF427" s="1848"/>
      <c r="AG427" s="1848"/>
      <c r="AH427" s="1848"/>
      <c r="AI427" s="1848"/>
      <c r="AJ427" s="1848"/>
      <c r="AK427" s="1848"/>
      <c r="AL427" s="1848"/>
      <c r="AM427" s="1848"/>
      <c r="AN427" s="1848"/>
      <c r="AO427" s="1848"/>
      <c r="AP427" s="1848"/>
      <c r="AQ427" s="1848"/>
      <c r="AR427" s="1848"/>
      <c r="AS427" s="1848"/>
      <c r="AT427" s="1848"/>
      <c r="AU427" s="1848"/>
      <c r="AV427" s="1848"/>
      <c r="AW427" s="1848"/>
      <c r="AX427" s="1848"/>
      <c r="AY427" s="1848"/>
      <c r="AZ427" s="1848"/>
      <c r="BA427" s="1848"/>
      <c r="BB427" s="1848"/>
      <c r="BC427" s="1848"/>
      <c r="BD427" s="1848"/>
      <c r="BE427" s="1848"/>
      <c r="BF427" s="1848"/>
      <c r="BG427" s="1848"/>
      <c r="BH427" s="1848"/>
      <c r="BI427" s="1848"/>
      <c r="BJ427" s="1848"/>
      <c r="BK427" s="1848"/>
      <c r="BL427" s="1848"/>
      <c r="BM427" s="1848"/>
      <c r="BN427" s="1848"/>
      <c r="BO427" s="1848"/>
      <c r="BP427" s="1848"/>
      <c r="BQ427" s="1848"/>
      <c r="BR427" s="1848"/>
      <c r="BS427" s="1848"/>
      <c r="BT427" s="1848"/>
      <c r="BU427" s="1848"/>
      <c r="BV427" s="1848"/>
      <c r="BW427" s="1848"/>
      <c r="BX427" s="1848"/>
      <c r="BY427" s="1848"/>
      <c r="BZ427" s="1848"/>
      <c r="CA427" s="1848"/>
      <c r="CB427" s="1848"/>
      <c r="CC427" s="1848"/>
      <c r="CD427" s="1848"/>
      <c r="CE427" s="1848"/>
      <c r="CF427" s="1848"/>
      <c r="CG427" s="1848"/>
      <c r="CH427" s="1848"/>
      <c r="CJ427" s="1848"/>
      <c r="CK427" s="1848"/>
      <c r="CL427" s="1848"/>
      <c r="CM427" s="1848"/>
      <c r="CN427" s="1848"/>
      <c r="CO427" s="1848"/>
      <c r="CP427" s="1848"/>
      <c r="CQ427" s="1848"/>
    </row>
    <row r="428" spans="2:95">
      <c r="B428" s="1"/>
      <c r="C428" s="1"/>
      <c r="D428" s="1"/>
      <c r="E428" s="1"/>
      <c r="F428" s="1848"/>
      <c r="G428" s="1"/>
      <c r="H428" s="1"/>
      <c r="I428" s="1"/>
      <c r="J428" s="1"/>
      <c r="K428" s="1848"/>
      <c r="L428" s="1848"/>
      <c r="M428" s="1848"/>
      <c r="N428" s="1848"/>
      <c r="O428" s="1848"/>
      <c r="P428" s="1848"/>
      <c r="Q428" s="1848"/>
      <c r="R428" s="1848"/>
      <c r="S428" s="1848"/>
      <c r="T428" s="1848"/>
      <c r="U428" s="1848"/>
      <c r="V428" s="1848"/>
      <c r="W428" s="1848"/>
      <c r="X428" s="1848"/>
      <c r="Y428" s="1848"/>
      <c r="Z428" s="1848"/>
      <c r="AA428" s="1848"/>
      <c r="AB428" s="1848"/>
      <c r="AC428" s="1848"/>
      <c r="AD428" s="1848"/>
      <c r="AE428" s="1848"/>
      <c r="AF428" s="1848"/>
      <c r="AG428" s="1848"/>
      <c r="AH428" s="1848"/>
      <c r="AI428" s="1848"/>
      <c r="AJ428" s="1848"/>
      <c r="AK428" s="1848"/>
      <c r="AL428" s="1848"/>
      <c r="AM428" s="1848"/>
      <c r="AN428" s="1848"/>
      <c r="AO428" s="1848"/>
      <c r="AP428" s="1848"/>
      <c r="AQ428" s="1848"/>
      <c r="AR428" s="1848"/>
      <c r="AS428" s="1848"/>
      <c r="AT428" s="1848"/>
      <c r="AU428" s="1848"/>
      <c r="AV428" s="1848"/>
      <c r="AW428" s="1848"/>
      <c r="AX428" s="1848"/>
      <c r="AY428" s="1848"/>
      <c r="AZ428" s="1848"/>
      <c r="BA428" s="1848"/>
      <c r="BB428" s="1848"/>
      <c r="BC428" s="1848"/>
      <c r="BD428" s="1848"/>
      <c r="BE428" s="1848"/>
      <c r="BF428" s="1848"/>
      <c r="BG428" s="1848"/>
      <c r="BH428" s="1848"/>
      <c r="BI428" s="1848"/>
      <c r="BJ428" s="1848"/>
      <c r="BK428" s="1848"/>
      <c r="BL428" s="1848"/>
      <c r="BM428" s="1848"/>
      <c r="BN428" s="1848"/>
      <c r="BO428" s="1848"/>
      <c r="BP428" s="1848"/>
      <c r="BQ428" s="1848"/>
      <c r="BR428" s="1848"/>
      <c r="BS428" s="1848"/>
      <c r="BT428" s="1848"/>
      <c r="BU428" s="1848"/>
      <c r="BV428" s="1848"/>
      <c r="BW428" s="1848"/>
      <c r="BX428" s="1848"/>
      <c r="BY428" s="1848"/>
      <c r="BZ428" s="1848"/>
      <c r="CA428" s="1848"/>
      <c r="CB428" s="1848"/>
      <c r="CC428" s="1848"/>
      <c r="CD428" s="1848"/>
      <c r="CE428" s="1848"/>
      <c r="CF428" s="1848"/>
      <c r="CG428" s="1848"/>
      <c r="CH428" s="1848"/>
      <c r="CJ428" s="1848"/>
      <c r="CK428" s="1848"/>
      <c r="CL428" s="1848"/>
      <c r="CM428" s="1848"/>
      <c r="CN428" s="1848"/>
      <c r="CO428" s="1848"/>
      <c r="CP428" s="1848"/>
      <c r="CQ428" s="1848"/>
    </row>
    <row r="429" spans="2:95">
      <c r="B429" s="1"/>
      <c r="C429" s="1"/>
      <c r="D429" s="1"/>
      <c r="E429" s="1"/>
      <c r="F429" s="1848"/>
      <c r="G429" s="1"/>
      <c r="H429" s="1"/>
      <c r="I429" s="1"/>
      <c r="J429" s="1"/>
      <c r="K429" s="1848"/>
      <c r="L429" s="1848"/>
      <c r="M429" s="1848"/>
      <c r="N429" s="1848"/>
      <c r="O429" s="1848"/>
      <c r="P429" s="1848"/>
      <c r="Q429" s="1848"/>
      <c r="R429" s="1848"/>
      <c r="S429" s="1848"/>
      <c r="T429" s="1848"/>
      <c r="U429" s="1848"/>
      <c r="V429" s="1848"/>
      <c r="W429" s="1848"/>
      <c r="X429" s="1848"/>
      <c r="Y429" s="1848"/>
      <c r="Z429" s="1848"/>
      <c r="AA429" s="1848"/>
      <c r="AB429" s="1848"/>
      <c r="AC429" s="1848"/>
      <c r="AD429" s="1848"/>
      <c r="AE429" s="1848"/>
      <c r="AF429" s="1848"/>
      <c r="AG429" s="1848"/>
      <c r="AH429" s="1848"/>
      <c r="AI429" s="1848"/>
      <c r="AJ429" s="1848"/>
      <c r="AK429" s="1848"/>
      <c r="AL429" s="1848"/>
      <c r="AM429" s="1848"/>
      <c r="AN429" s="1848"/>
      <c r="AO429" s="1848"/>
      <c r="AP429" s="1848"/>
      <c r="AQ429" s="1848"/>
      <c r="AR429" s="1848"/>
      <c r="AS429" s="1848"/>
      <c r="AT429" s="1848"/>
      <c r="AU429" s="1848"/>
      <c r="AV429" s="1848"/>
      <c r="AW429" s="1848"/>
      <c r="AX429" s="1848"/>
      <c r="AY429" s="1848"/>
      <c r="AZ429" s="1848"/>
      <c r="BA429" s="1848"/>
      <c r="BB429" s="1848"/>
      <c r="BC429" s="1848"/>
      <c r="BD429" s="1848"/>
      <c r="BE429" s="1848"/>
      <c r="BF429" s="1848"/>
      <c r="BG429" s="1848"/>
      <c r="BH429" s="1848"/>
      <c r="BI429" s="1848"/>
      <c r="BJ429" s="1848"/>
      <c r="BK429" s="1848"/>
      <c r="BL429" s="1848"/>
      <c r="BM429" s="1848"/>
      <c r="BN429" s="1848"/>
      <c r="BO429" s="1848"/>
      <c r="BP429" s="1848"/>
      <c r="BQ429" s="1848"/>
      <c r="BR429" s="1848"/>
      <c r="BS429" s="1848"/>
      <c r="BT429" s="1848"/>
      <c r="BU429" s="1848"/>
      <c r="BV429" s="1848"/>
      <c r="BW429" s="1848"/>
      <c r="BX429" s="1848"/>
      <c r="BY429" s="1848"/>
      <c r="BZ429" s="1848"/>
      <c r="CA429" s="1848"/>
      <c r="CB429" s="1848"/>
      <c r="CC429" s="1848"/>
      <c r="CD429" s="1848"/>
      <c r="CE429" s="1848"/>
      <c r="CF429" s="1848"/>
      <c r="CG429" s="1848"/>
      <c r="CH429" s="1848"/>
      <c r="CJ429" s="1848"/>
      <c r="CK429" s="1848"/>
      <c r="CL429" s="1848"/>
      <c r="CM429" s="1848"/>
      <c r="CN429" s="1848"/>
      <c r="CO429" s="1848"/>
      <c r="CP429" s="1848"/>
      <c r="CQ429" s="1848"/>
    </row>
    <row r="430" spans="2:95">
      <c r="B430" s="1"/>
      <c r="C430" s="1"/>
      <c r="D430" s="1"/>
      <c r="E430" s="1"/>
      <c r="F430" s="1848"/>
      <c r="G430" s="1"/>
      <c r="H430" s="1"/>
      <c r="I430" s="1"/>
      <c r="J430" s="1"/>
      <c r="K430" s="1848"/>
      <c r="L430" s="1848"/>
      <c r="M430" s="1848"/>
      <c r="N430" s="1848"/>
      <c r="O430" s="1848"/>
      <c r="P430" s="1848"/>
      <c r="Q430" s="1848"/>
      <c r="R430" s="1848"/>
      <c r="S430" s="1848"/>
      <c r="T430" s="1848"/>
      <c r="U430" s="1848"/>
      <c r="V430" s="1848"/>
      <c r="W430" s="1848"/>
      <c r="X430" s="1848"/>
      <c r="Y430" s="1848"/>
      <c r="Z430" s="1848"/>
      <c r="AA430" s="1848"/>
      <c r="AB430" s="1848"/>
      <c r="AC430" s="1848"/>
      <c r="AD430" s="1848"/>
      <c r="AE430" s="1848"/>
      <c r="AF430" s="1848"/>
      <c r="AG430" s="1848"/>
      <c r="AH430" s="1848"/>
      <c r="AI430" s="1848"/>
      <c r="AJ430" s="1848"/>
      <c r="AK430" s="1848"/>
      <c r="AL430" s="1848"/>
      <c r="AM430" s="1848"/>
      <c r="AN430" s="1848"/>
      <c r="AO430" s="1848"/>
      <c r="AP430" s="1848"/>
      <c r="AQ430" s="1848"/>
      <c r="AR430" s="1848"/>
      <c r="AS430" s="1848"/>
      <c r="AT430" s="1848"/>
      <c r="AU430" s="1848"/>
      <c r="AV430" s="1848"/>
      <c r="AW430" s="1848"/>
      <c r="AX430" s="1848"/>
      <c r="AY430" s="1848"/>
      <c r="AZ430" s="1848"/>
      <c r="BA430" s="1848"/>
      <c r="BB430" s="1848"/>
      <c r="BC430" s="1848"/>
      <c r="BD430" s="1848"/>
      <c r="BE430" s="1848"/>
      <c r="BF430" s="1848"/>
      <c r="BG430" s="1848"/>
      <c r="BH430" s="1848"/>
      <c r="BI430" s="1848"/>
      <c r="BJ430" s="1848"/>
      <c r="BK430" s="1848"/>
      <c r="BL430" s="1848"/>
      <c r="BM430" s="1848"/>
      <c r="BN430" s="1848"/>
      <c r="BO430" s="1848"/>
      <c r="BP430" s="1848"/>
      <c r="BQ430" s="1848"/>
      <c r="BR430" s="1848"/>
      <c r="BS430" s="1848"/>
      <c r="BT430" s="1848"/>
      <c r="BU430" s="1848"/>
      <c r="BV430" s="1848"/>
      <c r="BW430" s="1848"/>
      <c r="BX430" s="1848"/>
      <c r="BY430" s="1848"/>
      <c r="BZ430" s="1848"/>
      <c r="CA430" s="1848"/>
      <c r="CB430" s="1848"/>
      <c r="CC430" s="1848"/>
      <c r="CD430" s="1848"/>
      <c r="CE430" s="1848"/>
      <c r="CF430" s="1848"/>
      <c r="CG430" s="1848"/>
      <c r="CH430" s="1848"/>
      <c r="CJ430" s="1848"/>
      <c r="CK430" s="1848"/>
      <c r="CL430" s="1848"/>
      <c r="CM430" s="1848"/>
      <c r="CN430" s="1848"/>
      <c r="CO430" s="1848"/>
      <c r="CP430" s="1848"/>
      <c r="CQ430" s="1848"/>
    </row>
    <row r="431" spans="2:95">
      <c r="B431" s="1"/>
      <c r="C431" s="1"/>
      <c r="D431" s="1"/>
      <c r="E431" s="1"/>
      <c r="F431" s="1848"/>
      <c r="G431" s="1"/>
      <c r="H431" s="1"/>
      <c r="I431" s="1"/>
      <c r="J431" s="1"/>
      <c r="K431" s="1848"/>
      <c r="L431" s="1848"/>
      <c r="M431" s="1848"/>
      <c r="N431" s="1848"/>
      <c r="O431" s="1848"/>
      <c r="P431" s="1848"/>
      <c r="Q431" s="1848"/>
      <c r="R431" s="1848"/>
      <c r="S431" s="1848"/>
      <c r="T431" s="1848"/>
      <c r="U431" s="1848"/>
      <c r="V431" s="1848"/>
      <c r="W431" s="1848"/>
      <c r="X431" s="1848"/>
      <c r="Y431" s="1848"/>
      <c r="Z431" s="1848"/>
      <c r="AA431" s="1848"/>
      <c r="AB431" s="1848"/>
      <c r="AC431" s="1848"/>
      <c r="AD431" s="1848"/>
      <c r="AE431" s="1848"/>
      <c r="AF431" s="1848"/>
      <c r="AG431" s="1848"/>
      <c r="AH431" s="1848"/>
      <c r="AI431" s="1848"/>
      <c r="AJ431" s="1848"/>
      <c r="AK431" s="1848"/>
      <c r="AL431" s="1848"/>
      <c r="AM431" s="1848"/>
      <c r="AN431" s="1848"/>
      <c r="AO431" s="1848"/>
      <c r="AP431" s="1848"/>
      <c r="AQ431" s="1848"/>
      <c r="AR431" s="1848"/>
      <c r="AS431" s="1848"/>
      <c r="AT431" s="1848"/>
      <c r="AU431" s="1848"/>
      <c r="AV431" s="1848"/>
      <c r="AW431" s="1848"/>
      <c r="AX431" s="1848"/>
      <c r="AY431" s="1848"/>
      <c r="AZ431" s="1848"/>
      <c r="BA431" s="1848"/>
      <c r="BB431" s="1848"/>
      <c r="BC431" s="1848"/>
      <c r="BD431" s="1848"/>
      <c r="BE431" s="1848"/>
      <c r="BF431" s="1848"/>
      <c r="BG431" s="1848"/>
      <c r="BH431" s="1848"/>
      <c r="BI431" s="1848"/>
      <c r="BJ431" s="1848"/>
      <c r="BK431" s="1848"/>
      <c r="BL431" s="1848"/>
      <c r="BM431" s="1848"/>
      <c r="BN431" s="1848"/>
      <c r="BO431" s="1848"/>
      <c r="BP431" s="1848"/>
      <c r="BQ431" s="1848"/>
      <c r="BR431" s="1848"/>
      <c r="BS431" s="1848"/>
      <c r="BT431" s="1848"/>
      <c r="BU431" s="1848"/>
      <c r="BV431" s="1848"/>
      <c r="BW431" s="1848"/>
      <c r="BX431" s="1848"/>
      <c r="BY431" s="1848"/>
      <c r="BZ431" s="1848"/>
      <c r="CA431" s="1848"/>
      <c r="CB431" s="1848"/>
      <c r="CC431" s="1848"/>
      <c r="CD431" s="1848"/>
      <c r="CE431" s="1848"/>
      <c r="CF431" s="1848"/>
      <c r="CG431" s="1848"/>
      <c r="CH431" s="1848"/>
      <c r="CJ431" s="1848"/>
      <c r="CK431" s="1848"/>
      <c r="CL431" s="1848"/>
      <c r="CM431" s="1848"/>
      <c r="CN431" s="1848"/>
      <c r="CO431" s="1848"/>
      <c r="CP431" s="1848"/>
      <c r="CQ431" s="1848"/>
    </row>
    <row r="432" spans="2:95">
      <c r="B432" s="1"/>
      <c r="C432" s="1"/>
      <c r="D432" s="1"/>
      <c r="E432" s="1"/>
      <c r="F432" s="1848"/>
      <c r="G432" s="1"/>
      <c r="H432" s="1"/>
      <c r="I432" s="1"/>
      <c r="J432" s="1"/>
      <c r="K432" s="1848"/>
      <c r="L432" s="1848"/>
      <c r="M432" s="1848"/>
      <c r="N432" s="1848"/>
      <c r="O432" s="1848"/>
      <c r="P432" s="1848"/>
      <c r="Q432" s="1848"/>
      <c r="R432" s="1848"/>
      <c r="S432" s="1848"/>
      <c r="T432" s="1848"/>
      <c r="U432" s="1848"/>
      <c r="V432" s="1848"/>
      <c r="W432" s="1848"/>
      <c r="X432" s="1848"/>
      <c r="Y432" s="1848"/>
      <c r="Z432" s="1848"/>
      <c r="AA432" s="1848"/>
      <c r="AB432" s="1848"/>
      <c r="AC432" s="1848"/>
      <c r="AD432" s="1848"/>
      <c r="AE432" s="1848"/>
      <c r="AF432" s="1848"/>
      <c r="AG432" s="1848"/>
      <c r="AH432" s="1848"/>
      <c r="AI432" s="1848"/>
      <c r="AJ432" s="1848"/>
      <c r="AK432" s="1848"/>
      <c r="AL432" s="1848"/>
      <c r="AM432" s="1848"/>
      <c r="AN432" s="1848"/>
      <c r="AO432" s="1848"/>
      <c r="AP432" s="1848"/>
      <c r="AQ432" s="1848"/>
      <c r="AR432" s="1848"/>
      <c r="AS432" s="1848"/>
      <c r="AT432" s="1848"/>
      <c r="AU432" s="1848"/>
      <c r="AV432" s="1848"/>
      <c r="AW432" s="1848"/>
      <c r="AX432" s="1848"/>
      <c r="AY432" s="1848"/>
      <c r="AZ432" s="1848"/>
      <c r="BA432" s="1848"/>
      <c r="BB432" s="1848"/>
      <c r="BC432" s="1848"/>
      <c r="BD432" s="1848"/>
      <c r="BE432" s="1848"/>
      <c r="BF432" s="1848"/>
      <c r="BG432" s="1848"/>
      <c r="BH432" s="1848"/>
      <c r="BI432" s="1848"/>
      <c r="BJ432" s="1848"/>
      <c r="BK432" s="1848"/>
      <c r="BL432" s="1848"/>
      <c r="BM432" s="1848"/>
      <c r="BN432" s="1848"/>
      <c r="BO432" s="1848"/>
      <c r="BP432" s="1848"/>
      <c r="BQ432" s="1848"/>
      <c r="BR432" s="1848"/>
      <c r="BS432" s="1848"/>
      <c r="BT432" s="1848"/>
      <c r="BU432" s="1848"/>
      <c r="BV432" s="1848"/>
      <c r="BW432" s="1848"/>
      <c r="BX432" s="1848"/>
      <c r="BY432" s="1848"/>
      <c r="BZ432" s="1848"/>
      <c r="CA432" s="1848"/>
      <c r="CB432" s="1848"/>
      <c r="CC432" s="1848"/>
      <c r="CD432" s="1848"/>
      <c r="CE432" s="1848"/>
      <c r="CF432" s="1848"/>
      <c r="CG432" s="1848"/>
      <c r="CH432" s="1848"/>
      <c r="CJ432" s="1848"/>
      <c r="CK432" s="1848"/>
      <c r="CL432" s="1848"/>
      <c r="CM432" s="1848"/>
      <c r="CN432" s="1848"/>
      <c r="CO432" s="1848"/>
      <c r="CP432" s="1848"/>
      <c r="CQ432" s="1848"/>
    </row>
    <row r="433" spans="2:95">
      <c r="B433" s="1"/>
      <c r="C433" s="1"/>
      <c r="D433" s="1"/>
      <c r="E433" s="1"/>
      <c r="F433" s="1848"/>
      <c r="G433" s="1"/>
      <c r="H433" s="1"/>
      <c r="I433" s="1"/>
      <c r="J433" s="1"/>
      <c r="K433" s="1848"/>
      <c r="L433" s="1848"/>
      <c r="M433" s="1848"/>
      <c r="N433" s="1848"/>
      <c r="O433" s="1848"/>
      <c r="P433" s="1848"/>
      <c r="Q433" s="1848"/>
      <c r="R433" s="1848"/>
      <c r="S433" s="1848"/>
      <c r="T433" s="1848"/>
      <c r="U433" s="1848"/>
      <c r="V433" s="1848"/>
      <c r="W433" s="1848"/>
      <c r="X433" s="1848"/>
      <c r="Y433" s="1848"/>
      <c r="Z433" s="1848"/>
      <c r="AA433" s="1848"/>
      <c r="AB433" s="1848"/>
      <c r="AC433" s="1848"/>
      <c r="AD433" s="1848"/>
      <c r="AE433" s="1848"/>
      <c r="AF433" s="1848"/>
      <c r="AG433" s="1848"/>
      <c r="AH433" s="1848"/>
      <c r="AI433" s="1848"/>
      <c r="AJ433" s="1848"/>
      <c r="AK433" s="1848"/>
      <c r="AL433" s="1848"/>
      <c r="AM433" s="1848"/>
      <c r="AN433" s="1848"/>
      <c r="AO433" s="1848"/>
      <c r="AP433" s="1848"/>
      <c r="AQ433" s="1848"/>
      <c r="AR433" s="1848"/>
      <c r="AS433" s="1848"/>
      <c r="AT433" s="1848"/>
      <c r="AU433" s="1848"/>
      <c r="AV433" s="1848"/>
      <c r="AW433" s="1848"/>
      <c r="AX433" s="1848"/>
      <c r="AY433" s="1848"/>
      <c r="AZ433" s="1848"/>
      <c r="BA433" s="1848"/>
      <c r="BB433" s="1848"/>
      <c r="BC433" s="1848"/>
      <c r="BD433" s="1848"/>
      <c r="BE433" s="1848"/>
      <c r="BF433" s="1848"/>
      <c r="BG433" s="1848"/>
      <c r="BH433" s="1848"/>
      <c r="BI433" s="1848"/>
      <c r="BJ433" s="1848"/>
      <c r="BK433" s="1848"/>
      <c r="BL433" s="1848"/>
      <c r="BM433" s="1848"/>
      <c r="BN433" s="1848"/>
      <c r="BO433" s="1848"/>
      <c r="BP433" s="1848"/>
      <c r="BQ433" s="1848"/>
      <c r="BR433" s="1848"/>
      <c r="BS433" s="1848"/>
      <c r="BT433" s="1848"/>
      <c r="BU433" s="1848"/>
      <c r="BV433" s="1848"/>
      <c r="BW433" s="1848"/>
      <c r="BX433" s="1848"/>
      <c r="BY433" s="1848"/>
      <c r="BZ433" s="1848"/>
      <c r="CA433" s="1848"/>
      <c r="CB433" s="1848"/>
      <c r="CC433" s="1848"/>
      <c r="CD433" s="1848"/>
      <c r="CE433" s="1848"/>
      <c r="CF433" s="1848"/>
      <c r="CG433" s="1848"/>
      <c r="CH433" s="1848"/>
      <c r="CJ433" s="1848"/>
      <c r="CK433" s="1848"/>
      <c r="CL433" s="1848"/>
      <c r="CM433" s="1848"/>
      <c r="CN433" s="1848"/>
      <c r="CO433" s="1848"/>
      <c r="CP433" s="1848"/>
      <c r="CQ433" s="1848"/>
    </row>
    <row r="434" spans="2:95">
      <c r="B434" s="1"/>
      <c r="C434" s="1"/>
      <c r="D434" s="1"/>
      <c r="E434" s="1"/>
      <c r="F434" s="1848"/>
      <c r="G434" s="1"/>
      <c r="H434" s="1"/>
      <c r="I434" s="1"/>
      <c r="J434" s="1"/>
      <c r="K434" s="1848"/>
      <c r="L434" s="1848"/>
      <c r="M434" s="1848"/>
      <c r="N434" s="1848"/>
      <c r="O434" s="1848"/>
      <c r="P434" s="1848"/>
      <c r="Q434" s="1848"/>
      <c r="R434" s="1848"/>
      <c r="S434" s="1848"/>
      <c r="T434" s="1848"/>
      <c r="U434" s="1848"/>
      <c r="V434" s="1848"/>
      <c r="W434" s="1848"/>
      <c r="X434" s="1848"/>
      <c r="Y434" s="1848"/>
      <c r="Z434" s="1848"/>
      <c r="AA434" s="1848"/>
      <c r="AB434" s="1848"/>
      <c r="AC434" s="1848"/>
      <c r="AD434" s="1848"/>
      <c r="AE434" s="1848"/>
      <c r="AF434" s="1848"/>
      <c r="AG434" s="1848"/>
      <c r="AH434" s="1848"/>
      <c r="AI434" s="1848"/>
      <c r="AJ434" s="1848"/>
      <c r="AK434" s="1848"/>
      <c r="AL434" s="1848"/>
      <c r="AM434" s="1848"/>
      <c r="AN434" s="1848"/>
      <c r="AO434" s="1848"/>
      <c r="AP434" s="1848"/>
      <c r="AQ434" s="1848"/>
      <c r="AR434" s="1848"/>
      <c r="AS434" s="1848"/>
      <c r="AT434" s="1848"/>
      <c r="AU434" s="1848"/>
      <c r="AV434" s="1848"/>
      <c r="AW434" s="1848"/>
      <c r="AX434" s="1848"/>
      <c r="AY434" s="1848"/>
      <c r="AZ434" s="1848"/>
      <c r="BA434" s="1848"/>
      <c r="BB434" s="1848"/>
      <c r="BC434" s="1848"/>
      <c r="BD434" s="1848"/>
      <c r="BE434" s="1848"/>
      <c r="BF434" s="1848"/>
      <c r="BG434" s="1848"/>
      <c r="BH434" s="1848"/>
      <c r="BI434" s="1848"/>
      <c r="BJ434" s="1848"/>
      <c r="BK434" s="1848"/>
      <c r="BL434" s="1848"/>
      <c r="BM434" s="1848"/>
      <c r="BN434" s="1848"/>
      <c r="BO434" s="1848"/>
      <c r="BP434" s="1848"/>
      <c r="BQ434" s="1848"/>
      <c r="BR434" s="1848"/>
      <c r="BS434" s="1848"/>
      <c r="BT434" s="1848"/>
      <c r="BU434" s="1848"/>
      <c r="BV434" s="1848"/>
      <c r="BW434" s="1848"/>
      <c r="BX434" s="1848"/>
      <c r="BY434" s="1848"/>
      <c r="BZ434" s="1848"/>
      <c r="CA434" s="1848"/>
      <c r="CB434" s="1848"/>
      <c r="CC434" s="1848"/>
      <c r="CD434" s="1848"/>
      <c r="CE434" s="1848"/>
      <c r="CF434" s="1848"/>
      <c r="CG434" s="1848"/>
      <c r="CH434" s="1848"/>
      <c r="CJ434" s="1848"/>
      <c r="CK434" s="1848"/>
      <c r="CL434" s="1848"/>
      <c r="CM434" s="1848"/>
      <c r="CN434" s="1848"/>
      <c r="CO434" s="1848"/>
      <c r="CP434" s="1848"/>
      <c r="CQ434" s="1848"/>
    </row>
    <row r="435" spans="2:95">
      <c r="B435" s="1"/>
      <c r="C435" s="1"/>
      <c r="D435" s="1"/>
      <c r="E435" s="1"/>
      <c r="F435" s="1848"/>
      <c r="G435" s="1"/>
      <c r="H435" s="1"/>
      <c r="I435" s="1"/>
      <c r="J435" s="1"/>
      <c r="K435" s="1848"/>
      <c r="L435" s="1848"/>
      <c r="M435" s="1848"/>
      <c r="N435" s="1848"/>
      <c r="O435" s="1848"/>
      <c r="P435" s="1848"/>
      <c r="Q435" s="1848"/>
      <c r="R435" s="1848"/>
      <c r="S435" s="1848"/>
      <c r="T435" s="1848"/>
      <c r="U435" s="1848"/>
      <c r="V435" s="1848"/>
      <c r="W435" s="1848"/>
      <c r="X435" s="1848"/>
      <c r="Y435" s="1848"/>
      <c r="Z435" s="1848"/>
      <c r="AA435" s="1848"/>
      <c r="AB435" s="1848"/>
      <c r="AC435" s="1848"/>
      <c r="AD435" s="1848"/>
      <c r="AE435" s="1848"/>
      <c r="AF435" s="1848"/>
      <c r="AG435" s="1848"/>
      <c r="AH435" s="1848"/>
      <c r="AI435" s="1848"/>
      <c r="AJ435" s="1848"/>
      <c r="AK435" s="1848"/>
      <c r="AL435" s="1848"/>
      <c r="AM435" s="1848"/>
      <c r="AN435" s="1848"/>
      <c r="AO435" s="1848"/>
      <c r="AP435" s="1848"/>
      <c r="AQ435" s="1848"/>
      <c r="AR435" s="1848"/>
      <c r="AS435" s="1848"/>
      <c r="AT435" s="1848"/>
      <c r="AU435" s="1848"/>
      <c r="AV435" s="1848"/>
      <c r="AW435" s="1848"/>
      <c r="AX435" s="1848"/>
      <c r="AY435" s="1848"/>
      <c r="AZ435" s="1848"/>
      <c r="BA435" s="1848"/>
      <c r="BB435" s="1848"/>
      <c r="BC435" s="1848"/>
      <c r="BD435" s="1848"/>
      <c r="BE435" s="1848"/>
      <c r="BF435" s="1848"/>
      <c r="BG435" s="1848"/>
      <c r="BH435" s="1848"/>
      <c r="BI435" s="1848"/>
      <c r="BJ435" s="1848"/>
      <c r="BK435" s="1848"/>
      <c r="BL435" s="1848"/>
      <c r="BM435" s="1848"/>
      <c r="BN435" s="1848"/>
      <c r="BO435" s="1848"/>
      <c r="BP435" s="1848"/>
      <c r="BQ435" s="1848"/>
      <c r="BR435" s="1848"/>
      <c r="BS435" s="1848"/>
      <c r="BT435" s="1848"/>
      <c r="BU435" s="1848"/>
      <c r="BV435" s="1848"/>
      <c r="BW435" s="1848"/>
      <c r="BX435" s="1848"/>
      <c r="BY435" s="1848"/>
      <c r="BZ435" s="1848"/>
      <c r="CA435" s="1848"/>
      <c r="CB435" s="1848"/>
      <c r="CC435" s="1848"/>
      <c r="CD435" s="1848"/>
      <c r="CE435" s="1848"/>
      <c r="CF435" s="1848"/>
      <c r="CG435" s="1848"/>
      <c r="CH435" s="1848"/>
      <c r="CJ435" s="1848"/>
      <c r="CK435" s="1848"/>
      <c r="CL435" s="1848"/>
      <c r="CM435" s="1848"/>
      <c r="CN435" s="1848"/>
      <c r="CO435" s="1848"/>
      <c r="CP435" s="1848"/>
      <c r="CQ435" s="1848"/>
    </row>
    <row r="436" spans="2:95">
      <c r="B436" s="1"/>
      <c r="C436" s="1"/>
      <c r="D436" s="1"/>
      <c r="E436" s="1"/>
      <c r="F436" s="1848"/>
      <c r="G436" s="1"/>
      <c r="H436" s="1"/>
      <c r="I436" s="1"/>
      <c r="J436" s="1"/>
      <c r="K436" s="1848"/>
      <c r="L436" s="1848"/>
      <c r="M436" s="1848"/>
      <c r="N436" s="1848"/>
      <c r="O436" s="1848"/>
      <c r="P436" s="1848"/>
      <c r="Q436" s="1848"/>
      <c r="R436" s="1848"/>
      <c r="S436" s="1848"/>
      <c r="T436" s="1848"/>
      <c r="U436" s="1848"/>
      <c r="V436" s="1848"/>
      <c r="W436" s="1848"/>
      <c r="X436" s="1848"/>
      <c r="Y436" s="1848"/>
      <c r="Z436" s="1848"/>
      <c r="AA436" s="1848"/>
      <c r="AB436" s="1848"/>
      <c r="AC436" s="1848"/>
      <c r="AD436" s="1848"/>
      <c r="AE436" s="1848"/>
      <c r="AF436" s="1848"/>
      <c r="AG436" s="1848"/>
      <c r="AH436" s="1848"/>
      <c r="AI436" s="1848"/>
      <c r="AJ436" s="1848"/>
      <c r="AK436" s="1848"/>
      <c r="AL436" s="1848"/>
      <c r="AM436" s="1848"/>
      <c r="AN436" s="1848"/>
      <c r="AO436" s="1848"/>
      <c r="AP436" s="1848"/>
      <c r="AQ436" s="1848"/>
      <c r="AR436" s="1848"/>
      <c r="AS436" s="1848"/>
      <c r="AT436" s="1848"/>
      <c r="AU436" s="1848"/>
      <c r="AV436" s="1848"/>
      <c r="AW436" s="1848"/>
      <c r="AX436" s="1848"/>
      <c r="AY436" s="1848"/>
      <c r="AZ436" s="1848"/>
      <c r="BA436" s="1848"/>
      <c r="BB436" s="1848"/>
      <c r="BC436" s="1848"/>
      <c r="BD436" s="1848"/>
      <c r="BE436" s="1848"/>
      <c r="BF436" s="1848"/>
      <c r="BG436" s="1848"/>
      <c r="BH436" s="1848"/>
      <c r="BI436" s="1848"/>
      <c r="BJ436" s="1848"/>
      <c r="BK436" s="1848"/>
      <c r="BL436" s="1848"/>
      <c r="BM436" s="1848"/>
      <c r="BN436" s="1848"/>
      <c r="BO436" s="1848"/>
      <c r="BP436" s="1848"/>
      <c r="BQ436" s="1848"/>
      <c r="BR436" s="1848"/>
      <c r="BS436" s="1848"/>
      <c r="BT436" s="1848"/>
      <c r="BU436" s="1848"/>
      <c r="BV436" s="1848"/>
      <c r="BW436" s="1848"/>
      <c r="BX436" s="1848"/>
      <c r="BY436" s="1848"/>
      <c r="BZ436" s="1848"/>
      <c r="CA436" s="1848"/>
      <c r="CB436" s="1848"/>
      <c r="CC436" s="1848"/>
      <c r="CD436" s="1848"/>
      <c r="CE436" s="1848"/>
      <c r="CF436" s="1848"/>
      <c r="CG436" s="1848"/>
      <c r="CH436" s="1848"/>
      <c r="CJ436" s="1848"/>
      <c r="CK436" s="1848"/>
      <c r="CL436" s="1848"/>
      <c r="CM436" s="1848"/>
      <c r="CN436" s="1848"/>
      <c r="CO436" s="1848"/>
      <c r="CP436" s="1848"/>
      <c r="CQ436" s="1848"/>
    </row>
    <row r="437" spans="2:95">
      <c r="B437" s="1"/>
      <c r="C437" s="1"/>
      <c r="D437" s="1"/>
      <c r="E437" s="1"/>
      <c r="F437" s="1848"/>
      <c r="G437" s="1"/>
      <c r="H437" s="1"/>
      <c r="I437" s="1"/>
      <c r="J437" s="1"/>
      <c r="K437" s="1848"/>
      <c r="L437" s="1848"/>
      <c r="M437" s="1848"/>
      <c r="N437" s="1848"/>
      <c r="O437" s="1848"/>
      <c r="P437" s="1848"/>
      <c r="Q437" s="1848"/>
      <c r="R437" s="1848"/>
      <c r="S437" s="1848"/>
      <c r="T437" s="1848"/>
      <c r="U437" s="1848"/>
      <c r="V437" s="1848"/>
      <c r="W437" s="1848"/>
      <c r="X437" s="1848"/>
      <c r="Y437" s="1848"/>
      <c r="Z437" s="1848"/>
      <c r="AA437" s="1848"/>
      <c r="AB437" s="1848"/>
      <c r="AC437" s="1848"/>
      <c r="AD437" s="1848"/>
      <c r="AE437" s="1848"/>
      <c r="AF437" s="1848"/>
      <c r="AG437" s="1848"/>
      <c r="AH437" s="1848"/>
      <c r="AI437" s="1848"/>
      <c r="AJ437" s="1848"/>
      <c r="AK437" s="1848"/>
      <c r="AL437" s="1848"/>
      <c r="AM437" s="1848"/>
      <c r="AN437" s="1848"/>
      <c r="AO437" s="1848"/>
      <c r="AP437" s="1848"/>
      <c r="AQ437" s="1848"/>
      <c r="AR437" s="1848"/>
      <c r="AS437" s="1848"/>
      <c r="AT437" s="1848"/>
      <c r="AU437" s="1848"/>
      <c r="AV437" s="1848"/>
      <c r="AW437" s="1848"/>
      <c r="AX437" s="1848"/>
      <c r="AY437" s="1848"/>
      <c r="AZ437" s="1848"/>
      <c r="BA437" s="1848"/>
      <c r="BB437" s="1848"/>
      <c r="BC437" s="1848"/>
      <c r="BD437" s="1848"/>
      <c r="BE437" s="1848"/>
      <c r="BF437" s="1848"/>
      <c r="BG437" s="1848"/>
      <c r="BH437" s="1848"/>
      <c r="BI437" s="1848"/>
      <c r="BJ437" s="1848"/>
      <c r="BK437" s="1848"/>
      <c r="BL437" s="1848"/>
      <c r="BM437" s="1848"/>
      <c r="BN437" s="1848"/>
      <c r="BO437" s="1848"/>
      <c r="BP437" s="1848"/>
      <c r="BQ437" s="1848"/>
      <c r="BR437" s="1848"/>
      <c r="BS437" s="1848"/>
      <c r="BT437" s="1848"/>
      <c r="BU437" s="1848"/>
      <c r="BV437" s="1848"/>
      <c r="BW437" s="1848"/>
      <c r="BX437" s="1848"/>
      <c r="BY437" s="1848"/>
      <c r="BZ437" s="1848"/>
      <c r="CA437" s="1848"/>
      <c r="CB437" s="1848"/>
      <c r="CC437" s="1848"/>
      <c r="CD437" s="1848"/>
      <c r="CE437" s="1848"/>
      <c r="CF437" s="1848"/>
      <c r="CG437" s="1848"/>
      <c r="CH437" s="1848"/>
      <c r="CJ437" s="1848"/>
      <c r="CK437" s="1848"/>
      <c r="CL437" s="1848"/>
      <c r="CM437" s="1848"/>
      <c r="CN437" s="1848"/>
      <c r="CO437" s="1848"/>
      <c r="CP437" s="1848"/>
      <c r="CQ437" s="1848"/>
    </row>
    <row r="438" spans="2:95">
      <c r="B438" s="1"/>
      <c r="C438" s="1"/>
      <c r="D438" s="1"/>
      <c r="E438" s="1"/>
      <c r="F438" s="1848"/>
      <c r="G438" s="1"/>
      <c r="H438" s="1"/>
      <c r="I438" s="1"/>
      <c r="J438" s="1"/>
      <c r="K438" s="1848"/>
      <c r="L438" s="1848"/>
      <c r="M438" s="1848"/>
      <c r="N438" s="1848"/>
      <c r="O438" s="1848"/>
      <c r="P438" s="1848"/>
      <c r="Q438" s="1848"/>
      <c r="R438" s="1848"/>
      <c r="S438" s="1848"/>
      <c r="T438" s="1848"/>
      <c r="U438" s="1848"/>
      <c r="V438" s="1848"/>
      <c r="W438" s="1848"/>
      <c r="X438" s="1848"/>
      <c r="Y438" s="1848"/>
      <c r="Z438" s="1848"/>
      <c r="AA438" s="1848"/>
      <c r="AB438" s="1848"/>
      <c r="AC438" s="1848"/>
      <c r="AD438" s="1848"/>
      <c r="AE438" s="1848"/>
      <c r="AF438" s="1848"/>
      <c r="AG438" s="1848"/>
      <c r="AH438" s="1848"/>
      <c r="AI438" s="1848"/>
      <c r="AJ438" s="1848"/>
      <c r="AK438" s="1848"/>
      <c r="AL438" s="1848"/>
      <c r="AM438" s="1848"/>
      <c r="AN438" s="1848"/>
      <c r="AO438" s="1848"/>
      <c r="AP438" s="1848"/>
      <c r="AQ438" s="1848"/>
      <c r="AR438" s="1848"/>
      <c r="AS438" s="1848"/>
      <c r="AT438" s="1848"/>
      <c r="AU438" s="1848"/>
      <c r="AV438" s="1848"/>
      <c r="AW438" s="1848"/>
      <c r="AX438" s="1848"/>
      <c r="AY438" s="1848"/>
      <c r="AZ438" s="1848"/>
      <c r="BA438" s="1848"/>
      <c r="BB438" s="1848"/>
      <c r="BC438" s="1848"/>
      <c r="BD438" s="1848"/>
      <c r="BE438" s="1848"/>
      <c r="BF438" s="1848"/>
      <c r="BG438" s="1848"/>
      <c r="BH438" s="1848"/>
      <c r="BI438" s="1848"/>
      <c r="BJ438" s="1848"/>
      <c r="BK438" s="1848"/>
      <c r="BL438" s="1848"/>
      <c r="BM438" s="1848"/>
      <c r="BN438" s="1848"/>
      <c r="BO438" s="1848"/>
      <c r="BP438" s="1848"/>
      <c r="BQ438" s="1848"/>
      <c r="BR438" s="1848"/>
      <c r="BS438" s="1848"/>
      <c r="BT438" s="1848"/>
      <c r="BU438" s="1848"/>
      <c r="BV438" s="1848"/>
      <c r="BW438" s="1848"/>
      <c r="BX438" s="1848"/>
      <c r="BY438" s="1848"/>
      <c r="BZ438" s="1848"/>
      <c r="CA438" s="1848"/>
      <c r="CB438" s="1848"/>
      <c r="CC438" s="1848"/>
      <c r="CD438" s="1848"/>
      <c r="CE438" s="1848"/>
      <c r="CF438" s="1848"/>
      <c r="CG438" s="1848"/>
      <c r="CH438" s="1848"/>
      <c r="CJ438" s="1848"/>
      <c r="CK438" s="1848"/>
      <c r="CL438" s="1848"/>
      <c r="CM438" s="1848"/>
      <c r="CN438" s="1848"/>
      <c r="CO438" s="1848"/>
      <c r="CP438" s="1848"/>
      <c r="CQ438" s="1848"/>
    </row>
    <row r="439" spans="2:95">
      <c r="B439" s="1"/>
      <c r="C439" s="1"/>
      <c r="D439" s="1"/>
      <c r="E439" s="1"/>
      <c r="F439" s="1848"/>
      <c r="G439" s="1"/>
      <c r="H439" s="1"/>
      <c r="I439" s="1"/>
      <c r="J439" s="1"/>
      <c r="K439" s="1848"/>
      <c r="L439" s="1848"/>
      <c r="M439" s="1848"/>
      <c r="N439" s="1848"/>
      <c r="O439" s="1848"/>
      <c r="P439" s="1848"/>
      <c r="Q439" s="1848"/>
      <c r="R439" s="1848"/>
      <c r="S439" s="1848"/>
      <c r="T439" s="1848"/>
      <c r="U439" s="1848"/>
      <c r="V439" s="1848"/>
      <c r="W439" s="1848"/>
      <c r="X439" s="1848"/>
      <c r="Y439" s="1848"/>
      <c r="Z439" s="1848"/>
      <c r="AA439" s="1848"/>
      <c r="AB439" s="1848"/>
      <c r="AC439" s="1848"/>
      <c r="AD439" s="1848"/>
      <c r="AE439" s="1848"/>
      <c r="AF439" s="1848"/>
      <c r="AG439" s="1848"/>
      <c r="AH439" s="1848"/>
      <c r="AI439" s="1848"/>
      <c r="AJ439" s="1848"/>
      <c r="AK439" s="1848"/>
      <c r="AL439" s="1848"/>
      <c r="AM439" s="1848"/>
      <c r="AN439" s="1848"/>
      <c r="AO439" s="1848"/>
      <c r="AP439" s="1848"/>
      <c r="AQ439" s="1848"/>
      <c r="AR439" s="1848"/>
      <c r="AS439" s="1848"/>
      <c r="AT439" s="1848"/>
      <c r="AU439" s="1848"/>
      <c r="AV439" s="1848"/>
      <c r="AW439" s="1848"/>
      <c r="AX439" s="1848"/>
      <c r="AY439" s="1848"/>
      <c r="AZ439" s="1848"/>
      <c r="BA439" s="1848"/>
      <c r="BB439" s="1848"/>
      <c r="BC439" s="1848"/>
      <c r="BD439" s="1848"/>
      <c r="BE439" s="1848"/>
      <c r="BF439" s="1848"/>
      <c r="BG439" s="1848"/>
      <c r="BH439" s="1848"/>
      <c r="BI439" s="1848"/>
      <c r="BJ439" s="1848"/>
      <c r="BK439" s="1848"/>
      <c r="BL439" s="1848"/>
      <c r="BM439" s="1848"/>
      <c r="BN439" s="1848"/>
      <c r="BO439" s="1848"/>
      <c r="BP439" s="1848"/>
      <c r="BQ439" s="1848"/>
      <c r="BR439" s="1848"/>
      <c r="BS439" s="1848"/>
      <c r="BT439" s="1848"/>
      <c r="BU439" s="1848"/>
      <c r="BV439" s="1848"/>
      <c r="BW439" s="1848"/>
      <c r="BX439" s="1848"/>
      <c r="BY439" s="1848"/>
      <c r="BZ439" s="1848"/>
      <c r="CA439" s="1848"/>
      <c r="CB439" s="1848"/>
      <c r="CC439" s="1848"/>
      <c r="CD439" s="1848"/>
      <c r="CE439" s="1848"/>
      <c r="CF439" s="1848"/>
      <c r="CG439" s="1848"/>
      <c r="CH439" s="1848"/>
      <c r="CJ439" s="1848"/>
      <c r="CK439" s="1848"/>
      <c r="CL439" s="1848"/>
      <c r="CM439" s="1848"/>
      <c r="CN439" s="1848"/>
      <c r="CO439" s="1848"/>
      <c r="CP439" s="1848"/>
      <c r="CQ439" s="1848"/>
    </row>
    <row r="440" spans="2:95">
      <c r="B440" s="1"/>
      <c r="C440" s="1"/>
      <c r="D440" s="1"/>
      <c r="E440" s="1"/>
      <c r="F440" s="1848"/>
      <c r="G440" s="1"/>
      <c r="H440" s="1"/>
      <c r="I440" s="1"/>
      <c r="J440" s="1"/>
      <c r="K440" s="1848"/>
      <c r="L440" s="1848"/>
      <c r="M440" s="1848"/>
      <c r="N440" s="1848"/>
      <c r="O440" s="1848"/>
      <c r="P440" s="1848"/>
      <c r="Q440" s="1848"/>
      <c r="R440" s="1848"/>
      <c r="S440" s="1848"/>
      <c r="T440" s="1848"/>
      <c r="U440" s="1848"/>
      <c r="V440" s="1848"/>
      <c r="W440" s="1848"/>
      <c r="X440" s="1848"/>
      <c r="Y440" s="1848"/>
      <c r="Z440" s="1848"/>
      <c r="AA440" s="1848"/>
      <c r="AB440" s="1848"/>
      <c r="AC440" s="1848"/>
      <c r="AD440" s="1848"/>
      <c r="AE440" s="1848"/>
      <c r="AF440" s="1848"/>
      <c r="AG440" s="1848"/>
      <c r="AH440" s="1848"/>
      <c r="AI440" s="1848"/>
      <c r="AJ440" s="1848"/>
      <c r="AK440" s="1848"/>
      <c r="AL440" s="1848"/>
      <c r="AM440" s="1848"/>
      <c r="AN440" s="1848"/>
      <c r="AO440" s="1848"/>
      <c r="AP440" s="1848"/>
      <c r="AQ440" s="1848"/>
      <c r="AR440" s="1848"/>
      <c r="AS440" s="1848"/>
      <c r="AT440" s="1848"/>
      <c r="AU440" s="1848"/>
      <c r="AV440" s="1848"/>
      <c r="AW440" s="1848"/>
      <c r="AX440" s="1848"/>
      <c r="AY440" s="1848"/>
      <c r="AZ440" s="1848"/>
      <c r="BA440" s="1848"/>
      <c r="BB440" s="1848"/>
      <c r="BC440" s="1848"/>
      <c r="BD440" s="1848"/>
      <c r="BE440" s="1848"/>
      <c r="BF440" s="1848"/>
      <c r="BG440" s="1848"/>
      <c r="BH440" s="1848"/>
      <c r="BI440" s="1848"/>
      <c r="BJ440" s="1848"/>
      <c r="BK440" s="1848"/>
      <c r="BL440" s="1848"/>
      <c r="BM440" s="1848"/>
      <c r="BN440" s="1848"/>
      <c r="BO440" s="1848"/>
      <c r="BP440" s="1848"/>
      <c r="BQ440" s="1848"/>
      <c r="BR440" s="1848"/>
      <c r="BS440" s="1848"/>
      <c r="BT440" s="1848"/>
      <c r="BU440" s="1848"/>
      <c r="BV440" s="1848"/>
      <c r="BW440" s="1848"/>
      <c r="BX440" s="1848"/>
      <c r="BY440" s="1848"/>
      <c r="BZ440" s="1848"/>
      <c r="CA440" s="1848"/>
      <c r="CB440" s="1848"/>
      <c r="CC440" s="1848"/>
      <c r="CD440" s="1848"/>
      <c r="CE440" s="1848"/>
      <c r="CF440" s="1848"/>
      <c r="CG440" s="1848"/>
      <c r="CH440" s="1848"/>
      <c r="CJ440" s="1848"/>
      <c r="CK440" s="1848"/>
      <c r="CL440" s="1848"/>
      <c r="CM440" s="1848"/>
      <c r="CN440" s="1848"/>
      <c r="CO440" s="1848"/>
      <c r="CP440" s="1848"/>
      <c r="CQ440" s="1848"/>
    </row>
    <row r="441" spans="2:95">
      <c r="B441" s="1"/>
      <c r="C441" s="1"/>
      <c r="D441" s="1"/>
      <c r="E441" s="1"/>
      <c r="F441" s="1848"/>
      <c r="G441" s="1"/>
      <c r="H441" s="1"/>
      <c r="I441" s="1"/>
      <c r="J441" s="1"/>
      <c r="K441" s="1848"/>
      <c r="L441" s="1848"/>
      <c r="M441" s="1848"/>
      <c r="N441" s="1848"/>
      <c r="O441" s="1848"/>
      <c r="P441" s="1848"/>
      <c r="Q441" s="1848"/>
      <c r="R441" s="1848"/>
      <c r="S441" s="1848"/>
      <c r="T441" s="1848"/>
      <c r="U441" s="1848"/>
      <c r="V441" s="1848"/>
      <c r="W441" s="1848"/>
      <c r="X441" s="1848"/>
      <c r="Y441" s="1848"/>
      <c r="Z441" s="1848"/>
      <c r="AA441" s="1848"/>
      <c r="AB441" s="1848"/>
      <c r="AC441" s="1848"/>
      <c r="AD441" s="1848"/>
      <c r="AE441" s="1848"/>
      <c r="AF441" s="1848"/>
      <c r="AG441" s="1848"/>
      <c r="AH441" s="1848"/>
      <c r="AI441" s="1848"/>
      <c r="AJ441" s="1848"/>
      <c r="AK441" s="1848"/>
      <c r="AL441" s="1848"/>
      <c r="AM441" s="1848"/>
      <c r="AN441" s="1848"/>
      <c r="AO441" s="1848"/>
      <c r="AP441" s="1848"/>
      <c r="AQ441" s="1848"/>
      <c r="AR441" s="1848"/>
      <c r="AS441" s="1848"/>
      <c r="AT441" s="1848"/>
      <c r="AU441" s="1848"/>
      <c r="AV441" s="1848"/>
      <c r="AW441" s="1848"/>
      <c r="AX441" s="1848"/>
      <c r="AY441" s="1848"/>
      <c r="AZ441" s="1848"/>
      <c r="BA441" s="1848"/>
      <c r="BB441" s="1848"/>
      <c r="BC441" s="1848"/>
      <c r="BD441" s="1848"/>
      <c r="BE441" s="1848"/>
      <c r="BF441" s="1848"/>
      <c r="BG441" s="1848"/>
      <c r="BH441" s="1848"/>
      <c r="BI441" s="1848"/>
      <c r="BJ441" s="1848"/>
      <c r="BK441" s="1848"/>
      <c r="BL441" s="1848"/>
      <c r="BM441" s="1848"/>
      <c r="BN441" s="1848"/>
      <c r="BO441" s="1848"/>
      <c r="BP441" s="1848"/>
      <c r="BQ441" s="1848"/>
      <c r="BR441" s="1848"/>
      <c r="BS441" s="1848"/>
      <c r="BT441" s="1848"/>
      <c r="BU441" s="1848"/>
      <c r="BV441" s="1848"/>
      <c r="BW441" s="1848"/>
      <c r="BX441" s="1848"/>
      <c r="BY441" s="1848"/>
      <c r="BZ441" s="1848"/>
      <c r="CA441" s="1848"/>
      <c r="CB441" s="1848"/>
      <c r="CC441" s="1848"/>
      <c r="CD441" s="1848"/>
      <c r="CE441" s="1848"/>
      <c r="CF441" s="1848"/>
      <c r="CG441" s="1848"/>
      <c r="CH441" s="1848"/>
      <c r="CJ441" s="1848"/>
      <c r="CK441" s="1848"/>
      <c r="CL441" s="1848"/>
      <c r="CM441" s="1848"/>
      <c r="CN441" s="1848"/>
      <c r="CO441" s="1848"/>
      <c r="CP441" s="1848"/>
      <c r="CQ441" s="1848"/>
    </row>
    <row r="442" spans="2:95">
      <c r="B442" s="1"/>
      <c r="C442" s="1"/>
      <c r="D442" s="1"/>
      <c r="E442" s="1"/>
      <c r="F442" s="1848"/>
      <c r="G442" s="1"/>
      <c r="H442" s="1"/>
      <c r="I442" s="1"/>
      <c r="J442" s="1"/>
      <c r="K442" s="1848"/>
      <c r="L442" s="1848"/>
      <c r="M442" s="1848"/>
      <c r="N442" s="1848"/>
      <c r="O442" s="1848"/>
      <c r="P442" s="1848"/>
      <c r="Q442" s="1848"/>
      <c r="R442" s="1848"/>
      <c r="S442" s="1848"/>
      <c r="T442" s="1848"/>
      <c r="U442" s="1848"/>
      <c r="V442" s="1848"/>
      <c r="W442" s="1848"/>
      <c r="X442" s="1848"/>
      <c r="Y442" s="1848"/>
      <c r="Z442" s="1848"/>
      <c r="AA442" s="1848"/>
      <c r="AB442" s="1848"/>
      <c r="AC442" s="1848"/>
      <c r="AD442" s="1848"/>
      <c r="AE442" s="1848"/>
      <c r="AF442" s="1848"/>
      <c r="AG442" s="1848"/>
      <c r="AH442" s="1848"/>
      <c r="AI442" s="1848"/>
      <c r="AJ442" s="1848"/>
      <c r="AK442" s="1848"/>
      <c r="AL442" s="1848"/>
      <c r="AM442" s="1848"/>
      <c r="AN442" s="1848"/>
      <c r="AO442" s="1848"/>
      <c r="AP442" s="1848"/>
      <c r="AQ442" s="1848"/>
      <c r="AR442" s="1848"/>
      <c r="AS442" s="1848"/>
      <c r="AT442" s="1848"/>
      <c r="AU442" s="1848"/>
      <c r="AV442" s="1848"/>
      <c r="AW442" s="1848"/>
      <c r="AX442" s="1848"/>
      <c r="AY442" s="1848"/>
      <c r="AZ442" s="1848"/>
      <c r="BA442" s="1848"/>
      <c r="BB442" s="1848"/>
      <c r="BC442" s="1848"/>
      <c r="BD442" s="1848"/>
      <c r="BE442" s="1848"/>
      <c r="BF442" s="1848"/>
      <c r="BG442" s="1848"/>
      <c r="BH442" s="1848"/>
      <c r="BI442" s="1848"/>
      <c r="BJ442" s="1848"/>
      <c r="BK442" s="1848"/>
      <c r="BL442" s="1848"/>
      <c r="BM442" s="1848"/>
      <c r="BN442" s="1848"/>
      <c r="BO442" s="1848"/>
      <c r="BP442" s="1848"/>
      <c r="BQ442" s="1848"/>
      <c r="BR442" s="1848"/>
      <c r="BS442" s="1848"/>
      <c r="BT442" s="1848"/>
      <c r="BU442" s="1848"/>
      <c r="BV442" s="1848"/>
      <c r="BW442" s="1848"/>
      <c r="BX442" s="1848"/>
      <c r="BY442" s="1848"/>
      <c r="BZ442" s="1848"/>
      <c r="CA442" s="1848"/>
      <c r="CB442" s="1848"/>
      <c r="CC442" s="1848"/>
      <c r="CD442" s="1848"/>
      <c r="CE442" s="1848"/>
      <c r="CF442" s="1848"/>
      <c r="CG442" s="1848"/>
      <c r="CH442" s="1848"/>
      <c r="CJ442" s="1848"/>
      <c r="CK442" s="1848"/>
      <c r="CL442" s="1848"/>
      <c r="CM442" s="1848"/>
      <c r="CN442" s="1848"/>
      <c r="CO442" s="1848"/>
      <c r="CP442" s="1848"/>
      <c r="CQ442" s="1848"/>
    </row>
    <row r="443" spans="2:95">
      <c r="B443" s="1"/>
      <c r="C443" s="1"/>
      <c r="D443" s="1"/>
      <c r="E443" s="1"/>
      <c r="F443" s="1848"/>
      <c r="G443" s="1"/>
      <c r="H443" s="1"/>
      <c r="I443" s="1"/>
      <c r="J443" s="1"/>
      <c r="K443" s="1848"/>
      <c r="L443" s="1848"/>
      <c r="M443" s="1848"/>
      <c r="N443" s="1848"/>
      <c r="O443" s="1848"/>
      <c r="P443" s="1848"/>
      <c r="Q443" s="1848"/>
      <c r="R443" s="1848"/>
      <c r="S443" s="1848"/>
      <c r="T443" s="1848"/>
      <c r="U443" s="1848"/>
      <c r="V443" s="1848"/>
      <c r="W443" s="1848"/>
      <c r="X443" s="1848"/>
      <c r="Y443" s="1848"/>
      <c r="Z443" s="1848"/>
      <c r="AA443" s="1848"/>
      <c r="AB443" s="1848"/>
      <c r="AC443" s="1848"/>
      <c r="AD443" s="1848"/>
      <c r="AE443" s="1848"/>
      <c r="AF443" s="1848"/>
      <c r="AG443" s="1848"/>
      <c r="AH443" s="1848"/>
      <c r="AI443" s="1848"/>
      <c r="AJ443" s="1848"/>
      <c r="AK443" s="1848"/>
      <c r="AL443" s="1848"/>
      <c r="AM443" s="1848"/>
      <c r="AN443" s="1848"/>
      <c r="AO443" s="1848"/>
      <c r="AP443" s="1848"/>
      <c r="AQ443" s="1848"/>
      <c r="AR443" s="1848"/>
      <c r="AS443" s="1848"/>
      <c r="AT443" s="1848"/>
      <c r="AU443" s="1848"/>
      <c r="AV443" s="1848"/>
      <c r="AW443" s="1848"/>
      <c r="AX443" s="1848"/>
      <c r="AY443" s="1848"/>
      <c r="AZ443" s="1848"/>
      <c r="BA443" s="1848"/>
      <c r="BB443" s="1848"/>
      <c r="BC443" s="1848"/>
      <c r="BD443" s="1848"/>
      <c r="BE443" s="1848"/>
      <c r="BF443" s="1848"/>
      <c r="BG443" s="1848"/>
      <c r="BH443" s="1848"/>
      <c r="BI443" s="1848"/>
      <c r="BJ443" s="1848"/>
      <c r="BK443" s="1848"/>
      <c r="BL443" s="1848"/>
      <c r="BM443" s="1848"/>
      <c r="BN443" s="1848"/>
      <c r="BO443" s="1848"/>
      <c r="BP443" s="1848"/>
      <c r="BQ443" s="1848"/>
      <c r="BR443" s="1848"/>
      <c r="BS443" s="1848"/>
      <c r="BT443" s="1848"/>
      <c r="BU443" s="1848"/>
      <c r="BV443" s="1848"/>
      <c r="BW443" s="1848"/>
      <c r="BX443" s="1848"/>
      <c r="BY443" s="1848"/>
      <c r="BZ443" s="1848"/>
      <c r="CA443" s="1848"/>
      <c r="CB443" s="1848"/>
      <c r="CC443" s="1848"/>
      <c r="CD443" s="1848"/>
      <c r="CE443" s="1848"/>
      <c r="CF443" s="1848"/>
      <c r="CG443" s="1848"/>
      <c r="CH443" s="1848"/>
      <c r="CJ443" s="1848"/>
      <c r="CK443" s="1848"/>
      <c r="CL443" s="1848"/>
      <c r="CM443" s="1848"/>
      <c r="CN443" s="1848"/>
      <c r="CO443" s="1848"/>
      <c r="CP443" s="1848"/>
      <c r="CQ443" s="1848"/>
    </row>
    <row r="444" spans="2:95">
      <c r="B444" s="1"/>
      <c r="C444" s="1"/>
      <c r="D444" s="1"/>
      <c r="E444" s="1"/>
      <c r="F444" s="1848"/>
      <c r="G444" s="1"/>
      <c r="H444" s="1"/>
      <c r="I444" s="1"/>
      <c r="J444" s="1"/>
      <c r="K444" s="1848"/>
      <c r="L444" s="1848"/>
      <c r="M444" s="1848"/>
      <c r="N444" s="1848"/>
      <c r="O444" s="1848"/>
      <c r="P444" s="1848"/>
      <c r="Q444" s="1848"/>
      <c r="R444" s="1848"/>
      <c r="S444" s="1848"/>
      <c r="T444" s="1848"/>
      <c r="U444" s="1848"/>
      <c r="V444" s="1848"/>
      <c r="W444" s="1848"/>
      <c r="X444" s="1848"/>
      <c r="Y444" s="1848"/>
      <c r="Z444" s="1848"/>
      <c r="AA444" s="1848"/>
      <c r="AB444" s="1848"/>
      <c r="AC444" s="1848"/>
      <c r="AD444" s="1848"/>
      <c r="AE444" s="1848"/>
      <c r="AF444" s="1848"/>
      <c r="AG444" s="1848"/>
      <c r="AH444" s="1848"/>
      <c r="AI444" s="1848"/>
      <c r="AJ444" s="1848"/>
      <c r="AK444" s="1848"/>
      <c r="AL444" s="1848"/>
      <c r="AM444" s="1848"/>
      <c r="AN444" s="1848"/>
      <c r="AO444" s="1848"/>
      <c r="AP444" s="1848"/>
      <c r="AQ444" s="1848"/>
      <c r="AR444" s="1848"/>
      <c r="AS444" s="1848"/>
      <c r="AT444" s="1848"/>
      <c r="AU444" s="1848"/>
      <c r="AV444" s="1848"/>
      <c r="AW444" s="1848"/>
      <c r="AX444" s="1848"/>
      <c r="AY444" s="1848"/>
      <c r="AZ444" s="1848"/>
      <c r="BA444" s="1848"/>
      <c r="BB444" s="1848"/>
      <c r="BC444" s="1848"/>
      <c r="BD444" s="1848"/>
      <c r="BE444" s="1848"/>
      <c r="BF444" s="1848"/>
      <c r="BG444" s="1848"/>
      <c r="BH444" s="1848"/>
      <c r="BI444" s="1848"/>
      <c r="BJ444" s="1848"/>
      <c r="BK444" s="1848"/>
      <c r="BL444" s="1848"/>
      <c r="BM444" s="1848"/>
      <c r="BN444" s="1848"/>
      <c r="BO444" s="1848"/>
      <c r="BP444" s="1848"/>
      <c r="BQ444" s="1848"/>
      <c r="BR444" s="1848"/>
      <c r="BS444" s="1848"/>
      <c r="BT444" s="1848"/>
      <c r="BU444" s="1848"/>
      <c r="BV444" s="1848"/>
      <c r="BW444" s="1848"/>
      <c r="BX444" s="1848"/>
      <c r="BY444" s="1848"/>
      <c r="BZ444" s="1848"/>
      <c r="CA444" s="1848"/>
      <c r="CB444" s="1848"/>
      <c r="CC444" s="1848"/>
      <c r="CD444" s="1848"/>
      <c r="CE444" s="1848"/>
      <c r="CF444" s="1848"/>
      <c r="CG444" s="1848"/>
      <c r="CH444" s="1848"/>
      <c r="CJ444" s="1848"/>
      <c r="CK444" s="1848"/>
      <c r="CL444" s="1848"/>
      <c r="CM444" s="1848"/>
      <c r="CN444" s="1848"/>
      <c r="CO444" s="1848"/>
      <c r="CP444" s="1848"/>
      <c r="CQ444" s="1848"/>
    </row>
    <row r="445" spans="2:95">
      <c r="B445" s="1"/>
      <c r="C445" s="1"/>
      <c r="D445" s="1"/>
      <c r="E445" s="1"/>
      <c r="F445" s="1848"/>
      <c r="G445" s="1"/>
      <c r="H445" s="1"/>
      <c r="I445" s="1"/>
      <c r="J445" s="1"/>
      <c r="K445" s="1848"/>
      <c r="L445" s="1848"/>
      <c r="M445" s="1848"/>
      <c r="N445" s="1848"/>
      <c r="O445" s="1848"/>
      <c r="P445" s="1848"/>
      <c r="Q445" s="1848"/>
      <c r="R445" s="1848"/>
      <c r="S445" s="1848"/>
      <c r="T445" s="1848"/>
      <c r="U445" s="1848"/>
      <c r="V445" s="1848"/>
      <c r="W445" s="1848"/>
      <c r="X445" s="1848"/>
      <c r="Y445" s="1848"/>
      <c r="Z445" s="1848"/>
      <c r="AA445" s="1848"/>
      <c r="AB445" s="1848"/>
      <c r="AC445" s="1848"/>
      <c r="AD445" s="1848"/>
      <c r="AE445" s="1848"/>
      <c r="AF445" s="1848"/>
      <c r="AG445" s="1848"/>
      <c r="AH445" s="1848"/>
      <c r="AI445" s="1848"/>
      <c r="AJ445" s="1848"/>
      <c r="AK445" s="1848"/>
      <c r="AL445" s="1848"/>
      <c r="AM445" s="1848"/>
      <c r="AN445" s="1848"/>
      <c r="AO445" s="1848"/>
      <c r="AP445" s="1848"/>
      <c r="AQ445" s="1848"/>
      <c r="AR445" s="1848"/>
      <c r="AS445" s="1848"/>
      <c r="AT445" s="1848"/>
      <c r="AU445" s="1848"/>
      <c r="AV445" s="1848"/>
      <c r="AW445" s="1848"/>
      <c r="AX445" s="1848"/>
      <c r="AY445" s="1848"/>
      <c r="AZ445" s="1848"/>
      <c r="BA445" s="1848"/>
      <c r="BB445" s="1848"/>
      <c r="BC445" s="1848"/>
      <c r="BD445" s="1848"/>
      <c r="BE445" s="1848"/>
      <c r="BF445" s="1848"/>
      <c r="BG445" s="1848"/>
      <c r="BH445" s="1848"/>
      <c r="BI445" s="1848"/>
      <c r="BJ445" s="1848"/>
      <c r="BK445" s="1848"/>
      <c r="BL445" s="1848"/>
      <c r="BM445" s="1848"/>
      <c r="BN445" s="1848"/>
      <c r="BO445" s="1848"/>
      <c r="BP445" s="1848"/>
      <c r="BQ445" s="1848"/>
      <c r="BR445" s="1848"/>
      <c r="BS445" s="1848"/>
      <c r="BT445" s="1848"/>
      <c r="BU445" s="1848"/>
      <c r="BV445" s="1848"/>
      <c r="BW445" s="1848"/>
      <c r="BX445" s="1848"/>
      <c r="BY445" s="1848"/>
      <c r="BZ445" s="1848"/>
      <c r="CA445" s="1848"/>
      <c r="CB445" s="1848"/>
      <c r="CC445" s="1848"/>
      <c r="CD445" s="1848"/>
      <c r="CE445" s="1848"/>
      <c r="CF445" s="1848"/>
      <c r="CG445" s="1848"/>
      <c r="CH445" s="1848"/>
      <c r="CJ445" s="1848"/>
      <c r="CK445" s="1848"/>
      <c r="CL445" s="1848"/>
      <c r="CM445" s="1848"/>
      <c r="CN445" s="1848"/>
      <c r="CO445" s="1848"/>
      <c r="CP445" s="1848"/>
      <c r="CQ445" s="1848"/>
    </row>
    <row r="446" spans="2:95">
      <c r="B446" s="1"/>
      <c r="C446" s="1"/>
      <c r="D446" s="1"/>
      <c r="E446" s="1"/>
      <c r="F446" s="1848"/>
      <c r="G446" s="1"/>
      <c r="H446" s="1"/>
      <c r="I446" s="1"/>
      <c r="J446" s="1"/>
      <c r="K446" s="1848"/>
      <c r="L446" s="1848"/>
      <c r="M446" s="1848"/>
      <c r="N446" s="1848"/>
      <c r="O446" s="1848"/>
      <c r="P446" s="1848"/>
      <c r="Q446" s="1848"/>
      <c r="R446" s="1848"/>
      <c r="S446" s="1848"/>
      <c r="T446" s="1848"/>
      <c r="U446" s="1848"/>
      <c r="V446" s="1848"/>
      <c r="W446" s="1848"/>
      <c r="X446" s="1848"/>
      <c r="Y446" s="1848"/>
      <c r="Z446" s="1848"/>
      <c r="AA446" s="1848"/>
      <c r="AB446" s="1848"/>
      <c r="AC446" s="1848"/>
      <c r="AD446" s="1848"/>
      <c r="AE446" s="1848"/>
      <c r="AF446" s="1848"/>
      <c r="AG446" s="1848"/>
      <c r="AH446" s="1848"/>
      <c r="AI446" s="1848"/>
      <c r="AJ446" s="1848"/>
      <c r="AK446" s="1848"/>
      <c r="AL446" s="1848"/>
      <c r="AM446" s="1848"/>
      <c r="AN446" s="1848"/>
      <c r="AO446" s="1848"/>
      <c r="AP446" s="1848"/>
      <c r="AQ446" s="1848"/>
      <c r="AR446" s="1848"/>
      <c r="AS446" s="1848"/>
      <c r="AT446" s="1848"/>
      <c r="AU446" s="1848"/>
      <c r="AV446" s="1848"/>
      <c r="AW446" s="1848"/>
      <c r="AX446" s="1848"/>
      <c r="AY446" s="1848"/>
      <c r="AZ446" s="1848"/>
      <c r="BA446" s="1848"/>
      <c r="BB446" s="1848"/>
      <c r="BC446" s="1848"/>
      <c r="BD446" s="1848"/>
      <c r="BE446" s="1848"/>
      <c r="BF446" s="1848"/>
      <c r="BG446" s="1848"/>
      <c r="BH446" s="1848"/>
      <c r="BI446" s="1848"/>
      <c r="BJ446" s="1848"/>
      <c r="BK446" s="1848"/>
      <c r="BL446" s="1848"/>
      <c r="BM446" s="1848"/>
      <c r="BN446" s="1848"/>
      <c r="BO446" s="1848"/>
      <c r="BP446" s="1848"/>
      <c r="BQ446" s="1848"/>
      <c r="BR446" s="1848"/>
      <c r="BS446" s="1848"/>
      <c r="BT446" s="1848"/>
      <c r="BU446" s="1848"/>
      <c r="BV446" s="1848"/>
      <c r="BW446" s="1848"/>
      <c r="BX446" s="1848"/>
      <c r="BY446" s="1848"/>
      <c r="BZ446" s="1848"/>
      <c r="CA446" s="1848"/>
      <c r="CB446" s="1848"/>
      <c r="CC446" s="1848"/>
      <c r="CD446" s="1848"/>
      <c r="CE446" s="1848"/>
      <c r="CF446" s="1848"/>
      <c r="CG446" s="1848"/>
      <c r="CH446" s="1848"/>
      <c r="CJ446" s="1848"/>
      <c r="CK446" s="1848"/>
      <c r="CL446" s="1848"/>
      <c r="CM446" s="1848"/>
      <c r="CN446" s="1848"/>
      <c r="CO446" s="1848"/>
      <c r="CP446" s="1848"/>
      <c r="CQ446" s="1848"/>
    </row>
    <row r="447" spans="2:95">
      <c r="B447" s="1"/>
      <c r="C447" s="1"/>
      <c r="D447" s="1"/>
      <c r="E447" s="1"/>
      <c r="F447" s="1848"/>
      <c r="G447" s="1"/>
      <c r="H447" s="1"/>
      <c r="I447" s="1"/>
      <c r="J447" s="1"/>
      <c r="K447" s="1848"/>
      <c r="L447" s="1848"/>
      <c r="M447" s="1848"/>
      <c r="N447" s="1848"/>
      <c r="O447" s="1848"/>
      <c r="P447" s="1848"/>
      <c r="Q447" s="1848"/>
      <c r="R447" s="1848"/>
      <c r="S447" s="1848"/>
      <c r="T447" s="1848"/>
      <c r="U447" s="1848"/>
      <c r="V447" s="1848"/>
      <c r="W447" s="1848"/>
      <c r="X447" s="1848"/>
      <c r="Y447" s="1848"/>
      <c r="Z447" s="1848"/>
      <c r="AA447" s="1848"/>
      <c r="AB447" s="1848"/>
      <c r="AC447" s="1848"/>
      <c r="AD447" s="1848"/>
      <c r="AE447" s="1848"/>
      <c r="AF447" s="1848"/>
      <c r="AG447" s="1848"/>
      <c r="AH447" s="1848"/>
      <c r="AI447" s="1848"/>
      <c r="AJ447" s="1848"/>
      <c r="AK447" s="1848"/>
      <c r="AL447" s="1848"/>
      <c r="AM447" s="1848"/>
      <c r="AN447" s="1848"/>
      <c r="AO447" s="1848"/>
      <c r="AP447" s="1848"/>
      <c r="AQ447" s="1848"/>
      <c r="AR447" s="1848"/>
      <c r="AS447" s="1848"/>
      <c r="AT447" s="1848"/>
      <c r="AU447" s="1848"/>
      <c r="AV447" s="1848"/>
      <c r="AW447" s="1848"/>
      <c r="AX447" s="1848"/>
      <c r="AY447" s="1848"/>
      <c r="AZ447" s="1848"/>
      <c r="BA447" s="1848"/>
      <c r="BB447" s="1848"/>
      <c r="BC447" s="1848"/>
      <c r="BD447" s="1848"/>
      <c r="BE447" s="1848"/>
      <c r="BF447" s="1848"/>
      <c r="BG447" s="1848"/>
      <c r="BH447" s="1848"/>
      <c r="BI447" s="1848"/>
      <c r="BJ447" s="1848"/>
      <c r="BK447" s="1848"/>
      <c r="BL447" s="1848"/>
      <c r="BM447" s="1848"/>
      <c r="BN447" s="1848"/>
      <c r="BO447" s="1848"/>
      <c r="BP447" s="1848"/>
      <c r="BQ447" s="1848"/>
      <c r="BR447" s="1848"/>
      <c r="BS447" s="1848"/>
      <c r="BT447" s="1848"/>
      <c r="BU447" s="1848"/>
      <c r="BV447" s="1848"/>
      <c r="BW447" s="1848"/>
      <c r="BX447" s="1848"/>
      <c r="BY447" s="1848"/>
      <c r="BZ447" s="1848"/>
      <c r="CA447" s="1848"/>
      <c r="CB447" s="1848"/>
      <c r="CC447" s="1848"/>
      <c r="CD447" s="1848"/>
      <c r="CE447" s="1848"/>
      <c r="CF447" s="1848"/>
      <c r="CG447" s="1848"/>
      <c r="CH447" s="1848"/>
      <c r="CJ447" s="1848"/>
      <c r="CK447" s="1848"/>
      <c r="CL447" s="1848"/>
      <c r="CM447" s="1848"/>
      <c r="CN447" s="1848"/>
      <c r="CO447" s="1848"/>
      <c r="CP447" s="1848"/>
      <c r="CQ447" s="1848"/>
    </row>
    <row r="448" spans="2:95">
      <c r="B448" s="1"/>
      <c r="C448" s="1"/>
      <c r="D448" s="1"/>
      <c r="E448" s="1"/>
      <c r="F448" s="1848"/>
      <c r="G448" s="1"/>
      <c r="H448" s="1"/>
      <c r="I448" s="1"/>
      <c r="J448" s="1"/>
      <c r="K448" s="1848"/>
      <c r="L448" s="1848"/>
      <c r="M448" s="1848"/>
      <c r="N448" s="1848"/>
      <c r="O448" s="1848"/>
      <c r="P448" s="1848"/>
      <c r="Q448" s="1848"/>
      <c r="R448" s="1848"/>
      <c r="S448" s="1848"/>
      <c r="T448" s="1848"/>
      <c r="U448" s="1848"/>
      <c r="V448" s="1848"/>
      <c r="W448" s="1848"/>
      <c r="X448" s="1848"/>
      <c r="Y448" s="1848"/>
      <c r="Z448" s="1848"/>
      <c r="AA448" s="1848"/>
      <c r="AB448" s="1848"/>
      <c r="AC448" s="1848"/>
      <c r="AD448" s="1848"/>
      <c r="AE448" s="1848"/>
      <c r="AF448" s="1848"/>
      <c r="AG448" s="1848"/>
      <c r="AH448" s="1848"/>
      <c r="AI448" s="1848"/>
      <c r="AJ448" s="1848"/>
      <c r="AK448" s="1848"/>
      <c r="AL448" s="1848"/>
      <c r="AM448" s="1848"/>
      <c r="AN448" s="1848"/>
      <c r="AO448" s="1848"/>
      <c r="AP448" s="1848"/>
      <c r="AQ448" s="1848"/>
      <c r="AR448" s="1848"/>
      <c r="AS448" s="1848"/>
      <c r="AT448" s="1848"/>
      <c r="AU448" s="1848"/>
      <c r="AV448" s="1848"/>
      <c r="AW448" s="1848"/>
      <c r="AX448" s="1848"/>
      <c r="AY448" s="1848"/>
      <c r="AZ448" s="1848"/>
      <c r="BA448" s="1848"/>
      <c r="BB448" s="1848"/>
      <c r="BC448" s="1848"/>
      <c r="BD448" s="1848"/>
      <c r="BE448" s="1848"/>
      <c r="BF448" s="1848"/>
      <c r="BG448" s="1848"/>
      <c r="BH448" s="1848"/>
      <c r="BI448" s="1848"/>
      <c r="BJ448" s="1848"/>
      <c r="BK448" s="1848"/>
      <c r="BL448" s="1848"/>
      <c r="BM448" s="1848"/>
      <c r="BN448" s="1848"/>
      <c r="BO448" s="1848"/>
      <c r="BP448" s="1848"/>
      <c r="BQ448" s="1848"/>
      <c r="BR448" s="1848"/>
      <c r="BS448" s="1848"/>
      <c r="BT448" s="1848"/>
      <c r="BU448" s="1848"/>
      <c r="BV448" s="1848"/>
      <c r="BW448" s="1848"/>
      <c r="BX448" s="1848"/>
      <c r="BY448" s="1848"/>
      <c r="BZ448" s="1848"/>
      <c r="CA448" s="1848"/>
      <c r="CB448" s="1848"/>
      <c r="CC448" s="1848"/>
      <c r="CD448" s="1848"/>
      <c r="CE448" s="1848"/>
      <c r="CF448" s="1848"/>
      <c r="CG448" s="1848"/>
      <c r="CH448" s="1848"/>
      <c r="CJ448" s="1848"/>
      <c r="CK448" s="1848"/>
      <c r="CL448" s="1848"/>
      <c r="CM448" s="1848"/>
      <c r="CN448" s="1848"/>
      <c r="CO448" s="1848"/>
      <c r="CP448" s="1848"/>
      <c r="CQ448" s="1848"/>
    </row>
    <row r="449" spans="2:95">
      <c r="B449" s="1"/>
      <c r="C449" s="1"/>
      <c r="D449" s="1"/>
      <c r="E449" s="1"/>
      <c r="F449" s="1848"/>
      <c r="G449" s="1"/>
      <c r="H449" s="1"/>
      <c r="I449" s="1"/>
      <c r="J449" s="1"/>
      <c r="K449" s="1848"/>
      <c r="L449" s="1848"/>
      <c r="M449" s="1848"/>
      <c r="N449" s="1848"/>
      <c r="O449" s="1848"/>
      <c r="P449" s="1848"/>
      <c r="Q449" s="1848"/>
      <c r="R449" s="1848"/>
      <c r="S449" s="1848"/>
      <c r="T449" s="1848"/>
      <c r="U449" s="1848"/>
      <c r="V449" s="1848"/>
      <c r="W449" s="1848"/>
      <c r="X449" s="1848"/>
      <c r="Y449" s="1848"/>
      <c r="Z449" s="1848"/>
      <c r="AA449" s="1848"/>
      <c r="AB449" s="1848"/>
      <c r="AC449" s="1848"/>
      <c r="AD449" s="1848"/>
      <c r="AE449" s="1848"/>
      <c r="AF449" s="1848"/>
      <c r="AG449" s="1848"/>
      <c r="AH449" s="1848"/>
      <c r="AI449" s="1848"/>
      <c r="AJ449" s="1848"/>
      <c r="AK449" s="1848"/>
      <c r="AL449" s="1848"/>
      <c r="AM449" s="1848"/>
      <c r="AN449" s="1848"/>
      <c r="AO449" s="1848"/>
      <c r="AP449" s="1848"/>
      <c r="AQ449" s="1848"/>
      <c r="AR449" s="1848"/>
      <c r="AS449" s="1848"/>
      <c r="AT449" s="1848"/>
      <c r="AU449" s="1848"/>
      <c r="AV449" s="1848"/>
      <c r="AW449" s="1848"/>
      <c r="AX449" s="1848"/>
      <c r="AY449" s="1848"/>
      <c r="AZ449" s="1848"/>
      <c r="BA449" s="1848"/>
      <c r="BB449" s="1848"/>
      <c r="BC449" s="1848"/>
      <c r="BD449" s="1848"/>
      <c r="BE449" s="1848"/>
      <c r="BF449" s="1848"/>
      <c r="BG449" s="1848"/>
      <c r="BH449" s="1848"/>
      <c r="BI449" s="1848"/>
      <c r="BJ449" s="1848"/>
      <c r="BK449" s="1848"/>
      <c r="BL449" s="1848"/>
      <c r="BM449" s="1848"/>
      <c r="BN449" s="1848"/>
      <c r="BO449" s="1848"/>
      <c r="BP449" s="1848"/>
      <c r="BQ449" s="1848"/>
      <c r="BR449" s="1848"/>
      <c r="BS449" s="1848"/>
      <c r="BT449" s="1848"/>
      <c r="BU449" s="1848"/>
      <c r="BV449" s="1848"/>
      <c r="BW449" s="1848"/>
      <c r="BX449" s="1848"/>
      <c r="BY449" s="1848"/>
      <c r="BZ449" s="1848"/>
      <c r="CA449" s="1848"/>
      <c r="CB449" s="1848"/>
      <c r="CC449" s="1848"/>
      <c r="CD449" s="1848"/>
      <c r="CE449" s="1848"/>
      <c r="CF449" s="1848"/>
      <c r="CG449" s="1848"/>
      <c r="CH449" s="1848"/>
      <c r="CJ449" s="1848"/>
      <c r="CK449" s="1848"/>
      <c r="CL449" s="1848"/>
      <c r="CM449" s="1848"/>
      <c r="CN449" s="1848"/>
      <c r="CO449" s="1848"/>
      <c r="CP449" s="1848"/>
      <c r="CQ449" s="1848"/>
    </row>
    <row r="450" spans="2:95">
      <c r="B450" s="1"/>
      <c r="C450" s="1"/>
      <c r="D450" s="1"/>
      <c r="E450" s="1"/>
      <c r="F450" s="1848"/>
      <c r="G450" s="1"/>
      <c r="H450" s="1"/>
      <c r="I450" s="1"/>
      <c r="J450" s="1"/>
      <c r="K450" s="1848"/>
      <c r="L450" s="1848"/>
      <c r="M450" s="1848"/>
      <c r="N450" s="1848"/>
      <c r="O450" s="1848"/>
      <c r="P450" s="1848"/>
      <c r="Q450" s="1848"/>
      <c r="R450" s="1848"/>
      <c r="S450" s="1848"/>
      <c r="T450" s="1848"/>
      <c r="U450" s="1848"/>
      <c r="V450" s="1848"/>
      <c r="W450" s="1848"/>
      <c r="X450" s="1848"/>
      <c r="Y450" s="1848"/>
      <c r="Z450" s="1848"/>
      <c r="AA450" s="1848"/>
      <c r="AB450" s="1848"/>
      <c r="AC450" s="1848"/>
      <c r="AD450" s="1848"/>
      <c r="AE450" s="1848"/>
      <c r="AF450" s="1848"/>
      <c r="AG450" s="1848"/>
      <c r="AH450" s="1848"/>
      <c r="AI450" s="1848"/>
      <c r="AJ450" s="1848"/>
      <c r="AK450" s="1848"/>
      <c r="AL450" s="1848"/>
      <c r="AM450" s="1848"/>
      <c r="AN450" s="1848"/>
      <c r="AO450" s="1848"/>
      <c r="AP450" s="1848"/>
      <c r="AQ450" s="1848"/>
      <c r="AR450" s="1848"/>
      <c r="AS450" s="1848"/>
      <c r="AT450" s="1848"/>
      <c r="AU450" s="1848"/>
      <c r="AV450" s="1848"/>
      <c r="AW450" s="1848"/>
      <c r="AX450" s="1848"/>
      <c r="AY450" s="1848"/>
      <c r="AZ450" s="1848"/>
      <c r="BA450" s="1848"/>
      <c r="BB450" s="1848"/>
      <c r="BC450" s="1848"/>
      <c r="BD450" s="1848"/>
      <c r="BE450" s="1848"/>
      <c r="BF450" s="1848"/>
      <c r="BG450" s="1848"/>
      <c r="BH450" s="1848"/>
      <c r="BI450" s="1848"/>
      <c r="BJ450" s="1848"/>
      <c r="BK450" s="1848"/>
      <c r="BL450" s="1848"/>
      <c r="BM450" s="1848"/>
      <c r="BN450" s="1848"/>
      <c r="BO450" s="1848"/>
      <c r="BP450" s="1848"/>
      <c r="BQ450" s="1848"/>
      <c r="BR450" s="1848"/>
      <c r="BS450" s="1848"/>
      <c r="BT450" s="1848"/>
      <c r="BU450" s="1848"/>
      <c r="BV450" s="1848"/>
      <c r="BW450" s="1848"/>
      <c r="BX450" s="1848"/>
      <c r="BY450" s="1848"/>
      <c r="BZ450" s="1848"/>
      <c r="CA450" s="1848"/>
      <c r="CB450" s="1848"/>
      <c r="CC450" s="1848"/>
      <c r="CD450" s="1848"/>
      <c r="CE450" s="1848"/>
      <c r="CF450" s="1848"/>
      <c r="CG450" s="1848"/>
      <c r="CH450" s="1848"/>
      <c r="CJ450" s="1848"/>
      <c r="CK450" s="1848"/>
      <c r="CL450" s="1848"/>
      <c r="CM450" s="1848"/>
      <c r="CN450" s="1848"/>
      <c r="CO450" s="1848"/>
      <c r="CP450" s="1848"/>
      <c r="CQ450" s="1848"/>
    </row>
    <row r="451" spans="2:95">
      <c r="B451" s="1"/>
      <c r="C451" s="1"/>
      <c r="D451" s="1"/>
      <c r="E451" s="1"/>
      <c r="F451" s="1848"/>
      <c r="G451" s="1"/>
      <c r="H451" s="1"/>
      <c r="I451" s="1"/>
      <c r="J451" s="1"/>
      <c r="K451" s="1848"/>
      <c r="L451" s="1848"/>
      <c r="M451" s="1848"/>
      <c r="N451" s="1848"/>
      <c r="O451" s="1848"/>
      <c r="P451" s="1848"/>
      <c r="Q451" s="1848"/>
      <c r="R451" s="1848"/>
      <c r="S451" s="1848"/>
      <c r="T451" s="1848"/>
      <c r="U451" s="1848"/>
      <c r="V451" s="1848"/>
      <c r="W451" s="1848"/>
      <c r="X451" s="1848"/>
      <c r="Y451" s="1848"/>
      <c r="Z451" s="1848"/>
      <c r="AA451" s="1848"/>
      <c r="AB451" s="1848"/>
      <c r="AC451" s="1848"/>
      <c r="AD451" s="1848"/>
      <c r="AE451" s="1848"/>
      <c r="AF451" s="1848"/>
      <c r="AG451" s="1848"/>
      <c r="AH451" s="1848"/>
      <c r="AI451" s="1848"/>
      <c r="AJ451" s="1848"/>
      <c r="AK451" s="1848"/>
      <c r="AL451" s="1848"/>
      <c r="AM451" s="1848"/>
      <c r="AN451" s="1848"/>
      <c r="AO451" s="1848"/>
      <c r="AP451" s="1848"/>
      <c r="AQ451" s="1848"/>
      <c r="AR451" s="1848"/>
      <c r="AS451" s="1848"/>
      <c r="AT451" s="1848"/>
      <c r="AU451" s="1848"/>
      <c r="AV451" s="1848"/>
      <c r="AW451" s="1848"/>
      <c r="AX451" s="1848"/>
      <c r="AY451" s="1848"/>
      <c r="AZ451" s="1848"/>
      <c r="BA451" s="1848"/>
      <c r="BB451" s="1848"/>
      <c r="BC451" s="1848"/>
      <c r="BD451" s="1848"/>
      <c r="BE451" s="1848"/>
      <c r="BF451" s="1848"/>
      <c r="BG451" s="1848"/>
      <c r="BH451" s="1848"/>
      <c r="BI451" s="1848"/>
      <c r="BJ451" s="1848"/>
      <c r="BK451" s="1848"/>
      <c r="BL451" s="1848"/>
      <c r="BM451" s="1848"/>
      <c r="BN451" s="1848"/>
      <c r="BO451" s="1848"/>
      <c r="BP451" s="1848"/>
      <c r="BQ451" s="1848"/>
      <c r="BR451" s="1848"/>
      <c r="BS451" s="1848"/>
      <c r="BT451" s="1848"/>
      <c r="BU451" s="1848"/>
      <c r="BV451" s="1848"/>
      <c r="BW451" s="1848"/>
      <c r="BX451" s="1848"/>
      <c r="BY451" s="1848"/>
      <c r="BZ451" s="1848"/>
      <c r="CA451" s="1848"/>
      <c r="CB451" s="1848"/>
      <c r="CC451" s="1848"/>
      <c r="CD451" s="1848"/>
      <c r="CE451" s="1848"/>
      <c r="CF451" s="1848"/>
      <c r="CG451" s="1848"/>
      <c r="CH451" s="1848"/>
      <c r="CJ451" s="1848"/>
      <c r="CK451" s="1848"/>
      <c r="CL451" s="1848"/>
      <c r="CM451" s="1848"/>
      <c r="CN451" s="1848"/>
      <c r="CO451" s="1848"/>
      <c r="CP451" s="1848"/>
      <c r="CQ451" s="1848"/>
    </row>
    <row r="452" spans="2:95">
      <c r="B452" s="1"/>
      <c r="C452" s="1"/>
      <c r="D452" s="1"/>
      <c r="E452" s="1"/>
      <c r="F452" s="1848"/>
      <c r="G452" s="1"/>
      <c r="H452" s="1"/>
      <c r="I452" s="1"/>
      <c r="J452" s="1"/>
      <c r="K452" s="1848"/>
      <c r="L452" s="1848"/>
      <c r="M452" s="1848"/>
      <c r="N452" s="1848"/>
      <c r="O452" s="1848"/>
      <c r="P452" s="1848"/>
      <c r="Q452" s="1848"/>
      <c r="R452" s="1848"/>
      <c r="S452" s="1848"/>
      <c r="T452" s="1848"/>
      <c r="U452" s="1848"/>
      <c r="V452" s="1848"/>
      <c r="W452" s="1848"/>
      <c r="X452" s="1848"/>
      <c r="Y452" s="1848"/>
      <c r="Z452" s="1848"/>
      <c r="AA452" s="1848"/>
      <c r="AB452" s="1848"/>
      <c r="AC452" s="1848"/>
      <c r="AD452" s="1848"/>
      <c r="AE452" s="1848"/>
      <c r="AF452" s="1848"/>
      <c r="AG452" s="1848"/>
      <c r="AH452" s="1848"/>
      <c r="AI452" s="1848"/>
      <c r="AJ452" s="1848"/>
      <c r="AK452" s="1848"/>
      <c r="AL452" s="1848"/>
      <c r="AM452" s="1848"/>
      <c r="AN452" s="1848"/>
      <c r="AO452" s="1848"/>
      <c r="AP452" s="1848"/>
      <c r="AQ452" s="1848"/>
      <c r="AR452" s="1848"/>
      <c r="AS452" s="1848"/>
      <c r="AT452" s="1848"/>
      <c r="AU452" s="1848"/>
      <c r="AV452" s="1848"/>
      <c r="AW452" s="1848"/>
      <c r="AX452" s="1848"/>
      <c r="AY452" s="1848"/>
      <c r="AZ452" s="1848"/>
      <c r="BA452" s="1848"/>
      <c r="BB452" s="1848"/>
      <c r="BC452" s="1848"/>
      <c r="BD452" s="1848"/>
      <c r="BE452" s="1848"/>
      <c r="BF452" s="1848"/>
      <c r="BG452" s="1848"/>
      <c r="BH452" s="1848"/>
      <c r="BI452" s="1848"/>
      <c r="BJ452" s="1848"/>
      <c r="BK452" s="1848"/>
      <c r="BL452" s="1848"/>
      <c r="BM452" s="1848"/>
      <c r="BN452" s="1848"/>
      <c r="BO452" s="1848"/>
      <c r="BP452" s="1848"/>
      <c r="BQ452" s="1848"/>
      <c r="BR452" s="1848"/>
      <c r="BS452" s="1848"/>
      <c r="BT452" s="1848"/>
      <c r="BU452" s="1848"/>
      <c r="BV452" s="1848"/>
      <c r="BW452" s="1848"/>
      <c r="BX452" s="1848"/>
      <c r="BY452" s="1848"/>
      <c r="BZ452" s="1848"/>
      <c r="CA452" s="1848"/>
      <c r="CB452" s="1848"/>
      <c r="CC452" s="1848"/>
      <c r="CD452" s="1848"/>
      <c r="CE452" s="1848"/>
      <c r="CF452" s="1848"/>
      <c r="CG452" s="1848"/>
      <c r="CH452" s="1848"/>
      <c r="CJ452" s="1848"/>
      <c r="CK452" s="1848"/>
      <c r="CL452" s="1848"/>
      <c r="CM452" s="1848"/>
      <c r="CN452" s="1848"/>
      <c r="CO452" s="1848"/>
      <c r="CP452" s="1848"/>
      <c r="CQ452" s="1848"/>
    </row>
    <row r="453" spans="2:95">
      <c r="B453" s="1"/>
      <c r="C453" s="1"/>
      <c r="D453" s="1"/>
      <c r="E453" s="1"/>
      <c r="F453" s="1848"/>
      <c r="G453" s="1"/>
      <c r="H453" s="1"/>
      <c r="I453" s="1"/>
      <c r="J453" s="1"/>
      <c r="K453" s="1848"/>
      <c r="L453" s="1848"/>
      <c r="M453" s="1848"/>
      <c r="N453" s="1848"/>
      <c r="O453" s="1848"/>
      <c r="P453" s="1848"/>
      <c r="Q453" s="1848"/>
      <c r="R453" s="1848"/>
      <c r="S453" s="1848"/>
      <c r="T453" s="1848"/>
      <c r="U453" s="1848"/>
      <c r="V453" s="1848"/>
      <c r="W453" s="1848"/>
      <c r="X453" s="1848"/>
      <c r="Y453" s="1848"/>
      <c r="Z453" s="1848"/>
      <c r="AA453" s="1848"/>
      <c r="AB453" s="1848"/>
      <c r="AC453" s="1848"/>
      <c r="AD453" s="1848"/>
      <c r="AE453" s="1848"/>
      <c r="AF453" s="1848"/>
      <c r="AG453" s="1848"/>
      <c r="AH453" s="1848"/>
      <c r="AI453" s="1848"/>
      <c r="AJ453" s="1848"/>
      <c r="AK453" s="1848"/>
      <c r="AL453" s="1848"/>
      <c r="AM453" s="1848"/>
      <c r="AN453" s="1848"/>
      <c r="AO453" s="1848"/>
      <c r="AP453" s="1848"/>
      <c r="AQ453" s="1848"/>
      <c r="AR453" s="1848"/>
      <c r="AS453" s="1848"/>
      <c r="AT453" s="1848"/>
      <c r="AU453" s="1848"/>
      <c r="AV453" s="1848"/>
      <c r="AW453" s="1848"/>
      <c r="AX453" s="1848"/>
      <c r="AY453" s="1848"/>
      <c r="AZ453" s="1848"/>
      <c r="BA453" s="1848"/>
      <c r="BB453" s="1848"/>
      <c r="BC453" s="1848"/>
      <c r="BD453" s="1848"/>
      <c r="BE453" s="1848"/>
      <c r="BF453" s="1848"/>
      <c r="BG453" s="1848"/>
      <c r="BH453" s="1848"/>
      <c r="BI453" s="1848"/>
      <c r="BJ453" s="1848"/>
      <c r="BK453" s="1848"/>
      <c r="BL453" s="1848"/>
      <c r="BM453" s="1848"/>
      <c r="BN453" s="1848"/>
      <c r="BO453" s="1848"/>
      <c r="BP453" s="1848"/>
      <c r="BQ453" s="1848"/>
      <c r="BR453" s="1848"/>
      <c r="BS453" s="1848"/>
      <c r="BT453" s="1848"/>
      <c r="BU453" s="1848"/>
      <c r="BV453" s="1848"/>
      <c r="BW453" s="1848"/>
      <c r="BX453" s="1848"/>
      <c r="BY453" s="1848"/>
      <c r="BZ453" s="1848"/>
      <c r="CA453" s="1848"/>
      <c r="CB453" s="1848"/>
      <c r="CC453" s="1848"/>
      <c r="CD453" s="1848"/>
      <c r="CE453" s="1848"/>
      <c r="CF453" s="1848"/>
      <c r="CG453" s="1848"/>
      <c r="CH453" s="1848"/>
      <c r="CJ453" s="1848"/>
      <c r="CK453" s="1848"/>
      <c r="CL453" s="1848"/>
      <c r="CM453" s="1848"/>
      <c r="CN453" s="1848"/>
      <c r="CO453" s="1848"/>
      <c r="CP453" s="1848"/>
      <c r="CQ453" s="1848"/>
    </row>
    <row r="454" spans="2:95">
      <c r="B454" s="1"/>
      <c r="C454" s="1"/>
      <c r="D454" s="1"/>
      <c r="E454" s="1"/>
      <c r="F454" s="1848"/>
      <c r="G454" s="1"/>
      <c r="H454" s="1"/>
      <c r="I454" s="1"/>
      <c r="J454" s="1"/>
      <c r="K454" s="1848"/>
      <c r="L454" s="1848"/>
      <c r="M454" s="1848"/>
      <c r="N454" s="1848"/>
      <c r="O454" s="1848"/>
      <c r="P454" s="1848"/>
      <c r="Q454" s="1848"/>
      <c r="R454" s="1848"/>
      <c r="S454" s="1848"/>
      <c r="T454" s="1848"/>
      <c r="U454" s="1848"/>
      <c r="V454" s="1848"/>
      <c r="W454" s="1848"/>
      <c r="X454" s="1848"/>
      <c r="Y454" s="1848"/>
      <c r="Z454" s="1848"/>
      <c r="AA454" s="1848"/>
      <c r="AB454" s="1848"/>
      <c r="AC454" s="1848"/>
      <c r="AD454" s="1848"/>
      <c r="AE454" s="1848"/>
      <c r="AF454" s="1848"/>
      <c r="AG454" s="1848"/>
      <c r="AH454" s="1848"/>
      <c r="AI454" s="1848"/>
      <c r="AJ454" s="1848"/>
      <c r="AK454" s="1848"/>
      <c r="AL454" s="1848"/>
      <c r="AM454" s="1848"/>
      <c r="AN454" s="1848"/>
      <c r="AO454" s="1848"/>
      <c r="AP454" s="1848"/>
      <c r="AQ454" s="1848"/>
      <c r="AR454" s="1848"/>
      <c r="AS454" s="1848"/>
      <c r="AT454" s="1848"/>
      <c r="AU454" s="1848"/>
      <c r="AV454" s="1848"/>
      <c r="AW454" s="1848"/>
      <c r="AX454" s="1848"/>
      <c r="AY454" s="1848"/>
      <c r="AZ454" s="1848"/>
      <c r="BA454" s="1848"/>
      <c r="BB454" s="1848"/>
      <c r="BC454" s="1848"/>
      <c r="BD454" s="1848"/>
      <c r="BE454" s="1848"/>
      <c r="BF454" s="1848"/>
      <c r="BG454" s="1848"/>
      <c r="BH454" s="1848"/>
      <c r="BI454" s="1848"/>
      <c r="BJ454" s="1848"/>
      <c r="BK454" s="1848"/>
      <c r="BL454" s="1848"/>
      <c r="BM454" s="1848"/>
      <c r="BN454" s="1848"/>
      <c r="BO454" s="1848"/>
      <c r="BP454" s="1848"/>
      <c r="BQ454" s="1848"/>
      <c r="BR454" s="1848"/>
      <c r="BS454" s="1848"/>
      <c r="BT454" s="1848"/>
      <c r="BU454" s="1848"/>
      <c r="BV454" s="1848"/>
      <c r="BW454" s="1848"/>
      <c r="BX454" s="1848"/>
      <c r="BY454" s="1848"/>
      <c r="BZ454" s="1848"/>
      <c r="CA454" s="1848"/>
      <c r="CB454" s="1848"/>
      <c r="CC454" s="1848"/>
      <c r="CD454" s="1848"/>
      <c r="CE454" s="1848"/>
      <c r="CF454" s="1848"/>
      <c r="CG454" s="1848"/>
      <c r="CH454" s="1848"/>
      <c r="CJ454" s="1848"/>
      <c r="CK454" s="1848"/>
      <c r="CL454" s="1848"/>
      <c r="CM454" s="1848"/>
      <c r="CN454" s="1848"/>
      <c r="CO454" s="1848"/>
      <c r="CP454" s="1848"/>
      <c r="CQ454" s="1848"/>
    </row>
    <row r="455" spans="2:95">
      <c r="B455" s="1"/>
      <c r="C455" s="1"/>
      <c r="D455" s="1"/>
      <c r="E455" s="1"/>
      <c r="F455" s="1848"/>
      <c r="G455" s="1"/>
      <c r="H455" s="1"/>
      <c r="I455" s="1"/>
      <c r="J455" s="1"/>
      <c r="K455" s="1848"/>
      <c r="L455" s="1848"/>
      <c r="M455" s="1848"/>
      <c r="N455" s="1848"/>
      <c r="O455" s="1848"/>
      <c r="P455" s="1848"/>
      <c r="Q455" s="1848"/>
      <c r="R455" s="1848"/>
      <c r="S455" s="1848"/>
      <c r="T455" s="1848"/>
      <c r="U455" s="1848"/>
      <c r="V455" s="1848"/>
      <c r="W455" s="1848"/>
      <c r="X455" s="1848"/>
      <c r="Y455" s="1848"/>
      <c r="Z455" s="1848"/>
      <c r="AA455" s="1848"/>
      <c r="AB455" s="1848"/>
      <c r="AC455" s="1848"/>
      <c r="AD455" s="1848"/>
      <c r="AE455" s="1848"/>
      <c r="AF455" s="1848"/>
      <c r="AG455" s="1848"/>
      <c r="AH455" s="1848"/>
      <c r="AI455" s="1848"/>
      <c r="AJ455" s="1848"/>
      <c r="AK455" s="1848"/>
      <c r="AL455" s="1848"/>
      <c r="AM455" s="1848"/>
      <c r="AN455" s="1848"/>
      <c r="AO455" s="1848"/>
      <c r="AP455" s="1848"/>
      <c r="AQ455" s="1848"/>
      <c r="AR455" s="1848"/>
      <c r="AS455" s="1848"/>
      <c r="AT455" s="1848"/>
      <c r="AU455" s="1848"/>
      <c r="AV455" s="1848"/>
      <c r="AW455" s="1848"/>
      <c r="AX455" s="1848"/>
      <c r="AY455" s="1848"/>
      <c r="AZ455" s="1848"/>
      <c r="BA455" s="1848"/>
      <c r="BB455" s="1848"/>
      <c r="BC455" s="1848"/>
      <c r="BD455" s="1848"/>
      <c r="BE455" s="1848"/>
      <c r="BF455" s="1848"/>
      <c r="BG455" s="1848"/>
      <c r="BH455" s="1848"/>
      <c r="BI455" s="1848"/>
      <c r="BJ455" s="1848"/>
      <c r="BK455" s="1848"/>
      <c r="BL455" s="1848"/>
      <c r="BM455" s="1848"/>
      <c r="BN455" s="1848"/>
      <c r="BO455" s="1848"/>
      <c r="BP455" s="1848"/>
      <c r="BQ455" s="1848"/>
      <c r="BR455" s="1848"/>
      <c r="BS455" s="1848"/>
      <c r="BT455" s="1848"/>
      <c r="BU455" s="1848"/>
      <c r="BV455" s="1848"/>
      <c r="BW455" s="1848"/>
      <c r="BX455" s="1848"/>
      <c r="BY455" s="1848"/>
      <c r="BZ455" s="1848"/>
      <c r="CA455" s="1848"/>
      <c r="CB455" s="1848"/>
      <c r="CC455" s="1848"/>
      <c r="CD455" s="1848"/>
      <c r="CE455" s="1848"/>
      <c r="CF455" s="1848"/>
      <c r="CG455" s="1848"/>
      <c r="CH455" s="1848"/>
      <c r="CJ455" s="1848"/>
      <c r="CK455" s="1848"/>
      <c r="CL455" s="1848"/>
      <c r="CM455" s="1848"/>
      <c r="CN455" s="1848"/>
      <c r="CO455" s="1848"/>
      <c r="CP455" s="1848"/>
      <c r="CQ455" s="1848"/>
    </row>
    <row r="456" spans="2:95">
      <c r="B456" s="1"/>
      <c r="C456" s="1"/>
      <c r="D456" s="1"/>
      <c r="E456" s="1"/>
      <c r="F456" s="1848"/>
      <c r="G456" s="1"/>
      <c r="H456" s="1"/>
      <c r="I456" s="1"/>
      <c r="J456" s="1"/>
      <c r="K456" s="1848"/>
      <c r="L456" s="1848"/>
      <c r="M456" s="1848"/>
      <c r="N456" s="1848"/>
      <c r="O456" s="1848"/>
      <c r="P456" s="1848"/>
      <c r="Q456" s="1848"/>
      <c r="R456" s="1848"/>
      <c r="S456" s="1848"/>
      <c r="T456" s="1848"/>
      <c r="U456" s="1848"/>
      <c r="V456" s="1848"/>
      <c r="W456" s="1848"/>
      <c r="X456" s="1848"/>
      <c r="Y456" s="1848"/>
      <c r="Z456" s="1848"/>
      <c r="AA456" s="1848"/>
      <c r="AB456" s="1848"/>
      <c r="AC456" s="1848"/>
      <c r="AD456" s="1848"/>
      <c r="AE456" s="1848"/>
      <c r="AF456" s="1848"/>
      <c r="AG456" s="1848"/>
      <c r="AH456" s="1848"/>
      <c r="AI456" s="1848"/>
      <c r="AJ456" s="1848"/>
      <c r="AK456" s="1848"/>
      <c r="AL456" s="1848"/>
      <c r="AM456" s="1848"/>
      <c r="AN456" s="1848"/>
      <c r="AO456" s="1848"/>
      <c r="AP456" s="1848"/>
      <c r="AQ456" s="1848"/>
      <c r="AR456" s="1848"/>
      <c r="AS456" s="1848"/>
      <c r="AT456" s="1848"/>
      <c r="AU456" s="1848"/>
      <c r="AV456" s="1848"/>
      <c r="AW456" s="1848"/>
      <c r="AX456" s="1848"/>
      <c r="AY456" s="1848"/>
      <c r="AZ456" s="1848"/>
      <c r="BA456" s="1848"/>
      <c r="BB456" s="1848"/>
      <c r="BC456" s="1848"/>
      <c r="BD456" s="1848"/>
      <c r="BE456" s="1848"/>
      <c r="BF456" s="1848"/>
      <c r="BG456" s="1848"/>
      <c r="BH456" s="1848"/>
      <c r="BI456" s="1848"/>
      <c r="BJ456" s="1848"/>
      <c r="BK456" s="1848"/>
      <c r="BL456" s="1848"/>
      <c r="BM456" s="1848"/>
      <c r="BN456" s="1848"/>
      <c r="BO456" s="1848"/>
      <c r="BP456" s="1848"/>
      <c r="BQ456" s="1848"/>
      <c r="BR456" s="1848"/>
      <c r="BS456" s="1848"/>
      <c r="BT456" s="1848"/>
      <c r="BU456" s="1848"/>
      <c r="BV456" s="1848"/>
      <c r="BW456" s="1848"/>
      <c r="BX456" s="1848"/>
      <c r="BY456" s="1848"/>
      <c r="BZ456" s="1848"/>
      <c r="CA456" s="1848"/>
      <c r="CB456" s="1848"/>
      <c r="CC456" s="1848"/>
      <c r="CD456" s="1848"/>
      <c r="CE456" s="1848"/>
      <c r="CF456" s="1848"/>
      <c r="CG456" s="1848"/>
      <c r="CH456" s="1848"/>
      <c r="CJ456" s="1848"/>
      <c r="CK456" s="1848"/>
      <c r="CL456" s="1848"/>
      <c r="CM456" s="1848"/>
      <c r="CN456" s="1848"/>
      <c r="CO456" s="1848"/>
      <c r="CP456" s="1848"/>
      <c r="CQ456" s="1848"/>
    </row>
    <row r="457" spans="2:95">
      <c r="B457" s="1"/>
      <c r="C457" s="1"/>
      <c r="D457" s="1"/>
      <c r="E457" s="1"/>
      <c r="F457" s="1848"/>
      <c r="G457" s="1"/>
      <c r="H457" s="1"/>
      <c r="I457" s="1"/>
      <c r="J457" s="1"/>
      <c r="K457" s="1848"/>
      <c r="L457" s="1848"/>
      <c r="M457" s="1848"/>
      <c r="N457" s="1848"/>
      <c r="O457" s="1848"/>
      <c r="P457" s="1848"/>
      <c r="Q457" s="1848"/>
      <c r="R457" s="1848"/>
      <c r="S457" s="1848"/>
      <c r="T457" s="1848"/>
      <c r="U457" s="1848"/>
      <c r="V457" s="1848"/>
      <c r="W457" s="1848"/>
      <c r="X457" s="1848"/>
      <c r="Y457" s="1848"/>
      <c r="Z457" s="1848"/>
      <c r="AA457" s="1848"/>
      <c r="AB457" s="1848"/>
      <c r="AC457" s="1848"/>
      <c r="AD457" s="1848"/>
      <c r="AE457" s="1848"/>
      <c r="AF457" s="1848"/>
      <c r="AG457" s="1848"/>
      <c r="AH457" s="1848"/>
      <c r="AI457" s="1848"/>
      <c r="AJ457" s="1848"/>
      <c r="AK457" s="1848"/>
      <c r="AL457" s="1848"/>
      <c r="AM457" s="1848"/>
      <c r="AN457" s="1848"/>
      <c r="AO457" s="1848"/>
      <c r="AP457" s="1848"/>
      <c r="AQ457" s="1848"/>
      <c r="AR457" s="1848"/>
      <c r="AS457" s="1848"/>
      <c r="AT457" s="1848"/>
      <c r="AU457" s="1848"/>
      <c r="AV457" s="1848"/>
      <c r="AW457" s="1848"/>
      <c r="AX457" s="1848"/>
      <c r="AY457" s="1848"/>
      <c r="AZ457" s="1848"/>
      <c r="BA457" s="1848"/>
      <c r="BB457" s="1848"/>
      <c r="BC457" s="1848"/>
      <c r="BD457" s="1848"/>
      <c r="BE457" s="1848"/>
      <c r="BF457" s="1848"/>
      <c r="BG457" s="1848"/>
      <c r="BH457" s="1848"/>
      <c r="BI457" s="1848"/>
      <c r="BJ457" s="1848"/>
      <c r="BK457" s="1848"/>
      <c r="BL457" s="1848"/>
      <c r="BM457" s="1848"/>
      <c r="BN457" s="1848"/>
      <c r="BO457" s="1848"/>
      <c r="BP457" s="1848"/>
      <c r="BQ457" s="1848"/>
      <c r="BR457" s="1848"/>
      <c r="BS457" s="1848"/>
      <c r="BT457" s="1848"/>
      <c r="BU457" s="1848"/>
      <c r="BV457" s="1848"/>
      <c r="BW457" s="1848"/>
      <c r="BX457" s="1848"/>
      <c r="BY457" s="1848"/>
      <c r="BZ457" s="1848"/>
      <c r="CA457" s="1848"/>
      <c r="CB457" s="1848"/>
      <c r="CC457" s="1848"/>
      <c r="CD457" s="1848"/>
      <c r="CE457" s="1848"/>
      <c r="CF457" s="1848"/>
      <c r="CG457" s="1848"/>
      <c r="CH457" s="1848"/>
      <c r="CJ457" s="1848"/>
      <c r="CK457" s="1848"/>
      <c r="CL457" s="1848"/>
      <c r="CM457" s="1848"/>
      <c r="CN457" s="1848"/>
      <c r="CO457" s="1848"/>
      <c r="CP457" s="1848"/>
      <c r="CQ457" s="1848"/>
    </row>
    <row r="458" spans="2:95">
      <c r="B458" s="1"/>
      <c r="C458" s="1848"/>
      <c r="D458" s="1"/>
      <c r="E458" s="1"/>
      <c r="F458" s="1848"/>
      <c r="G458" s="1"/>
      <c r="H458" s="1"/>
      <c r="I458" s="1"/>
      <c r="J458" s="1"/>
      <c r="K458" s="1848"/>
      <c r="L458" s="1848"/>
      <c r="M458" s="1848"/>
      <c r="N458" s="1848"/>
      <c r="O458" s="1848"/>
      <c r="P458" s="1848"/>
      <c r="Q458" s="1848"/>
      <c r="R458" s="1848"/>
      <c r="S458" s="1848"/>
      <c r="T458" s="1848"/>
      <c r="U458" s="1848"/>
      <c r="V458" s="1848"/>
      <c r="W458" s="1848"/>
      <c r="X458" s="1848"/>
      <c r="Y458" s="1848"/>
      <c r="Z458" s="1848"/>
      <c r="AA458" s="1848"/>
      <c r="AB458" s="1848"/>
      <c r="AC458" s="1848"/>
      <c r="AD458" s="1848"/>
      <c r="AE458" s="1848"/>
      <c r="AF458" s="1848"/>
      <c r="AG458" s="1848"/>
      <c r="AH458" s="1848"/>
      <c r="AI458" s="1848"/>
      <c r="AJ458" s="1848"/>
      <c r="AK458" s="1848"/>
      <c r="AL458" s="1848"/>
      <c r="AM458" s="1848"/>
      <c r="AN458" s="1848"/>
      <c r="AO458" s="1848"/>
      <c r="AP458" s="1848"/>
      <c r="AQ458" s="1848"/>
      <c r="AR458" s="1848"/>
      <c r="AS458" s="1848"/>
      <c r="AT458" s="1848"/>
      <c r="AU458" s="1848"/>
      <c r="AV458" s="1848"/>
      <c r="AW458" s="1848"/>
      <c r="AX458" s="1848"/>
      <c r="AY458" s="1848"/>
      <c r="AZ458" s="1848"/>
      <c r="BA458" s="1848"/>
      <c r="BB458" s="1848"/>
      <c r="BC458" s="1848"/>
      <c r="BD458" s="1848"/>
      <c r="BE458" s="1848"/>
      <c r="BF458" s="1848"/>
      <c r="BG458" s="1848"/>
      <c r="BH458" s="1848"/>
      <c r="BI458" s="1848"/>
      <c r="BJ458" s="1848"/>
      <c r="BK458" s="1848"/>
      <c r="BL458" s="1848"/>
      <c r="BM458" s="1848"/>
      <c r="BN458" s="1848"/>
      <c r="BO458" s="1848"/>
      <c r="BP458" s="1848"/>
      <c r="BQ458" s="1848"/>
      <c r="BR458" s="1848"/>
      <c r="BS458" s="1848"/>
      <c r="BT458" s="1848"/>
      <c r="BU458" s="1848"/>
      <c r="BV458" s="1848"/>
      <c r="BW458" s="1848"/>
      <c r="BX458" s="1848"/>
      <c r="BY458" s="1848"/>
      <c r="BZ458" s="1848"/>
      <c r="CA458" s="1848"/>
      <c r="CB458" s="1848"/>
      <c r="CC458" s="1848"/>
      <c r="CD458" s="1848"/>
      <c r="CE458" s="1848"/>
      <c r="CF458" s="1848"/>
      <c r="CG458" s="1848"/>
      <c r="CH458" s="1848"/>
      <c r="CJ458" s="1848"/>
      <c r="CK458" s="1848"/>
      <c r="CL458" s="1848"/>
      <c r="CM458" s="1848"/>
      <c r="CN458" s="1848"/>
      <c r="CO458" s="1848"/>
      <c r="CP458" s="1848"/>
      <c r="CQ458" s="1848"/>
    </row>
    <row r="459" spans="2:95">
      <c r="B459" s="1"/>
      <c r="C459" s="1848"/>
      <c r="D459" s="1"/>
      <c r="E459" s="1"/>
      <c r="F459" s="1848"/>
      <c r="G459" s="1"/>
      <c r="H459" s="1"/>
      <c r="I459" s="1"/>
      <c r="J459" s="1"/>
      <c r="K459" s="1848"/>
      <c r="L459" s="1848"/>
      <c r="M459" s="1848"/>
      <c r="N459" s="1848"/>
      <c r="O459" s="1848"/>
      <c r="P459" s="1848"/>
      <c r="Q459" s="1848"/>
      <c r="R459" s="1848"/>
      <c r="S459" s="1848"/>
      <c r="T459" s="1848"/>
      <c r="U459" s="1848"/>
      <c r="V459" s="1848"/>
      <c r="W459" s="1848"/>
      <c r="X459" s="1848"/>
      <c r="Y459" s="1848"/>
      <c r="Z459" s="1848"/>
      <c r="AA459" s="1848"/>
      <c r="AB459" s="1848"/>
      <c r="AC459" s="1848"/>
      <c r="AD459" s="1848"/>
      <c r="AE459" s="1848"/>
      <c r="AF459" s="1848"/>
      <c r="AG459" s="1848"/>
      <c r="AH459" s="1848"/>
      <c r="AI459" s="1848"/>
      <c r="AJ459" s="1848"/>
      <c r="AK459" s="1848"/>
      <c r="AL459" s="1848"/>
      <c r="AM459" s="1848"/>
      <c r="AN459" s="1848"/>
      <c r="AO459" s="1848"/>
      <c r="AP459" s="1848"/>
      <c r="AQ459" s="1848"/>
      <c r="AR459" s="1848"/>
      <c r="AS459" s="1848"/>
      <c r="AT459" s="1848"/>
      <c r="AU459" s="1848"/>
      <c r="AV459" s="1848"/>
      <c r="AW459" s="1848"/>
      <c r="AX459" s="1848"/>
      <c r="AY459" s="1848"/>
      <c r="AZ459" s="1848"/>
      <c r="BA459" s="1848"/>
      <c r="BB459" s="1848"/>
      <c r="BC459" s="1848"/>
      <c r="BD459" s="1848"/>
      <c r="BE459" s="1848"/>
      <c r="BF459" s="1848"/>
      <c r="BG459" s="1848"/>
      <c r="BH459" s="1848"/>
      <c r="BI459" s="1848"/>
      <c r="BJ459" s="1848"/>
      <c r="BK459" s="1848"/>
      <c r="BL459" s="1848"/>
      <c r="BM459" s="1848"/>
      <c r="BN459" s="1848"/>
      <c r="BO459" s="1848"/>
      <c r="BP459" s="1848"/>
      <c r="BQ459" s="1848"/>
      <c r="BR459" s="1848"/>
      <c r="BS459" s="1848"/>
      <c r="BT459" s="1848"/>
      <c r="BU459" s="1848"/>
      <c r="BV459" s="1848"/>
      <c r="BW459" s="1848"/>
      <c r="BX459" s="1848"/>
      <c r="BY459" s="1848"/>
      <c r="BZ459" s="1848"/>
      <c r="CA459" s="1848"/>
      <c r="CB459" s="1848"/>
      <c r="CC459" s="1848"/>
      <c r="CD459" s="1848"/>
      <c r="CE459" s="1848"/>
      <c r="CF459" s="1848"/>
      <c r="CG459" s="1848"/>
      <c r="CH459" s="1848"/>
      <c r="CJ459" s="1848"/>
      <c r="CK459" s="1848"/>
      <c r="CL459" s="1848"/>
      <c r="CM459" s="1848"/>
      <c r="CN459" s="1848"/>
      <c r="CO459" s="1848"/>
      <c r="CP459" s="1848"/>
      <c r="CQ459" s="1848"/>
    </row>
    <row r="460" spans="2:95">
      <c r="B460" s="1"/>
      <c r="C460" s="1848"/>
      <c r="D460" s="1"/>
      <c r="E460" s="1"/>
      <c r="F460" s="1848"/>
      <c r="G460" s="1"/>
      <c r="H460" s="1"/>
      <c r="I460" s="1"/>
      <c r="J460" s="1"/>
      <c r="K460" s="1848"/>
      <c r="L460" s="1848"/>
      <c r="M460" s="1848"/>
      <c r="N460" s="1848"/>
      <c r="O460" s="1848"/>
      <c r="P460" s="1848"/>
      <c r="Q460" s="1848"/>
      <c r="R460" s="1848"/>
      <c r="S460" s="1848"/>
      <c r="T460" s="1848"/>
      <c r="U460" s="1848"/>
      <c r="V460" s="1848"/>
      <c r="W460" s="1848"/>
      <c r="X460" s="1848"/>
      <c r="Y460" s="1848"/>
      <c r="Z460" s="1848"/>
      <c r="AA460" s="1848"/>
      <c r="AB460" s="1848"/>
      <c r="AC460" s="1848"/>
      <c r="AD460" s="1848"/>
      <c r="AE460" s="1848"/>
      <c r="AF460" s="1848"/>
      <c r="AG460" s="1848"/>
      <c r="AH460" s="1848"/>
      <c r="AI460" s="1848"/>
      <c r="AJ460" s="1848"/>
      <c r="AK460" s="1848"/>
      <c r="AL460" s="1848"/>
      <c r="AM460" s="1848"/>
      <c r="AN460" s="1848"/>
      <c r="AO460" s="1848"/>
      <c r="AP460" s="1848"/>
      <c r="AQ460" s="1848"/>
      <c r="AR460" s="1848"/>
      <c r="AS460" s="1848"/>
      <c r="AT460" s="1848"/>
      <c r="AU460" s="1848"/>
      <c r="AV460" s="1848"/>
      <c r="AW460" s="1848"/>
      <c r="AX460" s="1848"/>
      <c r="AY460" s="1848"/>
      <c r="AZ460" s="1848"/>
      <c r="BA460" s="1848"/>
      <c r="BB460" s="1848"/>
      <c r="BC460" s="1848"/>
      <c r="BD460" s="1848"/>
      <c r="BE460" s="1848"/>
      <c r="BF460" s="1848"/>
      <c r="BG460" s="1848"/>
      <c r="BH460" s="1848"/>
      <c r="BI460" s="1848"/>
      <c r="BJ460" s="1848"/>
      <c r="BK460" s="1848"/>
      <c r="BL460" s="1848"/>
      <c r="BM460" s="1848"/>
      <c r="BN460" s="1848"/>
      <c r="BO460" s="1848"/>
      <c r="BP460" s="1848"/>
      <c r="BQ460" s="1848"/>
      <c r="BR460" s="1848"/>
      <c r="BS460" s="1848"/>
      <c r="BT460" s="1848"/>
      <c r="BU460" s="1848"/>
      <c r="BV460" s="1848"/>
      <c r="BW460" s="1848"/>
      <c r="BX460" s="1848"/>
      <c r="BY460" s="1848"/>
      <c r="BZ460" s="1848"/>
      <c r="CA460" s="1848"/>
      <c r="CB460" s="1848"/>
      <c r="CC460" s="1848"/>
      <c r="CD460" s="1848"/>
      <c r="CE460" s="1848"/>
      <c r="CF460" s="1848"/>
      <c r="CG460" s="1848"/>
      <c r="CH460" s="1848"/>
      <c r="CJ460" s="1848"/>
      <c r="CK460" s="1848"/>
      <c r="CL460" s="1848"/>
      <c r="CM460" s="1848"/>
      <c r="CN460" s="1848"/>
      <c r="CO460" s="1848"/>
      <c r="CP460" s="1848"/>
      <c r="CQ460" s="1848"/>
    </row>
    <row r="461" spans="2:95">
      <c r="B461" s="1"/>
      <c r="C461" s="1848"/>
      <c r="D461" s="1"/>
      <c r="E461" s="1"/>
      <c r="F461" s="1848"/>
      <c r="G461" s="1"/>
      <c r="H461" s="1"/>
      <c r="I461" s="1"/>
      <c r="J461" s="1"/>
      <c r="K461" s="1848"/>
      <c r="L461" s="1848"/>
      <c r="M461" s="1848"/>
      <c r="N461" s="1848"/>
      <c r="O461" s="1848"/>
      <c r="P461" s="1848"/>
      <c r="Q461" s="1848"/>
      <c r="R461" s="1848"/>
      <c r="S461" s="1848"/>
      <c r="T461" s="1848"/>
      <c r="U461" s="1848"/>
      <c r="V461" s="1848"/>
      <c r="W461" s="1848"/>
      <c r="X461" s="1848"/>
      <c r="Y461" s="1848"/>
      <c r="Z461" s="1848"/>
      <c r="AA461" s="1848"/>
      <c r="AB461" s="1848"/>
      <c r="AC461" s="1848"/>
      <c r="AD461" s="1848"/>
      <c r="AE461" s="1848"/>
      <c r="AF461" s="1848"/>
      <c r="AG461" s="1848"/>
      <c r="AH461" s="1848"/>
      <c r="AI461" s="1848"/>
      <c r="AJ461" s="1848"/>
      <c r="AK461" s="1848"/>
      <c r="AL461" s="1848"/>
      <c r="AM461" s="1848"/>
      <c r="AN461" s="1848"/>
      <c r="AO461" s="1848"/>
      <c r="AP461" s="1848"/>
      <c r="AQ461" s="1848"/>
      <c r="AR461" s="1848"/>
      <c r="AS461" s="1848"/>
      <c r="AT461" s="1848"/>
      <c r="AU461" s="1848"/>
      <c r="AV461" s="1848"/>
      <c r="AW461" s="1848"/>
      <c r="AX461" s="1848"/>
      <c r="AY461" s="1848"/>
      <c r="AZ461" s="1848"/>
      <c r="BA461" s="1848"/>
      <c r="BB461" s="1848"/>
      <c r="BC461" s="1848"/>
      <c r="BD461" s="1848"/>
      <c r="BE461" s="1848"/>
      <c r="BF461" s="1848"/>
      <c r="BG461" s="1848"/>
      <c r="BH461" s="1848"/>
      <c r="BI461" s="1848"/>
      <c r="BJ461" s="1848"/>
      <c r="BK461" s="1848"/>
      <c r="BL461" s="1848"/>
      <c r="BM461" s="1848"/>
      <c r="BN461" s="1848"/>
      <c r="BO461" s="1848"/>
      <c r="BP461" s="1848"/>
      <c r="BQ461" s="1848"/>
      <c r="BR461" s="1848"/>
      <c r="BS461" s="1848"/>
      <c r="BT461" s="1848"/>
      <c r="BU461" s="1848"/>
      <c r="BV461" s="1848"/>
      <c r="BW461" s="1848"/>
      <c r="BX461" s="1848"/>
      <c r="BY461" s="1848"/>
      <c r="BZ461" s="1848"/>
      <c r="CA461" s="1848"/>
      <c r="CB461" s="1848"/>
      <c r="CC461" s="1848"/>
      <c r="CD461" s="1848"/>
      <c r="CE461" s="1848"/>
      <c r="CF461" s="1848"/>
      <c r="CG461" s="1848"/>
      <c r="CH461" s="1848"/>
      <c r="CJ461" s="1848"/>
      <c r="CK461" s="1848"/>
      <c r="CL461" s="1848"/>
      <c r="CM461" s="1848"/>
      <c r="CN461" s="1848"/>
      <c r="CO461" s="1848"/>
      <c r="CP461" s="1848"/>
      <c r="CQ461" s="1848"/>
    </row>
    <row r="462" spans="2:95">
      <c r="B462" s="1"/>
      <c r="C462" s="1848"/>
      <c r="D462" s="1"/>
      <c r="E462" s="1"/>
      <c r="F462" s="1848"/>
      <c r="G462" s="1"/>
      <c r="H462" s="1"/>
      <c r="I462" s="1"/>
      <c r="J462" s="1"/>
      <c r="K462" s="1848"/>
      <c r="L462" s="1848"/>
      <c r="M462" s="1848"/>
      <c r="N462" s="1848"/>
      <c r="O462" s="1848"/>
      <c r="P462" s="1848"/>
      <c r="Q462" s="1848"/>
      <c r="R462" s="1848"/>
      <c r="S462" s="1848"/>
      <c r="T462" s="1848"/>
      <c r="U462" s="1848"/>
      <c r="V462" s="1848"/>
      <c r="W462" s="1848"/>
      <c r="X462" s="1848"/>
      <c r="Y462" s="1848"/>
      <c r="Z462" s="1848"/>
      <c r="AA462" s="1848"/>
      <c r="AB462" s="1848"/>
      <c r="AC462" s="1848"/>
      <c r="AD462" s="1848"/>
      <c r="AE462" s="1848"/>
      <c r="AF462" s="1848"/>
      <c r="AG462" s="1848"/>
      <c r="AH462" s="1848"/>
      <c r="AI462" s="1848"/>
      <c r="AJ462" s="1848"/>
      <c r="AK462" s="1848"/>
      <c r="AL462" s="1848"/>
      <c r="AM462" s="1848"/>
      <c r="AN462" s="1848"/>
      <c r="AO462" s="1848"/>
      <c r="AP462" s="1848"/>
      <c r="AQ462" s="1848"/>
      <c r="AR462" s="1848"/>
      <c r="AS462" s="1848"/>
      <c r="AT462" s="1848"/>
      <c r="AU462" s="1848"/>
      <c r="AV462" s="1848"/>
      <c r="AW462" s="1848"/>
      <c r="AX462" s="1848"/>
      <c r="AY462" s="1848"/>
      <c r="AZ462" s="1848"/>
      <c r="BA462" s="1848"/>
      <c r="BB462" s="1848"/>
      <c r="BC462" s="1848"/>
      <c r="BD462" s="1848"/>
      <c r="BE462" s="1848"/>
      <c r="BF462" s="1848"/>
      <c r="BG462" s="1848"/>
      <c r="BH462" s="1848"/>
      <c r="BI462" s="1848"/>
      <c r="BJ462" s="1848"/>
      <c r="BK462" s="1848"/>
      <c r="BL462" s="1848"/>
      <c r="BM462" s="1848"/>
      <c r="BN462" s="1848"/>
      <c r="BO462" s="1848"/>
      <c r="BP462" s="1848"/>
      <c r="BQ462" s="1848"/>
      <c r="BR462" s="1848"/>
      <c r="BS462" s="1848"/>
      <c r="BT462" s="1848"/>
      <c r="BU462" s="1848"/>
      <c r="BV462" s="1848"/>
      <c r="BW462" s="1848"/>
      <c r="BX462" s="1848"/>
      <c r="BY462" s="1848"/>
      <c r="BZ462" s="1848"/>
      <c r="CA462" s="1848"/>
      <c r="CB462" s="1848"/>
      <c r="CC462" s="1848"/>
      <c r="CD462" s="1848"/>
      <c r="CE462" s="1848"/>
      <c r="CF462" s="1848"/>
      <c r="CG462" s="1848"/>
      <c r="CH462" s="1848"/>
      <c r="CJ462" s="1848"/>
      <c r="CK462" s="1848"/>
      <c r="CL462" s="1848"/>
      <c r="CM462" s="1848"/>
      <c r="CN462" s="1848"/>
      <c r="CO462" s="1848"/>
      <c r="CP462" s="1848"/>
      <c r="CQ462" s="1848"/>
    </row>
    <row r="463" spans="2:95">
      <c r="B463" s="1"/>
      <c r="C463" s="1848"/>
      <c r="D463" s="1"/>
      <c r="E463" s="1"/>
      <c r="F463" s="1848"/>
      <c r="G463" s="1"/>
      <c r="H463" s="1"/>
      <c r="I463" s="1"/>
      <c r="J463" s="1"/>
      <c r="K463" s="1848"/>
      <c r="L463" s="1848"/>
      <c r="M463" s="1848"/>
      <c r="N463" s="1848"/>
      <c r="O463" s="1848"/>
      <c r="P463" s="1848"/>
      <c r="Q463" s="1848"/>
      <c r="R463" s="1848"/>
      <c r="S463" s="1848"/>
      <c r="T463" s="1848"/>
      <c r="U463" s="1848"/>
      <c r="V463" s="1848"/>
      <c r="W463" s="1848"/>
      <c r="X463" s="1848"/>
      <c r="Y463" s="1848"/>
      <c r="Z463" s="1848"/>
      <c r="AA463" s="1848"/>
      <c r="AB463" s="1848"/>
      <c r="AC463" s="1848"/>
      <c r="AD463" s="1848"/>
      <c r="AE463" s="1848"/>
      <c r="AF463" s="1848"/>
      <c r="AG463" s="1848"/>
      <c r="AH463" s="1848"/>
      <c r="AI463" s="1848"/>
      <c r="AJ463" s="1848"/>
      <c r="AK463" s="1848"/>
      <c r="AL463" s="1848"/>
      <c r="AM463" s="1848"/>
      <c r="AN463" s="1848"/>
      <c r="AO463" s="1848"/>
      <c r="AP463" s="1848"/>
      <c r="AQ463" s="1848"/>
      <c r="AR463" s="1848"/>
      <c r="AS463" s="1848"/>
      <c r="AT463" s="1848"/>
      <c r="AU463" s="1848"/>
      <c r="AV463" s="1848"/>
      <c r="AW463" s="1848"/>
      <c r="AX463" s="1848"/>
      <c r="AY463" s="1848"/>
      <c r="AZ463" s="1848"/>
      <c r="BA463" s="1848"/>
      <c r="BB463" s="1848"/>
      <c r="BC463" s="1848"/>
      <c r="BD463" s="1848"/>
      <c r="BE463" s="1848"/>
      <c r="BF463" s="1848"/>
      <c r="BG463" s="1848"/>
      <c r="BH463" s="1848"/>
      <c r="BI463" s="1848"/>
      <c r="BJ463" s="1848"/>
      <c r="BK463" s="1848"/>
      <c r="BL463" s="1848"/>
      <c r="BM463" s="1848"/>
      <c r="BN463" s="1848"/>
      <c r="BO463" s="1848"/>
      <c r="BP463" s="1848"/>
      <c r="BQ463" s="1848"/>
      <c r="BR463" s="1848"/>
      <c r="BS463" s="1848"/>
      <c r="BT463" s="1848"/>
      <c r="BU463" s="1848"/>
      <c r="BV463" s="1848"/>
      <c r="BW463" s="1848"/>
      <c r="BX463" s="1848"/>
      <c r="BY463" s="1848"/>
      <c r="BZ463" s="1848"/>
      <c r="CA463" s="1848"/>
      <c r="CB463" s="1848"/>
      <c r="CC463" s="1848"/>
      <c r="CD463" s="1848"/>
      <c r="CE463" s="1848"/>
      <c r="CF463" s="1848"/>
      <c r="CG463" s="1848"/>
      <c r="CH463" s="1848"/>
      <c r="CJ463" s="1848"/>
      <c r="CK463" s="1848"/>
      <c r="CL463" s="1848"/>
      <c r="CM463" s="1848"/>
      <c r="CN463" s="1848"/>
      <c r="CO463" s="1848"/>
      <c r="CP463" s="1848"/>
      <c r="CQ463" s="1848"/>
    </row>
    <row r="464" spans="2:95">
      <c r="B464" s="1"/>
      <c r="C464" s="1848"/>
      <c r="D464" s="1"/>
      <c r="E464" s="1"/>
      <c r="F464" s="1848"/>
      <c r="G464" s="1"/>
      <c r="H464" s="1"/>
      <c r="I464" s="1"/>
      <c r="J464" s="1"/>
      <c r="K464" s="1848"/>
      <c r="L464" s="1848"/>
      <c r="M464" s="1848"/>
      <c r="N464" s="1848"/>
      <c r="O464" s="1848"/>
      <c r="P464" s="1848"/>
      <c r="Q464" s="1848"/>
      <c r="R464" s="1848"/>
      <c r="S464" s="1848"/>
      <c r="T464" s="1848"/>
      <c r="U464" s="1848"/>
      <c r="V464" s="1848"/>
      <c r="W464" s="1848"/>
      <c r="X464" s="1848"/>
      <c r="Y464" s="1848"/>
      <c r="Z464" s="1848"/>
      <c r="AA464" s="1848"/>
      <c r="AB464" s="1848"/>
      <c r="AC464" s="1848"/>
      <c r="AD464" s="1848"/>
      <c r="AE464" s="1848"/>
      <c r="AF464" s="1848"/>
      <c r="AG464" s="1848"/>
      <c r="AH464" s="1848"/>
      <c r="AI464" s="1848"/>
      <c r="AJ464" s="1848"/>
      <c r="AK464" s="1848"/>
      <c r="AL464" s="1848"/>
      <c r="AM464" s="1848"/>
      <c r="AN464" s="1848"/>
      <c r="AO464" s="1848"/>
      <c r="AP464" s="1848"/>
      <c r="AQ464" s="1848"/>
      <c r="AR464" s="1848"/>
      <c r="AS464" s="1848"/>
      <c r="AT464" s="1848"/>
      <c r="AU464" s="1848"/>
      <c r="AV464" s="1848"/>
      <c r="AW464" s="1848"/>
      <c r="AX464" s="1848"/>
      <c r="AY464" s="1848"/>
      <c r="AZ464" s="1848"/>
      <c r="BA464" s="1848"/>
      <c r="BB464" s="1848"/>
      <c r="BC464" s="1848"/>
      <c r="BD464" s="1848"/>
      <c r="BE464" s="1848"/>
      <c r="BF464" s="1848"/>
      <c r="BG464" s="1848"/>
      <c r="BH464" s="1848"/>
      <c r="BI464" s="1848"/>
      <c r="BJ464" s="1848"/>
      <c r="BK464" s="1848"/>
      <c r="BL464" s="1848"/>
      <c r="BM464" s="1848"/>
      <c r="BN464" s="1848"/>
      <c r="BO464" s="1848"/>
      <c r="BP464" s="1848"/>
      <c r="BQ464" s="1848"/>
      <c r="BR464" s="1848"/>
      <c r="BS464" s="1848"/>
      <c r="BT464" s="1848"/>
      <c r="BU464" s="1848"/>
      <c r="BV464" s="1848"/>
      <c r="BW464" s="1848"/>
      <c r="BX464" s="1848"/>
      <c r="BY464" s="1848"/>
      <c r="BZ464" s="1848"/>
      <c r="CA464" s="1848"/>
      <c r="CB464" s="1848"/>
      <c r="CC464" s="1848"/>
      <c r="CD464" s="1848"/>
      <c r="CE464" s="1848"/>
      <c r="CF464" s="1848"/>
      <c r="CG464" s="1848"/>
      <c r="CH464" s="1848"/>
      <c r="CJ464" s="1848"/>
      <c r="CK464" s="1848"/>
      <c r="CL464" s="1848"/>
      <c r="CM464" s="1848"/>
      <c r="CN464" s="1848"/>
      <c r="CO464" s="1848"/>
      <c r="CP464" s="1848"/>
      <c r="CQ464" s="1848"/>
    </row>
    <row r="465" spans="2:95">
      <c r="B465" s="1"/>
      <c r="C465" s="1848"/>
      <c r="D465" s="1"/>
      <c r="E465" s="1"/>
      <c r="F465" s="1848"/>
      <c r="G465" s="1"/>
      <c r="H465" s="1"/>
      <c r="I465" s="1"/>
      <c r="J465" s="1"/>
      <c r="K465" s="1848"/>
      <c r="L465" s="1848"/>
      <c r="M465" s="1848"/>
      <c r="N465" s="1848"/>
      <c r="O465" s="1848"/>
      <c r="P465" s="1848"/>
      <c r="Q465" s="1848"/>
      <c r="R465" s="1848"/>
      <c r="S465" s="1848"/>
      <c r="T465" s="1848"/>
      <c r="U465" s="1848"/>
      <c r="V465" s="1848"/>
      <c r="W465" s="1848"/>
      <c r="X465" s="1848"/>
      <c r="Y465" s="1848"/>
      <c r="Z465" s="1848"/>
      <c r="AA465" s="1848"/>
      <c r="AB465" s="1848"/>
      <c r="AC465" s="1848"/>
      <c r="AD465" s="1848"/>
      <c r="AE465" s="1848"/>
      <c r="AF465" s="1848"/>
      <c r="AG465" s="1848"/>
      <c r="AH465" s="1848"/>
      <c r="AI465" s="1848"/>
      <c r="AJ465" s="1848"/>
      <c r="AK465" s="1848"/>
      <c r="AL465" s="1848"/>
      <c r="AM465" s="1848"/>
      <c r="AN465" s="1848"/>
      <c r="AO465" s="1848"/>
      <c r="AP465" s="1848"/>
      <c r="AQ465" s="1848"/>
      <c r="AR465" s="1848"/>
      <c r="AS465" s="1848"/>
      <c r="AT465" s="1848"/>
      <c r="AU465" s="1848"/>
      <c r="AV465" s="1848"/>
      <c r="AW465" s="1848"/>
      <c r="AX465" s="1848"/>
      <c r="AY465" s="1848"/>
      <c r="AZ465" s="1848"/>
      <c r="BA465" s="1848"/>
      <c r="BB465" s="1848"/>
      <c r="BC465" s="1848"/>
      <c r="BD465" s="1848"/>
      <c r="BE465" s="1848"/>
      <c r="BF465" s="1848"/>
      <c r="BG465" s="1848"/>
      <c r="BH465" s="1848"/>
      <c r="BI465" s="1848"/>
      <c r="BJ465" s="1848"/>
      <c r="BK465" s="1848"/>
      <c r="BL465" s="1848"/>
      <c r="BM465" s="1848"/>
      <c r="BN465" s="1848"/>
      <c r="BO465" s="1848"/>
      <c r="BP465" s="1848"/>
      <c r="BQ465" s="1848"/>
      <c r="BR465" s="1848"/>
      <c r="BS465" s="1848"/>
      <c r="BT465" s="1848"/>
      <c r="BU465" s="1848"/>
      <c r="BV465" s="1848"/>
      <c r="BW465" s="1848"/>
      <c r="BX465" s="1848"/>
      <c r="BY465" s="1848"/>
      <c r="BZ465" s="1848"/>
      <c r="CA465" s="1848"/>
      <c r="CB465" s="1848"/>
      <c r="CC465" s="1848"/>
      <c r="CD465" s="1848"/>
      <c r="CE465" s="1848"/>
      <c r="CF465" s="1848"/>
      <c r="CG465" s="1848"/>
      <c r="CH465" s="1848"/>
      <c r="CJ465" s="1848"/>
      <c r="CK465" s="1848"/>
      <c r="CL465" s="1848"/>
      <c r="CM465" s="1848"/>
      <c r="CN465" s="1848"/>
      <c r="CO465" s="1848"/>
      <c r="CP465" s="1848"/>
      <c r="CQ465" s="1848"/>
    </row>
    <row r="466" spans="2:95">
      <c r="B466" s="1"/>
      <c r="C466" s="1848"/>
      <c r="D466" s="1"/>
      <c r="E466" s="1"/>
      <c r="F466" s="1848"/>
      <c r="G466" s="1"/>
      <c r="H466" s="1"/>
      <c r="I466" s="1"/>
      <c r="J466" s="1"/>
      <c r="K466" s="1848"/>
      <c r="L466" s="1848"/>
      <c r="M466" s="1848"/>
      <c r="N466" s="1848"/>
      <c r="O466" s="1848"/>
      <c r="P466" s="1848"/>
      <c r="Q466" s="1848"/>
      <c r="R466" s="1848"/>
      <c r="S466" s="1848"/>
      <c r="T466" s="1848"/>
      <c r="U466" s="1848"/>
      <c r="V466" s="1848"/>
      <c r="W466" s="1848"/>
      <c r="X466" s="1848"/>
      <c r="Y466" s="1848"/>
      <c r="Z466" s="1848"/>
      <c r="AA466" s="1848"/>
      <c r="AB466" s="1848"/>
      <c r="AC466" s="1848"/>
      <c r="AD466" s="1848"/>
      <c r="AE466" s="1848"/>
      <c r="AF466" s="1848"/>
      <c r="AG466" s="1848"/>
      <c r="AH466" s="1848"/>
      <c r="AI466" s="1848"/>
      <c r="AJ466" s="1848"/>
      <c r="AK466" s="1848"/>
      <c r="AL466" s="1848"/>
      <c r="AM466" s="1848"/>
      <c r="AN466" s="1848"/>
      <c r="AO466" s="1848"/>
      <c r="AP466" s="1848"/>
      <c r="AQ466" s="1848"/>
      <c r="AR466" s="1848"/>
      <c r="AS466" s="1848"/>
      <c r="AT466" s="1848"/>
      <c r="AU466" s="1848"/>
      <c r="AV466" s="1848"/>
      <c r="AW466" s="1848"/>
      <c r="AX466" s="1848"/>
      <c r="AY466" s="1848"/>
      <c r="AZ466" s="1848"/>
      <c r="BA466" s="1848"/>
      <c r="BB466" s="1848"/>
      <c r="BC466" s="1848"/>
      <c r="BD466" s="1848"/>
      <c r="BE466" s="1848"/>
      <c r="BF466" s="1848"/>
      <c r="BG466" s="1848"/>
      <c r="BH466" s="1848"/>
      <c r="BI466" s="1848"/>
      <c r="BJ466" s="1848"/>
      <c r="BK466" s="1848"/>
      <c r="BL466" s="1848"/>
      <c r="BM466" s="1848"/>
      <c r="BN466" s="1848"/>
      <c r="BO466" s="1848"/>
      <c r="BP466" s="1848"/>
      <c r="BQ466" s="1848"/>
      <c r="BR466" s="1848"/>
      <c r="BS466" s="1848"/>
      <c r="BT466" s="1848"/>
      <c r="BU466" s="1848"/>
      <c r="BV466" s="1848"/>
      <c r="BW466" s="1848"/>
      <c r="BX466" s="1848"/>
      <c r="BY466" s="1848"/>
      <c r="BZ466" s="1848"/>
      <c r="CA466" s="1848"/>
      <c r="CB466" s="1848"/>
      <c r="CC466" s="1848"/>
      <c r="CD466" s="1848"/>
      <c r="CE466" s="1848"/>
      <c r="CF466" s="1848"/>
      <c r="CG466" s="1848"/>
      <c r="CH466" s="1848"/>
      <c r="CJ466" s="1848"/>
      <c r="CK466" s="1848"/>
      <c r="CL466" s="1848"/>
      <c r="CM466" s="1848"/>
      <c r="CN466" s="1848"/>
      <c r="CO466" s="1848"/>
      <c r="CP466" s="1848"/>
      <c r="CQ466" s="1848"/>
    </row>
    <row r="467" spans="2:95">
      <c r="B467" s="1"/>
      <c r="C467" s="1848"/>
      <c r="D467" s="1"/>
      <c r="E467" s="1"/>
      <c r="F467" s="1848"/>
      <c r="G467" s="1"/>
      <c r="H467" s="1"/>
      <c r="I467" s="1"/>
      <c r="J467" s="1"/>
      <c r="K467" s="1848"/>
      <c r="L467" s="1848"/>
      <c r="M467" s="1848"/>
      <c r="N467" s="1848"/>
      <c r="O467" s="1848"/>
      <c r="P467" s="1848"/>
      <c r="Q467" s="1848"/>
      <c r="R467" s="1848"/>
      <c r="S467" s="1848"/>
      <c r="T467" s="1848"/>
      <c r="U467" s="1848"/>
      <c r="V467" s="1848"/>
      <c r="W467" s="1848"/>
      <c r="X467" s="1848"/>
      <c r="Y467" s="1848"/>
      <c r="Z467" s="1848"/>
      <c r="AA467" s="1848"/>
      <c r="AB467" s="1848"/>
      <c r="AC467" s="1848"/>
      <c r="AD467" s="1848"/>
      <c r="AE467" s="1848"/>
      <c r="AF467" s="1848"/>
      <c r="AG467" s="1848"/>
      <c r="AH467" s="1848"/>
      <c r="AI467" s="1848"/>
      <c r="AJ467" s="1848"/>
      <c r="AK467" s="1848"/>
      <c r="AL467" s="1848"/>
      <c r="AM467" s="1848"/>
      <c r="AN467" s="1848"/>
      <c r="AO467" s="1848"/>
      <c r="AP467" s="1848"/>
      <c r="AQ467" s="1848"/>
      <c r="AR467" s="1848"/>
      <c r="AS467" s="1848"/>
      <c r="AT467" s="1848"/>
      <c r="AU467" s="1848"/>
      <c r="AV467" s="1848"/>
      <c r="AW467" s="1848"/>
      <c r="AX467" s="1848"/>
      <c r="AY467" s="1848"/>
      <c r="AZ467" s="1848"/>
      <c r="BA467" s="1848"/>
      <c r="BB467" s="1848"/>
      <c r="BC467" s="1848"/>
      <c r="BD467" s="1848"/>
      <c r="BE467" s="1848"/>
      <c r="BF467" s="1848"/>
      <c r="BG467" s="1848"/>
      <c r="BH467" s="1848"/>
      <c r="BI467" s="1848"/>
      <c r="BJ467" s="1848"/>
      <c r="BK467" s="1848"/>
      <c r="BL467" s="1848"/>
      <c r="BM467" s="1848"/>
      <c r="BN467" s="1848"/>
      <c r="BO467" s="1848"/>
      <c r="BP467" s="1848"/>
      <c r="BQ467" s="1848"/>
      <c r="BR467" s="1848"/>
      <c r="BS467" s="1848"/>
      <c r="BT467" s="1848"/>
      <c r="BU467" s="1848"/>
      <c r="BV467" s="1848"/>
      <c r="BW467" s="1848"/>
      <c r="BX467" s="1848"/>
      <c r="BY467" s="1848"/>
      <c r="BZ467" s="1848"/>
      <c r="CA467" s="1848"/>
      <c r="CB467" s="1848"/>
      <c r="CC467" s="1848"/>
      <c r="CD467" s="1848"/>
      <c r="CE467" s="1848"/>
      <c r="CF467" s="1848"/>
      <c r="CG467" s="1848"/>
      <c r="CH467" s="1848"/>
      <c r="CJ467" s="1848"/>
      <c r="CK467" s="1848"/>
      <c r="CL467" s="1848"/>
      <c r="CM467" s="1848"/>
      <c r="CN467" s="1848"/>
      <c r="CO467" s="1848"/>
      <c r="CP467" s="1848"/>
      <c r="CQ467" s="1848"/>
    </row>
    <row r="468" spans="2:95">
      <c r="B468" s="1"/>
      <c r="C468" s="1848"/>
      <c r="D468" s="1"/>
      <c r="E468" s="1"/>
      <c r="F468" s="1848"/>
      <c r="G468" s="1"/>
      <c r="H468" s="1"/>
      <c r="I468" s="1"/>
      <c r="J468" s="1"/>
      <c r="K468" s="1848"/>
      <c r="L468" s="1848"/>
      <c r="M468" s="1848"/>
      <c r="N468" s="1848"/>
      <c r="O468" s="1848"/>
      <c r="P468" s="1848"/>
      <c r="Q468" s="1848"/>
      <c r="R468" s="1848"/>
      <c r="S468" s="1848"/>
      <c r="T468" s="1848"/>
      <c r="U468" s="1848"/>
      <c r="V468" s="1848"/>
      <c r="W468" s="1848"/>
      <c r="X468" s="1848"/>
      <c r="Y468" s="1848"/>
      <c r="Z468" s="1848"/>
      <c r="AA468" s="1848"/>
      <c r="AB468" s="1848"/>
      <c r="AC468" s="1848"/>
      <c r="AD468" s="1848"/>
      <c r="AE468" s="1848"/>
      <c r="AF468" s="1848"/>
      <c r="AG468" s="1848"/>
      <c r="AH468" s="1848"/>
      <c r="AI468" s="1848"/>
      <c r="AJ468" s="1848"/>
      <c r="AK468" s="1848"/>
      <c r="AL468" s="1848"/>
      <c r="AM468" s="1848"/>
      <c r="AN468" s="1848"/>
      <c r="AO468" s="1848"/>
      <c r="AP468" s="1848"/>
      <c r="AQ468" s="1848"/>
      <c r="AR468" s="1848"/>
      <c r="AS468" s="1848"/>
      <c r="AT468" s="1848"/>
      <c r="AU468" s="1848"/>
      <c r="AV468" s="1848"/>
      <c r="AW468" s="1848"/>
      <c r="AX468" s="1848"/>
      <c r="AY468" s="1848"/>
      <c r="AZ468" s="1848"/>
      <c r="BA468" s="1848"/>
      <c r="BB468" s="1848"/>
      <c r="BC468" s="1848"/>
      <c r="BD468" s="1848"/>
      <c r="BE468" s="1848"/>
      <c r="BF468" s="1848"/>
      <c r="BG468" s="1848"/>
      <c r="BH468" s="1848"/>
      <c r="BI468" s="1848"/>
      <c r="BJ468" s="1848"/>
      <c r="BK468" s="1848"/>
      <c r="BL468" s="1848"/>
      <c r="BM468" s="1848"/>
      <c r="BN468" s="1848"/>
      <c r="BO468" s="1848"/>
      <c r="BP468" s="1848"/>
      <c r="BQ468" s="1848"/>
      <c r="BR468" s="1848"/>
      <c r="BS468" s="1848"/>
      <c r="BT468" s="1848"/>
      <c r="BU468" s="1848"/>
      <c r="BV468" s="1848"/>
      <c r="BW468" s="1848"/>
      <c r="BX468" s="1848"/>
      <c r="BY468" s="1848"/>
      <c r="BZ468" s="1848"/>
      <c r="CA468" s="1848"/>
      <c r="CB468" s="1848"/>
      <c r="CC468" s="1848"/>
      <c r="CD468" s="1848"/>
      <c r="CE468" s="1848"/>
      <c r="CF468" s="1848"/>
      <c r="CG468" s="1848"/>
      <c r="CH468" s="1848"/>
      <c r="CJ468" s="1848"/>
      <c r="CK468" s="1848"/>
      <c r="CL468" s="1848"/>
      <c r="CM468" s="1848"/>
      <c r="CN468" s="1848"/>
      <c r="CO468" s="1848"/>
      <c r="CP468" s="1848"/>
      <c r="CQ468" s="1848"/>
    </row>
    <row r="469" spans="2:95">
      <c r="B469" s="1"/>
      <c r="C469" s="1848"/>
      <c r="D469" s="1"/>
      <c r="E469" s="1"/>
      <c r="F469" s="1848"/>
      <c r="G469" s="1"/>
      <c r="H469" s="1"/>
      <c r="I469" s="1"/>
      <c r="J469" s="1"/>
      <c r="K469" s="1848"/>
      <c r="L469" s="1848"/>
      <c r="M469" s="1848"/>
      <c r="N469" s="1848"/>
      <c r="O469" s="1848"/>
      <c r="P469" s="1848"/>
      <c r="Q469" s="1848"/>
      <c r="R469" s="1848"/>
      <c r="S469" s="1848"/>
      <c r="T469" s="1848"/>
      <c r="U469" s="1848"/>
      <c r="V469" s="1848"/>
      <c r="W469" s="1848"/>
      <c r="X469" s="1848"/>
      <c r="Y469" s="1848"/>
      <c r="Z469" s="1848"/>
      <c r="AA469" s="1848"/>
      <c r="AB469" s="1848"/>
      <c r="AC469" s="1848"/>
      <c r="AD469" s="1848"/>
      <c r="AE469" s="1848"/>
      <c r="AF469" s="1848"/>
      <c r="AG469" s="1848"/>
      <c r="AH469" s="1848"/>
      <c r="AI469" s="1848"/>
      <c r="AJ469" s="1848"/>
      <c r="AK469" s="1848"/>
      <c r="AL469" s="1848"/>
      <c r="AM469" s="1848"/>
      <c r="AN469" s="1848"/>
      <c r="AO469" s="1848"/>
      <c r="AP469" s="1848"/>
      <c r="AQ469" s="1848"/>
      <c r="AR469" s="1848"/>
      <c r="AS469" s="1848"/>
      <c r="AT469" s="1848"/>
      <c r="AU469" s="1848"/>
      <c r="AV469" s="1848"/>
      <c r="AW469" s="1848"/>
      <c r="AX469" s="1848"/>
      <c r="AY469" s="1848"/>
      <c r="AZ469" s="1848"/>
      <c r="BA469" s="1848"/>
      <c r="BB469" s="1848"/>
      <c r="BC469" s="1848"/>
      <c r="BD469" s="1848"/>
      <c r="BE469" s="1848"/>
      <c r="BF469" s="1848"/>
      <c r="BG469" s="1848"/>
      <c r="BH469" s="1848"/>
      <c r="BI469" s="1848"/>
      <c r="BJ469" s="1848"/>
      <c r="BK469" s="1848"/>
      <c r="BL469" s="1848"/>
      <c r="BM469" s="1848"/>
      <c r="BN469" s="1848"/>
      <c r="BO469" s="1848"/>
      <c r="BP469" s="1848"/>
      <c r="BQ469" s="1848"/>
      <c r="BR469" s="1848"/>
      <c r="BS469" s="1848"/>
      <c r="BT469" s="1848"/>
      <c r="BU469" s="1848"/>
      <c r="BV469" s="1848"/>
      <c r="BW469" s="1848"/>
      <c r="BX469" s="1848"/>
      <c r="BY469" s="1848"/>
      <c r="BZ469" s="1848"/>
      <c r="CA469" s="1848"/>
      <c r="CB469" s="1848"/>
      <c r="CC469" s="1848"/>
      <c r="CD469" s="1848"/>
      <c r="CE469" s="1848"/>
      <c r="CF469" s="1848"/>
      <c r="CG469" s="1848"/>
      <c r="CH469" s="1848"/>
      <c r="CJ469" s="1848"/>
      <c r="CK469" s="1848"/>
      <c r="CL469" s="1848"/>
      <c r="CM469" s="1848"/>
      <c r="CN469" s="1848"/>
      <c r="CO469" s="1848"/>
      <c r="CP469" s="1848"/>
      <c r="CQ469" s="1848"/>
    </row>
    <row r="470" spans="2:95">
      <c r="B470" s="1"/>
      <c r="C470" s="1848"/>
      <c r="D470" s="1"/>
      <c r="E470" s="1"/>
      <c r="F470" s="1848"/>
      <c r="G470" s="1"/>
      <c r="H470" s="1"/>
      <c r="I470" s="1"/>
      <c r="J470" s="1"/>
      <c r="K470" s="1848"/>
      <c r="L470" s="1848"/>
      <c r="M470" s="1848"/>
      <c r="N470" s="1848"/>
      <c r="O470" s="1848"/>
      <c r="P470" s="1848"/>
      <c r="Q470" s="1848"/>
      <c r="R470" s="1848"/>
      <c r="S470" s="1848"/>
      <c r="T470" s="1848"/>
      <c r="U470" s="1848"/>
      <c r="V470" s="1848"/>
      <c r="W470" s="1848"/>
      <c r="X470" s="1848"/>
      <c r="Y470" s="1848"/>
      <c r="Z470" s="1848"/>
      <c r="AA470" s="1848"/>
      <c r="AB470" s="1848"/>
      <c r="AC470" s="1848"/>
      <c r="AD470" s="1848"/>
      <c r="AE470" s="1848"/>
      <c r="AF470" s="1848"/>
      <c r="AG470" s="1848"/>
      <c r="AH470" s="1848"/>
      <c r="AI470" s="1848"/>
      <c r="AJ470" s="1848"/>
      <c r="AK470" s="1848"/>
      <c r="AL470" s="1848"/>
      <c r="AM470" s="1848"/>
      <c r="AN470" s="1848"/>
      <c r="AO470" s="1848"/>
      <c r="AP470" s="1848"/>
      <c r="AQ470" s="1848"/>
      <c r="AR470" s="1848"/>
      <c r="AS470" s="1848"/>
      <c r="AT470" s="1848"/>
      <c r="AU470" s="1848"/>
      <c r="AV470" s="1848"/>
      <c r="AW470" s="1848"/>
      <c r="AX470" s="1848"/>
      <c r="AY470" s="1848"/>
      <c r="AZ470" s="1848"/>
      <c r="BA470" s="1848"/>
      <c r="BB470" s="1848"/>
      <c r="BC470" s="1848"/>
      <c r="BD470" s="1848"/>
      <c r="BE470" s="1848"/>
      <c r="BF470" s="1848"/>
      <c r="BG470" s="1848"/>
      <c r="BH470" s="1848"/>
      <c r="BI470" s="1848"/>
      <c r="BJ470" s="1848"/>
      <c r="BK470" s="1848"/>
      <c r="BL470" s="1848"/>
      <c r="BM470" s="1848"/>
      <c r="BN470" s="1848"/>
      <c r="BO470" s="1848"/>
      <c r="BP470" s="1848"/>
      <c r="BQ470" s="1848"/>
      <c r="BR470" s="1848"/>
      <c r="BS470" s="1848"/>
      <c r="BT470" s="1848"/>
      <c r="BU470" s="1848"/>
      <c r="BV470" s="1848"/>
      <c r="BW470" s="1848"/>
      <c r="BX470" s="1848"/>
      <c r="BY470" s="1848"/>
      <c r="BZ470" s="1848"/>
      <c r="CA470" s="1848"/>
      <c r="CB470" s="1848"/>
      <c r="CC470" s="1848"/>
      <c r="CD470" s="1848"/>
      <c r="CE470" s="1848"/>
      <c r="CF470" s="1848"/>
      <c r="CG470" s="1848"/>
      <c r="CH470" s="1848"/>
      <c r="CJ470" s="1848"/>
      <c r="CK470" s="1848"/>
      <c r="CL470" s="1848"/>
      <c r="CM470" s="1848"/>
      <c r="CN470" s="1848"/>
      <c r="CO470" s="1848"/>
      <c r="CP470" s="1848"/>
      <c r="CQ470" s="1848"/>
    </row>
    <row r="471" spans="2:95">
      <c r="B471" s="1"/>
      <c r="C471" s="1848"/>
      <c r="D471" s="1"/>
      <c r="E471" s="1"/>
      <c r="F471" s="1848"/>
      <c r="G471" s="1"/>
      <c r="H471" s="1"/>
      <c r="I471" s="1"/>
      <c r="J471" s="1"/>
      <c r="K471" s="1848"/>
      <c r="L471" s="1848"/>
      <c r="M471" s="1848"/>
      <c r="N471" s="1848"/>
      <c r="O471" s="1848"/>
      <c r="P471" s="1848"/>
      <c r="Q471" s="1848"/>
      <c r="R471" s="1848"/>
      <c r="S471" s="1848"/>
      <c r="T471" s="1848"/>
      <c r="U471" s="1848"/>
      <c r="V471" s="1848"/>
      <c r="W471" s="1848"/>
      <c r="X471" s="1848"/>
      <c r="Y471" s="1848"/>
      <c r="Z471" s="1848"/>
      <c r="AA471" s="1848"/>
      <c r="AB471" s="1848"/>
      <c r="AC471" s="1848"/>
      <c r="AD471" s="1848"/>
      <c r="AE471" s="1848"/>
      <c r="AF471" s="1848"/>
      <c r="AG471" s="1848"/>
      <c r="AH471" s="1848"/>
      <c r="AI471" s="1848"/>
      <c r="AJ471" s="1848"/>
      <c r="AK471" s="1848"/>
      <c r="AL471" s="1848"/>
      <c r="AM471" s="1848"/>
      <c r="AN471" s="1848"/>
      <c r="AO471" s="1848"/>
      <c r="AP471" s="1848"/>
      <c r="AQ471" s="1848"/>
      <c r="AR471" s="1848"/>
      <c r="AS471" s="1848"/>
      <c r="AT471" s="1848"/>
      <c r="AU471" s="1848"/>
      <c r="AV471" s="1848"/>
      <c r="AW471" s="1848"/>
      <c r="AX471" s="1848"/>
      <c r="AY471" s="1848"/>
      <c r="AZ471" s="1848"/>
      <c r="BA471" s="1848"/>
      <c r="BB471" s="1848"/>
      <c r="BC471" s="1848"/>
      <c r="BD471" s="1848"/>
      <c r="BE471" s="1848"/>
      <c r="BF471" s="1848"/>
      <c r="BG471" s="1848"/>
      <c r="BH471" s="1848"/>
      <c r="BI471" s="1848"/>
      <c r="BJ471" s="1848"/>
      <c r="BK471" s="1848"/>
      <c r="BL471" s="1848"/>
      <c r="BM471" s="1848"/>
      <c r="BN471" s="1848"/>
      <c r="BO471" s="1848"/>
      <c r="BP471" s="1848"/>
      <c r="BQ471" s="1848"/>
      <c r="BR471" s="1848"/>
      <c r="BS471" s="1848"/>
      <c r="BT471" s="1848"/>
      <c r="BU471" s="1848"/>
      <c r="BV471" s="1848"/>
      <c r="BW471" s="1848"/>
      <c r="BX471" s="1848"/>
      <c r="BY471" s="1848"/>
      <c r="BZ471" s="1848"/>
      <c r="CA471" s="1848"/>
      <c r="CB471" s="1848"/>
      <c r="CC471" s="1848"/>
      <c r="CD471" s="1848"/>
      <c r="CE471" s="1848"/>
      <c r="CF471" s="1848"/>
      <c r="CG471" s="1848"/>
      <c r="CH471" s="1848"/>
      <c r="CJ471" s="1848"/>
      <c r="CK471" s="1848"/>
      <c r="CL471" s="1848"/>
      <c r="CM471" s="1848"/>
      <c r="CN471" s="1848"/>
      <c r="CO471" s="1848"/>
      <c r="CP471" s="1848"/>
      <c r="CQ471" s="1848"/>
    </row>
    <row r="472" spans="2:95">
      <c r="B472" s="1"/>
      <c r="C472" s="1848"/>
      <c r="D472" s="1"/>
      <c r="E472" s="1"/>
      <c r="F472" s="1848"/>
      <c r="G472" s="1"/>
      <c r="H472" s="1"/>
      <c r="I472" s="1"/>
      <c r="J472" s="1"/>
      <c r="K472" s="1848"/>
      <c r="L472" s="1848"/>
      <c r="M472" s="1848"/>
      <c r="N472" s="1848"/>
      <c r="O472" s="1848"/>
      <c r="P472" s="1848"/>
      <c r="Q472" s="1848"/>
      <c r="R472" s="1848"/>
      <c r="S472" s="1848"/>
      <c r="T472" s="1848"/>
      <c r="U472" s="1848"/>
      <c r="V472" s="1848"/>
      <c r="W472" s="1848"/>
      <c r="X472" s="1848"/>
      <c r="Y472" s="1848"/>
      <c r="Z472" s="1848"/>
      <c r="AA472" s="1848"/>
      <c r="AB472" s="1848"/>
      <c r="AC472" s="1848"/>
      <c r="AD472" s="1848"/>
      <c r="AE472" s="1848"/>
      <c r="AF472" s="1848"/>
      <c r="AG472" s="1848"/>
      <c r="AH472" s="1848"/>
      <c r="AI472" s="1848"/>
      <c r="AJ472" s="1848"/>
      <c r="AK472" s="1848"/>
      <c r="AL472" s="1848"/>
      <c r="AM472" s="1848"/>
      <c r="AN472" s="1848"/>
      <c r="AO472" s="1848"/>
      <c r="AP472" s="1848"/>
      <c r="AQ472" s="1848"/>
      <c r="AR472" s="1848"/>
      <c r="AS472" s="1848"/>
      <c r="AT472" s="1848"/>
      <c r="AU472" s="1848"/>
      <c r="AV472" s="1848"/>
      <c r="AW472" s="1848"/>
      <c r="AX472" s="1848"/>
      <c r="AY472" s="1848"/>
      <c r="AZ472" s="1848"/>
      <c r="BA472" s="1848"/>
      <c r="BB472" s="1848"/>
      <c r="BC472" s="1848"/>
      <c r="BD472" s="1848"/>
      <c r="BE472" s="1848"/>
      <c r="BF472" s="1848"/>
      <c r="BG472" s="1848"/>
      <c r="BH472" s="1848"/>
      <c r="BI472" s="1848"/>
      <c r="BJ472" s="1848"/>
      <c r="BK472" s="1848"/>
      <c r="BL472" s="1848"/>
      <c r="BM472" s="1848"/>
      <c r="BN472" s="1848"/>
      <c r="BO472" s="1848"/>
      <c r="BP472" s="1848"/>
      <c r="BQ472" s="1848"/>
      <c r="BR472" s="1848"/>
      <c r="BS472" s="1848"/>
      <c r="BT472" s="1848"/>
      <c r="BU472" s="1848"/>
      <c r="BV472" s="1848"/>
      <c r="BW472" s="1848"/>
      <c r="BX472" s="1848"/>
      <c r="BY472" s="1848"/>
      <c r="BZ472" s="1848"/>
      <c r="CA472" s="1848"/>
      <c r="CB472" s="1848"/>
      <c r="CC472" s="1848"/>
      <c r="CD472" s="1848"/>
      <c r="CE472" s="1848"/>
      <c r="CF472" s="1848"/>
      <c r="CG472" s="1848"/>
      <c r="CH472" s="1848"/>
      <c r="CJ472" s="1848"/>
      <c r="CK472" s="1848"/>
      <c r="CL472" s="1848"/>
      <c r="CM472" s="1848"/>
      <c r="CN472" s="1848"/>
      <c r="CO472" s="1848"/>
      <c r="CP472" s="1848"/>
      <c r="CQ472" s="1848"/>
    </row>
    <row r="473" spans="2:95">
      <c r="B473" s="1"/>
      <c r="C473" s="1848"/>
      <c r="D473" s="1"/>
      <c r="E473" s="1"/>
      <c r="F473" s="1848"/>
      <c r="G473" s="1"/>
      <c r="H473" s="1"/>
      <c r="I473" s="1"/>
      <c r="J473" s="1"/>
      <c r="K473" s="1848"/>
      <c r="L473" s="1848"/>
      <c r="M473" s="1848"/>
      <c r="N473" s="1848"/>
      <c r="O473" s="1848"/>
      <c r="P473" s="1848"/>
      <c r="Q473" s="1848"/>
      <c r="R473" s="1848"/>
      <c r="S473" s="1848"/>
      <c r="T473" s="1848"/>
      <c r="U473" s="1848"/>
      <c r="V473" s="1848"/>
      <c r="W473" s="1848"/>
      <c r="X473" s="1848"/>
      <c r="Y473" s="1848"/>
      <c r="Z473" s="1848"/>
      <c r="AA473" s="1848"/>
      <c r="AB473" s="1848"/>
      <c r="AC473" s="1848"/>
      <c r="AD473" s="1848"/>
      <c r="AE473" s="1848"/>
      <c r="AF473" s="1848"/>
      <c r="AG473" s="1848"/>
      <c r="AH473" s="1848"/>
      <c r="AI473" s="1848"/>
      <c r="AJ473" s="1848"/>
      <c r="AK473" s="1848"/>
      <c r="AL473" s="1848"/>
      <c r="AM473" s="1848"/>
      <c r="AN473" s="1848"/>
      <c r="AO473" s="1848"/>
      <c r="AP473" s="1848"/>
      <c r="AQ473" s="1848"/>
      <c r="AR473" s="1848"/>
      <c r="AS473" s="1848"/>
      <c r="AT473" s="1848"/>
      <c r="AU473" s="1848"/>
      <c r="AV473" s="1848"/>
      <c r="AW473" s="1848"/>
      <c r="AX473" s="1848"/>
      <c r="AY473" s="1848"/>
      <c r="AZ473" s="1848"/>
      <c r="BA473" s="1848"/>
      <c r="BB473" s="1848"/>
      <c r="BC473" s="1848"/>
      <c r="BD473" s="1848"/>
      <c r="BE473" s="1848"/>
      <c r="BF473" s="1848"/>
      <c r="BG473" s="1848"/>
      <c r="BH473" s="1848"/>
      <c r="BI473" s="1848"/>
      <c r="BJ473" s="1848"/>
      <c r="BK473" s="1848"/>
      <c r="BL473" s="1848"/>
      <c r="BM473" s="1848"/>
      <c r="BN473" s="1848"/>
      <c r="BO473" s="1848"/>
      <c r="BP473" s="1848"/>
      <c r="BQ473" s="1848"/>
      <c r="BR473" s="1848"/>
      <c r="BS473" s="1848"/>
      <c r="BT473" s="1848"/>
      <c r="BU473" s="1848"/>
      <c r="BV473" s="1848"/>
      <c r="BW473" s="1848"/>
      <c r="BX473" s="1848"/>
      <c r="BY473" s="1848"/>
      <c r="BZ473" s="1848"/>
      <c r="CA473" s="1848"/>
      <c r="CB473" s="1848"/>
      <c r="CC473" s="1848"/>
      <c r="CD473" s="1848"/>
      <c r="CE473" s="1848"/>
      <c r="CF473" s="1848"/>
      <c r="CG473" s="1848"/>
      <c r="CH473" s="1848"/>
      <c r="CJ473" s="1848"/>
      <c r="CK473" s="1848"/>
      <c r="CL473" s="1848"/>
      <c r="CM473" s="1848"/>
      <c r="CN473" s="1848"/>
      <c r="CO473" s="1848"/>
      <c r="CP473" s="1848"/>
      <c r="CQ473" s="1848"/>
    </row>
    <row r="474" spans="2:95">
      <c r="B474" s="1"/>
      <c r="C474" s="1848"/>
      <c r="D474" s="1"/>
      <c r="E474" s="1"/>
      <c r="F474" s="1848"/>
      <c r="G474" s="1"/>
      <c r="H474" s="1"/>
      <c r="I474" s="1"/>
      <c r="J474" s="1"/>
      <c r="K474" s="1848"/>
      <c r="L474" s="1848"/>
      <c r="M474" s="1848"/>
      <c r="N474" s="1848"/>
      <c r="O474" s="1848"/>
      <c r="P474" s="1848"/>
      <c r="Q474" s="1848"/>
      <c r="R474" s="1848"/>
      <c r="S474" s="1848"/>
      <c r="T474" s="1848"/>
      <c r="U474" s="1848"/>
      <c r="V474" s="1848"/>
      <c r="W474" s="1848"/>
      <c r="X474" s="1848"/>
      <c r="Y474" s="1848"/>
      <c r="Z474" s="1848"/>
      <c r="AA474" s="1848"/>
      <c r="AB474" s="1848"/>
      <c r="AC474" s="1848"/>
      <c r="AD474" s="1848"/>
      <c r="AE474" s="1848"/>
      <c r="AF474" s="1848"/>
      <c r="AG474" s="1848"/>
      <c r="AH474" s="1848"/>
      <c r="AI474" s="1848"/>
      <c r="AJ474" s="1848"/>
      <c r="AK474" s="1848"/>
      <c r="AL474" s="1848"/>
      <c r="AM474" s="1848"/>
      <c r="AN474" s="1848"/>
      <c r="AO474" s="1848"/>
      <c r="AP474" s="1848"/>
      <c r="AQ474" s="1848"/>
      <c r="AR474" s="1848"/>
      <c r="AS474" s="1848"/>
      <c r="AT474" s="1848"/>
      <c r="AU474" s="1848"/>
      <c r="AV474" s="1848"/>
      <c r="AW474" s="1848"/>
      <c r="AX474" s="1848"/>
      <c r="AY474" s="1848"/>
      <c r="AZ474" s="1848"/>
      <c r="BA474" s="1848"/>
      <c r="BB474" s="1848"/>
      <c r="BC474" s="1848"/>
      <c r="BD474" s="1848"/>
      <c r="BE474" s="1848"/>
      <c r="BF474" s="1848"/>
      <c r="BG474" s="1848"/>
      <c r="BH474" s="1848"/>
      <c r="BI474" s="1848"/>
      <c r="BJ474" s="1848"/>
      <c r="BK474" s="1848"/>
      <c r="BL474" s="1848"/>
      <c r="BM474" s="1848"/>
      <c r="BN474" s="1848"/>
      <c r="BO474" s="1848"/>
      <c r="BP474" s="1848"/>
      <c r="BQ474" s="1848"/>
      <c r="BR474" s="1848"/>
      <c r="BS474" s="1848"/>
      <c r="BT474" s="1848"/>
      <c r="BU474" s="1848"/>
      <c r="BV474" s="1848"/>
      <c r="BW474" s="1848"/>
      <c r="BX474" s="1848"/>
      <c r="BY474" s="1848"/>
      <c r="BZ474" s="1848"/>
      <c r="CA474" s="1848"/>
      <c r="CB474" s="1848"/>
      <c r="CC474" s="1848"/>
      <c r="CD474" s="1848"/>
      <c r="CE474" s="1848"/>
      <c r="CF474" s="1848"/>
      <c r="CG474" s="1848"/>
      <c r="CH474" s="1848"/>
      <c r="CJ474" s="1848"/>
      <c r="CK474" s="1848"/>
      <c r="CL474" s="1848"/>
      <c r="CM474" s="1848"/>
      <c r="CN474" s="1848"/>
      <c r="CO474" s="1848"/>
      <c r="CP474" s="1848"/>
      <c r="CQ474" s="1848"/>
    </row>
    <row r="475" spans="2:95">
      <c r="B475" s="1"/>
      <c r="C475" s="1848"/>
      <c r="D475" s="1"/>
      <c r="E475" s="1"/>
      <c r="F475" s="1848"/>
      <c r="G475" s="1"/>
      <c r="H475" s="1"/>
      <c r="I475" s="1"/>
      <c r="J475" s="1"/>
      <c r="K475" s="1848"/>
      <c r="L475" s="1848"/>
      <c r="M475" s="1848"/>
      <c r="N475" s="1848"/>
      <c r="O475" s="1848"/>
      <c r="P475" s="1848"/>
      <c r="Q475" s="1848"/>
      <c r="R475" s="1848"/>
      <c r="S475" s="1848"/>
      <c r="T475" s="1848"/>
      <c r="U475" s="1848"/>
      <c r="V475" s="1848"/>
      <c r="W475" s="1848"/>
      <c r="X475" s="1848"/>
      <c r="Y475" s="1848"/>
      <c r="Z475" s="1848"/>
      <c r="AA475" s="1848"/>
      <c r="AB475" s="1848"/>
      <c r="AC475" s="1848"/>
      <c r="AD475" s="1848"/>
      <c r="AE475" s="1848"/>
      <c r="AF475" s="1848"/>
      <c r="AG475" s="1848"/>
      <c r="AH475" s="1848"/>
      <c r="AI475" s="1848"/>
      <c r="AJ475" s="1848"/>
      <c r="AK475" s="1848"/>
      <c r="AL475" s="1848"/>
      <c r="AM475" s="1848"/>
      <c r="AN475" s="1848"/>
      <c r="AO475" s="1848"/>
      <c r="AP475" s="1848"/>
      <c r="AQ475" s="1848"/>
      <c r="AR475" s="1848"/>
      <c r="AS475" s="1848"/>
      <c r="AT475" s="1848"/>
      <c r="AU475" s="1848"/>
      <c r="AV475" s="1848"/>
      <c r="AW475" s="1848"/>
      <c r="AX475" s="1848"/>
      <c r="AY475" s="1848"/>
      <c r="AZ475" s="1848"/>
      <c r="BA475" s="1848"/>
      <c r="BB475" s="1848"/>
      <c r="BC475" s="1848"/>
      <c r="BD475" s="1848"/>
      <c r="BE475" s="1848"/>
      <c r="BF475" s="1848"/>
      <c r="BG475" s="1848"/>
      <c r="BH475" s="1848"/>
      <c r="BI475" s="1848"/>
      <c r="BJ475" s="1848"/>
      <c r="BK475" s="1848"/>
      <c r="BL475" s="1848"/>
      <c r="BM475" s="1848"/>
      <c r="BN475" s="1848"/>
      <c r="BO475" s="1848"/>
      <c r="BP475" s="1848"/>
      <c r="BQ475" s="1848"/>
      <c r="BR475" s="1848"/>
      <c r="BS475" s="1848"/>
      <c r="BT475" s="1848"/>
      <c r="BU475" s="1848"/>
      <c r="BV475" s="1848"/>
      <c r="BW475" s="1848"/>
      <c r="BX475" s="1848"/>
      <c r="BY475" s="1848"/>
      <c r="BZ475" s="1848"/>
      <c r="CA475" s="1848"/>
      <c r="CB475" s="1848"/>
      <c r="CC475" s="1848"/>
      <c r="CD475" s="1848"/>
      <c r="CE475" s="1848"/>
      <c r="CF475" s="1848"/>
      <c r="CG475" s="1848"/>
      <c r="CH475" s="1848"/>
      <c r="CJ475" s="1848"/>
      <c r="CK475" s="1848"/>
      <c r="CL475" s="1848"/>
      <c r="CM475" s="1848"/>
      <c r="CN475" s="1848"/>
      <c r="CO475" s="1848"/>
      <c r="CP475" s="1848"/>
      <c r="CQ475" s="1848"/>
    </row>
    <row r="476" spans="2:95">
      <c r="B476" s="1"/>
      <c r="C476" s="1848"/>
      <c r="D476" s="1"/>
      <c r="E476" s="1"/>
      <c r="F476" s="1848"/>
      <c r="G476" s="1"/>
      <c r="H476" s="1"/>
      <c r="I476" s="1"/>
      <c r="J476" s="1"/>
      <c r="K476" s="1848"/>
      <c r="L476" s="1848"/>
      <c r="M476" s="1848"/>
      <c r="N476" s="1848"/>
      <c r="O476" s="1848"/>
      <c r="P476" s="1848"/>
      <c r="Q476" s="1848"/>
      <c r="R476" s="1848"/>
      <c r="S476" s="1848"/>
      <c r="T476" s="1848"/>
      <c r="U476" s="1848"/>
      <c r="V476" s="1848"/>
      <c r="W476" s="1848"/>
      <c r="X476" s="1848"/>
      <c r="Y476" s="1848"/>
      <c r="Z476" s="1848"/>
      <c r="AA476" s="1848"/>
      <c r="AB476" s="1848"/>
      <c r="AC476" s="1848"/>
      <c r="AD476" s="1848"/>
      <c r="AE476" s="1848"/>
      <c r="AF476" s="1848"/>
      <c r="AG476" s="1848"/>
      <c r="AH476" s="1848"/>
      <c r="AI476" s="1848"/>
      <c r="AJ476" s="1848"/>
      <c r="AK476" s="1848"/>
      <c r="AL476" s="1848"/>
      <c r="AM476" s="1848"/>
      <c r="AN476" s="1848"/>
      <c r="AO476" s="1848"/>
      <c r="AP476" s="1848"/>
      <c r="AQ476" s="1848"/>
      <c r="AR476" s="1848"/>
      <c r="AS476" s="1848"/>
      <c r="AT476" s="1848"/>
      <c r="AU476" s="1848"/>
      <c r="AV476" s="1848"/>
      <c r="AW476" s="1848"/>
      <c r="AX476" s="1848"/>
      <c r="AY476" s="1848"/>
      <c r="AZ476" s="1848"/>
      <c r="BA476" s="1848"/>
      <c r="BB476" s="1848"/>
      <c r="BC476" s="1848"/>
      <c r="BD476" s="1848"/>
      <c r="BE476" s="1848"/>
      <c r="BF476" s="1848"/>
      <c r="BG476" s="1848"/>
      <c r="BH476" s="1848"/>
      <c r="BI476" s="1848"/>
      <c r="BJ476" s="1848"/>
      <c r="BK476" s="1848"/>
      <c r="BL476" s="1848"/>
      <c r="BM476" s="1848"/>
      <c r="BN476" s="1848"/>
      <c r="BO476" s="1848"/>
      <c r="BP476" s="1848"/>
      <c r="BQ476" s="1848"/>
      <c r="BR476" s="1848"/>
      <c r="BS476" s="1848"/>
      <c r="BT476" s="1848"/>
      <c r="BU476" s="1848"/>
      <c r="BV476" s="1848"/>
      <c r="BW476" s="1848"/>
      <c r="BX476" s="1848"/>
      <c r="BY476" s="1848"/>
      <c r="BZ476" s="1848"/>
      <c r="CA476" s="1848"/>
      <c r="CB476" s="1848"/>
      <c r="CC476" s="1848"/>
      <c r="CD476" s="1848"/>
      <c r="CE476" s="1848"/>
      <c r="CF476" s="1848"/>
      <c r="CG476" s="1848"/>
      <c r="CH476" s="1848"/>
      <c r="CJ476" s="1848"/>
      <c r="CK476" s="1848"/>
      <c r="CL476" s="1848"/>
      <c r="CM476" s="1848"/>
      <c r="CN476" s="1848"/>
      <c r="CO476" s="1848"/>
      <c r="CP476" s="1848"/>
      <c r="CQ476" s="1848"/>
    </row>
    <row r="477" spans="2:95">
      <c r="B477" s="1"/>
      <c r="C477" s="1848"/>
      <c r="D477" s="1"/>
      <c r="E477" s="1"/>
      <c r="F477" s="1848"/>
      <c r="G477" s="1"/>
      <c r="H477" s="1"/>
      <c r="I477" s="1"/>
      <c r="J477" s="1"/>
      <c r="K477" s="1848"/>
      <c r="L477" s="1848"/>
      <c r="M477" s="1848"/>
      <c r="N477" s="1848"/>
      <c r="O477" s="1848"/>
      <c r="P477" s="1848"/>
      <c r="Q477" s="1848"/>
      <c r="R477" s="1848"/>
      <c r="S477" s="1848"/>
      <c r="T477" s="1848"/>
      <c r="U477" s="1848"/>
      <c r="V477" s="1848"/>
      <c r="W477" s="1848"/>
      <c r="X477" s="1848"/>
      <c r="Y477" s="1848"/>
      <c r="Z477" s="1848"/>
      <c r="AA477" s="1848"/>
      <c r="AB477" s="1848"/>
      <c r="AC477" s="1848"/>
      <c r="AD477" s="1848"/>
      <c r="AE477" s="1848"/>
      <c r="AF477" s="1848"/>
      <c r="AG477" s="1848"/>
      <c r="AH477" s="1848"/>
      <c r="AI477" s="1848"/>
      <c r="AJ477" s="1848"/>
      <c r="AK477" s="1848"/>
      <c r="AL477" s="1848"/>
      <c r="AM477" s="1848"/>
      <c r="AN477" s="1848"/>
      <c r="AO477" s="1848"/>
      <c r="AP477" s="1848"/>
      <c r="AQ477" s="1848"/>
      <c r="AR477" s="1848"/>
      <c r="AS477" s="1848"/>
      <c r="AT477" s="1848"/>
      <c r="AU477" s="1848"/>
      <c r="AV477" s="1848"/>
      <c r="AW477" s="1848"/>
      <c r="AX477" s="1848"/>
      <c r="AY477" s="1848"/>
      <c r="AZ477" s="1848"/>
      <c r="BA477" s="1848"/>
      <c r="BB477" s="1848"/>
      <c r="BC477" s="1848"/>
      <c r="BD477" s="1848"/>
      <c r="BE477" s="1848"/>
      <c r="BF477" s="1848"/>
      <c r="BG477" s="1848"/>
      <c r="BH477" s="1848"/>
      <c r="BI477" s="1848"/>
      <c r="BJ477" s="1848"/>
      <c r="BK477" s="1848"/>
      <c r="BL477" s="1848"/>
      <c r="BM477" s="1848"/>
      <c r="BN477" s="1848"/>
      <c r="BO477" s="1848"/>
      <c r="BP477" s="1848"/>
      <c r="BQ477" s="1848"/>
      <c r="BR477" s="1848"/>
      <c r="BS477" s="1848"/>
      <c r="BT477" s="1848"/>
      <c r="BU477" s="1848"/>
      <c r="BV477" s="1848"/>
      <c r="BW477" s="1848"/>
      <c r="BX477" s="1848"/>
      <c r="BY477" s="1848"/>
      <c r="BZ477" s="1848"/>
      <c r="CA477" s="1848"/>
      <c r="CB477" s="1848"/>
      <c r="CC477" s="1848"/>
      <c r="CD477" s="1848"/>
      <c r="CE477" s="1848"/>
      <c r="CF477" s="1848"/>
      <c r="CG477" s="1848"/>
      <c r="CH477" s="1848"/>
      <c r="CJ477" s="1848"/>
      <c r="CK477" s="1848"/>
      <c r="CL477" s="1848"/>
      <c r="CM477" s="1848"/>
      <c r="CN477" s="1848"/>
      <c r="CO477" s="1848"/>
      <c r="CP477" s="1848"/>
      <c r="CQ477" s="1848"/>
    </row>
    <row r="478" spans="2:95">
      <c r="B478" s="1"/>
      <c r="C478" s="1848"/>
      <c r="D478" s="1"/>
      <c r="E478" s="1"/>
      <c r="F478" s="1848"/>
      <c r="G478" s="1"/>
      <c r="H478" s="1"/>
      <c r="I478" s="1"/>
      <c r="J478" s="1"/>
      <c r="K478" s="1848"/>
      <c r="L478" s="1848"/>
      <c r="M478" s="1848"/>
      <c r="N478" s="1848"/>
      <c r="O478" s="1848"/>
      <c r="P478" s="1848"/>
      <c r="Q478" s="1848"/>
      <c r="R478" s="1848"/>
      <c r="S478" s="1848"/>
      <c r="T478" s="1848"/>
      <c r="U478" s="1848"/>
      <c r="V478" s="1848"/>
      <c r="W478" s="1848"/>
      <c r="X478" s="1848"/>
      <c r="Y478" s="1848"/>
      <c r="Z478" s="1848"/>
      <c r="AA478" s="1848"/>
      <c r="AB478" s="1848"/>
      <c r="AC478" s="1848"/>
      <c r="AD478" s="1848"/>
      <c r="AE478" s="1848"/>
      <c r="AF478" s="1848"/>
      <c r="AG478" s="1848"/>
      <c r="AH478" s="1848"/>
      <c r="AI478" s="1848"/>
      <c r="AJ478" s="1848"/>
      <c r="AK478" s="1848"/>
      <c r="AL478" s="1848"/>
      <c r="AM478" s="1848"/>
      <c r="AN478" s="1848"/>
      <c r="AO478" s="1848"/>
      <c r="AP478" s="1848"/>
      <c r="AQ478" s="1848"/>
      <c r="AR478" s="1848"/>
      <c r="AS478" s="1848"/>
      <c r="AT478" s="1848"/>
      <c r="AU478" s="1848"/>
      <c r="AV478" s="1848"/>
      <c r="AW478" s="1848"/>
      <c r="AX478" s="1848"/>
      <c r="AY478" s="1848"/>
      <c r="AZ478" s="1848"/>
      <c r="BA478" s="1848"/>
      <c r="BB478" s="1848"/>
      <c r="BC478" s="1848"/>
      <c r="BD478" s="1848"/>
      <c r="BE478" s="1848"/>
      <c r="BF478" s="1848"/>
      <c r="BG478" s="1848"/>
      <c r="BH478" s="1848"/>
      <c r="BI478" s="1848"/>
      <c r="BJ478" s="1848"/>
      <c r="BK478" s="1848"/>
      <c r="BL478" s="1848"/>
      <c r="BM478" s="1848"/>
      <c r="BN478" s="1848"/>
      <c r="BO478" s="1848"/>
      <c r="BP478" s="1848"/>
      <c r="BQ478" s="1848"/>
      <c r="BR478" s="1848"/>
      <c r="BS478" s="1848"/>
      <c r="BT478" s="1848"/>
      <c r="BU478" s="1848"/>
      <c r="BV478" s="1848"/>
      <c r="BW478" s="1848"/>
      <c r="BX478" s="1848"/>
      <c r="BY478" s="1848"/>
      <c r="BZ478" s="1848"/>
      <c r="CA478" s="1848"/>
      <c r="CB478" s="1848"/>
      <c r="CC478" s="1848"/>
      <c r="CD478" s="1848"/>
      <c r="CE478" s="1848"/>
      <c r="CF478" s="1848"/>
      <c r="CG478" s="1848"/>
      <c r="CH478" s="1848"/>
      <c r="CJ478" s="1848"/>
      <c r="CK478" s="1848"/>
      <c r="CL478" s="1848"/>
      <c r="CM478" s="1848"/>
      <c r="CN478" s="1848"/>
      <c r="CO478" s="1848"/>
      <c r="CP478" s="1848"/>
      <c r="CQ478" s="1848"/>
    </row>
    <row r="479" spans="2:95">
      <c r="B479" s="1"/>
      <c r="C479" s="1848"/>
      <c r="D479" s="1"/>
      <c r="E479" s="1"/>
      <c r="F479" s="1848"/>
      <c r="G479" s="1"/>
      <c r="H479" s="1"/>
      <c r="I479" s="1"/>
      <c r="J479" s="1"/>
      <c r="K479" s="1848"/>
      <c r="L479" s="1848"/>
      <c r="M479" s="1848"/>
      <c r="N479" s="1848"/>
      <c r="O479" s="1848"/>
      <c r="P479" s="1848"/>
      <c r="Q479" s="1848"/>
      <c r="R479" s="1848"/>
      <c r="S479" s="1848"/>
      <c r="T479" s="1848"/>
      <c r="U479" s="1848"/>
      <c r="V479" s="1848"/>
      <c r="W479" s="1848"/>
      <c r="X479" s="1848"/>
      <c r="Y479" s="1848"/>
      <c r="Z479" s="1848"/>
      <c r="AA479" s="1848"/>
      <c r="AB479" s="1848"/>
      <c r="AC479" s="1848"/>
      <c r="AD479" s="1848"/>
      <c r="AE479" s="1848"/>
      <c r="AF479" s="1848"/>
      <c r="AG479" s="1848"/>
      <c r="AH479" s="1848"/>
      <c r="AI479" s="1848"/>
      <c r="AJ479" s="1848"/>
      <c r="AK479" s="1848"/>
      <c r="AL479" s="1848"/>
      <c r="AM479" s="1848"/>
      <c r="AN479" s="1848"/>
      <c r="AO479" s="1848"/>
      <c r="AP479" s="1848"/>
      <c r="AQ479" s="1848"/>
      <c r="AR479" s="1848"/>
      <c r="AS479" s="1848"/>
      <c r="AT479" s="1848"/>
      <c r="AU479" s="1848"/>
      <c r="AV479" s="1848"/>
      <c r="AW479" s="1848"/>
      <c r="AX479" s="1848"/>
      <c r="AY479" s="1848"/>
      <c r="AZ479" s="1848"/>
      <c r="BA479" s="1848"/>
      <c r="BB479" s="1848"/>
      <c r="BC479" s="1848"/>
      <c r="BD479" s="1848"/>
      <c r="BE479" s="1848"/>
      <c r="BF479" s="1848"/>
      <c r="BG479" s="1848"/>
      <c r="BH479" s="1848"/>
      <c r="BI479" s="1848"/>
      <c r="BJ479" s="1848"/>
      <c r="BK479" s="1848"/>
      <c r="BL479" s="1848"/>
      <c r="BM479" s="1848"/>
      <c r="BN479" s="1848"/>
      <c r="BO479" s="1848"/>
      <c r="BP479" s="1848"/>
      <c r="BQ479" s="1848"/>
      <c r="BR479" s="1848"/>
      <c r="BS479" s="1848"/>
      <c r="BT479" s="1848"/>
      <c r="BU479" s="1848"/>
      <c r="BV479" s="1848"/>
      <c r="BW479" s="1848"/>
      <c r="BX479" s="1848"/>
      <c r="BY479" s="1848"/>
      <c r="BZ479" s="1848"/>
      <c r="CA479" s="1848"/>
      <c r="CB479" s="1848"/>
      <c r="CC479" s="1848"/>
      <c r="CD479" s="1848"/>
      <c r="CE479" s="1848"/>
      <c r="CF479" s="1848"/>
      <c r="CG479" s="1848"/>
      <c r="CH479" s="1848"/>
      <c r="CJ479" s="1848"/>
      <c r="CK479" s="1848"/>
      <c r="CL479" s="1848"/>
      <c r="CM479" s="1848"/>
      <c r="CN479" s="1848"/>
      <c r="CO479" s="1848"/>
      <c r="CP479" s="1848"/>
      <c r="CQ479" s="1848"/>
    </row>
    <row r="480" spans="2:95">
      <c r="B480" s="1"/>
      <c r="C480" s="1848"/>
      <c r="D480" s="1"/>
      <c r="E480" s="1"/>
      <c r="F480" s="1848"/>
      <c r="G480" s="1"/>
      <c r="H480" s="1"/>
      <c r="I480" s="1"/>
      <c r="J480" s="1"/>
      <c r="K480" s="1848"/>
      <c r="L480" s="1848"/>
      <c r="M480" s="1848"/>
      <c r="N480" s="1848"/>
      <c r="O480" s="1848"/>
      <c r="P480" s="1848"/>
      <c r="Q480" s="1848"/>
      <c r="R480" s="1848"/>
      <c r="S480" s="1848"/>
      <c r="T480" s="1848"/>
      <c r="U480" s="1848"/>
      <c r="V480" s="1848"/>
      <c r="W480" s="1848"/>
      <c r="X480" s="1848"/>
      <c r="Y480" s="1848"/>
      <c r="Z480" s="1848"/>
      <c r="AA480" s="1848"/>
      <c r="AB480" s="1848"/>
      <c r="AC480" s="1848"/>
      <c r="AD480" s="1848"/>
      <c r="AE480" s="1848"/>
      <c r="AF480" s="1848"/>
      <c r="AG480" s="1848"/>
      <c r="AH480" s="1848"/>
      <c r="AI480" s="1848"/>
      <c r="AJ480" s="1848"/>
      <c r="AK480" s="1848"/>
      <c r="AL480" s="1848"/>
      <c r="AM480" s="1848"/>
      <c r="AN480" s="1848"/>
      <c r="AO480" s="1848"/>
      <c r="AP480" s="1848"/>
      <c r="AQ480" s="1848"/>
      <c r="AR480" s="1848"/>
      <c r="AS480" s="1848"/>
      <c r="AT480" s="1848"/>
      <c r="AU480" s="1848"/>
      <c r="AV480" s="1848"/>
      <c r="AW480" s="1848"/>
      <c r="AX480" s="1848"/>
      <c r="AY480" s="1848"/>
      <c r="AZ480" s="1848"/>
      <c r="BA480" s="1848"/>
      <c r="BB480" s="1848"/>
      <c r="BC480" s="1848"/>
      <c r="BD480" s="1848"/>
      <c r="BE480" s="1848"/>
      <c r="BF480" s="1848"/>
      <c r="BG480" s="1848"/>
      <c r="BH480" s="1848"/>
      <c r="BI480" s="1848"/>
      <c r="BJ480" s="1848"/>
      <c r="BK480" s="1848"/>
      <c r="BL480" s="1848"/>
      <c r="BM480" s="1848"/>
      <c r="BN480" s="1848"/>
      <c r="BO480" s="1848"/>
      <c r="BP480" s="1848"/>
      <c r="BQ480" s="1848"/>
      <c r="BR480" s="1848"/>
      <c r="BS480" s="1848"/>
      <c r="BT480" s="1848"/>
      <c r="BU480" s="1848"/>
      <c r="BV480" s="1848"/>
      <c r="BW480" s="1848"/>
      <c r="BX480" s="1848"/>
      <c r="BY480" s="1848"/>
      <c r="BZ480" s="1848"/>
      <c r="CA480" s="1848"/>
      <c r="CB480" s="1848"/>
      <c r="CC480" s="1848"/>
      <c r="CD480" s="1848"/>
      <c r="CE480" s="1848"/>
      <c r="CF480" s="1848"/>
      <c r="CG480" s="1848"/>
      <c r="CH480" s="1848"/>
      <c r="CJ480" s="1848"/>
      <c r="CK480" s="1848"/>
      <c r="CL480" s="1848"/>
      <c r="CM480" s="1848"/>
      <c r="CN480" s="1848"/>
      <c r="CO480" s="1848"/>
      <c r="CP480" s="1848"/>
      <c r="CQ480" s="1848"/>
    </row>
    <row r="481" spans="2:95">
      <c r="B481" s="1"/>
      <c r="C481" s="1848"/>
      <c r="D481" s="1"/>
      <c r="E481" s="1"/>
      <c r="F481" s="1848"/>
      <c r="G481" s="1"/>
      <c r="H481" s="1"/>
      <c r="I481" s="1"/>
      <c r="J481" s="1"/>
      <c r="K481" s="1848"/>
      <c r="L481" s="1848"/>
      <c r="M481" s="1848"/>
      <c r="N481" s="1848"/>
      <c r="O481" s="1848"/>
      <c r="P481" s="1848"/>
      <c r="Q481" s="1848"/>
      <c r="R481" s="1848"/>
      <c r="S481" s="1848"/>
      <c r="T481" s="1848"/>
      <c r="U481" s="1848"/>
      <c r="V481" s="1848"/>
      <c r="W481" s="1848"/>
      <c r="X481" s="1848"/>
      <c r="Y481" s="1848"/>
      <c r="Z481" s="1848"/>
      <c r="AA481" s="1848"/>
      <c r="AB481" s="1848"/>
      <c r="AC481" s="1848"/>
      <c r="AD481" s="1848"/>
      <c r="AE481" s="1848"/>
      <c r="AF481" s="1848"/>
      <c r="AG481" s="1848"/>
      <c r="AH481" s="1848"/>
      <c r="AI481" s="1848"/>
      <c r="AJ481" s="1848"/>
      <c r="AK481" s="1848"/>
      <c r="AL481" s="1848"/>
      <c r="AM481" s="1848"/>
      <c r="AN481" s="1848"/>
      <c r="AO481" s="1848"/>
      <c r="AP481" s="1848"/>
      <c r="AQ481" s="1848"/>
      <c r="AR481" s="1848"/>
      <c r="AS481" s="1848"/>
      <c r="AT481" s="1848"/>
      <c r="AU481" s="1848"/>
      <c r="AV481" s="1848"/>
      <c r="AW481" s="1848"/>
      <c r="AX481" s="1848"/>
      <c r="AY481" s="1848"/>
      <c r="AZ481" s="1848"/>
      <c r="BA481" s="1848"/>
      <c r="BB481" s="1848"/>
      <c r="BC481" s="1848"/>
      <c r="BD481" s="1848"/>
      <c r="BE481" s="1848"/>
      <c r="BF481" s="1848"/>
      <c r="BG481" s="1848"/>
      <c r="BH481" s="1848"/>
      <c r="BI481" s="1848"/>
      <c r="BJ481" s="1848"/>
      <c r="BK481" s="1848"/>
      <c r="BL481" s="1848"/>
      <c r="BM481" s="1848"/>
      <c r="BN481" s="1848"/>
      <c r="BO481" s="1848"/>
      <c r="BP481" s="1848"/>
      <c r="BQ481" s="1848"/>
      <c r="BR481" s="1848"/>
      <c r="BS481" s="1848"/>
      <c r="BT481" s="1848"/>
      <c r="BU481" s="1848"/>
      <c r="BV481" s="1848"/>
      <c r="BW481" s="1848"/>
      <c r="BX481" s="1848"/>
      <c r="BY481" s="1848"/>
      <c r="BZ481" s="1848"/>
      <c r="CA481" s="1848"/>
      <c r="CB481" s="1848"/>
      <c r="CC481" s="1848"/>
      <c r="CD481" s="1848"/>
      <c r="CE481" s="1848"/>
      <c r="CF481" s="1848"/>
      <c r="CG481" s="1848"/>
      <c r="CH481" s="1848"/>
      <c r="CJ481" s="1848"/>
      <c r="CK481" s="1848"/>
      <c r="CL481" s="1848"/>
      <c r="CM481" s="1848"/>
      <c r="CN481" s="1848"/>
      <c r="CO481" s="1848"/>
      <c r="CP481" s="1848"/>
      <c r="CQ481" s="1848"/>
    </row>
    <row r="482" spans="2:95">
      <c r="B482" s="1"/>
      <c r="C482" s="1848"/>
      <c r="D482" s="1"/>
      <c r="E482" s="1"/>
      <c r="F482" s="1848"/>
      <c r="G482" s="1"/>
      <c r="H482" s="1"/>
      <c r="I482" s="1"/>
      <c r="J482" s="1"/>
      <c r="K482" s="1848"/>
      <c r="L482" s="1848"/>
      <c r="M482" s="1848"/>
      <c r="N482" s="1848"/>
      <c r="O482" s="1848"/>
      <c r="P482" s="1848"/>
      <c r="Q482" s="1848"/>
      <c r="R482" s="1848"/>
      <c r="S482" s="1848"/>
      <c r="T482" s="1848"/>
      <c r="U482" s="1848"/>
      <c r="V482" s="1848"/>
      <c r="W482" s="1848"/>
      <c r="X482" s="1848"/>
      <c r="Y482" s="1848"/>
      <c r="Z482" s="1848"/>
      <c r="AA482" s="1848"/>
      <c r="AB482" s="1848"/>
      <c r="AC482" s="1848"/>
      <c r="AD482" s="1848"/>
      <c r="AE482" s="1848"/>
      <c r="AF482" s="1848"/>
      <c r="AG482" s="1848"/>
      <c r="AH482" s="1848"/>
      <c r="AI482" s="1848"/>
      <c r="AJ482" s="1848"/>
      <c r="AK482" s="1848"/>
      <c r="AL482" s="1848"/>
      <c r="AM482" s="1848"/>
      <c r="AN482" s="1848"/>
      <c r="AO482" s="1848"/>
      <c r="AP482" s="1848"/>
      <c r="AQ482" s="1848"/>
      <c r="AR482" s="1848"/>
      <c r="AS482" s="1848"/>
      <c r="AT482" s="1848"/>
      <c r="AU482" s="1848"/>
      <c r="AV482" s="1848"/>
      <c r="AW482" s="1848"/>
      <c r="AX482" s="1848"/>
      <c r="AY482" s="1848"/>
      <c r="AZ482" s="1848"/>
      <c r="BA482" s="1848"/>
      <c r="BB482" s="1848"/>
      <c r="BC482" s="1848"/>
      <c r="BD482" s="1848"/>
      <c r="BE482" s="1848"/>
      <c r="BF482" s="1848"/>
      <c r="BG482" s="1848"/>
      <c r="BH482" s="1848"/>
      <c r="BI482" s="1848"/>
      <c r="BJ482" s="1848"/>
      <c r="BK482" s="1848"/>
      <c r="BL482" s="1848"/>
      <c r="BM482" s="1848"/>
      <c r="BN482" s="1848"/>
      <c r="BO482" s="1848"/>
      <c r="BP482" s="1848"/>
      <c r="BQ482" s="1848"/>
      <c r="BR482" s="1848"/>
      <c r="BS482" s="1848"/>
      <c r="BT482" s="1848"/>
      <c r="BU482" s="1848"/>
      <c r="BV482" s="1848"/>
      <c r="BW482" s="1848"/>
      <c r="BX482" s="1848"/>
      <c r="BY482" s="1848"/>
      <c r="BZ482" s="1848"/>
      <c r="CA482" s="1848"/>
      <c r="CB482" s="1848"/>
      <c r="CC482" s="1848"/>
      <c r="CD482" s="1848"/>
      <c r="CE482" s="1848"/>
      <c r="CF482" s="1848"/>
      <c r="CG482" s="1848"/>
      <c r="CH482" s="1848"/>
      <c r="CJ482" s="1848"/>
      <c r="CK482" s="1848"/>
      <c r="CL482" s="1848"/>
      <c r="CM482" s="1848"/>
      <c r="CN482" s="1848"/>
      <c r="CO482" s="1848"/>
      <c r="CP482" s="1848"/>
      <c r="CQ482" s="1848"/>
    </row>
    <row r="483" spans="2:95">
      <c r="B483" s="1"/>
      <c r="C483" s="1848"/>
      <c r="D483" s="1"/>
      <c r="E483" s="1"/>
      <c r="F483" s="1848"/>
      <c r="G483" s="1"/>
      <c r="H483" s="1"/>
      <c r="I483" s="1"/>
      <c r="J483" s="1"/>
      <c r="K483" s="1848"/>
      <c r="L483" s="1848"/>
      <c r="M483" s="1848"/>
      <c r="N483" s="1848"/>
      <c r="O483" s="1848"/>
      <c r="P483" s="1848"/>
      <c r="Q483" s="1848"/>
      <c r="R483" s="1848"/>
      <c r="S483" s="1848"/>
      <c r="T483" s="1848"/>
      <c r="U483" s="1848"/>
      <c r="V483" s="1848"/>
      <c r="W483" s="1848"/>
      <c r="X483" s="1848"/>
      <c r="Y483" s="1848"/>
      <c r="Z483" s="1848"/>
      <c r="AA483" s="1848"/>
      <c r="AB483" s="1848"/>
      <c r="AC483" s="1848"/>
      <c r="AD483" s="1848"/>
      <c r="AE483" s="1848"/>
      <c r="AF483" s="1848"/>
      <c r="AG483" s="1848"/>
      <c r="AH483" s="1848"/>
      <c r="AI483" s="1848"/>
      <c r="AJ483" s="1848"/>
      <c r="AK483" s="1848"/>
      <c r="AL483" s="1848"/>
      <c r="AM483" s="1848"/>
      <c r="AN483" s="1848"/>
      <c r="AO483" s="1848"/>
      <c r="AP483" s="1848"/>
      <c r="AQ483" s="1848"/>
      <c r="AR483" s="1848"/>
      <c r="AS483" s="1848"/>
      <c r="AT483" s="1848"/>
      <c r="AU483" s="1848"/>
      <c r="AV483" s="1848"/>
      <c r="AW483" s="1848"/>
      <c r="AX483" s="1848"/>
      <c r="AY483" s="1848"/>
      <c r="AZ483" s="1848"/>
      <c r="BA483" s="1848"/>
      <c r="BB483" s="1848"/>
      <c r="BC483" s="1848"/>
      <c r="BD483" s="1848"/>
      <c r="BE483" s="1848"/>
      <c r="BF483" s="1848"/>
      <c r="BG483" s="1848"/>
      <c r="BH483" s="1848"/>
      <c r="BI483" s="1848"/>
      <c r="BJ483" s="1848"/>
      <c r="BK483" s="1848"/>
      <c r="BL483" s="1848"/>
      <c r="BM483" s="1848"/>
      <c r="BN483" s="1848"/>
      <c r="BO483" s="1848"/>
      <c r="BP483" s="1848"/>
      <c r="BQ483" s="1848"/>
      <c r="BR483" s="1848"/>
      <c r="BS483" s="1848"/>
      <c r="BT483" s="1848"/>
      <c r="BU483" s="1848"/>
      <c r="BV483" s="1848"/>
      <c r="BW483" s="1848"/>
      <c r="BX483" s="1848"/>
      <c r="BY483" s="1848"/>
      <c r="BZ483" s="1848"/>
      <c r="CA483" s="1848"/>
      <c r="CB483" s="1848"/>
      <c r="CC483" s="1848"/>
      <c r="CD483" s="1848"/>
      <c r="CE483" s="1848"/>
      <c r="CF483" s="1848"/>
      <c r="CG483" s="1848"/>
      <c r="CH483" s="1848"/>
      <c r="CJ483" s="1848"/>
      <c r="CK483" s="1848"/>
      <c r="CL483" s="1848"/>
      <c r="CM483" s="1848"/>
      <c r="CN483" s="1848"/>
      <c r="CO483" s="1848"/>
      <c r="CP483" s="1848"/>
      <c r="CQ483" s="1848"/>
    </row>
    <row r="484" spans="2:95">
      <c r="B484" s="1"/>
      <c r="C484" s="1848"/>
      <c r="D484" s="1"/>
      <c r="E484" s="1"/>
      <c r="F484" s="1848"/>
      <c r="G484" s="1"/>
      <c r="H484" s="1"/>
      <c r="I484" s="1"/>
      <c r="J484" s="1"/>
      <c r="K484" s="1848"/>
      <c r="L484" s="1848"/>
      <c r="M484" s="1848"/>
      <c r="N484" s="1848"/>
      <c r="O484" s="1848"/>
      <c r="P484" s="1848"/>
      <c r="Q484" s="1848"/>
      <c r="R484" s="1848"/>
      <c r="S484" s="1848"/>
      <c r="T484" s="1848"/>
      <c r="U484" s="1848"/>
      <c r="V484" s="1848"/>
      <c r="W484" s="1848"/>
      <c r="X484" s="1848"/>
      <c r="Y484" s="1848"/>
      <c r="Z484" s="1848"/>
      <c r="AA484" s="1848"/>
      <c r="AB484" s="1848"/>
      <c r="AC484" s="1848"/>
      <c r="AD484" s="1848"/>
      <c r="AE484" s="1848"/>
      <c r="AF484" s="1848"/>
      <c r="AG484" s="1848"/>
      <c r="AH484" s="1848"/>
      <c r="AI484" s="1848"/>
      <c r="AJ484" s="1848"/>
      <c r="AK484" s="1848"/>
      <c r="AL484" s="1848"/>
      <c r="AM484" s="1848"/>
      <c r="AN484" s="1848"/>
      <c r="AO484" s="1848"/>
      <c r="AP484" s="1848"/>
      <c r="AQ484" s="1848"/>
      <c r="AR484" s="1848"/>
      <c r="AS484" s="1848"/>
      <c r="AT484" s="1848"/>
      <c r="AU484" s="1848"/>
      <c r="AV484" s="1848"/>
      <c r="AW484" s="1848"/>
      <c r="AX484" s="1848"/>
      <c r="AY484" s="1848"/>
      <c r="AZ484" s="1848"/>
      <c r="BA484" s="1848"/>
      <c r="BB484" s="1848"/>
      <c r="BC484" s="1848"/>
      <c r="BD484" s="1848"/>
      <c r="BE484" s="1848"/>
      <c r="BF484" s="1848"/>
      <c r="BG484" s="1848"/>
      <c r="BH484" s="1848"/>
      <c r="BI484" s="1848"/>
      <c r="BJ484" s="1848"/>
      <c r="BK484" s="1848"/>
      <c r="BL484" s="1848"/>
      <c r="BM484" s="1848"/>
      <c r="BN484" s="1848"/>
      <c r="BO484" s="1848"/>
      <c r="BP484" s="1848"/>
      <c r="BQ484" s="1848"/>
      <c r="BR484" s="1848"/>
      <c r="BS484" s="1848"/>
      <c r="BT484" s="1848"/>
      <c r="BU484" s="1848"/>
      <c r="BV484" s="1848"/>
      <c r="BW484" s="1848"/>
      <c r="BX484" s="1848"/>
      <c r="BY484" s="1848"/>
      <c r="BZ484" s="1848"/>
      <c r="CA484" s="1848"/>
      <c r="CB484" s="1848"/>
      <c r="CC484" s="1848"/>
      <c r="CD484" s="1848"/>
      <c r="CE484" s="1848"/>
      <c r="CF484" s="1848"/>
      <c r="CG484" s="1848"/>
      <c r="CH484" s="1848"/>
      <c r="CJ484" s="1848"/>
      <c r="CK484" s="1848"/>
      <c r="CL484" s="1848"/>
      <c r="CM484" s="1848"/>
      <c r="CN484" s="1848"/>
      <c r="CO484" s="1848"/>
      <c r="CP484" s="1848"/>
      <c r="CQ484" s="1848"/>
    </row>
    <row r="485" spans="2:95">
      <c r="B485" s="1"/>
      <c r="C485" s="1848"/>
      <c r="D485" s="1"/>
      <c r="E485" s="1"/>
      <c r="F485" s="1848"/>
      <c r="G485" s="1"/>
      <c r="H485" s="1"/>
      <c r="I485" s="1"/>
      <c r="J485" s="1"/>
      <c r="K485" s="1848"/>
      <c r="L485" s="1848"/>
      <c r="M485" s="1848"/>
      <c r="N485" s="1848"/>
      <c r="O485" s="1848"/>
      <c r="P485" s="1848"/>
      <c r="Q485" s="1848"/>
      <c r="R485" s="1848"/>
      <c r="S485" s="1848"/>
      <c r="T485" s="1848"/>
      <c r="U485" s="1848"/>
      <c r="V485" s="1848"/>
      <c r="W485" s="1848"/>
      <c r="X485" s="1848"/>
      <c r="Y485" s="1848"/>
      <c r="Z485" s="1848"/>
      <c r="AA485" s="1848"/>
      <c r="AB485" s="1848"/>
      <c r="AC485" s="1848"/>
      <c r="AD485" s="1848"/>
      <c r="AE485" s="1848"/>
      <c r="AF485" s="1848"/>
      <c r="AG485" s="1848"/>
      <c r="AH485" s="1848"/>
      <c r="AI485" s="1848"/>
      <c r="AJ485" s="1848"/>
      <c r="AK485" s="1848"/>
      <c r="AL485" s="1848"/>
      <c r="AM485" s="1848"/>
      <c r="AN485" s="1848"/>
      <c r="AO485" s="1848"/>
      <c r="AP485" s="1848"/>
      <c r="AQ485" s="1848"/>
      <c r="AR485" s="1848"/>
      <c r="AS485" s="1848"/>
      <c r="AT485" s="1848"/>
      <c r="AU485" s="1848"/>
      <c r="AV485" s="1848"/>
      <c r="AW485" s="1848"/>
      <c r="AX485" s="1848"/>
      <c r="AY485" s="1848"/>
      <c r="AZ485" s="1848"/>
      <c r="BA485" s="1848"/>
      <c r="BB485" s="1848"/>
      <c r="BC485" s="1848"/>
      <c r="BD485" s="1848"/>
      <c r="BE485" s="1848"/>
      <c r="BF485" s="1848"/>
      <c r="BG485" s="1848"/>
      <c r="BH485" s="1848"/>
      <c r="BI485" s="1848"/>
      <c r="BJ485" s="1848"/>
      <c r="BK485" s="1848"/>
      <c r="BL485" s="1848"/>
      <c r="BM485" s="1848"/>
      <c r="BN485" s="1848"/>
      <c r="BO485" s="1848"/>
      <c r="BP485" s="1848"/>
      <c r="BQ485" s="1848"/>
      <c r="BR485" s="1848"/>
      <c r="BS485" s="1848"/>
      <c r="BT485" s="1848"/>
      <c r="BU485" s="1848"/>
      <c r="BV485" s="1848"/>
      <c r="BW485" s="1848"/>
      <c r="BX485" s="1848"/>
      <c r="BY485" s="1848"/>
      <c r="BZ485" s="1848"/>
      <c r="CA485" s="1848"/>
      <c r="CB485" s="1848"/>
      <c r="CC485" s="1848"/>
      <c r="CD485" s="1848"/>
      <c r="CE485" s="1848"/>
      <c r="CF485" s="1848"/>
      <c r="CG485" s="1848"/>
      <c r="CH485" s="1848"/>
      <c r="CJ485" s="1848"/>
      <c r="CK485" s="1848"/>
      <c r="CL485" s="1848"/>
      <c r="CM485" s="1848"/>
      <c r="CN485" s="1848"/>
      <c r="CO485" s="1848"/>
      <c r="CP485" s="1848"/>
      <c r="CQ485" s="1848"/>
    </row>
    <row r="486" spans="2:95">
      <c r="B486" s="1"/>
      <c r="C486" s="1848"/>
      <c r="D486" s="1"/>
      <c r="E486" s="1"/>
      <c r="F486" s="1848"/>
      <c r="G486" s="1"/>
      <c r="H486" s="1"/>
      <c r="I486" s="1"/>
      <c r="J486" s="1"/>
      <c r="K486" s="1848"/>
      <c r="L486" s="1848"/>
      <c r="M486" s="1848"/>
      <c r="N486" s="1848"/>
      <c r="O486" s="1848"/>
      <c r="P486" s="1848"/>
      <c r="Q486" s="1848"/>
      <c r="R486" s="1848"/>
      <c r="S486" s="1848"/>
      <c r="T486" s="1848"/>
      <c r="U486" s="1848"/>
      <c r="V486" s="1848"/>
      <c r="W486" s="1848"/>
      <c r="X486" s="1848"/>
      <c r="Y486" s="1848"/>
      <c r="Z486" s="1848"/>
      <c r="AA486" s="1848"/>
      <c r="AB486" s="1848"/>
      <c r="AC486" s="1848"/>
      <c r="AD486" s="1848"/>
      <c r="AE486" s="1848"/>
      <c r="AF486" s="1848"/>
      <c r="AG486" s="1848"/>
      <c r="AH486" s="1848"/>
      <c r="AI486" s="1848"/>
      <c r="AJ486" s="1848"/>
      <c r="AK486" s="1848"/>
      <c r="AL486" s="1848"/>
      <c r="AM486" s="1848"/>
      <c r="AN486" s="1848"/>
      <c r="AO486" s="1848"/>
      <c r="AP486" s="1848"/>
      <c r="AQ486" s="1848"/>
      <c r="AR486" s="1848"/>
      <c r="AS486" s="1848"/>
      <c r="AT486" s="1848"/>
      <c r="AU486" s="1848"/>
      <c r="AV486" s="1848"/>
      <c r="AW486" s="1848"/>
      <c r="AX486" s="1848"/>
      <c r="AY486" s="1848"/>
      <c r="AZ486" s="1848"/>
      <c r="BA486" s="1848"/>
      <c r="BB486" s="1848"/>
      <c r="BC486" s="1848"/>
      <c r="BD486" s="1848"/>
      <c r="BE486" s="1848"/>
      <c r="BF486" s="1848"/>
      <c r="BG486" s="1848"/>
      <c r="BH486" s="1848"/>
      <c r="BI486" s="1848"/>
      <c r="BJ486" s="1848"/>
      <c r="BK486" s="1848"/>
      <c r="BL486" s="1848"/>
      <c r="BM486" s="1848"/>
      <c r="BN486" s="1848"/>
      <c r="BO486" s="1848"/>
      <c r="BP486" s="1848"/>
      <c r="BQ486" s="1848"/>
      <c r="BR486" s="1848"/>
      <c r="BS486" s="1848"/>
      <c r="BT486" s="1848"/>
      <c r="BU486" s="1848"/>
      <c r="BV486" s="1848"/>
      <c r="BW486" s="1848"/>
      <c r="BX486" s="1848"/>
      <c r="BY486" s="1848"/>
      <c r="BZ486" s="1848"/>
      <c r="CA486" s="1848"/>
      <c r="CB486" s="1848"/>
      <c r="CC486" s="1848"/>
      <c r="CD486" s="1848"/>
      <c r="CE486" s="1848"/>
      <c r="CF486" s="1848"/>
      <c r="CG486" s="1848"/>
      <c r="CH486" s="1848"/>
      <c r="CJ486" s="1848"/>
      <c r="CK486" s="1848"/>
      <c r="CL486" s="1848"/>
      <c r="CM486" s="1848"/>
      <c r="CN486" s="1848"/>
      <c r="CO486" s="1848"/>
      <c r="CP486" s="1848"/>
      <c r="CQ486" s="1848"/>
    </row>
    <row r="487" spans="2:95">
      <c r="B487" s="1"/>
      <c r="C487" s="1848"/>
      <c r="D487" s="1"/>
      <c r="E487" s="1"/>
      <c r="F487" s="1848"/>
      <c r="G487" s="1"/>
      <c r="H487" s="1"/>
      <c r="I487" s="1"/>
      <c r="J487" s="1"/>
      <c r="K487" s="1848"/>
      <c r="L487" s="1848"/>
      <c r="M487" s="1848"/>
      <c r="N487" s="1848"/>
      <c r="O487" s="1848"/>
      <c r="P487" s="1848"/>
      <c r="Q487" s="1848"/>
      <c r="R487" s="1848"/>
      <c r="S487" s="1848"/>
      <c r="T487" s="1848"/>
      <c r="U487" s="1848"/>
      <c r="V487" s="1848"/>
      <c r="W487" s="1848"/>
      <c r="X487" s="1848"/>
      <c r="Y487" s="1848"/>
      <c r="Z487" s="1848"/>
      <c r="AA487" s="1848"/>
      <c r="AB487" s="1848"/>
      <c r="AC487" s="1848"/>
      <c r="AD487" s="1848"/>
      <c r="AE487" s="1848"/>
      <c r="AF487" s="1848"/>
      <c r="AG487" s="1848"/>
      <c r="AH487" s="1848"/>
      <c r="AI487" s="1848"/>
      <c r="AJ487" s="1848"/>
      <c r="AK487" s="1848"/>
      <c r="AL487" s="1848"/>
      <c r="AM487" s="1848"/>
      <c r="AN487" s="1848"/>
      <c r="AO487" s="1848"/>
      <c r="AP487" s="1848"/>
      <c r="AQ487" s="1848"/>
      <c r="AR487" s="1848"/>
      <c r="AS487" s="1848"/>
      <c r="AT487" s="1848"/>
      <c r="AU487" s="1848"/>
      <c r="AV487" s="1848"/>
      <c r="AW487" s="1848"/>
      <c r="AX487" s="1848"/>
      <c r="AY487" s="1848"/>
      <c r="AZ487" s="1848"/>
      <c r="BA487" s="1848"/>
      <c r="BB487" s="1848"/>
      <c r="BC487" s="1848"/>
      <c r="BD487" s="1848"/>
      <c r="BE487" s="1848"/>
      <c r="BF487" s="1848"/>
      <c r="BG487" s="1848"/>
      <c r="BH487" s="1848"/>
      <c r="BI487" s="1848"/>
      <c r="BJ487" s="1848"/>
      <c r="BK487" s="1848"/>
      <c r="BL487" s="1848"/>
      <c r="BM487" s="1848"/>
      <c r="BN487" s="1848"/>
      <c r="BO487" s="1848"/>
      <c r="BP487" s="1848"/>
      <c r="BQ487" s="1848"/>
      <c r="BR487" s="1848"/>
      <c r="BS487" s="1848"/>
      <c r="BT487" s="1848"/>
      <c r="BU487" s="1848"/>
      <c r="BV487" s="1848"/>
      <c r="BW487" s="1848"/>
      <c r="BX487" s="1848"/>
      <c r="BY487" s="1848"/>
      <c r="BZ487" s="1848"/>
      <c r="CA487" s="1848"/>
      <c r="CB487" s="1848"/>
      <c r="CC487" s="1848"/>
      <c r="CD487" s="1848"/>
      <c r="CE487" s="1848"/>
      <c r="CF487" s="1848"/>
      <c r="CG487" s="1848"/>
      <c r="CH487" s="1848"/>
      <c r="CJ487" s="1848"/>
      <c r="CK487" s="1848"/>
      <c r="CL487" s="1848"/>
      <c r="CM487" s="1848"/>
      <c r="CN487" s="1848"/>
      <c r="CO487" s="1848"/>
      <c r="CP487" s="1848"/>
      <c r="CQ487" s="1848"/>
    </row>
    <row r="488" spans="2:95">
      <c r="B488" s="1"/>
      <c r="C488" s="1848"/>
      <c r="D488" s="1"/>
      <c r="E488" s="1"/>
      <c r="F488" s="1848"/>
      <c r="G488" s="1"/>
      <c r="H488" s="1"/>
      <c r="I488" s="1"/>
      <c r="J488" s="1"/>
      <c r="K488" s="1848"/>
      <c r="L488" s="1848"/>
      <c r="M488" s="1848"/>
      <c r="N488" s="1848"/>
      <c r="O488" s="1848"/>
      <c r="P488" s="1848"/>
      <c r="Q488" s="1848"/>
      <c r="R488" s="1848"/>
      <c r="S488" s="1848"/>
      <c r="T488" s="1848"/>
      <c r="U488" s="1848"/>
      <c r="V488" s="1848"/>
      <c r="W488" s="1848"/>
      <c r="X488" s="1848"/>
      <c r="Y488" s="1848"/>
      <c r="Z488" s="1848"/>
      <c r="AA488" s="1848"/>
      <c r="AB488" s="1848"/>
      <c r="AC488" s="1848"/>
      <c r="AD488" s="1848"/>
      <c r="AE488" s="1848"/>
      <c r="AF488" s="1848"/>
      <c r="AG488" s="1848"/>
      <c r="AH488" s="1848"/>
      <c r="AI488" s="1848"/>
      <c r="AJ488" s="1848"/>
      <c r="AK488" s="1848"/>
      <c r="AL488" s="1848"/>
      <c r="AM488" s="1848"/>
      <c r="AN488" s="1848"/>
      <c r="AO488" s="1848"/>
      <c r="AP488" s="1848"/>
      <c r="AQ488" s="1848"/>
      <c r="AR488" s="1848"/>
      <c r="AS488" s="1848"/>
      <c r="AT488" s="1848"/>
      <c r="AU488" s="1848"/>
      <c r="AV488" s="1848"/>
      <c r="AW488" s="1848"/>
      <c r="AX488" s="1848"/>
      <c r="AY488" s="1848"/>
      <c r="AZ488" s="1848"/>
      <c r="BA488" s="1848"/>
      <c r="BB488" s="1848"/>
      <c r="BC488" s="1848"/>
      <c r="BD488" s="1848"/>
      <c r="BE488" s="1848"/>
      <c r="BF488" s="1848"/>
      <c r="BG488" s="1848"/>
      <c r="BH488" s="1848"/>
      <c r="BI488" s="1848"/>
      <c r="BJ488" s="1848"/>
      <c r="BK488" s="1848"/>
      <c r="BL488" s="1848"/>
      <c r="BM488" s="1848"/>
      <c r="BN488" s="1848"/>
      <c r="BO488" s="1848"/>
      <c r="BP488" s="1848"/>
      <c r="BQ488" s="1848"/>
      <c r="BR488" s="1848"/>
      <c r="BS488" s="1848"/>
      <c r="BT488" s="1848"/>
      <c r="BU488" s="1848"/>
      <c r="BV488" s="1848"/>
      <c r="BW488" s="1848"/>
      <c r="BX488" s="1848"/>
      <c r="BY488" s="1848"/>
      <c r="BZ488" s="1848"/>
      <c r="CA488" s="1848"/>
      <c r="CB488" s="1848"/>
      <c r="CC488" s="1848"/>
      <c r="CD488" s="1848"/>
      <c r="CE488" s="1848"/>
      <c r="CF488" s="1848"/>
      <c r="CG488" s="1848"/>
      <c r="CH488" s="1848"/>
      <c r="CJ488" s="1848"/>
      <c r="CK488" s="1848"/>
      <c r="CL488" s="1848"/>
      <c r="CM488" s="1848"/>
      <c r="CN488" s="1848"/>
      <c r="CO488" s="1848"/>
      <c r="CP488" s="1848"/>
      <c r="CQ488" s="1848"/>
    </row>
    <row r="489" spans="2:95">
      <c r="B489" s="1"/>
      <c r="C489" s="1848"/>
      <c r="D489" s="1"/>
      <c r="E489" s="1"/>
      <c r="F489" s="1848"/>
      <c r="G489" s="1"/>
      <c r="H489" s="1"/>
      <c r="I489" s="1"/>
      <c r="J489" s="1"/>
      <c r="K489" s="1848"/>
      <c r="L489" s="1848"/>
      <c r="M489" s="1848"/>
      <c r="N489" s="1848"/>
      <c r="O489" s="1848"/>
      <c r="P489" s="1848"/>
      <c r="Q489" s="1848"/>
      <c r="R489" s="1848"/>
      <c r="S489" s="1848"/>
      <c r="T489" s="1848"/>
      <c r="U489" s="1848"/>
      <c r="V489" s="1848"/>
      <c r="W489" s="1848"/>
      <c r="X489" s="1848"/>
      <c r="Y489" s="1848"/>
      <c r="Z489" s="1848"/>
      <c r="AA489" s="1848"/>
      <c r="AB489" s="1848"/>
      <c r="AC489" s="1848"/>
      <c r="AD489" s="1848"/>
      <c r="AE489" s="1848"/>
      <c r="AF489" s="1848"/>
      <c r="AG489" s="1848"/>
      <c r="AH489" s="1848"/>
      <c r="AI489" s="1848"/>
      <c r="AJ489" s="1848"/>
      <c r="AK489" s="1848"/>
      <c r="AL489" s="1848"/>
      <c r="AM489" s="1848"/>
      <c r="AN489" s="1848"/>
      <c r="AO489" s="1848"/>
      <c r="AP489" s="1848"/>
      <c r="AQ489" s="1848"/>
      <c r="AR489" s="1848"/>
      <c r="AS489" s="1848"/>
      <c r="AT489" s="1848"/>
      <c r="AU489" s="1848"/>
      <c r="AV489" s="1848"/>
      <c r="AW489" s="1848"/>
      <c r="AX489" s="1848"/>
      <c r="AY489" s="1848"/>
      <c r="AZ489" s="1848"/>
      <c r="BA489" s="1848"/>
      <c r="BB489" s="1848"/>
      <c r="BC489" s="1848"/>
      <c r="BD489" s="1848"/>
      <c r="BE489" s="1848"/>
      <c r="BF489" s="1848"/>
      <c r="BG489" s="1848"/>
      <c r="BH489" s="1848"/>
      <c r="BI489" s="1848"/>
      <c r="BJ489" s="1848"/>
      <c r="BK489" s="1848"/>
      <c r="BL489" s="1848"/>
      <c r="BM489" s="1848"/>
      <c r="BN489" s="1848"/>
      <c r="BO489" s="1848"/>
      <c r="BP489" s="1848"/>
      <c r="BQ489" s="1848"/>
      <c r="BR489" s="1848"/>
      <c r="BS489" s="1848"/>
      <c r="BT489" s="1848"/>
      <c r="BU489" s="1848"/>
      <c r="BV489" s="1848"/>
      <c r="BW489" s="1848"/>
      <c r="BX489" s="1848"/>
      <c r="BY489" s="1848"/>
      <c r="BZ489" s="1848"/>
      <c r="CA489" s="1848"/>
      <c r="CB489" s="1848"/>
      <c r="CC489" s="1848"/>
      <c r="CD489" s="1848"/>
      <c r="CE489" s="1848"/>
      <c r="CF489" s="1848"/>
      <c r="CG489" s="1848"/>
      <c r="CH489" s="1848"/>
      <c r="CJ489" s="1848"/>
      <c r="CK489" s="1848"/>
      <c r="CL489" s="1848"/>
      <c r="CM489" s="1848"/>
      <c r="CN489" s="1848"/>
      <c r="CO489" s="1848"/>
      <c r="CP489" s="1848"/>
      <c r="CQ489" s="1848"/>
    </row>
    <row r="490" spans="2:95">
      <c r="B490" s="1"/>
      <c r="C490" s="1848"/>
      <c r="D490" s="1"/>
      <c r="E490" s="1"/>
      <c r="F490" s="1848"/>
      <c r="G490" s="1"/>
      <c r="H490" s="1"/>
      <c r="I490" s="1"/>
      <c r="J490" s="1"/>
      <c r="K490" s="1848"/>
      <c r="L490" s="1848"/>
      <c r="M490" s="1848"/>
      <c r="N490" s="1848"/>
      <c r="O490" s="1848"/>
      <c r="P490" s="1848"/>
      <c r="Q490" s="1848"/>
      <c r="R490" s="1848"/>
      <c r="S490" s="1848"/>
      <c r="T490" s="1848"/>
      <c r="U490" s="1848"/>
      <c r="V490" s="1848"/>
      <c r="W490" s="1848"/>
      <c r="X490" s="1848"/>
      <c r="Y490" s="1848"/>
      <c r="Z490" s="1848"/>
      <c r="AA490" s="1848"/>
      <c r="AB490" s="1848"/>
      <c r="AC490" s="1848"/>
      <c r="AD490" s="1848"/>
      <c r="AE490" s="1848"/>
      <c r="AF490" s="1848"/>
      <c r="AG490" s="1848"/>
      <c r="AH490" s="1848"/>
      <c r="AI490" s="1848"/>
      <c r="AJ490" s="1848"/>
      <c r="AK490" s="1848"/>
      <c r="AL490" s="1848"/>
      <c r="AM490" s="1848"/>
      <c r="AN490" s="1848"/>
      <c r="AO490" s="1848"/>
      <c r="AP490" s="1848"/>
      <c r="AQ490" s="1848"/>
      <c r="AR490" s="1848"/>
      <c r="AS490" s="1848"/>
      <c r="AT490" s="1848"/>
      <c r="AU490" s="1848"/>
      <c r="AV490" s="1848"/>
      <c r="AW490" s="1848"/>
      <c r="AX490" s="1848"/>
      <c r="AY490" s="1848"/>
      <c r="AZ490" s="1848"/>
      <c r="BA490" s="1848"/>
      <c r="BB490" s="1848"/>
      <c r="BC490" s="1848"/>
      <c r="BD490" s="1848"/>
      <c r="BE490" s="1848"/>
      <c r="BF490" s="1848"/>
      <c r="BG490" s="1848"/>
      <c r="BH490" s="1848"/>
      <c r="BI490" s="1848"/>
      <c r="BJ490" s="1848"/>
      <c r="BK490" s="1848"/>
      <c r="BL490" s="1848"/>
      <c r="BM490" s="1848"/>
      <c r="BN490" s="1848"/>
      <c r="BO490" s="1848"/>
      <c r="BP490" s="1848"/>
      <c r="BQ490" s="1848"/>
      <c r="BR490" s="1848"/>
      <c r="BS490" s="1848"/>
      <c r="BT490" s="1848"/>
      <c r="BU490" s="1848"/>
      <c r="BV490" s="1848"/>
      <c r="BW490" s="1848"/>
      <c r="BX490" s="1848"/>
      <c r="BY490" s="1848"/>
      <c r="BZ490" s="1848"/>
      <c r="CA490" s="1848"/>
      <c r="CB490" s="1848"/>
      <c r="CC490" s="1848"/>
      <c r="CD490" s="1848"/>
      <c r="CE490" s="1848"/>
      <c r="CF490" s="1848"/>
      <c r="CG490" s="1848"/>
      <c r="CH490" s="1848"/>
      <c r="CJ490" s="1848"/>
      <c r="CK490" s="1848"/>
      <c r="CL490" s="1848"/>
      <c r="CM490" s="1848"/>
      <c r="CN490" s="1848"/>
      <c r="CO490" s="1848"/>
      <c r="CP490" s="1848"/>
      <c r="CQ490" s="1848"/>
    </row>
    <row r="491" spans="2:95">
      <c r="B491" s="1"/>
      <c r="C491" s="1848"/>
      <c r="D491" s="1"/>
      <c r="E491" s="1"/>
      <c r="F491" s="1848"/>
      <c r="G491" s="1"/>
      <c r="H491" s="1"/>
      <c r="I491" s="1"/>
      <c r="J491" s="1"/>
      <c r="K491" s="1848"/>
      <c r="L491" s="1848"/>
      <c r="M491" s="1848"/>
      <c r="N491" s="1848"/>
      <c r="O491" s="1848"/>
      <c r="P491" s="1848"/>
      <c r="Q491" s="1848"/>
      <c r="R491" s="1848"/>
      <c r="S491" s="1848"/>
      <c r="T491" s="1848"/>
      <c r="U491" s="1848"/>
      <c r="V491" s="1848"/>
      <c r="W491" s="1848"/>
      <c r="X491" s="1848"/>
      <c r="Y491" s="1848"/>
      <c r="Z491" s="1848"/>
      <c r="AA491" s="1848"/>
      <c r="AB491" s="1848"/>
      <c r="AC491" s="1848"/>
      <c r="AD491" s="1848"/>
      <c r="AE491" s="1848"/>
      <c r="AF491" s="1848"/>
      <c r="AG491" s="1848"/>
      <c r="AH491" s="1848"/>
      <c r="AI491" s="1848"/>
      <c r="AJ491" s="1848"/>
      <c r="AK491" s="1848"/>
      <c r="AL491" s="1848"/>
      <c r="AM491" s="1848"/>
      <c r="AN491" s="1848"/>
      <c r="AO491" s="1848"/>
      <c r="AP491" s="1848"/>
      <c r="AQ491" s="1848"/>
      <c r="AR491" s="1848"/>
      <c r="AS491" s="1848"/>
      <c r="AT491" s="1848"/>
      <c r="AU491" s="1848"/>
      <c r="AV491" s="1848"/>
      <c r="AW491" s="1848"/>
      <c r="AX491" s="1848"/>
      <c r="AY491" s="1848"/>
      <c r="AZ491" s="1848"/>
      <c r="BA491" s="1848"/>
      <c r="BB491" s="1848"/>
      <c r="BC491" s="1848"/>
      <c r="BD491" s="1848"/>
      <c r="BE491" s="1848"/>
      <c r="BF491" s="1848"/>
      <c r="BG491" s="1848"/>
      <c r="BH491" s="1848"/>
      <c r="BI491" s="1848"/>
      <c r="BJ491" s="1848"/>
      <c r="BK491" s="1848"/>
      <c r="BL491" s="1848"/>
      <c r="BM491" s="1848"/>
      <c r="BN491" s="1848"/>
      <c r="BO491" s="1848"/>
      <c r="BP491" s="1848"/>
      <c r="BQ491" s="1848"/>
      <c r="BR491" s="1848"/>
      <c r="BS491" s="1848"/>
      <c r="BT491" s="1848"/>
      <c r="BU491" s="1848"/>
      <c r="BV491" s="1848"/>
      <c r="BW491" s="1848"/>
      <c r="BX491" s="1848"/>
      <c r="BY491" s="1848"/>
      <c r="BZ491" s="1848"/>
      <c r="CA491" s="1848"/>
      <c r="CB491" s="1848"/>
      <c r="CC491" s="1848"/>
      <c r="CD491" s="1848"/>
      <c r="CE491" s="1848"/>
      <c r="CF491" s="1848"/>
      <c r="CG491" s="1848"/>
      <c r="CH491" s="1848"/>
      <c r="CJ491" s="1848"/>
      <c r="CK491" s="1848"/>
      <c r="CL491" s="1848"/>
      <c r="CM491" s="1848"/>
      <c r="CN491" s="1848"/>
      <c r="CO491" s="1848"/>
      <c r="CP491" s="1848"/>
      <c r="CQ491" s="1848"/>
    </row>
    <row r="492" spans="2:95">
      <c r="B492" s="1"/>
      <c r="C492" s="1848"/>
      <c r="D492" s="1"/>
      <c r="E492" s="1"/>
      <c r="F492" s="1848"/>
      <c r="G492" s="1"/>
      <c r="H492" s="1"/>
      <c r="I492" s="1"/>
      <c r="J492" s="1"/>
      <c r="K492" s="1848"/>
      <c r="L492" s="1848"/>
      <c r="M492" s="1848"/>
      <c r="N492" s="1848"/>
      <c r="O492" s="1848"/>
      <c r="P492" s="1848"/>
      <c r="Q492" s="1848"/>
      <c r="R492" s="1848"/>
      <c r="S492" s="1848"/>
      <c r="T492" s="1848"/>
      <c r="U492" s="1848"/>
      <c r="V492" s="1848"/>
      <c r="W492" s="1848"/>
      <c r="X492" s="1848"/>
      <c r="Y492" s="1848"/>
      <c r="Z492" s="1848"/>
      <c r="AA492" s="1848"/>
      <c r="AB492" s="1848"/>
      <c r="AC492" s="1848"/>
      <c r="AD492" s="1848"/>
      <c r="AE492" s="1848"/>
      <c r="AF492" s="1848"/>
      <c r="AG492" s="1848"/>
      <c r="AH492" s="1848"/>
      <c r="AI492" s="1848"/>
      <c r="AJ492" s="1848"/>
      <c r="AK492" s="1848"/>
      <c r="AL492" s="1848"/>
      <c r="AM492" s="1848"/>
      <c r="AN492" s="1848"/>
      <c r="AO492" s="1848"/>
      <c r="AP492" s="1848"/>
      <c r="AQ492" s="1848"/>
      <c r="AR492" s="1848"/>
      <c r="AS492" s="1848"/>
      <c r="AT492" s="1848"/>
      <c r="AU492" s="1848"/>
      <c r="AV492" s="1848"/>
      <c r="AW492" s="1848"/>
      <c r="AX492" s="1848"/>
      <c r="AY492" s="1848"/>
      <c r="AZ492" s="1848"/>
      <c r="BA492" s="1848"/>
      <c r="BB492" s="1848"/>
      <c r="BC492" s="1848"/>
      <c r="BD492" s="1848"/>
      <c r="BE492" s="1848"/>
      <c r="BF492" s="1848"/>
      <c r="BG492" s="1848"/>
      <c r="BH492" s="1848"/>
      <c r="BI492" s="1848"/>
      <c r="BJ492" s="1848"/>
      <c r="BK492" s="1848"/>
      <c r="BL492" s="1848"/>
      <c r="BM492" s="1848"/>
      <c r="BN492" s="1848"/>
      <c r="BO492" s="1848"/>
      <c r="BP492" s="1848"/>
      <c r="BQ492" s="1848"/>
      <c r="BR492" s="1848"/>
      <c r="BS492" s="1848"/>
      <c r="BT492" s="1848"/>
      <c r="BU492" s="1848"/>
      <c r="BV492" s="1848"/>
      <c r="BW492" s="1848"/>
      <c r="BX492" s="1848"/>
      <c r="BY492" s="1848"/>
      <c r="BZ492" s="1848"/>
      <c r="CA492" s="1848"/>
      <c r="CB492" s="1848"/>
      <c r="CC492" s="1848"/>
      <c r="CD492" s="1848"/>
      <c r="CE492" s="1848"/>
      <c r="CF492" s="1848"/>
      <c r="CG492" s="1848"/>
      <c r="CH492" s="1848"/>
      <c r="CJ492" s="1848"/>
      <c r="CK492" s="1848"/>
      <c r="CL492" s="1848"/>
      <c r="CM492" s="1848"/>
      <c r="CN492" s="1848"/>
      <c r="CO492" s="1848"/>
      <c r="CP492" s="1848"/>
      <c r="CQ492" s="1848"/>
    </row>
    <row r="493" spans="2:95">
      <c r="B493" s="1"/>
      <c r="C493" s="1848"/>
      <c r="D493" s="1"/>
      <c r="E493" s="1"/>
      <c r="F493" s="1848"/>
      <c r="G493" s="1"/>
      <c r="H493" s="1"/>
      <c r="I493" s="1"/>
      <c r="J493" s="1"/>
      <c r="K493" s="1848"/>
      <c r="L493" s="1848"/>
      <c r="M493" s="1848"/>
      <c r="N493" s="1848"/>
      <c r="O493" s="1848"/>
      <c r="P493" s="1848"/>
      <c r="Q493" s="1848"/>
      <c r="R493" s="1848"/>
      <c r="S493" s="1848"/>
      <c r="T493" s="1848"/>
      <c r="U493" s="1848"/>
      <c r="V493" s="1848"/>
      <c r="W493" s="1848"/>
      <c r="X493" s="1848"/>
      <c r="Y493" s="1848"/>
      <c r="Z493" s="1848"/>
      <c r="AA493" s="1848"/>
      <c r="AB493" s="1848"/>
      <c r="AC493" s="1848"/>
      <c r="AD493" s="1848"/>
      <c r="AE493" s="1848"/>
      <c r="AF493" s="1848"/>
      <c r="AG493" s="1848"/>
      <c r="AH493" s="1848"/>
      <c r="AI493" s="1848"/>
      <c r="AJ493" s="1848"/>
      <c r="AK493" s="1848"/>
      <c r="AL493" s="1848"/>
      <c r="AM493" s="1848"/>
      <c r="AN493" s="1848"/>
      <c r="AO493" s="1848"/>
      <c r="AP493" s="1848"/>
      <c r="AQ493" s="1848"/>
      <c r="AR493" s="1848"/>
      <c r="AS493" s="1848"/>
      <c r="AT493" s="1848"/>
      <c r="AU493" s="1848"/>
      <c r="AV493" s="1848"/>
      <c r="AW493" s="1848"/>
      <c r="AX493" s="1848"/>
      <c r="AY493" s="1848"/>
      <c r="AZ493" s="1848"/>
      <c r="BA493" s="1848"/>
      <c r="BB493" s="1848"/>
      <c r="BC493" s="1848"/>
      <c r="BD493" s="1848"/>
      <c r="BE493" s="1848"/>
      <c r="BF493" s="1848"/>
      <c r="BG493" s="1848"/>
      <c r="BH493" s="1848"/>
      <c r="BI493" s="1848"/>
      <c r="BJ493" s="1848"/>
      <c r="BK493" s="1848"/>
      <c r="BL493" s="1848"/>
      <c r="BM493" s="1848"/>
      <c r="BN493" s="1848"/>
      <c r="BO493" s="1848"/>
      <c r="BP493" s="1848"/>
      <c r="BQ493" s="1848"/>
      <c r="BR493" s="1848"/>
      <c r="BS493" s="1848"/>
      <c r="BT493" s="1848"/>
      <c r="BU493" s="1848"/>
      <c r="BV493" s="1848"/>
      <c r="BW493" s="1848"/>
      <c r="BX493" s="1848"/>
      <c r="BY493" s="1848"/>
      <c r="BZ493" s="1848"/>
      <c r="CA493" s="1848"/>
      <c r="CB493" s="1848"/>
      <c r="CC493" s="1848"/>
      <c r="CD493" s="1848"/>
      <c r="CE493" s="1848"/>
      <c r="CF493" s="1848"/>
      <c r="CG493" s="1848"/>
      <c r="CH493" s="1848"/>
      <c r="CJ493" s="1848"/>
      <c r="CK493" s="1848"/>
      <c r="CL493" s="1848"/>
      <c r="CM493" s="1848"/>
      <c r="CN493" s="1848"/>
      <c r="CO493" s="1848"/>
      <c r="CP493" s="1848"/>
      <c r="CQ493" s="1848"/>
    </row>
    <row r="494" spans="2:95">
      <c r="B494" s="1"/>
      <c r="C494" s="1848"/>
      <c r="D494" s="1"/>
      <c r="E494" s="1"/>
      <c r="F494" s="1848"/>
      <c r="G494" s="1"/>
      <c r="H494" s="1"/>
      <c r="I494" s="1"/>
      <c r="J494" s="1"/>
      <c r="K494" s="1848"/>
      <c r="L494" s="1848"/>
      <c r="M494" s="1848"/>
      <c r="N494" s="1848"/>
      <c r="O494" s="1848"/>
      <c r="P494" s="1848"/>
      <c r="Q494" s="1848"/>
      <c r="R494" s="1848"/>
      <c r="S494" s="1848"/>
      <c r="T494" s="1848"/>
      <c r="U494" s="1848"/>
      <c r="V494" s="1848"/>
      <c r="W494" s="1848"/>
      <c r="X494" s="1848"/>
      <c r="Y494" s="1848"/>
      <c r="Z494" s="1848"/>
      <c r="AA494" s="1848"/>
      <c r="AB494" s="1848"/>
      <c r="AC494" s="1848"/>
      <c r="AD494" s="1848"/>
      <c r="AE494" s="1848"/>
      <c r="AF494" s="1848"/>
      <c r="AG494" s="1848"/>
      <c r="AH494" s="1848"/>
      <c r="AI494" s="1848"/>
      <c r="AJ494" s="1848"/>
      <c r="AK494" s="1848"/>
      <c r="AL494" s="1848"/>
      <c r="AM494" s="1848"/>
      <c r="AN494" s="1848"/>
      <c r="AO494" s="1848"/>
      <c r="AP494" s="1848"/>
      <c r="AQ494" s="1848"/>
      <c r="AR494" s="1848"/>
      <c r="AS494" s="1848"/>
      <c r="AT494" s="1848"/>
      <c r="AU494" s="1848"/>
      <c r="AV494" s="1848"/>
      <c r="AW494" s="1848"/>
      <c r="AX494" s="1848"/>
      <c r="AY494" s="1848"/>
      <c r="AZ494" s="1848"/>
      <c r="BA494" s="1848"/>
      <c r="BB494" s="1848"/>
      <c r="BC494" s="1848"/>
      <c r="BD494" s="1848"/>
      <c r="BE494" s="1848"/>
      <c r="BF494" s="1848"/>
      <c r="BG494" s="1848"/>
      <c r="BH494" s="1848"/>
      <c r="BI494" s="1848"/>
      <c r="BJ494" s="1848"/>
      <c r="BK494" s="1848"/>
      <c r="BL494" s="1848"/>
      <c r="BM494" s="1848"/>
      <c r="BN494" s="1848"/>
      <c r="BO494" s="1848"/>
      <c r="BP494" s="1848"/>
      <c r="BQ494" s="1848"/>
      <c r="BR494" s="1848"/>
      <c r="BS494" s="1848"/>
      <c r="BT494" s="1848"/>
      <c r="BU494" s="1848"/>
      <c r="BV494" s="1848"/>
      <c r="BW494" s="1848"/>
      <c r="BX494" s="1848"/>
      <c r="BY494" s="1848"/>
      <c r="BZ494" s="1848"/>
      <c r="CA494" s="1848"/>
      <c r="CB494" s="1848"/>
      <c r="CC494" s="1848"/>
      <c r="CD494" s="1848"/>
      <c r="CE494" s="1848"/>
      <c r="CF494" s="1848"/>
      <c r="CG494" s="1848"/>
      <c r="CH494" s="1848"/>
      <c r="CJ494" s="1848"/>
      <c r="CK494" s="1848"/>
      <c r="CL494" s="1848"/>
      <c r="CM494" s="1848"/>
      <c r="CN494" s="1848"/>
      <c r="CO494" s="1848"/>
      <c r="CP494" s="1848"/>
      <c r="CQ494" s="1848"/>
    </row>
    <row r="495" spans="2:95">
      <c r="B495" s="1"/>
      <c r="C495" s="1848"/>
      <c r="D495" s="1"/>
      <c r="E495" s="1"/>
      <c r="F495" s="1848"/>
      <c r="G495" s="1"/>
      <c r="H495" s="1"/>
      <c r="I495" s="1"/>
      <c r="J495" s="1"/>
      <c r="K495" s="1848"/>
      <c r="L495" s="1848"/>
      <c r="M495" s="1848"/>
      <c r="N495" s="1848"/>
      <c r="O495" s="1848"/>
      <c r="P495" s="1848"/>
      <c r="Q495" s="1848"/>
      <c r="R495" s="1848"/>
      <c r="S495" s="1848"/>
      <c r="T495" s="1848"/>
      <c r="U495" s="1848"/>
      <c r="V495" s="1848"/>
      <c r="W495" s="1848"/>
      <c r="X495" s="1848"/>
      <c r="Y495" s="1848"/>
      <c r="Z495" s="1848"/>
      <c r="AA495" s="1848"/>
      <c r="AB495" s="1848"/>
      <c r="AC495" s="1848"/>
      <c r="AD495" s="1848"/>
      <c r="AE495" s="1848"/>
      <c r="AF495" s="1848"/>
      <c r="AG495" s="1848"/>
      <c r="AH495" s="1848"/>
      <c r="AI495" s="1848"/>
      <c r="AJ495" s="1848"/>
      <c r="AK495" s="1848"/>
      <c r="AL495" s="1848"/>
      <c r="AM495" s="1848"/>
      <c r="AN495" s="1848"/>
      <c r="AO495" s="1848"/>
      <c r="AP495" s="1848"/>
      <c r="AQ495" s="1848"/>
      <c r="AR495" s="1848"/>
      <c r="AS495" s="1848"/>
      <c r="AT495" s="1848"/>
      <c r="AU495" s="1848"/>
      <c r="AV495" s="1848"/>
      <c r="AW495" s="1848"/>
      <c r="AX495" s="1848"/>
      <c r="AY495" s="1848"/>
      <c r="AZ495" s="1848"/>
      <c r="BA495" s="1848"/>
      <c r="BB495" s="1848"/>
      <c r="BC495" s="1848"/>
      <c r="BD495" s="1848"/>
      <c r="BE495" s="1848"/>
      <c r="BF495" s="1848"/>
      <c r="BG495" s="1848"/>
      <c r="BH495" s="1848"/>
      <c r="BI495" s="1848"/>
      <c r="BJ495" s="1848"/>
      <c r="BK495" s="1848"/>
      <c r="BL495" s="1848"/>
      <c r="BM495" s="1848"/>
      <c r="BN495" s="1848"/>
      <c r="BO495" s="1848"/>
      <c r="BP495" s="1848"/>
      <c r="BQ495" s="1848"/>
      <c r="BR495" s="1848"/>
      <c r="BS495" s="1848"/>
      <c r="BT495" s="1848"/>
      <c r="BU495" s="1848"/>
      <c r="BV495" s="1848"/>
      <c r="BW495" s="1848"/>
      <c r="BX495" s="1848"/>
      <c r="BY495" s="1848"/>
      <c r="BZ495" s="1848"/>
      <c r="CA495" s="1848"/>
      <c r="CB495" s="1848"/>
      <c r="CC495" s="1848"/>
      <c r="CD495" s="1848"/>
      <c r="CE495" s="1848"/>
      <c r="CF495" s="1848"/>
      <c r="CG495" s="1848"/>
      <c r="CH495" s="1848"/>
      <c r="CJ495" s="1848"/>
      <c r="CK495" s="1848"/>
      <c r="CL495" s="1848"/>
      <c r="CM495" s="1848"/>
      <c r="CN495" s="1848"/>
      <c r="CO495" s="1848"/>
      <c r="CP495" s="1848"/>
      <c r="CQ495" s="1848"/>
    </row>
    <row r="496" spans="2:95">
      <c r="B496" s="1"/>
      <c r="C496" s="1848"/>
      <c r="D496" s="1"/>
      <c r="E496" s="1"/>
      <c r="F496" s="1848"/>
      <c r="G496" s="1"/>
      <c r="H496" s="1"/>
      <c r="I496" s="1"/>
      <c r="J496" s="1"/>
      <c r="K496" s="1848"/>
      <c r="L496" s="1848"/>
      <c r="M496" s="1848"/>
      <c r="N496" s="1848"/>
      <c r="O496" s="1848"/>
      <c r="P496" s="1848"/>
      <c r="Q496" s="1848"/>
      <c r="R496" s="1848"/>
      <c r="S496" s="1848"/>
      <c r="T496" s="1848"/>
      <c r="U496" s="1848"/>
      <c r="V496" s="1848"/>
      <c r="W496" s="1848"/>
      <c r="X496" s="1848"/>
      <c r="Y496" s="1848"/>
      <c r="Z496" s="1848"/>
      <c r="AA496" s="1848"/>
      <c r="AB496" s="1848"/>
      <c r="AC496" s="1848"/>
      <c r="AD496" s="1848"/>
      <c r="AE496" s="1848"/>
      <c r="AF496" s="1848"/>
      <c r="AG496" s="1848"/>
      <c r="AH496" s="1848"/>
      <c r="AI496" s="1848"/>
      <c r="AJ496" s="1848"/>
      <c r="AK496" s="1848"/>
      <c r="AL496" s="1848"/>
      <c r="AM496" s="1848"/>
      <c r="AN496" s="1848"/>
      <c r="AO496" s="1848"/>
      <c r="AP496" s="1848"/>
      <c r="AQ496" s="1848"/>
      <c r="AR496" s="1848"/>
      <c r="AS496" s="1848"/>
      <c r="AT496" s="1848"/>
      <c r="AU496" s="1848"/>
      <c r="AV496" s="1848"/>
      <c r="AW496" s="1848"/>
      <c r="AX496" s="1848"/>
      <c r="AY496" s="1848"/>
      <c r="AZ496" s="1848"/>
      <c r="BA496" s="1848"/>
      <c r="BB496" s="1848"/>
      <c r="BC496" s="1848"/>
      <c r="BD496" s="1848"/>
      <c r="BE496" s="1848"/>
      <c r="BF496" s="1848"/>
      <c r="BG496" s="1848"/>
      <c r="BH496" s="1848"/>
      <c r="BI496" s="1848"/>
      <c r="BJ496" s="1848"/>
      <c r="BK496" s="1848"/>
      <c r="BL496" s="1848"/>
      <c r="BM496" s="1848"/>
      <c r="BN496" s="1848"/>
      <c r="BO496" s="1848"/>
      <c r="BP496" s="1848"/>
      <c r="BQ496" s="1848"/>
      <c r="BR496" s="1848"/>
      <c r="BS496" s="1848"/>
      <c r="BT496" s="1848"/>
      <c r="BU496" s="1848"/>
      <c r="BV496" s="1848"/>
      <c r="BW496" s="1848"/>
      <c r="BX496" s="1848"/>
      <c r="BY496" s="1848"/>
      <c r="BZ496" s="1848"/>
      <c r="CA496" s="1848"/>
      <c r="CB496" s="1848"/>
      <c r="CC496" s="1848"/>
      <c r="CD496" s="1848"/>
      <c r="CE496" s="1848"/>
      <c r="CF496" s="1848"/>
      <c r="CG496" s="1848"/>
      <c r="CH496" s="1848"/>
      <c r="CJ496" s="1848"/>
      <c r="CK496" s="1848"/>
      <c r="CL496" s="1848"/>
      <c r="CM496" s="1848"/>
      <c r="CN496" s="1848"/>
      <c r="CO496" s="1848"/>
      <c r="CP496" s="1848"/>
      <c r="CQ496" s="1848"/>
    </row>
    <row r="497" spans="2:95">
      <c r="B497" s="1"/>
      <c r="C497" s="1848"/>
      <c r="D497" s="1"/>
      <c r="E497" s="1"/>
      <c r="F497" s="1848"/>
      <c r="G497" s="1"/>
      <c r="H497" s="1"/>
      <c r="I497" s="1"/>
      <c r="J497" s="1"/>
      <c r="K497" s="1848"/>
      <c r="L497" s="1848"/>
      <c r="M497" s="1848"/>
      <c r="N497" s="1848"/>
      <c r="O497" s="1848"/>
      <c r="P497" s="1848"/>
      <c r="Q497" s="1848"/>
      <c r="R497" s="1848"/>
      <c r="S497" s="1848"/>
      <c r="T497" s="1848"/>
      <c r="U497" s="1848"/>
      <c r="V497" s="1848"/>
      <c r="W497" s="1848"/>
      <c r="X497" s="1848"/>
      <c r="Y497" s="1848"/>
      <c r="Z497" s="1848"/>
      <c r="AA497" s="1848"/>
      <c r="AB497" s="1848"/>
      <c r="AC497" s="1848"/>
      <c r="AD497" s="1848"/>
      <c r="AE497" s="1848"/>
      <c r="AF497" s="1848"/>
      <c r="AG497" s="1848"/>
      <c r="AH497" s="1848"/>
      <c r="AI497" s="1848"/>
      <c r="AJ497" s="1848"/>
      <c r="AK497" s="1848"/>
      <c r="AL497" s="1848"/>
      <c r="AM497" s="1848"/>
      <c r="AN497" s="1848"/>
      <c r="AO497" s="1848"/>
      <c r="AP497" s="1848"/>
      <c r="AQ497" s="1848"/>
      <c r="AR497" s="1848"/>
      <c r="AS497" s="1848"/>
      <c r="AT497" s="1848"/>
      <c r="AU497" s="1848"/>
      <c r="AV497" s="1848"/>
      <c r="AW497" s="1848"/>
      <c r="AX497" s="1848"/>
      <c r="AY497" s="1848"/>
      <c r="AZ497" s="1848"/>
      <c r="BA497" s="1848"/>
      <c r="BB497" s="1848"/>
      <c r="BC497" s="1848"/>
      <c r="BD497" s="1848"/>
      <c r="BE497" s="1848"/>
      <c r="BF497" s="1848"/>
      <c r="BG497" s="1848"/>
      <c r="BH497" s="1848"/>
      <c r="BI497" s="1848"/>
      <c r="BJ497" s="1848"/>
      <c r="BK497" s="1848"/>
      <c r="BL497" s="1848"/>
      <c r="BM497" s="1848"/>
      <c r="BN497" s="1848"/>
      <c r="BO497" s="1848"/>
      <c r="BP497" s="1848"/>
      <c r="BQ497" s="1848"/>
      <c r="BR497" s="1848"/>
      <c r="BS497" s="1848"/>
      <c r="BT497" s="1848"/>
      <c r="BU497" s="1848"/>
      <c r="BV497" s="1848"/>
      <c r="BW497" s="1848"/>
      <c r="BX497" s="1848"/>
      <c r="BY497" s="1848"/>
      <c r="BZ497" s="1848"/>
      <c r="CA497" s="1848"/>
      <c r="CB497" s="1848"/>
      <c r="CC497" s="1848"/>
      <c r="CD497" s="1848"/>
      <c r="CE497" s="1848"/>
      <c r="CF497" s="1848"/>
      <c r="CG497" s="1848"/>
      <c r="CH497" s="1848"/>
      <c r="CJ497" s="1848"/>
      <c r="CK497" s="1848"/>
      <c r="CL497" s="1848"/>
      <c r="CM497" s="1848"/>
      <c r="CN497" s="1848"/>
      <c r="CO497" s="1848"/>
      <c r="CP497" s="1848"/>
      <c r="CQ497" s="1848"/>
    </row>
    <row r="498" spans="2:95">
      <c r="B498" s="1"/>
      <c r="C498" s="1848"/>
      <c r="D498" s="1"/>
      <c r="E498" s="1"/>
      <c r="F498" s="1848"/>
      <c r="G498" s="1"/>
      <c r="H498" s="1"/>
      <c r="I498" s="1"/>
      <c r="J498" s="1"/>
      <c r="K498" s="1848"/>
      <c r="L498" s="1848"/>
      <c r="M498" s="1848"/>
      <c r="N498" s="1848"/>
      <c r="O498" s="1848"/>
      <c r="P498" s="1848"/>
      <c r="Q498" s="1848"/>
      <c r="R498" s="1848"/>
      <c r="S498" s="1848"/>
      <c r="T498" s="1848"/>
      <c r="U498" s="1848"/>
      <c r="V498" s="1848"/>
      <c r="W498" s="1848"/>
      <c r="X498" s="1848"/>
      <c r="Y498" s="1848"/>
      <c r="Z498" s="1848"/>
      <c r="AA498" s="1848"/>
      <c r="AB498" s="1848"/>
      <c r="AC498" s="1848"/>
      <c r="AD498" s="1848"/>
      <c r="AE498" s="1848"/>
      <c r="AF498" s="1848"/>
      <c r="AG498" s="1848"/>
      <c r="AH498" s="1848"/>
      <c r="AI498" s="1848"/>
      <c r="AJ498" s="1848"/>
      <c r="AK498" s="1848"/>
      <c r="AL498" s="1848"/>
      <c r="AM498" s="1848"/>
      <c r="AN498" s="1848"/>
      <c r="AO498" s="1848"/>
      <c r="AP498" s="1848"/>
      <c r="AQ498" s="1848"/>
      <c r="AR498" s="1848"/>
      <c r="AS498" s="1848"/>
      <c r="AT498" s="1848"/>
      <c r="AU498" s="1848"/>
      <c r="AV498" s="1848"/>
      <c r="AW498" s="1848"/>
      <c r="AX498" s="1848"/>
      <c r="AY498" s="1848"/>
      <c r="AZ498" s="1848"/>
      <c r="BA498" s="1848"/>
      <c r="BB498" s="1848"/>
      <c r="BC498" s="1848"/>
      <c r="BD498" s="1848"/>
      <c r="BE498" s="1848"/>
      <c r="BF498" s="1848"/>
      <c r="BG498" s="1848"/>
      <c r="BH498" s="1848"/>
      <c r="BI498" s="1848"/>
      <c r="BJ498" s="1848"/>
      <c r="BK498" s="1848"/>
      <c r="BL498" s="1848"/>
      <c r="BM498" s="1848"/>
      <c r="BN498" s="1848"/>
      <c r="BO498" s="1848"/>
      <c r="BP498" s="1848"/>
      <c r="BQ498" s="1848"/>
      <c r="BR498" s="1848"/>
      <c r="BS498" s="1848"/>
      <c r="BT498" s="1848"/>
      <c r="BU498" s="1848"/>
      <c r="BV498" s="1848"/>
      <c r="BW498" s="1848"/>
      <c r="BX498" s="1848"/>
      <c r="BY498" s="1848"/>
      <c r="BZ498" s="1848"/>
      <c r="CA498" s="1848"/>
      <c r="CB498" s="1848"/>
      <c r="CC498" s="1848"/>
      <c r="CD498" s="1848"/>
      <c r="CE498" s="1848"/>
      <c r="CF498" s="1848"/>
      <c r="CG498" s="1848"/>
      <c r="CH498" s="1848"/>
      <c r="CJ498" s="1848"/>
      <c r="CK498" s="1848"/>
      <c r="CL498" s="1848"/>
      <c r="CM498" s="1848"/>
      <c r="CN498" s="1848"/>
      <c r="CO498" s="1848"/>
      <c r="CP498" s="1848"/>
      <c r="CQ498" s="1848"/>
    </row>
    <row r="499" spans="2:95">
      <c r="B499" s="1"/>
      <c r="C499" s="1848"/>
      <c r="D499" s="1"/>
      <c r="E499" s="1"/>
      <c r="F499" s="1848"/>
      <c r="G499" s="1"/>
      <c r="H499" s="1"/>
      <c r="I499" s="1"/>
      <c r="J499" s="1"/>
      <c r="K499" s="1848"/>
      <c r="L499" s="1848"/>
      <c r="M499" s="1848"/>
      <c r="N499" s="1848"/>
      <c r="O499" s="1848"/>
      <c r="P499" s="1848"/>
      <c r="Q499" s="1848"/>
      <c r="R499" s="1848"/>
      <c r="S499" s="1848"/>
      <c r="T499" s="1848"/>
      <c r="U499" s="1848"/>
      <c r="V499" s="1848"/>
      <c r="W499" s="1848"/>
      <c r="X499" s="1848"/>
      <c r="Y499" s="1848"/>
      <c r="Z499" s="1848"/>
      <c r="AA499" s="1848"/>
      <c r="AB499" s="1848"/>
      <c r="AC499" s="1848"/>
      <c r="AD499" s="1848"/>
      <c r="AE499" s="1848"/>
      <c r="AF499" s="1848"/>
      <c r="AG499" s="1848"/>
      <c r="AH499" s="1848"/>
      <c r="AI499" s="1848"/>
      <c r="AJ499" s="1848"/>
      <c r="AK499" s="1848"/>
      <c r="AL499" s="1848"/>
      <c r="AM499" s="1848"/>
      <c r="AN499" s="1848"/>
      <c r="AO499" s="1848"/>
      <c r="AP499" s="1848"/>
      <c r="AQ499" s="1848"/>
      <c r="AR499" s="1848"/>
      <c r="AS499" s="1848"/>
      <c r="AT499" s="1848"/>
      <c r="AU499" s="1848"/>
      <c r="AV499" s="1848"/>
      <c r="AW499" s="1848"/>
      <c r="AX499" s="1848"/>
      <c r="AY499" s="1848"/>
      <c r="AZ499" s="1848"/>
      <c r="BA499" s="1848"/>
      <c r="BB499" s="1848"/>
      <c r="BC499" s="1848"/>
      <c r="BD499" s="1848"/>
      <c r="BE499" s="1848"/>
      <c r="BF499" s="1848"/>
      <c r="BG499" s="1848"/>
      <c r="BH499" s="1848"/>
      <c r="BI499" s="1848"/>
      <c r="BJ499" s="1848"/>
      <c r="BK499" s="1848"/>
      <c r="BL499" s="1848"/>
      <c r="BM499" s="1848"/>
      <c r="BN499" s="1848"/>
      <c r="BO499" s="1848"/>
      <c r="BP499" s="1848"/>
      <c r="BQ499" s="1848"/>
      <c r="BR499" s="1848"/>
      <c r="BS499" s="1848"/>
      <c r="BT499" s="1848"/>
      <c r="BU499" s="1848"/>
      <c r="BV499" s="1848"/>
      <c r="BW499" s="1848"/>
      <c r="BX499" s="1848"/>
      <c r="BY499" s="1848"/>
      <c r="BZ499" s="1848"/>
      <c r="CA499" s="1848"/>
      <c r="CB499" s="1848"/>
      <c r="CC499" s="1848"/>
      <c r="CD499" s="1848"/>
      <c r="CE499" s="1848"/>
      <c r="CF499" s="1848"/>
      <c r="CG499" s="1848"/>
      <c r="CH499" s="1848"/>
      <c r="CJ499" s="1848"/>
      <c r="CK499" s="1848"/>
      <c r="CL499" s="1848"/>
      <c r="CM499" s="1848"/>
      <c r="CN499" s="1848"/>
      <c r="CO499" s="1848"/>
      <c r="CP499" s="1848"/>
      <c r="CQ499" s="1848"/>
    </row>
    <row r="500" spans="2:95">
      <c r="B500" s="1"/>
      <c r="C500" s="1848"/>
      <c r="D500" s="1"/>
      <c r="E500" s="1"/>
      <c r="F500" s="1848"/>
      <c r="G500" s="1"/>
      <c r="H500" s="1"/>
      <c r="I500" s="1"/>
      <c r="J500" s="1"/>
      <c r="K500" s="1848"/>
      <c r="L500" s="1848"/>
      <c r="M500" s="1848"/>
      <c r="N500" s="1848"/>
      <c r="O500" s="1848"/>
      <c r="P500" s="1848"/>
      <c r="Q500" s="1848"/>
      <c r="R500" s="1848"/>
      <c r="S500" s="1848"/>
      <c r="T500" s="1848"/>
      <c r="U500" s="1848"/>
      <c r="V500" s="1848"/>
      <c r="W500" s="1848"/>
      <c r="X500" s="1848"/>
      <c r="Y500" s="1848"/>
      <c r="Z500" s="1848"/>
      <c r="AA500" s="1848"/>
      <c r="AB500" s="1848"/>
      <c r="AC500" s="1848"/>
      <c r="AD500" s="1848"/>
      <c r="AE500" s="1848"/>
      <c r="AF500" s="1848"/>
      <c r="AG500" s="1848"/>
      <c r="AH500" s="1848"/>
      <c r="AI500" s="1848"/>
      <c r="AJ500" s="1848"/>
      <c r="AK500" s="1848"/>
      <c r="AL500" s="1848"/>
      <c r="AM500" s="1848"/>
      <c r="AN500" s="1848"/>
      <c r="AO500" s="1848"/>
      <c r="AP500" s="1848"/>
      <c r="AQ500" s="1848"/>
      <c r="AR500" s="1848"/>
      <c r="AS500" s="1848"/>
      <c r="AT500" s="1848"/>
      <c r="AU500" s="1848"/>
      <c r="AV500" s="1848"/>
      <c r="AW500" s="1848"/>
      <c r="AX500" s="1848"/>
      <c r="AY500" s="1848"/>
      <c r="AZ500" s="1848"/>
      <c r="BA500" s="1848"/>
      <c r="BB500" s="1848"/>
      <c r="BC500" s="1848"/>
      <c r="BD500" s="1848"/>
      <c r="BE500" s="1848"/>
      <c r="BF500" s="1848"/>
      <c r="BG500" s="1848"/>
      <c r="BH500" s="1848"/>
      <c r="BI500" s="1848"/>
      <c r="BJ500" s="1848"/>
      <c r="BK500" s="1848"/>
      <c r="BL500" s="1848"/>
      <c r="BM500" s="1848"/>
      <c r="BN500" s="1848"/>
      <c r="BO500" s="1848"/>
      <c r="BP500" s="1848"/>
      <c r="BQ500" s="1848"/>
      <c r="BR500" s="1848"/>
      <c r="BS500" s="1848"/>
      <c r="BT500" s="1848"/>
      <c r="BU500" s="1848"/>
      <c r="BV500" s="1848"/>
      <c r="BW500" s="1848"/>
      <c r="BX500" s="1848"/>
      <c r="BY500" s="1848"/>
      <c r="BZ500" s="1848"/>
      <c r="CA500" s="1848"/>
      <c r="CB500" s="1848"/>
      <c r="CC500" s="1848"/>
      <c r="CD500" s="1848"/>
      <c r="CE500" s="1848"/>
      <c r="CF500" s="1848"/>
      <c r="CG500" s="1848"/>
      <c r="CH500" s="1848"/>
      <c r="CJ500" s="1848"/>
      <c r="CK500" s="1848"/>
      <c r="CL500" s="1848"/>
      <c r="CM500" s="1848"/>
      <c r="CN500" s="1848"/>
      <c r="CO500" s="1848"/>
      <c r="CP500" s="1848"/>
      <c r="CQ500" s="1848"/>
    </row>
    <row r="501" spans="2:95">
      <c r="B501" s="1"/>
      <c r="C501" s="1848"/>
      <c r="D501" s="1"/>
      <c r="E501" s="1"/>
      <c r="F501" s="1848"/>
      <c r="G501" s="1"/>
      <c r="H501" s="1"/>
      <c r="I501" s="1"/>
      <c r="J501" s="1"/>
      <c r="K501" s="1848"/>
      <c r="L501" s="1848"/>
      <c r="M501" s="1848"/>
      <c r="N501" s="1848"/>
      <c r="O501" s="1848"/>
      <c r="P501" s="1848"/>
      <c r="Q501" s="1848"/>
      <c r="R501" s="1848"/>
      <c r="S501" s="1848"/>
      <c r="T501" s="1848"/>
      <c r="U501" s="1848"/>
      <c r="V501" s="1848"/>
      <c r="W501" s="1848"/>
      <c r="X501" s="1848"/>
      <c r="Y501" s="1848"/>
      <c r="Z501" s="1848"/>
      <c r="AA501" s="1848"/>
      <c r="AB501" s="1848"/>
      <c r="AC501" s="1848"/>
      <c r="AD501" s="1848"/>
      <c r="AE501" s="1848"/>
      <c r="AF501" s="1848"/>
      <c r="AG501" s="1848"/>
      <c r="AH501" s="1848"/>
      <c r="AI501" s="1848"/>
      <c r="AJ501" s="1848"/>
      <c r="AK501" s="1848"/>
      <c r="AL501" s="1848"/>
      <c r="AM501" s="1848"/>
      <c r="AN501" s="1848"/>
      <c r="AO501" s="1848"/>
      <c r="AP501" s="1848"/>
      <c r="AQ501" s="1848"/>
      <c r="AR501" s="1848"/>
      <c r="AS501" s="1848"/>
      <c r="AT501" s="1848"/>
      <c r="AU501" s="1848"/>
      <c r="AV501" s="1848"/>
      <c r="AW501" s="1848"/>
      <c r="AX501" s="1848"/>
      <c r="AY501" s="1848"/>
      <c r="AZ501" s="1848"/>
      <c r="BA501" s="1848"/>
      <c r="BB501" s="1848"/>
      <c r="BC501" s="1848"/>
      <c r="BD501" s="1848"/>
      <c r="BE501" s="1848"/>
      <c r="BF501" s="1848"/>
      <c r="BG501" s="1848"/>
      <c r="BH501" s="1848"/>
      <c r="BI501" s="1848"/>
      <c r="BJ501" s="1848"/>
      <c r="BK501" s="1848"/>
      <c r="BL501" s="1848"/>
      <c r="BM501" s="1848"/>
      <c r="BN501" s="1848"/>
      <c r="BO501" s="1848"/>
      <c r="BP501" s="1848"/>
      <c r="BQ501" s="1848"/>
      <c r="BR501" s="1848"/>
      <c r="BS501" s="1848"/>
      <c r="BT501" s="1848"/>
      <c r="BU501" s="1848"/>
      <c r="BV501" s="1848"/>
      <c r="BW501" s="1848"/>
      <c r="BX501" s="1848"/>
      <c r="BY501" s="1848"/>
      <c r="BZ501" s="1848"/>
      <c r="CA501" s="1848"/>
      <c r="CB501" s="1848"/>
      <c r="CC501" s="1848"/>
      <c r="CD501" s="1848"/>
      <c r="CE501" s="1848"/>
      <c r="CF501" s="1848"/>
      <c r="CG501" s="1848"/>
      <c r="CH501" s="1848"/>
      <c r="CJ501" s="1848"/>
      <c r="CK501" s="1848"/>
      <c r="CL501" s="1848"/>
      <c r="CM501" s="1848"/>
      <c r="CN501" s="1848"/>
      <c r="CO501" s="1848"/>
      <c r="CP501" s="1848"/>
      <c r="CQ501" s="1848"/>
    </row>
    <row r="502" spans="2:95">
      <c r="B502" s="1"/>
      <c r="C502" s="1848"/>
      <c r="D502" s="1"/>
      <c r="E502" s="1"/>
      <c r="F502" s="1848"/>
      <c r="G502" s="1"/>
      <c r="H502" s="1"/>
      <c r="I502" s="1"/>
      <c r="J502" s="1"/>
      <c r="K502" s="1848"/>
      <c r="L502" s="1848"/>
      <c r="M502" s="1848"/>
      <c r="N502" s="1848"/>
      <c r="O502" s="1848"/>
      <c r="P502" s="1848"/>
      <c r="Q502" s="1848"/>
      <c r="R502" s="1848"/>
      <c r="S502" s="1848"/>
      <c r="T502" s="1848"/>
      <c r="U502" s="1848"/>
      <c r="V502" s="1848"/>
      <c r="W502" s="1848"/>
      <c r="X502" s="1848"/>
      <c r="Y502" s="1848"/>
      <c r="Z502" s="1848"/>
      <c r="AA502" s="1848"/>
      <c r="AB502" s="1848"/>
      <c r="AC502" s="1848"/>
      <c r="AD502" s="1848"/>
      <c r="AE502" s="1848"/>
      <c r="AF502" s="1848"/>
      <c r="AG502" s="1848"/>
      <c r="AH502" s="1848"/>
      <c r="AI502" s="1848"/>
      <c r="AJ502" s="1848"/>
      <c r="AK502" s="1848"/>
      <c r="AL502" s="1848"/>
      <c r="AM502" s="1848"/>
      <c r="AN502" s="1848"/>
      <c r="AO502" s="1848"/>
      <c r="AP502" s="1848"/>
      <c r="AQ502" s="1848"/>
      <c r="AR502" s="1848"/>
      <c r="AS502" s="1848"/>
      <c r="AT502" s="1848"/>
      <c r="AU502" s="1848"/>
      <c r="AV502" s="1848"/>
      <c r="AW502" s="1848"/>
      <c r="AX502" s="1848"/>
      <c r="AY502" s="1848"/>
      <c r="AZ502" s="1848"/>
      <c r="BA502" s="1848"/>
      <c r="BB502" s="1848"/>
      <c r="BC502" s="1848"/>
      <c r="BD502" s="1848"/>
      <c r="BE502" s="1848"/>
      <c r="BF502" s="1848"/>
      <c r="BG502" s="1848"/>
      <c r="BH502" s="1848"/>
      <c r="BI502" s="1848"/>
      <c r="BJ502" s="1848"/>
      <c r="BK502" s="1848"/>
      <c r="BL502" s="1848"/>
      <c r="BM502" s="1848"/>
      <c r="BN502" s="1848"/>
      <c r="BO502" s="1848"/>
      <c r="BP502" s="1848"/>
      <c r="BQ502" s="1848"/>
      <c r="BR502" s="1848"/>
      <c r="BS502" s="1848"/>
      <c r="BT502" s="1848"/>
      <c r="BU502" s="1848"/>
      <c r="BV502" s="1848"/>
      <c r="BW502" s="1848"/>
      <c r="BX502" s="1848"/>
      <c r="BY502" s="1848"/>
      <c r="BZ502" s="1848"/>
      <c r="CA502" s="1848"/>
      <c r="CB502" s="1848"/>
      <c r="CC502" s="1848"/>
      <c r="CD502" s="1848"/>
      <c r="CE502" s="1848"/>
      <c r="CF502" s="1848"/>
      <c r="CG502" s="1848"/>
      <c r="CH502" s="1848"/>
      <c r="CJ502" s="1848"/>
      <c r="CK502" s="1848"/>
      <c r="CL502" s="1848"/>
      <c r="CM502" s="1848"/>
      <c r="CN502" s="1848"/>
      <c r="CO502" s="1848"/>
      <c r="CP502" s="1848"/>
      <c r="CQ502" s="1848"/>
    </row>
    <row r="503" spans="2:95">
      <c r="B503" s="1"/>
      <c r="C503" s="1848"/>
      <c r="D503" s="1"/>
      <c r="E503" s="1"/>
      <c r="F503" s="1848"/>
      <c r="G503" s="1"/>
      <c r="H503" s="1"/>
      <c r="I503" s="1"/>
      <c r="J503" s="1"/>
      <c r="K503" s="1848"/>
      <c r="L503" s="1848"/>
      <c r="M503" s="1848"/>
      <c r="N503" s="1848"/>
      <c r="O503" s="1848"/>
      <c r="P503" s="1848"/>
      <c r="Q503" s="1848"/>
      <c r="R503" s="1848"/>
      <c r="S503" s="1848"/>
      <c r="T503" s="1848"/>
      <c r="U503" s="1848"/>
      <c r="V503" s="1848"/>
      <c r="W503" s="1848"/>
      <c r="X503" s="1848"/>
      <c r="Y503" s="1848"/>
      <c r="Z503" s="1848"/>
      <c r="AA503" s="1848"/>
      <c r="AB503" s="1848"/>
      <c r="AC503" s="1848"/>
      <c r="AD503" s="1848"/>
      <c r="AE503" s="1848"/>
      <c r="AF503" s="1848"/>
      <c r="AG503" s="1848"/>
      <c r="AH503" s="1848"/>
      <c r="AI503" s="1848"/>
      <c r="AJ503" s="1848"/>
      <c r="AK503" s="1848"/>
      <c r="AL503" s="1848"/>
      <c r="AM503" s="1848"/>
      <c r="AN503" s="1848"/>
      <c r="AO503" s="1848"/>
      <c r="AP503" s="1848"/>
      <c r="AQ503" s="1848"/>
      <c r="AR503" s="1848"/>
      <c r="AS503" s="1848"/>
      <c r="AT503" s="1848"/>
      <c r="AU503" s="1848"/>
      <c r="AV503" s="1848"/>
      <c r="AW503" s="1848"/>
      <c r="AX503" s="1848"/>
      <c r="AY503" s="1848"/>
      <c r="AZ503" s="1848"/>
      <c r="BA503" s="1848"/>
      <c r="BB503" s="1848"/>
      <c r="BC503" s="1848"/>
      <c r="BD503" s="1848"/>
      <c r="BE503" s="1848"/>
      <c r="BF503" s="1848"/>
      <c r="BG503" s="1848"/>
      <c r="BH503" s="1848"/>
      <c r="BI503" s="1848"/>
      <c r="BJ503" s="1848"/>
      <c r="BK503" s="1848"/>
      <c r="BL503" s="1848"/>
      <c r="BM503" s="1848"/>
      <c r="BN503" s="1848"/>
      <c r="BO503" s="1848"/>
      <c r="BP503" s="1848"/>
      <c r="BQ503" s="1848"/>
      <c r="BR503" s="1848"/>
      <c r="BS503" s="1848"/>
      <c r="BT503" s="1848"/>
      <c r="BU503" s="1848"/>
      <c r="BV503" s="1848"/>
      <c r="BW503" s="1848"/>
      <c r="BX503" s="1848"/>
      <c r="BY503" s="1848"/>
      <c r="BZ503" s="1848"/>
      <c r="CA503" s="1848"/>
      <c r="CB503" s="1848"/>
      <c r="CC503" s="1848"/>
      <c r="CD503" s="1848"/>
      <c r="CE503" s="1848"/>
      <c r="CF503" s="1848"/>
      <c r="CG503" s="1848"/>
      <c r="CH503" s="1848"/>
      <c r="CJ503" s="1848"/>
      <c r="CK503" s="1848"/>
      <c r="CL503" s="1848"/>
      <c r="CM503" s="1848"/>
      <c r="CN503" s="1848"/>
      <c r="CO503" s="1848"/>
      <c r="CP503" s="1848"/>
      <c r="CQ503" s="1848"/>
    </row>
    <row r="504" spans="2:95">
      <c r="B504" s="1"/>
      <c r="C504" s="1848"/>
      <c r="D504" s="1"/>
      <c r="E504" s="1"/>
      <c r="F504" s="1848"/>
      <c r="G504" s="1"/>
      <c r="H504" s="1"/>
      <c r="I504" s="1"/>
      <c r="J504" s="1"/>
      <c r="K504" s="1848"/>
      <c r="L504" s="1848"/>
      <c r="M504" s="1848"/>
      <c r="N504" s="1848"/>
      <c r="O504" s="1848"/>
      <c r="P504" s="1848"/>
      <c r="Q504" s="1848"/>
      <c r="R504" s="1848"/>
      <c r="S504" s="1848"/>
      <c r="T504" s="1848"/>
      <c r="U504" s="1848"/>
      <c r="V504" s="1848"/>
      <c r="W504" s="1848"/>
      <c r="X504" s="1848"/>
      <c r="Y504" s="1848"/>
      <c r="Z504" s="1848"/>
      <c r="AA504" s="1848"/>
      <c r="AB504" s="1848"/>
      <c r="AC504" s="1848"/>
      <c r="AD504" s="1848"/>
      <c r="AE504" s="1848"/>
      <c r="AF504" s="1848"/>
      <c r="AG504" s="1848"/>
      <c r="AH504" s="1848"/>
      <c r="AI504" s="1848"/>
      <c r="AJ504" s="1848"/>
      <c r="AK504" s="1848"/>
      <c r="AL504" s="1848"/>
      <c r="AM504" s="1848"/>
      <c r="AN504" s="1848"/>
      <c r="AO504" s="1848"/>
      <c r="AP504" s="1848"/>
      <c r="AQ504" s="1848"/>
      <c r="AR504" s="1848"/>
      <c r="AS504" s="1848"/>
      <c r="AT504" s="1848"/>
      <c r="AU504" s="1848"/>
      <c r="AV504" s="1848"/>
      <c r="AW504" s="1848"/>
      <c r="AX504" s="1848"/>
      <c r="AY504" s="1848"/>
      <c r="AZ504" s="1848"/>
      <c r="BA504" s="1848"/>
      <c r="BB504" s="1848"/>
      <c r="BC504" s="1848"/>
      <c r="BD504" s="1848"/>
      <c r="BE504" s="1848"/>
      <c r="BF504" s="1848"/>
      <c r="BG504" s="1848"/>
      <c r="BH504" s="1848"/>
      <c r="BI504" s="1848"/>
      <c r="BJ504" s="1848"/>
      <c r="BK504" s="1848"/>
      <c r="BL504" s="1848"/>
      <c r="BM504" s="1848"/>
      <c r="BN504" s="1848"/>
      <c r="BO504" s="1848"/>
      <c r="BP504" s="1848"/>
      <c r="BQ504" s="1848"/>
      <c r="BR504" s="1848"/>
      <c r="BS504" s="1848"/>
      <c r="BT504" s="1848"/>
      <c r="BU504" s="1848"/>
      <c r="BV504" s="1848"/>
      <c r="BW504" s="1848"/>
      <c r="BX504" s="1848"/>
      <c r="BY504" s="1848"/>
      <c r="BZ504" s="1848"/>
      <c r="CA504" s="1848"/>
      <c r="CB504" s="1848"/>
      <c r="CC504" s="1848"/>
      <c r="CD504" s="1848"/>
      <c r="CE504" s="1848"/>
      <c r="CF504" s="1848"/>
      <c r="CG504" s="1848"/>
      <c r="CH504" s="1848"/>
      <c r="CJ504" s="1848"/>
      <c r="CK504" s="1848"/>
      <c r="CL504" s="1848"/>
      <c r="CM504" s="1848"/>
      <c r="CN504" s="1848"/>
      <c r="CO504" s="1848"/>
      <c r="CP504" s="1848"/>
      <c r="CQ504" s="1848"/>
    </row>
    <row r="505" spans="2:95">
      <c r="B505" s="1"/>
      <c r="C505" s="1848"/>
      <c r="D505" s="1"/>
      <c r="E505" s="1"/>
      <c r="F505" s="1848"/>
      <c r="G505" s="1"/>
      <c r="H505" s="1"/>
      <c r="I505" s="1"/>
      <c r="J505" s="1"/>
      <c r="K505" s="1848"/>
      <c r="L505" s="1848"/>
      <c r="M505" s="1848"/>
      <c r="N505" s="1848"/>
      <c r="O505" s="1848"/>
      <c r="P505" s="1848"/>
      <c r="Q505" s="1848"/>
      <c r="R505" s="1848"/>
      <c r="S505" s="1848"/>
      <c r="T505" s="1848"/>
      <c r="U505" s="1848"/>
      <c r="V505" s="1848"/>
      <c r="W505" s="1848"/>
      <c r="X505" s="1848"/>
      <c r="Y505" s="1848"/>
      <c r="Z505" s="1848"/>
      <c r="AA505" s="1848"/>
      <c r="AB505" s="1848"/>
      <c r="AC505" s="1848"/>
      <c r="AD505" s="1848"/>
      <c r="AE505" s="1848"/>
      <c r="AF505" s="1848"/>
      <c r="AG505" s="1848"/>
      <c r="AH505" s="1848"/>
      <c r="AI505" s="1848"/>
      <c r="AJ505" s="1848"/>
      <c r="AK505" s="1848"/>
      <c r="AL505" s="1848"/>
      <c r="AM505" s="1848"/>
      <c r="AN505" s="1848"/>
      <c r="AO505" s="1848"/>
      <c r="AP505" s="1848"/>
      <c r="AQ505" s="1848"/>
      <c r="AR505" s="1848"/>
      <c r="AS505" s="1848"/>
      <c r="AT505" s="1848"/>
      <c r="AU505" s="1848"/>
      <c r="AV505" s="1848"/>
      <c r="AW505" s="1848"/>
      <c r="AX505" s="1848"/>
      <c r="AY505" s="1848"/>
      <c r="AZ505" s="1848"/>
      <c r="BA505" s="1848"/>
      <c r="BB505" s="1848"/>
      <c r="BC505" s="1848"/>
      <c r="BD505" s="1848"/>
      <c r="BE505" s="1848"/>
      <c r="BF505" s="1848"/>
      <c r="BG505" s="1848"/>
      <c r="BH505" s="1848"/>
      <c r="BI505" s="1848"/>
      <c r="BJ505" s="1848"/>
      <c r="BK505" s="1848"/>
      <c r="BL505" s="1848"/>
      <c r="BM505" s="1848"/>
      <c r="BN505" s="1848"/>
      <c r="BO505" s="1848"/>
      <c r="BP505" s="1848"/>
      <c r="BQ505" s="1848"/>
      <c r="BR505" s="1848"/>
      <c r="BS505" s="1848"/>
      <c r="BT505" s="1848"/>
      <c r="BU505" s="1848"/>
      <c r="BV505" s="1848"/>
      <c r="BW505" s="1848"/>
      <c r="BX505" s="1848"/>
      <c r="BY505" s="1848"/>
      <c r="BZ505" s="1848"/>
      <c r="CA505" s="1848"/>
      <c r="CB505" s="1848"/>
      <c r="CC505" s="1848"/>
      <c r="CD505" s="1848"/>
      <c r="CE505" s="1848"/>
      <c r="CF505" s="1848"/>
      <c r="CG505" s="1848"/>
      <c r="CH505" s="1848"/>
      <c r="CJ505" s="1848"/>
      <c r="CK505" s="1848"/>
      <c r="CL505" s="1848"/>
      <c r="CM505" s="1848"/>
      <c r="CN505" s="1848"/>
      <c r="CO505" s="1848"/>
      <c r="CP505" s="1848"/>
      <c r="CQ505" s="1848"/>
    </row>
    <row r="506" spans="2:95">
      <c r="B506" s="1"/>
      <c r="C506" s="1848"/>
      <c r="D506" s="1"/>
      <c r="E506" s="1"/>
      <c r="F506" s="1848"/>
      <c r="G506" s="1"/>
      <c r="H506" s="1"/>
      <c r="I506" s="1"/>
      <c r="J506" s="1"/>
      <c r="K506" s="1848"/>
      <c r="L506" s="1848"/>
      <c r="M506" s="1848"/>
      <c r="N506" s="1848"/>
      <c r="O506" s="1848"/>
      <c r="P506" s="1848"/>
      <c r="Q506" s="1848"/>
      <c r="R506" s="1848"/>
      <c r="S506" s="1848"/>
      <c r="T506" s="1848"/>
      <c r="U506" s="1848"/>
      <c r="V506" s="1848"/>
      <c r="W506" s="1848"/>
      <c r="X506" s="1848"/>
      <c r="Y506" s="1848"/>
      <c r="Z506" s="1848"/>
      <c r="AA506" s="1848"/>
      <c r="AB506" s="1848"/>
      <c r="AC506" s="1848"/>
      <c r="AD506" s="1848"/>
      <c r="AE506" s="1848"/>
      <c r="AF506" s="1848"/>
      <c r="AG506" s="1848"/>
      <c r="AH506" s="1848"/>
      <c r="AI506" s="1848"/>
      <c r="AJ506" s="1848"/>
      <c r="AK506" s="1848"/>
      <c r="AL506" s="1848"/>
      <c r="AM506" s="1848"/>
      <c r="AN506" s="1848"/>
      <c r="AO506" s="1848"/>
      <c r="AP506" s="1848"/>
      <c r="AQ506" s="1848"/>
      <c r="AR506" s="1848"/>
      <c r="AS506" s="1848"/>
      <c r="AT506" s="1848"/>
      <c r="AU506" s="1848"/>
      <c r="AV506" s="1848"/>
      <c r="AW506" s="1848"/>
      <c r="AX506" s="1848"/>
      <c r="AY506" s="1848"/>
      <c r="AZ506" s="1848"/>
      <c r="BA506" s="1848"/>
      <c r="BB506" s="1848"/>
      <c r="BC506" s="1848"/>
      <c r="BD506" s="1848"/>
      <c r="BE506" s="1848"/>
      <c r="BF506" s="1848"/>
      <c r="BG506" s="1848"/>
      <c r="BH506" s="1848"/>
      <c r="BI506" s="1848"/>
      <c r="BJ506" s="1848"/>
      <c r="BK506" s="1848"/>
      <c r="BL506" s="1848"/>
      <c r="BM506" s="1848"/>
      <c r="BN506" s="1848"/>
      <c r="BO506" s="1848"/>
      <c r="BP506" s="1848"/>
      <c r="BQ506" s="1848"/>
      <c r="BR506" s="1848"/>
      <c r="BS506" s="1848"/>
      <c r="BT506" s="1848"/>
      <c r="BU506" s="1848"/>
      <c r="BV506" s="1848"/>
      <c r="BW506" s="1848"/>
      <c r="BX506" s="1848"/>
      <c r="BY506" s="1848"/>
      <c r="BZ506" s="1848"/>
      <c r="CA506" s="1848"/>
      <c r="CB506" s="1848"/>
      <c r="CC506" s="1848"/>
      <c r="CD506" s="1848"/>
      <c r="CE506" s="1848"/>
      <c r="CF506" s="1848"/>
      <c r="CG506" s="1848"/>
      <c r="CH506" s="1848"/>
      <c r="CJ506" s="1848"/>
      <c r="CK506" s="1848"/>
      <c r="CL506" s="1848"/>
      <c r="CM506" s="1848"/>
      <c r="CN506" s="1848"/>
      <c r="CO506" s="1848"/>
      <c r="CP506" s="1848"/>
      <c r="CQ506" s="1848"/>
    </row>
    <row r="507" spans="2:95">
      <c r="B507" s="1"/>
      <c r="C507" s="1848"/>
      <c r="D507" s="1"/>
      <c r="E507" s="1"/>
      <c r="F507" s="1848"/>
      <c r="G507" s="1"/>
      <c r="H507" s="1"/>
      <c r="I507" s="1"/>
      <c r="J507" s="1"/>
      <c r="K507" s="1848"/>
      <c r="L507" s="1848"/>
      <c r="M507" s="1848"/>
      <c r="N507" s="1848"/>
      <c r="O507" s="1848"/>
      <c r="P507" s="1848"/>
      <c r="Q507" s="1848"/>
      <c r="R507" s="1848"/>
      <c r="S507" s="1848"/>
      <c r="T507" s="1848"/>
      <c r="U507" s="1848"/>
      <c r="V507" s="1848"/>
      <c r="W507" s="1848"/>
      <c r="X507" s="1848"/>
      <c r="Y507" s="1848"/>
      <c r="Z507" s="1848"/>
      <c r="AA507" s="1848"/>
      <c r="AB507" s="1848"/>
      <c r="AC507" s="1848"/>
      <c r="AD507" s="1848"/>
      <c r="AE507" s="1848"/>
      <c r="AF507" s="1848"/>
      <c r="AG507" s="1848"/>
      <c r="AH507" s="1848"/>
      <c r="AI507" s="1848"/>
      <c r="AJ507" s="1848"/>
      <c r="AK507" s="1848"/>
      <c r="AL507" s="1848"/>
      <c r="AM507" s="1848"/>
      <c r="AN507" s="1848"/>
      <c r="AO507" s="1848"/>
      <c r="AP507" s="1848"/>
      <c r="AQ507" s="1848"/>
      <c r="AR507" s="1848"/>
      <c r="AS507" s="1848"/>
      <c r="AT507" s="1848"/>
      <c r="AU507" s="1848"/>
      <c r="AV507" s="1848"/>
      <c r="AW507" s="1848"/>
      <c r="AX507" s="1848"/>
      <c r="AY507" s="1848"/>
      <c r="AZ507" s="1848"/>
      <c r="BA507" s="1848"/>
      <c r="BB507" s="1848"/>
      <c r="BC507" s="1848"/>
      <c r="BD507" s="1848"/>
      <c r="BE507" s="1848"/>
      <c r="BF507" s="1848"/>
      <c r="BG507" s="1848"/>
      <c r="BH507" s="1848"/>
      <c r="BI507" s="1848"/>
      <c r="BJ507" s="1848"/>
      <c r="BK507" s="1848"/>
      <c r="BL507" s="1848"/>
      <c r="BM507" s="1848"/>
      <c r="BN507" s="1848"/>
      <c r="BO507" s="1848"/>
      <c r="BP507" s="1848"/>
      <c r="BQ507" s="1848"/>
      <c r="BR507" s="1848"/>
      <c r="BS507" s="1848"/>
      <c r="BT507" s="1848"/>
      <c r="BU507" s="1848"/>
      <c r="BV507" s="1848"/>
      <c r="BW507" s="1848"/>
      <c r="BX507" s="1848"/>
      <c r="BY507" s="1848"/>
      <c r="BZ507" s="1848"/>
      <c r="CA507" s="1848"/>
      <c r="CB507" s="1848"/>
      <c r="CC507" s="1848"/>
      <c r="CD507" s="1848"/>
      <c r="CE507" s="1848"/>
      <c r="CF507" s="1848"/>
      <c r="CG507" s="1848"/>
      <c r="CH507" s="1848"/>
      <c r="CJ507" s="1848"/>
      <c r="CK507" s="1848"/>
      <c r="CL507" s="1848"/>
      <c r="CM507" s="1848"/>
      <c r="CN507" s="1848"/>
      <c r="CO507" s="1848"/>
      <c r="CP507" s="1848"/>
      <c r="CQ507" s="1848"/>
    </row>
    <row r="508" spans="2:95">
      <c r="B508" s="1"/>
      <c r="C508" s="1848"/>
      <c r="D508" s="1"/>
      <c r="E508" s="1"/>
      <c r="F508" s="1848"/>
      <c r="G508" s="1"/>
      <c r="H508" s="1"/>
      <c r="I508" s="1"/>
      <c r="J508" s="1"/>
      <c r="K508" s="1848"/>
      <c r="L508" s="1848"/>
      <c r="M508" s="1848"/>
      <c r="N508" s="1848"/>
      <c r="O508" s="1848"/>
      <c r="P508" s="1848"/>
      <c r="Q508" s="1848"/>
      <c r="R508" s="1848"/>
      <c r="S508" s="1848"/>
      <c r="T508" s="1848"/>
      <c r="U508" s="1848"/>
      <c r="V508" s="1848"/>
      <c r="W508" s="1848"/>
      <c r="X508" s="1848"/>
      <c r="Y508" s="1848"/>
      <c r="Z508" s="1848"/>
      <c r="AA508" s="1848"/>
      <c r="AB508" s="1848"/>
      <c r="AC508" s="1848"/>
      <c r="AD508" s="1848"/>
      <c r="AE508" s="1848"/>
      <c r="AF508" s="1848"/>
      <c r="AG508" s="1848"/>
      <c r="AH508" s="1848"/>
      <c r="AI508" s="1848"/>
      <c r="AJ508" s="1848"/>
      <c r="AK508" s="1848"/>
      <c r="AL508" s="1848"/>
      <c r="AM508" s="1848"/>
      <c r="AN508" s="1848"/>
      <c r="AO508" s="1848"/>
      <c r="AP508" s="1848"/>
      <c r="AQ508" s="1848"/>
      <c r="AR508" s="1848"/>
      <c r="AS508" s="1848"/>
      <c r="AT508" s="1848"/>
      <c r="AU508" s="1848"/>
      <c r="AV508" s="1848"/>
      <c r="AW508" s="1848"/>
      <c r="AX508" s="1848"/>
      <c r="AY508" s="1848"/>
      <c r="AZ508" s="1848"/>
      <c r="BA508" s="1848"/>
      <c r="BB508" s="1848"/>
      <c r="BC508" s="1848"/>
      <c r="BD508" s="1848"/>
      <c r="BE508" s="1848"/>
      <c r="BF508" s="1848"/>
      <c r="BG508" s="1848"/>
      <c r="BH508" s="1848"/>
      <c r="BI508" s="1848"/>
      <c r="BJ508" s="1848"/>
      <c r="BK508" s="1848"/>
      <c r="BL508" s="1848"/>
      <c r="BM508" s="1848"/>
      <c r="BN508" s="1848"/>
      <c r="BO508" s="1848"/>
      <c r="BP508" s="1848"/>
      <c r="BQ508" s="1848"/>
      <c r="BR508" s="1848"/>
      <c r="BS508" s="1848"/>
      <c r="BT508" s="1848"/>
      <c r="BU508" s="1848"/>
      <c r="BV508" s="1848"/>
      <c r="BW508" s="1848"/>
      <c r="BX508" s="1848"/>
      <c r="BY508" s="1848"/>
      <c r="BZ508" s="1848"/>
      <c r="CA508" s="1848"/>
      <c r="CB508" s="1848"/>
      <c r="CC508" s="1848"/>
      <c r="CD508" s="1848"/>
      <c r="CE508" s="1848"/>
      <c r="CF508" s="1848"/>
      <c r="CG508" s="1848"/>
      <c r="CH508" s="1848"/>
      <c r="CJ508" s="1848"/>
      <c r="CK508" s="1848"/>
      <c r="CL508" s="1848"/>
      <c r="CM508" s="1848"/>
      <c r="CN508" s="1848"/>
      <c r="CO508" s="1848"/>
      <c r="CP508" s="1848"/>
      <c r="CQ508" s="1848"/>
    </row>
    <row r="509" spans="2:95">
      <c r="B509" s="1"/>
      <c r="C509" s="1848"/>
      <c r="D509" s="1"/>
      <c r="E509" s="1"/>
      <c r="F509" s="1848"/>
      <c r="G509" s="1"/>
      <c r="H509" s="1848"/>
      <c r="I509" s="1"/>
      <c r="J509" s="1"/>
      <c r="K509" s="1848"/>
      <c r="L509" s="1848"/>
      <c r="M509" s="1848"/>
      <c r="N509" s="1848"/>
      <c r="O509" s="1848"/>
      <c r="P509" s="1848"/>
      <c r="Q509" s="1848"/>
      <c r="R509" s="1848"/>
      <c r="S509" s="1848"/>
      <c r="T509" s="1848"/>
      <c r="U509" s="1848"/>
      <c r="V509" s="1848"/>
      <c r="W509" s="1848"/>
      <c r="X509" s="1848"/>
      <c r="Y509" s="1848"/>
      <c r="Z509" s="1848"/>
      <c r="AA509" s="1848"/>
      <c r="AB509" s="1848"/>
      <c r="AC509" s="1848"/>
      <c r="AD509" s="1848"/>
      <c r="AE509" s="1848"/>
      <c r="AF509" s="1848"/>
      <c r="AG509" s="1848"/>
      <c r="AH509" s="1848"/>
      <c r="AI509" s="1848"/>
      <c r="AJ509" s="1848"/>
      <c r="AK509" s="1848"/>
      <c r="AL509" s="1848"/>
      <c r="AM509" s="1848"/>
      <c r="AN509" s="1848"/>
      <c r="AO509" s="1848"/>
      <c r="AP509" s="1848"/>
      <c r="AQ509" s="1848"/>
      <c r="AR509" s="1848"/>
      <c r="AS509" s="1848"/>
      <c r="AT509" s="1848"/>
      <c r="AU509" s="1848"/>
      <c r="AV509" s="1848"/>
      <c r="AW509" s="1848"/>
      <c r="AX509" s="1848"/>
      <c r="AY509" s="1848"/>
      <c r="AZ509" s="1848"/>
      <c r="BA509" s="1848"/>
      <c r="BB509" s="1848"/>
      <c r="BC509" s="1848"/>
      <c r="BD509" s="1848"/>
      <c r="BE509" s="1848"/>
      <c r="BF509" s="1848"/>
      <c r="BG509" s="1848"/>
      <c r="BH509" s="1848"/>
      <c r="BI509" s="1848"/>
      <c r="BJ509" s="1848"/>
      <c r="BK509" s="1848"/>
      <c r="BL509" s="1848"/>
      <c r="BM509" s="1848"/>
      <c r="BN509" s="1848"/>
      <c r="BO509" s="1848"/>
      <c r="BP509" s="1848"/>
      <c r="BQ509" s="1848"/>
      <c r="BR509" s="1848"/>
      <c r="BS509" s="1848"/>
      <c r="BT509" s="1848"/>
      <c r="BU509" s="1848"/>
      <c r="BV509" s="1848"/>
      <c r="BW509" s="1848"/>
      <c r="BX509" s="1848"/>
      <c r="BY509" s="1848"/>
      <c r="BZ509" s="1848"/>
      <c r="CA509" s="1848"/>
      <c r="CB509" s="1848"/>
      <c r="CC509" s="1848"/>
      <c r="CD509" s="1848"/>
      <c r="CE509" s="1848"/>
      <c r="CF509" s="1848"/>
      <c r="CG509" s="1848"/>
      <c r="CH509" s="1848"/>
      <c r="CJ509" s="1848"/>
      <c r="CK509" s="1848"/>
      <c r="CL509" s="1848"/>
      <c r="CM509" s="1848"/>
      <c r="CN509" s="1848"/>
      <c r="CO509" s="1848"/>
      <c r="CP509" s="1848"/>
      <c r="CQ509" s="1848"/>
    </row>
    <row r="510" spans="2:95">
      <c r="B510" s="1"/>
      <c r="C510" s="1848"/>
      <c r="D510" s="1"/>
      <c r="E510" s="1"/>
      <c r="F510" s="1848"/>
      <c r="G510" s="1"/>
      <c r="H510" s="1848"/>
      <c r="I510" s="1"/>
      <c r="J510" s="1"/>
      <c r="K510" s="1848"/>
      <c r="L510" s="1848"/>
      <c r="M510" s="1848"/>
      <c r="N510" s="1848"/>
      <c r="O510" s="1848"/>
      <c r="P510" s="1848"/>
      <c r="Q510" s="1848"/>
      <c r="R510" s="1848"/>
      <c r="S510" s="1848"/>
      <c r="T510" s="1848"/>
      <c r="U510" s="1848"/>
      <c r="V510" s="1848"/>
      <c r="W510" s="1848"/>
      <c r="X510" s="1848"/>
      <c r="Y510" s="1848"/>
      <c r="Z510" s="1848"/>
      <c r="AA510" s="1848"/>
      <c r="AB510" s="1848"/>
      <c r="AC510" s="1848"/>
      <c r="AD510" s="1848"/>
      <c r="AE510" s="1848"/>
      <c r="AF510" s="1848"/>
      <c r="AG510" s="1848"/>
      <c r="AH510" s="1848"/>
      <c r="AI510" s="1848"/>
      <c r="AJ510" s="1848"/>
      <c r="AK510" s="1848"/>
      <c r="AL510" s="1848"/>
      <c r="AM510" s="1848"/>
      <c r="AN510" s="1848"/>
      <c r="AO510" s="1848"/>
      <c r="AP510" s="1848"/>
      <c r="AQ510" s="1848"/>
      <c r="AR510" s="1848"/>
      <c r="AS510" s="1848"/>
      <c r="AT510" s="1848"/>
      <c r="AU510" s="1848"/>
      <c r="AV510" s="1848"/>
      <c r="AW510" s="1848"/>
      <c r="AX510" s="1848"/>
      <c r="AY510" s="1848"/>
      <c r="AZ510" s="1848"/>
      <c r="BA510" s="1848"/>
      <c r="BB510" s="1848"/>
      <c r="BC510" s="1848"/>
      <c r="BD510" s="1848"/>
      <c r="BE510" s="1848"/>
      <c r="BF510" s="1848"/>
      <c r="BG510" s="1848"/>
      <c r="BH510" s="1848"/>
      <c r="BI510" s="1848"/>
      <c r="BJ510" s="1848"/>
      <c r="BK510" s="1848"/>
      <c r="BL510" s="1848"/>
      <c r="BM510" s="1848"/>
      <c r="BN510" s="1848"/>
      <c r="BO510" s="1848"/>
      <c r="BP510" s="1848"/>
      <c r="BQ510" s="1848"/>
      <c r="BR510" s="1848"/>
      <c r="BS510" s="1848"/>
      <c r="BT510" s="1848"/>
      <c r="BU510" s="1848"/>
      <c r="BV510" s="1848"/>
      <c r="BW510" s="1848"/>
      <c r="BX510" s="1848"/>
      <c r="BY510" s="1848"/>
      <c r="BZ510" s="1848"/>
      <c r="CA510" s="1848"/>
      <c r="CB510" s="1848"/>
      <c r="CC510" s="1848"/>
      <c r="CD510" s="1848"/>
      <c r="CE510" s="1848"/>
      <c r="CF510" s="1848"/>
      <c r="CG510" s="1848"/>
      <c r="CH510" s="1848"/>
      <c r="CJ510" s="1848"/>
      <c r="CK510" s="1848"/>
      <c r="CL510" s="1848"/>
      <c r="CM510" s="1848"/>
      <c r="CN510" s="1848"/>
      <c r="CO510" s="1848"/>
      <c r="CP510" s="1848"/>
      <c r="CQ510" s="1848"/>
    </row>
    <row r="511" spans="2:95">
      <c r="B511" s="1"/>
      <c r="C511" s="1848"/>
      <c r="D511" s="1"/>
      <c r="E511" s="1"/>
      <c r="F511" s="1848"/>
      <c r="G511" s="1"/>
      <c r="H511" s="1848"/>
      <c r="I511" s="1"/>
      <c r="J511" s="1"/>
      <c r="K511" s="1848"/>
      <c r="L511" s="1848"/>
      <c r="M511" s="1848"/>
      <c r="N511" s="1848"/>
      <c r="O511" s="1848"/>
      <c r="P511" s="1848"/>
      <c r="Q511" s="1848"/>
      <c r="R511" s="1848"/>
      <c r="S511" s="1848"/>
      <c r="T511" s="1848"/>
      <c r="U511" s="1848"/>
      <c r="V511" s="1848"/>
      <c r="W511" s="1848"/>
      <c r="X511" s="1848"/>
      <c r="Y511" s="1848"/>
      <c r="Z511" s="1848"/>
      <c r="AA511" s="1848"/>
      <c r="AB511" s="1848"/>
      <c r="AC511" s="1848"/>
      <c r="AD511" s="1848"/>
      <c r="AE511" s="1848"/>
      <c r="AF511" s="1848"/>
      <c r="AG511" s="1848"/>
      <c r="AH511" s="1848"/>
      <c r="AI511" s="1848"/>
      <c r="AJ511" s="1848"/>
      <c r="AK511" s="1848"/>
      <c r="AL511" s="1848"/>
      <c r="AM511" s="1848"/>
      <c r="AN511" s="1848"/>
      <c r="AO511" s="1848"/>
      <c r="AP511" s="1848"/>
      <c r="AQ511" s="1848"/>
      <c r="AR511" s="1848"/>
      <c r="AS511" s="1848"/>
      <c r="AT511" s="1848"/>
      <c r="AU511" s="1848"/>
      <c r="AV511" s="1848"/>
      <c r="AW511" s="1848"/>
      <c r="AX511" s="1848"/>
      <c r="AY511" s="1848"/>
      <c r="AZ511" s="1848"/>
      <c r="BA511" s="1848"/>
      <c r="BB511" s="1848"/>
      <c r="BC511" s="1848"/>
      <c r="BD511" s="1848"/>
      <c r="BE511" s="1848"/>
      <c r="BF511" s="1848"/>
      <c r="BG511" s="1848"/>
      <c r="BH511" s="1848"/>
      <c r="BI511" s="1848"/>
      <c r="BJ511" s="1848"/>
      <c r="BK511" s="1848"/>
      <c r="BL511" s="1848"/>
      <c r="BM511" s="1848"/>
      <c r="BN511" s="1848"/>
      <c r="BO511" s="1848"/>
      <c r="BP511" s="1848"/>
      <c r="BQ511" s="1848"/>
      <c r="BR511" s="1848"/>
      <c r="BS511" s="1848"/>
      <c r="BT511" s="1848"/>
      <c r="BU511" s="1848"/>
      <c r="BV511" s="1848"/>
      <c r="BW511" s="1848"/>
      <c r="BX511" s="1848"/>
      <c r="BY511" s="1848"/>
      <c r="BZ511" s="1848"/>
      <c r="CA511" s="1848"/>
      <c r="CB511" s="1848"/>
      <c r="CC511" s="1848"/>
      <c r="CD511" s="1848"/>
      <c r="CE511" s="1848"/>
      <c r="CF511" s="1848"/>
      <c r="CG511" s="1848"/>
      <c r="CH511" s="1848"/>
      <c r="CJ511" s="1848"/>
      <c r="CK511" s="1848"/>
      <c r="CL511" s="1848"/>
      <c r="CM511" s="1848"/>
      <c r="CN511" s="1848"/>
      <c r="CO511" s="1848"/>
      <c r="CP511" s="1848"/>
      <c r="CQ511" s="1848"/>
    </row>
    <row r="512" spans="2:95">
      <c r="B512" s="1"/>
      <c r="C512" s="1848"/>
      <c r="D512" s="1"/>
      <c r="E512" s="1"/>
      <c r="F512" s="1848"/>
      <c r="G512" s="1"/>
      <c r="H512" s="1848"/>
      <c r="I512" s="1"/>
      <c r="J512" s="1"/>
      <c r="K512" s="1848"/>
      <c r="L512" s="1848"/>
      <c r="M512" s="1848"/>
      <c r="N512" s="1848"/>
      <c r="O512" s="1848"/>
      <c r="P512" s="1848"/>
      <c r="Q512" s="1848"/>
      <c r="R512" s="1848"/>
      <c r="S512" s="1848"/>
      <c r="T512" s="1848"/>
      <c r="U512" s="1848"/>
      <c r="V512" s="1848"/>
      <c r="W512" s="1848"/>
      <c r="X512" s="1848"/>
      <c r="Y512" s="1848"/>
      <c r="Z512" s="1848"/>
      <c r="AA512" s="1848"/>
      <c r="AB512" s="1848"/>
      <c r="AC512" s="1848"/>
      <c r="AD512" s="1848"/>
      <c r="AE512" s="1848"/>
      <c r="AF512" s="1848"/>
      <c r="AG512" s="1848"/>
      <c r="AH512" s="1848"/>
      <c r="AI512" s="1848"/>
      <c r="AJ512" s="1848"/>
      <c r="AK512" s="1848"/>
      <c r="AL512" s="1848"/>
      <c r="AM512" s="1848"/>
      <c r="AN512" s="1848"/>
      <c r="AO512" s="1848"/>
      <c r="AP512" s="1848"/>
      <c r="AQ512" s="1848"/>
      <c r="AR512" s="1848"/>
      <c r="AS512" s="1848"/>
      <c r="AT512" s="1848"/>
      <c r="AU512" s="1848"/>
      <c r="AV512" s="1848"/>
      <c r="AW512" s="1848"/>
      <c r="AX512" s="1848"/>
      <c r="AY512" s="1848"/>
      <c r="AZ512" s="1848"/>
      <c r="BA512" s="1848"/>
      <c r="BB512" s="1848"/>
      <c r="BC512" s="1848"/>
      <c r="BD512" s="1848"/>
      <c r="BE512" s="1848"/>
      <c r="BF512" s="1848"/>
      <c r="BG512" s="1848"/>
      <c r="BH512" s="1848"/>
      <c r="BI512" s="1848"/>
      <c r="BJ512" s="1848"/>
      <c r="BK512" s="1848"/>
      <c r="BL512" s="1848"/>
      <c r="BM512" s="1848"/>
      <c r="BN512" s="1848"/>
      <c r="BO512" s="1848"/>
      <c r="BP512" s="1848"/>
      <c r="BQ512" s="1848"/>
      <c r="BR512" s="1848"/>
      <c r="BS512" s="1848"/>
      <c r="BT512" s="1848"/>
      <c r="BU512" s="1848"/>
      <c r="BV512" s="1848"/>
      <c r="BW512" s="1848"/>
      <c r="BX512" s="1848"/>
      <c r="BY512" s="1848"/>
      <c r="BZ512" s="1848"/>
      <c r="CA512" s="1848"/>
      <c r="CB512" s="1848"/>
      <c r="CC512" s="1848"/>
      <c r="CD512" s="1848"/>
      <c r="CE512" s="1848"/>
      <c r="CF512" s="1848"/>
      <c r="CG512" s="1848"/>
      <c r="CH512" s="1848"/>
      <c r="CJ512" s="1848"/>
      <c r="CK512" s="1848"/>
      <c r="CL512" s="1848"/>
      <c r="CM512" s="1848"/>
      <c r="CN512" s="1848"/>
      <c r="CO512" s="1848"/>
      <c r="CP512" s="1848"/>
      <c r="CQ512" s="1848"/>
    </row>
    <row r="513" spans="2:95">
      <c r="B513" s="1"/>
      <c r="C513" s="1848"/>
      <c r="D513" s="1"/>
      <c r="E513" s="1"/>
      <c r="F513" s="1848"/>
      <c r="G513" s="1"/>
      <c r="H513" s="1848"/>
      <c r="I513" s="1"/>
      <c r="J513" s="1"/>
      <c r="K513" s="1848"/>
      <c r="L513" s="1848"/>
      <c r="M513" s="1848"/>
      <c r="N513" s="1848"/>
      <c r="O513" s="1848"/>
      <c r="P513" s="1848"/>
      <c r="Q513" s="1848"/>
      <c r="R513" s="1848"/>
      <c r="S513" s="1848"/>
      <c r="T513" s="1848"/>
      <c r="U513" s="1848"/>
      <c r="V513" s="1848"/>
      <c r="W513" s="1848"/>
      <c r="X513" s="1848"/>
      <c r="Y513" s="1848"/>
      <c r="Z513" s="1848"/>
      <c r="AA513" s="1848"/>
      <c r="AB513" s="1848"/>
      <c r="AC513" s="1848"/>
      <c r="AD513" s="1848"/>
      <c r="AE513" s="1848"/>
      <c r="AF513" s="1848"/>
      <c r="AG513" s="1848"/>
      <c r="AH513" s="1848"/>
      <c r="AI513" s="1848"/>
      <c r="AJ513" s="1848"/>
      <c r="AK513" s="1848"/>
      <c r="AL513" s="1848"/>
      <c r="AM513" s="1848"/>
      <c r="AN513" s="1848"/>
      <c r="AO513" s="1848"/>
      <c r="AP513" s="1848"/>
      <c r="AQ513" s="1848"/>
      <c r="AR513" s="1848"/>
      <c r="AS513" s="1848"/>
      <c r="AT513" s="1848"/>
      <c r="AU513" s="1848"/>
      <c r="AV513" s="1848"/>
      <c r="AW513" s="1848"/>
      <c r="AX513" s="1848"/>
      <c r="AY513" s="1848"/>
      <c r="AZ513" s="1848"/>
      <c r="BA513" s="1848"/>
      <c r="BB513" s="1848"/>
      <c r="BC513" s="1848"/>
      <c r="BD513" s="1848"/>
      <c r="BE513" s="1848"/>
      <c r="BF513" s="1848"/>
      <c r="BG513" s="1848"/>
      <c r="BH513" s="1848"/>
      <c r="BI513" s="1848"/>
      <c r="BJ513" s="1848"/>
      <c r="BK513" s="1848"/>
      <c r="BL513" s="1848"/>
      <c r="BM513" s="1848"/>
      <c r="BN513" s="1848"/>
      <c r="BO513" s="1848"/>
      <c r="BP513" s="1848"/>
      <c r="BQ513" s="1848"/>
      <c r="BR513" s="1848"/>
      <c r="BS513" s="1848"/>
      <c r="BT513" s="1848"/>
      <c r="BU513" s="1848"/>
      <c r="BV513" s="1848"/>
      <c r="BW513" s="1848"/>
      <c r="BX513" s="1848"/>
      <c r="BY513" s="1848"/>
      <c r="BZ513" s="1848"/>
      <c r="CA513" s="1848"/>
      <c r="CB513" s="1848"/>
      <c r="CC513" s="1848"/>
      <c r="CD513" s="1848"/>
      <c r="CE513" s="1848"/>
      <c r="CF513" s="1848"/>
      <c r="CG513" s="1848"/>
      <c r="CH513" s="1848"/>
      <c r="CJ513" s="1848"/>
      <c r="CK513" s="1848"/>
      <c r="CL513" s="1848"/>
      <c r="CM513" s="1848"/>
      <c r="CN513" s="1848"/>
      <c r="CO513" s="1848"/>
      <c r="CP513" s="1848"/>
      <c r="CQ513" s="1848"/>
    </row>
    <row r="514" spans="2:95">
      <c r="B514" s="1"/>
      <c r="C514" s="1848"/>
      <c r="D514" s="1"/>
      <c r="E514" s="1"/>
      <c r="F514" s="1848"/>
      <c r="G514" s="1"/>
      <c r="H514" s="1848"/>
      <c r="I514" s="1"/>
      <c r="J514" s="1"/>
      <c r="K514" s="1848"/>
      <c r="L514" s="1848"/>
      <c r="M514" s="1848"/>
      <c r="N514" s="1848"/>
      <c r="O514" s="1848"/>
      <c r="P514" s="1848"/>
      <c r="Q514" s="1848"/>
      <c r="R514" s="1848"/>
      <c r="S514" s="1848"/>
      <c r="T514" s="1848"/>
      <c r="U514" s="1848"/>
      <c r="V514" s="1848"/>
      <c r="W514" s="1848"/>
      <c r="X514" s="1848"/>
      <c r="Y514" s="1848"/>
      <c r="Z514" s="1848"/>
      <c r="AA514" s="1848"/>
      <c r="AB514" s="1848"/>
      <c r="AC514" s="1848"/>
      <c r="AD514" s="1848"/>
      <c r="AE514" s="1848"/>
      <c r="AF514" s="1848"/>
      <c r="AG514" s="1848"/>
      <c r="AH514" s="1848"/>
      <c r="AI514" s="1848"/>
      <c r="AJ514" s="1848"/>
      <c r="AK514" s="1848"/>
      <c r="AL514" s="1848"/>
      <c r="AM514" s="1848"/>
      <c r="AN514" s="1848"/>
      <c r="AO514" s="1848"/>
      <c r="AP514" s="1848"/>
      <c r="AQ514" s="1848"/>
      <c r="AR514" s="1848"/>
      <c r="AS514" s="1848"/>
      <c r="AT514" s="1848"/>
      <c r="AU514" s="1848"/>
      <c r="AV514" s="1848"/>
      <c r="AW514" s="1848"/>
      <c r="AX514" s="1848"/>
      <c r="AY514" s="1848"/>
      <c r="AZ514" s="1848"/>
      <c r="BA514" s="1848"/>
      <c r="BB514" s="1848"/>
      <c r="BC514" s="1848"/>
      <c r="BD514" s="1848"/>
      <c r="BE514" s="1848"/>
      <c r="BF514" s="1848"/>
      <c r="BG514" s="1848"/>
      <c r="BH514" s="1848"/>
      <c r="BI514" s="1848"/>
      <c r="BJ514" s="1848"/>
      <c r="BK514" s="1848"/>
      <c r="BL514" s="1848"/>
      <c r="BM514" s="1848"/>
      <c r="BN514" s="1848"/>
      <c r="BO514" s="1848"/>
      <c r="BP514" s="1848"/>
      <c r="BQ514" s="1848"/>
      <c r="BR514" s="1848"/>
      <c r="BS514" s="1848"/>
      <c r="BT514" s="1848"/>
      <c r="BU514" s="1848"/>
      <c r="BV514" s="1848"/>
      <c r="BW514" s="1848"/>
      <c r="BX514" s="1848"/>
      <c r="BY514" s="1848"/>
      <c r="BZ514" s="1848"/>
      <c r="CA514" s="1848"/>
      <c r="CB514" s="1848"/>
      <c r="CC514" s="1848"/>
      <c r="CD514" s="1848"/>
      <c r="CE514" s="1848"/>
      <c r="CF514" s="1848"/>
      <c r="CG514" s="1848"/>
      <c r="CH514" s="1848"/>
      <c r="CJ514" s="1848"/>
      <c r="CK514" s="1848"/>
      <c r="CL514" s="1848"/>
      <c r="CM514" s="1848"/>
      <c r="CN514" s="1848"/>
      <c r="CO514" s="1848"/>
      <c r="CP514" s="1848"/>
      <c r="CQ514" s="1848"/>
    </row>
    <row r="515" spans="2:95">
      <c r="B515" s="1"/>
      <c r="C515" s="1848"/>
      <c r="D515" s="1"/>
      <c r="E515" s="1"/>
      <c r="F515" s="1848"/>
      <c r="G515" s="1"/>
      <c r="H515" s="1848"/>
      <c r="I515" s="1"/>
      <c r="J515" s="1"/>
      <c r="K515" s="1848"/>
      <c r="L515" s="1848"/>
      <c r="M515" s="1848"/>
      <c r="N515" s="1848"/>
      <c r="O515" s="1848"/>
      <c r="P515" s="1848"/>
      <c r="Q515" s="1848"/>
      <c r="R515" s="1848"/>
      <c r="S515" s="1848"/>
      <c r="T515" s="1848"/>
      <c r="U515" s="1848"/>
      <c r="V515" s="1848"/>
      <c r="W515" s="1848"/>
      <c r="X515" s="1848"/>
      <c r="Y515" s="1848"/>
      <c r="Z515" s="1848"/>
      <c r="AA515" s="1848"/>
      <c r="AB515" s="1848"/>
      <c r="AC515" s="1848"/>
      <c r="AD515" s="1848"/>
      <c r="AE515" s="1848"/>
      <c r="AF515" s="1848"/>
      <c r="AG515" s="1848"/>
      <c r="AH515" s="1848"/>
      <c r="AI515" s="1848"/>
      <c r="AJ515" s="1848"/>
      <c r="AK515" s="1848"/>
      <c r="AL515" s="1848"/>
      <c r="AM515" s="1848"/>
      <c r="AN515" s="1848"/>
      <c r="AO515" s="1848"/>
      <c r="AP515" s="1848"/>
      <c r="AQ515" s="1848"/>
      <c r="AR515" s="1848"/>
      <c r="AS515" s="1848"/>
      <c r="AT515" s="1848"/>
      <c r="AU515" s="1848"/>
      <c r="AV515" s="1848"/>
      <c r="AW515" s="1848"/>
      <c r="AX515" s="1848"/>
      <c r="AY515" s="1848"/>
      <c r="AZ515" s="1848"/>
      <c r="BA515" s="1848"/>
      <c r="BB515" s="1848"/>
      <c r="BC515" s="1848"/>
      <c r="BD515" s="1848"/>
      <c r="BE515" s="1848"/>
      <c r="BF515" s="1848"/>
      <c r="BG515" s="1848"/>
      <c r="BH515" s="1848"/>
      <c r="BI515" s="1848"/>
      <c r="BJ515" s="1848"/>
      <c r="BK515" s="1848"/>
      <c r="BL515" s="1848"/>
      <c r="BM515" s="1848"/>
      <c r="BN515" s="1848"/>
      <c r="BO515" s="1848"/>
      <c r="BP515" s="1848"/>
      <c r="BQ515" s="1848"/>
      <c r="BR515" s="1848"/>
      <c r="BS515" s="1848"/>
      <c r="BT515" s="1848"/>
      <c r="BU515" s="1848"/>
      <c r="BV515" s="1848"/>
      <c r="BW515" s="1848"/>
      <c r="BX515" s="1848"/>
      <c r="BY515" s="1848"/>
      <c r="BZ515" s="1848"/>
      <c r="CA515" s="1848"/>
      <c r="CB515" s="1848"/>
      <c r="CC515" s="1848"/>
      <c r="CD515" s="1848"/>
      <c r="CE515" s="1848"/>
      <c r="CF515" s="1848"/>
      <c r="CG515" s="1848"/>
      <c r="CH515" s="1848"/>
      <c r="CJ515" s="1848"/>
      <c r="CK515" s="1848"/>
      <c r="CL515" s="1848"/>
      <c r="CM515" s="1848"/>
      <c r="CN515" s="1848"/>
      <c r="CO515" s="1848"/>
      <c r="CP515" s="1848"/>
      <c r="CQ515" s="1848"/>
    </row>
    <row r="516" spans="2:95">
      <c r="B516" s="1"/>
      <c r="C516" s="1848"/>
      <c r="D516" s="1"/>
      <c r="E516" s="1"/>
      <c r="F516" s="1848"/>
      <c r="G516" s="1"/>
      <c r="H516" s="1848"/>
      <c r="I516" s="1"/>
      <c r="J516" s="1"/>
      <c r="K516" s="1848"/>
      <c r="L516" s="1848"/>
      <c r="M516" s="1848"/>
      <c r="N516" s="1848"/>
      <c r="O516" s="1848"/>
      <c r="P516" s="1848"/>
      <c r="Q516" s="1848"/>
      <c r="R516" s="1848"/>
      <c r="S516" s="1848"/>
      <c r="T516" s="1848"/>
      <c r="U516" s="1848"/>
      <c r="V516" s="1848"/>
      <c r="W516" s="1848"/>
      <c r="X516" s="1848"/>
      <c r="Y516" s="1848"/>
      <c r="Z516" s="1848"/>
      <c r="AA516" s="1848"/>
      <c r="AB516" s="1848"/>
      <c r="AC516" s="1848"/>
      <c r="AD516" s="1848"/>
      <c r="AE516" s="1848"/>
      <c r="AF516" s="1848"/>
      <c r="AG516" s="1848"/>
      <c r="AH516" s="1848"/>
      <c r="AI516" s="1848"/>
      <c r="AJ516" s="1848"/>
      <c r="AK516" s="1848"/>
      <c r="AL516" s="1848"/>
      <c r="AM516" s="1848"/>
      <c r="AN516" s="1848"/>
      <c r="AO516" s="1848"/>
      <c r="AP516" s="1848"/>
      <c r="AQ516" s="1848"/>
      <c r="AR516" s="1848"/>
      <c r="AS516" s="1848"/>
      <c r="AT516" s="1848"/>
      <c r="AU516" s="1848"/>
      <c r="AV516" s="1848"/>
      <c r="AW516" s="1848"/>
      <c r="AX516" s="1848"/>
      <c r="AY516" s="1848"/>
      <c r="AZ516" s="1848"/>
      <c r="BA516" s="1848"/>
      <c r="BB516" s="1848"/>
      <c r="BC516" s="1848"/>
      <c r="BD516" s="1848"/>
      <c r="BE516" s="1848"/>
      <c r="BF516" s="1848"/>
      <c r="BG516" s="1848"/>
      <c r="BH516" s="1848"/>
      <c r="BI516" s="1848"/>
      <c r="BJ516" s="1848"/>
      <c r="BK516" s="1848"/>
      <c r="BL516" s="1848"/>
      <c r="BM516" s="1848"/>
      <c r="BN516" s="1848"/>
      <c r="BO516" s="1848"/>
      <c r="BP516" s="1848"/>
      <c r="BQ516" s="1848"/>
      <c r="BR516" s="1848"/>
      <c r="BS516" s="1848"/>
      <c r="BT516" s="1848"/>
      <c r="BU516" s="1848"/>
      <c r="BV516" s="1848"/>
      <c r="BW516" s="1848"/>
      <c r="BX516" s="1848"/>
      <c r="BY516" s="1848"/>
      <c r="BZ516" s="1848"/>
      <c r="CA516" s="1848"/>
      <c r="CB516" s="1848"/>
      <c r="CC516" s="1848"/>
      <c r="CD516" s="1848"/>
      <c r="CE516" s="1848"/>
      <c r="CF516" s="1848"/>
      <c r="CG516" s="1848"/>
      <c r="CH516" s="1848"/>
      <c r="CJ516" s="1848"/>
      <c r="CK516" s="1848"/>
      <c r="CL516" s="1848"/>
      <c r="CM516" s="1848"/>
      <c r="CN516" s="1848"/>
      <c r="CO516" s="1848"/>
      <c r="CP516" s="1848"/>
      <c r="CQ516" s="1848"/>
    </row>
    <row r="517" spans="2:95">
      <c r="B517" s="1"/>
      <c r="C517" s="1848"/>
      <c r="D517" s="1"/>
      <c r="E517" s="1"/>
      <c r="F517" s="1848"/>
      <c r="G517" s="1"/>
      <c r="H517" s="1848"/>
      <c r="I517" s="1"/>
      <c r="J517" s="1"/>
      <c r="K517" s="1848"/>
      <c r="L517" s="1848"/>
      <c r="M517" s="1848"/>
      <c r="N517" s="1848"/>
      <c r="O517" s="1848"/>
      <c r="P517" s="1848"/>
      <c r="Q517" s="1848"/>
      <c r="R517" s="1848"/>
      <c r="S517" s="1848"/>
      <c r="T517" s="1848"/>
      <c r="U517" s="1848"/>
      <c r="V517" s="1848"/>
      <c r="W517" s="1848"/>
      <c r="X517" s="1848"/>
      <c r="Y517" s="1848"/>
      <c r="Z517" s="1848"/>
      <c r="AA517" s="1848"/>
      <c r="AB517" s="1848"/>
      <c r="AC517" s="1848"/>
      <c r="AD517" s="1848"/>
      <c r="AE517" s="1848"/>
      <c r="AF517" s="1848"/>
      <c r="AG517" s="1848"/>
      <c r="AH517" s="1848"/>
      <c r="AI517" s="1848"/>
      <c r="AJ517" s="1848"/>
      <c r="AK517" s="1848"/>
      <c r="AL517" s="1848"/>
      <c r="AM517" s="1848"/>
      <c r="AN517" s="1848"/>
      <c r="AO517" s="1848"/>
      <c r="AP517" s="1848"/>
      <c r="AQ517" s="1848"/>
      <c r="AR517" s="1848"/>
      <c r="AS517" s="1848"/>
      <c r="AT517" s="1848"/>
      <c r="AU517" s="1848"/>
      <c r="AV517" s="1848"/>
      <c r="AW517" s="1848"/>
      <c r="AX517" s="1848"/>
      <c r="AY517" s="1848"/>
      <c r="AZ517" s="1848"/>
      <c r="BA517" s="1848"/>
      <c r="BB517" s="1848"/>
      <c r="BC517" s="1848"/>
      <c r="BD517" s="1848"/>
      <c r="BE517" s="1848"/>
      <c r="BF517" s="1848"/>
      <c r="BG517" s="1848"/>
      <c r="BH517" s="1848"/>
      <c r="BI517" s="1848"/>
      <c r="BJ517" s="1848"/>
      <c r="BK517" s="1848"/>
      <c r="BL517" s="1848"/>
      <c r="BM517" s="1848"/>
      <c r="BN517" s="1848"/>
      <c r="BO517" s="1848"/>
      <c r="BP517" s="1848"/>
      <c r="BQ517" s="1848"/>
      <c r="BR517" s="1848"/>
      <c r="BS517" s="1848"/>
      <c r="BT517" s="1848"/>
      <c r="BU517" s="1848"/>
      <c r="BV517" s="1848"/>
      <c r="BW517" s="1848"/>
      <c r="BX517" s="1848"/>
      <c r="BY517" s="1848"/>
      <c r="BZ517" s="1848"/>
      <c r="CA517" s="1848"/>
      <c r="CB517" s="1848"/>
      <c r="CC517" s="1848"/>
      <c r="CD517" s="1848"/>
      <c r="CE517" s="1848"/>
      <c r="CF517" s="1848"/>
      <c r="CG517" s="1848"/>
      <c r="CH517" s="1848"/>
      <c r="CJ517" s="1848"/>
      <c r="CK517" s="1848"/>
      <c r="CL517" s="1848"/>
      <c r="CM517" s="1848"/>
      <c r="CN517" s="1848"/>
      <c r="CO517" s="1848"/>
      <c r="CP517" s="1848"/>
      <c r="CQ517" s="1848"/>
    </row>
    <row r="518" spans="2:95">
      <c r="B518" s="1"/>
      <c r="C518" s="1848"/>
      <c r="D518" s="1"/>
      <c r="E518" s="1"/>
      <c r="F518" s="1848"/>
      <c r="G518" s="1"/>
      <c r="H518" s="1848"/>
      <c r="I518" s="1"/>
      <c r="J518" s="1"/>
      <c r="K518" s="1848"/>
      <c r="L518" s="1848"/>
      <c r="M518" s="1848"/>
      <c r="N518" s="1848"/>
      <c r="O518" s="1848"/>
      <c r="P518" s="1848"/>
      <c r="Q518" s="1848"/>
      <c r="R518" s="1848"/>
      <c r="S518" s="1848"/>
      <c r="T518" s="1848"/>
      <c r="U518" s="1848"/>
      <c r="V518" s="1848"/>
      <c r="W518" s="1848"/>
      <c r="X518" s="1848"/>
      <c r="Y518" s="1848"/>
      <c r="Z518" s="1848"/>
      <c r="AA518" s="1848"/>
      <c r="AB518" s="1848"/>
      <c r="AC518" s="1848"/>
      <c r="AD518" s="1848"/>
      <c r="AE518" s="1848"/>
      <c r="AF518" s="1848"/>
      <c r="AG518" s="1848"/>
      <c r="AH518" s="1848"/>
      <c r="AI518" s="1848"/>
      <c r="AJ518" s="1848"/>
      <c r="AK518" s="1848"/>
      <c r="AL518" s="1848"/>
      <c r="AM518" s="1848"/>
      <c r="AN518" s="1848"/>
      <c r="AO518" s="1848"/>
      <c r="AP518" s="1848"/>
      <c r="AQ518" s="1848"/>
      <c r="AR518" s="1848"/>
      <c r="AS518" s="1848"/>
      <c r="AT518" s="1848"/>
      <c r="AU518" s="1848"/>
      <c r="AV518" s="1848"/>
      <c r="AW518" s="1848"/>
      <c r="AX518" s="1848"/>
      <c r="AY518" s="1848"/>
      <c r="AZ518" s="1848"/>
      <c r="BA518" s="1848"/>
      <c r="BB518" s="1848"/>
      <c r="BC518" s="1848"/>
      <c r="BD518" s="1848"/>
      <c r="BE518" s="1848"/>
      <c r="BF518" s="1848"/>
      <c r="BG518" s="1848"/>
      <c r="BH518" s="1848"/>
      <c r="BI518" s="1848"/>
      <c r="BJ518" s="1848"/>
      <c r="BK518" s="1848"/>
      <c r="BL518" s="1848"/>
      <c r="BM518" s="1848"/>
      <c r="BN518" s="1848"/>
      <c r="BO518" s="1848"/>
      <c r="BP518" s="1848"/>
      <c r="BQ518" s="1848"/>
      <c r="BR518" s="1848"/>
      <c r="BS518" s="1848"/>
      <c r="BT518" s="1848"/>
      <c r="BU518" s="1848"/>
      <c r="BV518" s="1848"/>
      <c r="BW518" s="1848"/>
      <c r="BX518" s="1848"/>
      <c r="BY518" s="1848"/>
      <c r="BZ518" s="1848"/>
      <c r="CA518" s="1848"/>
      <c r="CB518" s="1848"/>
      <c r="CC518" s="1848"/>
      <c r="CD518" s="1848"/>
      <c r="CE518" s="1848"/>
      <c r="CF518" s="1848"/>
      <c r="CG518" s="1848"/>
      <c r="CH518" s="1848"/>
      <c r="CJ518" s="1848"/>
      <c r="CK518" s="1848"/>
      <c r="CL518" s="1848"/>
      <c r="CM518" s="1848"/>
      <c r="CN518" s="1848"/>
      <c r="CO518" s="1848"/>
      <c r="CP518" s="1848"/>
      <c r="CQ518" s="1848"/>
    </row>
    <row r="519" spans="2:95">
      <c r="B519" s="1"/>
      <c r="C519" s="1848"/>
      <c r="D519" s="1"/>
      <c r="E519" s="1"/>
      <c r="F519" s="1848"/>
      <c r="G519" s="1"/>
      <c r="H519" s="1848"/>
      <c r="I519" s="1"/>
      <c r="J519" s="1"/>
      <c r="K519" s="1848"/>
      <c r="L519" s="1848"/>
      <c r="M519" s="1848"/>
      <c r="N519" s="1848"/>
      <c r="O519" s="1848"/>
      <c r="P519" s="1848"/>
      <c r="Q519" s="1848"/>
      <c r="R519" s="1848"/>
      <c r="S519" s="1848"/>
      <c r="T519" s="1848"/>
      <c r="U519" s="1848"/>
      <c r="V519" s="1848"/>
      <c r="W519" s="1848"/>
      <c r="X519" s="1848"/>
      <c r="Y519" s="1848"/>
      <c r="Z519" s="1848"/>
      <c r="AA519" s="1848"/>
      <c r="AB519" s="1848"/>
      <c r="AC519" s="1848"/>
      <c r="AD519" s="1848"/>
      <c r="AE519" s="1848"/>
      <c r="AF519" s="1848"/>
      <c r="AG519" s="1848"/>
      <c r="AH519" s="1848"/>
      <c r="AI519" s="1848"/>
      <c r="AJ519" s="1848"/>
      <c r="AK519" s="1848"/>
      <c r="AL519" s="1848"/>
      <c r="AM519" s="1848"/>
      <c r="AN519" s="1848"/>
      <c r="AO519" s="1848"/>
      <c r="AP519" s="1848"/>
      <c r="AQ519" s="1848"/>
      <c r="AR519" s="1848"/>
      <c r="AS519" s="1848"/>
      <c r="AT519" s="1848"/>
      <c r="AU519" s="1848"/>
      <c r="AV519" s="1848"/>
      <c r="AW519" s="1848"/>
      <c r="AX519" s="1848"/>
      <c r="AY519" s="1848"/>
      <c r="AZ519" s="1848"/>
      <c r="BA519" s="1848"/>
      <c r="BB519" s="1848"/>
      <c r="BC519" s="1848"/>
      <c r="BD519" s="1848"/>
      <c r="BE519" s="1848"/>
      <c r="BF519" s="1848"/>
      <c r="BG519" s="1848"/>
      <c r="BH519" s="1848"/>
      <c r="BI519" s="1848"/>
      <c r="BJ519" s="1848"/>
      <c r="BK519" s="1848"/>
      <c r="BL519" s="1848"/>
      <c r="BM519" s="1848"/>
      <c r="BN519" s="1848"/>
      <c r="BO519" s="1848"/>
      <c r="BP519" s="1848"/>
      <c r="BQ519" s="1848"/>
      <c r="BR519" s="1848"/>
      <c r="BS519" s="1848"/>
      <c r="BT519" s="1848"/>
      <c r="BU519" s="1848"/>
      <c r="BV519" s="1848"/>
      <c r="BW519" s="1848"/>
      <c r="BX519" s="1848"/>
      <c r="BY519" s="1848"/>
      <c r="BZ519" s="1848"/>
      <c r="CA519" s="1848"/>
      <c r="CB519" s="1848"/>
      <c r="CC519" s="1848"/>
      <c r="CD519" s="1848"/>
      <c r="CE519" s="1848"/>
      <c r="CF519" s="1848"/>
      <c r="CG519" s="1848"/>
      <c r="CH519" s="1848"/>
      <c r="CJ519" s="1848"/>
      <c r="CK519" s="1848"/>
      <c r="CL519" s="1848"/>
      <c r="CM519" s="1848"/>
      <c r="CN519" s="1848"/>
      <c r="CO519" s="1848"/>
      <c r="CP519" s="1848"/>
      <c r="CQ519" s="1848"/>
    </row>
    <row r="520" spans="2:95">
      <c r="B520" s="1"/>
      <c r="C520" s="1848"/>
      <c r="D520" s="1"/>
      <c r="E520" s="1"/>
      <c r="F520" s="1848"/>
      <c r="G520" s="1"/>
      <c r="H520" s="1848"/>
      <c r="I520" s="1"/>
      <c r="J520" s="1"/>
      <c r="K520" s="1848"/>
      <c r="L520" s="1848"/>
      <c r="M520" s="1848"/>
      <c r="N520" s="1848"/>
      <c r="O520" s="1848"/>
      <c r="P520" s="1848"/>
      <c r="Q520" s="1848"/>
      <c r="R520" s="1848"/>
      <c r="S520" s="1848"/>
      <c r="T520" s="1848"/>
      <c r="U520" s="1848"/>
      <c r="V520" s="1848"/>
      <c r="W520" s="1848"/>
      <c r="X520" s="1848"/>
      <c r="Y520" s="1848"/>
      <c r="Z520" s="1848"/>
      <c r="AA520" s="1848"/>
      <c r="AB520" s="1848"/>
      <c r="AC520" s="1848"/>
      <c r="AD520" s="1848"/>
      <c r="AE520" s="1848"/>
      <c r="AF520" s="1848"/>
      <c r="AG520" s="1848"/>
      <c r="AH520" s="1848"/>
      <c r="AI520" s="1848"/>
      <c r="AJ520" s="1848"/>
      <c r="AK520" s="1848"/>
      <c r="AL520" s="1848"/>
      <c r="AM520" s="1848"/>
      <c r="AN520" s="1848"/>
      <c r="AO520" s="1848"/>
      <c r="AP520" s="1848"/>
      <c r="AQ520" s="1848"/>
      <c r="AR520" s="1848"/>
      <c r="AS520" s="1848"/>
      <c r="AT520" s="1848"/>
      <c r="AU520" s="1848"/>
      <c r="AV520" s="1848"/>
      <c r="AW520" s="1848"/>
      <c r="AX520" s="1848"/>
      <c r="AY520" s="1848"/>
      <c r="AZ520" s="1848"/>
      <c r="BA520" s="1848"/>
      <c r="BB520" s="1848"/>
      <c r="BC520" s="1848"/>
      <c r="BD520" s="1848"/>
      <c r="BE520" s="1848"/>
      <c r="BF520" s="1848"/>
      <c r="BG520" s="1848"/>
      <c r="BH520" s="1848"/>
      <c r="BI520" s="1848"/>
      <c r="BJ520" s="1848"/>
      <c r="BK520" s="1848"/>
      <c r="BL520" s="1848"/>
      <c r="BM520" s="1848"/>
      <c r="BN520" s="1848"/>
      <c r="BO520" s="1848"/>
      <c r="BP520" s="1848"/>
      <c r="BQ520" s="1848"/>
      <c r="BR520" s="1848"/>
      <c r="BS520" s="1848"/>
      <c r="BT520" s="1848"/>
      <c r="BU520" s="1848"/>
      <c r="BV520" s="1848"/>
      <c r="BW520" s="1848"/>
      <c r="BX520" s="1848"/>
      <c r="BY520" s="1848"/>
      <c r="BZ520" s="1848"/>
      <c r="CA520" s="1848"/>
      <c r="CB520" s="1848"/>
      <c r="CC520" s="1848"/>
      <c r="CD520" s="1848"/>
      <c r="CE520" s="1848"/>
      <c r="CF520" s="1848"/>
      <c r="CG520" s="1848"/>
      <c r="CH520" s="1848"/>
      <c r="CJ520" s="1848"/>
      <c r="CK520" s="1848"/>
      <c r="CL520" s="1848"/>
      <c r="CM520" s="1848"/>
      <c r="CN520" s="1848"/>
      <c r="CO520" s="1848"/>
      <c r="CP520" s="1848"/>
      <c r="CQ520" s="1848"/>
    </row>
    <row r="521" spans="2:95">
      <c r="B521" s="1"/>
      <c r="C521" s="1848"/>
      <c r="D521" s="1"/>
      <c r="E521" s="1"/>
      <c r="F521" s="1848"/>
      <c r="G521" s="1"/>
      <c r="H521" s="1848"/>
      <c r="I521" s="1"/>
      <c r="J521" s="1"/>
      <c r="K521" s="1848"/>
      <c r="L521" s="1848"/>
      <c r="M521" s="1848"/>
      <c r="N521" s="1848"/>
      <c r="O521" s="1848"/>
      <c r="P521" s="1848"/>
      <c r="Q521" s="1848"/>
      <c r="R521" s="1848"/>
      <c r="S521" s="1848"/>
      <c r="T521" s="1848"/>
      <c r="U521" s="1848"/>
      <c r="V521" s="1848"/>
      <c r="W521" s="1848"/>
      <c r="X521" s="1848"/>
      <c r="Y521" s="1848"/>
      <c r="Z521" s="1848"/>
      <c r="AA521" s="1848"/>
      <c r="AB521" s="1848"/>
      <c r="AC521" s="1848"/>
      <c r="AD521" s="1848"/>
      <c r="AE521" s="1848"/>
      <c r="AF521" s="1848"/>
      <c r="AG521" s="1848"/>
      <c r="AH521" s="1848"/>
      <c r="AI521" s="1848"/>
      <c r="AJ521" s="1848"/>
      <c r="AK521" s="1848"/>
      <c r="AL521" s="1848"/>
      <c r="AM521" s="1848"/>
      <c r="AN521" s="1848"/>
      <c r="AO521" s="1848"/>
      <c r="AP521" s="1848"/>
      <c r="AQ521" s="1848"/>
      <c r="AR521" s="1848"/>
      <c r="AS521" s="1848"/>
      <c r="AT521" s="1848"/>
      <c r="AU521" s="1848"/>
      <c r="AV521" s="1848"/>
      <c r="AW521" s="1848"/>
      <c r="AX521" s="1848"/>
      <c r="AY521" s="1848"/>
      <c r="AZ521" s="1848"/>
      <c r="BA521" s="1848"/>
      <c r="BB521" s="1848"/>
      <c r="BC521" s="1848"/>
      <c r="BD521" s="1848"/>
      <c r="BE521" s="1848"/>
      <c r="BF521" s="1848"/>
      <c r="BG521" s="1848"/>
      <c r="BH521" s="1848"/>
      <c r="BI521" s="1848"/>
      <c r="BJ521" s="1848"/>
      <c r="BK521" s="1848"/>
      <c r="BL521" s="1848"/>
      <c r="BM521" s="1848"/>
      <c r="BN521" s="1848"/>
      <c r="BO521" s="1848"/>
      <c r="BP521" s="1848"/>
      <c r="BQ521" s="1848"/>
      <c r="BR521" s="1848"/>
      <c r="BS521" s="1848"/>
      <c r="BT521" s="1848"/>
      <c r="BU521" s="1848"/>
      <c r="BV521" s="1848"/>
      <c r="BW521" s="1848"/>
      <c r="BX521" s="1848"/>
      <c r="BY521" s="1848"/>
      <c r="BZ521" s="1848"/>
      <c r="CA521" s="1848"/>
      <c r="CB521" s="1848"/>
      <c r="CC521" s="1848"/>
      <c r="CD521" s="1848"/>
      <c r="CE521" s="1848"/>
      <c r="CF521" s="1848"/>
      <c r="CG521" s="1848"/>
      <c r="CH521" s="1848"/>
      <c r="CJ521" s="1848"/>
      <c r="CK521" s="1848"/>
      <c r="CL521" s="1848"/>
      <c r="CM521" s="1848"/>
      <c r="CN521" s="1848"/>
      <c r="CO521" s="1848"/>
      <c r="CP521" s="1848"/>
      <c r="CQ521" s="1848"/>
    </row>
    <row r="522" spans="2:95">
      <c r="B522" s="1"/>
      <c r="C522" s="1848"/>
      <c r="D522" s="1"/>
      <c r="E522" s="1"/>
      <c r="F522" s="1848"/>
      <c r="G522" s="1"/>
      <c r="H522" s="1848"/>
      <c r="I522" s="1"/>
      <c r="J522" s="1"/>
      <c r="K522" s="1848"/>
      <c r="L522" s="1848"/>
      <c r="M522" s="1848"/>
      <c r="N522" s="1848"/>
      <c r="O522" s="1848"/>
      <c r="P522" s="1848"/>
      <c r="Q522" s="1848"/>
      <c r="R522" s="1848"/>
      <c r="S522" s="1848"/>
      <c r="T522" s="1848"/>
      <c r="U522" s="1848"/>
      <c r="V522" s="1848"/>
      <c r="W522" s="1848"/>
      <c r="X522" s="1848"/>
      <c r="Y522" s="1848"/>
      <c r="Z522" s="1848"/>
      <c r="AA522" s="1848"/>
      <c r="AB522" s="1848"/>
      <c r="AC522" s="1848"/>
      <c r="AD522" s="1848"/>
      <c r="AE522" s="1848"/>
      <c r="AF522" s="1848"/>
      <c r="AG522" s="1848"/>
      <c r="AH522" s="1848"/>
      <c r="AI522" s="1848"/>
      <c r="AJ522" s="1848"/>
      <c r="AK522" s="1848"/>
      <c r="AL522" s="1848"/>
      <c r="AM522" s="1848"/>
      <c r="AN522" s="1848"/>
      <c r="AO522" s="1848"/>
      <c r="AP522" s="1848"/>
      <c r="AQ522" s="1848"/>
      <c r="AR522" s="1848"/>
      <c r="AS522" s="1848"/>
      <c r="AT522" s="1848"/>
      <c r="AU522" s="1848"/>
      <c r="AV522" s="1848"/>
      <c r="AW522" s="1848"/>
      <c r="AX522" s="1848"/>
      <c r="AY522" s="1848"/>
      <c r="AZ522" s="1848"/>
      <c r="BA522" s="1848"/>
      <c r="BB522" s="1848"/>
      <c r="BC522" s="1848"/>
      <c r="BD522" s="1848"/>
      <c r="BE522" s="1848"/>
      <c r="BF522" s="1848"/>
      <c r="BG522" s="1848"/>
      <c r="BH522" s="1848"/>
      <c r="BI522" s="1848"/>
      <c r="BJ522" s="1848"/>
      <c r="BK522" s="1848"/>
      <c r="BL522" s="1848"/>
      <c r="BM522" s="1848"/>
      <c r="BN522" s="1848"/>
      <c r="BO522" s="1848"/>
      <c r="BP522" s="1848"/>
      <c r="BQ522" s="1848"/>
      <c r="BR522" s="1848"/>
      <c r="BS522" s="1848"/>
      <c r="BT522" s="1848"/>
      <c r="BU522" s="1848"/>
      <c r="BV522" s="1848"/>
      <c r="BW522" s="1848"/>
      <c r="BX522" s="1848"/>
      <c r="BY522" s="1848"/>
      <c r="BZ522" s="1848"/>
      <c r="CA522" s="1848"/>
      <c r="CB522" s="1848"/>
      <c r="CC522" s="1848"/>
      <c r="CD522" s="1848"/>
      <c r="CE522" s="1848"/>
      <c r="CF522" s="1848"/>
      <c r="CG522" s="1848"/>
      <c r="CH522" s="1848"/>
      <c r="CJ522" s="1848"/>
      <c r="CK522" s="1848"/>
      <c r="CL522" s="1848"/>
      <c r="CM522" s="1848"/>
      <c r="CN522" s="1848"/>
      <c r="CO522" s="1848"/>
      <c r="CP522" s="1848"/>
      <c r="CQ522" s="1848"/>
    </row>
    <row r="523" spans="2:95">
      <c r="B523" s="1"/>
      <c r="C523" s="1848"/>
      <c r="D523" s="1"/>
      <c r="E523" s="1"/>
      <c r="F523" s="1848"/>
      <c r="G523" s="1"/>
      <c r="H523" s="1848"/>
      <c r="I523" s="1"/>
      <c r="J523" s="1"/>
      <c r="K523" s="1848"/>
      <c r="L523" s="1848"/>
      <c r="M523" s="1848"/>
      <c r="N523" s="1848"/>
      <c r="O523" s="1848"/>
      <c r="P523" s="1848"/>
      <c r="Q523" s="1848"/>
      <c r="R523" s="1848"/>
      <c r="S523" s="1848"/>
      <c r="T523" s="1848"/>
      <c r="U523" s="1848"/>
      <c r="V523" s="1848"/>
      <c r="W523" s="1848"/>
      <c r="X523" s="1848"/>
      <c r="Y523" s="1848"/>
      <c r="Z523" s="1848"/>
      <c r="AA523" s="1848"/>
      <c r="AB523" s="1848"/>
      <c r="AC523" s="1848"/>
      <c r="AD523" s="1848"/>
      <c r="AE523" s="1848"/>
      <c r="AF523" s="1848"/>
      <c r="AG523" s="1848"/>
      <c r="AH523" s="1848"/>
      <c r="AI523" s="1848"/>
      <c r="AJ523" s="1848"/>
      <c r="AK523" s="1848"/>
      <c r="AL523" s="1848"/>
      <c r="AM523" s="1848"/>
      <c r="AN523" s="1848"/>
      <c r="AO523" s="1848"/>
      <c r="AP523" s="1848"/>
      <c r="AQ523" s="1848"/>
      <c r="AR523" s="1848"/>
      <c r="AS523" s="1848"/>
      <c r="AT523" s="1848"/>
      <c r="AU523" s="1848"/>
      <c r="AV523" s="1848"/>
      <c r="AW523" s="1848"/>
      <c r="AX523" s="1848"/>
      <c r="AY523" s="1848"/>
      <c r="AZ523" s="1848"/>
      <c r="BA523" s="1848"/>
      <c r="BB523" s="1848"/>
      <c r="BC523" s="1848"/>
      <c r="BD523" s="1848"/>
      <c r="BE523" s="1848"/>
      <c r="BF523" s="1848"/>
      <c r="BG523" s="1848"/>
      <c r="BH523" s="1848"/>
      <c r="BI523" s="1848"/>
      <c r="BJ523" s="1848"/>
      <c r="BK523" s="1848"/>
      <c r="BL523" s="1848"/>
      <c r="BM523" s="1848"/>
      <c r="BN523" s="1848"/>
      <c r="BO523" s="1848"/>
      <c r="BP523" s="1848"/>
      <c r="BQ523" s="1848"/>
      <c r="BR523" s="1848"/>
      <c r="BS523" s="1848"/>
      <c r="BT523" s="1848"/>
      <c r="BU523" s="1848"/>
      <c r="BV523" s="1848"/>
      <c r="BW523" s="1848"/>
      <c r="BX523" s="1848"/>
      <c r="BY523" s="1848"/>
      <c r="BZ523" s="1848"/>
      <c r="CA523" s="1848"/>
      <c r="CB523" s="1848"/>
      <c r="CC523" s="1848"/>
      <c r="CD523" s="1848"/>
      <c r="CE523" s="1848"/>
      <c r="CF523" s="1848"/>
      <c r="CG523" s="1848"/>
      <c r="CH523" s="1848"/>
      <c r="CJ523" s="1848"/>
      <c r="CK523" s="1848"/>
      <c r="CL523" s="1848"/>
      <c r="CM523" s="1848"/>
      <c r="CN523" s="1848"/>
      <c r="CO523" s="1848"/>
      <c r="CP523" s="1848"/>
      <c r="CQ523" s="1848"/>
    </row>
    <row r="524" spans="2:95">
      <c r="B524" s="1"/>
      <c r="C524" s="1848"/>
      <c r="D524" s="1"/>
      <c r="E524" s="1"/>
      <c r="F524" s="1848"/>
      <c r="G524" s="1"/>
      <c r="H524" s="1848"/>
      <c r="I524" s="1"/>
      <c r="J524" s="1"/>
      <c r="K524" s="1848"/>
      <c r="L524" s="1848"/>
      <c r="M524" s="1848"/>
      <c r="N524" s="1848"/>
      <c r="O524" s="1848"/>
      <c r="P524" s="1848"/>
      <c r="Q524" s="1848"/>
      <c r="R524" s="1848"/>
      <c r="S524" s="1848"/>
      <c r="T524" s="1848"/>
      <c r="U524" s="1848"/>
      <c r="V524" s="1848"/>
      <c r="W524" s="1848"/>
      <c r="X524" s="1848"/>
      <c r="Y524" s="1848"/>
      <c r="Z524" s="1848"/>
      <c r="AA524" s="1848"/>
      <c r="AB524" s="1848"/>
      <c r="AC524" s="1848"/>
      <c r="AD524" s="1848"/>
      <c r="AE524" s="1848"/>
      <c r="AF524" s="1848"/>
      <c r="AG524" s="1848"/>
      <c r="AH524" s="1848"/>
      <c r="AI524" s="1848"/>
      <c r="AJ524" s="1848"/>
      <c r="AK524" s="1848"/>
      <c r="AL524" s="1848"/>
      <c r="AM524" s="1848"/>
      <c r="AN524" s="1848"/>
      <c r="AO524" s="1848"/>
      <c r="AP524" s="1848"/>
      <c r="AQ524" s="1848"/>
      <c r="AR524" s="1848"/>
      <c r="AS524" s="1848"/>
      <c r="AT524" s="1848"/>
      <c r="AU524" s="1848"/>
      <c r="AV524" s="1848"/>
      <c r="AW524" s="1848"/>
      <c r="AX524" s="1848"/>
      <c r="AY524" s="1848"/>
      <c r="AZ524" s="1848"/>
      <c r="BA524" s="1848"/>
      <c r="BB524" s="1848"/>
      <c r="BC524" s="1848"/>
      <c r="BD524" s="1848"/>
      <c r="BE524" s="1848"/>
      <c r="BF524" s="1848"/>
      <c r="BG524" s="1848"/>
      <c r="BH524" s="1848"/>
      <c r="BI524" s="1848"/>
      <c r="BJ524" s="1848"/>
      <c r="BK524" s="1848"/>
      <c r="BL524" s="1848"/>
      <c r="BM524" s="1848"/>
      <c r="BN524" s="1848"/>
      <c r="BO524" s="1848"/>
      <c r="BP524" s="1848"/>
      <c r="BQ524" s="1848"/>
      <c r="BR524" s="1848"/>
      <c r="BS524" s="1848"/>
      <c r="BT524" s="1848"/>
      <c r="BU524" s="1848"/>
      <c r="BV524" s="1848"/>
      <c r="BW524" s="1848"/>
      <c r="BX524" s="1848"/>
      <c r="BY524" s="1848"/>
      <c r="BZ524" s="1848"/>
      <c r="CA524" s="1848"/>
      <c r="CB524" s="1848"/>
      <c r="CC524" s="1848"/>
      <c r="CD524" s="1848"/>
      <c r="CE524" s="1848"/>
      <c r="CF524" s="1848"/>
      <c r="CG524" s="1848"/>
      <c r="CH524" s="1848"/>
      <c r="CJ524" s="1848"/>
      <c r="CK524" s="1848"/>
      <c r="CL524" s="1848"/>
      <c r="CM524" s="1848"/>
      <c r="CN524" s="1848"/>
      <c r="CO524" s="1848"/>
      <c r="CP524" s="1848"/>
      <c r="CQ524" s="1848"/>
    </row>
    <row r="525" spans="2:95">
      <c r="B525" s="1"/>
      <c r="C525" s="1848"/>
      <c r="D525" s="1"/>
      <c r="E525" s="1"/>
      <c r="F525" s="1848"/>
      <c r="G525" s="1"/>
      <c r="H525" s="1848"/>
      <c r="I525" s="1"/>
      <c r="J525" s="1"/>
      <c r="K525" s="1848"/>
      <c r="L525" s="1848"/>
      <c r="M525" s="1848"/>
      <c r="N525" s="1848"/>
      <c r="O525" s="1848"/>
      <c r="P525" s="1848"/>
      <c r="Q525" s="1848"/>
      <c r="R525" s="1848"/>
      <c r="S525" s="1848"/>
      <c r="T525" s="1848"/>
      <c r="U525" s="1848"/>
      <c r="V525" s="1848"/>
      <c r="W525" s="1848"/>
      <c r="X525" s="1848"/>
      <c r="Y525" s="1848"/>
      <c r="Z525" s="1848"/>
      <c r="AA525" s="1848"/>
      <c r="AB525" s="1848"/>
      <c r="AC525" s="1848"/>
      <c r="AD525" s="1848"/>
      <c r="AE525" s="1848"/>
      <c r="AF525" s="1848"/>
      <c r="AG525" s="1848"/>
      <c r="AH525" s="1848"/>
      <c r="AI525" s="1848"/>
      <c r="AJ525" s="1848"/>
      <c r="AK525" s="1848"/>
      <c r="AL525" s="1848"/>
      <c r="AM525" s="1848"/>
      <c r="AN525" s="1848"/>
      <c r="AO525" s="1848"/>
      <c r="AP525" s="1848"/>
      <c r="AQ525" s="1848"/>
      <c r="AR525" s="1848"/>
      <c r="AS525" s="1848"/>
      <c r="AT525" s="1848"/>
      <c r="AU525" s="1848"/>
      <c r="AV525" s="1848"/>
      <c r="AW525" s="1848"/>
      <c r="AX525" s="1848"/>
      <c r="AY525" s="1848"/>
      <c r="AZ525" s="1848"/>
      <c r="BA525" s="1848"/>
      <c r="BB525" s="1848"/>
      <c r="BC525" s="1848"/>
      <c r="BD525" s="1848"/>
      <c r="BE525" s="1848"/>
      <c r="BF525" s="1848"/>
      <c r="BG525" s="1848"/>
      <c r="BH525" s="1848"/>
      <c r="BI525" s="1848"/>
      <c r="BJ525" s="1848"/>
      <c r="BK525" s="1848"/>
      <c r="BL525" s="1848"/>
      <c r="BM525" s="1848"/>
      <c r="BN525" s="1848"/>
      <c r="BO525" s="1848"/>
      <c r="BP525" s="1848"/>
      <c r="BQ525" s="1848"/>
      <c r="BR525" s="1848"/>
      <c r="BS525" s="1848"/>
      <c r="BT525" s="1848"/>
      <c r="BU525" s="1848"/>
      <c r="BV525" s="1848"/>
      <c r="BW525" s="1848"/>
      <c r="BX525" s="1848"/>
      <c r="BY525" s="1848"/>
      <c r="BZ525" s="1848"/>
      <c r="CA525" s="1848"/>
      <c r="CB525" s="1848"/>
      <c r="CC525" s="1848"/>
      <c r="CD525" s="1848"/>
      <c r="CE525" s="1848"/>
      <c r="CF525" s="1848"/>
      <c r="CG525" s="1848"/>
      <c r="CH525" s="1848"/>
      <c r="CJ525" s="1848"/>
      <c r="CK525" s="1848"/>
      <c r="CL525" s="1848"/>
      <c r="CM525" s="1848"/>
      <c r="CN525" s="1848"/>
      <c r="CO525" s="1848"/>
      <c r="CP525" s="1848"/>
      <c r="CQ525" s="1848"/>
    </row>
    <row r="526" spans="2:95">
      <c r="B526" s="1"/>
      <c r="C526" s="1848"/>
      <c r="D526" s="1"/>
      <c r="E526" s="1"/>
      <c r="F526" s="1848"/>
      <c r="G526" s="1"/>
      <c r="H526" s="1848"/>
      <c r="I526" s="1848"/>
      <c r="J526" s="1"/>
      <c r="K526" s="1848"/>
      <c r="L526" s="1848"/>
      <c r="M526" s="1848"/>
      <c r="N526" s="1848"/>
      <c r="O526" s="1848"/>
      <c r="P526" s="1848"/>
      <c r="Q526" s="1848"/>
      <c r="R526" s="1848"/>
      <c r="S526" s="1848"/>
      <c r="T526" s="1848"/>
      <c r="U526" s="1848"/>
      <c r="V526" s="1848"/>
      <c r="W526" s="1848"/>
      <c r="X526" s="1848"/>
      <c r="Y526" s="1848"/>
      <c r="Z526" s="1848"/>
      <c r="AA526" s="1848"/>
      <c r="AB526" s="1848"/>
      <c r="AC526" s="1848"/>
      <c r="AD526" s="1848"/>
      <c r="AE526" s="1848"/>
      <c r="AF526" s="1848"/>
      <c r="AG526" s="1848"/>
      <c r="AH526" s="1848"/>
      <c r="AI526" s="1848"/>
      <c r="AJ526" s="1848"/>
      <c r="AK526" s="1848"/>
      <c r="AL526" s="1848"/>
      <c r="AM526" s="1848"/>
      <c r="AN526" s="1848"/>
      <c r="AO526" s="1848"/>
      <c r="AP526" s="1848"/>
      <c r="AQ526" s="1848"/>
      <c r="AR526" s="1848"/>
      <c r="AS526" s="1848"/>
      <c r="AT526" s="1848"/>
      <c r="AU526" s="1848"/>
      <c r="AV526" s="1848"/>
      <c r="AW526" s="1848"/>
      <c r="AX526" s="1848"/>
      <c r="AY526" s="1848"/>
      <c r="AZ526" s="1848"/>
      <c r="BA526" s="1848"/>
      <c r="BB526" s="1848"/>
      <c r="BC526" s="1848"/>
      <c r="BD526" s="1848"/>
      <c r="BE526" s="1848"/>
      <c r="BF526" s="1848"/>
      <c r="BG526" s="1848"/>
      <c r="BH526" s="1848"/>
      <c r="BI526" s="1848"/>
      <c r="BJ526" s="1848"/>
      <c r="BK526" s="1848"/>
      <c r="BL526" s="1848"/>
      <c r="BM526" s="1848"/>
      <c r="BN526" s="1848"/>
      <c r="BO526" s="1848"/>
      <c r="BP526" s="1848"/>
      <c r="BQ526" s="1848"/>
      <c r="BR526" s="1848"/>
      <c r="BS526" s="1848"/>
      <c r="BT526" s="1848"/>
      <c r="BU526" s="1848"/>
      <c r="BV526" s="1848"/>
      <c r="BW526" s="1848"/>
      <c r="BX526" s="1848"/>
      <c r="BY526" s="1848"/>
      <c r="BZ526" s="1848"/>
      <c r="CA526" s="1848"/>
      <c r="CB526" s="1848"/>
      <c r="CC526" s="1848"/>
      <c r="CD526" s="1848"/>
      <c r="CE526" s="1848"/>
      <c r="CF526" s="1848"/>
      <c r="CG526" s="1848"/>
      <c r="CH526" s="1848"/>
      <c r="CJ526" s="1848"/>
      <c r="CK526" s="1848"/>
      <c r="CL526" s="1848"/>
      <c r="CM526" s="1848"/>
      <c r="CN526" s="1848"/>
      <c r="CO526" s="1848"/>
      <c r="CP526" s="1848"/>
      <c r="CQ526" s="1848"/>
    </row>
    <row r="527" spans="2:95">
      <c r="B527" s="1"/>
      <c r="C527" s="1848"/>
      <c r="D527" s="1"/>
      <c r="E527" s="1"/>
      <c r="F527" s="1848"/>
      <c r="G527" s="1"/>
      <c r="H527" s="1848"/>
      <c r="I527" s="1848"/>
      <c r="J527" s="1"/>
      <c r="K527" s="1848"/>
      <c r="L527" s="1848"/>
      <c r="M527" s="1848"/>
      <c r="N527" s="1848"/>
      <c r="O527" s="1848"/>
      <c r="P527" s="1848"/>
      <c r="Q527" s="1848"/>
      <c r="R527" s="1848"/>
      <c r="S527" s="1848"/>
      <c r="T527" s="1848"/>
      <c r="U527" s="1848"/>
      <c r="V527" s="1848"/>
      <c r="W527" s="1848"/>
      <c r="X527" s="1848"/>
      <c r="Y527" s="1848"/>
      <c r="Z527" s="1848"/>
      <c r="AA527" s="1848"/>
      <c r="AB527" s="1848"/>
      <c r="AC527" s="1848"/>
      <c r="AD527" s="1848"/>
      <c r="AE527" s="1848"/>
      <c r="AF527" s="1848"/>
      <c r="AG527" s="1848"/>
      <c r="AH527" s="1848"/>
      <c r="AI527" s="1848"/>
      <c r="AJ527" s="1848"/>
      <c r="AK527" s="1848"/>
      <c r="AL527" s="1848"/>
      <c r="AM527" s="1848"/>
      <c r="AN527" s="1848"/>
      <c r="AO527" s="1848"/>
      <c r="AP527" s="1848"/>
      <c r="AQ527" s="1848"/>
      <c r="AR527" s="1848"/>
      <c r="AS527" s="1848"/>
      <c r="AT527" s="1848"/>
      <c r="AU527" s="1848"/>
      <c r="AV527" s="1848"/>
      <c r="AW527" s="1848"/>
      <c r="AX527" s="1848"/>
      <c r="AY527" s="1848"/>
      <c r="AZ527" s="1848"/>
      <c r="BA527" s="1848"/>
      <c r="BB527" s="1848"/>
      <c r="BC527" s="1848"/>
      <c r="BD527" s="1848"/>
      <c r="BE527" s="1848"/>
      <c r="BF527" s="1848"/>
      <c r="BG527" s="1848"/>
      <c r="BH527" s="1848"/>
      <c r="BI527" s="1848"/>
      <c r="BJ527" s="1848"/>
      <c r="BK527" s="1848"/>
      <c r="BL527" s="1848"/>
      <c r="BM527" s="1848"/>
      <c r="BN527" s="1848"/>
      <c r="BO527" s="1848"/>
      <c r="BP527" s="1848"/>
      <c r="BQ527" s="1848"/>
      <c r="BR527" s="1848"/>
      <c r="BS527" s="1848"/>
      <c r="BT527" s="1848"/>
      <c r="BU527" s="1848"/>
      <c r="BV527" s="1848"/>
      <c r="BW527" s="1848"/>
      <c r="BX527" s="1848"/>
      <c r="BY527" s="1848"/>
      <c r="BZ527" s="1848"/>
      <c r="CA527" s="1848"/>
      <c r="CB527" s="1848"/>
      <c r="CC527" s="1848"/>
      <c r="CD527" s="1848"/>
      <c r="CE527" s="1848"/>
      <c r="CF527" s="1848"/>
      <c r="CG527" s="1848"/>
      <c r="CH527" s="1848"/>
      <c r="CJ527" s="1848"/>
      <c r="CK527" s="1848"/>
      <c r="CL527" s="1848"/>
      <c r="CM527" s="1848"/>
      <c r="CN527" s="1848"/>
      <c r="CO527" s="1848"/>
      <c r="CP527" s="1848"/>
      <c r="CQ527" s="1848"/>
    </row>
    <row r="528" spans="2:95">
      <c r="B528" s="1"/>
      <c r="C528" s="1848"/>
      <c r="D528" s="1"/>
      <c r="E528" s="1"/>
      <c r="F528" s="1848"/>
      <c r="G528" s="1"/>
      <c r="H528" s="1848"/>
      <c r="I528" s="1848"/>
      <c r="J528" s="1"/>
      <c r="K528" s="1848"/>
      <c r="L528" s="1848"/>
      <c r="M528" s="1848"/>
      <c r="N528" s="1848"/>
      <c r="O528" s="1848"/>
      <c r="P528" s="1848"/>
      <c r="Q528" s="1848"/>
      <c r="R528" s="1848"/>
      <c r="S528" s="1848"/>
      <c r="T528" s="1848"/>
      <c r="U528" s="1848"/>
      <c r="V528" s="1848"/>
      <c r="W528" s="1848"/>
      <c r="X528" s="1848"/>
      <c r="Y528" s="1848"/>
      <c r="Z528" s="1848"/>
      <c r="AA528" s="1848"/>
      <c r="AB528" s="1848"/>
      <c r="AC528" s="1848"/>
      <c r="AD528" s="1848"/>
      <c r="AE528" s="1848"/>
      <c r="AF528" s="1848"/>
      <c r="AG528" s="1848"/>
      <c r="AH528" s="1848"/>
      <c r="AI528" s="1848"/>
      <c r="AJ528" s="1848"/>
      <c r="AK528" s="1848"/>
      <c r="AL528" s="1848"/>
      <c r="AM528" s="1848"/>
      <c r="AN528" s="1848"/>
      <c r="AO528" s="1848"/>
      <c r="AP528" s="1848"/>
      <c r="AQ528" s="1848"/>
      <c r="AR528" s="1848"/>
      <c r="AS528" s="1848"/>
      <c r="AT528" s="1848"/>
      <c r="AU528" s="1848"/>
      <c r="AV528" s="1848"/>
      <c r="AW528" s="1848"/>
      <c r="AX528" s="1848"/>
      <c r="AY528" s="1848"/>
      <c r="AZ528" s="1848"/>
      <c r="BA528" s="1848"/>
      <c r="BB528" s="1848"/>
      <c r="BC528" s="1848"/>
      <c r="BD528" s="1848"/>
      <c r="BE528" s="1848"/>
      <c r="BF528" s="1848"/>
      <c r="BG528" s="1848"/>
      <c r="BH528" s="1848"/>
      <c r="BI528" s="1848"/>
      <c r="BJ528" s="1848"/>
      <c r="BK528" s="1848"/>
      <c r="BL528" s="1848"/>
      <c r="BM528" s="1848"/>
      <c r="BN528" s="1848"/>
      <c r="BO528" s="1848"/>
      <c r="BP528" s="1848"/>
      <c r="BQ528" s="1848"/>
      <c r="BR528" s="1848"/>
      <c r="BS528" s="1848"/>
      <c r="BT528" s="1848"/>
      <c r="BU528" s="1848"/>
      <c r="BV528" s="1848"/>
      <c r="BW528" s="1848"/>
      <c r="BX528" s="1848"/>
      <c r="BY528" s="1848"/>
      <c r="BZ528" s="1848"/>
      <c r="CA528" s="1848"/>
      <c r="CB528" s="1848"/>
      <c r="CC528" s="1848"/>
      <c r="CD528" s="1848"/>
      <c r="CE528" s="1848"/>
      <c r="CF528" s="1848"/>
      <c r="CG528" s="1848"/>
      <c r="CH528" s="1848"/>
      <c r="CJ528" s="1848"/>
      <c r="CK528" s="1848"/>
      <c r="CL528" s="1848"/>
      <c r="CM528" s="1848"/>
      <c r="CN528" s="1848"/>
      <c r="CO528" s="1848"/>
      <c r="CP528" s="1848"/>
      <c r="CQ528" s="1848"/>
    </row>
    <row r="529" spans="2:95">
      <c r="B529" s="1"/>
      <c r="C529" s="1848"/>
      <c r="D529" s="1"/>
      <c r="E529" s="1"/>
      <c r="F529" s="1848"/>
      <c r="G529" s="1"/>
      <c r="H529" s="1848"/>
      <c r="I529" s="1848"/>
      <c r="J529" s="1"/>
      <c r="K529" s="1848"/>
      <c r="L529" s="1848"/>
      <c r="M529" s="1848"/>
      <c r="N529" s="1848"/>
      <c r="O529" s="1848"/>
      <c r="P529" s="1848"/>
      <c r="Q529" s="1848"/>
      <c r="R529" s="1848"/>
      <c r="S529" s="1848"/>
      <c r="T529" s="1848"/>
      <c r="U529" s="1848"/>
      <c r="V529" s="1848"/>
      <c r="W529" s="1848"/>
      <c r="X529" s="1848"/>
      <c r="Y529" s="1848"/>
      <c r="Z529" s="1848"/>
      <c r="AA529" s="1848"/>
      <c r="AB529" s="1848"/>
      <c r="AC529" s="1848"/>
      <c r="AD529" s="1848"/>
      <c r="AE529" s="1848"/>
      <c r="AF529" s="1848"/>
      <c r="AG529" s="1848"/>
      <c r="AH529" s="1848"/>
      <c r="AI529" s="1848"/>
      <c r="AJ529" s="1848"/>
      <c r="AK529" s="1848"/>
      <c r="AL529" s="1848"/>
      <c r="AM529" s="1848"/>
      <c r="AN529" s="1848"/>
      <c r="AO529" s="1848"/>
      <c r="AP529" s="1848"/>
      <c r="AQ529" s="1848"/>
      <c r="AR529" s="1848"/>
      <c r="AS529" s="1848"/>
      <c r="AT529" s="1848"/>
      <c r="AU529" s="1848"/>
      <c r="AV529" s="1848"/>
      <c r="AW529" s="1848"/>
      <c r="AX529" s="1848"/>
      <c r="AY529" s="1848"/>
      <c r="AZ529" s="1848"/>
      <c r="BA529" s="1848"/>
      <c r="BB529" s="1848"/>
      <c r="BC529" s="1848"/>
      <c r="BD529" s="1848"/>
      <c r="BE529" s="1848"/>
      <c r="BF529" s="1848"/>
      <c r="BG529" s="1848"/>
      <c r="BH529" s="1848"/>
      <c r="BI529" s="1848"/>
      <c r="BJ529" s="1848"/>
      <c r="BK529" s="1848"/>
      <c r="BL529" s="1848"/>
      <c r="BM529" s="1848"/>
      <c r="BN529" s="1848"/>
      <c r="BO529" s="1848"/>
      <c r="BP529" s="1848"/>
      <c r="BQ529" s="1848"/>
      <c r="BR529" s="1848"/>
      <c r="BS529" s="1848"/>
      <c r="BT529" s="1848"/>
      <c r="BU529" s="1848"/>
      <c r="BV529" s="1848"/>
      <c r="BW529" s="1848"/>
      <c r="BX529" s="1848"/>
      <c r="BY529" s="1848"/>
      <c r="BZ529" s="1848"/>
      <c r="CA529" s="1848"/>
      <c r="CB529" s="1848"/>
      <c r="CC529" s="1848"/>
      <c r="CD529" s="1848"/>
      <c r="CE529" s="1848"/>
      <c r="CF529" s="1848"/>
      <c r="CG529" s="1848"/>
      <c r="CH529" s="1848"/>
      <c r="CJ529" s="1848"/>
      <c r="CK529" s="1848"/>
      <c r="CL529" s="1848"/>
      <c r="CM529" s="1848"/>
      <c r="CN529" s="1848"/>
      <c r="CO529" s="1848"/>
      <c r="CP529" s="1848"/>
      <c r="CQ529" s="1848"/>
    </row>
    <row r="530" spans="2:95">
      <c r="B530" s="1"/>
      <c r="C530" s="1848"/>
      <c r="D530" s="1"/>
      <c r="E530" s="1"/>
      <c r="F530" s="1848"/>
      <c r="G530" s="1"/>
      <c r="H530" s="1848"/>
      <c r="I530" s="1848"/>
      <c r="J530" s="1"/>
      <c r="K530" s="1848"/>
      <c r="L530" s="1848"/>
      <c r="M530" s="1848"/>
      <c r="N530" s="1848"/>
      <c r="O530" s="1848"/>
      <c r="P530" s="1848"/>
      <c r="Q530" s="1848"/>
      <c r="R530" s="1848"/>
      <c r="S530" s="1848"/>
      <c r="T530" s="1848"/>
      <c r="U530" s="1848"/>
      <c r="V530" s="1848"/>
      <c r="W530" s="1848"/>
      <c r="X530" s="1848"/>
      <c r="Y530" s="1848"/>
      <c r="Z530" s="1848"/>
      <c r="AA530" s="1848"/>
      <c r="AB530" s="1848"/>
      <c r="AC530" s="1848"/>
      <c r="AD530" s="1848"/>
      <c r="AE530" s="1848"/>
      <c r="AF530" s="1848"/>
      <c r="AG530" s="1848"/>
      <c r="AH530" s="1848"/>
      <c r="AI530" s="1848"/>
      <c r="AJ530" s="1848"/>
      <c r="AK530" s="1848"/>
      <c r="AL530" s="1848"/>
      <c r="AM530" s="1848"/>
      <c r="AN530" s="1848"/>
      <c r="AO530" s="1848"/>
      <c r="AP530" s="1848"/>
      <c r="AQ530" s="1848"/>
      <c r="AR530" s="1848"/>
      <c r="AS530" s="1848"/>
      <c r="AT530" s="1848"/>
      <c r="AU530" s="1848"/>
      <c r="AV530" s="1848"/>
      <c r="AW530" s="1848"/>
      <c r="AX530" s="1848"/>
      <c r="AY530" s="1848"/>
      <c r="AZ530" s="1848"/>
      <c r="BA530" s="1848"/>
      <c r="BB530" s="1848"/>
      <c r="BC530" s="1848"/>
      <c r="BD530" s="1848"/>
      <c r="BE530" s="1848"/>
      <c r="BF530" s="1848"/>
      <c r="BG530" s="1848"/>
      <c r="BH530" s="1848"/>
      <c r="BI530" s="1848"/>
      <c r="BJ530" s="1848"/>
      <c r="BK530" s="1848"/>
      <c r="BL530" s="1848"/>
      <c r="BM530" s="1848"/>
      <c r="BN530" s="1848"/>
      <c r="BO530" s="1848"/>
      <c r="BP530" s="1848"/>
      <c r="BQ530" s="1848"/>
      <c r="BR530" s="1848"/>
      <c r="BS530" s="1848"/>
      <c r="BT530" s="1848"/>
      <c r="BU530" s="1848"/>
      <c r="BV530" s="1848"/>
      <c r="BW530" s="1848"/>
      <c r="BX530" s="1848"/>
      <c r="BY530" s="1848"/>
      <c r="BZ530" s="1848"/>
      <c r="CA530" s="1848"/>
      <c r="CB530" s="1848"/>
      <c r="CC530" s="1848"/>
      <c r="CD530" s="1848"/>
      <c r="CE530" s="1848"/>
      <c r="CF530" s="1848"/>
      <c r="CG530" s="1848"/>
      <c r="CH530" s="1848"/>
      <c r="CJ530" s="1848"/>
      <c r="CK530" s="1848"/>
      <c r="CL530" s="1848"/>
      <c r="CM530" s="1848"/>
      <c r="CN530" s="1848"/>
      <c r="CO530" s="1848"/>
      <c r="CP530" s="1848"/>
      <c r="CQ530" s="1848"/>
    </row>
    <row r="531" spans="2:95">
      <c r="B531" s="1"/>
      <c r="C531" s="1848"/>
      <c r="D531" s="1"/>
      <c r="E531" s="1"/>
      <c r="F531" s="1848"/>
      <c r="G531" s="1"/>
      <c r="H531" s="1848"/>
      <c r="I531" s="1848"/>
      <c r="J531" s="1"/>
      <c r="K531" s="1848"/>
      <c r="L531" s="1848"/>
      <c r="M531" s="1848"/>
      <c r="N531" s="1848"/>
      <c r="O531" s="1848"/>
      <c r="P531" s="1848"/>
      <c r="Q531" s="1848"/>
      <c r="R531" s="1848"/>
      <c r="S531" s="1848"/>
      <c r="T531" s="1848"/>
      <c r="U531" s="1848"/>
      <c r="V531" s="1848"/>
      <c r="W531" s="1848"/>
      <c r="X531" s="1848"/>
      <c r="Y531" s="1848"/>
      <c r="Z531" s="1848"/>
      <c r="AA531" s="1848"/>
      <c r="AB531" s="1848"/>
      <c r="AC531" s="1848"/>
      <c r="AD531" s="1848"/>
      <c r="AE531" s="1848"/>
      <c r="AF531" s="1848"/>
      <c r="AG531" s="1848"/>
      <c r="AH531" s="1848"/>
      <c r="AI531" s="1848"/>
      <c r="AJ531" s="1848"/>
      <c r="AK531" s="1848"/>
      <c r="AL531" s="1848"/>
      <c r="AM531" s="1848"/>
      <c r="AN531" s="1848"/>
      <c r="AO531" s="1848"/>
      <c r="AP531" s="1848"/>
      <c r="AQ531" s="1848"/>
      <c r="AR531" s="1848"/>
      <c r="AS531" s="1848"/>
      <c r="AT531" s="1848"/>
      <c r="AU531" s="1848"/>
      <c r="AV531" s="1848"/>
      <c r="AW531" s="1848"/>
      <c r="AX531" s="1848"/>
      <c r="AY531" s="1848"/>
      <c r="AZ531" s="1848"/>
      <c r="BA531" s="1848"/>
      <c r="BB531" s="1848"/>
      <c r="BC531" s="1848"/>
      <c r="BD531" s="1848"/>
      <c r="BE531" s="1848"/>
      <c r="BF531" s="1848"/>
      <c r="BG531" s="1848"/>
      <c r="BH531" s="1848"/>
      <c r="BI531" s="1848"/>
      <c r="BJ531" s="1848"/>
      <c r="BK531" s="1848"/>
      <c r="BL531" s="1848"/>
      <c r="BM531" s="1848"/>
      <c r="BN531" s="1848"/>
      <c r="BO531" s="1848"/>
      <c r="BP531" s="1848"/>
      <c r="BQ531" s="1848"/>
      <c r="BR531" s="1848"/>
      <c r="BS531" s="1848"/>
      <c r="BT531" s="1848"/>
      <c r="BU531" s="1848"/>
      <c r="BV531" s="1848"/>
      <c r="BW531" s="1848"/>
      <c r="BX531" s="1848"/>
      <c r="BY531" s="1848"/>
      <c r="BZ531" s="1848"/>
      <c r="CA531" s="1848"/>
      <c r="CB531" s="1848"/>
      <c r="CC531" s="1848"/>
      <c r="CD531" s="1848"/>
      <c r="CE531" s="1848"/>
      <c r="CF531" s="1848"/>
      <c r="CG531" s="1848"/>
      <c r="CH531" s="1848"/>
      <c r="CJ531" s="1848"/>
      <c r="CK531" s="1848"/>
      <c r="CL531" s="1848"/>
      <c r="CM531" s="1848"/>
      <c r="CN531" s="1848"/>
      <c r="CO531" s="1848"/>
      <c r="CP531" s="1848"/>
      <c r="CQ531" s="1848"/>
    </row>
    <row r="532" spans="2:95">
      <c r="B532" s="1"/>
      <c r="C532" s="1848"/>
      <c r="D532" s="1"/>
      <c r="E532" s="1"/>
      <c r="F532" s="1848"/>
      <c r="G532" s="1"/>
      <c r="H532" s="1848"/>
      <c r="I532" s="1848"/>
      <c r="J532" s="1"/>
      <c r="K532" s="1848"/>
      <c r="L532" s="1848"/>
      <c r="M532" s="1848"/>
      <c r="N532" s="1848"/>
      <c r="O532" s="1848"/>
      <c r="P532" s="1848"/>
      <c r="Q532" s="1848"/>
      <c r="R532" s="1848"/>
      <c r="S532" s="1848"/>
      <c r="T532" s="1848"/>
      <c r="U532" s="1848"/>
      <c r="V532" s="1848"/>
      <c r="W532" s="1848"/>
      <c r="X532" s="1848"/>
      <c r="Y532" s="1848"/>
      <c r="Z532" s="1848"/>
      <c r="AA532" s="1848"/>
      <c r="AB532" s="1848"/>
      <c r="AC532" s="1848"/>
      <c r="AD532" s="1848"/>
      <c r="AE532" s="1848"/>
      <c r="AF532" s="1848"/>
      <c r="AG532" s="1848"/>
      <c r="AH532" s="1848"/>
      <c r="AI532" s="1848"/>
      <c r="AJ532" s="1848"/>
      <c r="AK532" s="1848"/>
      <c r="AL532" s="1848"/>
      <c r="AM532" s="1848"/>
      <c r="AN532" s="1848"/>
      <c r="AO532" s="1848"/>
      <c r="AP532" s="1848"/>
      <c r="AQ532" s="1848"/>
      <c r="AR532" s="1848"/>
      <c r="AS532" s="1848"/>
      <c r="AT532" s="1848"/>
      <c r="AU532" s="1848"/>
      <c r="AV532" s="1848"/>
      <c r="AW532" s="1848"/>
      <c r="AX532" s="1848"/>
      <c r="AY532" s="1848"/>
      <c r="AZ532" s="1848"/>
      <c r="BA532" s="1848"/>
      <c r="BB532" s="1848"/>
      <c r="BC532" s="1848"/>
      <c r="BD532" s="1848"/>
      <c r="BE532" s="1848"/>
      <c r="BF532" s="1848"/>
      <c r="BG532" s="1848"/>
      <c r="BH532" s="1848"/>
      <c r="BI532" s="1848"/>
      <c r="BJ532" s="1848"/>
      <c r="BK532" s="1848"/>
      <c r="BL532" s="1848"/>
      <c r="BM532" s="1848"/>
      <c r="BN532" s="1848"/>
      <c r="BO532" s="1848"/>
      <c r="BP532" s="1848"/>
      <c r="BQ532" s="1848"/>
      <c r="BR532" s="1848"/>
      <c r="BS532" s="1848"/>
      <c r="BT532" s="1848"/>
      <c r="BU532" s="1848"/>
      <c r="BV532" s="1848"/>
      <c r="BW532" s="1848"/>
      <c r="BX532" s="1848"/>
      <c r="BY532" s="1848"/>
      <c r="BZ532" s="1848"/>
      <c r="CA532" s="1848"/>
      <c r="CB532" s="1848"/>
      <c r="CC532" s="1848"/>
      <c r="CD532" s="1848"/>
      <c r="CE532" s="1848"/>
      <c r="CF532" s="1848"/>
      <c r="CG532" s="1848"/>
      <c r="CH532" s="1848"/>
      <c r="CJ532" s="1848"/>
      <c r="CK532" s="1848"/>
      <c r="CL532" s="1848"/>
      <c r="CM532" s="1848"/>
      <c r="CN532" s="1848"/>
      <c r="CO532" s="1848"/>
      <c r="CP532" s="1848"/>
      <c r="CQ532" s="1848"/>
    </row>
    <row r="533" spans="2:95">
      <c r="B533" s="1"/>
      <c r="C533" s="1848"/>
      <c r="D533" s="1"/>
      <c r="E533" s="1"/>
      <c r="F533" s="1848"/>
      <c r="G533" s="1"/>
      <c r="H533" s="1848"/>
      <c r="I533" s="1848"/>
      <c r="J533" s="1"/>
      <c r="K533" s="1848"/>
      <c r="L533" s="1848"/>
      <c r="M533" s="1848"/>
      <c r="N533" s="1848"/>
      <c r="O533" s="1848"/>
      <c r="P533" s="1848"/>
      <c r="Q533" s="1848"/>
      <c r="R533" s="1848"/>
      <c r="S533" s="1848"/>
      <c r="T533" s="1848"/>
      <c r="U533" s="1848"/>
      <c r="V533" s="1848"/>
      <c r="W533" s="1848"/>
      <c r="X533" s="1848"/>
      <c r="Y533" s="1848"/>
      <c r="Z533" s="1848"/>
      <c r="AA533" s="1848"/>
      <c r="AB533" s="1848"/>
      <c r="AC533" s="1848"/>
      <c r="AD533" s="1848"/>
      <c r="AE533" s="1848"/>
      <c r="AF533" s="1848"/>
      <c r="AG533" s="1848"/>
      <c r="AH533" s="1848"/>
      <c r="AI533" s="1848"/>
      <c r="AJ533" s="1848"/>
      <c r="AK533" s="1848"/>
      <c r="AL533" s="1848"/>
      <c r="AM533" s="1848"/>
      <c r="AN533" s="1848"/>
      <c r="AO533" s="1848"/>
      <c r="AP533" s="1848"/>
      <c r="AQ533" s="1848"/>
      <c r="AR533" s="1848"/>
      <c r="AS533" s="1848"/>
      <c r="AT533" s="1848"/>
      <c r="AU533" s="1848"/>
      <c r="AV533" s="1848"/>
      <c r="AW533" s="1848"/>
      <c r="AX533" s="1848"/>
      <c r="AY533" s="1848"/>
      <c r="AZ533" s="1848"/>
      <c r="BA533" s="1848"/>
      <c r="BB533" s="1848"/>
      <c r="BC533" s="1848"/>
      <c r="BD533" s="1848"/>
      <c r="BE533" s="1848"/>
      <c r="BF533" s="1848"/>
      <c r="BG533" s="1848"/>
      <c r="BH533" s="1848"/>
      <c r="BI533" s="1848"/>
      <c r="BJ533" s="1848"/>
      <c r="BK533" s="1848"/>
      <c r="BL533" s="1848"/>
      <c r="BM533" s="1848"/>
      <c r="BN533" s="1848"/>
      <c r="BO533" s="1848"/>
      <c r="BP533" s="1848"/>
      <c r="BQ533" s="1848"/>
      <c r="BR533" s="1848"/>
      <c r="BS533" s="1848"/>
      <c r="BT533" s="1848"/>
      <c r="BU533" s="1848"/>
      <c r="BV533" s="1848"/>
      <c r="BW533" s="1848"/>
      <c r="BX533" s="1848"/>
      <c r="BY533" s="1848"/>
      <c r="BZ533" s="1848"/>
      <c r="CA533" s="1848"/>
      <c r="CB533" s="1848"/>
      <c r="CC533" s="1848"/>
      <c r="CD533" s="1848"/>
      <c r="CE533" s="1848"/>
      <c r="CF533" s="1848"/>
      <c r="CG533" s="1848"/>
      <c r="CH533" s="1848"/>
      <c r="CJ533" s="1848"/>
      <c r="CK533" s="1848"/>
      <c r="CL533" s="1848"/>
      <c r="CM533" s="1848"/>
      <c r="CN533" s="1848"/>
      <c r="CO533" s="1848"/>
      <c r="CP533" s="1848"/>
      <c r="CQ533" s="1848"/>
    </row>
    <row r="534" spans="2:95">
      <c r="B534" s="1"/>
      <c r="C534" s="1848"/>
      <c r="D534" s="1"/>
      <c r="E534" s="1"/>
      <c r="F534" s="1848"/>
      <c r="G534" s="1"/>
      <c r="H534" s="1848"/>
      <c r="I534" s="1848"/>
      <c r="J534" s="1"/>
      <c r="K534" s="1848"/>
      <c r="L534" s="1848"/>
      <c r="M534" s="1848"/>
      <c r="N534" s="1848"/>
      <c r="O534" s="1848"/>
      <c r="P534" s="1848"/>
      <c r="Q534" s="1848"/>
      <c r="R534" s="1848"/>
      <c r="S534" s="1848"/>
      <c r="T534" s="1848"/>
      <c r="U534" s="1848"/>
      <c r="V534" s="1848"/>
      <c r="W534" s="1848"/>
      <c r="X534" s="1848"/>
      <c r="Y534" s="1848"/>
      <c r="Z534" s="1848"/>
      <c r="AA534" s="1848"/>
      <c r="AB534" s="1848"/>
      <c r="AC534" s="1848"/>
      <c r="AD534" s="1848"/>
      <c r="AE534" s="1848"/>
      <c r="AF534" s="1848"/>
      <c r="AG534" s="1848"/>
      <c r="AH534" s="1848"/>
      <c r="AI534" s="1848"/>
      <c r="AJ534" s="1848"/>
      <c r="AK534" s="1848"/>
      <c r="AL534" s="1848"/>
      <c r="AM534" s="1848"/>
      <c r="AN534" s="1848"/>
      <c r="AO534" s="1848"/>
      <c r="AP534" s="1848"/>
      <c r="AQ534" s="1848"/>
      <c r="AR534" s="1848"/>
      <c r="AS534" s="1848"/>
      <c r="AT534" s="1848"/>
      <c r="AU534" s="1848"/>
      <c r="AV534" s="1848"/>
      <c r="AW534" s="1848"/>
      <c r="AX534" s="1848"/>
      <c r="AY534" s="1848"/>
      <c r="AZ534" s="1848"/>
      <c r="BA534" s="1848"/>
      <c r="BB534" s="1848"/>
      <c r="BC534" s="1848"/>
      <c r="BD534" s="1848"/>
      <c r="BE534" s="1848"/>
      <c r="BF534" s="1848"/>
      <c r="BG534" s="1848"/>
      <c r="BH534" s="1848"/>
      <c r="BI534" s="1848"/>
      <c r="BJ534" s="1848"/>
      <c r="BK534" s="1848"/>
      <c r="BL534" s="1848"/>
      <c r="BM534" s="1848"/>
      <c r="BN534" s="1848"/>
      <c r="BO534" s="1848"/>
      <c r="BP534" s="1848"/>
      <c r="BQ534" s="1848"/>
      <c r="BR534" s="1848"/>
      <c r="BS534" s="1848"/>
      <c r="BT534" s="1848"/>
      <c r="BU534" s="1848"/>
      <c r="BV534" s="1848"/>
      <c r="BW534" s="1848"/>
      <c r="BX534" s="1848"/>
      <c r="BY534" s="1848"/>
      <c r="BZ534" s="1848"/>
      <c r="CA534" s="1848"/>
      <c r="CB534" s="1848"/>
      <c r="CC534" s="1848"/>
      <c r="CD534" s="1848"/>
      <c r="CE534" s="1848"/>
      <c r="CF534" s="1848"/>
      <c r="CG534" s="1848"/>
      <c r="CH534" s="1848"/>
      <c r="CJ534" s="1848"/>
      <c r="CK534" s="1848"/>
      <c r="CL534" s="1848"/>
      <c r="CM534" s="1848"/>
      <c r="CN534" s="1848"/>
      <c r="CO534" s="1848"/>
      <c r="CP534" s="1848"/>
      <c r="CQ534" s="1848"/>
    </row>
    <row r="535" spans="2:95">
      <c r="B535" s="1"/>
      <c r="C535" s="1848"/>
      <c r="D535" s="1"/>
      <c r="E535" s="1"/>
      <c r="F535" s="1848"/>
      <c r="G535" s="1"/>
      <c r="H535" s="1848"/>
      <c r="I535" s="1848"/>
      <c r="J535" s="1"/>
      <c r="K535" s="1848"/>
      <c r="L535" s="1848"/>
      <c r="M535" s="1848"/>
      <c r="N535" s="1848"/>
      <c r="O535" s="1848"/>
      <c r="P535" s="1848"/>
      <c r="Q535" s="1848"/>
      <c r="R535" s="1848"/>
      <c r="S535" s="1848"/>
      <c r="T535" s="1848"/>
      <c r="U535" s="1848"/>
      <c r="V535" s="1848"/>
      <c r="W535" s="1848"/>
      <c r="X535" s="1848"/>
      <c r="Y535" s="1848"/>
      <c r="Z535" s="1848"/>
      <c r="AA535" s="1848"/>
      <c r="AB535" s="1848"/>
      <c r="AC535" s="1848"/>
      <c r="AD535" s="1848"/>
      <c r="AE535" s="1848"/>
      <c r="AF535" s="1848"/>
      <c r="AG535" s="1848"/>
      <c r="AH535" s="1848"/>
      <c r="AI535" s="1848"/>
      <c r="AJ535" s="1848"/>
      <c r="AK535" s="1848"/>
      <c r="AL535" s="1848"/>
      <c r="AM535" s="1848"/>
      <c r="AN535" s="1848"/>
      <c r="AO535" s="1848"/>
      <c r="AP535" s="1848"/>
      <c r="AQ535" s="1848"/>
      <c r="AR535" s="1848"/>
      <c r="AS535" s="1848"/>
      <c r="AT535" s="1848"/>
      <c r="AU535" s="1848"/>
      <c r="AV535" s="1848"/>
      <c r="AW535" s="1848"/>
      <c r="AX535" s="1848"/>
      <c r="AY535" s="1848"/>
      <c r="AZ535" s="1848"/>
      <c r="BA535" s="1848"/>
      <c r="BB535" s="1848"/>
      <c r="BC535" s="1848"/>
      <c r="BD535" s="1848"/>
      <c r="BE535" s="1848"/>
      <c r="BF535" s="1848"/>
      <c r="BG535" s="1848"/>
      <c r="BH535" s="1848"/>
      <c r="BI535" s="1848"/>
      <c r="BJ535" s="1848"/>
      <c r="BK535" s="1848"/>
      <c r="BL535" s="1848"/>
      <c r="BM535" s="1848"/>
      <c r="BN535" s="1848"/>
      <c r="BO535" s="1848"/>
      <c r="BP535" s="1848"/>
      <c r="BQ535" s="1848"/>
      <c r="BR535" s="1848"/>
      <c r="BS535" s="1848"/>
      <c r="BT535" s="1848"/>
      <c r="BU535" s="1848"/>
      <c r="BV535" s="1848"/>
      <c r="BW535" s="1848"/>
      <c r="BX535" s="1848"/>
      <c r="BY535" s="1848"/>
      <c r="BZ535" s="1848"/>
      <c r="CA535" s="1848"/>
      <c r="CB535" s="1848"/>
      <c r="CC535" s="1848"/>
      <c r="CD535" s="1848"/>
      <c r="CE535" s="1848"/>
      <c r="CF535" s="1848"/>
      <c r="CG535" s="1848"/>
      <c r="CH535" s="1848"/>
      <c r="CJ535" s="1848"/>
      <c r="CK535" s="1848"/>
      <c r="CL535" s="1848"/>
      <c r="CM535" s="1848"/>
      <c r="CN535" s="1848"/>
      <c r="CO535" s="1848"/>
      <c r="CP535" s="1848"/>
      <c r="CQ535" s="1848"/>
    </row>
    <row r="536" spans="2:95">
      <c r="B536" s="1"/>
      <c r="C536" s="1848"/>
      <c r="D536" s="1"/>
      <c r="E536" s="1"/>
      <c r="F536" s="1848"/>
      <c r="G536" s="1"/>
      <c r="H536" s="1848"/>
      <c r="I536" s="1848"/>
      <c r="J536" s="1"/>
      <c r="K536" s="1848"/>
      <c r="L536" s="1848"/>
      <c r="M536" s="1848"/>
      <c r="N536" s="1848"/>
      <c r="O536" s="1848"/>
      <c r="P536" s="1848"/>
      <c r="Q536" s="1848"/>
      <c r="R536" s="1848"/>
      <c r="S536" s="1848"/>
      <c r="T536" s="1848"/>
      <c r="U536" s="1848"/>
      <c r="V536" s="1848"/>
      <c r="W536" s="1848"/>
      <c r="X536" s="1848"/>
      <c r="Y536" s="1848"/>
      <c r="Z536" s="1848"/>
      <c r="AA536" s="1848"/>
      <c r="AB536" s="1848"/>
      <c r="AC536" s="1848"/>
      <c r="AD536" s="1848"/>
      <c r="AE536" s="1848"/>
      <c r="AF536" s="1848"/>
      <c r="AG536" s="1848"/>
      <c r="AH536" s="1848"/>
      <c r="AI536" s="1848"/>
      <c r="AJ536" s="1848"/>
      <c r="AK536" s="1848"/>
      <c r="AL536" s="1848"/>
      <c r="AM536" s="1848"/>
      <c r="AN536" s="1848"/>
      <c r="AO536" s="1848"/>
      <c r="AP536" s="1848"/>
      <c r="AQ536" s="1848"/>
      <c r="AR536" s="1848"/>
      <c r="AS536" s="1848"/>
      <c r="AT536" s="1848"/>
      <c r="AU536" s="1848"/>
      <c r="AV536" s="1848"/>
      <c r="AW536" s="1848"/>
      <c r="AX536" s="1848"/>
      <c r="AY536" s="1848"/>
      <c r="AZ536" s="1848"/>
      <c r="BA536" s="1848"/>
      <c r="BB536" s="1848"/>
      <c r="BC536" s="1848"/>
      <c r="BD536" s="1848"/>
      <c r="BE536" s="1848"/>
      <c r="BF536" s="1848"/>
      <c r="BG536" s="1848"/>
      <c r="BH536" s="1848"/>
      <c r="BI536" s="1848"/>
      <c r="BJ536" s="1848"/>
      <c r="BK536" s="1848"/>
      <c r="BL536" s="1848"/>
      <c r="BM536" s="1848"/>
      <c r="BN536" s="1848"/>
      <c r="BO536" s="1848"/>
      <c r="BP536" s="1848"/>
      <c r="BQ536" s="1848"/>
      <c r="BR536" s="1848"/>
      <c r="BS536" s="1848"/>
      <c r="BT536" s="1848"/>
      <c r="BU536" s="1848"/>
      <c r="BV536" s="1848"/>
      <c r="BW536" s="1848"/>
      <c r="BX536" s="1848"/>
      <c r="BY536" s="1848"/>
      <c r="BZ536" s="1848"/>
      <c r="CA536" s="1848"/>
      <c r="CB536" s="1848"/>
      <c r="CC536" s="1848"/>
      <c r="CD536" s="1848"/>
      <c r="CE536" s="1848"/>
      <c r="CF536" s="1848"/>
      <c r="CG536" s="1848"/>
      <c r="CH536" s="1848"/>
      <c r="CJ536" s="1848"/>
      <c r="CK536" s="1848"/>
      <c r="CL536" s="1848"/>
      <c r="CM536" s="1848"/>
      <c r="CN536" s="1848"/>
      <c r="CO536" s="1848"/>
      <c r="CP536" s="1848"/>
      <c r="CQ536" s="1848"/>
    </row>
    <row r="537" spans="2:95">
      <c r="B537" s="1"/>
      <c r="C537" s="1848"/>
      <c r="D537" s="1"/>
      <c r="E537" s="1"/>
      <c r="F537" s="1848"/>
      <c r="G537" s="1"/>
      <c r="H537" s="1848"/>
      <c r="I537" s="1848"/>
      <c r="J537" s="1"/>
      <c r="K537" s="1848"/>
      <c r="L537" s="1848"/>
      <c r="M537" s="1848"/>
      <c r="N537" s="1848"/>
      <c r="O537" s="1848"/>
      <c r="P537" s="1848"/>
      <c r="Q537" s="1848"/>
      <c r="R537" s="1848"/>
      <c r="S537" s="1848"/>
      <c r="T537" s="1848"/>
      <c r="U537" s="1848"/>
      <c r="V537" s="1848"/>
      <c r="W537" s="1848"/>
      <c r="X537" s="1848"/>
      <c r="Y537" s="1848"/>
      <c r="Z537" s="1848"/>
      <c r="AA537" s="1848"/>
      <c r="AB537" s="1848"/>
      <c r="AC537" s="1848"/>
      <c r="AD537" s="1848"/>
      <c r="AE537" s="1848"/>
      <c r="AF537" s="1848"/>
      <c r="AG537" s="1848"/>
      <c r="AH537" s="1848"/>
      <c r="AI537" s="1848"/>
      <c r="AJ537" s="1848"/>
      <c r="AK537" s="1848"/>
      <c r="AL537" s="1848"/>
      <c r="AM537" s="1848"/>
      <c r="AN537" s="1848"/>
      <c r="AO537" s="1848"/>
      <c r="AP537" s="1848"/>
      <c r="AQ537" s="1848"/>
      <c r="AR537" s="1848"/>
      <c r="AS537" s="1848"/>
      <c r="AT537" s="1848"/>
      <c r="AU537" s="1848"/>
      <c r="AV537" s="1848"/>
      <c r="AW537" s="1848"/>
      <c r="AX537" s="1848"/>
      <c r="AY537" s="1848"/>
      <c r="AZ537" s="1848"/>
      <c r="BA537" s="1848"/>
      <c r="BB537" s="1848"/>
      <c r="BC537" s="1848"/>
      <c r="BD537" s="1848"/>
      <c r="BE537" s="1848"/>
      <c r="BF537" s="1848"/>
      <c r="BG537" s="1848"/>
      <c r="BH537" s="1848"/>
      <c r="BI537" s="1848"/>
      <c r="BJ537" s="1848"/>
      <c r="BK537" s="1848"/>
      <c r="BL537" s="1848"/>
      <c r="BM537" s="1848"/>
      <c r="BN537" s="1848"/>
      <c r="BO537" s="1848"/>
      <c r="BP537" s="1848"/>
      <c r="BQ537" s="1848"/>
      <c r="BR537" s="1848"/>
      <c r="BS537" s="1848"/>
      <c r="BT537" s="1848"/>
      <c r="BU537" s="1848"/>
      <c r="BV537" s="1848"/>
      <c r="BW537" s="1848"/>
      <c r="BX537" s="1848"/>
      <c r="BY537" s="1848"/>
      <c r="BZ537" s="1848"/>
      <c r="CA537" s="1848"/>
      <c r="CB537" s="1848"/>
      <c r="CC537" s="1848"/>
      <c r="CD537" s="1848"/>
      <c r="CE537" s="1848"/>
      <c r="CF537" s="1848"/>
      <c r="CG537" s="1848"/>
      <c r="CH537" s="1848"/>
      <c r="CJ537" s="1848"/>
      <c r="CK537" s="1848"/>
      <c r="CL537" s="1848"/>
      <c r="CM537" s="1848"/>
      <c r="CN537" s="1848"/>
      <c r="CO537" s="1848"/>
      <c r="CP537" s="1848"/>
      <c r="CQ537" s="1848"/>
    </row>
    <row r="538" spans="2:95">
      <c r="B538" s="1"/>
      <c r="C538" s="1848"/>
      <c r="D538" s="1"/>
      <c r="E538" s="1"/>
      <c r="F538" s="1848"/>
      <c r="G538" s="1"/>
      <c r="H538" s="1848"/>
      <c r="I538" s="1848"/>
      <c r="J538" s="1"/>
      <c r="K538" s="1848"/>
      <c r="L538" s="1848"/>
      <c r="M538" s="1848"/>
      <c r="N538" s="1848"/>
      <c r="O538" s="1848"/>
      <c r="P538" s="1848"/>
      <c r="Q538" s="1848"/>
      <c r="R538" s="1848"/>
      <c r="S538" s="1848"/>
      <c r="T538" s="1848"/>
      <c r="U538" s="1848"/>
      <c r="V538" s="1848"/>
      <c r="W538" s="1848"/>
      <c r="X538" s="1848"/>
      <c r="Y538" s="1848"/>
      <c r="Z538" s="1848"/>
      <c r="AA538" s="1848"/>
      <c r="AB538" s="1848"/>
      <c r="AC538" s="1848"/>
      <c r="AD538" s="1848"/>
      <c r="AE538" s="1848"/>
      <c r="AF538" s="1848"/>
      <c r="AG538" s="1848"/>
      <c r="AH538" s="1848"/>
      <c r="AI538" s="1848"/>
      <c r="AJ538" s="1848"/>
      <c r="AK538" s="1848"/>
      <c r="AL538" s="1848"/>
      <c r="AM538" s="1848"/>
      <c r="AN538" s="1848"/>
      <c r="AO538" s="1848"/>
      <c r="AP538" s="1848"/>
      <c r="AQ538" s="1848"/>
      <c r="AR538" s="1848"/>
      <c r="AS538" s="1848"/>
      <c r="AT538" s="1848"/>
      <c r="AU538" s="1848"/>
      <c r="AV538" s="1848"/>
      <c r="AW538" s="1848"/>
      <c r="AX538" s="1848"/>
      <c r="AY538" s="1848"/>
      <c r="AZ538" s="1848"/>
      <c r="BA538" s="1848"/>
      <c r="BB538" s="1848"/>
      <c r="BC538" s="1848"/>
      <c r="BD538" s="1848"/>
      <c r="BE538" s="1848"/>
      <c r="BF538" s="1848"/>
      <c r="BG538" s="1848"/>
      <c r="BH538" s="1848"/>
      <c r="BI538" s="1848"/>
      <c r="BJ538" s="1848"/>
      <c r="BK538" s="1848"/>
      <c r="BL538" s="1848"/>
      <c r="BM538" s="1848"/>
      <c r="BN538" s="1848"/>
      <c r="BO538" s="1848"/>
      <c r="BP538" s="1848"/>
      <c r="BQ538" s="1848"/>
      <c r="BR538" s="1848"/>
      <c r="BS538" s="1848"/>
      <c r="BT538" s="1848"/>
      <c r="BU538" s="1848"/>
      <c r="BV538" s="1848"/>
      <c r="BW538" s="1848"/>
      <c r="BX538" s="1848"/>
      <c r="BY538" s="1848"/>
      <c r="BZ538" s="1848"/>
      <c r="CA538" s="1848"/>
      <c r="CB538" s="1848"/>
      <c r="CC538" s="1848"/>
      <c r="CD538" s="1848"/>
      <c r="CE538" s="1848"/>
      <c r="CF538" s="1848"/>
      <c r="CG538" s="1848"/>
      <c r="CH538" s="1848"/>
      <c r="CJ538" s="1848"/>
      <c r="CK538" s="1848"/>
      <c r="CL538" s="1848"/>
      <c r="CM538" s="1848"/>
      <c r="CN538" s="1848"/>
      <c r="CO538" s="1848"/>
      <c r="CP538" s="1848"/>
      <c r="CQ538" s="1848"/>
    </row>
    <row r="539" spans="2:95">
      <c r="B539" s="1"/>
      <c r="C539" s="1848"/>
      <c r="D539" s="1"/>
      <c r="E539" s="1"/>
      <c r="F539" s="1848"/>
      <c r="G539" s="1"/>
      <c r="H539" s="1848"/>
      <c r="I539" s="1848"/>
      <c r="J539" s="1"/>
      <c r="K539" s="1848"/>
      <c r="L539" s="1848"/>
      <c r="M539" s="1848"/>
      <c r="N539" s="1848"/>
      <c r="O539" s="1848"/>
      <c r="P539" s="1848"/>
      <c r="Q539" s="1848"/>
      <c r="R539" s="1848"/>
      <c r="S539" s="1848"/>
      <c r="T539" s="1848"/>
      <c r="U539" s="1848"/>
      <c r="V539" s="1848"/>
      <c r="W539" s="1848"/>
      <c r="X539" s="1848"/>
      <c r="Y539" s="1848"/>
      <c r="Z539" s="1848"/>
      <c r="AA539" s="1848"/>
      <c r="AB539" s="1848"/>
      <c r="AC539" s="1848"/>
      <c r="AD539" s="1848"/>
      <c r="AE539" s="1848"/>
      <c r="AF539" s="1848"/>
      <c r="AG539" s="1848"/>
      <c r="AH539" s="1848"/>
      <c r="AI539" s="1848"/>
      <c r="AJ539" s="1848"/>
      <c r="AK539" s="1848"/>
      <c r="AL539" s="1848"/>
      <c r="AM539" s="1848"/>
      <c r="AN539" s="1848"/>
      <c r="AO539" s="1848"/>
      <c r="AP539" s="1848"/>
      <c r="AQ539" s="1848"/>
      <c r="AR539" s="1848"/>
      <c r="AS539" s="1848"/>
      <c r="AT539" s="1848"/>
      <c r="AU539" s="1848"/>
      <c r="AV539" s="1848"/>
      <c r="AW539" s="1848"/>
      <c r="AX539" s="1848"/>
      <c r="AY539" s="1848"/>
      <c r="AZ539" s="1848"/>
      <c r="BA539" s="1848"/>
      <c r="BB539" s="1848"/>
      <c r="BC539" s="1848"/>
      <c r="BD539" s="1848"/>
      <c r="BE539" s="1848"/>
      <c r="BF539" s="1848"/>
      <c r="BG539" s="1848"/>
      <c r="BH539" s="1848"/>
      <c r="BI539" s="1848"/>
      <c r="BJ539" s="1848"/>
      <c r="BK539" s="1848"/>
      <c r="BL539" s="1848"/>
      <c r="BM539" s="1848"/>
      <c r="BN539" s="1848"/>
      <c r="BO539" s="1848"/>
      <c r="BP539" s="1848"/>
      <c r="BQ539" s="1848"/>
      <c r="BR539" s="1848"/>
      <c r="BS539" s="1848"/>
      <c r="BT539" s="1848"/>
      <c r="BU539" s="1848"/>
      <c r="BV539" s="1848"/>
      <c r="BW539" s="1848"/>
      <c r="BX539" s="1848"/>
      <c r="BY539" s="1848"/>
      <c r="BZ539" s="1848"/>
      <c r="CA539" s="1848"/>
      <c r="CB539" s="1848"/>
      <c r="CC539" s="1848"/>
      <c r="CD539" s="1848"/>
      <c r="CE539" s="1848"/>
      <c r="CF539" s="1848"/>
      <c r="CG539" s="1848"/>
      <c r="CH539" s="1848"/>
      <c r="CJ539" s="1848"/>
      <c r="CK539" s="1848"/>
      <c r="CL539" s="1848"/>
      <c r="CM539" s="1848"/>
      <c r="CN539" s="1848"/>
      <c r="CO539" s="1848"/>
      <c r="CP539" s="1848"/>
      <c r="CQ539" s="1848"/>
    </row>
    <row r="540" spans="2:95">
      <c r="B540" s="1"/>
      <c r="C540" s="1848"/>
      <c r="D540" s="1"/>
      <c r="E540" s="1"/>
      <c r="F540" s="1848"/>
      <c r="G540" s="1"/>
      <c r="H540" s="1848"/>
      <c r="I540" s="1848"/>
      <c r="J540" s="1"/>
      <c r="K540" s="1848"/>
      <c r="L540" s="1848"/>
      <c r="M540" s="1848"/>
      <c r="N540" s="1848"/>
      <c r="O540" s="1848"/>
      <c r="P540" s="1848"/>
      <c r="Q540" s="1848"/>
      <c r="R540" s="1848"/>
      <c r="S540" s="1848"/>
      <c r="T540" s="1848"/>
      <c r="U540" s="1848"/>
      <c r="V540" s="1848"/>
      <c r="W540" s="1848"/>
      <c r="X540" s="1848"/>
      <c r="Y540" s="1848"/>
      <c r="Z540" s="1848"/>
      <c r="AA540" s="1848"/>
      <c r="AB540" s="1848"/>
      <c r="AC540" s="1848"/>
      <c r="AD540" s="1848"/>
      <c r="AE540" s="1848"/>
      <c r="AF540" s="1848"/>
      <c r="AG540" s="1848"/>
      <c r="AH540" s="1848"/>
      <c r="AI540" s="1848"/>
      <c r="AJ540" s="1848"/>
      <c r="AK540" s="1848"/>
      <c r="AL540" s="1848"/>
      <c r="AM540" s="1848"/>
      <c r="AN540" s="1848"/>
      <c r="AO540" s="1848"/>
      <c r="AP540" s="1848"/>
      <c r="AQ540" s="1848"/>
      <c r="AR540" s="1848"/>
      <c r="AS540" s="1848"/>
      <c r="AT540" s="1848"/>
      <c r="AU540" s="1848"/>
      <c r="AV540" s="1848"/>
      <c r="AW540" s="1848"/>
      <c r="AX540" s="1848"/>
      <c r="AY540" s="1848"/>
      <c r="AZ540" s="1848"/>
      <c r="BA540" s="1848"/>
      <c r="BB540" s="1848"/>
      <c r="BC540" s="1848"/>
      <c r="BD540" s="1848"/>
      <c r="BE540" s="1848"/>
      <c r="BF540" s="1848"/>
      <c r="BG540" s="1848"/>
      <c r="BH540" s="1848"/>
      <c r="BI540" s="1848"/>
      <c r="BJ540" s="1848"/>
      <c r="BK540" s="1848"/>
      <c r="BL540" s="1848"/>
      <c r="BM540" s="1848"/>
      <c r="BN540" s="1848"/>
      <c r="BO540" s="1848"/>
      <c r="BP540" s="1848"/>
      <c r="BQ540" s="1848"/>
      <c r="BR540" s="1848"/>
      <c r="BS540" s="1848"/>
      <c r="BT540" s="1848"/>
      <c r="BU540" s="1848"/>
      <c r="BV540" s="1848"/>
      <c r="BW540" s="1848"/>
      <c r="BX540" s="1848"/>
      <c r="BY540" s="1848"/>
      <c r="BZ540" s="1848"/>
      <c r="CA540" s="1848"/>
      <c r="CB540" s="1848"/>
      <c r="CC540" s="1848"/>
      <c r="CD540" s="1848"/>
      <c r="CE540" s="1848"/>
      <c r="CF540" s="1848"/>
      <c r="CG540" s="1848"/>
      <c r="CH540" s="1848"/>
      <c r="CJ540" s="1848"/>
      <c r="CK540" s="1848"/>
      <c r="CL540" s="1848"/>
      <c r="CM540" s="1848"/>
      <c r="CN540" s="1848"/>
      <c r="CO540" s="1848"/>
      <c r="CP540" s="1848"/>
      <c r="CQ540" s="1848"/>
    </row>
    <row r="541" spans="2:95">
      <c r="B541" s="1"/>
      <c r="C541" s="1848"/>
      <c r="D541" s="1"/>
      <c r="E541" s="1"/>
      <c r="F541" s="1848"/>
      <c r="G541" s="1"/>
      <c r="H541" s="1848"/>
      <c r="I541" s="1848"/>
      <c r="J541" s="1"/>
      <c r="K541" s="1848"/>
      <c r="L541" s="1848"/>
      <c r="M541" s="1848"/>
      <c r="N541" s="1848"/>
      <c r="O541" s="1848"/>
      <c r="P541" s="1848"/>
      <c r="Q541" s="1848"/>
      <c r="R541" s="1848"/>
      <c r="S541" s="1848"/>
      <c r="T541" s="1848"/>
      <c r="U541" s="1848"/>
      <c r="V541" s="1848"/>
      <c r="W541" s="1848"/>
      <c r="X541" s="1848"/>
      <c r="Y541" s="1848"/>
      <c r="Z541" s="1848"/>
      <c r="AA541" s="1848"/>
      <c r="AB541" s="1848"/>
      <c r="AC541" s="1848"/>
      <c r="AD541" s="1848"/>
      <c r="AE541" s="1848"/>
      <c r="AF541" s="1848"/>
      <c r="AG541" s="1848"/>
      <c r="AH541" s="1848"/>
      <c r="AI541" s="1848"/>
      <c r="AJ541" s="1848"/>
      <c r="AK541" s="1848"/>
      <c r="AL541" s="1848"/>
      <c r="AM541" s="1848"/>
      <c r="AN541" s="1848"/>
      <c r="AO541" s="1848"/>
      <c r="AP541" s="1848"/>
      <c r="AQ541" s="1848"/>
      <c r="AR541" s="1848"/>
      <c r="AS541" s="1848"/>
      <c r="AT541" s="1848"/>
      <c r="AU541" s="1848"/>
      <c r="AV541" s="1848"/>
      <c r="AW541" s="1848"/>
      <c r="AX541" s="1848"/>
      <c r="AY541" s="1848"/>
      <c r="AZ541" s="1848"/>
      <c r="BA541" s="1848"/>
      <c r="BB541" s="1848"/>
      <c r="BC541" s="1848"/>
      <c r="BD541" s="1848"/>
      <c r="BE541" s="1848"/>
      <c r="BF541" s="1848"/>
      <c r="BG541" s="1848"/>
      <c r="BH541" s="1848"/>
      <c r="BI541" s="1848"/>
      <c r="BJ541" s="1848"/>
      <c r="BK541" s="1848"/>
      <c r="BL541" s="1848"/>
      <c r="BM541" s="1848"/>
      <c r="BN541" s="1848"/>
      <c r="BO541" s="1848"/>
      <c r="BP541" s="1848"/>
      <c r="BQ541" s="1848"/>
      <c r="BR541" s="1848"/>
      <c r="BS541" s="1848"/>
      <c r="BT541" s="1848"/>
      <c r="BU541" s="1848"/>
      <c r="BV541" s="1848"/>
      <c r="BW541" s="1848"/>
      <c r="BX541" s="1848"/>
      <c r="BY541" s="1848"/>
      <c r="BZ541" s="1848"/>
      <c r="CA541" s="1848"/>
      <c r="CB541" s="1848"/>
      <c r="CC541" s="1848"/>
      <c r="CD541" s="1848"/>
      <c r="CE541" s="1848"/>
      <c r="CF541" s="1848"/>
      <c r="CG541" s="1848"/>
      <c r="CH541" s="1848"/>
      <c r="CJ541" s="1848"/>
      <c r="CK541" s="1848"/>
      <c r="CL541" s="1848"/>
      <c r="CM541" s="1848"/>
      <c r="CN541" s="1848"/>
      <c r="CO541" s="1848"/>
      <c r="CP541" s="1848"/>
      <c r="CQ541" s="1848"/>
    </row>
    <row r="542" spans="2:95">
      <c r="B542" s="1"/>
      <c r="C542" s="1848"/>
      <c r="D542" s="1"/>
      <c r="E542" s="1"/>
      <c r="F542" s="1848"/>
      <c r="G542" s="1"/>
      <c r="H542" s="1848"/>
      <c r="I542" s="1848"/>
      <c r="J542" s="1"/>
      <c r="K542" s="1848"/>
      <c r="L542" s="1848"/>
      <c r="M542" s="1848"/>
      <c r="N542" s="1848"/>
      <c r="O542" s="1848"/>
      <c r="P542" s="1848"/>
      <c r="Q542" s="1848"/>
      <c r="R542" s="1848"/>
      <c r="S542" s="1848"/>
      <c r="T542" s="1848"/>
      <c r="U542" s="1848"/>
      <c r="V542" s="1848"/>
      <c r="W542" s="1848"/>
      <c r="X542" s="1848"/>
      <c r="Y542" s="1848"/>
      <c r="Z542" s="1848"/>
      <c r="AA542" s="1848"/>
      <c r="AB542" s="1848"/>
      <c r="AC542" s="1848"/>
      <c r="AD542" s="1848"/>
      <c r="AE542" s="1848"/>
      <c r="AF542" s="1848"/>
      <c r="AG542" s="1848"/>
      <c r="AH542" s="1848"/>
      <c r="AI542" s="1848"/>
      <c r="AJ542" s="1848"/>
      <c r="AK542" s="1848"/>
      <c r="AL542" s="1848"/>
      <c r="AM542" s="1848"/>
      <c r="AN542" s="1848"/>
      <c r="AO542" s="1848"/>
      <c r="AP542" s="1848"/>
      <c r="AQ542" s="1848"/>
      <c r="AR542" s="1848"/>
      <c r="AS542" s="1848"/>
      <c r="AT542" s="1848"/>
      <c r="AU542" s="1848"/>
      <c r="AV542" s="1848"/>
      <c r="AW542" s="1848"/>
      <c r="AX542" s="1848"/>
      <c r="AY542" s="1848"/>
      <c r="AZ542" s="1848"/>
      <c r="BA542" s="1848"/>
      <c r="BB542" s="1848"/>
      <c r="BC542" s="1848"/>
      <c r="BD542" s="1848"/>
      <c r="BE542" s="1848"/>
      <c r="BF542" s="1848"/>
      <c r="BG542" s="1848"/>
      <c r="BH542" s="1848"/>
      <c r="BI542" s="1848"/>
      <c r="BJ542" s="1848"/>
      <c r="BK542" s="1848"/>
      <c r="BL542" s="1848"/>
      <c r="BM542" s="1848"/>
      <c r="BN542" s="1848"/>
      <c r="BO542" s="1848"/>
      <c r="BP542" s="1848"/>
      <c r="BQ542" s="1848"/>
      <c r="BR542" s="1848"/>
      <c r="BS542" s="1848"/>
      <c r="BT542" s="1848"/>
      <c r="BU542" s="1848"/>
      <c r="BV542" s="1848"/>
      <c r="BW542" s="1848"/>
      <c r="BX542" s="1848"/>
      <c r="BY542" s="1848"/>
      <c r="BZ542" s="1848"/>
      <c r="CA542" s="1848"/>
      <c r="CB542" s="1848"/>
      <c r="CC542" s="1848"/>
      <c r="CD542" s="1848"/>
      <c r="CE542" s="1848"/>
      <c r="CF542" s="1848"/>
      <c r="CG542" s="1848"/>
      <c r="CH542" s="1848"/>
      <c r="CJ542" s="1848"/>
      <c r="CK542" s="1848"/>
      <c r="CL542" s="1848"/>
      <c r="CM542" s="1848"/>
      <c r="CN542" s="1848"/>
      <c r="CO542" s="1848"/>
      <c r="CP542" s="1848"/>
      <c r="CQ542" s="1848"/>
    </row>
    <row r="543" spans="2:95">
      <c r="B543" s="1"/>
      <c r="C543" s="1848"/>
      <c r="D543" s="1"/>
      <c r="E543" s="1"/>
      <c r="F543" s="1848"/>
      <c r="G543" s="1"/>
      <c r="H543" s="1848"/>
      <c r="I543" s="1848"/>
      <c r="J543" s="1"/>
      <c r="K543" s="1848"/>
      <c r="L543" s="1848"/>
      <c r="M543" s="1848"/>
      <c r="N543" s="1848"/>
      <c r="O543" s="1848"/>
      <c r="P543" s="1848"/>
      <c r="Q543" s="1848"/>
      <c r="R543" s="1848"/>
      <c r="S543" s="1848"/>
      <c r="T543" s="1848"/>
      <c r="U543" s="1848"/>
      <c r="V543" s="1848"/>
      <c r="W543" s="1848"/>
      <c r="X543" s="1848"/>
      <c r="Y543" s="1848"/>
      <c r="Z543" s="1848"/>
      <c r="AA543" s="1848"/>
      <c r="AB543" s="1848"/>
      <c r="AC543" s="1848"/>
      <c r="AD543" s="1848"/>
      <c r="AE543" s="1848"/>
      <c r="AF543" s="1848"/>
      <c r="AG543" s="1848"/>
      <c r="AH543" s="1848"/>
      <c r="AI543" s="1848"/>
      <c r="AJ543" s="1848"/>
      <c r="AK543" s="1848"/>
      <c r="AL543" s="1848"/>
      <c r="AM543" s="1848"/>
      <c r="AN543" s="1848"/>
      <c r="AO543" s="1848"/>
      <c r="AP543" s="1848"/>
      <c r="AQ543" s="1848"/>
      <c r="AR543" s="1848"/>
      <c r="AS543" s="1848"/>
      <c r="AT543" s="1848"/>
      <c r="AU543" s="1848"/>
      <c r="AV543" s="1848"/>
      <c r="AW543" s="1848"/>
      <c r="AX543" s="1848"/>
      <c r="AY543" s="1848"/>
      <c r="AZ543" s="1848"/>
      <c r="BA543" s="1848"/>
      <c r="BB543" s="1848"/>
      <c r="BC543" s="1848"/>
      <c r="BD543" s="1848"/>
      <c r="BE543" s="1848"/>
      <c r="BF543" s="1848"/>
      <c r="BG543" s="1848"/>
      <c r="BH543" s="1848"/>
      <c r="BI543" s="1848"/>
      <c r="BJ543" s="1848"/>
      <c r="BK543" s="1848"/>
      <c r="BL543" s="1848"/>
      <c r="BM543" s="1848"/>
      <c r="BN543" s="1848"/>
      <c r="BO543" s="1848"/>
      <c r="BP543" s="1848"/>
      <c r="BQ543" s="1848"/>
      <c r="BR543" s="1848"/>
      <c r="BS543" s="1848"/>
      <c r="BT543" s="1848"/>
      <c r="BU543" s="1848"/>
      <c r="BV543" s="1848"/>
      <c r="BW543" s="1848"/>
      <c r="BX543" s="1848"/>
      <c r="BY543" s="1848"/>
      <c r="BZ543" s="1848"/>
      <c r="CA543" s="1848"/>
      <c r="CB543" s="1848"/>
      <c r="CC543" s="1848"/>
      <c r="CD543" s="1848"/>
      <c r="CE543" s="1848"/>
      <c r="CF543" s="1848"/>
      <c r="CG543" s="1848"/>
      <c r="CH543" s="1848"/>
      <c r="CJ543" s="1848"/>
      <c r="CK543" s="1848"/>
      <c r="CL543" s="1848"/>
      <c r="CM543" s="1848"/>
      <c r="CN543" s="1848"/>
      <c r="CO543" s="1848"/>
      <c r="CP543" s="1848"/>
      <c r="CQ543" s="1848"/>
    </row>
    <row r="544" spans="2:95">
      <c r="B544" s="1"/>
      <c r="C544" s="1848"/>
      <c r="D544" s="1"/>
      <c r="E544" s="1"/>
      <c r="F544" s="1848"/>
      <c r="G544" s="1"/>
      <c r="H544" s="1848"/>
      <c r="I544" s="1848"/>
      <c r="J544" s="1"/>
      <c r="K544" s="1848"/>
      <c r="L544" s="1848"/>
      <c r="M544" s="1848"/>
      <c r="N544" s="1848"/>
      <c r="O544" s="1848"/>
      <c r="P544" s="1848"/>
      <c r="Q544" s="1848"/>
      <c r="R544" s="1848"/>
      <c r="S544" s="1848"/>
      <c r="T544" s="1848"/>
      <c r="U544" s="1848"/>
      <c r="V544" s="1848"/>
      <c r="W544" s="1848"/>
      <c r="X544" s="1848"/>
      <c r="Y544" s="1848"/>
      <c r="Z544" s="1848"/>
      <c r="AA544" s="1848"/>
      <c r="AB544" s="1848"/>
      <c r="AC544" s="1848"/>
      <c r="AD544" s="1848"/>
      <c r="AE544" s="1848"/>
      <c r="AF544" s="1848"/>
      <c r="AG544" s="1848"/>
      <c r="AH544" s="1848"/>
      <c r="AI544" s="1848"/>
      <c r="AJ544" s="1848"/>
      <c r="AK544" s="1848"/>
      <c r="AL544" s="1848"/>
      <c r="AM544" s="1848"/>
      <c r="AN544" s="1848"/>
      <c r="AO544" s="1848"/>
      <c r="AP544" s="1848"/>
      <c r="AQ544" s="1848"/>
      <c r="AR544" s="1848"/>
      <c r="AS544" s="1848"/>
      <c r="AT544" s="1848"/>
      <c r="AU544" s="1848"/>
      <c r="AV544" s="1848"/>
      <c r="AW544" s="1848"/>
      <c r="AX544" s="1848"/>
      <c r="AY544" s="1848"/>
      <c r="AZ544" s="1848"/>
      <c r="BA544" s="1848"/>
      <c r="BB544" s="1848"/>
      <c r="BC544" s="1848"/>
      <c r="BD544" s="1848"/>
      <c r="BE544" s="1848"/>
      <c r="BF544" s="1848"/>
      <c r="BG544" s="1848"/>
      <c r="BH544" s="1848"/>
      <c r="BI544" s="1848"/>
      <c r="BJ544" s="1848"/>
      <c r="BK544" s="1848"/>
      <c r="BL544" s="1848"/>
      <c r="BM544" s="1848"/>
      <c r="BN544" s="1848"/>
      <c r="BO544" s="1848"/>
      <c r="BP544" s="1848"/>
      <c r="BQ544" s="1848"/>
      <c r="BR544" s="1848"/>
      <c r="BS544" s="1848"/>
      <c r="BT544" s="1848"/>
      <c r="BU544" s="1848"/>
      <c r="BV544" s="1848"/>
      <c r="BW544" s="1848"/>
      <c r="BX544" s="1848"/>
      <c r="BY544" s="1848"/>
      <c r="BZ544" s="1848"/>
      <c r="CA544" s="1848"/>
      <c r="CB544" s="1848"/>
      <c r="CC544" s="1848"/>
      <c r="CD544" s="1848"/>
      <c r="CE544" s="1848"/>
      <c r="CF544" s="1848"/>
      <c r="CG544" s="1848"/>
      <c r="CH544" s="1848"/>
      <c r="CJ544" s="1848"/>
      <c r="CK544" s="1848"/>
      <c r="CL544" s="1848"/>
      <c r="CM544" s="1848"/>
      <c r="CN544" s="1848"/>
      <c r="CO544" s="1848"/>
      <c r="CP544" s="1848"/>
      <c r="CQ544" s="1848"/>
    </row>
    <row r="545" spans="2:95">
      <c r="B545" s="1"/>
      <c r="C545" s="1848"/>
      <c r="D545" s="1"/>
      <c r="E545" s="1"/>
      <c r="F545" s="1848"/>
      <c r="G545" s="1"/>
      <c r="H545" s="1848"/>
      <c r="I545" s="1848"/>
      <c r="J545" s="1"/>
      <c r="K545" s="1848"/>
      <c r="L545" s="1848"/>
      <c r="M545" s="1848"/>
      <c r="N545" s="1848"/>
      <c r="O545" s="1848"/>
      <c r="P545" s="1848"/>
      <c r="Q545" s="1848"/>
      <c r="R545" s="1848"/>
      <c r="S545" s="1848"/>
      <c r="T545" s="1848"/>
      <c r="U545" s="1848"/>
      <c r="V545" s="1848"/>
      <c r="W545" s="1848"/>
      <c r="X545" s="1848"/>
      <c r="Y545" s="1848"/>
      <c r="Z545" s="1848"/>
      <c r="AA545" s="1848"/>
      <c r="AB545" s="1848"/>
      <c r="AC545" s="1848"/>
      <c r="AD545" s="1848"/>
      <c r="AE545" s="1848"/>
      <c r="AF545" s="1848"/>
      <c r="AG545" s="1848"/>
      <c r="AH545" s="1848"/>
      <c r="AI545" s="1848"/>
      <c r="AJ545" s="1848"/>
      <c r="AK545" s="1848"/>
      <c r="AL545" s="1848"/>
      <c r="AM545" s="1848"/>
      <c r="AN545" s="1848"/>
      <c r="AO545" s="1848"/>
      <c r="AP545" s="1848"/>
      <c r="AQ545" s="1848"/>
      <c r="AR545" s="1848"/>
      <c r="AS545" s="1848"/>
      <c r="AT545" s="1848"/>
      <c r="AU545" s="1848"/>
      <c r="AV545" s="1848"/>
      <c r="AW545" s="1848"/>
      <c r="AX545" s="1848"/>
      <c r="AY545" s="1848"/>
      <c r="AZ545" s="1848"/>
      <c r="BA545" s="1848"/>
      <c r="BB545" s="1848"/>
      <c r="BC545" s="1848"/>
      <c r="BD545" s="1848"/>
      <c r="BE545" s="1848"/>
      <c r="BF545" s="1848"/>
      <c r="BG545" s="1848"/>
      <c r="BH545" s="1848"/>
      <c r="BI545" s="1848"/>
      <c r="BJ545" s="1848"/>
      <c r="BK545" s="1848"/>
      <c r="BL545" s="1848"/>
      <c r="BM545" s="1848"/>
      <c r="BN545" s="1848"/>
      <c r="BO545" s="1848"/>
      <c r="BP545" s="1848"/>
      <c r="BQ545" s="1848"/>
      <c r="BR545" s="1848"/>
      <c r="BS545" s="1848"/>
      <c r="BT545" s="1848"/>
      <c r="BU545" s="1848"/>
      <c r="BV545" s="1848"/>
      <c r="BW545" s="1848"/>
      <c r="BX545" s="1848"/>
      <c r="BY545" s="1848"/>
      <c r="BZ545" s="1848"/>
      <c r="CA545" s="1848"/>
      <c r="CB545" s="1848"/>
      <c r="CC545" s="1848"/>
      <c r="CD545" s="1848"/>
      <c r="CE545" s="1848"/>
      <c r="CF545" s="1848"/>
      <c r="CG545" s="1848"/>
      <c r="CH545" s="1848"/>
      <c r="CJ545" s="1848"/>
      <c r="CK545" s="1848"/>
      <c r="CL545" s="1848"/>
      <c r="CM545" s="1848"/>
      <c r="CN545" s="1848"/>
      <c r="CO545" s="1848"/>
      <c r="CP545" s="1848"/>
      <c r="CQ545" s="1848"/>
    </row>
    <row r="546" spans="2:95">
      <c r="B546" s="1"/>
      <c r="C546" s="1848"/>
      <c r="D546" s="1"/>
      <c r="E546" s="1"/>
      <c r="F546" s="1848"/>
      <c r="G546" s="1"/>
      <c r="H546" s="1848"/>
      <c r="I546" s="1848"/>
      <c r="J546" s="1"/>
      <c r="K546" s="1848"/>
      <c r="L546" s="1848"/>
      <c r="M546" s="1848"/>
      <c r="N546" s="1848"/>
      <c r="O546" s="1848"/>
      <c r="P546" s="1848"/>
      <c r="Q546" s="1848"/>
      <c r="R546" s="1848"/>
      <c r="S546" s="1848"/>
      <c r="T546" s="1848"/>
      <c r="U546" s="1848"/>
      <c r="V546" s="1848"/>
      <c r="W546" s="1848"/>
      <c r="X546" s="1848"/>
      <c r="Y546" s="1848"/>
      <c r="Z546" s="1848"/>
      <c r="AA546" s="1848"/>
      <c r="AB546" s="1848"/>
      <c r="AC546" s="1848"/>
      <c r="AD546" s="1848"/>
      <c r="AE546" s="1848"/>
      <c r="AF546" s="1848"/>
      <c r="AG546" s="1848"/>
      <c r="AH546" s="1848"/>
      <c r="AI546" s="1848"/>
      <c r="AJ546" s="1848"/>
      <c r="AK546" s="1848"/>
      <c r="AL546" s="1848"/>
      <c r="AM546" s="1848"/>
      <c r="AN546" s="1848"/>
      <c r="AO546" s="1848"/>
      <c r="AP546" s="1848"/>
      <c r="AQ546" s="1848"/>
      <c r="AR546" s="1848"/>
      <c r="AS546" s="1848"/>
      <c r="AT546" s="1848"/>
      <c r="AU546" s="1848"/>
      <c r="AV546" s="1848"/>
      <c r="AW546" s="1848"/>
      <c r="AX546" s="1848"/>
      <c r="AY546" s="1848"/>
      <c r="AZ546" s="1848"/>
      <c r="BA546" s="1848"/>
      <c r="BB546" s="1848"/>
      <c r="BC546" s="1848"/>
      <c r="BD546" s="1848"/>
      <c r="BE546" s="1848"/>
      <c r="BF546" s="1848"/>
      <c r="BG546" s="1848"/>
      <c r="BH546" s="1848"/>
      <c r="BI546" s="1848"/>
      <c r="BJ546" s="1848"/>
      <c r="BK546" s="1848"/>
      <c r="BL546" s="1848"/>
      <c r="BM546" s="1848"/>
      <c r="BN546" s="1848"/>
      <c r="BO546" s="1848"/>
      <c r="BP546" s="1848"/>
      <c r="BQ546" s="1848"/>
      <c r="BR546" s="1848"/>
      <c r="BS546" s="1848"/>
      <c r="BT546" s="1848"/>
      <c r="BU546" s="1848"/>
      <c r="BV546" s="1848"/>
      <c r="BW546" s="1848"/>
      <c r="BX546" s="1848"/>
      <c r="BY546" s="1848"/>
      <c r="BZ546" s="1848"/>
      <c r="CA546" s="1848"/>
      <c r="CB546" s="1848"/>
      <c r="CC546" s="1848"/>
      <c r="CD546" s="1848"/>
      <c r="CE546" s="1848"/>
      <c r="CF546" s="1848"/>
      <c r="CG546" s="1848"/>
      <c r="CH546" s="1848"/>
      <c r="CJ546" s="1848"/>
      <c r="CK546" s="1848"/>
      <c r="CL546" s="1848"/>
      <c r="CM546" s="1848"/>
      <c r="CN546" s="1848"/>
      <c r="CO546" s="1848"/>
      <c r="CP546" s="1848"/>
      <c r="CQ546" s="1848"/>
    </row>
    <row r="547" spans="2:95">
      <c r="B547" s="1"/>
      <c r="C547" s="1848"/>
      <c r="D547" s="1"/>
      <c r="E547" s="1"/>
      <c r="F547" s="1848"/>
      <c r="G547" s="1"/>
      <c r="H547" s="1848"/>
      <c r="I547" s="1848"/>
      <c r="J547" s="1"/>
      <c r="K547" s="1848"/>
      <c r="L547" s="1848"/>
      <c r="M547" s="1848"/>
      <c r="N547" s="1848"/>
      <c r="O547" s="1848"/>
      <c r="P547" s="1848"/>
      <c r="Q547" s="1848"/>
      <c r="R547" s="1848"/>
      <c r="S547" s="1848"/>
      <c r="T547" s="1848"/>
      <c r="U547" s="1848"/>
      <c r="V547" s="1848"/>
      <c r="W547" s="1848"/>
      <c r="X547" s="1848"/>
      <c r="Y547" s="1848"/>
      <c r="Z547" s="1848"/>
      <c r="AA547" s="1848"/>
      <c r="AB547" s="1848"/>
      <c r="AC547" s="1848"/>
      <c r="AD547" s="1848"/>
      <c r="AE547" s="1848"/>
      <c r="AF547" s="1848"/>
      <c r="AG547" s="1848"/>
      <c r="AH547" s="1848"/>
      <c r="AI547" s="1848"/>
      <c r="AJ547" s="1848"/>
      <c r="AK547" s="1848"/>
      <c r="AL547" s="1848"/>
      <c r="AM547" s="1848"/>
      <c r="AN547" s="1848"/>
      <c r="AO547" s="1848"/>
      <c r="AP547" s="1848"/>
      <c r="AQ547" s="1848"/>
      <c r="AR547" s="1848"/>
      <c r="AS547" s="1848"/>
      <c r="AT547" s="1848"/>
      <c r="AU547" s="1848"/>
      <c r="AV547" s="1848"/>
      <c r="AW547" s="1848"/>
      <c r="AX547" s="1848"/>
      <c r="AY547" s="1848"/>
      <c r="AZ547" s="1848"/>
      <c r="BA547" s="1848"/>
      <c r="BB547" s="1848"/>
      <c r="BC547" s="1848"/>
      <c r="BD547" s="1848"/>
      <c r="BE547" s="1848"/>
      <c r="BF547" s="1848"/>
      <c r="BG547" s="1848"/>
      <c r="BH547" s="1848"/>
      <c r="BI547" s="1848"/>
      <c r="BJ547" s="1848"/>
      <c r="BK547" s="1848"/>
      <c r="BL547" s="1848"/>
      <c r="BM547" s="1848"/>
      <c r="BN547" s="1848"/>
      <c r="BO547" s="1848"/>
      <c r="BP547" s="1848"/>
      <c r="BQ547" s="1848"/>
      <c r="BR547" s="1848"/>
      <c r="BS547" s="1848"/>
      <c r="BT547" s="1848"/>
      <c r="BU547" s="1848"/>
      <c r="BV547" s="1848"/>
      <c r="BW547" s="1848"/>
      <c r="BX547" s="1848"/>
      <c r="BY547" s="1848"/>
      <c r="BZ547" s="1848"/>
      <c r="CA547" s="1848"/>
      <c r="CB547" s="1848"/>
      <c r="CC547" s="1848"/>
      <c r="CD547" s="1848"/>
      <c r="CE547" s="1848"/>
      <c r="CF547" s="1848"/>
      <c r="CG547" s="1848"/>
      <c r="CH547" s="1848"/>
      <c r="CJ547" s="1848"/>
      <c r="CK547" s="1848"/>
      <c r="CL547" s="1848"/>
      <c r="CM547" s="1848"/>
      <c r="CN547" s="1848"/>
      <c r="CO547" s="1848"/>
      <c r="CP547" s="1848"/>
      <c r="CQ547" s="1848"/>
    </row>
    <row r="548" spans="2:95">
      <c r="B548" s="1"/>
      <c r="C548" s="1848"/>
      <c r="D548" s="1"/>
      <c r="E548" s="1"/>
      <c r="F548" s="1848"/>
      <c r="G548" s="1"/>
      <c r="H548" s="1848"/>
      <c r="I548" s="1848"/>
      <c r="J548" s="1"/>
      <c r="K548" s="1848"/>
      <c r="L548" s="1848"/>
      <c r="M548" s="1848"/>
      <c r="N548" s="1848"/>
      <c r="O548" s="1848"/>
      <c r="P548" s="1848"/>
      <c r="Q548" s="1848"/>
      <c r="R548" s="1848"/>
      <c r="S548" s="1848"/>
      <c r="T548" s="1848"/>
      <c r="U548" s="1848"/>
      <c r="V548" s="1848"/>
      <c r="W548" s="1848"/>
      <c r="X548" s="1848"/>
      <c r="Y548" s="1848"/>
      <c r="Z548" s="1848"/>
      <c r="AA548" s="1848"/>
      <c r="AB548" s="1848"/>
      <c r="AC548" s="1848"/>
      <c r="AD548" s="1848"/>
      <c r="AE548" s="1848"/>
      <c r="AF548" s="1848"/>
      <c r="AG548" s="1848"/>
      <c r="AH548" s="1848"/>
      <c r="AI548" s="1848"/>
      <c r="AJ548" s="1848"/>
      <c r="AK548" s="1848"/>
      <c r="AL548" s="1848"/>
      <c r="AM548" s="1848"/>
      <c r="AN548" s="1848"/>
      <c r="AO548" s="1848"/>
      <c r="AP548" s="1848"/>
      <c r="AQ548" s="1848"/>
      <c r="AR548" s="1848"/>
      <c r="AS548" s="1848"/>
      <c r="AT548" s="1848"/>
      <c r="AU548" s="1848"/>
      <c r="AV548" s="1848"/>
      <c r="AW548" s="1848"/>
      <c r="AX548" s="1848"/>
      <c r="AY548" s="1848"/>
      <c r="AZ548" s="1848"/>
      <c r="BA548" s="1848"/>
      <c r="BB548" s="1848"/>
      <c r="BC548" s="1848"/>
      <c r="BD548" s="1848"/>
      <c r="BE548" s="1848"/>
      <c r="BF548" s="1848"/>
      <c r="BG548" s="1848"/>
      <c r="BH548" s="1848"/>
      <c r="BI548" s="1848"/>
      <c r="BJ548" s="1848"/>
      <c r="BK548" s="1848"/>
      <c r="BL548" s="1848"/>
      <c r="BM548" s="1848"/>
      <c r="BN548" s="1848"/>
      <c r="BO548" s="1848"/>
      <c r="BP548" s="1848"/>
      <c r="BQ548" s="1848"/>
      <c r="BR548" s="1848"/>
      <c r="BS548" s="1848"/>
      <c r="BT548" s="1848"/>
      <c r="BU548" s="1848"/>
      <c r="BV548" s="1848"/>
      <c r="BW548" s="1848"/>
      <c r="BX548" s="1848"/>
      <c r="BY548" s="1848"/>
      <c r="BZ548" s="1848"/>
      <c r="CA548" s="1848"/>
      <c r="CB548" s="1848"/>
      <c r="CC548" s="1848"/>
      <c r="CD548" s="1848"/>
      <c r="CE548" s="1848"/>
      <c r="CF548" s="1848"/>
      <c r="CG548" s="1848"/>
      <c r="CH548" s="1848"/>
      <c r="CJ548" s="1848"/>
      <c r="CK548" s="1848"/>
      <c r="CL548" s="1848"/>
      <c r="CM548" s="1848"/>
      <c r="CN548" s="1848"/>
      <c r="CO548" s="1848"/>
      <c r="CP548" s="1848"/>
      <c r="CQ548" s="1848"/>
    </row>
    <row r="549" spans="2:95">
      <c r="B549" s="1"/>
      <c r="C549" s="1848"/>
      <c r="D549" s="1"/>
      <c r="E549" s="1"/>
      <c r="F549" s="1848"/>
      <c r="G549" s="1"/>
      <c r="H549" s="1848"/>
      <c r="I549" s="1848"/>
      <c r="J549" s="1"/>
      <c r="K549" s="1848"/>
      <c r="L549" s="1848"/>
      <c r="M549" s="1848"/>
      <c r="N549" s="1848"/>
      <c r="O549" s="1848"/>
      <c r="P549" s="1848"/>
      <c r="Q549" s="1848"/>
      <c r="R549" s="1848"/>
      <c r="S549" s="1848"/>
      <c r="T549" s="1848"/>
      <c r="U549" s="1848"/>
      <c r="V549" s="1848"/>
      <c r="W549" s="1848"/>
      <c r="X549" s="1848"/>
      <c r="Y549" s="1848"/>
      <c r="Z549" s="1848"/>
      <c r="AA549" s="1848"/>
      <c r="AB549" s="1848"/>
      <c r="AC549" s="1848"/>
      <c r="AD549" s="1848"/>
      <c r="AE549" s="1848"/>
      <c r="AF549" s="1848"/>
      <c r="AG549" s="1848"/>
      <c r="AH549" s="1848"/>
      <c r="AI549" s="1848"/>
      <c r="AJ549" s="1848"/>
      <c r="AK549" s="1848"/>
      <c r="AL549" s="1848"/>
      <c r="AM549" s="1848"/>
      <c r="AN549" s="1848"/>
      <c r="AO549" s="1848"/>
      <c r="AP549" s="1848"/>
      <c r="AQ549" s="1848"/>
      <c r="AR549" s="1848"/>
      <c r="AS549" s="1848"/>
      <c r="AT549" s="1848"/>
      <c r="AU549" s="1848"/>
      <c r="AV549" s="1848"/>
      <c r="AW549" s="1848"/>
      <c r="AX549" s="1848"/>
      <c r="AY549" s="1848"/>
      <c r="AZ549" s="1848"/>
      <c r="BA549" s="1848"/>
      <c r="BB549" s="1848"/>
      <c r="BC549" s="1848"/>
      <c r="BD549" s="1848"/>
      <c r="BE549" s="1848"/>
      <c r="BF549" s="1848"/>
      <c r="BG549" s="1848"/>
      <c r="BH549" s="1848"/>
      <c r="BI549" s="1848"/>
      <c r="BJ549" s="1848"/>
      <c r="BK549" s="1848"/>
      <c r="BL549" s="1848"/>
      <c r="BM549" s="1848"/>
      <c r="BN549" s="1848"/>
      <c r="BO549" s="1848"/>
      <c r="BP549" s="1848"/>
      <c r="BQ549" s="1848"/>
      <c r="BR549" s="1848"/>
      <c r="BS549" s="1848"/>
      <c r="BT549" s="1848"/>
      <c r="BU549" s="1848"/>
      <c r="BV549" s="1848"/>
      <c r="BW549" s="1848"/>
      <c r="BX549" s="1848"/>
      <c r="BY549" s="1848"/>
      <c r="BZ549" s="1848"/>
      <c r="CA549" s="1848"/>
      <c r="CB549" s="1848"/>
      <c r="CC549" s="1848"/>
      <c r="CD549" s="1848"/>
      <c r="CE549" s="1848"/>
      <c r="CF549" s="1848"/>
      <c r="CG549" s="1848"/>
      <c r="CH549" s="1848"/>
      <c r="CJ549" s="1848"/>
      <c r="CK549" s="1848"/>
      <c r="CL549" s="1848"/>
      <c r="CM549" s="1848"/>
      <c r="CN549" s="1848"/>
      <c r="CO549" s="1848"/>
      <c r="CP549" s="1848"/>
      <c r="CQ549" s="1848"/>
    </row>
    <row r="550" spans="2:95">
      <c r="B550" s="1"/>
      <c r="C550" s="1848"/>
      <c r="D550" s="1"/>
      <c r="E550" s="1"/>
      <c r="F550" s="1848"/>
      <c r="G550" s="1"/>
      <c r="H550" s="1848"/>
      <c r="I550" s="1848"/>
      <c r="J550" s="1"/>
      <c r="K550" s="1848"/>
      <c r="L550" s="1848"/>
      <c r="M550" s="1848"/>
      <c r="N550" s="1848"/>
      <c r="O550" s="1848"/>
      <c r="P550" s="1848"/>
      <c r="Q550" s="1848"/>
      <c r="R550" s="1848"/>
      <c r="S550" s="1848"/>
      <c r="T550" s="1848"/>
      <c r="U550" s="1848"/>
      <c r="V550" s="1848"/>
      <c r="W550" s="1848"/>
      <c r="X550" s="1848"/>
      <c r="Y550" s="1848"/>
      <c r="Z550" s="1848"/>
      <c r="AA550" s="1848"/>
      <c r="AB550" s="1848"/>
      <c r="AC550" s="1848"/>
      <c r="AD550" s="1848"/>
      <c r="AE550" s="1848"/>
      <c r="AF550" s="1848"/>
      <c r="AG550" s="1848"/>
      <c r="AH550" s="1848"/>
      <c r="AI550" s="1848"/>
      <c r="AJ550" s="1848"/>
      <c r="AK550" s="1848"/>
      <c r="AL550" s="1848"/>
      <c r="AM550" s="1848"/>
      <c r="AN550" s="1848"/>
      <c r="AO550" s="1848"/>
      <c r="AP550" s="1848"/>
      <c r="AQ550" s="1848"/>
      <c r="AR550" s="1848"/>
      <c r="AS550" s="1848"/>
      <c r="AT550" s="1848"/>
      <c r="AU550" s="1848"/>
      <c r="AV550" s="1848"/>
      <c r="AW550" s="1848"/>
      <c r="AX550" s="1848"/>
      <c r="AY550" s="1848"/>
      <c r="AZ550" s="1848"/>
      <c r="BA550" s="1848"/>
      <c r="BB550" s="1848"/>
      <c r="BC550" s="1848"/>
      <c r="BD550" s="1848"/>
      <c r="BE550" s="1848"/>
      <c r="BF550" s="1848"/>
      <c r="BG550" s="1848"/>
      <c r="BH550" s="1848"/>
      <c r="BI550" s="1848"/>
      <c r="BJ550" s="1848"/>
      <c r="BK550" s="1848"/>
      <c r="BL550" s="1848"/>
      <c r="BM550" s="1848"/>
      <c r="BN550" s="1848"/>
      <c r="BO550" s="1848"/>
      <c r="BP550" s="1848"/>
      <c r="BQ550" s="1848"/>
      <c r="BR550" s="1848"/>
      <c r="BS550" s="1848"/>
      <c r="BT550" s="1848"/>
      <c r="BU550" s="1848"/>
      <c r="BV550" s="1848"/>
      <c r="BW550" s="1848"/>
      <c r="BX550" s="1848"/>
      <c r="BY550" s="1848"/>
      <c r="BZ550" s="1848"/>
      <c r="CA550" s="1848"/>
      <c r="CB550" s="1848"/>
      <c r="CC550" s="1848"/>
      <c r="CD550" s="1848"/>
      <c r="CE550" s="1848"/>
      <c r="CF550" s="1848"/>
      <c r="CG550" s="1848"/>
      <c r="CH550" s="1848"/>
      <c r="CJ550" s="1848"/>
      <c r="CK550" s="1848"/>
      <c r="CL550" s="1848"/>
      <c r="CM550" s="1848"/>
      <c r="CN550" s="1848"/>
      <c r="CO550" s="1848"/>
      <c r="CP550" s="1848"/>
      <c r="CQ550" s="1848"/>
    </row>
    <row r="551" spans="2:95">
      <c r="B551" s="1"/>
      <c r="C551" s="1848"/>
      <c r="D551" s="1"/>
      <c r="E551" s="1"/>
      <c r="F551" s="1848"/>
      <c r="G551" s="1"/>
      <c r="H551" s="1848"/>
      <c r="I551" s="1848"/>
      <c r="J551" s="1"/>
      <c r="K551" s="1848"/>
      <c r="L551" s="1848"/>
      <c r="M551" s="1848"/>
      <c r="N551" s="1848"/>
      <c r="O551" s="1848"/>
      <c r="P551" s="1848"/>
      <c r="Q551" s="1848"/>
      <c r="R551" s="1848"/>
      <c r="S551" s="1848"/>
      <c r="T551" s="1848"/>
      <c r="U551" s="1848"/>
      <c r="V551" s="1848"/>
      <c r="W551" s="1848"/>
      <c r="X551" s="1848"/>
      <c r="Y551" s="1848"/>
      <c r="Z551" s="1848"/>
      <c r="AA551" s="1848"/>
      <c r="AB551" s="1848"/>
      <c r="AC551" s="1848"/>
      <c r="AD551" s="1848"/>
      <c r="AE551" s="1848"/>
      <c r="AF551" s="1848"/>
      <c r="AG551" s="1848"/>
      <c r="AH551" s="1848"/>
      <c r="AI551" s="1848"/>
      <c r="AJ551" s="1848"/>
      <c r="AK551" s="1848"/>
      <c r="AL551" s="1848"/>
      <c r="AM551" s="1848"/>
      <c r="AN551" s="1848"/>
      <c r="AO551" s="1848"/>
      <c r="AP551" s="1848"/>
      <c r="AQ551" s="1848"/>
      <c r="AR551" s="1848"/>
      <c r="AS551" s="1848"/>
      <c r="AT551" s="1848"/>
      <c r="AU551" s="1848"/>
      <c r="AV551" s="1848"/>
      <c r="AW551" s="1848"/>
      <c r="AX551" s="1848"/>
      <c r="AY551" s="1848"/>
      <c r="AZ551" s="1848"/>
      <c r="BA551" s="1848"/>
      <c r="BB551" s="1848"/>
      <c r="BC551" s="1848"/>
      <c r="BD551" s="1848"/>
      <c r="BE551" s="1848"/>
      <c r="BF551" s="1848"/>
      <c r="BG551" s="1848"/>
      <c r="BH551" s="1848"/>
      <c r="BI551" s="1848"/>
      <c r="BJ551" s="1848"/>
      <c r="BK551" s="1848"/>
      <c r="BL551" s="1848"/>
      <c r="BM551" s="1848"/>
      <c r="BN551" s="1848"/>
      <c r="BO551" s="1848"/>
      <c r="BP551" s="1848"/>
      <c r="BQ551" s="1848"/>
      <c r="BR551" s="1848"/>
      <c r="BS551" s="1848"/>
      <c r="BT551" s="1848"/>
      <c r="BU551" s="1848"/>
      <c r="BV551" s="1848"/>
      <c r="BW551" s="1848"/>
      <c r="BX551" s="1848"/>
      <c r="BY551" s="1848"/>
      <c r="BZ551" s="1848"/>
      <c r="CA551" s="1848"/>
      <c r="CB551" s="1848"/>
      <c r="CC551" s="1848"/>
      <c r="CD551" s="1848"/>
      <c r="CE551" s="1848"/>
      <c r="CF551" s="1848"/>
      <c r="CG551" s="1848"/>
      <c r="CH551" s="1848"/>
      <c r="CJ551" s="1848"/>
      <c r="CK551" s="1848"/>
      <c r="CL551" s="1848"/>
      <c r="CM551" s="1848"/>
      <c r="CN551" s="1848"/>
      <c r="CO551" s="1848"/>
      <c r="CP551" s="1848"/>
      <c r="CQ551" s="1848"/>
    </row>
    <row r="552" spans="2:95">
      <c r="B552" s="1"/>
      <c r="C552" s="1848"/>
      <c r="D552" s="1"/>
      <c r="E552" s="1"/>
      <c r="F552" s="1848"/>
      <c r="G552" s="1"/>
      <c r="H552" s="1848"/>
      <c r="I552" s="1848"/>
      <c r="J552" s="1"/>
      <c r="K552" s="1848"/>
      <c r="L552" s="1848"/>
      <c r="M552" s="1848"/>
      <c r="N552" s="1848"/>
      <c r="O552" s="1848"/>
      <c r="P552" s="1848"/>
      <c r="Q552" s="1848"/>
      <c r="R552" s="1848"/>
      <c r="S552" s="1848"/>
      <c r="T552" s="1848"/>
      <c r="U552" s="1848"/>
      <c r="V552" s="1848"/>
      <c r="W552" s="1848"/>
      <c r="X552" s="1848"/>
      <c r="Y552" s="1848"/>
      <c r="Z552" s="1848"/>
      <c r="AA552" s="1848"/>
      <c r="AB552" s="1848"/>
      <c r="AC552" s="1848"/>
      <c r="AD552" s="1848"/>
      <c r="AE552" s="1848"/>
      <c r="AF552" s="1848"/>
      <c r="AG552" s="1848"/>
      <c r="AH552" s="1848"/>
      <c r="AI552" s="1848"/>
      <c r="AJ552" s="1848"/>
      <c r="AK552" s="1848"/>
      <c r="AL552" s="1848"/>
      <c r="AM552" s="1848"/>
      <c r="AN552" s="1848"/>
      <c r="AO552" s="1848"/>
      <c r="AP552" s="1848"/>
      <c r="AQ552" s="1848"/>
      <c r="AR552" s="1848"/>
      <c r="AS552" s="1848"/>
      <c r="AT552" s="1848"/>
      <c r="AU552" s="1848"/>
      <c r="AV552" s="1848"/>
      <c r="AW552" s="1848"/>
      <c r="AX552" s="1848"/>
      <c r="AY552" s="1848"/>
      <c r="AZ552" s="1848"/>
      <c r="BA552" s="1848"/>
      <c r="BB552" s="1848"/>
      <c r="BC552" s="1848"/>
      <c r="BD552" s="1848"/>
      <c r="BE552" s="1848"/>
      <c r="BF552" s="1848"/>
      <c r="BG552" s="1848"/>
      <c r="BH552" s="1848"/>
      <c r="BI552" s="1848"/>
      <c r="BJ552" s="1848"/>
      <c r="BK552" s="1848"/>
      <c r="BL552" s="1848"/>
      <c r="BM552" s="1848"/>
      <c r="BN552" s="1848"/>
      <c r="BO552" s="1848"/>
      <c r="BP552" s="1848"/>
      <c r="BQ552" s="1848"/>
      <c r="BR552" s="1848"/>
      <c r="BS552" s="1848"/>
      <c r="BT552" s="1848"/>
      <c r="BU552" s="1848"/>
      <c r="BV552" s="1848"/>
      <c r="BW552" s="1848"/>
      <c r="BX552" s="1848"/>
      <c r="BY552" s="1848"/>
      <c r="BZ552" s="1848"/>
      <c r="CA552" s="1848"/>
      <c r="CB552" s="1848"/>
      <c r="CC552" s="1848"/>
      <c r="CD552" s="1848"/>
      <c r="CE552" s="1848"/>
      <c r="CF552" s="1848"/>
      <c r="CG552" s="1848"/>
      <c r="CH552" s="1848"/>
      <c r="CJ552" s="1848"/>
      <c r="CK552" s="1848"/>
      <c r="CL552" s="1848"/>
      <c r="CM552" s="1848"/>
      <c r="CN552" s="1848"/>
      <c r="CO552" s="1848"/>
      <c r="CP552" s="1848"/>
      <c r="CQ552" s="1848"/>
    </row>
    <row r="553" spans="2:95">
      <c r="B553" s="1"/>
      <c r="C553" s="1848"/>
      <c r="D553" s="1"/>
      <c r="E553" s="1"/>
      <c r="F553" s="1848"/>
      <c r="G553" s="1"/>
      <c r="H553" s="1848"/>
      <c r="I553" s="1848"/>
      <c r="J553" s="1"/>
      <c r="K553" s="1848"/>
      <c r="L553" s="1848"/>
      <c r="M553" s="1848"/>
      <c r="N553" s="1848"/>
      <c r="O553" s="1848"/>
      <c r="P553" s="1848"/>
      <c r="Q553" s="1848"/>
      <c r="R553" s="1848"/>
      <c r="S553" s="1848"/>
      <c r="T553" s="1848"/>
      <c r="U553" s="1848"/>
      <c r="V553" s="1848"/>
      <c r="W553" s="1848"/>
      <c r="X553" s="1848"/>
      <c r="Y553" s="1848"/>
      <c r="Z553" s="1848"/>
      <c r="AA553" s="1848"/>
      <c r="AB553" s="1848"/>
      <c r="AC553" s="1848"/>
      <c r="AD553" s="1848"/>
      <c r="AE553" s="1848"/>
      <c r="AF553" s="1848"/>
      <c r="AG553" s="1848"/>
      <c r="AH553" s="1848"/>
      <c r="AI553" s="1848"/>
      <c r="AJ553" s="1848"/>
      <c r="AK553" s="1848"/>
      <c r="AL553" s="1848"/>
      <c r="AM553" s="1848"/>
      <c r="AN553" s="1848"/>
      <c r="AO553" s="1848"/>
      <c r="AP553" s="1848"/>
      <c r="AQ553" s="1848"/>
      <c r="AR553" s="1848"/>
      <c r="AS553" s="1848"/>
      <c r="AT553" s="1848"/>
      <c r="AU553" s="1848"/>
      <c r="AV553" s="1848"/>
      <c r="AW553" s="1848"/>
      <c r="AX553" s="1848"/>
      <c r="AY553" s="1848"/>
      <c r="AZ553" s="1848"/>
      <c r="BA553" s="1848"/>
      <c r="BB553" s="1848"/>
      <c r="BC553" s="1848"/>
      <c r="BD553" s="1848"/>
      <c r="BE553" s="1848"/>
      <c r="BF553" s="1848"/>
      <c r="BG553" s="1848"/>
      <c r="BH553" s="1848"/>
      <c r="BI553" s="1848"/>
      <c r="BJ553" s="1848"/>
      <c r="BK553" s="1848"/>
      <c r="BL553" s="1848"/>
      <c r="BM553" s="1848"/>
      <c r="BN553" s="1848"/>
      <c r="BO553" s="1848"/>
      <c r="BP553" s="1848"/>
      <c r="BQ553" s="1848"/>
      <c r="BR553" s="1848"/>
      <c r="BS553" s="1848"/>
      <c r="BT553" s="1848"/>
      <c r="BU553" s="1848"/>
      <c r="BV553" s="1848"/>
      <c r="BW553" s="1848"/>
      <c r="BX553" s="1848"/>
      <c r="BY553" s="1848"/>
      <c r="BZ553" s="1848"/>
      <c r="CA553" s="1848"/>
      <c r="CB553" s="1848"/>
      <c r="CC553" s="1848"/>
      <c r="CD553" s="1848"/>
      <c r="CE553" s="1848"/>
      <c r="CF553" s="1848"/>
      <c r="CG553" s="1848"/>
      <c r="CH553" s="1848"/>
      <c r="CJ553" s="1848"/>
      <c r="CK553" s="1848"/>
      <c r="CL553" s="1848"/>
      <c r="CM553" s="1848"/>
      <c r="CN553" s="1848"/>
      <c r="CO553" s="1848"/>
      <c r="CP553" s="1848"/>
      <c r="CQ553" s="1848"/>
    </row>
    <row r="554" spans="2:95">
      <c r="B554" s="1"/>
      <c r="C554" s="1848"/>
      <c r="D554" s="1"/>
      <c r="E554" s="1"/>
      <c r="F554" s="1848"/>
      <c r="G554" s="1"/>
      <c r="H554" s="1848"/>
      <c r="I554" s="1848"/>
      <c r="J554" s="1"/>
      <c r="K554" s="1848"/>
      <c r="L554" s="1848"/>
      <c r="M554" s="1848"/>
      <c r="N554" s="1848"/>
      <c r="O554" s="1848"/>
      <c r="P554" s="1848"/>
      <c r="Q554" s="1848"/>
      <c r="R554" s="1848"/>
      <c r="S554" s="1848"/>
      <c r="T554" s="1848"/>
      <c r="U554" s="1848"/>
      <c r="V554" s="1848"/>
      <c r="W554" s="1848"/>
      <c r="X554" s="1848"/>
      <c r="Y554" s="1848"/>
      <c r="Z554" s="1848"/>
      <c r="AA554" s="1848"/>
      <c r="AB554" s="1848"/>
      <c r="AC554" s="1848"/>
      <c r="AD554" s="1848"/>
      <c r="AE554" s="1848"/>
      <c r="AF554" s="1848"/>
      <c r="AG554" s="1848"/>
      <c r="AH554" s="1848"/>
      <c r="AI554" s="1848"/>
      <c r="AJ554" s="1848"/>
      <c r="AK554" s="1848"/>
      <c r="AL554" s="1848"/>
      <c r="AM554" s="1848"/>
      <c r="AN554" s="1848"/>
      <c r="AO554" s="1848"/>
      <c r="AP554" s="1848"/>
      <c r="AQ554" s="1848"/>
      <c r="AR554" s="1848"/>
      <c r="AS554" s="1848"/>
      <c r="AT554" s="1848"/>
      <c r="AU554" s="1848"/>
      <c r="AV554" s="1848"/>
      <c r="AW554" s="1848"/>
      <c r="AX554" s="1848"/>
      <c r="AY554" s="1848"/>
      <c r="AZ554" s="1848"/>
      <c r="BA554" s="1848"/>
      <c r="BB554" s="1848"/>
      <c r="BC554" s="1848"/>
      <c r="BD554" s="1848"/>
      <c r="BE554" s="1848"/>
      <c r="BF554" s="1848"/>
      <c r="BG554" s="1848"/>
      <c r="BH554" s="1848"/>
      <c r="BI554" s="1848"/>
      <c r="BJ554" s="1848"/>
      <c r="BK554" s="1848"/>
      <c r="BL554" s="1848"/>
      <c r="BM554" s="1848"/>
      <c r="BN554" s="1848"/>
      <c r="BO554" s="1848"/>
      <c r="BP554" s="1848"/>
      <c r="BQ554" s="1848"/>
      <c r="BR554" s="1848"/>
      <c r="BS554" s="1848"/>
      <c r="BT554" s="1848"/>
      <c r="BU554" s="1848"/>
      <c r="BV554" s="1848"/>
      <c r="BW554" s="1848"/>
      <c r="BX554" s="1848"/>
      <c r="BY554" s="1848"/>
      <c r="BZ554" s="1848"/>
      <c r="CA554" s="1848"/>
      <c r="CB554" s="1848"/>
      <c r="CC554" s="1848"/>
      <c r="CD554" s="1848"/>
      <c r="CE554" s="1848"/>
      <c r="CF554" s="1848"/>
      <c r="CG554" s="1848"/>
      <c r="CH554" s="1848"/>
      <c r="CJ554" s="1848"/>
      <c r="CK554" s="1848"/>
      <c r="CL554" s="1848"/>
      <c r="CM554" s="1848"/>
      <c r="CN554" s="1848"/>
      <c r="CO554" s="1848"/>
      <c r="CP554" s="1848"/>
      <c r="CQ554" s="1848"/>
    </row>
    <row r="555" spans="2:95">
      <c r="B555" s="1"/>
      <c r="C555" s="1848"/>
      <c r="D555" s="1"/>
      <c r="E555" s="1"/>
      <c r="F555" s="1848"/>
      <c r="G555" s="1"/>
      <c r="H555" s="1848"/>
      <c r="I555" s="1848"/>
      <c r="J555" s="1"/>
      <c r="K555" s="1848"/>
      <c r="L555" s="1848"/>
      <c r="M555" s="1848"/>
      <c r="N555" s="1848"/>
      <c r="O555" s="1848"/>
      <c r="P555" s="1848"/>
      <c r="Q555" s="1848"/>
      <c r="R555" s="1848"/>
      <c r="S555" s="1848"/>
      <c r="T555" s="1848"/>
      <c r="U555" s="1848"/>
      <c r="V555" s="1848"/>
      <c r="W555" s="1848"/>
      <c r="X555" s="1848"/>
      <c r="Y555" s="1848"/>
      <c r="Z555" s="1848"/>
      <c r="AA555" s="1848"/>
      <c r="AB555" s="1848"/>
      <c r="AC555" s="1848"/>
      <c r="AD555" s="1848"/>
      <c r="AE555" s="1848"/>
      <c r="AF555" s="1848"/>
      <c r="AG555" s="1848"/>
      <c r="AH555" s="1848"/>
      <c r="AI555" s="1848"/>
      <c r="AJ555" s="1848"/>
      <c r="AK555" s="1848"/>
      <c r="AL555" s="1848"/>
      <c r="AM555" s="1848"/>
      <c r="AN555" s="1848"/>
      <c r="AO555" s="1848"/>
      <c r="AP555" s="1848"/>
      <c r="AQ555" s="1848"/>
      <c r="AR555" s="1848"/>
      <c r="AS555" s="1848"/>
      <c r="AT555" s="1848"/>
      <c r="AU555" s="1848"/>
      <c r="AV555" s="1848"/>
      <c r="AW555" s="1848"/>
      <c r="AX555" s="1848"/>
      <c r="AY555" s="1848"/>
      <c r="AZ555" s="1848"/>
      <c r="BA555" s="1848"/>
      <c r="BB555" s="1848"/>
      <c r="BC555" s="1848"/>
      <c r="BD555" s="1848"/>
      <c r="BE555" s="1848"/>
      <c r="BF555" s="1848"/>
      <c r="BG555" s="1848"/>
      <c r="BH555" s="1848"/>
      <c r="BI555" s="1848"/>
      <c r="BJ555" s="1848"/>
      <c r="BK555" s="1848"/>
      <c r="BL555" s="1848"/>
      <c r="BM555" s="1848"/>
      <c r="BN555" s="1848"/>
      <c r="BO555" s="1848"/>
      <c r="BP555" s="1848"/>
      <c r="BQ555" s="1848"/>
      <c r="BR555" s="1848"/>
      <c r="BS555" s="1848"/>
      <c r="BT555" s="1848"/>
      <c r="BU555" s="1848"/>
      <c r="BV555" s="1848"/>
      <c r="BW555" s="1848"/>
      <c r="BX555" s="1848"/>
      <c r="BY555" s="1848"/>
      <c r="BZ555" s="1848"/>
      <c r="CA555" s="1848"/>
      <c r="CB555" s="1848"/>
      <c r="CC555" s="1848"/>
      <c r="CD555" s="1848"/>
      <c r="CE555" s="1848"/>
      <c r="CF555" s="1848"/>
      <c r="CG555" s="1848"/>
      <c r="CH555" s="1848"/>
      <c r="CJ555" s="1848"/>
      <c r="CK555" s="1848"/>
      <c r="CL555" s="1848"/>
      <c r="CM555" s="1848"/>
      <c r="CN555" s="1848"/>
      <c r="CO555" s="1848"/>
      <c r="CP555" s="1848"/>
      <c r="CQ555" s="1848"/>
    </row>
    <row r="556" spans="2:95">
      <c r="B556" s="1"/>
      <c r="C556" s="1848"/>
      <c r="D556" s="1"/>
      <c r="E556" s="1"/>
      <c r="F556" s="1848"/>
      <c r="G556" s="1"/>
      <c r="H556" s="1848"/>
      <c r="I556" s="1848"/>
      <c r="J556" s="1"/>
      <c r="K556" s="1848"/>
      <c r="L556" s="1848"/>
      <c r="M556" s="1848"/>
      <c r="N556" s="1848"/>
      <c r="O556" s="1848"/>
      <c r="P556" s="1848"/>
      <c r="Q556" s="1848"/>
      <c r="R556" s="1848"/>
      <c r="S556" s="1848"/>
      <c r="T556" s="1848"/>
      <c r="U556" s="1848"/>
      <c r="V556" s="1848"/>
      <c r="W556" s="1848"/>
      <c r="X556" s="1848"/>
      <c r="Y556" s="1848"/>
      <c r="Z556" s="1848"/>
      <c r="AA556" s="1848"/>
      <c r="AB556" s="1848"/>
      <c r="AC556" s="1848"/>
      <c r="AD556" s="1848"/>
      <c r="AE556" s="1848"/>
      <c r="AF556" s="1848"/>
      <c r="AG556" s="1848"/>
      <c r="AH556" s="1848"/>
      <c r="AI556" s="1848"/>
      <c r="AJ556" s="1848"/>
      <c r="AK556" s="1848"/>
      <c r="AL556" s="1848"/>
      <c r="AM556" s="1848"/>
      <c r="AN556" s="1848"/>
      <c r="AO556" s="1848"/>
      <c r="AP556" s="1848"/>
      <c r="AQ556" s="1848"/>
      <c r="AR556" s="1848"/>
      <c r="AS556" s="1848"/>
      <c r="AT556" s="1848"/>
      <c r="AU556" s="1848"/>
      <c r="AV556" s="1848"/>
      <c r="AW556" s="1848"/>
      <c r="AX556" s="1848"/>
      <c r="AY556" s="1848"/>
      <c r="AZ556" s="1848"/>
      <c r="BA556" s="1848"/>
      <c r="BB556" s="1848"/>
      <c r="BC556" s="1848"/>
      <c r="BD556" s="1848"/>
      <c r="BE556" s="1848"/>
      <c r="BF556" s="1848"/>
      <c r="BG556" s="1848"/>
      <c r="BH556" s="1848"/>
      <c r="BI556" s="1848"/>
      <c r="BJ556" s="1848"/>
      <c r="BK556" s="1848"/>
      <c r="BL556" s="1848"/>
      <c r="BM556" s="1848"/>
      <c r="BN556" s="1848"/>
      <c r="BO556" s="1848"/>
      <c r="BP556" s="1848"/>
      <c r="BQ556" s="1848"/>
      <c r="BR556" s="1848"/>
      <c r="BS556" s="1848"/>
      <c r="BT556" s="1848"/>
      <c r="BU556" s="1848"/>
      <c r="BV556" s="1848"/>
      <c r="BW556" s="1848"/>
      <c r="BX556" s="1848"/>
      <c r="BY556" s="1848"/>
      <c r="BZ556" s="1848"/>
      <c r="CA556" s="1848"/>
      <c r="CB556" s="1848"/>
      <c r="CC556" s="1848"/>
      <c r="CD556" s="1848"/>
      <c r="CE556" s="1848"/>
      <c r="CF556" s="1848"/>
      <c r="CG556" s="1848"/>
      <c r="CH556" s="1848"/>
      <c r="CJ556" s="1848"/>
      <c r="CK556" s="1848"/>
      <c r="CL556" s="1848"/>
      <c r="CM556" s="1848"/>
      <c r="CN556" s="1848"/>
      <c r="CO556" s="1848"/>
      <c r="CP556" s="1848"/>
      <c r="CQ556" s="1848"/>
    </row>
    <row r="557" spans="2:95">
      <c r="B557" s="1"/>
      <c r="C557" s="1848"/>
      <c r="D557" s="1"/>
      <c r="E557" s="1"/>
      <c r="F557" s="1848"/>
      <c r="G557" s="1"/>
      <c r="H557" s="1848"/>
      <c r="I557" s="1848"/>
      <c r="J557" s="1"/>
      <c r="K557" s="1848"/>
      <c r="L557" s="1848"/>
      <c r="M557" s="1848"/>
      <c r="N557" s="1848"/>
      <c r="O557" s="1848"/>
      <c r="P557" s="1848"/>
      <c r="Q557" s="1848"/>
      <c r="R557" s="1848"/>
      <c r="S557" s="1848"/>
      <c r="T557" s="1848"/>
      <c r="U557" s="1848"/>
      <c r="V557" s="1848"/>
      <c r="W557" s="1848"/>
      <c r="X557" s="1848"/>
      <c r="Y557" s="1848"/>
      <c r="Z557" s="1848"/>
      <c r="AA557" s="1848"/>
      <c r="AB557" s="1848"/>
      <c r="AC557" s="1848"/>
      <c r="AD557" s="1848"/>
      <c r="AE557" s="1848"/>
      <c r="AF557" s="1848"/>
      <c r="AG557" s="1848"/>
      <c r="AH557" s="1848"/>
      <c r="AI557" s="1848"/>
      <c r="AJ557" s="1848"/>
      <c r="AK557" s="1848"/>
      <c r="AL557" s="1848"/>
      <c r="AM557" s="1848"/>
      <c r="AN557" s="1848"/>
      <c r="AO557" s="1848"/>
      <c r="AP557" s="1848"/>
      <c r="AQ557" s="1848"/>
      <c r="AR557" s="1848"/>
      <c r="AS557" s="1848"/>
      <c r="AT557" s="1848"/>
      <c r="AU557" s="1848"/>
      <c r="AV557" s="1848"/>
      <c r="AW557" s="1848"/>
      <c r="AX557" s="1848"/>
      <c r="AY557" s="1848"/>
      <c r="AZ557" s="1848"/>
      <c r="BA557" s="1848"/>
      <c r="BB557" s="1848"/>
      <c r="BC557" s="1848"/>
      <c r="BD557" s="1848"/>
      <c r="BE557" s="1848"/>
      <c r="BF557" s="1848"/>
      <c r="BG557" s="1848"/>
      <c r="BH557" s="1848"/>
      <c r="BI557" s="1848"/>
      <c r="BJ557" s="1848"/>
      <c r="BK557" s="1848"/>
      <c r="BL557" s="1848"/>
      <c r="BM557" s="1848"/>
      <c r="BN557" s="1848"/>
      <c r="BO557" s="1848"/>
      <c r="BP557" s="1848"/>
      <c r="BQ557" s="1848"/>
      <c r="BR557" s="1848"/>
      <c r="BS557" s="1848"/>
      <c r="BT557" s="1848"/>
      <c r="BU557" s="1848"/>
      <c r="BV557" s="1848"/>
      <c r="BW557" s="1848"/>
      <c r="BX557" s="1848"/>
      <c r="BY557" s="1848"/>
      <c r="BZ557" s="1848"/>
      <c r="CA557" s="1848"/>
      <c r="CB557" s="1848"/>
      <c r="CC557" s="1848"/>
      <c r="CD557" s="1848"/>
      <c r="CE557" s="1848"/>
      <c r="CF557" s="1848"/>
      <c r="CG557" s="1848"/>
      <c r="CH557" s="1848"/>
      <c r="CJ557" s="1848"/>
      <c r="CK557" s="1848"/>
      <c r="CL557" s="1848"/>
      <c r="CM557" s="1848"/>
      <c r="CN557" s="1848"/>
      <c r="CO557" s="1848"/>
      <c r="CP557" s="1848"/>
      <c r="CQ557" s="1848"/>
    </row>
    <row r="558" spans="2:95">
      <c r="B558" s="1"/>
      <c r="C558" s="1848"/>
      <c r="D558" s="1"/>
      <c r="E558" s="1"/>
      <c r="F558" s="1848"/>
      <c r="G558" s="1"/>
      <c r="H558" s="1848"/>
      <c r="I558" s="1848"/>
      <c r="J558" s="1"/>
      <c r="K558" s="1848"/>
      <c r="L558" s="1848"/>
      <c r="M558" s="1848"/>
      <c r="N558" s="1848"/>
      <c r="O558" s="1848"/>
      <c r="P558" s="1848"/>
      <c r="Q558" s="1848"/>
      <c r="R558" s="1848"/>
      <c r="S558" s="1848"/>
      <c r="T558" s="1848"/>
      <c r="U558" s="1848"/>
      <c r="V558" s="1848"/>
      <c r="W558" s="1848"/>
      <c r="X558" s="1848"/>
      <c r="Y558" s="1848"/>
      <c r="Z558" s="1848"/>
      <c r="AA558" s="1848"/>
      <c r="AB558" s="1848"/>
      <c r="AC558" s="1848"/>
      <c r="AD558" s="1848"/>
      <c r="AE558" s="1848"/>
      <c r="AF558" s="1848"/>
      <c r="AG558" s="1848"/>
      <c r="AH558" s="1848"/>
      <c r="AI558" s="1848"/>
      <c r="AJ558" s="1848"/>
      <c r="AK558" s="1848"/>
      <c r="AL558" s="1848"/>
      <c r="AM558" s="1848"/>
      <c r="AN558" s="1848"/>
      <c r="AO558" s="1848"/>
      <c r="AP558" s="1848"/>
      <c r="AQ558" s="1848"/>
      <c r="AR558" s="1848"/>
      <c r="AS558" s="1848"/>
      <c r="AT558" s="1848"/>
      <c r="AU558" s="1848"/>
      <c r="AV558" s="1848"/>
      <c r="AW558" s="1848"/>
      <c r="AX558" s="1848"/>
      <c r="AY558" s="1848"/>
      <c r="AZ558" s="1848"/>
      <c r="BA558" s="1848"/>
      <c r="BB558" s="1848"/>
      <c r="BC558" s="1848"/>
      <c r="BD558" s="1848"/>
      <c r="BE558" s="1848"/>
      <c r="BF558" s="1848"/>
      <c r="BG558" s="1848"/>
      <c r="BH558" s="1848"/>
      <c r="BI558" s="1848"/>
      <c r="BJ558" s="1848"/>
      <c r="BK558" s="1848"/>
      <c r="BL558" s="1848"/>
      <c r="BM558" s="1848"/>
      <c r="BN558" s="1848"/>
      <c r="BO558" s="1848"/>
      <c r="BP558" s="1848"/>
      <c r="BQ558" s="1848"/>
      <c r="BR558" s="1848"/>
      <c r="BS558" s="1848"/>
      <c r="BT558" s="1848"/>
      <c r="BU558" s="1848"/>
      <c r="BV558" s="1848"/>
      <c r="BW558" s="1848"/>
      <c r="BX558" s="1848"/>
      <c r="BY558" s="1848"/>
      <c r="BZ558" s="1848"/>
      <c r="CA558" s="1848"/>
      <c r="CB558" s="1848"/>
      <c r="CC558" s="1848"/>
      <c r="CD558" s="1848"/>
      <c r="CE558" s="1848"/>
      <c r="CF558" s="1848"/>
      <c r="CG558" s="1848"/>
      <c r="CH558" s="1848"/>
      <c r="CJ558" s="1848"/>
      <c r="CK558" s="1848"/>
      <c r="CL558" s="1848"/>
      <c r="CM558" s="1848"/>
      <c r="CN558" s="1848"/>
      <c r="CO558" s="1848"/>
      <c r="CP558" s="1848"/>
      <c r="CQ558" s="1848"/>
    </row>
    <row r="559" spans="2:95">
      <c r="B559" s="1"/>
      <c r="C559" s="1848"/>
      <c r="D559" s="1"/>
      <c r="E559" s="1"/>
      <c r="F559" s="1848"/>
      <c r="G559" s="1"/>
      <c r="H559" s="1848"/>
      <c r="I559" s="1848"/>
      <c r="J559" s="1"/>
      <c r="K559" s="1848"/>
      <c r="L559" s="1848"/>
      <c r="M559" s="1848"/>
      <c r="N559" s="1848"/>
      <c r="O559" s="1848"/>
      <c r="P559" s="1848"/>
      <c r="Q559" s="1848"/>
      <c r="R559" s="1848"/>
      <c r="S559" s="1848"/>
      <c r="T559" s="1848"/>
      <c r="U559" s="1848"/>
      <c r="V559" s="1848"/>
      <c r="W559" s="1848"/>
      <c r="X559" s="1848"/>
      <c r="Y559" s="1848"/>
      <c r="Z559" s="1848"/>
      <c r="AA559" s="1848"/>
      <c r="AB559" s="1848"/>
      <c r="AC559" s="1848"/>
      <c r="AD559" s="1848"/>
      <c r="AE559" s="1848"/>
      <c r="AF559" s="1848"/>
      <c r="AG559" s="1848"/>
      <c r="AH559" s="1848"/>
      <c r="AI559" s="1848"/>
      <c r="AJ559" s="1848"/>
      <c r="AK559" s="1848"/>
      <c r="AL559" s="1848"/>
      <c r="AM559" s="1848"/>
      <c r="AN559" s="1848"/>
      <c r="AO559" s="1848"/>
      <c r="AP559" s="1848"/>
      <c r="AQ559" s="1848"/>
      <c r="AR559" s="1848"/>
      <c r="AS559" s="1848"/>
      <c r="AT559" s="1848"/>
      <c r="AU559" s="1848"/>
      <c r="AV559" s="1848"/>
      <c r="AW559" s="1848"/>
      <c r="AX559" s="1848"/>
      <c r="AY559" s="1848"/>
      <c r="AZ559" s="1848"/>
      <c r="BA559" s="1848"/>
      <c r="BB559" s="1848"/>
      <c r="BC559" s="1848"/>
      <c r="BD559" s="1848"/>
      <c r="BE559" s="1848"/>
      <c r="BF559" s="1848"/>
      <c r="BG559" s="1848"/>
      <c r="BH559" s="1848"/>
      <c r="BI559" s="1848"/>
      <c r="BJ559" s="1848"/>
      <c r="BK559" s="1848"/>
      <c r="BL559" s="1848"/>
      <c r="BM559" s="1848"/>
      <c r="BN559" s="1848"/>
      <c r="BO559" s="1848"/>
      <c r="BP559" s="1848"/>
      <c r="BQ559" s="1848"/>
      <c r="BR559" s="1848"/>
      <c r="BS559" s="1848"/>
      <c r="BT559" s="1848"/>
      <c r="BU559" s="1848"/>
      <c r="BV559" s="1848"/>
      <c r="BW559" s="1848"/>
      <c r="BX559" s="1848"/>
      <c r="BY559" s="1848"/>
      <c r="BZ559" s="1848"/>
      <c r="CA559" s="1848"/>
      <c r="CB559" s="1848"/>
      <c r="CC559" s="1848"/>
      <c r="CD559" s="1848"/>
      <c r="CE559" s="1848"/>
      <c r="CF559" s="1848"/>
      <c r="CG559" s="1848"/>
      <c r="CH559" s="1848"/>
      <c r="CJ559" s="1848"/>
      <c r="CK559" s="1848"/>
      <c r="CL559" s="1848"/>
      <c r="CM559" s="1848"/>
      <c r="CN559" s="1848"/>
      <c r="CO559" s="1848"/>
      <c r="CP559" s="1848"/>
      <c r="CQ559" s="1848"/>
    </row>
    <row r="560" spans="2:95">
      <c r="B560" s="1"/>
      <c r="C560" s="1848"/>
      <c r="D560" s="1"/>
      <c r="E560" s="1"/>
      <c r="F560" s="1848"/>
      <c r="G560" s="1"/>
      <c r="H560" s="1848"/>
      <c r="I560" s="1848"/>
      <c r="J560" s="1"/>
      <c r="K560" s="1848"/>
      <c r="L560" s="1848"/>
      <c r="M560" s="1848"/>
      <c r="N560" s="1848"/>
      <c r="O560" s="1848"/>
      <c r="P560" s="1848"/>
      <c r="Q560" s="1848"/>
      <c r="R560" s="1848"/>
      <c r="S560" s="1848"/>
      <c r="T560" s="1848"/>
      <c r="U560" s="1848"/>
      <c r="V560" s="1848"/>
      <c r="W560" s="1848"/>
      <c r="X560" s="1848"/>
      <c r="Y560" s="1848"/>
      <c r="Z560" s="1848"/>
      <c r="AA560" s="1848"/>
      <c r="AB560" s="1848"/>
      <c r="AC560" s="1848"/>
      <c r="AD560" s="1848"/>
      <c r="AE560" s="1848"/>
      <c r="AF560" s="1848"/>
      <c r="AG560" s="1848"/>
      <c r="AH560" s="1848"/>
      <c r="AI560" s="1848"/>
      <c r="AJ560" s="1848"/>
      <c r="AK560" s="1848"/>
      <c r="AL560" s="1848"/>
      <c r="AM560" s="1848"/>
      <c r="AN560" s="1848"/>
      <c r="AO560" s="1848"/>
      <c r="AP560" s="1848"/>
      <c r="AQ560" s="1848"/>
      <c r="AR560" s="1848"/>
      <c r="AS560" s="1848"/>
      <c r="AT560" s="1848"/>
      <c r="AU560" s="1848"/>
      <c r="AV560" s="1848"/>
      <c r="AW560" s="1848"/>
      <c r="AX560" s="1848"/>
      <c r="AY560" s="1848"/>
      <c r="AZ560" s="1848"/>
      <c r="BA560" s="1848"/>
      <c r="BB560" s="1848"/>
      <c r="BC560" s="1848"/>
      <c r="BD560" s="1848"/>
      <c r="BE560" s="1848"/>
      <c r="BF560" s="1848"/>
      <c r="BG560" s="1848"/>
      <c r="BH560" s="1848"/>
      <c r="BI560" s="1848"/>
      <c r="BJ560" s="1848"/>
      <c r="BK560" s="1848"/>
      <c r="BL560" s="1848"/>
      <c r="BM560" s="1848"/>
      <c r="BN560" s="1848"/>
      <c r="BO560" s="1848"/>
      <c r="BP560" s="1848"/>
      <c r="BQ560" s="1848"/>
      <c r="BR560" s="1848"/>
      <c r="BS560" s="1848"/>
      <c r="BT560" s="1848"/>
      <c r="BU560" s="1848"/>
      <c r="BV560" s="1848"/>
      <c r="BW560" s="1848"/>
      <c r="BX560" s="1848"/>
      <c r="BY560" s="1848"/>
      <c r="BZ560" s="1848"/>
      <c r="CA560" s="1848"/>
      <c r="CB560" s="1848"/>
      <c r="CC560" s="1848"/>
      <c r="CD560" s="1848"/>
      <c r="CE560" s="1848"/>
      <c r="CF560" s="1848"/>
      <c r="CG560" s="1848"/>
      <c r="CH560" s="1848"/>
      <c r="CJ560" s="1848"/>
      <c r="CK560" s="1848"/>
      <c r="CL560" s="1848"/>
      <c r="CM560" s="1848"/>
      <c r="CN560" s="1848"/>
      <c r="CO560" s="1848"/>
      <c r="CP560" s="1848"/>
      <c r="CQ560" s="1848"/>
    </row>
    <row r="561" spans="2:95">
      <c r="B561" s="1"/>
      <c r="C561" s="1848"/>
      <c r="D561" s="1"/>
      <c r="E561" s="1"/>
      <c r="F561" s="1848"/>
      <c r="G561" s="1"/>
      <c r="H561" s="1848"/>
      <c r="I561" s="1848"/>
      <c r="J561" s="1"/>
      <c r="K561" s="1848"/>
      <c r="L561" s="1848"/>
      <c r="M561" s="1848"/>
      <c r="N561" s="1848"/>
      <c r="O561" s="1848"/>
      <c r="P561" s="1848"/>
      <c r="Q561" s="1848"/>
      <c r="R561" s="1848"/>
      <c r="S561" s="1848"/>
      <c r="T561" s="1848"/>
      <c r="U561" s="1848"/>
      <c r="V561" s="1848"/>
      <c r="W561" s="1848"/>
      <c r="X561" s="1848"/>
      <c r="Y561" s="1848"/>
      <c r="Z561" s="1848"/>
      <c r="AA561" s="1848"/>
      <c r="AB561" s="1848"/>
      <c r="AC561" s="1848"/>
      <c r="AD561" s="1848"/>
      <c r="AE561" s="1848"/>
      <c r="AF561" s="1848"/>
      <c r="AG561" s="1848"/>
      <c r="AH561" s="1848"/>
      <c r="AI561" s="1848"/>
      <c r="AJ561" s="1848"/>
      <c r="AK561" s="1848"/>
      <c r="AL561" s="1848"/>
      <c r="AM561" s="1848"/>
      <c r="AN561" s="1848"/>
      <c r="AO561" s="1848"/>
      <c r="AP561" s="1848"/>
      <c r="AQ561" s="1848"/>
      <c r="AR561" s="1848"/>
      <c r="AS561" s="1848"/>
      <c r="AT561" s="1848"/>
      <c r="AU561" s="1848"/>
      <c r="AV561" s="1848"/>
      <c r="AW561" s="1848"/>
      <c r="AX561" s="1848"/>
      <c r="AY561" s="1848"/>
      <c r="AZ561" s="1848"/>
      <c r="BA561" s="1848"/>
      <c r="BB561" s="1848"/>
      <c r="BC561" s="1848"/>
      <c r="BD561" s="1848"/>
      <c r="BE561" s="1848"/>
      <c r="BF561" s="1848"/>
      <c r="BG561" s="1848"/>
      <c r="BH561" s="1848"/>
      <c r="BI561" s="1848"/>
      <c r="BJ561" s="1848"/>
      <c r="BK561" s="1848"/>
      <c r="BL561" s="1848"/>
      <c r="BM561" s="1848"/>
      <c r="BN561" s="1848"/>
      <c r="BO561" s="1848"/>
      <c r="BP561" s="1848"/>
      <c r="BQ561" s="1848"/>
      <c r="BR561" s="1848"/>
      <c r="BS561" s="1848"/>
      <c r="BT561" s="1848"/>
      <c r="BU561" s="1848"/>
      <c r="BV561" s="1848"/>
      <c r="BW561" s="1848"/>
      <c r="BX561" s="1848"/>
      <c r="BY561" s="1848"/>
      <c r="BZ561" s="1848"/>
      <c r="CA561" s="1848"/>
      <c r="CB561" s="1848"/>
      <c r="CC561" s="1848"/>
      <c r="CD561" s="1848"/>
      <c r="CE561" s="1848"/>
      <c r="CF561" s="1848"/>
      <c r="CG561" s="1848"/>
      <c r="CH561" s="1848"/>
      <c r="CJ561" s="1848"/>
      <c r="CK561" s="1848"/>
      <c r="CL561" s="1848"/>
      <c r="CM561" s="1848"/>
      <c r="CN561" s="1848"/>
      <c r="CO561" s="1848"/>
      <c r="CP561" s="1848"/>
      <c r="CQ561" s="1848"/>
    </row>
    <row r="562" spans="2:95">
      <c r="B562" s="1"/>
      <c r="C562" s="1848"/>
      <c r="D562" s="1"/>
      <c r="E562" s="1"/>
      <c r="F562" s="1848"/>
      <c r="G562" s="1"/>
      <c r="H562" s="1848"/>
      <c r="I562" s="1848"/>
      <c r="J562" s="1"/>
      <c r="K562" s="1848"/>
      <c r="L562" s="1848"/>
      <c r="M562" s="1848"/>
      <c r="N562" s="1848"/>
      <c r="O562" s="1848"/>
      <c r="P562" s="1848"/>
      <c r="Q562" s="1848"/>
      <c r="R562" s="1848"/>
      <c r="S562" s="1848"/>
      <c r="T562" s="1848"/>
      <c r="U562" s="1848"/>
      <c r="V562" s="1848"/>
      <c r="W562" s="1848"/>
      <c r="X562" s="1848"/>
      <c r="Y562" s="1848"/>
      <c r="Z562" s="1848"/>
      <c r="AA562" s="1848"/>
      <c r="AB562" s="1848"/>
      <c r="AC562" s="1848"/>
      <c r="AD562" s="1848"/>
      <c r="AE562" s="1848"/>
      <c r="AF562" s="1848"/>
      <c r="AG562" s="1848"/>
      <c r="AH562" s="1848"/>
      <c r="AI562" s="1848"/>
      <c r="AJ562" s="1848"/>
      <c r="AK562" s="1848"/>
      <c r="AL562" s="1848"/>
      <c r="AM562" s="1848"/>
      <c r="AN562" s="1848"/>
      <c r="AO562" s="1848"/>
      <c r="AP562" s="1848"/>
      <c r="AQ562" s="1848"/>
      <c r="AR562" s="1848"/>
      <c r="AS562" s="1848"/>
      <c r="AT562" s="1848"/>
      <c r="AU562" s="1848"/>
      <c r="AV562" s="1848"/>
      <c r="AW562" s="1848"/>
      <c r="AX562" s="1848"/>
      <c r="AY562" s="1848"/>
      <c r="AZ562" s="1848"/>
      <c r="BA562" s="1848"/>
      <c r="BB562" s="1848"/>
      <c r="BC562" s="1848"/>
      <c r="BD562" s="1848"/>
      <c r="BE562" s="1848"/>
      <c r="BF562" s="1848"/>
      <c r="BG562" s="1848"/>
      <c r="BH562" s="1848"/>
      <c r="BI562" s="1848"/>
      <c r="BJ562" s="1848"/>
      <c r="BK562" s="1848"/>
      <c r="BL562" s="1848"/>
      <c r="BM562" s="1848"/>
      <c r="BN562" s="1848"/>
      <c r="BO562" s="1848"/>
      <c r="BP562" s="1848"/>
      <c r="BQ562" s="1848"/>
      <c r="BR562" s="1848"/>
      <c r="BS562" s="1848"/>
      <c r="BT562" s="1848"/>
      <c r="BU562" s="1848"/>
      <c r="BV562" s="1848"/>
      <c r="BW562" s="1848"/>
      <c r="BX562" s="1848"/>
      <c r="BY562" s="1848"/>
      <c r="BZ562" s="1848"/>
      <c r="CA562" s="1848"/>
      <c r="CB562" s="1848"/>
      <c r="CC562" s="1848"/>
      <c r="CD562" s="1848"/>
      <c r="CE562" s="1848"/>
      <c r="CF562" s="1848"/>
      <c r="CG562" s="1848"/>
      <c r="CH562" s="1848"/>
      <c r="CJ562" s="1848"/>
      <c r="CK562" s="1848"/>
      <c r="CL562" s="1848"/>
      <c r="CM562" s="1848"/>
      <c r="CN562" s="1848"/>
      <c r="CO562" s="1848"/>
      <c r="CP562" s="1848"/>
      <c r="CQ562" s="1848"/>
    </row>
    <row r="563" spans="2:95">
      <c r="B563" s="1"/>
      <c r="C563" s="1848"/>
      <c r="D563" s="1"/>
      <c r="E563" s="1"/>
      <c r="F563" s="1848"/>
      <c r="G563" s="1"/>
      <c r="H563" s="1848"/>
      <c r="I563" s="1848"/>
      <c r="J563" s="1"/>
      <c r="K563" s="1848"/>
      <c r="L563" s="1848"/>
      <c r="M563" s="1848"/>
      <c r="N563" s="1848"/>
      <c r="O563" s="1848"/>
      <c r="P563" s="1848"/>
      <c r="Q563" s="1848"/>
      <c r="R563" s="1848"/>
      <c r="S563" s="1848"/>
      <c r="T563" s="1848"/>
      <c r="U563" s="1848"/>
      <c r="V563" s="1848"/>
      <c r="W563" s="1848"/>
      <c r="X563" s="1848"/>
      <c r="Y563" s="1848"/>
      <c r="Z563" s="1848"/>
      <c r="AA563" s="1848"/>
      <c r="AB563" s="1848"/>
      <c r="AC563" s="1848"/>
      <c r="AD563" s="1848"/>
      <c r="AE563" s="1848"/>
      <c r="AF563" s="1848"/>
      <c r="AG563" s="1848"/>
      <c r="AH563" s="1848"/>
      <c r="AI563" s="1848"/>
      <c r="AJ563" s="1848"/>
      <c r="AK563" s="1848"/>
      <c r="AL563" s="1848"/>
      <c r="AM563" s="1848"/>
      <c r="AN563" s="1848"/>
      <c r="AO563" s="1848"/>
      <c r="AP563" s="1848"/>
      <c r="AQ563" s="1848"/>
      <c r="AR563" s="1848"/>
      <c r="AS563" s="1848"/>
      <c r="AT563" s="1848"/>
      <c r="AU563" s="1848"/>
      <c r="AV563" s="1848"/>
      <c r="AW563" s="1848"/>
      <c r="AX563" s="1848"/>
      <c r="AY563" s="1848"/>
      <c r="AZ563" s="1848"/>
      <c r="BA563" s="1848"/>
      <c r="BB563" s="1848"/>
      <c r="BC563" s="1848"/>
      <c r="BD563" s="1848"/>
      <c r="BE563" s="1848"/>
      <c r="BF563" s="1848"/>
      <c r="BG563" s="1848"/>
      <c r="BH563" s="1848"/>
      <c r="BI563" s="1848"/>
      <c r="BJ563" s="1848"/>
      <c r="BK563" s="1848"/>
      <c r="BL563" s="1848"/>
      <c r="BM563" s="1848"/>
      <c r="BN563" s="1848"/>
      <c r="BO563" s="1848"/>
      <c r="BP563" s="1848"/>
      <c r="BQ563" s="1848"/>
      <c r="BR563" s="1848"/>
      <c r="BS563" s="1848"/>
      <c r="BT563" s="1848"/>
      <c r="BU563" s="1848"/>
      <c r="BV563" s="1848"/>
      <c r="BW563" s="1848"/>
      <c r="BX563" s="1848"/>
      <c r="BY563" s="1848"/>
      <c r="BZ563" s="1848"/>
      <c r="CA563" s="1848"/>
      <c r="CB563" s="1848"/>
      <c r="CC563" s="1848"/>
      <c r="CD563" s="1848"/>
      <c r="CE563" s="1848"/>
      <c r="CF563" s="1848"/>
      <c r="CG563" s="1848"/>
      <c r="CH563" s="1848"/>
      <c r="CJ563" s="1848"/>
      <c r="CK563" s="1848"/>
      <c r="CL563" s="1848"/>
      <c r="CM563" s="1848"/>
      <c r="CN563" s="1848"/>
      <c r="CO563" s="1848"/>
      <c r="CP563" s="1848"/>
      <c r="CQ563" s="1848"/>
    </row>
    <row r="564" spans="2:95">
      <c r="B564" s="1"/>
      <c r="C564" s="1848"/>
      <c r="D564" s="1"/>
      <c r="E564" s="1"/>
      <c r="F564" s="1848"/>
      <c r="G564" s="1"/>
      <c r="H564" s="1848"/>
      <c r="I564" s="1848"/>
      <c r="J564" s="1"/>
      <c r="K564" s="1848"/>
      <c r="L564" s="1848"/>
      <c r="M564" s="1848"/>
      <c r="N564" s="1848"/>
      <c r="O564" s="1848"/>
      <c r="P564" s="1848"/>
      <c r="Q564" s="1848"/>
      <c r="R564" s="1848"/>
      <c r="S564" s="1848"/>
      <c r="T564" s="1848"/>
      <c r="U564" s="1848"/>
      <c r="V564" s="1848"/>
      <c r="W564" s="1848"/>
      <c r="X564" s="1848"/>
      <c r="Y564" s="1848"/>
      <c r="Z564" s="1848"/>
      <c r="AA564" s="1848"/>
      <c r="AB564" s="1848"/>
      <c r="AC564" s="1848"/>
      <c r="AD564" s="1848"/>
      <c r="AE564" s="1848"/>
      <c r="AF564" s="1848"/>
      <c r="AG564" s="1848"/>
      <c r="AH564" s="1848"/>
      <c r="AI564" s="1848"/>
      <c r="AJ564" s="1848"/>
      <c r="AK564" s="1848"/>
      <c r="AL564" s="1848"/>
      <c r="AM564" s="1848"/>
      <c r="AN564" s="1848"/>
      <c r="AO564" s="1848"/>
      <c r="AP564" s="1848"/>
      <c r="AQ564" s="1848"/>
      <c r="AR564" s="1848"/>
      <c r="AS564" s="1848"/>
      <c r="AT564" s="1848"/>
      <c r="AU564" s="1848"/>
      <c r="AV564" s="1848"/>
      <c r="AW564" s="1848"/>
      <c r="AX564" s="1848"/>
      <c r="AY564" s="1848"/>
      <c r="AZ564" s="1848"/>
      <c r="BA564" s="1848"/>
      <c r="BB564" s="1848"/>
      <c r="BC564" s="1848"/>
      <c r="BD564" s="1848"/>
      <c r="BE564" s="1848"/>
      <c r="BF564" s="1848"/>
      <c r="BG564" s="1848"/>
      <c r="BH564" s="1848"/>
      <c r="BI564" s="1848"/>
      <c r="BJ564" s="1848"/>
      <c r="BK564" s="1848"/>
      <c r="BL564" s="1848"/>
      <c r="BM564" s="1848"/>
      <c r="BN564" s="1848"/>
      <c r="BO564" s="1848"/>
      <c r="BP564" s="1848"/>
      <c r="BQ564" s="1848"/>
      <c r="BR564" s="1848"/>
      <c r="BS564" s="1848"/>
      <c r="BT564" s="1848"/>
      <c r="BU564" s="1848"/>
      <c r="BV564" s="1848"/>
      <c r="BW564" s="1848"/>
      <c r="BX564" s="1848"/>
      <c r="BY564" s="1848"/>
      <c r="BZ564" s="1848"/>
      <c r="CA564" s="1848"/>
      <c r="CB564" s="1848"/>
      <c r="CC564" s="1848"/>
      <c r="CD564" s="1848"/>
      <c r="CE564" s="1848"/>
      <c r="CF564" s="1848"/>
      <c r="CG564" s="1848"/>
      <c r="CH564" s="1848"/>
      <c r="CJ564" s="1848"/>
      <c r="CK564" s="1848"/>
      <c r="CL564" s="1848"/>
      <c r="CM564" s="1848"/>
      <c r="CN564" s="1848"/>
      <c r="CO564" s="1848"/>
      <c r="CP564" s="1848"/>
      <c r="CQ564" s="1848"/>
    </row>
    <row r="565" spans="2:95">
      <c r="B565" s="1"/>
      <c r="C565" s="1848"/>
      <c r="D565" s="1"/>
      <c r="E565" s="1"/>
      <c r="F565" s="1848"/>
      <c r="G565" s="1"/>
      <c r="H565" s="1848"/>
      <c r="I565" s="1848"/>
      <c r="J565" s="1"/>
      <c r="K565" s="1848"/>
      <c r="L565" s="1848"/>
      <c r="M565" s="1848"/>
      <c r="N565" s="1848"/>
      <c r="O565" s="1848"/>
      <c r="P565" s="1848"/>
      <c r="Q565" s="1848"/>
      <c r="R565" s="1848"/>
      <c r="S565" s="1848"/>
      <c r="T565" s="1848"/>
      <c r="U565" s="1848"/>
      <c r="V565" s="1848"/>
      <c r="W565" s="1848"/>
      <c r="X565" s="1848"/>
      <c r="Y565" s="1848"/>
      <c r="Z565" s="1848"/>
      <c r="AA565" s="1848"/>
      <c r="AB565" s="1848"/>
      <c r="AC565" s="1848"/>
      <c r="AD565" s="1848"/>
      <c r="AE565" s="1848"/>
      <c r="AF565" s="1848"/>
      <c r="AG565" s="1848"/>
      <c r="AH565" s="1848"/>
      <c r="AI565" s="1848"/>
      <c r="AJ565" s="1848"/>
      <c r="AK565" s="1848"/>
      <c r="AL565" s="1848"/>
      <c r="AM565" s="1848"/>
      <c r="AN565" s="1848"/>
      <c r="AO565" s="1848"/>
      <c r="AP565" s="1848"/>
      <c r="AQ565" s="1848"/>
      <c r="AR565" s="1848"/>
      <c r="AS565" s="1848"/>
      <c r="AT565" s="1848"/>
      <c r="AU565" s="1848"/>
      <c r="AV565" s="1848"/>
      <c r="AW565" s="1848"/>
      <c r="AX565" s="1848"/>
      <c r="AY565" s="1848"/>
      <c r="AZ565" s="1848"/>
      <c r="BA565" s="1848"/>
      <c r="BB565" s="1848"/>
      <c r="BC565" s="1848"/>
      <c r="BD565" s="1848"/>
      <c r="BE565" s="1848"/>
      <c r="BF565" s="1848"/>
      <c r="BG565" s="1848"/>
      <c r="BH565" s="1848"/>
      <c r="BI565" s="1848"/>
      <c r="BJ565" s="1848"/>
      <c r="BK565" s="1848"/>
      <c r="BL565" s="1848"/>
      <c r="BM565" s="1848"/>
      <c r="BN565" s="1848"/>
      <c r="BO565" s="1848"/>
      <c r="BP565" s="1848"/>
      <c r="BQ565" s="1848"/>
      <c r="BR565" s="1848"/>
      <c r="BS565" s="1848"/>
      <c r="BT565" s="1848"/>
      <c r="BU565" s="1848"/>
      <c r="BV565" s="1848"/>
      <c r="BW565" s="1848"/>
      <c r="BX565" s="1848"/>
      <c r="BY565" s="1848"/>
      <c r="BZ565" s="1848"/>
      <c r="CA565" s="1848"/>
      <c r="CB565" s="1848"/>
      <c r="CC565" s="1848"/>
      <c r="CD565" s="1848"/>
      <c r="CE565" s="1848"/>
      <c r="CF565" s="1848"/>
      <c r="CG565" s="1848"/>
      <c r="CH565" s="1848"/>
      <c r="CJ565" s="1848"/>
      <c r="CK565" s="1848"/>
      <c r="CL565" s="1848"/>
      <c r="CM565" s="1848"/>
      <c r="CN565" s="1848"/>
      <c r="CO565" s="1848"/>
      <c r="CP565" s="1848"/>
      <c r="CQ565" s="1848"/>
    </row>
    <row r="566" spans="2:95">
      <c r="B566" s="1"/>
      <c r="C566" s="1848"/>
      <c r="D566" s="1"/>
      <c r="E566" s="1"/>
      <c r="F566" s="1848"/>
      <c r="G566" s="1"/>
      <c r="H566" s="1848"/>
      <c r="I566" s="1848"/>
      <c r="J566" s="1"/>
      <c r="K566" s="1848"/>
      <c r="L566" s="1848"/>
      <c r="M566" s="1848"/>
      <c r="N566" s="1848"/>
      <c r="O566" s="1848"/>
      <c r="P566" s="1848"/>
      <c r="Q566" s="1848"/>
      <c r="R566" s="1848"/>
      <c r="S566" s="1848"/>
      <c r="T566" s="1848"/>
      <c r="U566" s="1848"/>
      <c r="V566" s="1848"/>
      <c r="W566" s="1848"/>
      <c r="X566" s="1848"/>
      <c r="Y566" s="1848"/>
      <c r="Z566" s="1848"/>
      <c r="AA566" s="1848"/>
      <c r="AB566" s="1848"/>
      <c r="AC566" s="1848"/>
      <c r="AD566" s="1848"/>
      <c r="AE566" s="1848"/>
      <c r="AF566" s="1848"/>
      <c r="AG566" s="1848"/>
      <c r="AH566" s="1848"/>
      <c r="AI566" s="1848"/>
      <c r="AJ566" s="1848"/>
      <c r="AK566" s="1848"/>
      <c r="AL566" s="1848"/>
      <c r="AM566" s="1848"/>
      <c r="AN566" s="1848"/>
      <c r="AO566" s="1848"/>
      <c r="AP566" s="1848"/>
      <c r="AQ566" s="1848"/>
      <c r="AR566" s="1848"/>
      <c r="AS566" s="1848"/>
      <c r="AT566" s="1848"/>
      <c r="AU566" s="1848"/>
      <c r="AV566" s="1848"/>
      <c r="AW566" s="1848"/>
      <c r="AX566" s="1848"/>
      <c r="AY566" s="1848"/>
      <c r="AZ566" s="1848"/>
      <c r="BA566" s="1848"/>
      <c r="BB566" s="1848"/>
      <c r="BC566" s="1848"/>
      <c r="BD566" s="1848"/>
      <c r="BE566" s="1848"/>
      <c r="BF566" s="1848"/>
      <c r="BG566" s="1848"/>
      <c r="BH566" s="1848"/>
      <c r="BI566" s="1848"/>
      <c r="BJ566" s="1848"/>
      <c r="BK566" s="1848"/>
      <c r="BL566" s="1848"/>
      <c r="BM566" s="1848"/>
      <c r="BN566" s="1848"/>
      <c r="BO566" s="1848"/>
      <c r="BP566" s="1848"/>
      <c r="BQ566" s="1848"/>
      <c r="BR566" s="1848"/>
      <c r="BS566" s="1848"/>
      <c r="BT566" s="1848"/>
      <c r="BU566" s="1848"/>
      <c r="BV566" s="1848"/>
      <c r="BW566" s="1848"/>
      <c r="BX566" s="1848"/>
      <c r="BY566" s="1848"/>
      <c r="BZ566" s="1848"/>
      <c r="CA566" s="1848"/>
      <c r="CB566" s="1848"/>
      <c r="CC566" s="1848"/>
      <c r="CD566" s="1848"/>
      <c r="CE566" s="1848"/>
      <c r="CF566" s="1848"/>
      <c r="CG566" s="1848"/>
      <c r="CH566" s="1848"/>
      <c r="CJ566" s="1848"/>
      <c r="CK566" s="1848"/>
      <c r="CL566" s="1848"/>
      <c r="CM566" s="1848"/>
      <c r="CN566" s="1848"/>
      <c r="CO566" s="1848"/>
      <c r="CP566" s="1848"/>
      <c r="CQ566" s="1848"/>
    </row>
    <row r="567" spans="2:95">
      <c r="B567" s="1"/>
      <c r="C567" s="1848"/>
      <c r="D567" s="1"/>
      <c r="E567" s="1"/>
      <c r="F567" s="1848"/>
      <c r="G567" s="1"/>
      <c r="H567" s="1848"/>
      <c r="I567" s="1848"/>
      <c r="J567" s="1"/>
      <c r="K567" s="1848"/>
      <c r="L567" s="1848"/>
      <c r="M567" s="1848"/>
      <c r="N567" s="1848"/>
      <c r="O567" s="1848"/>
      <c r="P567" s="1848"/>
      <c r="Q567" s="1848"/>
      <c r="R567" s="1848"/>
      <c r="S567" s="1848"/>
      <c r="T567" s="1848"/>
      <c r="U567" s="1848"/>
      <c r="V567" s="1848"/>
      <c r="W567" s="1848"/>
      <c r="X567" s="1848"/>
      <c r="Y567" s="1848"/>
      <c r="Z567" s="1848"/>
      <c r="AA567" s="1848"/>
      <c r="AB567" s="1848"/>
      <c r="AC567" s="1848"/>
      <c r="AD567" s="1848"/>
      <c r="AE567" s="1848"/>
      <c r="AF567" s="1848"/>
      <c r="AG567" s="1848"/>
      <c r="AH567" s="1848"/>
      <c r="AI567" s="1848"/>
      <c r="AJ567" s="1848"/>
      <c r="AK567" s="1848"/>
      <c r="AL567" s="1848"/>
      <c r="AM567" s="1848"/>
      <c r="AN567" s="1848"/>
      <c r="AO567" s="1848"/>
      <c r="AP567" s="1848"/>
      <c r="AQ567" s="1848"/>
      <c r="AR567" s="1848"/>
      <c r="AS567" s="1848"/>
      <c r="AT567" s="1848"/>
      <c r="AU567" s="1848"/>
      <c r="AV567" s="1848"/>
      <c r="AW567" s="1848"/>
      <c r="AX567" s="1848"/>
      <c r="AY567" s="1848"/>
      <c r="AZ567" s="1848"/>
      <c r="BA567" s="1848"/>
      <c r="BB567" s="1848"/>
      <c r="BC567" s="1848"/>
      <c r="BD567" s="1848"/>
      <c r="BE567" s="1848"/>
      <c r="BF567" s="1848"/>
      <c r="BG567" s="1848"/>
      <c r="BH567" s="1848"/>
      <c r="BI567" s="1848"/>
      <c r="BJ567" s="1848"/>
      <c r="BK567" s="1848"/>
      <c r="BL567" s="1848"/>
      <c r="BM567" s="1848"/>
      <c r="BN567" s="1848"/>
      <c r="BO567" s="1848"/>
      <c r="BP567" s="1848"/>
      <c r="BQ567" s="1848"/>
      <c r="BR567" s="1848"/>
      <c r="BS567" s="1848"/>
      <c r="BT567" s="1848"/>
      <c r="BU567" s="1848"/>
      <c r="BV567" s="1848"/>
      <c r="BW567" s="1848"/>
      <c r="BX567" s="1848"/>
      <c r="BY567" s="1848"/>
      <c r="BZ567" s="1848"/>
      <c r="CA567" s="1848"/>
      <c r="CB567" s="1848"/>
      <c r="CC567" s="1848"/>
      <c r="CD567" s="1848"/>
      <c r="CE567" s="1848"/>
      <c r="CF567" s="1848"/>
      <c r="CG567" s="1848"/>
      <c r="CH567" s="1848"/>
      <c r="CJ567" s="1848"/>
      <c r="CK567" s="1848"/>
      <c r="CL567" s="1848"/>
      <c r="CM567" s="1848"/>
      <c r="CN567" s="1848"/>
      <c r="CO567" s="1848"/>
      <c r="CP567" s="1848"/>
      <c r="CQ567" s="1848"/>
    </row>
    <row r="568" spans="2:95">
      <c r="B568" s="1"/>
      <c r="C568" s="1848"/>
      <c r="D568" s="1"/>
      <c r="E568" s="1"/>
      <c r="F568" s="1848"/>
      <c r="G568" s="1"/>
      <c r="H568" s="1848"/>
      <c r="I568" s="1848"/>
      <c r="J568" s="1"/>
      <c r="K568" s="1848"/>
      <c r="L568" s="1848"/>
      <c r="M568" s="1848"/>
      <c r="N568" s="1848"/>
      <c r="O568" s="1848"/>
      <c r="P568" s="1848"/>
      <c r="Q568" s="1848"/>
      <c r="R568" s="1848"/>
      <c r="S568" s="1848"/>
      <c r="T568" s="1848"/>
      <c r="U568" s="1848"/>
      <c r="V568" s="1848"/>
      <c r="W568" s="1848"/>
      <c r="X568" s="1848"/>
      <c r="Y568" s="1848"/>
      <c r="Z568" s="1848"/>
      <c r="AA568" s="1848"/>
      <c r="AB568" s="1848"/>
      <c r="AC568" s="1848"/>
      <c r="AD568" s="1848"/>
      <c r="AE568" s="1848"/>
      <c r="AF568" s="1848"/>
      <c r="AG568" s="1848"/>
      <c r="AH568" s="1848"/>
      <c r="AI568" s="1848"/>
      <c r="AJ568" s="1848"/>
      <c r="AK568" s="1848"/>
      <c r="AL568" s="1848"/>
      <c r="AM568" s="1848"/>
      <c r="AN568" s="1848"/>
      <c r="AO568" s="1848"/>
      <c r="AP568" s="1848"/>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8"/>
      <c r="BK568" s="1848"/>
      <c r="BL568" s="1848"/>
      <c r="BM568" s="1848"/>
      <c r="BN568" s="1848"/>
      <c r="BO568" s="1848"/>
      <c r="BP568" s="1848"/>
      <c r="BQ568" s="1848"/>
      <c r="BR568" s="1848"/>
      <c r="BS568" s="1848"/>
      <c r="BT568" s="1848"/>
      <c r="BU568" s="1848"/>
      <c r="BV568" s="1848"/>
      <c r="BW568" s="1848"/>
      <c r="BX568" s="1848"/>
      <c r="BY568" s="1848"/>
      <c r="BZ568" s="1848"/>
      <c r="CA568" s="1848"/>
      <c r="CB568" s="1848"/>
      <c r="CC568" s="1848"/>
      <c r="CD568" s="1848"/>
      <c r="CE568" s="1848"/>
      <c r="CF568" s="1848"/>
      <c r="CG568" s="1848"/>
      <c r="CH568" s="1848"/>
      <c r="CJ568" s="1848"/>
      <c r="CK568" s="1848"/>
      <c r="CL568" s="1848"/>
      <c r="CM568" s="1848"/>
      <c r="CN568" s="1848"/>
      <c r="CO568" s="1848"/>
      <c r="CP568" s="1848"/>
      <c r="CQ568" s="1848"/>
    </row>
    <row r="569" spans="2:95">
      <c r="B569" s="1"/>
      <c r="C569" s="1848"/>
      <c r="D569" s="1"/>
      <c r="E569" s="1"/>
      <c r="F569" s="1848"/>
      <c r="G569" s="1"/>
      <c r="H569" s="1848"/>
      <c r="I569" s="1848"/>
      <c r="J569" s="1"/>
      <c r="K569" s="1848"/>
      <c r="L569" s="1848"/>
      <c r="M569" s="1848"/>
      <c r="N569" s="1848"/>
      <c r="O569" s="1848"/>
      <c r="P569" s="1848"/>
      <c r="Q569" s="1848"/>
      <c r="R569" s="1848"/>
      <c r="S569" s="1848"/>
      <c r="T569" s="1848"/>
      <c r="U569" s="1848"/>
      <c r="V569" s="1848"/>
      <c r="W569" s="1848"/>
      <c r="X569" s="1848"/>
      <c r="Y569" s="1848"/>
      <c r="Z569" s="1848"/>
      <c r="AA569" s="1848"/>
      <c r="AB569" s="1848"/>
      <c r="AC569" s="1848"/>
      <c r="AD569" s="1848"/>
      <c r="AE569" s="1848"/>
      <c r="AF569" s="1848"/>
      <c r="AG569" s="1848"/>
      <c r="AH569" s="1848"/>
      <c r="AI569" s="1848"/>
      <c r="AJ569" s="1848"/>
      <c r="AK569" s="1848"/>
      <c r="AL569" s="1848"/>
      <c r="AM569" s="1848"/>
      <c r="AN569" s="1848"/>
      <c r="AO569" s="1848"/>
      <c r="AP569" s="1848"/>
      <c r="AQ569" s="1848"/>
      <c r="AR569" s="1848"/>
      <c r="AS569" s="1848"/>
      <c r="AT569" s="1848"/>
      <c r="AU569" s="1848"/>
      <c r="AV569" s="1848"/>
      <c r="AW569" s="1848"/>
      <c r="AX569" s="1848"/>
      <c r="AY569" s="1848"/>
      <c r="AZ569" s="1848"/>
      <c r="BA569" s="1848"/>
      <c r="BB569" s="1848"/>
      <c r="BC569" s="1848"/>
      <c r="BD569" s="1848"/>
      <c r="BE569" s="1848"/>
      <c r="BF569" s="1848"/>
      <c r="BG569" s="1848"/>
      <c r="BH569" s="1848"/>
      <c r="BI569" s="1848"/>
      <c r="BJ569" s="1848"/>
      <c r="BK569" s="1848"/>
      <c r="BL569" s="1848"/>
      <c r="BM569" s="1848"/>
      <c r="BN569" s="1848"/>
      <c r="BO569" s="1848"/>
      <c r="BP569" s="1848"/>
      <c r="BQ569" s="1848"/>
      <c r="BR569" s="1848"/>
      <c r="BS569" s="1848"/>
      <c r="BT569" s="1848"/>
      <c r="BU569" s="1848"/>
      <c r="BV569" s="1848"/>
      <c r="BW569" s="1848"/>
      <c r="BX569" s="1848"/>
      <c r="BY569" s="1848"/>
      <c r="BZ569" s="1848"/>
      <c r="CA569" s="1848"/>
      <c r="CB569" s="1848"/>
      <c r="CC569" s="1848"/>
      <c r="CD569" s="1848"/>
      <c r="CE569" s="1848"/>
      <c r="CF569" s="1848"/>
      <c r="CG569" s="1848"/>
      <c r="CH569" s="1848"/>
      <c r="CJ569" s="1848"/>
      <c r="CK569" s="1848"/>
      <c r="CL569" s="1848"/>
      <c r="CM569" s="1848"/>
      <c r="CN569" s="1848"/>
      <c r="CO569" s="1848"/>
      <c r="CP569" s="1848"/>
      <c r="CQ569" s="1848"/>
    </row>
    <row r="570" spans="2:95">
      <c r="B570" s="1"/>
      <c r="C570" s="1848"/>
      <c r="D570" s="1"/>
      <c r="E570" s="1"/>
      <c r="F570" s="1848"/>
      <c r="G570" s="1"/>
      <c r="H570" s="1848"/>
      <c r="I570" s="1848"/>
      <c r="J570" s="1"/>
      <c r="K570" s="1848"/>
      <c r="L570" s="1848"/>
      <c r="M570" s="1848"/>
      <c r="N570" s="1848"/>
      <c r="O570" s="1848"/>
      <c r="P570" s="1848"/>
      <c r="Q570" s="1848"/>
      <c r="R570" s="1848"/>
      <c r="S570" s="1848"/>
      <c r="T570" s="1848"/>
      <c r="U570" s="1848"/>
      <c r="V570" s="1848"/>
      <c r="W570" s="1848"/>
      <c r="X570" s="1848"/>
      <c r="Y570" s="1848"/>
      <c r="Z570" s="1848"/>
      <c r="AA570" s="1848"/>
      <c r="AB570" s="1848"/>
      <c r="AC570" s="1848"/>
      <c r="AD570" s="1848"/>
      <c r="AE570" s="1848"/>
      <c r="AF570" s="1848"/>
      <c r="AG570" s="1848"/>
      <c r="AH570" s="1848"/>
      <c r="AI570" s="1848"/>
      <c r="AJ570" s="1848"/>
      <c r="AK570" s="1848"/>
      <c r="AL570" s="1848"/>
      <c r="AM570" s="1848"/>
      <c r="AN570" s="1848"/>
      <c r="AO570" s="1848"/>
      <c r="AP570" s="1848"/>
      <c r="AQ570" s="1848"/>
      <c r="AR570" s="1848"/>
      <c r="AS570" s="1848"/>
      <c r="AT570" s="1848"/>
      <c r="AU570" s="1848"/>
      <c r="AV570" s="1848"/>
      <c r="AW570" s="1848"/>
      <c r="AX570" s="1848"/>
      <c r="AY570" s="1848"/>
      <c r="AZ570" s="1848"/>
      <c r="BA570" s="1848"/>
      <c r="BB570" s="1848"/>
      <c r="BC570" s="1848"/>
      <c r="BD570" s="1848"/>
      <c r="BE570" s="1848"/>
      <c r="BF570" s="1848"/>
      <c r="BG570" s="1848"/>
      <c r="BH570" s="1848"/>
      <c r="BI570" s="1848"/>
      <c r="BJ570" s="1848"/>
      <c r="BK570" s="1848"/>
      <c r="BL570" s="1848"/>
      <c r="BM570" s="1848"/>
      <c r="BN570" s="1848"/>
      <c r="BO570" s="1848"/>
      <c r="BP570" s="1848"/>
      <c r="BQ570" s="1848"/>
      <c r="BR570" s="1848"/>
      <c r="BS570" s="1848"/>
      <c r="BT570" s="1848"/>
      <c r="BU570" s="1848"/>
      <c r="BV570" s="1848"/>
      <c r="BW570" s="1848"/>
      <c r="BX570" s="1848"/>
      <c r="BY570" s="1848"/>
      <c r="BZ570" s="1848"/>
      <c r="CA570" s="1848"/>
      <c r="CB570" s="1848"/>
      <c r="CC570" s="1848"/>
      <c r="CD570" s="1848"/>
      <c r="CE570" s="1848"/>
      <c r="CF570" s="1848"/>
      <c r="CG570" s="1848"/>
      <c r="CH570" s="1848"/>
      <c r="CJ570" s="1848"/>
      <c r="CK570" s="1848"/>
      <c r="CL570" s="1848"/>
      <c r="CM570" s="1848"/>
      <c r="CN570" s="1848"/>
      <c r="CO570" s="1848"/>
      <c r="CP570" s="1848"/>
      <c r="CQ570" s="1848"/>
    </row>
    <row r="571" spans="2:95">
      <c r="B571" s="1"/>
      <c r="C571" s="1848"/>
      <c r="D571" s="1"/>
      <c r="E571" s="1"/>
      <c r="F571" s="1848"/>
      <c r="G571" s="1"/>
      <c r="H571" s="1848"/>
      <c r="I571" s="1848"/>
      <c r="J571" s="1"/>
      <c r="K571" s="1848"/>
      <c r="L571" s="1848"/>
      <c r="M571" s="1848"/>
      <c r="N571" s="1848"/>
      <c r="O571" s="1848"/>
      <c r="P571" s="1848"/>
      <c r="Q571" s="1848"/>
      <c r="R571" s="1848"/>
      <c r="S571" s="1848"/>
      <c r="T571" s="1848"/>
      <c r="U571" s="1848"/>
      <c r="V571" s="1848"/>
      <c r="W571" s="1848"/>
      <c r="X571" s="1848"/>
      <c r="Y571" s="1848"/>
      <c r="Z571" s="1848"/>
      <c r="AA571" s="1848"/>
      <c r="AB571" s="1848"/>
      <c r="AC571" s="1848"/>
      <c r="AD571" s="1848"/>
      <c r="AE571" s="1848"/>
      <c r="AF571" s="1848"/>
      <c r="AG571" s="1848"/>
      <c r="AH571" s="1848"/>
      <c r="AI571" s="1848"/>
      <c r="AJ571" s="1848"/>
      <c r="AK571" s="1848"/>
      <c r="AL571" s="1848"/>
      <c r="AM571" s="1848"/>
      <c r="AN571" s="1848"/>
      <c r="AO571" s="1848"/>
      <c r="AP571" s="1848"/>
      <c r="AQ571" s="1848"/>
      <c r="AR571" s="1848"/>
      <c r="AS571" s="1848"/>
      <c r="AT571" s="1848"/>
      <c r="AU571" s="1848"/>
      <c r="AV571" s="1848"/>
      <c r="AW571" s="1848"/>
      <c r="AX571" s="1848"/>
      <c r="AY571" s="1848"/>
      <c r="AZ571" s="1848"/>
      <c r="BA571" s="1848"/>
      <c r="BB571" s="1848"/>
      <c r="BC571" s="1848"/>
      <c r="BD571" s="1848"/>
      <c r="BE571" s="1848"/>
      <c r="BF571" s="1848"/>
      <c r="BG571" s="1848"/>
      <c r="BH571" s="1848"/>
      <c r="BI571" s="1848"/>
      <c r="BJ571" s="1848"/>
      <c r="BK571" s="1848"/>
      <c r="BL571" s="1848"/>
      <c r="BM571" s="1848"/>
      <c r="BN571" s="1848"/>
      <c r="BO571" s="1848"/>
      <c r="BP571" s="1848"/>
      <c r="BQ571" s="1848"/>
      <c r="BR571" s="1848"/>
      <c r="BS571" s="1848"/>
      <c r="BT571" s="1848"/>
      <c r="BU571" s="1848"/>
      <c r="BV571" s="1848"/>
      <c r="BW571" s="1848"/>
      <c r="BX571" s="1848"/>
      <c r="BY571" s="1848"/>
      <c r="BZ571" s="1848"/>
      <c r="CA571" s="1848"/>
      <c r="CB571" s="1848"/>
      <c r="CC571" s="1848"/>
      <c r="CD571" s="1848"/>
      <c r="CE571" s="1848"/>
      <c r="CF571" s="1848"/>
      <c r="CG571" s="1848"/>
      <c r="CH571" s="1848"/>
      <c r="CJ571" s="1848"/>
      <c r="CK571" s="1848"/>
      <c r="CL571" s="1848"/>
      <c r="CM571" s="1848"/>
      <c r="CN571" s="1848"/>
      <c r="CO571" s="1848"/>
      <c r="CP571" s="1848"/>
      <c r="CQ571" s="1848"/>
    </row>
    <row r="572" spans="2:95">
      <c r="B572" s="1"/>
      <c r="C572" s="1848"/>
      <c r="D572" s="1"/>
      <c r="E572" s="1"/>
      <c r="F572" s="1848"/>
      <c r="G572" s="1"/>
      <c r="H572" s="1848"/>
      <c r="I572" s="1848"/>
      <c r="J572" s="1"/>
      <c r="K572" s="1848"/>
      <c r="L572" s="1848"/>
      <c r="M572" s="1848"/>
      <c r="N572" s="1848"/>
      <c r="O572" s="1848"/>
      <c r="P572" s="1848"/>
      <c r="Q572" s="1848"/>
      <c r="R572" s="1848"/>
      <c r="S572" s="1848"/>
      <c r="T572" s="1848"/>
      <c r="U572" s="1848"/>
      <c r="V572" s="1848"/>
      <c r="W572" s="1848"/>
      <c r="X572" s="1848"/>
      <c r="Y572" s="1848"/>
      <c r="Z572" s="1848"/>
      <c r="AA572" s="1848"/>
      <c r="AB572" s="1848"/>
      <c r="AC572" s="1848"/>
      <c r="AD572" s="1848"/>
      <c r="AE572" s="1848"/>
      <c r="AF572" s="1848"/>
      <c r="AG572" s="1848"/>
      <c r="AH572" s="1848"/>
      <c r="AI572" s="1848"/>
      <c r="AJ572" s="1848"/>
      <c r="AK572" s="1848"/>
      <c r="AL572" s="1848"/>
      <c r="AM572" s="1848"/>
      <c r="AN572" s="1848"/>
      <c r="AO572" s="1848"/>
      <c r="AP572" s="1848"/>
      <c r="AQ572" s="1848"/>
      <c r="AR572" s="1848"/>
      <c r="AS572" s="1848"/>
      <c r="AT572" s="1848"/>
      <c r="AU572" s="1848"/>
      <c r="AV572" s="1848"/>
      <c r="AW572" s="1848"/>
      <c r="AX572" s="1848"/>
      <c r="AY572" s="1848"/>
      <c r="AZ572" s="1848"/>
      <c r="BA572" s="1848"/>
      <c r="BB572" s="1848"/>
      <c r="BC572" s="1848"/>
      <c r="BD572" s="1848"/>
      <c r="BE572" s="1848"/>
      <c r="BF572" s="1848"/>
      <c r="BG572" s="1848"/>
      <c r="BH572" s="1848"/>
      <c r="BI572" s="1848"/>
      <c r="BJ572" s="1848"/>
      <c r="BK572" s="1848"/>
      <c r="BL572" s="1848"/>
      <c r="BM572" s="1848"/>
      <c r="BN572" s="1848"/>
      <c r="BO572" s="1848"/>
      <c r="BP572" s="1848"/>
      <c r="BQ572" s="1848"/>
      <c r="BR572" s="1848"/>
      <c r="BS572" s="1848"/>
      <c r="BT572" s="1848"/>
      <c r="BU572" s="1848"/>
      <c r="BV572" s="1848"/>
      <c r="BW572" s="1848"/>
      <c r="BX572" s="1848"/>
      <c r="BY572" s="1848"/>
      <c r="BZ572" s="1848"/>
      <c r="CA572" s="1848"/>
      <c r="CB572" s="1848"/>
      <c r="CC572" s="1848"/>
      <c r="CD572" s="1848"/>
      <c r="CE572" s="1848"/>
      <c r="CF572" s="1848"/>
      <c r="CG572" s="1848"/>
      <c r="CH572" s="1848"/>
      <c r="CJ572" s="1848"/>
      <c r="CK572" s="1848"/>
      <c r="CL572" s="1848"/>
      <c r="CM572" s="1848"/>
      <c r="CN572" s="1848"/>
      <c r="CO572" s="1848"/>
      <c r="CP572" s="1848"/>
      <c r="CQ572" s="1848"/>
    </row>
    <row r="573" spans="2:95">
      <c r="B573" s="1"/>
      <c r="C573" s="1848"/>
      <c r="D573" s="1"/>
      <c r="E573" s="1"/>
      <c r="F573" s="1848"/>
      <c r="G573" s="1"/>
      <c r="H573" s="1848"/>
      <c r="I573" s="1848"/>
      <c r="J573" s="1"/>
      <c r="K573" s="1848"/>
      <c r="L573" s="1848"/>
      <c r="M573" s="1848"/>
      <c r="N573" s="1848"/>
      <c r="O573" s="1848"/>
      <c r="P573" s="1848"/>
      <c r="Q573" s="1848"/>
      <c r="R573" s="1848"/>
      <c r="S573" s="1848"/>
      <c r="T573" s="1848"/>
      <c r="U573" s="1848"/>
      <c r="V573" s="1848"/>
      <c r="W573" s="1848"/>
      <c r="X573" s="1848"/>
      <c r="Y573" s="1848"/>
      <c r="Z573" s="1848"/>
      <c r="AA573" s="1848"/>
      <c r="AB573" s="1848"/>
      <c r="AC573" s="1848"/>
      <c r="AD573" s="1848"/>
      <c r="AE573" s="1848"/>
      <c r="AF573" s="1848"/>
      <c r="AG573" s="1848"/>
      <c r="AH573" s="1848"/>
      <c r="AI573" s="1848"/>
      <c r="AJ573" s="1848"/>
      <c r="AK573" s="1848"/>
      <c r="AL573" s="1848"/>
      <c r="AM573" s="1848"/>
      <c r="AN573" s="1848"/>
      <c r="AO573" s="1848"/>
      <c r="AP573" s="1848"/>
      <c r="AQ573" s="1848"/>
      <c r="AR573" s="1848"/>
      <c r="AS573" s="1848"/>
      <c r="AT573" s="1848"/>
      <c r="AU573" s="1848"/>
      <c r="AV573" s="1848"/>
      <c r="AW573" s="1848"/>
      <c r="AX573" s="1848"/>
      <c r="AY573" s="1848"/>
      <c r="AZ573" s="1848"/>
      <c r="BA573" s="1848"/>
      <c r="BB573" s="1848"/>
      <c r="BC573" s="1848"/>
      <c r="BD573" s="1848"/>
      <c r="BE573" s="1848"/>
      <c r="BF573" s="1848"/>
      <c r="BG573" s="1848"/>
      <c r="BH573" s="1848"/>
      <c r="BI573" s="1848"/>
      <c r="BJ573" s="1848"/>
      <c r="BK573" s="1848"/>
      <c r="BL573" s="1848"/>
      <c r="BM573" s="1848"/>
      <c r="BN573" s="1848"/>
      <c r="BO573" s="1848"/>
      <c r="BP573" s="1848"/>
      <c r="BQ573" s="1848"/>
      <c r="BR573" s="1848"/>
      <c r="BS573" s="1848"/>
      <c r="BT573" s="1848"/>
      <c r="BU573" s="1848"/>
      <c r="BV573" s="1848"/>
      <c r="BW573" s="1848"/>
      <c r="BX573" s="1848"/>
      <c r="BY573" s="1848"/>
      <c r="BZ573" s="1848"/>
      <c r="CA573" s="1848"/>
      <c r="CB573" s="1848"/>
      <c r="CC573" s="1848"/>
      <c r="CD573" s="1848"/>
      <c r="CE573" s="1848"/>
      <c r="CF573" s="1848"/>
      <c r="CG573" s="1848"/>
      <c r="CH573" s="1848"/>
      <c r="CJ573" s="1848"/>
      <c r="CK573" s="1848"/>
      <c r="CL573" s="1848"/>
      <c r="CM573" s="1848"/>
      <c r="CN573" s="1848"/>
      <c r="CO573" s="1848"/>
      <c r="CP573" s="1848"/>
      <c r="CQ573" s="1848"/>
    </row>
    <row r="574" spans="2:95">
      <c r="B574" s="1"/>
      <c r="C574" s="1848"/>
      <c r="D574" s="1"/>
      <c r="E574" s="1"/>
      <c r="F574" s="1848"/>
      <c r="G574" s="1"/>
      <c r="H574" s="1848"/>
      <c r="I574" s="1848"/>
      <c r="J574" s="1"/>
      <c r="K574" s="1848"/>
      <c r="L574" s="1848"/>
      <c r="M574" s="1848"/>
      <c r="N574" s="1848"/>
      <c r="O574" s="1848"/>
      <c r="P574" s="1848"/>
      <c r="Q574" s="1848"/>
      <c r="R574" s="1848"/>
      <c r="S574" s="1848"/>
      <c r="T574" s="1848"/>
      <c r="U574" s="1848"/>
      <c r="V574" s="1848"/>
      <c r="W574" s="1848"/>
      <c r="X574" s="1848"/>
      <c r="Y574" s="1848"/>
      <c r="Z574" s="1848"/>
      <c r="AA574" s="1848"/>
      <c r="AB574" s="1848"/>
      <c r="AC574" s="1848"/>
      <c r="AD574" s="1848"/>
      <c r="AE574" s="1848"/>
      <c r="AF574" s="1848"/>
      <c r="AG574" s="1848"/>
      <c r="AH574" s="1848"/>
      <c r="AI574" s="1848"/>
      <c r="AJ574" s="1848"/>
      <c r="AK574" s="1848"/>
      <c r="AL574" s="1848"/>
      <c r="AM574" s="1848"/>
      <c r="AN574" s="1848"/>
      <c r="AO574" s="1848"/>
      <c r="AP574" s="1848"/>
      <c r="AQ574" s="1848"/>
      <c r="AR574" s="1848"/>
      <c r="AS574" s="1848"/>
      <c r="AT574" s="1848"/>
      <c r="AU574" s="1848"/>
      <c r="AV574" s="1848"/>
      <c r="AW574" s="1848"/>
      <c r="AX574" s="1848"/>
      <c r="AY574" s="1848"/>
      <c r="AZ574" s="1848"/>
      <c r="BA574" s="1848"/>
      <c r="BB574" s="1848"/>
      <c r="BC574" s="1848"/>
      <c r="BD574" s="1848"/>
      <c r="BE574" s="1848"/>
      <c r="BF574" s="1848"/>
      <c r="BG574" s="1848"/>
      <c r="BH574" s="1848"/>
      <c r="BI574" s="1848"/>
      <c r="BJ574" s="1848"/>
      <c r="BK574" s="1848"/>
      <c r="BL574" s="1848"/>
      <c r="BM574" s="1848"/>
      <c r="BN574" s="1848"/>
      <c r="BO574" s="1848"/>
      <c r="BP574" s="1848"/>
      <c r="BQ574" s="1848"/>
      <c r="BR574" s="1848"/>
      <c r="BS574" s="1848"/>
      <c r="BT574" s="1848"/>
      <c r="BU574" s="1848"/>
      <c r="BV574" s="1848"/>
      <c r="BW574" s="1848"/>
      <c r="BX574" s="1848"/>
      <c r="BY574" s="1848"/>
      <c r="BZ574" s="1848"/>
      <c r="CA574" s="1848"/>
      <c r="CB574" s="1848"/>
      <c r="CC574" s="1848"/>
      <c r="CD574" s="1848"/>
      <c r="CE574" s="1848"/>
      <c r="CF574" s="1848"/>
      <c r="CG574" s="1848"/>
      <c r="CH574" s="1848"/>
      <c r="CJ574" s="1848"/>
      <c r="CK574" s="1848"/>
      <c r="CL574" s="1848"/>
      <c r="CM574" s="1848"/>
      <c r="CN574" s="1848"/>
      <c r="CO574" s="1848"/>
      <c r="CP574" s="1848"/>
      <c r="CQ574" s="1848"/>
    </row>
    <row r="575" spans="2:95">
      <c r="B575" s="1"/>
      <c r="C575" s="1848"/>
      <c r="D575" s="1"/>
      <c r="E575" s="1"/>
      <c r="F575" s="1848"/>
      <c r="G575" s="1"/>
      <c r="H575" s="1848"/>
      <c r="I575" s="1848"/>
      <c r="J575" s="1"/>
      <c r="K575" s="1848"/>
      <c r="L575" s="1848"/>
      <c r="M575" s="1848"/>
      <c r="N575" s="1848"/>
      <c r="O575" s="1848"/>
      <c r="P575" s="1848"/>
      <c r="Q575" s="1848"/>
      <c r="R575" s="1848"/>
      <c r="S575" s="1848"/>
      <c r="T575" s="1848"/>
      <c r="U575" s="1848"/>
      <c r="V575" s="1848"/>
      <c r="W575" s="1848"/>
      <c r="X575" s="1848"/>
      <c r="Y575" s="1848"/>
      <c r="Z575" s="1848"/>
      <c r="AA575" s="1848"/>
      <c r="AB575" s="1848"/>
      <c r="AC575" s="1848"/>
      <c r="AD575" s="1848"/>
      <c r="AE575" s="1848"/>
      <c r="AF575" s="1848"/>
      <c r="AG575" s="1848"/>
      <c r="AH575" s="1848"/>
      <c r="AI575" s="1848"/>
      <c r="AJ575" s="1848"/>
      <c r="AK575" s="1848"/>
      <c r="AL575" s="1848"/>
      <c r="AM575" s="1848"/>
      <c r="AN575" s="1848"/>
      <c r="AO575" s="1848"/>
      <c r="AP575" s="1848"/>
      <c r="AQ575" s="1848"/>
      <c r="AR575" s="1848"/>
      <c r="AS575" s="1848"/>
      <c r="AT575" s="1848"/>
      <c r="AU575" s="1848"/>
      <c r="AV575" s="1848"/>
      <c r="AW575" s="1848"/>
      <c r="AX575" s="1848"/>
      <c r="AY575" s="1848"/>
      <c r="AZ575" s="1848"/>
      <c r="BA575" s="1848"/>
      <c r="BB575" s="1848"/>
      <c r="BC575" s="1848"/>
      <c r="BD575" s="1848"/>
      <c r="BE575" s="1848"/>
      <c r="BF575" s="1848"/>
      <c r="BG575" s="1848"/>
      <c r="BH575" s="1848"/>
      <c r="BI575" s="1848"/>
      <c r="BJ575" s="1848"/>
      <c r="BK575" s="1848"/>
      <c r="BL575" s="1848"/>
      <c r="BM575" s="1848"/>
      <c r="BN575" s="1848"/>
      <c r="BO575" s="1848"/>
      <c r="BP575" s="1848"/>
      <c r="BQ575" s="1848"/>
      <c r="BR575" s="1848"/>
      <c r="BS575" s="1848"/>
      <c r="BT575" s="1848"/>
      <c r="BU575" s="1848"/>
      <c r="BV575" s="1848"/>
      <c r="BW575" s="1848"/>
      <c r="BX575" s="1848"/>
      <c r="BY575" s="1848"/>
      <c r="BZ575" s="1848"/>
      <c r="CA575" s="1848"/>
      <c r="CB575" s="1848"/>
      <c r="CC575" s="1848"/>
      <c r="CD575" s="1848"/>
      <c r="CE575" s="1848"/>
      <c r="CF575" s="1848"/>
      <c r="CG575" s="1848"/>
      <c r="CH575" s="1848"/>
      <c r="CJ575" s="1848"/>
      <c r="CK575" s="1848"/>
      <c r="CL575" s="1848"/>
      <c r="CM575" s="1848"/>
      <c r="CN575" s="1848"/>
      <c r="CO575" s="1848"/>
      <c r="CP575" s="1848"/>
      <c r="CQ575" s="1848"/>
    </row>
    <row r="576" spans="2:95">
      <c r="B576" s="1"/>
      <c r="C576" s="1848"/>
      <c r="D576" s="1"/>
      <c r="E576" s="1"/>
      <c r="F576" s="1848"/>
      <c r="G576" s="1"/>
      <c r="H576" s="1848"/>
      <c r="I576" s="1848"/>
      <c r="J576" s="1"/>
      <c r="K576" s="1848"/>
      <c r="L576" s="1848"/>
      <c r="M576" s="1848"/>
      <c r="N576" s="1848"/>
      <c r="O576" s="1848"/>
      <c r="P576" s="1848"/>
      <c r="Q576" s="1848"/>
      <c r="R576" s="1848"/>
      <c r="S576" s="1848"/>
      <c r="T576" s="1848"/>
      <c r="U576" s="1848"/>
      <c r="V576" s="1848"/>
      <c r="W576" s="1848"/>
      <c r="X576" s="1848"/>
      <c r="Y576" s="1848"/>
      <c r="Z576" s="1848"/>
      <c r="AA576" s="1848"/>
      <c r="AB576" s="1848"/>
      <c r="AC576" s="1848"/>
      <c r="AD576" s="1848"/>
      <c r="AE576" s="1848"/>
      <c r="AF576" s="1848"/>
      <c r="AG576" s="1848"/>
      <c r="AH576" s="1848"/>
      <c r="AI576" s="1848"/>
      <c r="AJ576" s="1848"/>
      <c r="AK576" s="1848"/>
      <c r="AL576" s="1848"/>
      <c r="AM576" s="1848"/>
      <c r="AN576" s="1848"/>
      <c r="AO576" s="1848"/>
      <c r="AP576" s="1848"/>
      <c r="AQ576" s="1848"/>
      <c r="AR576" s="1848"/>
      <c r="AS576" s="1848"/>
      <c r="AT576" s="1848"/>
      <c r="AU576" s="1848"/>
      <c r="AV576" s="1848"/>
      <c r="AW576" s="1848"/>
      <c r="AX576" s="1848"/>
      <c r="AY576" s="1848"/>
      <c r="AZ576" s="1848"/>
      <c r="BA576" s="1848"/>
      <c r="BB576" s="1848"/>
      <c r="BC576" s="1848"/>
      <c r="BD576" s="1848"/>
      <c r="BE576" s="1848"/>
      <c r="BF576" s="1848"/>
      <c r="BG576" s="1848"/>
      <c r="BH576" s="1848"/>
      <c r="BI576" s="1848"/>
      <c r="BJ576" s="1848"/>
      <c r="BK576" s="1848"/>
      <c r="BL576" s="1848"/>
      <c r="BM576" s="1848"/>
      <c r="BN576" s="1848"/>
      <c r="BO576" s="1848"/>
      <c r="BP576" s="1848"/>
      <c r="BQ576" s="1848"/>
      <c r="BR576" s="1848"/>
      <c r="BS576" s="1848"/>
      <c r="BT576" s="1848"/>
      <c r="BU576" s="1848"/>
      <c r="BV576" s="1848"/>
      <c r="BW576" s="1848"/>
      <c r="BX576" s="1848"/>
      <c r="BY576" s="1848"/>
      <c r="BZ576" s="1848"/>
      <c r="CA576" s="1848"/>
      <c r="CB576" s="1848"/>
      <c r="CC576" s="1848"/>
      <c r="CD576" s="1848"/>
      <c r="CE576" s="1848"/>
      <c r="CF576" s="1848"/>
      <c r="CG576" s="1848"/>
      <c r="CH576" s="1848"/>
      <c r="CJ576" s="1848"/>
      <c r="CK576" s="1848"/>
      <c r="CL576" s="1848"/>
      <c r="CM576" s="1848"/>
      <c r="CN576" s="1848"/>
      <c r="CO576" s="1848"/>
      <c r="CP576" s="1848"/>
      <c r="CQ576" s="1848"/>
    </row>
    <row r="577" spans="2:95">
      <c r="B577" s="1"/>
      <c r="C577" s="1848"/>
      <c r="D577" s="1"/>
      <c r="E577" s="1"/>
      <c r="F577" s="1848"/>
      <c r="G577" s="1"/>
      <c r="H577" s="1848"/>
      <c r="I577" s="1848"/>
      <c r="J577" s="1"/>
      <c r="K577" s="1848"/>
      <c r="L577" s="1848"/>
      <c r="M577" s="1848"/>
      <c r="N577" s="1848"/>
      <c r="O577" s="1848"/>
      <c r="P577" s="1848"/>
      <c r="Q577" s="1848"/>
      <c r="R577" s="1848"/>
      <c r="S577" s="1848"/>
      <c r="T577" s="1848"/>
      <c r="U577" s="1848"/>
      <c r="V577" s="1848"/>
      <c r="W577" s="1848"/>
      <c r="X577" s="1848"/>
      <c r="Y577" s="1848"/>
      <c r="Z577" s="1848"/>
      <c r="AA577" s="1848"/>
      <c r="AB577" s="1848"/>
      <c r="AC577" s="1848"/>
      <c r="AD577" s="1848"/>
      <c r="AE577" s="1848"/>
      <c r="AF577" s="1848"/>
      <c r="AG577" s="1848"/>
      <c r="AH577" s="1848"/>
      <c r="AI577" s="1848"/>
      <c r="AJ577" s="1848"/>
      <c r="AK577" s="1848"/>
      <c r="AL577" s="1848"/>
      <c r="AM577" s="1848"/>
      <c r="AN577" s="1848"/>
      <c r="AO577" s="1848"/>
      <c r="AP577" s="1848"/>
      <c r="AQ577" s="1848"/>
      <c r="AR577" s="1848"/>
      <c r="AS577" s="1848"/>
      <c r="AT577" s="1848"/>
      <c r="AU577" s="1848"/>
      <c r="AV577" s="1848"/>
      <c r="AW577" s="1848"/>
      <c r="AX577" s="1848"/>
      <c r="AY577" s="1848"/>
      <c r="AZ577" s="1848"/>
      <c r="BA577" s="1848"/>
      <c r="BB577" s="1848"/>
      <c r="BC577" s="1848"/>
      <c r="BD577" s="1848"/>
      <c r="BE577" s="1848"/>
      <c r="BF577" s="1848"/>
      <c r="BG577" s="1848"/>
      <c r="BH577" s="1848"/>
      <c r="BI577" s="1848"/>
      <c r="BJ577" s="1848"/>
      <c r="BK577" s="1848"/>
      <c r="BL577" s="1848"/>
      <c r="BM577" s="1848"/>
      <c r="BN577" s="1848"/>
      <c r="BO577" s="1848"/>
      <c r="BP577" s="1848"/>
      <c r="BQ577" s="1848"/>
      <c r="BR577" s="1848"/>
      <c r="BS577" s="1848"/>
      <c r="BT577" s="1848"/>
      <c r="BU577" s="1848"/>
      <c r="BV577" s="1848"/>
      <c r="BW577" s="1848"/>
      <c r="BX577" s="1848"/>
      <c r="BY577" s="1848"/>
      <c r="BZ577" s="1848"/>
      <c r="CA577" s="1848"/>
      <c r="CB577" s="1848"/>
      <c r="CC577" s="1848"/>
      <c r="CD577" s="1848"/>
      <c r="CE577" s="1848"/>
      <c r="CF577" s="1848"/>
      <c r="CG577" s="1848"/>
      <c r="CH577" s="1848"/>
      <c r="CJ577" s="1848"/>
      <c r="CK577" s="1848"/>
      <c r="CL577" s="1848"/>
      <c r="CM577" s="1848"/>
      <c r="CN577" s="1848"/>
      <c r="CO577" s="1848"/>
      <c r="CP577" s="1848"/>
      <c r="CQ577" s="1848"/>
    </row>
    <row r="578" spans="2:95">
      <c r="B578" s="1"/>
      <c r="C578" s="1848"/>
      <c r="D578" s="1"/>
      <c r="E578" s="1"/>
      <c r="F578" s="1848"/>
      <c r="G578" s="1"/>
      <c r="H578" s="1848"/>
      <c r="I578" s="1848"/>
      <c r="J578" s="1"/>
      <c r="K578" s="1848"/>
      <c r="L578" s="1848"/>
      <c r="M578" s="1848"/>
      <c r="N578" s="1848"/>
      <c r="O578" s="1848"/>
      <c r="P578" s="1848"/>
      <c r="Q578" s="1848"/>
      <c r="R578" s="1848"/>
      <c r="S578" s="1848"/>
      <c r="T578" s="1848"/>
      <c r="U578" s="1848"/>
      <c r="V578" s="1848"/>
      <c r="W578" s="1848"/>
      <c r="X578" s="1848"/>
      <c r="Y578" s="1848"/>
      <c r="Z578" s="1848"/>
      <c r="AA578" s="1848"/>
      <c r="AB578" s="1848"/>
      <c r="AC578" s="1848"/>
      <c r="AD578" s="1848"/>
      <c r="AE578" s="1848"/>
      <c r="AF578" s="1848"/>
      <c r="AG578" s="1848"/>
      <c r="AH578" s="1848"/>
      <c r="AI578" s="1848"/>
      <c r="AJ578" s="1848"/>
      <c r="AK578" s="1848"/>
      <c r="AL578" s="1848"/>
      <c r="AM578" s="1848"/>
      <c r="AN578" s="1848"/>
      <c r="AO578" s="1848"/>
      <c r="AP578" s="1848"/>
      <c r="AQ578" s="1848"/>
      <c r="AR578" s="1848"/>
      <c r="AS578" s="1848"/>
      <c r="AT578" s="1848"/>
      <c r="AU578" s="1848"/>
      <c r="AV578" s="1848"/>
      <c r="AW578" s="1848"/>
      <c r="AX578" s="1848"/>
      <c r="AY578" s="1848"/>
      <c r="AZ578" s="1848"/>
      <c r="BA578" s="1848"/>
      <c r="BB578" s="1848"/>
      <c r="BC578" s="1848"/>
      <c r="BD578" s="1848"/>
      <c r="BE578" s="1848"/>
      <c r="BF578" s="1848"/>
      <c r="BG578" s="1848"/>
      <c r="BH578" s="1848"/>
      <c r="BI578" s="1848"/>
      <c r="BJ578" s="1848"/>
      <c r="BK578" s="1848"/>
      <c r="BL578" s="1848"/>
      <c r="BM578" s="1848"/>
      <c r="BN578" s="1848"/>
      <c r="BO578" s="1848"/>
      <c r="BP578" s="1848"/>
      <c r="BQ578" s="1848"/>
      <c r="BR578" s="1848"/>
      <c r="BS578" s="1848"/>
      <c r="BT578" s="1848"/>
      <c r="BU578" s="1848"/>
      <c r="BV578" s="1848"/>
      <c r="BW578" s="1848"/>
      <c r="BX578" s="1848"/>
      <c r="BY578" s="1848"/>
      <c r="BZ578" s="1848"/>
      <c r="CA578" s="1848"/>
      <c r="CB578" s="1848"/>
      <c r="CC578" s="1848"/>
      <c r="CD578" s="1848"/>
      <c r="CE578" s="1848"/>
      <c r="CF578" s="1848"/>
      <c r="CG578" s="1848"/>
      <c r="CH578" s="1848"/>
      <c r="CJ578" s="1848"/>
      <c r="CK578" s="1848"/>
      <c r="CL578" s="1848"/>
      <c r="CM578" s="1848"/>
      <c r="CN578" s="1848"/>
      <c r="CO578" s="1848"/>
      <c r="CP578" s="1848"/>
      <c r="CQ578" s="1848"/>
    </row>
    <row r="579" spans="2:95">
      <c r="B579" s="1"/>
      <c r="C579" s="1848"/>
      <c r="D579" s="1"/>
      <c r="E579" s="1"/>
      <c r="F579" s="1848"/>
      <c r="G579" s="1"/>
      <c r="H579" s="1848"/>
      <c r="I579" s="1848"/>
      <c r="J579" s="1"/>
      <c r="K579" s="1848"/>
      <c r="L579" s="1848"/>
      <c r="M579" s="1848"/>
      <c r="N579" s="1848"/>
      <c r="O579" s="1848"/>
      <c r="P579" s="1848"/>
      <c r="Q579" s="1848"/>
      <c r="R579" s="1848"/>
      <c r="S579" s="1848"/>
      <c r="T579" s="1848"/>
      <c r="U579" s="1848"/>
      <c r="V579" s="1848"/>
      <c r="W579" s="1848"/>
      <c r="X579" s="1848"/>
      <c r="Y579" s="1848"/>
      <c r="Z579" s="1848"/>
      <c r="AA579" s="1848"/>
      <c r="AB579" s="1848"/>
      <c r="AC579" s="1848"/>
      <c r="AD579" s="1848"/>
      <c r="AE579" s="1848"/>
      <c r="AF579" s="1848"/>
      <c r="AG579" s="1848"/>
      <c r="AH579" s="1848"/>
      <c r="AI579" s="1848"/>
      <c r="AJ579" s="1848"/>
      <c r="AK579" s="1848"/>
      <c r="AL579" s="1848"/>
      <c r="AM579" s="1848"/>
      <c r="AN579" s="1848"/>
      <c r="AO579" s="1848"/>
      <c r="AP579" s="1848"/>
      <c r="AQ579" s="1848"/>
      <c r="AR579" s="1848"/>
      <c r="AS579" s="1848"/>
      <c r="AT579" s="1848"/>
      <c r="AU579" s="1848"/>
      <c r="AV579" s="1848"/>
      <c r="AW579" s="1848"/>
      <c r="AX579" s="1848"/>
      <c r="AY579" s="1848"/>
      <c r="AZ579" s="1848"/>
      <c r="BA579" s="1848"/>
      <c r="BB579" s="1848"/>
      <c r="BC579" s="1848"/>
      <c r="BD579" s="1848"/>
      <c r="BE579" s="1848"/>
      <c r="BF579" s="1848"/>
      <c r="BG579" s="1848"/>
      <c r="BH579" s="1848"/>
      <c r="BI579" s="1848"/>
      <c r="BJ579" s="1848"/>
      <c r="BK579" s="1848"/>
      <c r="BL579" s="1848"/>
      <c r="BM579" s="1848"/>
      <c r="BN579" s="1848"/>
      <c r="BO579" s="1848"/>
      <c r="BP579" s="1848"/>
      <c r="BQ579" s="1848"/>
      <c r="BR579" s="1848"/>
      <c r="BS579" s="1848"/>
      <c r="BT579" s="1848"/>
      <c r="BU579" s="1848"/>
      <c r="BV579" s="1848"/>
      <c r="BW579" s="1848"/>
      <c r="BX579" s="1848"/>
      <c r="BY579" s="1848"/>
      <c r="BZ579" s="1848"/>
      <c r="CA579" s="1848"/>
      <c r="CB579" s="1848"/>
      <c r="CC579" s="1848"/>
      <c r="CD579" s="1848"/>
      <c r="CE579" s="1848"/>
      <c r="CF579" s="1848"/>
      <c r="CG579" s="1848"/>
      <c r="CH579" s="1848"/>
      <c r="CJ579" s="1848"/>
      <c r="CK579" s="1848"/>
      <c r="CL579" s="1848"/>
      <c r="CM579" s="1848"/>
      <c r="CN579" s="1848"/>
      <c r="CO579" s="1848"/>
      <c r="CP579" s="1848"/>
      <c r="CQ579" s="1848"/>
    </row>
    <row r="580" spans="2:95">
      <c r="B580" s="1"/>
      <c r="C580" s="1848"/>
      <c r="D580" s="1"/>
      <c r="E580" s="1"/>
      <c r="F580" s="1848"/>
      <c r="G580" s="1"/>
      <c r="H580" s="1848"/>
      <c r="I580" s="1848"/>
      <c r="J580" s="1"/>
      <c r="K580" s="1848"/>
      <c r="L580" s="1848"/>
      <c r="M580" s="1848"/>
      <c r="N580" s="1848"/>
      <c r="O580" s="1848"/>
      <c r="P580" s="1848"/>
      <c r="Q580" s="1848"/>
      <c r="R580" s="1848"/>
      <c r="S580" s="1848"/>
      <c r="T580" s="1848"/>
      <c r="U580" s="1848"/>
      <c r="V580" s="1848"/>
      <c r="W580" s="1848"/>
      <c r="X580" s="1848"/>
      <c r="Y580" s="1848"/>
      <c r="Z580" s="1848"/>
      <c r="AA580" s="1848"/>
      <c r="AB580" s="1848"/>
      <c r="AC580" s="1848"/>
      <c r="AD580" s="1848"/>
      <c r="AE580" s="1848"/>
      <c r="AF580" s="1848"/>
      <c r="AG580" s="1848"/>
      <c r="AH580" s="1848"/>
      <c r="AI580" s="1848"/>
      <c r="AJ580" s="1848"/>
      <c r="AK580" s="1848"/>
      <c r="AL580" s="1848"/>
      <c r="AM580" s="1848"/>
      <c r="AN580" s="1848"/>
      <c r="AO580" s="1848"/>
      <c r="AP580" s="1848"/>
      <c r="AQ580" s="1848"/>
      <c r="AR580" s="1848"/>
      <c r="AS580" s="1848"/>
      <c r="AT580" s="1848"/>
      <c r="AU580" s="1848"/>
      <c r="AV580" s="1848"/>
      <c r="AW580" s="1848"/>
      <c r="AX580" s="1848"/>
      <c r="AY580" s="1848"/>
      <c r="AZ580" s="1848"/>
      <c r="BA580" s="1848"/>
      <c r="BB580" s="1848"/>
      <c r="BC580" s="1848"/>
      <c r="BD580" s="1848"/>
      <c r="BE580" s="1848"/>
      <c r="BF580" s="1848"/>
      <c r="BG580" s="1848"/>
      <c r="BH580" s="1848"/>
      <c r="BI580" s="1848"/>
      <c r="BJ580" s="1848"/>
      <c r="BK580" s="1848"/>
      <c r="BL580" s="1848"/>
      <c r="BM580" s="1848"/>
      <c r="BN580" s="1848"/>
      <c r="BO580" s="1848"/>
      <c r="BP580" s="1848"/>
      <c r="BQ580" s="1848"/>
      <c r="BR580" s="1848"/>
      <c r="BS580" s="1848"/>
      <c r="BT580" s="1848"/>
      <c r="BU580" s="1848"/>
      <c r="BV580" s="1848"/>
      <c r="BW580" s="1848"/>
      <c r="BX580" s="1848"/>
      <c r="BY580" s="1848"/>
      <c r="BZ580" s="1848"/>
      <c r="CA580" s="1848"/>
      <c r="CB580" s="1848"/>
      <c r="CC580" s="1848"/>
      <c r="CD580" s="1848"/>
      <c r="CE580" s="1848"/>
      <c r="CF580" s="1848"/>
      <c r="CG580" s="1848"/>
      <c r="CH580" s="1848"/>
      <c r="CJ580" s="1848"/>
      <c r="CK580" s="1848"/>
      <c r="CL580" s="1848"/>
      <c r="CM580" s="1848"/>
      <c r="CN580" s="1848"/>
      <c r="CO580" s="1848"/>
      <c r="CP580" s="1848"/>
      <c r="CQ580" s="1848"/>
    </row>
    <row r="581" spans="2:95">
      <c r="B581" s="1"/>
      <c r="C581" s="1848"/>
      <c r="D581" s="1"/>
      <c r="E581" s="1"/>
      <c r="F581" s="1848"/>
      <c r="G581" s="1"/>
      <c r="H581" s="1848"/>
      <c r="I581" s="1848"/>
      <c r="J581" s="1"/>
      <c r="K581" s="1848"/>
      <c r="L581" s="1848"/>
      <c r="M581" s="1848"/>
      <c r="N581" s="1848"/>
      <c r="O581" s="1848"/>
      <c r="P581" s="1848"/>
      <c r="Q581" s="1848"/>
      <c r="R581" s="1848"/>
      <c r="S581" s="1848"/>
      <c r="T581" s="1848"/>
      <c r="U581" s="1848"/>
      <c r="V581" s="1848"/>
      <c r="W581" s="1848"/>
      <c r="X581" s="1848"/>
      <c r="Y581" s="1848"/>
      <c r="Z581" s="1848"/>
      <c r="AA581" s="1848"/>
      <c r="AB581" s="1848"/>
      <c r="AC581" s="1848"/>
      <c r="AD581" s="1848"/>
      <c r="AE581" s="1848"/>
      <c r="AF581" s="1848"/>
      <c r="AG581" s="1848"/>
      <c r="AH581" s="1848"/>
      <c r="AI581" s="1848"/>
      <c r="AJ581" s="1848"/>
      <c r="AK581" s="1848"/>
      <c r="AL581" s="1848"/>
      <c r="AM581" s="1848"/>
      <c r="AN581" s="1848"/>
      <c r="AO581" s="1848"/>
      <c r="AP581" s="1848"/>
      <c r="AQ581" s="1848"/>
      <c r="AR581" s="1848"/>
      <c r="AS581" s="1848"/>
      <c r="AT581" s="1848"/>
      <c r="AU581" s="1848"/>
      <c r="AV581" s="1848"/>
      <c r="AW581" s="1848"/>
      <c r="AX581" s="1848"/>
      <c r="AY581" s="1848"/>
      <c r="AZ581" s="1848"/>
      <c r="BA581" s="1848"/>
      <c r="BB581" s="1848"/>
      <c r="BC581" s="1848"/>
      <c r="BD581" s="1848"/>
      <c r="BE581" s="1848"/>
      <c r="BF581" s="1848"/>
      <c r="BG581" s="1848"/>
      <c r="BH581" s="1848"/>
      <c r="BI581" s="1848"/>
      <c r="BJ581" s="1848"/>
      <c r="BK581" s="1848"/>
      <c r="BL581" s="1848"/>
      <c r="BM581" s="1848"/>
      <c r="BN581" s="1848"/>
      <c r="BO581" s="1848"/>
      <c r="BP581" s="1848"/>
      <c r="BQ581" s="1848"/>
      <c r="BR581" s="1848"/>
      <c r="BS581" s="1848"/>
      <c r="BT581" s="1848"/>
      <c r="BU581" s="1848"/>
      <c r="BV581" s="1848"/>
      <c r="BW581" s="1848"/>
      <c r="BX581" s="1848"/>
      <c r="BY581" s="1848"/>
      <c r="BZ581" s="1848"/>
      <c r="CA581" s="1848"/>
      <c r="CB581" s="1848"/>
      <c r="CC581" s="1848"/>
      <c r="CD581" s="1848"/>
      <c r="CE581" s="1848"/>
      <c r="CF581" s="1848"/>
      <c r="CG581" s="1848"/>
      <c r="CH581" s="1848"/>
      <c r="CJ581" s="1848"/>
      <c r="CK581" s="1848"/>
      <c r="CL581" s="1848"/>
      <c r="CM581" s="1848"/>
      <c r="CN581" s="1848"/>
      <c r="CO581" s="1848"/>
      <c r="CP581" s="1848"/>
      <c r="CQ581" s="1848"/>
    </row>
    <row r="582" spans="2:95">
      <c r="B582" s="1"/>
      <c r="C582" s="1848"/>
      <c r="D582" s="1"/>
      <c r="E582" s="1"/>
      <c r="F582" s="1848"/>
      <c r="G582" s="1"/>
      <c r="H582" s="1848"/>
      <c r="I582" s="1848"/>
      <c r="J582" s="1"/>
      <c r="K582" s="1848"/>
      <c r="L582" s="1848"/>
      <c r="M582" s="1848"/>
      <c r="N582" s="1848"/>
      <c r="O582" s="1848"/>
      <c r="P582" s="1848"/>
      <c r="Q582" s="1848"/>
      <c r="R582" s="1848"/>
      <c r="S582" s="1848"/>
      <c r="T582" s="1848"/>
      <c r="U582" s="1848"/>
      <c r="V582" s="1848"/>
      <c r="W582" s="1848"/>
      <c r="X582" s="1848"/>
      <c r="Y582" s="1848"/>
      <c r="Z582" s="1848"/>
      <c r="AA582" s="1848"/>
      <c r="AB582" s="1848"/>
      <c r="AC582" s="1848"/>
      <c r="AD582" s="1848"/>
      <c r="AE582" s="1848"/>
      <c r="AF582" s="1848"/>
      <c r="AG582" s="1848"/>
      <c r="AH582" s="1848"/>
      <c r="AI582" s="1848"/>
      <c r="AJ582" s="1848"/>
      <c r="AK582" s="1848"/>
      <c r="AL582" s="1848"/>
      <c r="AM582" s="1848"/>
      <c r="AN582" s="1848"/>
      <c r="AO582" s="1848"/>
      <c r="AP582" s="1848"/>
      <c r="AQ582" s="1848"/>
      <c r="AR582" s="1848"/>
      <c r="AS582" s="1848"/>
      <c r="AT582" s="1848"/>
      <c r="AU582" s="1848"/>
      <c r="AV582" s="1848"/>
      <c r="AW582" s="1848"/>
      <c r="AX582" s="1848"/>
      <c r="AY582" s="1848"/>
      <c r="AZ582" s="1848"/>
      <c r="BA582" s="1848"/>
      <c r="BB582" s="1848"/>
      <c r="BC582" s="1848"/>
      <c r="BD582" s="1848"/>
      <c r="BE582" s="1848"/>
      <c r="BF582" s="1848"/>
      <c r="BG582" s="1848"/>
      <c r="BH582" s="1848"/>
      <c r="BI582" s="1848"/>
      <c r="BJ582" s="1848"/>
      <c r="BK582" s="1848"/>
      <c r="BL582" s="1848"/>
      <c r="BM582" s="1848"/>
      <c r="BN582" s="1848"/>
      <c r="BO582" s="1848"/>
      <c r="BP582" s="1848"/>
      <c r="BQ582" s="1848"/>
      <c r="BR582" s="1848"/>
      <c r="BS582" s="1848"/>
      <c r="BT582" s="1848"/>
      <c r="BU582" s="1848"/>
      <c r="BV582" s="1848"/>
      <c r="BW582" s="1848"/>
      <c r="BX582" s="1848"/>
      <c r="BY582" s="1848"/>
      <c r="BZ582" s="1848"/>
      <c r="CA582" s="1848"/>
      <c r="CB582" s="1848"/>
      <c r="CC582" s="1848"/>
      <c r="CD582" s="1848"/>
      <c r="CE582" s="1848"/>
      <c r="CF582" s="1848"/>
      <c r="CG582" s="1848"/>
      <c r="CH582" s="1848"/>
      <c r="CJ582" s="1848"/>
      <c r="CK582" s="1848"/>
      <c r="CL582" s="1848"/>
      <c r="CM582" s="1848"/>
      <c r="CN582" s="1848"/>
      <c r="CO582" s="1848"/>
      <c r="CP582" s="1848"/>
      <c r="CQ582" s="1848"/>
    </row>
    <row r="583" spans="2:95">
      <c r="B583" s="1"/>
      <c r="C583" s="1848"/>
      <c r="D583" s="1"/>
      <c r="E583" s="1"/>
      <c r="F583" s="1848"/>
      <c r="G583" s="1"/>
      <c r="H583" s="1848"/>
      <c r="I583" s="1848"/>
      <c r="J583" s="1"/>
      <c r="K583" s="1848"/>
      <c r="L583" s="1848"/>
      <c r="M583" s="1848"/>
      <c r="N583" s="1848"/>
      <c r="O583" s="1848"/>
      <c r="P583" s="1848"/>
      <c r="Q583" s="1848"/>
      <c r="R583" s="1848"/>
      <c r="S583" s="1848"/>
      <c r="T583" s="1848"/>
      <c r="U583" s="1848"/>
      <c r="V583" s="1848"/>
      <c r="W583" s="1848"/>
      <c r="X583" s="1848"/>
      <c r="Y583" s="1848"/>
      <c r="Z583" s="1848"/>
      <c r="AA583" s="1848"/>
      <c r="AB583" s="1848"/>
      <c r="AC583" s="1848"/>
      <c r="AD583" s="1848"/>
      <c r="AE583" s="1848"/>
      <c r="AF583" s="1848"/>
      <c r="AG583" s="1848"/>
      <c r="AH583" s="1848"/>
      <c r="AI583" s="1848"/>
      <c r="AJ583" s="1848"/>
      <c r="AK583" s="1848"/>
      <c r="AL583" s="1848"/>
      <c r="AM583" s="1848"/>
      <c r="AN583" s="1848"/>
      <c r="AO583" s="1848"/>
      <c r="AP583" s="1848"/>
      <c r="AQ583" s="1848"/>
      <c r="AR583" s="1848"/>
      <c r="AS583" s="1848"/>
      <c r="AT583" s="1848"/>
      <c r="AU583" s="1848"/>
      <c r="AV583" s="1848"/>
      <c r="AW583" s="1848"/>
      <c r="AX583" s="1848"/>
      <c r="AY583" s="1848"/>
      <c r="AZ583" s="1848"/>
      <c r="BA583" s="1848"/>
      <c r="BB583" s="1848"/>
      <c r="BC583" s="1848"/>
      <c r="BD583" s="1848"/>
      <c r="BE583" s="1848"/>
      <c r="BF583" s="1848"/>
      <c r="BG583" s="1848"/>
      <c r="BH583" s="1848"/>
      <c r="BI583" s="1848"/>
      <c r="BJ583" s="1848"/>
      <c r="BK583" s="1848"/>
      <c r="BL583" s="1848"/>
      <c r="BM583" s="1848"/>
      <c r="BN583" s="1848"/>
      <c r="BO583" s="1848"/>
      <c r="BP583" s="1848"/>
      <c r="BQ583" s="1848"/>
      <c r="BR583" s="1848"/>
      <c r="BS583" s="1848"/>
      <c r="BT583" s="1848"/>
      <c r="BU583" s="1848"/>
      <c r="BV583" s="1848"/>
      <c r="BW583" s="1848"/>
      <c r="BX583" s="1848"/>
      <c r="BY583" s="1848"/>
      <c r="BZ583" s="1848"/>
      <c r="CA583" s="1848"/>
      <c r="CB583" s="1848"/>
      <c r="CC583" s="1848"/>
      <c r="CD583" s="1848"/>
      <c r="CE583" s="1848"/>
      <c r="CF583" s="1848"/>
      <c r="CG583" s="1848"/>
      <c r="CH583" s="1848"/>
      <c r="CJ583" s="1848"/>
      <c r="CK583" s="1848"/>
      <c r="CL583" s="1848"/>
      <c r="CM583" s="1848"/>
      <c r="CN583" s="1848"/>
      <c r="CO583" s="1848"/>
      <c r="CP583" s="1848"/>
      <c r="CQ583" s="1848"/>
    </row>
    <row r="584" spans="2:95">
      <c r="B584" s="1"/>
      <c r="C584" s="1848"/>
      <c r="D584" s="1"/>
      <c r="E584" s="1"/>
      <c r="F584" s="1848"/>
      <c r="G584" s="1"/>
      <c r="H584" s="1848"/>
      <c r="I584" s="1848"/>
      <c r="J584" s="1"/>
      <c r="K584" s="1848"/>
      <c r="L584" s="1848"/>
      <c r="M584" s="1848"/>
      <c r="N584" s="1848"/>
      <c r="O584" s="1848"/>
      <c r="P584" s="1848"/>
      <c r="Q584" s="1848"/>
      <c r="R584" s="1848"/>
      <c r="S584" s="1848"/>
      <c r="T584" s="1848"/>
      <c r="U584" s="1848"/>
      <c r="V584" s="1848"/>
      <c r="W584" s="1848"/>
      <c r="X584" s="1848"/>
      <c r="Y584" s="1848"/>
      <c r="Z584" s="1848"/>
      <c r="AA584" s="1848"/>
      <c r="AB584" s="1848"/>
      <c r="AC584" s="1848"/>
      <c r="AD584" s="1848"/>
      <c r="AE584" s="1848"/>
      <c r="AF584" s="1848"/>
      <c r="AG584" s="1848"/>
      <c r="AH584" s="1848"/>
      <c r="AI584" s="1848"/>
      <c r="AJ584" s="1848"/>
      <c r="AK584" s="1848"/>
      <c r="AL584" s="1848"/>
      <c r="AM584" s="1848"/>
      <c r="AN584" s="1848"/>
      <c r="AO584" s="1848"/>
      <c r="AP584" s="1848"/>
      <c r="AQ584" s="1848"/>
      <c r="AR584" s="1848"/>
      <c r="AS584" s="1848"/>
      <c r="AT584" s="1848"/>
      <c r="AU584" s="1848"/>
      <c r="AV584" s="1848"/>
      <c r="AW584" s="1848"/>
      <c r="AX584" s="1848"/>
      <c r="AY584" s="1848"/>
      <c r="AZ584" s="1848"/>
      <c r="BA584" s="1848"/>
      <c r="BB584" s="1848"/>
      <c r="BC584" s="1848"/>
      <c r="BD584" s="1848"/>
      <c r="BE584" s="1848"/>
      <c r="BF584" s="1848"/>
      <c r="BG584" s="1848"/>
      <c r="BH584" s="1848"/>
      <c r="BI584" s="1848"/>
      <c r="BJ584" s="1848"/>
      <c r="BK584" s="1848"/>
      <c r="BL584" s="1848"/>
      <c r="BM584" s="1848"/>
      <c r="BN584" s="1848"/>
      <c r="BO584" s="1848"/>
      <c r="BP584" s="1848"/>
      <c r="BQ584" s="1848"/>
      <c r="BR584" s="1848"/>
      <c r="BS584" s="1848"/>
      <c r="BT584" s="1848"/>
      <c r="BU584" s="1848"/>
      <c r="BV584" s="1848"/>
      <c r="BW584" s="1848"/>
      <c r="BX584" s="1848"/>
      <c r="BY584" s="1848"/>
      <c r="BZ584" s="1848"/>
      <c r="CA584" s="1848"/>
      <c r="CB584" s="1848"/>
      <c r="CC584" s="1848"/>
      <c r="CD584" s="1848"/>
      <c r="CE584" s="1848"/>
      <c r="CF584" s="1848"/>
      <c r="CG584" s="1848"/>
      <c r="CH584" s="1848"/>
      <c r="CJ584" s="1848"/>
      <c r="CK584" s="1848"/>
      <c r="CL584" s="1848"/>
      <c r="CM584" s="1848"/>
      <c r="CN584" s="1848"/>
      <c r="CO584" s="1848"/>
      <c r="CP584" s="1848"/>
      <c r="CQ584" s="1848"/>
    </row>
    <row r="585" spans="2:95">
      <c r="B585" s="1"/>
      <c r="C585" s="1848"/>
      <c r="D585" s="1"/>
      <c r="E585" s="1"/>
      <c r="F585" s="1848"/>
      <c r="G585" s="1"/>
      <c r="H585" s="1848"/>
      <c r="I585" s="1848"/>
      <c r="J585" s="1"/>
      <c r="K585" s="1848"/>
      <c r="L585" s="1848"/>
      <c r="M585" s="1848"/>
      <c r="N585" s="1848"/>
      <c r="O585" s="1848"/>
      <c r="P585" s="1848"/>
      <c r="Q585" s="1848"/>
      <c r="R585" s="1848"/>
      <c r="S585" s="1848"/>
      <c r="T585" s="1848"/>
      <c r="U585" s="1848"/>
      <c r="V585" s="1848"/>
      <c r="W585" s="1848"/>
      <c r="X585" s="1848"/>
      <c r="Y585" s="1848"/>
      <c r="Z585" s="1848"/>
      <c r="AA585" s="1848"/>
      <c r="AB585" s="1848"/>
      <c r="AC585" s="1848"/>
      <c r="AD585" s="1848"/>
      <c r="AE585" s="1848"/>
      <c r="AF585" s="1848"/>
      <c r="AG585" s="1848"/>
      <c r="AH585" s="1848"/>
      <c r="AI585" s="1848"/>
      <c r="AJ585" s="1848"/>
      <c r="AK585" s="1848"/>
      <c r="AL585" s="1848"/>
      <c r="AM585" s="1848"/>
      <c r="AN585" s="1848"/>
      <c r="AO585" s="1848"/>
      <c r="AP585" s="1848"/>
      <c r="AQ585" s="1848"/>
      <c r="AR585" s="1848"/>
      <c r="AS585" s="1848"/>
      <c r="AT585" s="1848"/>
      <c r="AU585" s="1848"/>
      <c r="AV585" s="1848"/>
      <c r="AW585" s="1848"/>
      <c r="AX585" s="1848"/>
      <c r="AY585" s="1848"/>
      <c r="AZ585" s="1848"/>
      <c r="BA585" s="1848"/>
      <c r="BB585" s="1848"/>
      <c r="BC585" s="1848"/>
      <c r="BD585" s="1848"/>
      <c r="BE585" s="1848"/>
      <c r="BF585" s="1848"/>
      <c r="BG585" s="1848"/>
      <c r="BH585" s="1848"/>
      <c r="BI585" s="1848"/>
      <c r="BJ585" s="1848"/>
      <c r="BK585" s="1848"/>
      <c r="BL585" s="1848"/>
      <c r="BM585" s="1848"/>
      <c r="BN585" s="1848"/>
      <c r="BO585" s="1848"/>
      <c r="BP585" s="1848"/>
      <c r="BQ585" s="1848"/>
      <c r="BR585" s="1848"/>
      <c r="BS585" s="1848"/>
      <c r="BT585" s="1848"/>
      <c r="BU585" s="1848"/>
      <c r="BV585" s="1848"/>
      <c r="BW585" s="1848"/>
      <c r="BX585" s="1848"/>
      <c r="BY585" s="1848"/>
      <c r="BZ585" s="1848"/>
      <c r="CA585" s="1848"/>
      <c r="CB585" s="1848"/>
      <c r="CC585" s="1848"/>
      <c r="CD585" s="1848"/>
      <c r="CE585" s="1848"/>
      <c r="CF585" s="1848"/>
      <c r="CG585" s="1848"/>
      <c r="CH585" s="1848"/>
      <c r="CJ585" s="1848"/>
      <c r="CK585" s="1848"/>
      <c r="CL585" s="1848"/>
      <c r="CM585" s="1848"/>
      <c r="CN585" s="1848"/>
      <c r="CO585" s="1848"/>
      <c r="CP585" s="1848"/>
      <c r="CQ585" s="1848"/>
    </row>
    <row r="586" spans="2:95">
      <c r="B586" s="1"/>
      <c r="C586" s="1848"/>
      <c r="D586" s="1"/>
      <c r="E586" s="1"/>
      <c r="F586" s="1848"/>
      <c r="G586" s="1"/>
      <c r="H586" s="1848"/>
      <c r="I586" s="1848"/>
      <c r="J586" s="1"/>
      <c r="K586" s="1848"/>
      <c r="L586" s="1848"/>
      <c r="M586" s="1848"/>
      <c r="N586" s="1848"/>
      <c r="O586" s="1848"/>
      <c r="P586" s="1848"/>
      <c r="Q586" s="1848"/>
      <c r="R586" s="1848"/>
      <c r="S586" s="1848"/>
      <c r="T586" s="1848"/>
      <c r="U586" s="1848"/>
      <c r="V586" s="1848"/>
      <c r="W586" s="1848"/>
      <c r="X586" s="1848"/>
      <c r="Y586" s="1848"/>
      <c r="Z586" s="1848"/>
      <c r="AA586" s="1848"/>
      <c r="AB586" s="1848"/>
      <c r="AC586" s="1848"/>
      <c r="AD586" s="1848"/>
      <c r="AE586" s="1848"/>
      <c r="AF586" s="1848"/>
      <c r="AG586" s="1848"/>
      <c r="AH586" s="1848"/>
      <c r="AI586" s="1848"/>
      <c r="AJ586" s="1848"/>
      <c r="AK586" s="1848"/>
      <c r="AL586" s="1848"/>
      <c r="AM586" s="1848"/>
      <c r="AN586" s="1848"/>
      <c r="AO586" s="1848"/>
      <c r="AP586" s="1848"/>
      <c r="AQ586" s="1848"/>
      <c r="AR586" s="1848"/>
      <c r="AS586" s="1848"/>
      <c r="AT586" s="1848"/>
      <c r="AU586" s="1848"/>
      <c r="AV586" s="1848"/>
      <c r="AW586" s="1848"/>
      <c r="AX586" s="1848"/>
      <c r="AY586" s="1848"/>
      <c r="AZ586" s="1848"/>
      <c r="BA586" s="1848"/>
      <c r="BB586" s="1848"/>
      <c r="BC586" s="1848"/>
      <c r="BD586" s="1848"/>
      <c r="BE586" s="1848"/>
      <c r="BF586" s="1848"/>
      <c r="BG586" s="1848"/>
      <c r="BH586" s="1848"/>
      <c r="BI586" s="1848"/>
      <c r="BJ586" s="1848"/>
      <c r="BK586" s="1848"/>
      <c r="BL586" s="1848"/>
      <c r="BM586" s="1848"/>
      <c r="BN586" s="1848"/>
      <c r="BO586" s="1848"/>
      <c r="BP586" s="1848"/>
      <c r="BQ586" s="1848"/>
      <c r="BR586" s="1848"/>
      <c r="BS586" s="1848"/>
      <c r="BT586" s="1848"/>
      <c r="BU586" s="1848"/>
      <c r="BV586" s="1848"/>
      <c r="BW586" s="1848"/>
      <c r="BX586" s="1848"/>
      <c r="BY586" s="1848"/>
      <c r="BZ586" s="1848"/>
      <c r="CA586" s="1848"/>
      <c r="CB586" s="1848"/>
      <c r="CC586" s="1848"/>
      <c r="CD586" s="1848"/>
      <c r="CE586" s="1848"/>
      <c r="CF586" s="1848"/>
      <c r="CG586" s="1848"/>
      <c r="CH586" s="1848"/>
      <c r="CJ586" s="1848"/>
      <c r="CK586" s="1848"/>
      <c r="CL586" s="1848"/>
      <c r="CM586" s="1848"/>
      <c r="CN586" s="1848"/>
      <c r="CO586" s="1848"/>
      <c r="CP586" s="1848"/>
      <c r="CQ586" s="1848"/>
    </row>
    <row r="587" spans="2:95">
      <c r="B587" s="1"/>
      <c r="C587" s="1848"/>
      <c r="D587" s="1"/>
      <c r="E587" s="1"/>
      <c r="F587" s="1848"/>
      <c r="G587" s="1"/>
      <c r="H587" s="1848"/>
      <c r="I587" s="1848"/>
      <c r="J587" s="1"/>
      <c r="K587" s="1848"/>
      <c r="L587" s="1848"/>
      <c r="M587" s="1848"/>
      <c r="N587" s="1848"/>
      <c r="O587" s="1848"/>
      <c r="P587" s="1848"/>
      <c r="Q587" s="1848"/>
      <c r="R587" s="1848"/>
      <c r="S587" s="1848"/>
      <c r="T587" s="1848"/>
      <c r="U587" s="1848"/>
      <c r="V587" s="1848"/>
      <c r="W587" s="1848"/>
      <c r="X587" s="1848"/>
      <c r="Y587" s="1848"/>
      <c r="Z587" s="1848"/>
      <c r="AA587" s="1848"/>
      <c r="AB587" s="1848"/>
      <c r="AC587" s="1848"/>
      <c r="AD587" s="1848"/>
      <c r="AE587" s="1848"/>
      <c r="AF587" s="1848"/>
      <c r="AG587" s="1848"/>
      <c r="AH587" s="1848"/>
      <c r="AI587" s="1848"/>
      <c r="AJ587" s="1848"/>
      <c r="AK587" s="1848"/>
      <c r="AL587" s="1848"/>
      <c r="AM587" s="1848"/>
      <c r="AN587" s="1848"/>
      <c r="AO587" s="1848"/>
      <c r="AP587" s="1848"/>
      <c r="AQ587" s="1848"/>
      <c r="AR587" s="1848"/>
      <c r="AS587" s="1848"/>
      <c r="AT587" s="1848"/>
      <c r="AU587" s="1848"/>
      <c r="AV587" s="1848"/>
      <c r="AW587" s="1848"/>
      <c r="AX587" s="1848"/>
      <c r="AY587" s="1848"/>
      <c r="AZ587" s="1848"/>
      <c r="BA587" s="1848"/>
      <c r="BB587" s="1848"/>
      <c r="BC587" s="1848"/>
      <c r="BD587" s="1848"/>
      <c r="BE587" s="1848"/>
      <c r="BF587" s="1848"/>
      <c r="BG587" s="1848"/>
      <c r="BH587" s="1848"/>
      <c r="BI587" s="1848"/>
      <c r="BJ587" s="1848"/>
      <c r="BK587" s="1848"/>
      <c r="BL587" s="1848"/>
      <c r="BM587" s="1848"/>
      <c r="BN587" s="1848"/>
      <c r="BO587" s="1848"/>
      <c r="BP587" s="1848"/>
      <c r="BQ587" s="1848"/>
      <c r="BR587" s="1848"/>
      <c r="BS587" s="1848"/>
      <c r="BT587" s="1848"/>
      <c r="BU587" s="1848"/>
      <c r="BV587" s="1848"/>
      <c r="BW587" s="1848"/>
      <c r="BX587" s="1848"/>
      <c r="BY587" s="1848"/>
      <c r="BZ587" s="1848"/>
      <c r="CA587" s="1848"/>
      <c r="CB587" s="1848"/>
      <c r="CC587" s="1848"/>
      <c r="CD587" s="1848"/>
      <c r="CE587" s="1848"/>
      <c r="CF587" s="1848"/>
      <c r="CG587" s="1848"/>
      <c r="CH587" s="1848"/>
      <c r="CJ587" s="1848"/>
      <c r="CK587" s="1848"/>
      <c r="CL587" s="1848"/>
      <c r="CM587" s="1848"/>
      <c r="CN587" s="1848"/>
      <c r="CO587" s="1848"/>
      <c r="CP587" s="1848"/>
      <c r="CQ587" s="1848"/>
    </row>
    <row r="588" spans="2:95">
      <c r="B588" s="1"/>
      <c r="C588" s="1848"/>
      <c r="D588" s="1"/>
      <c r="E588" s="1"/>
      <c r="F588" s="1848"/>
      <c r="G588" s="1"/>
      <c r="H588" s="1848"/>
      <c r="I588" s="1848"/>
      <c r="J588" s="1"/>
      <c r="K588" s="1848"/>
      <c r="L588" s="1848"/>
      <c r="M588" s="1848"/>
      <c r="N588" s="1848"/>
      <c r="O588" s="1848"/>
      <c r="P588" s="1848"/>
      <c r="Q588" s="1848"/>
      <c r="R588" s="1848"/>
      <c r="S588" s="1848"/>
      <c r="T588" s="1848"/>
      <c r="U588" s="1848"/>
      <c r="V588" s="1848"/>
      <c r="W588" s="1848"/>
      <c r="X588" s="1848"/>
      <c r="Y588" s="1848"/>
      <c r="Z588" s="1848"/>
      <c r="AA588" s="1848"/>
      <c r="AB588" s="1848"/>
      <c r="AC588" s="1848"/>
      <c r="AD588" s="1848"/>
      <c r="AE588" s="1848"/>
      <c r="AF588" s="1848"/>
      <c r="AG588" s="1848"/>
      <c r="AH588" s="1848"/>
      <c r="AI588" s="1848"/>
      <c r="AJ588" s="1848"/>
      <c r="AK588" s="1848"/>
      <c r="AL588" s="1848"/>
      <c r="AM588" s="1848"/>
      <c r="AN588" s="1848"/>
      <c r="AO588" s="1848"/>
      <c r="AP588" s="1848"/>
      <c r="AQ588" s="1848"/>
      <c r="AR588" s="1848"/>
      <c r="AS588" s="1848"/>
      <c r="AT588" s="1848"/>
      <c r="AU588" s="1848"/>
      <c r="AV588" s="1848"/>
      <c r="AW588" s="1848"/>
      <c r="AX588" s="1848"/>
      <c r="AY588" s="1848"/>
      <c r="AZ588" s="1848"/>
      <c r="BA588" s="1848"/>
      <c r="BB588" s="1848"/>
      <c r="BC588" s="1848"/>
      <c r="BD588" s="1848"/>
      <c r="BE588" s="1848"/>
      <c r="BF588" s="1848"/>
      <c r="BG588" s="1848"/>
      <c r="BH588" s="1848"/>
      <c r="BI588" s="1848"/>
      <c r="BJ588" s="1848"/>
      <c r="BK588" s="1848"/>
      <c r="BL588" s="1848"/>
      <c r="BM588" s="1848"/>
      <c r="BN588" s="1848"/>
      <c r="BO588" s="1848"/>
      <c r="BP588" s="1848"/>
      <c r="BQ588" s="1848"/>
      <c r="BR588" s="1848"/>
      <c r="BS588" s="1848"/>
      <c r="BT588" s="1848"/>
      <c r="BU588" s="1848"/>
      <c r="BV588" s="1848"/>
      <c r="BW588" s="1848"/>
      <c r="BX588" s="1848"/>
      <c r="BY588" s="1848"/>
      <c r="BZ588" s="1848"/>
      <c r="CA588" s="1848"/>
      <c r="CB588" s="1848"/>
      <c r="CC588" s="1848"/>
      <c r="CD588" s="1848"/>
      <c r="CE588" s="1848"/>
      <c r="CF588" s="1848"/>
      <c r="CG588" s="1848"/>
      <c r="CH588" s="1848"/>
      <c r="CJ588" s="1848"/>
      <c r="CK588" s="1848"/>
      <c r="CL588" s="1848"/>
      <c r="CM588" s="1848"/>
      <c r="CN588" s="1848"/>
      <c r="CO588" s="1848"/>
      <c r="CP588" s="1848"/>
      <c r="CQ588" s="1848"/>
    </row>
    <row r="589" spans="2:95">
      <c r="B589" s="1"/>
      <c r="C589" s="1848"/>
      <c r="D589" s="1"/>
      <c r="E589" s="1"/>
      <c r="F589" s="1848"/>
      <c r="G589" s="1"/>
      <c r="H589" s="1848"/>
      <c r="I589" s="1848"/>
      <c r="J589" s="1"/>
      <c r="K589" s="1848"/>
      <c r="L589" s="1848"/>
      <c r="M589" s="1848"/>
      <c r="N589" s="1848"/>
      <c r="O589" s="1848"/>
      <c r="P589" s="1848"/>
      <c r="Q589" s="1848"/>
      <c r="R589" s="1848"/>
      <c r="S589" s="1848"/>
      <c r="T589" s="1848"/>
      <c r="U589" s="1848"/>
      <c r="V589" s="1848"/>
      <c r="W589" s="1848"/>
      <c r="X589" s="1848"/>
      <c r="Y589" s="1848"/>
      <c r="Z589" s="1848"/>
      <c r="AA589" s="1848"/>
      <c r="AB589" s="1848"/>
      <c r="AC589" s="1848"/>
      <c r="AD589" s="1848"/>
      <c r="AE589" s="1848"/>
      <c r="AF589" s="1848"/>
      <c r="AG589" s="1848"/>
      <c r="AH589" s="1848"/>
      <c r="AI589" s="1848"/>
      <c r="AJ589" s="1848"/>
      <c r="AK589" s="1848"/>
      <c r="AL589" s="1848"/>
      <c r="AM589" s="1848"/>
      <c r="AN589" s="1848"/>
      <c r="AO589" s="1848"/>
      <c r="AP589" s="1848"/>
      <c r="AQ589" s="1848"/>
      <c r="AR589" s="1848"/>
      <c r="AS589" s="1848"/>
      <c r="AT589" s="1848"/>
      <c r="AU589" s="1848"/>
      <c r="AV589" s="1848"/>
      <c r="AW589" s="1848"/>
      <c r="AX589" s="1848"/>
      <c r="AY589" s="1848"/>
      <c r="AZ589" s="1848"/>
      <c r="BA589" s="1848"/>
      <c r="BB589" s="1848"/>
      <c r="BC589" s="1848"/>
      <c r="BD589" s="1848"/>
      <c r="BE589" s="1848"/>
      <c r="BF589" s="1848"/>
      <c r="BG589" s="1848"/>
      <c r="BH589" s="1848"/>
      <c r="BI589" s="1848"/>
      <c r="BJ589" s="1848"/>
      <c r="BK589" s="1848"/>
      <c r="BL589" s="1848"/>
      <c r="BM589" s="1848"/>
      <c r="BN589" s="1848"/>
      <c r="BO589" s="1848"/>
      <c r="BP589" s="1848"/>
      <c r="BQ589" s="1848"/>
      <c r="BR589" s="1848"/>
      <c r="BS589" s="1848"/>
      <c r="BT589" s="1848"/>
      <c r="BU589" s="1848"/>
      <c r="BV589" s="1848"/>
      <c r="BW589" s="1848"/>
      <c r="BX589" s="1848"/>
      <c r="BY589" s="1848"/>
      <c r="BZ589" s="1848"/>
      <c r="CA589" s="1848"/>
      <c r="CB589" s="1848"/>
      <c r="CC589" s="1848"/>
      <c r="CD589" s="1848"/>
      <c r="CE589" s="1848"/>
      <c r="CF589" s="1848"/>
      <c r="CG589" s="1848"/>
      <c r="CH589" s="1848"/>
      <c r="CJ589" s="1848"/>
      <c r="CK589" s="1848"/>
      <c r="CL589" s="1848"/>
      <c r="CM589" s="1848"/>
      <c r="CN589" s="1848"/>
      <c r="CO589" s="1848"/>
      <c r="CP589" s="1848"/>
      <c r="CQ589" s="1848"/>
    </row>
    <row r="590" spans="2:95">
      <c r="B590" s="1"/>
      <c r="C590" s="1848"/>
      <c r="D590" s="1"/>
      <c r="E590" s="1"/>
      <c r="F590" s="1848"/>
      <c r="G590" s="1"/>
      <c r="H590" s="1848"/>
      <c r="I590" s="1848"/>
      <c r="J590" s="1"/>
      <c r="K590" s="1848"/>
      <c r="L590" s="1848"/>
      <c r="M590" s="1848"/>
      <c r="N590" s="1848"/>
      <c r="O590" s="1848"/>
      <c r="P590" s="1848"/>
      <c r="Q590" s="1848"/>
      <c r="R590" s="1848"/>
      <c r="S590" s="1848"/>
      <c r="T590" s="1848"/>
      <c r="U590" s="1848"/>
      <c r="V590" s="1848"/>
      <c r="W590" s="1848"/>
      <c r="X590" s="1848"/>
      <c r="Y590" s="1848"/>
      <c r="Z590" s="1848"/>
      <c r="AA590" s="1848"/>
      <c r="AB590" s="1848"/>
      <c r="AC590" s="1848"/>
      <c r="AD590" s="1848"/>
      <c r="AE590" s="1848"/>
      <c r="AF590" s="1848"/>
      <c r="AG590" s="1848"/>
      <c r="AH590" s="1848"/>
      <c r="AI590" s="1848"/>
      <c r="AJ590" s="1848"/>
      <c r="AK590" s="1848"/>
      <c r="AL590" s="1848"/>
      <c r="AM590" s="1848"/>
      <c r="AN590" s="1848"/>
      <c r="AO590" s="1848"/>
      <c r="AP590" s="1848"/>
      <c r="AQ590" s="1848"/>
      <c r="AR590" s="1848"/>
      <c r="AS590" s="1848"/>
      <c r="AT590" s="1848"/>
      <c r="AU590" s="1848"/>
      <c r="AV590" s="1848"/>
      <c r="AW590" s="1848"/>
      <c r="AX590" s="1848"/>
      <c r="AY590" s="1848"/>
      <c r="AZ590" s="1848"/>
      <c r="BA590" s="1848"/>
      <c r="BB590" s="1848"/>
      <c r="BC590" s="1848"/>
      <c r="BD590" s="1848"/>
      <c r="BE590" s="1848"/>
      <c r="BF590" s="1848"/>
      <c r="BG590" s="1848"/>
      <c r="BH590" s="1848"/>
      <c r="BI590" s="1848"/>
      <c r="BJ590" s="1848"/>
      <c r="BK590" s="1848"/>
      <c r="BL590" s="1848"/>
      <c r="BM590" s="1848"/>
      <c r="BN590" s="1848"/>
      <c r="BO590" s="1848"/>
      <c r="BP590" s="1848"/>
      <c r="BQ590" s="1848"/>
      <c r="BR590" s="1848"/>
      <c r="BS590" s="1848"/>
      <c r="BT590" s="1848"/>
      <c r="BU590" s="1848"/>
      <c r="BV590" s="1848"/>
      <c r="BW590" s="1848"/>
      <c r="BX590" s="1848"/>
      <c r="BY590" s="1848"/>
      <c r="BZ590" s="1848"/>
      <c r="CA590" s="1848"/>
      <c r="CB590" s="1848"/>
      <c r="CC590" s="1848"/>
      <c r="CD590" s="1848"/>
      <c r="CE590" s="1848"/>
      <c r="CF590" s="1848"/>
      <c r="CG590" s="1848"/>
      <c r="CH590" s="1848"/>
      <c r="CJ590" s="1848"/>
      <c r="CK590" s="1848"/>
      <c r="CL590" s="1848"/>
      <c r="CM590" s="1848"/>
      <c r="CN590" s="1848"/>
      <c r="CO590" s="1848"/>
      <c r="CP590" s="1848"/>
      <c r="CQ590" s="1848"/>
    </row>
    <row r="591" spans="2:95">
      <c r="B591" s="1"/>
      <c r="C591" s="1848"/>
      <c r="D591" s="1"/>
      <c r="E591" s="1"/>
      <c r="F591" s="1848"/>
      <c r="G591" s="1"/>
      <c r="H591" s="1848"/>
      <c r="I591" s="1848"/>
      <c r="J591" s="1"/>
      <c r="K591" s="1848"/>
      <c r="L591" s="1848"/>
      <c r="M591" s="1848"/>
      <c r="N591" s="1848"/>
      <c r="O591" s="1848"/>
      <c r="P591" s="1848"/>
      <c r="Q591" s="1848"/>
      <c r="R591" s="1848"/>
      <c r="S591" s="1848"/>
      <c r="T591" s="1848"/>
      <c r="U591" s="1848"/>
      <c r="V591" s="1848"/>
      <c r="W591" s="1848"/>
      <c r="X591" s="1848"/>
      <c r="Y591" s="1848"/>
      <c r="Z591" s="1848"/>
      <c r="AA591" s="1848"/>
      <c r="AB591" s="1848"/>
      <c r="AC591" s="1848"/>
      <c r="AD591" s="1848"/>
      <c r="AE591" s="1848"/>
      <c r="AF591" s="1848"/>
      <c r="AG591" s="1848"/>
      <c r="AH591" s="1848"/>
      <c r="AI591" s="1848"/>
      <c r="AJ591" s="1848"/>
      <c r="AK591" s="1848"/>
      <c r="AL591" s="1848"/>
      <c r="AM591" s="1848"/>
      <c r="AN591" s="1848"/>
      <c r="AO591" s="1848"/>
      <c r="AP591" s="1848"/>
      <c r="AQ591" s="1848"/>
      <c r="AR591" s="1848"/>
      <c r="AS591" s="1848"/>
      <c r="AT591" s="1848"/>
      <c r="AU591" s="1848"/>
      <c r="AV591" s="1848"/>
      <c r="AW591" s="1848"/>
      <c r="AX591" s="1848"/>
      <c r="AY591" s="1848"/>
      <c r="AZ591" s="1848"/>
      <c r="BA591" s="1848"/>
      <c r="BB591" s="1848"/>
      <c r="BC591" s="1848"/>
      <c r="BD591" s="1848"/>
      <c r="BE591" s="1848"/>
      <c r="BF591" s="1848"/>
      <c r="BG591" s="1848"/>
      <c r="BH591" s="1848"/>
      <c r="BI591" s="1848"/>
      <c r="BJ591" s="1848"/>
      <c r="BK591" s="1848"/>
      <c r="BL591" s="1848"/>
      <c r="BM591" s="1848"/>
      <c r="BN591" s="1848"/>
      <c r="BO591" s="1848"/>
      <c r="BP591" s="1848"/>
      <c r="BQ591" s="1848"/>
      <c r="BR591" s="1848"/>
      <c r="BS591" s="1848"/>
      <c r="BT591" s="1848"/>
      <c r="BU591" s="1848"/>
      <c r="BV591" s="1848"/>
      <c r="BW591" s="1848"/>
      <c r="BX591" s="1848"/>
      <c r="BY591" s="1848"/>
      <c r="BZ591" s="1848"/>
      <c r="CA591" s="1848"/>
      <c r="CB591" s="1848"/>
      <c r="CC591" s="1848"/>
      <c r="CD591" s="1848"/>
      <c r="CE591" s="1848"/>
      <c r="CF591" s="1848"/>
      <c r="CG591" s="1848"/>
      <c r="CH591" s="1848"/>
      <c r="CJ591" s="1848"/>
      <c r="CK591" s="1848"/>
      <c r="CL591" s="1848"/>
      <c r="CM591" s="1848"/>
      <c r="CN591" s="1848"/>
      <c r="CO591" s="1848"/>
      <c r="CP591" s="1848"/>
      <c r="CQ591" s="1848"/>
    </row>
    <row r="592" spans="2:95">
      <c r="B592" s="1"/>
      <c r="C592" s="1848"/>
      <c r="D592" s="1"/>
      <c r="E592" s="1"/>
      <c r="F592" s="1848"/>
      <c r="G592" s="1"/>
      <c r="H592" s="1848"/>
      <c r="I592" s="1848"/>
      <c r="J592" s="1"/>
      <c r="K592" s="1848"/>
      <c r="L592" s="1848"/>
      <c r="M592" s="1848"/>
      <c r="N592" s="1848"/>
      <c r="O592" s="1848"/>
      <c r="P592" s="1848"/>
      <c r="Q592" s="1848"/>
      <c r="R592" s="1848"/>
      <c r="S592" s="1848"/>
      <c r="T592" s="1848"/>
      <c r="U592" s="1848"/>
      <c r="V592" s="1848"/>
      <c r="W592" s="1848"/>
      <c r="X592" s="1848"/>
      <c r="Y592" s="1848"/>
      <c r="Z592" s="1848"/>
      <c r="AA592" s="1848"/>
      <c r="AB592" s="1848"/>
      <c r="AC592" s="1848"/>
      <c r="AD592" s="1848"/>
      <c r="AE592" s="1848"/>
      <c r="AF592" s="1848"/>
      <c r="AG592" s="1848"/>
      <c r="AH592" s="1848"/>
      <c r="AI592" s="1848"/>
      <c r="AJ592" s="1848"/>
      <c r="AK592" s="1848"/>
      <c r="AL592" s="1848"/>
      <c r="AM592" s="1848"/>
      <c r="AN592" s="1848"/>
      <c r="AO592" s="1848"/>
      <c r="AP592" s="1848"/>
      <c r="AQ592" s="1848"/>
      <c r="AR592" s="1848"/>
      <c r="AS592" s="1848"/>
      <c r="AT592" s="1848"/>
      <c r="AU592" s="1848"/>
      <c r="AV592" s="1848"/>
      <c r="AW592" s="1848"/>
      <c r="AX592" s="1848"/>
      <c r="AY592" s="1848"/>
      <c r="AZ592" s="1848"/>
      <c r="BA592" s="1848"/>
      <c r="BB592" s="1848"/>
      <c r="BC592" s="1848"/>
      <c r="BD592" s="1848"/>
      <c r="BE592" s="1848"/>
      <c r="BF592" s="1848"/>
      <c r="BG592" s="1848"/>
      <c r="BH592" s="1848"/>
      <c r="BI592" s="1848"/>
      <c r="BJ592" s="1848"/>
      <c r="BK592" s="1848"/>
      <c r="BL592" s="1848"/>
      <c r="BM592" s="1848"/>
      <c r="BN592" s="1848"/>
      <c r="BO592" s="1848"/>
      <c r="BP592" s="1848"/>
      <c r="BQ592" s="1848"/>
      <c r="BR592" s="1848"/>
      <c r="BS592" s="1848"/>
      <c r="BT592" s="1848"/>
      <c r="BU592" s="1848"/>
      <c r="BV592" s="1848"/>
      <c r="BW592" s="1848"/>
      <c r="BX592" s="1848"/>
      <c r="BY592" s="1848"/>
      <c r="BZ592" s="1848"/>
      <c r="CA592" s="1848"/>
      <c r="CB592" s="1848"/>
      <c r="CC592" s="1848"/>
      <c r="CD592" s="1848"/>
      <c r="CE592" s="1848"/>
      <c r="CF592" s="1848"/>
      <c r="CG592" s="1848"/>
      <c r="CH592" s="1848"/>
      <c r="CJ592" s="1848"/>
      <c r="CK592" s="1848"/>
      <c r="CL592" s="1848"/>
      <c r="CM592" s="1848"/>
      <c r="CN592" s="1848"/>
      <c r="CO592" s="1848"/>
      <c r="CP592" s="1848"/>
      <c r="CQ592" s="1848"/>
    </row>
    <row r="593" spans="2:95">
      <c r="B593" s="1"/>
      <c r="C593" s="1848"/>
      <c r="D593" s="1"/>
      <c r="E593" s="1"/>
      <c r="F593" s="1848"/>
      <c r="G593" s="1"/>
      <c r="H593" s="1848"/>
      <c r="I593" s="1848"/>
      <c r="J593" s="1"/>
      <c r="K593" s="1848"/>
      <c r="L593" s="1848"/>
      <c r="M593" s="1848"/>
      <c r="N593" s="1848"/>
      <c r="O593" s="1848"/>
      <c r="P593" s="1848"/>
      <c r="Q593" s="1848"/>
      <c r="R593" s="1848"/>
      <c r="S593" s="1848"/>
      <c r="T593" s="1848"/>
      <c r="U593" s="1848"/>
      <c r="V593" s="1848"/>
      <c r="W593" s="1848"/>
      <c r="X593" s="1848"/>
      <c r="Y593" s="1848"/>
      <c r="Z593" s="1848"/>
      <c r="AA593" s="1848"/>
      <c r="AB593" s="1848"/>
      <c r="AC593" s="1848"/>
      <c r="AD593" s="1848"/>
      <c r="AE593" s="1848"/>
      <c r="AF593" s="1848"/>
      <c r="AG593" s="1848"/>
      <c r="AH593" s="1848"/>
      <c r="AI593" s="1848"/>
      <c r="AJ593" s="1848"/>
      <c r="AK593" s="1848"/>
      <c r="AL593" s="1848"/>
      <c r="AM593" s="1848"/>
      <c r="AN593" s="1848"/>
      <c r="AO593" s="1848"/>
      <c r="AP593" s="1848"/>
      <c r="AQ593" s="1848"/>
      <c r="AR593" s="1848"/>
      <c r="AS593" s="1848"/>
      <c r="AT593" s="1848"/>
      <c r="AU593" s="1848"/>
      <c r="AV593" s="1848"/>
      <c r="AW593" s="1848"/>
      <c r="AX593" s="1848"/>
      <c r="AY593" s="1848"/>
      <c r="AZ593" s="1848"/>
      <c r="BA593" s="1848"/>
      <c r="BB593" s="1848"/>
      <c r="BC593" s="1848"/>
      <c r="BD593" s="1848"/>
      <c r="BE593" s="1848"/>
      <c r="BF593" s="1848"/>
      <c r="BG593" s="1848"/>
      <c r="BH593" s="1848"/>
      <c r="BI593" s="1848"/>
      <c r="BJ593" s="1848"/>
      <c r="BK593" s="1848"/>
      <c r="BL593" s="1848"/>
      <c r="BM593" s="1848"/>
      <c r="BN593" s="1848"/>
      <c r="BO593" s="1848"/>
      <c r="BP593" s="1848"/>
      <c r="BQ593" s="1848"/>
      <c r="BR593" s="1848"/>
      <c r="BS593" s="1848"/>
      <c r="BT593" s="1848"/>
      <c r="BU593" s="1848"/>
      <c r="BV593" s="1848"/>
      <c r="BW593" s="1848"/>
      <c r="BX593" s="1848"/>
      <c r="BY593" s="1848"/>
      <c r="BZ593" s="1848"/>
      <c r="CA593" s="1848"/>
      <c r="CB593" s="1848"/>
      <c r="CC593" s="1848"/>
      <c r="CD593" s="1848"/>
      <c r="CE593" s="1848"/>
      <c r="CF593" s="1848"/>
      <c r="CG593" s="1848"/>
      <c r="CH593" s="1848"/>
      <c r="CJ593" s="1848"/>
      <c r="CK593" s="1848"/>
      <c r="CL593" s="1848"/>
      <c r="CM593" s="1848"/>
      <c r="CN593" s="1848"/>
      <c r="CO593" s="1848"/>
      <c r="CP593" s="1848"/>
      <c r="CQ593" s="1848"/>
    </row>
    <row r="594" spans="2:95">
      <c r="B594" s="1"/>
      <c r="C594" s="1848"/>
      <c r="D594" s="1"/>
      <c r="E594" s="1"/>
      <c r="F594" s="1848"/>
      <c r="G594" s="1"/>
      <c r="H594" s="1848"/>
      <c r="I594" s="1848"/>
      <c r="J594" s="1"/>
      <c r="K594" s="1848"/>
      <c r="L594" s="1848"/>
      <c r="M594" s="1848"/>
      <c r="N594" s="1848"/>
      <c r="O594" s="1848"/>
      <c r="P594" s="1848"/>
      <c r="Q594" s="1848"/>
      <c r="R594" s="1848"/>
      <c r="S594" s="1848"/>
      <c r="T594" s="1848"/>
      <c r="U594" s="1848"/>
      <c r="V594" s="1848"/>
      <c r="W594" s="1848"/>
      <c r="X594" s="1848"/>
      <c r="Y594" s="1848"/>
      <c r="Z594" s="1848"/>
      <c r="AA594" s="1848"/>
      <c r="AB594" s="1848"/>
      <c r="AC594" s="1848"/>
      <c r="AD594" s="1848"/>
      <c r="AE594" s="1848"/>
      <c r="AF594" s="1848"/>
      <c r="AG594" s="1848"/>
      <c r="AH594" s="1848"/>
      <c r="AI594" s="1848"/>
      <c r="AJ594" s="1848"/>
      <c r="AK594" s="1848"/>
      <c r="AL594" s="1848"/>
      <c r="AM594" s="1848"/>
      <c r="AN594" s="1848"/>
      <c r="AO594" s="1848"/>
      <c r="AP594" s="1848"/>
      <c r="AQ594" s="1848"/>
      <c r="AR594" s="1848"/>
      <c r="AS594" s="1848"/>
      <c r="AT594" s="1848"/>
      <c r="AU594" s="1848"/>
      <c r="AV594" s="1848"/>
      <c r="AW594" s="1848"/>
      <c r="AX594" s="1848"/>
      <c r="AY594" s="1848"/>
      <c r="AZ594" s="1848"/>
      <c r="BA594" s="1848"/>
      <c r="BB594" s="1848"/>
      <c r="BC594" s="1848"/>
      <c r="BD594" s="1848"/>
      <c r="BE594" s="1848"/>
      <c r="BF594" s="1848"/>
      <c r="BG594" s="1848"/>
      <c r="BH594" s="1848"/>
      <c r="BI594" s="1848"/>
      <c r="BJ594" s="1848"/>
      <c r="BK594" s="1848"/>
      <c r="BL594" s="1848"/>
      <c r="BM594" s="1848"/>
      <c r="BN594" s="1848"/>
      <c r="BO594" s="1848"/>
      <c r="BP594" s="1848"/>
      <c r="BQ594" s="1848"/>
      <c r="BR594" s="1848"/>
      <c r="BS594" s="1848"/>
      <c r="BT594" s="1848"/>
      <c r="BU594" s="1848"/>
      <c r="BV594" s="1848"/>
      <c r="BW594" s="1848"/>
      <c r="BX594" s="1848"/>
      <c r="BY594" s="1848"/>
      <c r="BZ594" s="1848"/>
      <c r="CA594" s="1848"/>
      <c r="CB594" s="1848"/>
      <c r="CC594" s="1848"/>
      <c r="CD594" s="1848"/>
      <c r="CE594" s="1848"/>
      <c r="CF594" s="1848"/>
      <c r="CG594" s="1848"/>
      <c r="CH594" s="1848"/>
      <c r="CJ594" s="1848"/>
      <c r="CK594" s="1848"/>
      <c r="CL594" s="1848"/>
      <c r="CM594" s="1848"/>
      <c r="CN594" s="1848"/>
      <c r="CO594" s="1848"/>
      <c r="CP594" s="1848"/>
      <c r="CQ594" s="1848"/>
    </row>
    <row r="595" spans="2:95">
      <c r="B595" s="1"/>
      <c r="C595" s="1848"/>
      <c r="D595" s="1"/>
      <c r="E595" s="1"/>
      <c r="F595" s="1848"/>
      <c r="G595" s="1"/>
      <c r="H595" s="1848"/>
      <c r="I595" s="1848"/>
      <c r="J595" s="1"/>
      <c r="K595" s="1848"/>
      <c r="L595" s="1848"/>
      <c r="M595" s="1848"/>
      <c r="N595" s="1848"/>
      <c r="O595" s="1848"/>
      <c r="P595" s="1848"/>
      <c r="Q595" s="1848"/>
      <c r="R595" s="1848"/>
      <c r="S595" s="1848"/>
      <c r="T595" s="1848"/>
      <c r="U595" s="1848"/>
      <c r="V595" s="1848"/>
      <c r="W595" s="1848"/>
      <c r="X595" s="1848"/>
      <c r="Y595" s="1848"/>
      <c r="Z595" s="1848"/>
      <c r="AA595" s="1848"/>
      <c r="AB595" s="1848"/>
      <c r="AC595" s="1848"/>
      <c r="AD595" s="1848"/>
      <c r="AE595" s="1848"/>
      <c r="AF595" s="1848"/>
      <c r="AG595" s="1848"/>
      <c r="AH595" s="1848"/>
      <c r="AI595" s="1848"/>
      <c r="AJ595" s="1848"/>
      <c r="AK595" s="1848"/>
      <c r="AL595" s="1848"/>
      <c r="AM595" s="1848"/>
      <c r="AN595" s="1848"/>
      <c r="AO595" s="1848"/>
      <c r="AP595" s="1848"/>
      <c r="AQ595" s="1848"/>
      <c r="AR595" s="1848"/>
      <c r="AS595" s="1848"/>
      <c r="AT595" s="1848"/>
      <c r="AU595" s="1848"/>
      <c r="AV595" s="1848"/>
      <c r="AW595" s="1848"/>
      <c r="AX595" s="1848"/>
      <c r="AY595" s="1848"/>
      <c r="AZ595" s="1848"/>
      <c r="BA595" s="1848"/>
      <c r="BB595" s="1848"/>
      <c r="BC595" s="1848"/>
      <c r="BD595" s="1848"/>
      <c r="BE595" s="1848"/>
      <c r="BF595" s="1848"/>
      <c r="BG595" s="1848"/>
      <c r="BH595" s="1848"/>
      <c r="BI595" s="1848"/>
      <c r="BJ595" s="1848"/>
      <c r="BK595" s="1848"/>
      <c r="BL595" s="1848"/>
      <c r="BM595" s="1848"/>
      <c r="BN595" s="1848"/>
      <c r="BO595" s="1848"/>
      <c r="BP595" s="1848"/>
      <c r="BQ595" s="1848"/>
      <c r="BR595" s="1848"/>
      <c r="BS595" s="1848"/>
      <c r="BT595" s="1848"/>
      <c r="BU595" s="1848"/>
      <c r="BV595" s="1848"/>
      <c r="BW595" s="1848"/>
      <c r="BX595" s="1848"/>
      <c r="BY595" s="1848"/>
      <c r="BZ595" s="1848"/>
      <c r="CA595" s="1848"/>
      <c r="CB595" s="1848"/>
      <c r="CC595" s="1848"/>
      <c r="CD595" s="1848"/>
      <c r="CE595" s="1848"/>
      <c r="CF595" s="1848"/>
      <c r="CG595" s="1848"/>
      <c r="CH595" s="1848"/>
      <c r="CJ595" s="1848"/>
      <c r="CK595" s="1848"/>
      <c r="CL595" s="1848"/>
      <c r="CM595" s="1848"/>
      <c r="CN595" s="1848"/>
      <c r="CO595" s="1848"/>
      <c r="CP595" s="1848"/>
      <c r="CQ595" s="1848"/>
    </row>
    <row r="596" spans="2:95">
      <c r="B596" s="1"/>
      <c r="C596" s="1848"/>
      <c r="D596" s="1"/>
      <c r="E596" s="1"/>
      <c r="F596" s="1848"/>
      <c r="G596" s="1"/>
      <c r="H596" s="1848"/>
      <c r="I596" s="1848"/>
      <c r="J596" s="1"/>
      <c r="K596" s="1848"/>
      <c r="L596" s="1848"/>
      <c r="M596" s="1848"/>
      <c r="N596" s="1848"/>
      <c r="O596" s="1848"/>
      <c r="P596" s="1848"/>
      <c r="Q596" s="1848"/>
      <c r="R596" s="1848"/>
      <c r="S596" s="1848"/>
      <c r="T596" s="1848"/>
      <c r="U596" s="1848"/>
      <c r="V596" s="1848"/>
      <c r="W596" s="1848"/>
      <c r="X596" s="1848"/>
      <c r="Y596" s="1848"/>
      <c r="Z596" s="1848"/>
      <c r="AA596" s="1848"/>
      <c r="AB596" s="1848"/>
      <c r="AC596" s="1848"/>
      <c r="AD596" s="1848"/>
      <c r="AE596" s="1848"/>
      <c r="AF596" s="1848"/>
      <c r="AG596" s="1848"/>
      <c r="AH596" s="1848"/>
      <c r="AI596" s="1848"/>
      <c r="AJ596" s="1848"/>
      <c r="AK596" s="1848"/>
      <c r="AL596" s="1848"/>
      <c r="AM596" s="1848"/>
      <c r="AN596" s="1848"/>
      <c r="AO596" s="1848"/>
      <c r="AP596" s="1848"/>
      <c r="AQ596" s="1848"/>
      <c r="AR596" s="1848"/>
      <c r="AS596" s="1848"/>
      <c r="AT596" s="1848"/>
      <c r="AU596" s="1848"/>
      <c r="AV596" s="1848"/>
      <c r="AW596" s="1848"/>
      <c r="AX596" s="1848"/>
      <c r="AY596" s="1848"/>
      <c r="AZ596" s="1848"/>
      <c r="BA596" s="1848"/>
      <c r="BB596" s="1848"/>
      <c r="BC596" s="1848"/>
      <c r="BD596" s="1848"/>
      <c r="BE596" s="1848"/>
      <c r="BF596" s="1848"/>
      <c r="BG596" s="1848"/>
      <c r="BH596" s="1848"/>
      <c r="BI596" s="1848"/>
      <c r="BJ596" s="1848"/>
      <c r="BK596" s="1848"/>
      <c r="BL596" s="1848"/>
      <c r="BM596" s="1848"/>
      <c r="BN596" s="1848"/>
      <c r="BO596" s="1848"/>
      <c r="BP596" s="1848"/>
      <c r="BQ596" s="1848"/>
      <c r="BR596" s="1848"/>
      <c r="BS596" s="1848"/>
      <c r="BT596" s="1848"/>
      <c r="BU596" s="1848"/>
      <c r="BV596" s="1848"/>
      <c r="BW596" s="1848"/>
      <c r="BX596" s="1848"/>
      <c r="BY596" s="1848"/>
      <c r="BZ596" s="1848"/>
      <c r="CA596" s="1848"/>
      <c r="CB596" s="1848"/>
      <c r="CC596" s="1848"/>
      <c r="CD596" s="1848"/>
      <c r="CE596" s="1848"/>
      <c r="CF596" s="1848"/>
      <c r="CG596" s="1848"/>
      <c r="CH596" s="1848"/>
      <c r="CJ596" s="1848"/>
      <c r="CK596" s="1848"/>
      <c r="CL596" s="1848"/>
      <c r="CM596" s="1848"/>
      <c r="CN596" s="1848"/>
      <c r="CO596" s="1848"/>
      <c r="CP596" s="1848"/>
      <c r="CQ596" s="1848"/>
    </row>
    <row r="597" spans="2:95">
      <c r="B597" s="1"/>
      <c r="C597" s="1848"/>
      <c r="D597" s="1"/>
      <c r="E597" s="1"/>
      <c r="F597" s="1848"/>
      <c r="G597" s="1"/>
      <c r="H597" s="1848"/>
      <c r="I597" s="1848"/>
      <c r="J597" s="1"/>
      <c r="K597" s="1848"/>
      <c r="L597" s="1848"/>
      <c r="M597" s="1848"/>
      <c r="N597" s="1848"/>
      <c r="O597" s="1848"/>
      <c r="P597" s="1848"/>
      <c r="Q597" s="1848"/>
      <c r="R597" s="1848"/>
      <c r="S597" s="1848"/>
      <c r="T597" s="1848"/>
      <c r="U597" s="1848"/>
      <c r="V597" s="1848"/>
      <c r="W597" s="1848"/>
      <c r="X597" s="1848"/>
      <c r="Y597" s="1848"/>
      <c r="Z597" s="1848"/>
      <c r="AA597" s="1848"/>
      <c r="AB597" s="1848"/>
      <c r="AC597" s="1848"/>
      <c r="AD597" s="1848"/>
      <c r="AE597" s="1848"/>
      <c r="AF597" s="1848"/>
      <c r="AG597" s="1848"/>
      <c r="AH597" s="1848"/>
      <c r="AI597" s="1848"/>
      <c r="AJ597" s="1848"/>
      <c r="AK597" s="1848"/>
      <c r="AL597" s="1848"/>
      <c r="AM597" s="1848"/>
      <c r="AN597" s="1848"/>
      <c r="AO597" s="1848"/>
      <c r="AP597" s="1848"/>
      <c r="AQ597" s="1848"/>
      <c r="AR597" s="1848"/>
      <c r="AS597" s="1848"/>
      <c r="AT597" s="1848"/>
      <c r="AU597" s="1848"/>
      <c r="AV597" s="1848"/>
      <c r="AW597" s="1848"/>
      <c r="AX597" s="1848"/>
      <c r="AY597" s="1848"/>
      <c r="AZ597" s="1848"/>
      <c r="BA597" s="1848"/>
      <c r="BB597" s="1848"/>
      <c r="BC597" s="1848"/>
      <c r="BD597" s="1848"/>
      <c r="BE597" s="1848"/>
      <c r="BF597" s="1848"/>
      <c r="BG597" s="1848"/>
      <c r="BH597" s="1848"/>
      <c r="BI597" s="1848"/>
      <c r="BJ597" s="1848"/>
      <c r="BK597" s="1848"/>
      <c r="BL597" s="1848"/>
      <c r="BM597" s="1848"/>
      <c r="BN597" s="1848"/>
      <c r="BO597" s="1848"/>
      <c r="BP597" s="1848"/>
      <c r="BQ597" s="1848"/>
      <c r="BR597" s="1848"/>
      <c r="BS597" s="1848"/>
      <c r="BT597" s="1848"/>
      <c r="BU597" s="1848"/>
      <c r="BV597" s="1848"/>
      <c r="BW597" s="1848"/>
      <c r="BX597" s="1848"/>
      <c r="BY597" s="1848"/>
      <c r="BZ597" s="1848"/>
      <c r="CA597" s="1848"/>
      <c r="CB597" s="1848"/>
      <c r="CC597" s="1848"/>
      <c r="CD597" s="1848"/>
      <c r="CE597" s="1848"/>
      <c r="CF597" s="1848"/>
      <c r="CG597" s="1848"/>
      <c r="CH597" s="1848"/>
      <c r="CJ597" s="1848"/>
      <c r="CK597" s="1848"/>
      <c r="CL597" s="1848"/>
      <c r="CM597" s="1848"/>
      <c r="CN597" s="1848"/>
      <c r="CO597" s="1848"/>
      <c r="CP597" s="1848"/>
      <c r="CQ597" s="1848"/>
    </row>
    <row r="598" spans="2:95">
      <c r="B598" s="1"/>
      <c r="C598" s="1848"/>
      <c r="D598" s="1"/>
      <c r="E598" s="1"/>
      <c r="F598" s="1848"/>
      <c r="G598" s="1"/>
      <c r="H598" s="1848"/>
      <c r="I598" s="1848"/>
      <c r="J598" s="1"/>
      <c r="K598" s="1848"/>
      <c r="L598" s="1848"/>
      <c r="M598" s="1848"/>
      <c r="N598" s="1848"/>
      <c r="O598" s="1848"/>
      <c r="P598" s="1848"/>
      <c r="Q598" s="1848"/>
      <c r="R598" s="1848"/>
      <c r="S598" s="1848"/>
      <c r="T598" s="1848"/>
      <c r="U598" s="1848"/>
      <c r="V598" s="1848"/>
      <c r="W598" s="1848"/>
      <c r="X598" s="1848"/>
      <c r="Y598" s="1848"/>
      <c r="Z598" s="1848"/>
      <c r="AA598" s="1848"/>
      <c r="AB598" s="1848"/>
      <c r="AC598" s="1848"/>
      <c r="AD598" s="1848"/>
      <c r="AE598" s="1848"/>
      <c r="AF598" s="1848"/>
      <c r="AG598" s="1848"/>
      <c r="AH598" s="1848"/>
      <c r="AI598" s="1848"/>
      <c r="AJ598" s="1848"/>
      <c r="AK598" s="1848"/>
      <c r="AL598" s="1848"/>
      <c r="AM598" s="1848"/>
      <c r="AN598" s="1848"/>
      <c r="AO598" s="1848"/>
      <c r="AP598" s="1848"/>
      <c r="AQ598" s="1848"/>
      <c r="AR598" s="1848"/>
      <c r="AS598" s="1848"/>
      <c r="AT598" s="1848"/>
      <c r="AU598" s="1848"/>
      <c r="AV598" s="1848"/>
      <c r="AW598" s="1848"/>
      <c r="AX598" s="1848"/>
      <c r="AY598" s="1848"/>
      <c r="AZ598" s="1848"/>
      <c r="BA598" s="1848"/>
      <c r="BB598" s="1848"/>
      <c r="BC598" s="1848"/>
      <c r="BD598" s="1848"/>
      <c r="BE598" s="1848"/>
      <c r="BF598" s="1848"/>
      <c r="BG598" s="1848"/>
      <c r="BH598" s="1848"/>
      <c r="BI598" s="1848"/>
      <c r="BJ598" s="1848"/>
      <c r="BK598" s="1848"/>
      <c r="BL598" s="1848"/>
      <c r="BM598" s="1848"/>
      <c r="BN598" s="1848"/>
      <c r="BO598" s="1848"/>
      <c r="BP598" s="1848"/>
      <c r="BQ598" s="1848"/>
      <c r="BR598" s="1848"/>
      <c r="BS598" s="1848"/>
      <c r="BT598" s="1848"/>
      <c r="BU598" s="1848"/>
      <c r="BV598" s="1848"/>
      <c r="BW598" s="1848"/>
      <c r="BX598" s="1848"/>
      <c r="BY598" s="1848"/>
      <c r="BZ598" s="1848"/>
      <c r="CA598" s="1848"/>
      <c r="CB598" s="1848"/>
      <c r="CC598" s="1848"/>
      <c r="CD598" s="1848"/>
      <c r="CE598" s="1848"/>
      <c r="CF598" s="1848"/>
      <c r="CG598" s="1848"/>
      <c r="CH598" s="1848"/>
      <c r="CJ598" s="1848"/>
      <c r="CK598" s="1848"/>
      <c r="CL598" s="1848"/>
      <c r="CM598" s="1848"/>
      <c r="CN598" s="1848"/>
      <c r="CO598" s="1848"/>
      <c r="CP598" s="1848"/>
      <c r="CQ598" s="1848"/>
    </row>
    <row r="599" spans="2:95">
      <c r="B599" s="1"/>
      <c r="C599" s="1848"/>
      <c r="D599" s="1"/>
      <c r="E599" s="1"/>
      <c r="F599" s="1848"/>
      <c r="G599" s="1"/>
      <c r="H599" s="1848"/>
      <c r="I599" s="1848"/>
      <c r="J599" s="1"/>
      <c r="K599" s="1848"/>
      <c r="L599" s="1848"/>
      <c r="M599" s="1848"/>
      <c r="N599" s="1848"/>
      <c r="O599" s="1848"/>
      <c r="P599" s="1848"/>
      <c r="Q599" s="1848"/>
      <c r="R599" s="1848"/>
      <c r="S599" s="1848"/>
      <c r="T599" s="1848"/>
      <c r="U599" s="1848"/>
      <c r="V599" s="1848"/>
      <c r="W599" s="1848"/>
      <c r="X599" s="1848"/>
      <c r="Y599" s="1848"/>
      <c r="Z599" s="1848"/>
      <c r="AA599" s="1848"/>
      <c r="AB599" s="1848"/>
      <c r="AC599" s="1848"/>
      <c r="AD599" s="1848"/>
      <c r="AE599" s="1848"/>
      <c r="AF599" s="1848"/>
      <c r="AG599" s="1848"/>
      <c r="AH599" s="1848"/>
      <c r="AI599" s="1848"/>
      <c r="AJ599" s="1848"/>
      <c r="AK599" s="1848"/>
      <c r="AL599" s="1848"/>
      <c r="AM599" s="1848"/>
      <c r="AN599" s="1848"/>
      <c r="AO599" s="1848"/>
      <c r="AP599" s="1848"/>
      <c r="AQ599" s="1848"/>
      <c r="AR599" s="1848"/>
      <c r="AS599" s="1848"/>
      <c r="AT599" s="1848"/>
      <c r="AU599" s="1848"/>
      <c r="AV599" s="1848"/>
      <c r="AW599" s="1848"/>
      <c r="AX599" s="1848"/>
      <c r="AY599" s="1848"/>
      <c r="AZ599" s="1848"/>
      <c r="BA599" s="1848"/>
      <c r="BB599" s="1848"/>
      <c r="BC599" s="1848"/>
      <c r="BD599" s="1848"/>
      <c r="BE599" s="1848"/>
      <c r="BF599" s="1848"/>
      <c r="BG599" s="1848"/>
      <c r="BH599" s="1848"/>
      <c r="BI599" s="1848"/>
      <c r="BJ599" s="1848"/>
      <c r="BK599" s="1848"/>
      <c r="BL599" s="1848"/>
      <c r="BM599" s="1848"/>
      <c r="BN599" s="1848"/>
      <c r="BO599" s="1848"/>
      <c r="BP599" s="1848"/>
      <c r="BQ599" s="1848"/>
      <c r="BR599" s="1848"/>
      <c r="BS599" s="1848"/>
      <c r="BT599" s="1848"/>
      <c r="BU599" s="1848"/>
      <c r="BV599" s="1848"/>
      <c r="BW599" s="1848"/>
      <c r="BX599" s="1848"/>
      <c r="BY599" s="1848"/>
      <c r="BZ599" s="1848"/>
      <c r="CA599" s="1848"/>
      <c r="CB599" s="1848"/>
      <c r="CC599" s="1848"/>
      <c r="CD599" s="1848"/>
      <c r="CE599" s="1848"/>
      <c r="CF599" s="1848"/>
      <c r="CG599" s="1848"/>
      <c r="CH599" s="1848"/>
      <c r="CJ599" s="1848"/>
      <c r="CK599" s="1848"/>
      <c r="CL599" s="1848"/>
      <c r="CM599" s="1848"/>
      <c r="CN599" s="1848"/>
      <c r="CO599" s="1848"/>
      <c r="CP599" s="1848"/>
      <c r="CQ599" s="1848"/>
    </row>
    <row r="600" spans="2:95">
      <c r="B600" s="1"/>
      <c r="C600" s="1848"/>
      <c r="D600" s="1"/>
      <c r="E600" s="1"/>
      <c r="F600" s="1848"/>
      <c r="G600" s="1"/>
      <c r="H600" s="1848"/>
      <c r="I600" s="1848"/>
      <c r="J600" s="1"/>
      <c r="K600" s="1848"/>
      <c r="L600" s="1848"/>
      <c r="M600" s="1848"/>
      <c r="N600" s="1848"/>
      <c r="O600" s="1848"/>
      <c r="P600" s="1848"/>
      <c r="Q600" s="1848"/>
      <c r="R600" s="1848"/>
      <c r="S600" s="1848"/>
      <c r="T600" s="1848"/>
      <c r="U600" s="1848"/>
      <c r="V600" s="1848"/>
      <c r="W600" s="1848"/>
      <c r="X600" s="1848"/>
      <c r="Y600" s="1848"/>
      <c r="Z600" s="1848"/>
      <c r="AA600" s="1848"/>
      <c r="AB600" s="1848"/>
      <c r="AC600" s="1848"/>
      <c r="AD600" s="1848"/>
      <c r="AE600" s="1848"/>
      <c r="AF600" s="1848"/>
      <c r="AG600" s="1848"/>
      <c r="AH600" s="1848"/>
      <c r="AI600" s="1848"/>
      <c r="AJ600" s="1848"/>
      <c r="AK600" s="1848"/>
      <c r="AL600" s="1848"/>
      <c r="AM600" s="1848"/>
      <c r="AN600" s="1848"/>
      <c r="AO600" s="1848"/>
      <c r="AP600" s="1848"/>
      <c r="AQ600" s="1848"/>
      <c r="AR600" s="1848"/>
      <c r="AS600" s="1848"/>
      <c r="AT600" s="1848"/>
      <c r="AU600" s="1848"/>
      <c r="AV600" s="1848"/>
      <c r="AW600" s="1848"/>
      <c r="AX600" s="1848"/>
      <c r="AY600" s="1848"/>
      <c r="AZ600" s="1848"/>
      <c r="BA600" s="1848"/>
      <c r="BB600" s="1848"/>
      <c r="BC600" s="1848"/>
      <c r="BD600" s="1848"/>
      <c r="BE600" s="1848"/>
      <c r="BF600" s="1848"/>
      <c r="BG600" s="1848"/>
      <c r="BH600" s="1848"/>
      <c r="BI600" s="1848"/>
      <c r="BJ600" s="1848"/>
      <c r="BK600" s="1848"/>
      <c r="BL600" s="1848"/>
      <c r="BM600" s="1848"/>
      <c r="BN600" s="1848"/>
      <c r="BO600" s="1848"/>
      <c r="BP600" s="1848"/>
      <c r="BQ600" s="1848"/>
      <c r="BR600" s="1848"/>
      <c r="BS600" s="1848"/>
      <c r="BT600" s="1848"/>
      <c r="BU600" s="1848"/>
      <c r="BV600" s="1848"/>
      <c r="BW600" s="1848"/>
      <c r="BX600" s="1848"/>
      <c r="BY600" s="1848"/>
      <c r="BZ600" s="1848"/>
      <c r="CA600" s="1848"/>
      <c r="CB600" s="1848"/>
      <c r="CC600" s="1848"/>
      <c r="CD600" s="1848"/>
      <c r="CE600" s="1848"/>
      <c r="CF600" s="1848"/>
      <c r="CG600" s="1848"/>
      <c r="CH600" s="1848"/>
      <c r="CJ600" s="1848"/>
      <c r="CK600" s="1848"/>
      <c r="CL600" s="1848"/>
      <c r="CM600" s="1848"/>
      <c r="CN600" s="1848"/>
      <c r="CO600" s="1848"/>
      <c r="CP600" s="1848"/>
      <c r="CQ600" s="1848"/>
    </row>
    <row r="601" spans="2:95">
      <c r="B601" s="1"/>
      <c r="C601" s="1848"/>
      <c r="D601" s="1"/>
      <c r="E601" s="1"/>
      <c r="F601" s="1848"/>
      <c r="G601" s="1"/>
      <c r="H601" s="1848"/>
      <c r="I601" s="1848"/>
      <c r="J601" s="1"/>
      <c r="K601" s="1848"/>
      <c r="L601" s="1848"/>
      <c r="M601" s="1848"/>
      <c r="N601" s="1848"/>
      <c r="O601" s="1848"/>
      <c r="P601" s="1848"/>
      <c r="Q601" s="1848"/>
      <c r="R601" s="1848"/>
      <c r="S601" s="1848"/>
      <c r="T601" s="1848"/>
      <c r="U601" s="1848"/>
      <c r="V601" s="1848"/>
      <c r="W601" s="1848"/>
      <c r="X601" s="1848"/>
      <c r="Y601" s="1848"/>
      <c r="Z601" s="1848"/>
      <c r="AA601" s="1848"/>
      <c r="AB601" s="1848"/>
      <c r="AC601" s="1848"/>
      <c r="AD601" s="1848"/>
      <c r="AE601" s="1848"/>
      <c r="AF601" s="1848"/>
      <c r="AG601" s="1848"/>
      <c r="AH601" s="1848"/>
      <c r="AI601" s="1848"/>
      <c r="AJ601" s="1848"/>
      <c r="AK601" s="1848"/>
      <c r="AL601" s="1848"/>
      <c r="AM601" s="1848"/>
      <c r="AN601" s="1848"/>
      <c r="AO601" s="1848"/>
      <c r="AP601" s="1848"/>
      <c r="AQ601" s="1848"/>
      <c r="AR601" s="1848"/>
      <c r="AS601" s="1848"/>
      <c r="AT601" s="1848"/>
      <c r="AU601" s="1848"/>
      <c r="AV601" s="1848"/>
      <c r="AW601" s="1848"/>
      <c r="AX601" s="1848"/>
      <c r="AY601" s="1848"/>
      <c r="AZ601" s="1848"/>
      <c r="BA601" s="1848"/>
      <c r="BB601" s="1848"/>
      <c r="BC601" s="1848"/>
      <c r="BD601" s="1848"/>
      <c r="BE601" s="1848"/>
      <c r="BF601" s="1848"/>
      <c r="BG601" s="1848"/>
      <c r="BH601" s="1848"/>
      <c r="BI601" s="1848"/>
      <c r="BJ601" s="1848"/>
      <c r="BK601" s="1848"/>
      <c r="BL601" s="1848"/>
      <c r="BM601" s="1848"/>
      <c r="BN601" s="1848"/>
      <c r="BO601" s="1848"/>
      <c r="BP601" s="1848"/>
      <c r="BQ601" s="1848"/>
      <c r="BR601" s="1848"/>
      <c r="BS601" s="1848"/>
      <c r="BT601" s="1848"/>
      <c r="BU601" s="1848"/>
      <c r="BV601" s="1848"/>
      <c r="BW601" s="1848"/>
      <c r="BX601" s="1848"/>
      <c r="BY601" s="1848"/>
      <c r="BZ601" s="1848"/>
      <c r="CA601" s="1848"/>
      <c r="CB601" s="1848"/>
      <c r="CC601" s="1848"/>
      <c r="CD601" s="1848"/>
      <c r="CE601" s="1848"/>
      <c r="CF601" s="1848"/>
      <c r="CG601" s="1848"/>
      <c r="CH601" s="1848"/>
      <c r="CJ601" s="1848"/>
      <c r="CK601" s="1848"/>
      <c r="CL601" s="1848"/>
      <c r="CM601" s="1848"/>
      <c r="CN601" s="1848"/>
      <c r="CO601" s="1848"/>
      <c r="CP601" s="1848"/>
      <c r="CQ601" s="1848"/>
    </row>
    <row r="602" spans="2:95">
      <c r="B602" s="1"/>
      <c r="C602" s="1848"/>
      <c r="D602" s="1"/>
      <c r="E602" s="1"/>
      <c r="F602" s="1848"/>
      <c r="G602" s="1"/>
      <c r="H602" s="1848"/>
      <c r="I602" s="1848"/>
      <c r="J602" s="1"/>
      <c r="K602" s="1848"/>
      <c r="L602" s="1848"/>
      <c r="M602" s="1848"/>
      <c r="N602" s="1848"/>
      <c r="O602" s="1848"/>
      <c r="P602" s="1848"/>
      <c r="Q602" s="1848"/>
      <c r="R602" s="1848"/>
      <c r="S602" s="1848"/>
      <c r="T602" s="1848"/>
      <c r="U602" s="1848"/>
      <c r="V602" s="1848"/>
      <c r="W602" s="1848"/>
      <c r="X602" s="1848"/>
      <c r="Y602" s="1848"/>
      <c r="Z602" s="1848"/>
      <c r="AA602" s="1848"/>
      <c r="AB602" s="1848"/>
      <c r="AC602" s="1848"/>
      <c r="AD602" s="1848"/>
      <c r="AE602" s="1848"/>
      <c r="AF602" s="1848"/>
      <c r="AG602" s="1848"/>
      <c r="AH602" s="1848"/>
      <c r="AI602" s="1848"/>
      <c r="AJ602" s="1848"/>
      <c r="AK602" s="1848"/>
      <c r="AL602" s="1848"/>
      <c r="AM602" s="1848"/>
      <c r="AN602" s="1848"/>
      <c r="AO602" s="1848"/>
      <c r="AP602" s="1848"/>
      <c r="AQ602" s="1848"/>
      <c r="AR602" s="1848"/>
      <c r="AS602" s="1848"/>
      <c r="AT602" s="1848"/>
      <c r="AU602" s="1848"/>
      <c r="AV602" s="1848"/>
      <c r="AW602" s="1848"/>
      <c r="AX602" s="1848"/>
      <c r="AY602" s="1848"/>
      <c r="AZ602" s="1848"/>
      <c r="BA602" s="1848"/>
      <c r="BB602" s="1848"/>
      <c r="BC602" s="1848"/>
      <c r="BD602" s="1848"/>
      <c r="BE602" s="1848"/>
      <c r="BF602" s="1848"/>
      <c r="BG602" s="1848"/>
      <c r="BH602" s="1848"/>
      <c r="BI602" s="1848"/>
      <c r="BJ602" s="1848"/>
      <c r="BK602" s="1848"/>
      <c r="BL602" s="1848"/>
      <c r="BM602" s="1848"/>
      <c r="BN602" s="1848"/>
      <c r="BO602" s="1848"/>
      <c r="BP602" s="1848"/>
      <c r="BQ602" s="1848"/>
      <c r="BR602" s="1848"/>
      <c r="BS602" s="1848"/>
      <c r="BT602" s="1848"/>
      <c r="BU602" s="1848"/>
      <c r="BV602" s="1848"/>
      <c r="BW602" s="1848"/>
      <c r="BX602" s="1848"/>
      <c r="BY602" s="1848"/>
      <c r="BZ602" s="1848"/>
      <c r="CA602" s="1848"/>
      <c r="CB602" s="1848"/>
      <c r="CC602" s="1848"/>
      <c r="CD602" s="1848"/>
      <c r="CE602" s="1848"/>
      <c r="CF602" s="1848"/>
      <c r="CG602" s="1848"/>
      <c r="CH602" s="1848"/>
      <c r="CJ602" s="1848"/>
      <c r="CK602" s="1848"/>
      <c r="CL602" s="1848"/>
      <c r="CM602" s="1848"/>
      <c r="CN602" s="1848"/>
      <c r="CO602" s="1848"/>
      <c r="CP602" s="1848"/>
      <c r="CQ602" s="1848"/>
    </row>
    <row r="603" spans="2:95">
      <c r="B603" s="1"/>
      <c r="C603" s="1848"/>
      <c r="D603" s="1"/>
      <c r="E603" s="1"/>
      <c r="F603" s="1848"/>
      <c r="G603" s="1"/>
      <c r="H603" s="1848"/>
      <c r="I603" s="1848"/>
      <c r="J603" s="1"/>
      <c r="K603" s="1848"/>
      <c r="L603" s="1848"/>
      <c r="M603" s="1848"/>
      <c r="N603" s="1848"/>
      <c r="O603" s="1848"/>
      <c r="P603" s="1848"/>
      <c r="Q603" s="1848"/>
      <c r="R603" s="1848"/>
      <c r="S603" s="1848"/>
      <c r="T603" s="1848"/>
      <c r="U603" s="1848"/>
      <c r="V603" s="1848"/>
      <c r="W603" s="1848"/>
      <c r="X603" s="1848"/>
      <c r="Y603" s="1848"/>
      <c r="Z603" s="1848"/>
      <c r="AA603" s="1848"/>
      <c r="AB603" s="1848"/>
      <c r="AC603" s="1848"/>
      <c r="AD603" s="1848"/>
      <c r="AE603" s="1848"/>
      <c r="AF603" s="1848"/>
      <c r="AG603" s="1848"/>
      <c r="AH603" s="1848"/>
      <c r="AI603" s="1848"/>
      <c r="AJ603" s="1848"/>
      <c r="AK603" s="1848"/>
      <c r="AL603" s="1848"/>
      <c r="AM603" s="1848"/>
      <c r="AN603" s="1848"/>
      <c r="AO603" s="1848"/>
      <c r="AP603" s="1848"/>
      <c r="AQ603" s="1848"/>
      <c r="AR603" s="1848"/>
      <c r="AS603" s="1848"/>
      <c r="AT603" s="1848"/>
      <c r="AU603" s="1848"/>
      <c r="AV603" s="1848"/>
      <c r="AW603" s="1848"/>
      <c r="AX603" s="1848"/>
      <c r="AY603" s="1848"/>
      <c r="AZ603" s="1848"/>
      <c r="BA603" s="1848"/>
      <c r="BB603" s="1848"/>
      <c r="BC603" s="1848"/>
      <c r="BD603" s="1848"/>
      <c r="BE603" s="1848"/>
      <c r="BF603" s="1848"/>
      <c r="BG603" s="1848"/>
      <c r="BH603" s="1848"/>
      <c r="BI603" s="1848"/>
      <c r="BJ603" s="1848"/>
      <c r="BK603" s="1848"/>
      <c r="BL603" s="1848"/>
      <c r="BM603" s="1848"/>
      <c r="BN603" s="1848"/>
      <c r="BO603" s="1848"/>
      <c r="BP603" s="1848"/>
      <c r="BQ603" s="1848"/>
      <c r="BR603" s="1848"/>
      <c r="BS603" s="1848"/>
      <c r="BT603" s="1848"/>
      <c r="BU603" s="1848"/>
      <c r="BV603" s="1848"/>
      <c r="BW603" s="1848"/>
      <c r="BX603" s="1848"/>
      <c r="BY603" s="1848"/>
      <c r="BZ603" s="1848"/>
      <c r="CA603" s="1848"/>
      <c r="CB603" s="1848"/>
      <c r="CC603" s="1848"/>
      <c r="CD603" s="1848"/>
      <c r="CE603" s="1848"/>
      <c r="CF603" s="1848"/>
      <c r="CG603" s="1848"/>
      <c r="CH603" s="1848"/>
      <c r="CJ603" s="1848"/>
      <c r="CK603" s="1848"/>
      <c r="CL603" s="1848"/>
      <c r="CM603" s="1848"/>
      <c r="CN603" s="1848"/>
      <c r="CO603" s="1848"/>
      <c r="CP603" s="1848"/>
      <c r="CQ603" s="1848"/>
    </row>
    <row r="604" spans="2:95">
      <c r="B604" s="1"/>
      <c r="C604" s="1848"/>
      <c r="D604" s="1"/>
      <c r="E604" s="1"/>
      <c r="F604" s="1848"/>
      <c r="G604" s="1"/>
      <c r="H604" s="1848"/>
      <c r="I604" s="1848"/>
      <c r="J604" s="1"/>
      <c r="K604" s="1848"/>
      <c r="L604" s="1848"/>
      <c r="M604" s="1848"/>
      <c r="N604" s="1848"/>
      <c r="O604" s="1848"/>
      <c r="P604" s="1848"/>
      <c r="Q604" s="1848"/>
      <c r="R604" s="1848"/>
      <c r="S604" s="1848"/>
      <c r="T604" s="1848"/>
      <c r="U604" s="1848"/>
      <c r="V604" s="1848"/>
      <c r="W604" s="1848"/>
      <c r="X604" s="1848"/>
      <c r="Y604" s="1848"/>
      <c r="Z604" s="1848"/>
      <c r="AA604" s="1848"/>
      <c r="AB604" s="1848"/>
      <c r="AC604" s="1848"/>
      <c r="AD604" s="1848"/>
      <c r="AE604" s="1848"/>
      <c r="AF604" s="1848"/>
      <c r="AG604" s="1848"/>
      <c r="AH604" s="1848"/>
      <c r="AI604" s="1848"/>
      <c r="AJ604" s="1848"/>
      <c r="AK604" s="1848"/>
      <c r="AL604" s="1848"/>
      <c r="AM604" s="1848"/>
      <c r="AN604" s="1848"/>
      <c r="AO604" s="1848"/>
      <c r="AP604" s="1848"/>
      <c r="AQ604" s="1848"/>
      <c r="AR604" s="1848"/>
      <c r="AS604" s="1848"/>
      <c r="AT604" s="1848"/>
      <c r="AU604" s="1848"/>
      <c r="AV604" s="1848"/>
      <c r="AW604" s="1848"/>
      <c r="AX604" s="1848"/>
      <c r="AY604" s="1848"/>
      <c r="AZ604" s="1848"/>
      <c r="BA604" s="1848"/>
      <c r="BB604" s="1848"/>
      <c r="BC604" s="1848"/>
      <c r="BD604" s="1848"/>
      <c r="BE604" s="1848"/>
      <c r="BF604" s="1848"/>
      <c r="BG604" s="1848"/>
      <c r="BH604" s="1848"/>
      <c r="BI604" s="1848"/>
      <c r="BJ604" s="1848"/>
      <c r="BK604" s="1848"/>
      <c r="BL604" s="1848"/>
      <c r="BM604" s="1848"/>
      <c r="BN604" s="1848"/>
      <c r="BO604" s="1848"/>
      <c r="BP604" s="1848"/>
      <c r="BQ604" s="1848"/>
      <c r="BR604" s="1848"/>
      <c r="BS604" s="1848"/>
      <c r="BT604" s="1848"/>
      <c r="BU604" s="1848"/>
      <c r="BV604" s="1848"/>
      <c r="BW604" s="1848"/>
      <c r="BX604" s="1848"/>
      <c r="BY604" s="1848"/>
      <c r="BZ604" s="1848"/>
      <c r="CA604" s="1848"/>
      <c r="CB604" s="1848"/>
      <c r="CC604" s="1848"/>
      <c r="CD604" s="1848"/>
      <c r="CE604" s="1848"/>
      <c r="CF604" s="1848"/>
      <c r="CG604" s="1848"/>
      <c r="CH604" s="1848"/>
      <c r="CJ604" s="1848"/>
      <c r="CK604" s="1848"/>
      <c r="CL604" s="1848"/>
      <c r="CM604" s="1848"/>
      <c r="CN604" s="1848"/>
      <c r="CO604" s="1848"/>
      <c r="CP604" s="1848"/>
      <c r="CQ604" s="1848"/>
    </row>
    <row r="605" spans="2:95">
      <c r="B605" s="1"/>
      <c r="C605" s="1848"/>
      <c r="D605" s="1"/>
      <c r="E605" s="1"/>
      <c r="F605" s="1848"/>
      <c r="G605" s="1"/>
      <c r="H605" s="1848"/>
      <c r="I605" s="1848"/>
      <c r="J605" s="1"/>
      <c r="K605" s="1848"/>
      <c r="L605" s="1848"/>
      <c r="M605" s="1848"/>
      <c r="N605" s="1848"/>
      <c r="O605" s="1848"/>
      <c r="P605" s="1848"/>
      <c r="Q605" s="1848"/>
      <c r="R605" s="1848"/>
      <c r="S605" s="1848"/>
      <c r="T605" s="1848"/>
      <c r="U605" s="1848"/>
      <c r="V605" s="1848"/>
      <c r="W605" s="1848"/>
      <c r="X605" s="1848"/>
      <c r="Y605" s="1848"/>
      <c r="Z605" s="1848"/>
      <c r="AA605" s="1848"/>
      <c r="AB605" s="1848"/>
      <c r="AC605" s="1848"/>
      <c r="AD605" s="1848"/>
      <c r="AE605" s="1848"/>
      <c r="AF605" s="1848"/>
      <c r="AG605" s="1848"/>
      <c r="AH605" s="1848"/>
      <c r="AI605" s="1848"/>
      <c r="AJ605" s="1848"/>
      <c r="AK605" s="1848"/>
      <c r="AL605" s="1848"/>
      <c r="AM605" s="1848"/>
      <c r="AN605" s="1848"/>
      <c r="AO605" s="1848"/>
      <c r="AP605" s="1848"/>
      <c r="AQ605" s="1848"/>
      <c r="AR605" s="1848"/>
      <c r="AS605" s="1848"/>
      <c r="AT605" s="1848"/>
      <c r="AU605" s="1848"/>
      <c r="AV605" s="1848"/>
      <c r="AW605" s="1848"/>
      <c r="AX605" s="1848"/>
      <c r="AY605" s="1848"/>
      <c r="AZ605" s="1848"/>
      <c r="BA605" s="1848"/>
      <c r="BB605" s="1848"/>
      <c r="BC605" s="1848"/>
      <c r="BD605" s="1848"/>
      <c r="BE605" s="1848"/>
      <c r="BF605" s="1848"/>
      <c r="BG605" s="1848"/>
      <c r="BH605" s="1848"/>
      <c r="BI605" s="1848"/>
      <c r="BJ605" s="1848"/>
      <c r="BK605" s="1848"/>
      <c r="BL605" s="1848"/>
      <c r="BM605" s="1848"/>
      <c r="BN605" s="1848"/>
      <c r="BO605" s="1848"/>
      <c r="BP605" s="1848"/>
      <c r="BQ605" s="1848"/>
      <c r="BR605" s="1848"/>
      <c r="BS605" s="1848"/>
      <c r="BT605" s="1848"/>
      <c r="BU605" s="1848"/>
      <c r="BV605" s="1848"/>
      <c r="BW605" s="1848"/>
      <c r="BX605" s="1848"/>
      <c r="BY605" s="1848"/>
      <c r="BZ605" s="1848"/>
      <c r="CA605" s="1848"/>
      <c r="CB605" s="1848"/>
      <c r="CC605" s="1848"/>
      <c r="CD605" s="1848"/>
      <c r="CE605" s="1848"/>
      <c r="CF605" s="1848"/>
      <c r="CG605" s="1848"/>
      <c r="CH605" s="1848"/>
      <c r="CJ605" s="1848"/>
      <c r="CK605" s="1848"/>
      <c r="CL605" s="1848"/>
      <c r="CM605" s="1848"/>
      <c r="CN605" s="1848"/>
      <c r="CO605" s="1848"/>
      <c r="CP605" s="1848"/>
      <c r="CQ605" s="1848"/>
    </row>
    <row r="606" spans="2:95">
      <c r="B606" s="1"/>
      <c r="C606" s="1848"/>
      <c r="D606" s="1"/>
      <c r="E606" s="1"/>
      <c r="F606" s="1848"/>
      <c r="G606" s="1"/>
      <c r="H606" s="1848"/>
      <c r="I606" s="1848"/>
      <c r="J606" s="1"/>
      <c r="K606" s="1848"/>
      <c r="L606" s="1848"/>
      <c r="M606" s="1848"/>
      <c r="N606" s="1848"/>
      <c r="O606" s="1848"/>
      <c r="P606" s="1848"/>
      <c r="Q606" s="1848"/>
      <c r="R606" s="1848"/>
      <c r="S606" s="1848"/>
      <c r="T606" s="1848"/>
      <c r="U606" s="1848"/>
      <c r="V606" s="1848"/>
      <c r="W606" s="1848"/>
      <c r="X606" s="1848"/>
      <c r="Y606" s="1848"/>
      <c r="Z606" s="1848"/>
      <c r="AA606" s="1848"/>
      <c r="AB606" s="1848"/>
      <c r="AC606" s="1848"/>
      <c r="AD606" s="1848"/>
      <c r="AE606" s="1848"/>
      <c r="AF606" s="1848"/>
      <c r="AG606" s="1848"/>
      <c r="AH606" s="1848"/>
      <c r="AI606" s="1848"/>
      <c r="AJ606" s="1848"/>
      <c r="AK606" s="1848"/>
      <c r="AL606" s="1848"/>
      <c r="AM606" s="1848"/>
      <c r="AN606" s="1848"/>
      <c r="AO606" s="1848"/>
      <c r="AP606" s="1848"/>
      <c r="AQ606" s="1848"/>
      <c r="AR606" s="1848"/>
      <c r="AS606" s="1848"/>
      <c r="AT606" s="1848"/>
      <c r="AU606" s="1848"/>
      <c r="AV606" s="1848"/>
      <c r="AW606" s="1848"/>
      <c r="AX606" s="1848"/>
      <c r="AY606" s="1848"/>
      <c r="AZ606" s="1848"/>
      <c r="BA606" s="1848"/>
      <c r="BB606" s="1848"/>
      <c r="BC606" s="1848"/>
      <c r="BD606" s="1848"/>
      <c r="BE606" s="1848"/>
      <c r="BF606" s="1848"/>
      <c r="BG606" s="1848"/>
      <c r="BH606" s="1848"/>
      <c r="BI606" s="1848"/>
      <c r="BJ606" s="1848"/>
      <c r="BK606" s="1848"/>
      <c r="BL606" s="1848"/>
      <c r="BM606" s="1848"/>
      <c r="BN606" s="1848"/>
      <c r="BO606" s="1848"/>
      <c r="BP606" s="1848"/>
      <c r="BQ606" s="1848"/>
      <c r="BR606" s="1848"/>
      <c r="BS606" s="1848"/>
      <c r="BT606" s="1848"/>
      <c r="BU606" s="1848"/>
      <c r="BV606" s="1848"/>
      <c r="BW606" s="1848"/>
      <c r="BX606" s="1848"/>
      <c r="BY606" s="1848"/>
      <c r="BZ606" s="1848"/>
      <c r="CA606" s="1848"/>
      <c r="CB606" s="1848"/>
      <c r="CC606" s="1848"/>
      <c r="CD606" s="1848"/>
      <c r="CE606" s="1848"/>
      <c r="CF606" s="1848"/>
      <c r="CG606" s="1848"/>
      <c r="CH606" s="1848"/>
      <c r="CJ606" s="1848"/>
      <c r="CK606" s="1848"/>
      <c r="CL606" s="1848"/>
      <c r="CM606" s="1848"/>
      <c r="CN606" s="1848"/>
      <c r="CO606" s="1848"/>
      <c r="CP606" s="1848"/>
      <c r="CQ606" s="1848"/>
    </row>
    <row r="607" spans="2:95">
      <c r="B607" s="1"/>
      <c r="C607" s="1848"/>
      <c r="D607" s="1"/>
      <c r="E607" s="1"/>
      <c r="F607" s="1848"/>
      <c r="G607" s="1"/>
      <c r="H607" s="1848"/>
      <c r="I607" s="1848"/>
      <c r="J607" s="1"/>
      <c r="K607" s="1848"/>
      <c r="L607" s="1848"/>
      <c r="M607" s="1848"/>
      <c r="N607" s="1848"/>
      <c r="O607" s="1848"/>
      <c r="P607" s="1848"/>
      <c r="Q607" s="1848"/>
      <c r="R607" s="1848"/>
      <c r="S607" s="1848"/>
      <c r="T607" s="1848"/>
      <c r="U607" s="1848"/>
      <c r="V607" s="1848"/>
      <c r="W607" s="1848"/>
      <c r="X607" s="1848"/>
      <c r="Y607" s="1848"/>
      <c r="Z607" s="1848"/>
      <c r="AA607" s="1848"/>
      <c r="AB607" s="1848"/>
      <c r="AC607" s="1848"/>
      <c r="AD607" s="1848"/>
      <c r="AE607" s="1848"/>
      <c r="AF607" s="1848"/>
      <c r="AG607" s="1848"/>
      <c r="AH607" s="1848"/>
      <c r="AI607" s="1848"/>
      <c r="AJ607" s="1848"/>
      <c r="AK607" s="1848"/>
      <c r="AL607" s="1848"/>
      <c r="AM607" s="1848"/>
      <c r="AN607" s="1848"/>
      <c r="AO607" s="1848"/>
      <c r="AP607" s="1848"/>
      <c r="AQ607" s="1848"/>
      <c r="AR607" s="1848"/>
      <c r="AS607" s="1848"/>
      <c r="AT607" s="1848"/>
      <c r="AU607" s="1848"/>
      <c r="AV607" s="1848"/>
      <c r="AW607" s="1848"/>
      <c r="AX607" s="1848"/>
      <c r="AY607" s="1848"/>
      <c r="AZ607" s="1848"/>
      <c r="BA607" s="1848"/>
      <c r="BB607" s="1848"/>
      <c r="BC607" s="1848"/>
      <c r="BD607" s="1848"/>
      <c r="BE607" s="1848"/>
      <c r="BF607" s="1848"/>
      <c r="BG607" s="1848"/>
      <c r="BH607" s="1848"/>
      <c r="BI607" s="1848"/>
      <c r="BJ607" s="1848"/>
      <c r="BK607" s="1848"/>
      <c r="BL607" s="1848"/>
      <c r="BM607" s="1848"/>
      <c r="BN607" s="1848"/>
      <c r="BO607" s="1848"/>
      <c r="BP607" s="1848"/>
      <c r="BQ607" s="1848"/>
      <c r="BR607" s="1848"/>
      <c r="BS607" s="1848"/>
      <c r="BT607" s="1848"/>
      <c r="BU607" s="1848"/>
      <c r="BV607" s="1848"/>
      <c r="BW607" s="1848"/>
      <c r="BX607" s="1848"/>
      <c r="BY607" s="1848"/>
      <c r="BZ607" s="1848"/>
      <c r="CA607" s="1848"/>
      <c r="CB607" s="1848"/>
      <c r="CC607" s="1848"/>
      <c r="CD607" s="1848"/>
      <c r="CE607" s="1848"/>
      <c r="CF607" s="1848"/>
      <c r="CG607" s="1848"/>
      <c r="CH607" s="1848"/>
      <c r="CJ607" s="1848"/>
      <c r="CK607" s="1848"/>
      <c r="CL607" s="1848"/>
      <c r="CM607" s="1848"/>
      <c r="CN607" s="1848"/>
      <c r="CO607" s="1848"/>
      <c r="CP607" s="1848"/>
      <c r="CQ607" s="1848"/>
    </row>
    <row r="608" spans="2:95">
      <c r="B608" s="1"/>
      <c r="C608" s="1848"/>
      <c r="D608" s="1"/>
      <c r="E608" s="1"/>
      <c r="F608" s="1848"/>
      <c r="G608" s="1"/>
      <c r="H608" s="1848"/>
      <c r="I608" s="1848"/>
      <c r="J608" s="1"/>
      <c r="K608" s="1848"/>
      <c r="L608" s="1848"/>
      <c r="M608" s="1848"/>
      <c r="N608" s="1848"/>
      <c r="O608" s="1848"/>
      <c r="P608" s="1848"/>
      <c r="Q608" s="1848"/>
      <c r="R608" s="1848"/>
      <c r="S608" s="1848"/>
      <c r="T608" s="1848"/>
      <c r="U608" s="1848"/>
      <c r="V608" s="1848"/>
      <c r="W608" s="1848"/>
      <c r="X608" s="1848"/>
      <c r="Y608" s="1848"/>
      <c r="Z608" s="1848"/>
      <c r="AA608" s="1848"/>
      <c r="AB608" s="1848"/>
      <c r="AC608" s="1848"/>
      <c r="AD608" s="1848"/>
      <c r="AE608" s="1848"/>
      <c r="AF608" s="1848"/>
      <c r="AG608" s="1848"/>
      <c r="AH608" s="1848"/>
      <c r="AI608" s="1848"/>
      <c r="AJ608" s="1848"/>
      <c r="AK608" s="1848"/>
      <c r="AL608" s="1848"/>
      <c r="AM608" s="1848"/>
      <c r="AN608" s="1848"/>
      <c r="AO608" s="1848"/>
      <c r="AP608" s="1848"/>
      <c r="AQ608" s="1848"/>
      <c r="AR608" s="1848"/>
      <c r="AS608" s="1848"/>
      <c r="AT608" s="1848"/>
      <c r="AU608" s="1848"/>
      <c r="AV608" s="1848"/>
      <c r="AW608" s="1848"/>
      <c r="AX608" s="1848"/>
      <c r="AY608" s="1848"/>
      <c r="AZ608" s="1848"/>
      <c r="BA608" s="1848"/>
      <c r="BB608" s="1848"/>
      <c r="BC608" s="1848"/>
      <c r="BD608" s="1848"/>
      <c r="BE608" s="1848"/>
      <c r="BF608" s="1848"/>
      <c r="BG608" s="1848"/>
      <c r="BH608" s="1848"/>
      <c r="BI608" s="1848"/>
      <c r="BJ608" s="1848"/>
      <c r="BK608" s="1848"/>
      <c r="BL608" s="1848"/>
      <c r="BM608" s="1848"/>
      <c r="BN608" s="1848"/>
      <c r="BO608" s="1848"/>
      <c r="BP608" s="1848"/>
      <c r="BQ608" s="1848"/>
      <c r="BR608" s="1848"/>
      <c r="BS608" s="1848"/>
      <c r="BT608" s="1848"/>
      <c r="BU608" s="1848"/>
      <c r="BV608" s="1848"/>
      <c r="BW608" s="1848"/>
      <c r="BX608" s="1848"/>
      <c r="BY608" s="1848"/>
      <c r="BZ608" s="1848"/>
      <c r="CA608" s="1848"/>
      <c r="CB608" s="1848"/>
      <c r="CC608" s="1848"/>
      <c r="CD608" s="1848"/>
      <c r="CE608" s="1848"/>
      <c r="CF608" s="1848"/>
      <c r="CG608" s="1848"/>
      <c r="CH608" s="1848"/>
      <c r="CJ608" s="1848"/>
      <c r="CK608" s="1848"/>
      <c r="CL608" s="1848"/>
      <c r="CM608" s="1848"/>
      <c r="CN608" s="1848"/>
      <c r="CO608" s="1848"/>
      <c r="CP608" s="1848"/>
      <c r="CQ608" s="1848"/>
    </row>
    <row r="609" spans="2:95">
      <c r="B609" s="1"/>
      <c r="C609" s="1848"/>
      <c r="D609" s="1"/>
      <c r="E609" s="1"/>
      <c r="F609" s="1848"/>
      <c r="G609" s="1"/>
      <c r="H609" s="1848"/>
      <c r="I609" s="1848"/>
      <c r="J609" s="1"/>
      <c r="K609" s="1848"/>
      <c r="L609" s="1848"/>
      <c r="M609" s="1848"/>
      <c r="N609" s="1848"/>
      <c r="O609" s="1848"/>
      <c r="P609" s="1848"/>
      <c r="Q609" s="1848"/>
      <c r="R609" s="1848"/>
      <c r="S609" s="1848"/>
      <c r="T609" s="1848"/>
      <c r="U609" s="1848"/>
      <c r="V609" s="1848"/>
      <c r="W609" s="1848"/>
      <c r="X609" s="1848"/>
      <c r="Y609" s="1848"/>
      <c r="Z609" s="1848"/>
      <c r="AA609" s="1848"/>
      <c r="AB609" s="1848"/>
      <c r="AC609" s="1848"/>
      <c r="AD609" s="1848"/>
      <c r="AE609" s="1848"/>
      <c r="AF609" s="1848"/>
      <c r="AG609" s="1848"/>
      <c r="AH609" s="1848"/>
      <c r="AI609" s="1848"/>
      <c r="AJ609" s="1848"/>
      <c r="AK609" s="1848"/>
      <c r="AL609" s="1848"/>
      <c r="AM609" s="1848"/>
      <c r="AN609" s="1848"/>
      <c r="AO609" s="1848"/>
      <c r="AP609" s="1848"/>
      <c r="AQ609" s="1848"/>
      <c r="AR609" s="1848"/>
      <c r="AS609" s="1848"/>
      <c r="AT609" s="1848"/>
      <c r="AU609" s="1848"/>
      <c r="AV609" s="1848"/>
      <c r="AW609" s="1848"/>
      <c r="AX609" s="1848"/>
      <c r="AY609" s="1848"/>
      <c r="AZ609" s="1848"/>
      <c r="BA609" s="1848"/>
      <c r="BB609" s="1848"/>
      <c r="BC609" s="1848"/>
      <c r="BD609" s="1848"/>
      <c r="BE609" s="1848"/>
      <c r="BF609" s="1848"/>
      <c r="BG609" s="1848"/>
      <c r="BH609" s="1848"/>
      <c r="BI609" s="1848"/>
      <c r="BJ609" s="1848"/>
      <c r="BK609" s="1848"/>
      <c r="BL609" s="1848"/>
      <c r="BM609" s="1848"/>
      <c r="BN609" s="1848"/>
      <c r="BO609" s="1848"/>
      <c r="BP609" s="1848"/>
      <c r="BQ609" s="1848"/>
      <c r="BR609" s="1848"/>
      <c r="BS609" s="1848"/>
      <c r="BT609" s="1848"/>
      <c r="BU609" s="1848"/>
      <c r="BV609" s="1848"/>
      <c r="BW609" s="1848"/>
      <c r="BX609" s="1848"/>
      <c r="BY609" s="1848"/>
      <c r="BZ609" s="1848"/>
      <c r="CA609" s="1848"/>
      <c r="CB609" s="1848"/>
      <c r="CC609" s="1848"/>
      <c r="CD609" s="1848"/>
      <c r="CE609" s="1848"/>
      <c r="CF609" s="1848"/>
      <c r="CG609" s="1848"/>
      <c r="CH609" s="1848"/>
      <c r="CJ609" s="1848"/>
      <c r="CK609" s="1848"/>
      <c r="CL609" s="1848"/>
      <c r="CM609" s="1848"/>
      <c r="CN609" s="1848"/>
      <c r="CO609" s="1848"/>
      <c r="CP609" s="1848"/>
      <c r="CQ609" s="1848"/>
    </row>
    <row r="610" spans="2:95">
      <c r="B610" s="1"/>
      <c r="C610" s="1848"/>
      <c r="D610" s="1"/>
      <c r="E610" s="1"/>
      <c r="F610" s="1848"/>
      <c r="G610" s="1"/>
      <c r="H610" s="1848"/>
      <c r="I610" s="1848"/>
      <c r="J610" s="1"/>
      <c r="K610" s="1848"/>
      <c r="L610" s="1848"/>
      <c r="M610" s="1848"/>
      <c r="N610" s="1848"/>
      <c r="O610" s="1848"/>
      <c r="P610" s="1848"/>
      <c r="Q610" s="1848"/>
      <c r="R610" s="1848"/>
      <c r="S610" s="1848"/>
      <c r="T610" s="1848"/>
      <c r="U610" s="1848"/>
      <c r="V610" s="1848"/>
      <c r="W610" s="1848"/>
      <c r="X610" s="1848"/>
      <c r="Y610" s="1848"/>
      <c r="Z610" s="1848"/>
      <c r="AA610" s="1848"/>
      <c r="AB610" s="1848"/>
      <c r="AC610" s="1848"/>
      <c r="AD610" s="1848"/>
      <c r="AE610" s="1848"/>
      <c r="AF610" s="1848"/>
      <c r="AG610" s="1848"/>
      <c r="AH610" s="1848"/>
      <c r="AI610" s="1848"/>
      <c r="AJ610" s="1848"/>
      <c r="AK610" s="1848"/>
      <c r="AL610" s="1848"/>
      <c r="AM610" s="1848"/>
      <c r="AN610" s="1848"/>
      <c r="AO610" s="1848"/>
      <c r="AP610" s="1848"/>
      <c r="AQ610" s="1848"/>
      <c r="AR610" s="1848"/>
      <c r="AS610" s="1848"/>
      <c r="AT610" s="1848"/>
      <c r="AU610" s="1848"/>
      <c r="AV610" s="1848"/>
      <c r="AW610" s="1848"/>
      <c r="AX610" s="1848"/>
      <c r="AY610" s="1848"/>
      <c r="AZ610" s="1848"/>
      <c r="BA610" s="1848"/>
      <c r="BB610" s="1848"/>
      <c r="BC610" s="1848"/>
      <c r="BD610" s="1848"/>
      <c r="BE610" s="1848"/>
      <c r="BF610" s="1848"/>
      <c r="BG610" s="1848"/>
      <c r="BH610" s="1848"/>
      <c r="BI610" s="1848"/>
      <c r="BJ610" s="1848"/>
      <c r="BK610" s="1848"/>
      <c r="BL610" s="1848"/>
      <c r="BM610" s="1848"/>
      <c r="BN610" s="1848"/>
      <c r="BO610" s="1848"/>
      <c r="BP610" s="1848"/>
      <c r="BQ610" s="1848"/>
      <c r="BR610" s="1848"/>
      <c r="BS610" s="1848"/>
      <c r="BT610" s="1848"/>
      <c r="BU610" s="1848"/>
      <c r="BV610" s="1848"/>
      <c r="BW610" s="1848"/>
      <c r="BX610" s="1848"/>
      <c r="BY610" s="1848"/>
      <c r="BZ610" s="1848"/>
      <c r="CA610" s="1848"/>
      <c r="CB610" s="1848"/>
      <c r="CC610" s="1848"/>
      <c r="CD610" s="1848"/>
      <c r="CE610" s="1848"/>
      <c r="CF610" s="1848"/>
      <c r="CG610" s="1848"/>
      <c r="CH610" s="1848"/>
      <c r="CJ610" s="1848"/>
      <c r="CK610" s="1848"/>
      <c r="CL610" s="1848"/>
      <c r="CM610" s="1848"/>
      <c r="CN610" s="1848"/>
      <c r="CO610" s="1848"/>
      <c r="CP610" s="1848"/>
      <c r="CQ610" s="1848"/>
    </row>
    <row r="611" spans="2:95">
      <c r="B611" s="1"/>
      <c r="C611" s="1848"/>
      <c r="D611" s="1"/>
      <c r="E611" s="1"/>
      <c r="F611" s="1848"/>
      <c r="G611" s="1"/>
      <c r="H611" s="1848"/>
      <c r="I611" s="1848"/>
      <c r="J611" s="1"/>
      <c r="K611" s="1848"/>
      <c r="L611" s="1848"/>
      <c r="M611" s="1848"/>
      <c r="N611" s="1848"/>
      <c r="O611" s="1848"/>
      <c r="P611" s="1848"/>
      <c r="Q611" s="1848"/>
      <c r="R611" s="1848"/>
      <c r="S611" s="1848"/>
      <c r="T611" s="1848"/>
      <c r="U611" s="1848"/>
      <c r="V611" s="1848"/>
      <c r="W611" s="1848"/>
      <c r="X611" s="1848"/>
      <c r="Y611" s="1848"/>
      <c r="Z611" s="1848"/>
      <c r="AA611" s="1848"/>
      <c r="AB611" s="1848"/>
      <c r="AC611" s="1848"/>
      <c r="AD611" s="1848"/>
      <c r="AE611" s="1848"/>
      <c r="AF611" s="1848"/>
      <c r="AG611" s="1848"/>
      <c r="AH611" s="1848"/>
      <c r="AI611" s="1848"/>
      <c r="AJ611" s="1848"/>
      <c r="AK611" s="1848"/>
      <c r="AL611" s="1848"/>
      <c r="AM611" s="1848"/>
      <c r="AN611" s="1848"/>
      <c r="AO611" s="1848"/>
      <c r="AP611" s="1848"/>
      <c r="AQ611" s="1848"/>
      <c r="AR611" s="1848"/>
      <c r="AS611" s="1848"/>
      <c r="AT611" s="1848"/>
      <c r="AU611" s="1848"/>
      <c r="AV611" s="1848"/>
      <c r="AW611" s="1848"/>
      <c r="AX611" s="1848"/>
      <c r="AY611" s="1848"/>
      <c r="AZ611" s="1848"/>
      <c r="BA611" s="1848"/>
      <c r="BB611" s="1848"/>
      <c r="BC611" s="1848"/>
      <c r="BD611" s="1848"/>
      <c r="BE611" s="1848"/>
      <c r="BF611" s="1848"/>
      <c r="BG611" s="1848"/>
      <c r="BH611" s="1848"/>
      <c r="BI611" s="1848"/>
      <c r="BJ611" s="1848"/>
      <c r="BK611" s="1848"/>
      <c r="BL611" s="1848"/>
      <c r="BM611" s="1848"/>
      <c r="BN611" s="1848"/>
      <c r="BO611" s="1848"/>
      <c r="BP611" s="1848"/>
      <c r="BQ611" s="1848"/>
      <c r="BR611" s="1848"/>
      <c r="BS611" s="1848"/>
      <c r="BT611" s="1848"/>
      <c r="BU611" s="1848"/>
      <c r="BV611" s="1848"/>
      <c r="BW611" s="1848"/>
      <c r="BX611" s="1848"/>
      <c r="BY611" s="1848"/>
      <c r="BZ611" s="1848"/>
      <c r="CA611" s="1848"/>
      <c r="CB611" s="1848"/>
      <c r="CC611" s="1848"/>
      <c r="CD611" s="1848"/>
      <c r="CE611" s="1848"/>
      <c r="CF611" s="1848"/>
      <c r="CG611" s="1848"/>
      <c r="CH611" s="1848"/>
      <c r="CJ611" s="1848"/>
      <c r="CK611" s="1848"/>
      <c r="CL611" s="1848"/>
      <c r="CM611" s="1848"/>
      <c r="CN611" s="1848"/>
      <c r="CO611" s="1848"/>
      <c r="CP611" s="1848"/>
      <c r="CQ611" s="1848"/>
    </row>
    <row r="612" spans="2:95">
      <c r="B612" s="1"/>
      <c r="C612" s="1848"/>
      <c r="D612" s="1"/>
      <c r="E612" s="1"/>
      <c r="F612" s="1848"/>
      <c r="G612" s="1"/>
      <c r="H612" s="1848"/>
      <c r="I612" s="1848"/>
      <c r="J612" s="1"/>
      <c r="K612" s="1848"/>
      <c r="L612" s="1848"/>
      <c r="M612" s="1848"/>
      <c r="N612" s="1848"/>
      <c r="O612" s="1848"/>
      <c r="P612" s="1848"/>
      <c r="Q612" s="1848"/>
      <c r="R612" s="1848"/>
      <c r="S612" s="1848"/>
      <c r="T612" s="1848"/>
      <c r="U612" s="1848"/>
      <c r="V612" s="1848"/>
      <c r="W612" s="1848"/>
      <c r="X612" s="1848"/>
      <c r="Y612" s="1848"/>
      <c r="Z612" s="1848"/>
      <c r="AA612" s="1848"/>
      <c r="AB612" s="1848"/>
      <c r="AC612" s="1848"/>
      <c r="AD612" s="1848"/>
      <c r="AE612" s="1848"/>
      <c r="AF612" s="1848"/>
      <c r="AG612" s="1848"/>
      <c r="AH612" s="1848"/>
      <c r="AI612" s="1848"/>
      <c r="AJ612" s="1848"/>
      <c r="AK612" s="1848"/>
      <c r="AL612" s="1848"/>
      <c r="AM612" s="1848"/>
      <c r="AN612" s="1848"/>
      <c r="AO612" s="1848"/>
      <c r="AP612" s="1848"/>
      <c r="AQ612" s="1848"/>
      <c r="AR612" s="1848"/>
      <c r="AS612" s="1848"/>
      <c r="AT612" s="1848"/>
      <c r="AU612" s="1848"/>
      <c r="AV612" s="1848"/>
      <c r="AW612" s="1848"/>
      <c r="AX612" s="1848"/>
      <c r="AY612" s="1848"/>
      <c r="AZ612" s="1848"/>
      <c r="BA612" s="1848"/>
      <c r="BB612" s="1848"/>
      <c r="BC612" s="1848"/>
      <c r="BD612" s="1848"/>
      <c r="BE612" s="1848"/>
      <c r="BF612" s="1848"/>
      <c r="BG612" s="1848"/>
      <c r="BH612" s="1848"/>
      <c r="BI612" s="1848"/>
      <c r="BJ612" s="1848"/>
      <c r="BK612" s="1848"/>
      <c r="BL612" s="1848"/>
      <c r="BM612" s="1848"/>
      <c r="BN612" s="1848"/>
      <c r="BO612" s="1848"/>
      <c r="BP612" s="1848"/>
      <c r="BQ612" s="1848"/>
      <c r="BR612" s="1848"/>
      <c r="BS612" s="1848"/>
      <c r="BT612" s="1848"/>
      <c r="BU612" s="1848"/>
      <c r="BV612" s="1848"/>
      <c r="BW612" s="1848"/>
      <c r="BX612" s="1848"/>
      <c r="BY612" s="1848"/>
      <c r="BZ612" s="1848"/>
      <c r="CA612" s="1848"/>
      <c r="CB612" s="1848"/>
      <c r="CC612" s="1848"/>
      <c r="CD612" s="1848"/>
      <c r="CE612" s="1848"/>
      <c r="CF612" s="1848"/>
      <c r="CG612" s="1848"/>
      <c r="CH612" s="1848"/>
      <c r="CJ612" s="1848"/>
      <c r="CK612" s="1848"/>
      <c r="CL612" s="1848"/>
      <c r="CM612" s="1848"/>
      <c r="CN612" s="1848"/>
      <c r="CO612" s="1848"/>
      <c r="CP612" s="1848"/>
      <c r="CQ612" s="1848"/>
    </row>
    <row r="613" spans="2:95">
      <c r="B613" s="1"/>
      <c r="C613" s="1848"/>
      <c r="D613" s="1"/>
      <c r="E613" s="1"/>
      <c r="F613" s="1848"/>
      <c r="G613" s="1"/>
      <c r="H613" s="1848"/>
      <c r="I613" s="1848"/>
      <c r="J613" s="1"/>
      <c r="K613" s="1848"/>
      <c r="L613" s="1848"/>
      <c r="M613" s="1848"/>
      <c r="N613" s="1848"/>
      <c r="O613" s="1848"/>
      <c r="P613" s="1848"/>
      <c r="Q613" s="1848"/>
      <c r="R613" s="1848"/>
      <c r="S613" s="1848"/>
      <c r="T613" s="1848"/>
      <c r="U613" s="1848"/>
      <c r="V613" s="1848"/>
      <c r="W613" s="1848"/>
      <c r="X613" s="1848"/>
      <c r="Y613" s="1848"/>
      <c r="Z613" s="1848"/>
      <c r="AA613" s="1848"/>
      <c r="AB613" s="1848"/>
      <c r="AC613" s="1848"/>
      <c r="AD613" s="1848"/>
      <c r="AE613" s="1848"/>
      <c r="AF613" s="1848"/>
      <c r="AG613" s="1848"/>
      <c r="AH613" s="1848"/>
      <c r="AI613" s="1848"/>
      <c r="AJ613" s="1848"/>
      <c r="AK613" s="1848"/>
      <c r="AL613" s="1848"/>
      <c r="AM613" s="1848"/>
      <c r="AN613" s="1848"/>
      <c r="AO613" s="1848"/>
      <c r="AP613" s="1848"/>
      <c r="AQ613" s="1848"/>
      <c r="AR613" s="1848"/>
      <c r="AS613" s="1848"/>
      <c r="AT613" s="1848"/>
      <c r="AU613" s="1848"/>
      <c r="AV613" s="1848"/>
      <c r="AW613" s="1848"/>
      <c r="AX613" s="1848"/>
      <c r="AY613" s="1848"/>
      <c r="AZ613" s="1848"/>
      <c r="BA613" s="1848"/>
      <c r="BB613" s="1848"/>
      <c r="BC613" s="1848"/>
      <c r="BD613" s="1848"/>
      <c r="BE613" s="1848"/>
      <c r="BF613" s="1848"/>
      <c r="BG613" s="1848"/>
      <c r="BH613" s="1848"/>
      <c r="BI613" s="1848"/>
      <c r="BJ613" s="1848"/>
      <c r="BK613" s="1848"/>
      <c r="BL613" s="1848"/>
      <c r="BM613" s="1848"/>
      <c r="BN613" s="1848"/>
      <c r="BO613" s="1848"/>
      <c r="BP613" s="1848"/>
      <c r="BQ613" s="1848"/>
      <c r="BR613" s="1848"/>
      <c r="BS613" s="1848"/>
      <c r="BT613" s="1848"/>
      <c r="BU613" s="1848"/>
      <c r="BV613" s="1848"/>
      <c r="BW613" s="1848"/>
      <c r="BX613" s="1848"/>
      <c r="BY613" s="1848"/>
      <c r="BZ613" s="1848"/>
      <c r="CA613" s="1848"/>
      <c r="CB613" s="1848"/>
      <c r="CC613" s="1848"/>
      <c r="CD613" s="1848"/>
      <c r="CE613" s="1848"/>
      <c r="CF613" s="1848"/>
      <c r="CG613" s="1848"/>
      <c r="CH613" s="1848"/>
      <c r="CJ613" s="1848"/>
      <c r="CK613" s="1848"/>
      <c r="CL613" s="1848"/>
      <c r="CM613" s="1848"/>
      <c r="CN613" s="1848"/>
      <c r="CO613" s="1848"/>
      <c r="CP613" s="1848"/>
      <c r="CQ613" s="1848"/>
    </row>
    <row r="614" spans="2:95">
      <c r="B614" s="1"/>
      <c r="C614" s="1848"/>
      <c r="D614" s="1"/>
      <c r="E614" s="1"/>
      <c r="F614" s="1848"/>
      <c r="G614" s="1"/>
      <c r="H614" s="1848"/>
      <c r="I614" s="1848"/>
      <c r="J614" s="1"/>
      <c r="K614" s="1848"/>
      <c r="L614" s="1848"/>
      <c r="M614" s="1848"/>
      <c r="N614" s="1848"/>
      <c r="O614" s="1848"/>
      <c r="P614" s="1848"/>
      <c r="Q614" s="1848"/>
      <c r="R614" s="1848"/>
      <c r="S614" s="1848"/>
      <c r="T614" s="1848"/>
      <c r="U614" s="1848"/>
      <c r="V614" s="1848"/>
      <c r="W614" s="1848"/>
      <c r="X614" s="1848"/>
      <c r="Y614" s="1848"/>
      <c r="Z614" s="1848"/>
      <c r="AA614" s="1848"/>
      <c r="AB614" s="1848"/>
      <c r="AC614" s="1848"/>
      <c r="AD614" s="1848"/>
      <c r="AE614" s="1848"/>
      <c r="AF614" s="1848"/>
      <c r="AG614" s="1848"/>
      <c r="AH614" s="1848"/>
      <c r="AI614" s="1848"/>
      <c r="AJ614" s="1848"/>
      <c r="AK614" s="1848"/>
      <c r="AL614" s="1848"/>
      <c r="AM614" s="1848"/>
      <c r="AN614" s="1848"/>
      <c r="AO614" s="1848"/>
      <c r="AP614" s="1848"/>
      <c r="AQ614" s="1848"/>
      <c r="AR614" s="1848"/>
      <c r="AS614" s="1848"/>
      <c r="AT614" s="1848"/>
      <c r="AU614" s="1848"/>
      <c r="AV614" s="1848"/>
      <c r="AW614" s="1848"/>
      <c r="AX614" s="1848"/>
      <c r="AY614" s="1848"/>
      <c r="AZ614" s="1848"/>
      <c r="BA614" s="1848"/>
      <c r="BB614" s="1848"/>
      <c r="BC614" s="1848"/>
      <c r="BD614" s="1848"/>
      <c r="BE614" s="1848"/>
      <c r="BF614" s="1848"/>
      <c r="BG614" s="1848"/>
      <c r="BH614" s="1848"/>
      <c r="BI614" s="1848"/>
      <c r="BJ614" s="1848"/>
      <c r="BK614" s="1848"/>
      <c r="BL614" s="1848"/>
      <c r="BM614" s="1848"/>
      <c r="BN614" s="1848"/>
      <c r="BO614" s="1848"/>
      <c r="BP614" s="1848"/>
      <c r="BQ614" s="1848"/>
      <c r="BR614" s="1848"/>
      <c r="BS614" s="1848"/>
      <c r="BT614" s="1848"/>
      <c r="BU614" s="1848"/>
      <c r="BV614" s="1848"/>
      <c r="BW614" s="1848"/>
      <c r="BX614" s="1848"/>
      <c r="BY614" s="1848"/>
      <c r="BZ614" s="1848"/>
      <c r="CA614" s="1848"/>
      <c r="CB614" s="1848"/>
      <c r="CC614" s="1848"/>
      <c r="CD614" s="1848"/>
      <c r="CE614" s="1848"/>
      <c r="CF614" s="1848"/>
      <c r="CG614" s="1848"/>
      <c r="CH614" s="1848"/>
      <c r="CJ614" s="1848"/>
      <c r="CK614" s="1848"/>
      <c r="CL614" s="1848"/>
      <c r="CM614" s="1848"/>
      <c r="CN614" s="1848"/>
      <c r="CO614" s="1848"/>
      <c r="CP614" s="1848"/>
      <c r="CQ614" s="1848"/>
    </row>
    <row r="615" spans="2:95">
      <c r="B615" s="1"/>
      <c r="C615" s="1848"/>
      <c r="D615" s="1"/>
      <c r="E615" s="1"/>
      <c r="F615" s="1848"/>
      <c r="G615" s="1"/>
      <c r="H615" s="1848"/>
      <c r="I615" s="1848"/>
      <c r="J615" s="1"/>
      <c r="K615" s="1848"/>
      <c r="L615" s="1848"/>
      <c r="M615" s="1848"/>
      <c r="N615" s="1848"/>
      <c r="O615" s="1848"/>
      <c r="P615" s="1848"/>
      <c r="Q615" s="1848"/>
      <c r="R615" s="1848"/>
      <c r="S615" s="1848"/>
      <c r="T615" s="1848"/>
      <c r="U615" s="1848"/>
      <c r="V615" s="1848"/>
      <c r="W615" s="1848"/>
      <c r="X615" s="1848"/>
      <c r="Y615" s="1848"/>
      <c r="Z615" s="1848"/>
      <c r="AA615" s="1848"/>
      <c r="AB615" s="1848"/>
      <c r="AC615" s="1848"/>
      <c r="AD615" s="1848"/>
      <c r="AE615" s="1848"/>
      <c r="AF615" s="1848"/>
      <c r="AG615" s="1848"/>
      <c r="AH615" s="1848"/>
      <c r="AI615" s="1848"/>
      <c r="AJ615" s="1848"/>
      <c r="AK615" s="1848"/>
      <c r="AL615" s="1848"/>
      <c r="AM615" s="1848"/>
      <c r="AN615" s="1848"/>
      <c r="AO615" s="1848"/>
      <c r="AP615" s="1848"/>
      <c r="AQ615" s="1848"/>
      <c r="AR615" s="1848"/>
      <c r="AS615" s="1848"/>
      <c r="AT615" s="1848"/>
      <c r="AU615" s="1848"/>
      <c r="AV615" s="1848"/>
      <c r="AW615" s="1848"/>
      <c r="AX615" s="1848"/>
      <c r="AY615" s="1848"/>
      <c r="AZ615" s="1848"/>
      <c r="BA615" s="1848"/>
      <c r="BB615" s="1848"/>
      <c r="BC615" s="1848"/>
      <c r="BD615" s="1848"/>
      <c r="BE615" s="1848"/>
      <c r="BF615" s="1848"/>
      <c r="BG615" s="1848"/>
      <c r="BH615" s="1848"/>
      <c r="BI615" s="1848"/>
      <c r="BJ615" s="1848"/>
      <c r="BK615" s="1848"/>
      <c r="BL615" s="1848"/>
      <c r="BM615" s="1848"/>
      <c r="BN615" s="1848"/>
      <c r="BO615" s="1848"/>
      <c r="BP615" s="1848"/>
      <c r="BQ615" s="1848"/>
      <c r="BR615" s="1848"/>
      <c r="BS615" s="1848"/>
      <c r="BT615" s="1848"/>
      <c r="BU615" s="1848"/>
      <c r="BV615" s="1848"/>
      <c r="BW615" s="1848"/>
      <c r="BX615" s="1848"/>
      <c r="BY615" s="1848"/>
      <c r="BZ615" s="1848"/>
      <c r="CA615" s="1848"/>
      <c r="CB615" s="1848"/>
      <c r="CC615" s="1848"/>
      <c r="CD615" s="1848"/>
      <c r="CE615" s="1848"/>
      <c r="CF615" s="1848"/>
      <c r="CG615" s="1848"/>
      <c r="CH615" s="1848"/>
      <c r="CJ615" s="1848"/>
      <c r="CK615" s="1848"/>
      <c r="CL615" s="1848"/>
      <c r="CM615" s="1848"/>
      <c r="CN615" s="1848"/>
      <c r="CO615" s="1848"/>
      <c r="CP615" s="1848"/>
      <c r="CQ615" s="1848"/>
    </row>
    <row r="616" spans="2:95">
      <c r="B616" s="1"/>
      <c r="C616" s="1848"/>
      <c r="D616" s="1"/>
      <c r="E616" s="1"/>
      <c r="F616" s="1848"/>
      <c r="G616" s="1"/>
      <c r="H616" s="1848"/>
      <c r="I616" s="1848"/>
      <c r="J616" s="1"/>
      <c r="K616" s="1848"/>
      <c r="L616" s="1848"/>
      <c r="M616" s="1848"/>
      <c r="N616" s="1848"/>
      <c r="O616" s="1848"/>
      <c r="P616" s="1848"/>
      <c r="Q616" s="1848"/>
      <c r="R616" s="1848"/>
      <c r="S616" s="1848"/>
      <c r="T616" s="1848"/>
      <c r="U616" s="1848"/>
      <c r="V616" s="1848"/>
      <c r="W616" s="1848"/>
      <c r="X616" s="1848"/>
      <c r="Y616" s="1848"/>
      <c r="Z616" s="1848"/>
      <c r="AA616" s="1848"/>
      <c r="AB616" s="1848"/>
      <c r="AC616" s="1848"/>
      <c r="AD616" s="1848"/>
      <c r="AE616" s="1848"/>
      <c r="AF616" s="1848"/>
      <c r="AG616" s="1848"/>
      <c r="AH616" s="1848"/>
      <c r="AI616" s="1848"/>
      <c r="AJ616" s="1848"/>
      <c r="AK616" s="1848"/>
      <c r="AL616" s="1848"/>
      <c r="AM616" s="1848"/>
      <c r="AN616" s="1848"/>
      <c r="AO616" s="1848"/>
      <c r="AP616" s="1848"/>
      <c r="AQ616" s="1848"/>
      <c r="AR616" s="1848"/>
      <c r="AS616" s="1848"/>
      <c r="AT616" s="1848"/>
      <c r="AU616" s="1848"/>
      <c r="AV616" s="1848"/>
      <c r="AW616" s="1848"/>
      <c r="AX616" s="1848"/>
      <c r="AY616" s="1848"/>
      <c r="AZ616" s="1848"/>
      <c r="BA616" s="1848"/>
      <c r="BB616" s="1848"/>
      <c r="BC616" s="1848"/>
      <c r="BD616" s="1848"/>
      <c r="BE616" s="1848"/>
      <c r="BF616" s="1848"/>
      <c r="BG616" s="1848"/>
      <c r="BH616" s="1848"/>
      <c r="BI616" s="1848"/>
      <c r="BJ616" s="1848"/>
      <c r="BK616" s="1848"/>
      <c r="BL616" s="1848"/>
      <c r="BM616" s="1848"/>
      <c r="BN616" s="1848"/>
      <c r="BO616" s="1848"/>
      <c r="BP616" s="1848"/>
      <c r="BQ616" s="1848"/>
      <c r="BR616" s="1848"/>
      <c r="BS616" s="1848"/>
      <c r="BT616" s="1848"/>
      <c r="BU616" s="1848"/>
      <c r="BV616" s="1848"/>
      <c r="BW616" s="1848"/>
      <c r="BX616" s="1848"/>
      <c r="BY616" s="1848"/>
      <c r="BZ616" s="1848"/>
      <c r="CA616" s="1848"/>
      <c r="CB616" s="1848"/>
      <c r="CC616" s="1848"/>
      <c r="CD616" s="1848"/>
      <c r="CE616" s="1848"/>
      <c r="CF616" s="1848"/>
      <c r="CG616" s="1848"/>
      <c r="CH616" s="1848"/>
      <c r="CJ616" s="1848"/>
      <c r="CK616" s="1848"/>
      <c r="CL616" s="1848"/>
      <c r="CM616" s="1848"/>
      <c r="CN616" s="1848"/>
      <c r="CO616" s="1848"/>
      <c r="CP616" s="1848"/>
      <c r="CQ616" s="1848"/>
    </row>
    <row r="617" spans="2:95">
      <c r="B617" s="1"/>
      <c r="C617" s="1848"/>
      <c r="D617" s="1"/>
      <c r="E617" s="1"/>
      <c r="F617" s="1848"/>
      <c r="G617" s="1"/>
      <c r="H617" s="1848"/>
      <c r="I617" s="1848"/>
      <c r="J617" s="1"/>
      <c r="K617" s="1848"/>
      <c r="L617" s="1848"/>
      <c r="M617" s="1848"/>
      <c r="N617" s="1848"/>
      <c r="O617" s="1848"/>
      <c r="P617" s="1848"/>
      <c r="Q617" s="1848"/>
      <c r="R617" s="1848"/>
      <c r="S617" s="1848"/>
      <c r="T617" s="1848"/>
      <c r="U617" s="1848"/>
      <c r="V617" s="1848"/>
      <c r="W617" s="1848"/>
      <c r="X617" s="1848"/>
      <c r="Y617" s="1848"/>
      <c r="Z617" s="1848"/>
      <c r="AA617" s="1848"/>
      <c r="AB617" s="1848"/>
      <c r="AC617" s="1848"/>
      <c r="AD617" s="1848"/>
      <c r="AE617" s="1848"/>
      <c r="AF617" s="1848"/>
      <c r="AG617" s="1848"/>
      <c r="AH617" s="1848"/>
      <c r="AI617" s="1848"/>
      <c r="AJ617" s="1848"/>
      <c r="AK617" s="1848"/>
      <c r="AL617" s="1848"/>
      <c r="AM617" s="1848"/>
      <c r="AN617" s="1848"/>
      <c r="AO617" s="1848"/>
      <c r="AP617" s="1848"/>
      <c r="AQ617" s="1848"/>
      <c r="AR617" s="1848"/>
      <c r="AS617" s="1848"/>
      <c r="AT617" s="1848"/>
      <c r="AU617" s="1848"/>
      <c r="AV617" s="1848"/>
      <c r="AW617" s="1848"/>
      <c r="AX617" s="1848"/>
      <c r="AY617" s="1848"/>
      <c r="AZ617" s="1848"/>
      <c r="BA617" s="1848"/>
      <c r="BB617" s="1848"/>
      <c r="BC617" s="1848"/>
      <c r="BD617" s="1848"/>
      <c r="BE617" s="1848"/>
      <c r="BF617" s="1848"/>
      <c r="BG617" s="1848"/>
      <c r="BH617" s="1848"/>
      <c r="BI617" s="1848"/>
      <c r="BJ617" s="1848"/>
      <c r="BK617" s="1848"/>
      <c r="BL617" s="1848"/>
      <c r="BM617" s="1848"/>
      <c r="BN617" s="1848"/>
      <c r="BO617" s="1848"/>
      <c r="BP617" s="1848"/>
      <c r="BQ617" s="1848"/>
      <c r="BR617" s="1848"/>
      <c r="BS617" s="1848"/>
      <c r="BT617" s="1848"/>
      <c r="BU617" s="1848"/>
      <c r="BV617" s="1848"/>
      <c r="BW617" s="1848"/>
      <c r="BX617" s="1848"/>
      <c r="BY617" s="1848"/>
      <c r="BZ617" s="1848"/>
      <c r="CA617" s="1848"/>
      <c r="CB617" s="1848"/>
      <c r="CC617" s="1848"/>
      <c r="CD617" s="1848"/>
      <c r="CE617" s="1848"/>
      <c r="CF617" s="1848"/>
      <c r="CG617" s="1848"/>
      <c r="CH617" s="1848"/>
      <c r="CJ617" s="1848"/>
      <c r="CK617" s="1848"/>
      <c r="CL617" s="1848"/>
      <c r="CM617" s="1848"/>
      <c r="CN617" s="1848"/>
      <c r="CO617" s="1848"/>
      <c r="CP617" s="1848"/>
      <c r="CQ617" s="1848"/>
    </row>
    <row r="618" spans="2:95">
      <c r="B618" s="1"/>
      <c r="C618" s="1848"/>
      <c r="D618" s="1"/>
      <c r="E618" s="1"/>
      <c r="F618" s="1848"/>
      <c r="G618" s="1"/>
      <c r="H618" s="1848"/>
      <c r="I618" s="1848"/>
      <c r="J618" s="1"/>
      <c r="K618" s="1848"/>
      <c r="L618" s="1848"/>
      <c r="M618" s="1848"/>
      <c r="N618" s="1848"/>
      <c r="O618" s="1848"/>
      <c r="P618" s="1848"/>
      <c r="Q618" s="1848"/>
      <c r="R618" s="1848"/>
      <c r="S618" s="1848"/>
      <c r="T618" s="1848"/>
      <c r="U618" s="1848"/>
      <c r="V618" s="1848"/>
      <c r="W618" s="1848"/>
      <c r="X618" s="1848"/>
      <c r="Y618" s="1848"/>
      <c r="Z618" s="1848"/>
      <c r="AA618" s="1848"/>
      <c r="AB618" s="1848"/>
      <c r="AC618" s="1848"/>
      <c r="AD618" s="1848"/>
      <c r="AE618" s="1848"/>
      <c r="AF618" s="1848"/>
      <c r="AG618" s="1848"/>
      <c r="AH618" s="1848"/>
      <c r="AI618" s="1848"/>
      <c r="AJ618" s="1848"/>
      <c r="AK618" s="1848"/>
      <c r="AL618" s="1848"/>
      <c r="AM618" s="1848"/>
      <c r="AN618" s="1848"/>
      <c r="AO618" s="1848"/>
      <c r="AP618" s="1848"/>
      <c r="AQ618" s="1848"/>
      <c r="AR618" s="1848"/>
      <c r="AS618" s="1848"/>
      <c r="AT618" s="1848"/>
      <c r="AU618" s="1848"/>
      <c r="AV618" s="1848"/>
      <c r="AW618" s="1848"/>
      <c r="AX618" s="1848"/>
      <c r="AY618" s="1848"/>
      <c r="AZ618" s="1848"/>
      <c r="BA618" s="1848"/>
      <c r="BB618" s="1848"/>
      <c r="BC618" s="1848"/>
      <c r="BD618" s="1848"/>
      <c r="BE618" s="1848"/>
      <c r="BF618" s="1848"/>
      <c r="BG618" s="1848"/>
      <c r="BH618" s="1848"/>
      <c r="BI618" s="1848"/>
      <c r="BJ618" s="1848"/>
      <c r="BK618" s="1848"/>
      <c r="BL618" s="1848"/>
      <c r="BM618" s="1848"/>
      <c r="BN618" s="1848"/>
      <c r="BO618" s="1848"/>
      <c r="BP618" s="1848"/>
      <c r="BQ618" s="1848"/>
      <c r="BR618" s="1848"/>
      <c r="BS618" s="1848"/>
      <c r="BT618" s="1848"/>
      <c r="BU618" s="1848"/>
      <c r="BV618" s="1848"/>
      <c r="BW618" s="1848"/>
      <c r="BX618" s="1848"/>
      <c r="BY618" s="1848"/>
      <c r="BZ618" s="1848"/>
      <c r="CA618" s="1848"/>
      <c r="CB618" s="1848"/>
      <c r="CC618" s="1848"/>
      <c r="CD618" s="1848"/>
      <c r="CE618" s="1848"/>
      <c r="CF618" s="1848"/>
      <c r="CG618" s="1848"/>
      <c r="CH618" s="1848"/>
      <c r="CJ618" s="1848"/>
      <c r="CK618" s="1848"/>
      <c r="CL618" s="1848"/>
      <c r="CM618" s="1848"/>
      <c r="CN618" s="1848"/>
      <c r="CO618" s="1848"/>
      <c r="CP618" s="1848"/>
      <c r="CQ618" s="1848"/>
    </row>
    <row r="619" spans="2:95">
      <c r="B619" s="1"/>
      <c r="C619" s="1848"/>
      <c r="D619" s="1"/>
      <c r="E619" s="1"/>
      <c r="F619" s="1848"/>
      <c r="G619" s="1"/>
      <c r="H619" s="1848"/>
      <c r="I619" s="1848"/>
      <c r="J619" s="1"/>
      <c r="K619" s="1848"/>
      <c r="L619" s="1848"/>
      <c r="M619" s="1848"/>
      <c r="N619" s="1848"/>
      <c r="O619" s="1848"/>
      <c r="P619" s="1848"/>
      <c r="Q619" s="1848"/>
      <c r="R619" s="1848"/>
      <c r="S619" s="1848"/>
      <c r="T619" s="1848"/>
      <c r="U619" s="1848"/>
      <c r="V619" s="1848"/>
      <c r="W619" s="1848"/>
      <c r="X619" s="1848"/>
      <c r="Y619" s="1848"/>
      <c r="Z619" s="1848"/>
      <c r="AA619" s="1848"/>
      <c r="AB619" s="1848"/>
      <c r="AC619" s="1848"/>
      <c r="AD619" s="1848"/>
      <c r="AE619" s="1848"/>
      <c r="AF619" s="1848"/>
      <c r="AG619" s="1848"/>
      <c r="AH619" s="1848"/>
      <c r="AI619" s="1848"/>
      <c r="AJ619" s="1848"/>
      <c r="AK619" s="1848"/>
      <c r="AL619" s="1848"/>
      <c r="AM619" s="1848"/>
      <c r="AN619" s="1848"/>
      <c r="AO619" s="1848"/>
      <c r="AP619" s="1848"/>
      <c r="AQ619" s="1848"/>
      <c r="AR619" s="1848"/>
      <c r="AS619" s="1848"/>
      <c r="AT619" s="1848"/>
      <c r="AU619" s="1848"/>
      <c r="AV619" s="1848"/>
      <c r="AW619" s="1848"/>
      <c r="AX619" s="1848"/>
      <c r="AY619" s="1848"/>
      <c r="AZ619" s="1848"/>
      <c r="BA619" s="1848"/>
      <c r="BB619" s="1848"/>
      <c r="BC619" s="1848"/>
      <c r="BD619" s="1848"/>
      <c r="BE619" s="1848"/>
      <c r="BF619" s="1848"/>
      <c r="BG619" s="1848"/>
      <c r="BH619" s="1848"/>
      <c r="BI619" s="1848"/>
      <c r="BJ619" s="1848"/>
      <c r="BK619" s="1848"/>
      <c r="BL619" s="1848"/>
      <c r="BM619" s="1848"/>
      <c r="BN619" s="1848"/>
      <c r="BO619" s="1848"/>
      <c r="BP619" s="1848"/>
      <c r="BQ619" s="1848"/>
      <c r="BR619" s="1848"/>
      <c r="BS619" s="1848"/>
      <c r="BT619" s="1848"/>
      <c r="BU619" s="1848"/>
      <c r="BV619" s="1848"/>
      <c r="BW619" s="1848"/>
      <c r="BX619" s="1848"/>
      <c r="BY619" s="1848"/>
      <c r="BZ619" s="1848"/>
      <c r="CA619" s="1848"/>
      <c r="CB619" s="1848"/>
      <c r="CC619" s="1848"/>
      <c r="CD619" s="1848"/>
      <c r="CE619" s="1848"/>
      <c r="CF619" s="1848"/>
      <c r="CG619" s="1848"/>
      <c r="CH619" s="1848"/>
      <c r="CJ619" s="1848"/>
      <c r="CK619" s="1848"/>
      <c r="CL619" s="1848"/>
      <c r="CM619" s="1848"/>
      <c r="CN619" s="1848"/>
      <c r="CO619" s="1848"/>
      <c r="CP619" s="1848"/>
      <c r="CQ619" s="1848"/>
    </row>
    <row r="620" spans="2:95">
      <c r="B620" s="1"/>
      <c r="C620" s="1848"/>
      <c r="D620" s="1"/>
      <c r="E620" s="1"/>
      <c r="F620" s="1848"/>
      <c r="G620" s="1"/>
      <c r="H620" s="1848"/>
      <c r="I620" s="1848"/>
      <c r="J620" s="1"/>
      <c r="K620" s="1848"/>
      <c r="L620" s="1848"/>
      <c r="M620" s="1848"/>
      <c r="N620" s="1848"/>
      <c r="O620" s="1848"/>
      <c r="P620" s="1848"/>
      <c r="Q620" s="1848"/>
      <c r="R620" s="1848"/>
      <c r="S620" s="1848"/>
      <c r="T620" s="1848"/>
      <c r="U620" s="1848"/>
      <c r="V620" s="1848"/>
      <c r="W620" s="1848"/>
      <c r="X620" s="1848"/>
      <c r="Y620" s="1848"/>
      <c r="Z620" s="1848"/>
      <c r="AA620" s="1848"/>
      <c r="AB620" s="1848"/>
      <c r="AC620" s="1848"/>
      <c r="AD620" s="1848"/>
      <c r="AE620" s="1848"/>
      <c r="AF620" s="1848"/>
      <c r="AG620" s="1848"/>
      <c r="AH620" s="1848"/>
      <c r="AI620" s="1848"/>
      <c r="AJ620" s="1848"/>
      <c r="AK620" s="1848"/>
      <c r="AL620" s="1848"/>
      <c r="AM620" s="1848"/>
      <c r="AN620" s="1848"/>
      <c r="AO620" s="1848"/>
      <c r="AP620" s="1848"/>
      <c r="AQ620" s="1848"/>
      <c r="AR620" s="1848"/>
      <c r="AS620" s="1848"/>
      <c r="AT620" s="1848"/>
      <c r="AU620" s="1848"/>
      <c r="AV620" s="1848"/>
      <c r="AW620" s="1848"/>
      <c r="AX620" s="1848"/>
      <c r="AY620" s="1848"/>
      <c r="AZ620" s="1848"/>
      <c r="BA620" s="1848"/>
      <c r="BB620" s="1848"/>
      <c r="BC620" s="1848"/>
      <c r="BD620" s="1848"/>
      <c r="BE620" s="1848"/>
      <c r="BF620" s="1848"/>
      <c r="BG620" s="1848"/>
      <c r="BH620" s="1848"/>
      <c r="BI620" s="1848"/>
      <c r="BJ620" s="1848"/>
      <c r="BK620" s="1848"/>
      <c r="BL620" s="1848"/>
      <c r="BM620" s="1848"/>
      <c r="BN620" s="1848"/>
      <c r="BO620" s="1848"/>
      <c r="BP620" s="1848"/>
      <c r="BQ620" s="1848"/>
      <c r="BR620" s="1848"/>
      <c r="BS620" s="1848"/>
      <c r="BT620" s="1848"/>
      <c r="BU620" s="1848"/>
      <c r="BV620" s="1848"/>
      <c r="BW620" s="1848"/>
      <c r="BX620" s="1848"/>
      <c r="BY620" s="1848"/>
      <c r="BZ620" s="1848"/>
      <c r="CA620" s="1848"/>
      <c r="CB620" s="1848"/>
      <c r="CC620" s="1848"/>
      <c r="CD620" s="1848"/>
      <c r="CE620" s="1848"/>
      <c r="CF620" s="1848"/>
      <c r="CG620" s="1848"/>
      <c r="CH620" s="1848"/>
      <c r="CJ620" s="1848"/>
      <c r="CK620" s="1848"/>
      <c r="CL620" s="1848"/>
      <c r="CM620" s="1848"/>
      <c r="CN620" s="1848"/>
      <c r="CO620" s="1848"/>
      <c r="CP620" s="1848"/>
      <c r="CQ620" s="1848"/>
    </row>
    <row r="621" spans="2:95">
      <c r="B621" s="1"/>
      <c r="C621" s="1848"/>
      <c r="D621" s="1"/>
      <c r="E621" s="1"/>
      <c r="F621" s="1848"/>
      <c r="G621" s="1"/>
      <c r="H621" s="1848"/>
      <c r="I621" s="1848"/>
      <c r="J621" s="1"/>
      <c r="K621" s="1848"/>
      <c r="L621" s="1848"/>
      <c r="M621" s="1848"/>
      <c r="N621" s="1848"/>
      <c r="O621" s="1848"/>
      <c r="P621" s="1848"/>
      <c r="Q621" s="1848"/>
      <c r="R621" s="1848"/>
      <c r="S621" s="1848"/>
      <c r="T621" s="1848"/>
      <c r="U621" s="1848"/>
      <c r="V621" s="1848"/>
      <c r="W621" s="1848"/>
      <c r="X621" s="1848"/>
      <c r="Y621" s="1848"/>
      <c r="Z621" s="1848"/>
      <c r="AA621" s="1848"/>
      <c r="AB621" s="1848"/>
      <c r="AC621" s="1848"/>
      <c r="AD621" s="1848"/>
      <c r="AE621" s="1848"/>
      <c r="AF621" s="1848"/>
      <c r="AG621" s="1848"/>
      <c r="AH621" s="1848"/>
      <c r="AI621" s="1848"/>
      <c r="AJ621" s="1848"/>
      <c r="AK621" s="1848"/>
      <c r="AL621" s="1848"/>
      <c r="AM621" s="1848"/>
      <c r="AN621" s="1848"/>
      <c r="AO621" s="1848"/>
      <c r="AP621" s="1848"/>
      <c r="AQ621" s="1848"/>
      <c r="AR621" s="1848"/>
      <c r="AS621" s="1848"/>
      <c r="AT621" s="1848"/>
      <c r="AU621" s="1848"/>
      <c r="AV621" s="1848"/>
      <c r="AW621" s="1848"/>
      <c r="AX621" s="1848"/>
      <c r="AY621" s="1848"/>
      <c r="AZ621" s="1848"/>
      <c r="BA621" s="1848"/>
      <c r="BB621" s="1848"/>
      <c r="BC621" s="1848"/>
      <c r="BD621" s="1848"/>
      <c r="BE621" s="1848"/>
      <c r="BF621" s="1848"/>
      <c r="BG621" s="1848"/>
      <c r="BH621" s="1848"/>
      <c r="BI621" s="1848"/>
      <c r="BJ621" s="1848"/>
      <c r="BK621" s="1848"/>
      <c r="BL621" s="1848"/>
      <c r="BM621" s="1848"/>
      <c r="BN621" s="1848"/>
      <c r="BO621" s="1848"/>
      <c r="BP621" s="1848"/>
      <c r="BQ621" s="1848"/>
      <c r="BR621" s="1848"/>
      <c r="BS621" s="1848"/>
      <c r="BT621" s="1848"/>
      <c r="BU621" s="1848"/>
      <c r="BV621" s="1848"/>
      <c r="BW621" s="1848"/>
      <c r="BX621" s="1848"/>
      <c r="BY621" s="1848"/>
      <c r="BZ621" s="1848"/>
      <c r="CA621" s="1848"/>
      <c r="CB621" s="1848"/>
      <c r="CC621" s="1848"/>
      <c r="CD621" s="1848"/>
      <c r="CE621" s="1848"/>
      <c r="CF621" s="1848"/>
      <c r="CG621" s="1848"/>
      <c r="CH621" s="1848"/>
      <c r="CJ621" s="1848"/>
      <c r="CK621" s="1848"/>
      <c r="CL621" s="1848"/>
      <c r="CM621" s="1848"/>
      <c r="CN621" s="1848"/>
      <c r="CO621" s="1848"/>
      <c r="CP621" s="1848"/>
      <c r="CQ621" s="1848"/>
    </row>
    <row r="622" spans="2:95">
      <c r="B622" s="1"/>
      <c r="C622" s="1848"/>
      <c r="D622" s="1"/>
      <c r="E622" s="1"/>
      <c r="F622" s="1848"/>
      <c r="G622" s="1"/>
      <c r="H622" s="1848"/>
      <c r="I622" s="1848"/>
      <c r="J622" s="1"/>
      <c r="K622" s="1848"/>
      <c r="L622" s="1848"/>
      <c r="M622" s="1848"/>
      <c r="N622" s="1848"/>
      <c r="O622" s="1848"/>
      <c r="P622" s="1848"/>
      <c r="Q622" s="1848"/>
      <c r="R622" s="1848"/>
      <c r="S622" s="1848"/>
      <c r="T622" s="1848"/>
      <c r="U622" s="1848"/>
      <c r="V622" s="1848"/>
      <c r="W622" s="1848"/>
      <c r="X622" s="1848"/>
      <c r="Y622" s="1848"/>
      <c r="Z622" s="1848"/>
      <c r="AA622" s="1848"/>
      <c r="AB622" s="1848"/>
      <c r="AC622" s="1848"/>
      <c r="AD622" s="1848"/>
      <c r="AE622" s="1848"/>
      <c r="AF622" s="1848"/>
      <c r="AG622" s="1848"/>
      <c r="AH622" s="1848"/>
      <c r="AI622" s="1848"/>
      <c r="AJ622" s="1848"/>
      <c r="AK622" s="1848"/>
      <c r="AL622" s="1848"/>
      <c r="AM622" s="1848"/>
      <c r="AN622" s="1848"/>
      <c r="AO622" s="1848"/>
      <c r="AP622" s="1848"/>
      <c r="AQ622" s="1848"/>
      <c r="AR622" s="1848"/>
      <c r="AS622" s="1848"/>
      <c r="AT622" s="1848"/>
      <c r="AU622" s="1848"/>
      <c r="AV622" s="1848"/>
      <c r="AW622" s="1848"/>
      <c r="AX622" s="1848"/>
      <c r="AY622" s="1848"/>
      <c r="AZ622" s="1848"/>
      <c r="BA622" s="1848"/>
      <c r="BB622" s="1848"/>
      <c r="BC622" s="1848"/>
      <c r="BD622" s="1848"/>
      <c r="BE622" s="1848"/>
      <c r="BF622" s="1848"/>
      <c r="BG622" s="1848"/>
      <c r="BH622" s="1848"/>
      <c r="BI622" s="1848"/>
      <c r="BJ622" s="1848"/>
      <c r="BK622" s="1848"/>
      <c r="BL622" s="1848"/>
      <c r="BM622" s="1848"/>
      <c r="BN622" s="1848"/>
      <c r="BO622" s="1848"/>
      <c r="BP622" s="1848"/>
      <c r="BQ622" s="1848"/>
      <c r="BR622" s="1848"/>
      <c r="BS622" s="1848"/>
      <c r="BT622" s="1848"/>
      <c r="BU622" s="1848"/>
      <c r="BV622" s="1848"/>
      <c r="BW622" s="1848"/>
      <c r="BX622" s="1848"/>
      <c r="BY622" s="1848"/>
      <c r="BZ622" s="1848"/>
      <c r="CA622" s="1848"/>
      <c r="CB622" s="1848"/>
      <c r="CC622" s="1848"/>
      <c r="CD622" s="1848"/>
      <c r="CE622" s="1848"/>
      <c r="CF622" s="1848"/>
      <c r="CG622" s="1848"/>
      <c r="CH622" s="1848"/>
      <c r="CJ622" s="1848"/>
      <c r="CK622" s="1848"/>
      <c r="CL622" s="1848"/>
      <c r="CM622" s="1848"/>
      <c r="CN622" s="1848"/>
      <c r="CO622" s="1848"/>
      <c r="CP622" s="1848"/>
      <c r="CQ622" s="1848"/>
    </row>
    <row r="623" spans="2:95">
      <c r="B623" s="1"/>
      <c r="C623" s="1848"/>
      <c r="D623" s="1"/>
      <c r="E623" s="1"/>
      <c r="F623" s="1848"/>
      <c r="G623" s="1"/>
      <c r="H623" s="1848"/>
      <c r="I623" s="1848"/>
      <c r="J623" s="1"/>
      <c r="K623" s="1848"/>
      <c r="L623" s="1848"/>
      <c r="M623" s="1848"/>
      <c r="N623" s="1848"/>
      <c r="O623" s="1848"/>
      <c r="P623" s="1848"/>
      <c r="Q623" s="1848"/>
      <c r="R623" s="1848"/>
      <c r="S623" s="1848"/>
      <c r="T623" s="1848"/>
      <c r="U623" s="1848"/>
      <c r="V623" s="1848"/>
      <c r="W623" s="1848"/>
      <c r="X623" s="1848"/>
      <c r="Y623" s="1848"/>
      <c r="Z623" s="1848"/>
      <c r="AA623" s="1848"/>
      <c r="AB623" s="1848"/>
      <c r="AC623" s="1848"/>
      <c r="AD623" s="1848"/>
      <c r="AE623" s="1848"/>
      <c r="AF623" s="1848"/>
      <c r="AG623" s="1848"/>
      <c r="AH623" s="1848"/>
      <c r="AI623" s="1848"/>
      <c r="AJ623" s="1848"/>
      <c r="AK623" s="1848"/>
      <c r="AL623" s="1848"/>
      <c r="AM623" s="1848"/>
      <c r="AN623" s="1848"/>
      <c r="AO623" s="1848"/>
      <c r="AP623" s="1848"/>
      <c r="AQ623" s="1848"/>
      <c r="AR623" s="1848"/>
      <c r="AS623" s="1848"/>
      <c r="AT623" s="1848"/>
      <c r="AU623" s="1848"/>
      <c r="AV623" s="1848"/>
      <c r="AW623" s="1848"/>
      <c r="AX623" s="1848"/>
      <c r="AY623" s="1848"/>
      <c r="AZ623" s="1848"/>
      <c r="BA623" s="1848"/>
      <c r="BB623" s="1848"/>
      <c r="BC623" s="1848"/>
      <c r="BD623" s="1848"/>
      <c r="BE623" s="1848"/>
      <c r="BF623" s="1848"/>
      <c r="BG623" s="1848"/>
      <c r="BH623" s="1848"/>
      <c r="BI623" s="1848"/>
      <c r="BJ623" s="1848"/>
      <c r="BK623" s="1848"/>
      <c r="BL623" s="1848"/>
      <c r="BM623" s="1848"/>
      <c r="BN623" s="1848"/>
      <c r="BO623" s="1848"/>
      <c r="BP623" s="1848"/>
      <c r="BQ623" s="1848"/>
      <c r="BR623" s="1848"/>
      <c r="BS623" s="1848"/>
      <c r="BT623" s="1848"/>
      <c r="BU623" s="1848"/>
      <c r="BV623" s="1848"/>
      <c r="BW623" s="1848"/>
      <c r="BX623" s="1848"/>
      <c r="BY623" s="1848"/>
      <c r="BZ623" s="1848"/>
      <c r="CA623" s="1848"/>
      <c r="CB623" s="1848"/>
      <c r="CC623" s="1848"/>
      <c r="CD623" s="1848"/>
      <c r="CE623" s="1848"/>
      <c r="CF623" s="1848"/>
      <c r="CG623" s="1848"/>
      <c r="CH623" s="1848"/>
      <c r="CJ623" s="1848"/>
      <c r="CK623" s="1848"/>
      <c r="CL623" s="1848"/>
      <c r="CM623" s="1848"/>
      <c r="CN623" s="1848"/>
      <c r="CO623" s="1848"/>
      <c r="CP623" s="1848"/>
      <c r="CQ623" s="1848"/>
    </row>
    <row r="624" spans="2:95">
      <c r="B624" s="1"/>
      <c r="C624" s="1848"/>
      <c r="D624" s="1"/>
      <c r="E624" s="1"/>
      <c r="F624" s="1848"/>
      <c r="G624" s="1"/>
      <c r="H624" s="1848"/>
      <c r="I624" s="1848"/>
      <c r="J624" s="1"/>
      <c r="K624" s="1848"/>
      <c r="L624" s="1848"/>
      <c r="M624" s="1848"/>
      <c r="N624" s="1848"/>
      <c r="O624" s="1848"/>
      <c r="P624" s="1848"/>
      <c r="Q624" s="1848"/>
      <c r="R624" s="1848"/>
      <c r="S624" s="1848"/>
      <c r="T624" s="1848"/>
      <c r="U624" s="1848"/>
      <c r="V624" s="1848"/>
      <c r="W624" s="1848"/>
      <c r="X624" s="1848"/>
      <c r="Y624" s="1848"/>
      <c r="Z624" s="1848"/>
      <c r="AA624" s="1848"/>
      <c r="AB624" s="1848"/>
      <c r="AC624" s="1848"/>
      <c r="AD624" s="1848"/>
      <c r="AE624" s="1848"/>
      <c r="AF624" s="1848"/>
      <c r="AG624" s="1848"/>
      <c r="AH624" s="1848"/>
      <c r="AI624" s="1848"/>
      <c r="AJ624" s="1848"/>
      <c r="AK624" s="1848"/>
      <c r="AL624" s="1848"/>
      <c r="AM624" s="1848"/>
      <c r="AN624" s="1848"/>
      <c r="AO624" s="1848"/>
      <c r="AP624" s="1848"/>
      <c r="AQ624" s="1848"/>
      <c r="AR624" s="1848"/>
      <c r="AS624" s="1848"/>
      <c r="AT624" s="1848"/>
      <c r="AU624" s="1848"/>
      <c r="AV624" s="1848"/>
      <c r="AW624" s="1848"/>
      <c r="AX624" s="1848"/>
      <c r="AY624" s="1848"/>
      <c r="AZ624" s="1848"/>
      <c r="BA624" s="1848"/>
      <c r="BB624" s="1848"/>
      <c r="BC624" s="1848"/>
      <c r="BD624" s="1848"/>
      <c r="BE624" s="1848"/>
      <c r="BF624" s="1848"/>
      <c r="BG624" s="1848"/>
      <c r="BH624" s="1848"/>
      <c r="BI624" s="1848"/>
      <c r="BJ624" s="1848"/>
      <c r="BK624" s="1848"/>
      <c r="BL624" s="1848"/>
      <c r="BM624" s="1848"/>
      <c r="BN624" s="1848"/>
      <c r="BO624" s="1848"/>
      <c r="BP624" s="1848"/>
      <c r="BQ624" s="1848"/>
      <c r="BR624" s="1848"/>
      <c r="BS624" s="1848"/>
      <c r="BT624" s="1848"/>
      <c r="BU624" s="1848"/>
      <c r="BV624" s="1848"/>
      <c r="BW624" s="1848"/>
      <c r="BX624" s="1848"/>
      <c r="BY624" s="1848"/>
      <c r="BZ624" s="1848"/>
      <c r="CA624" s="1848"/>
      <c r="CB624" s="1848"/>
      <c r="CC624" s="1848"/>
      <c r="CD624" s="1848"/>
      <c r="CE624" s="1848"/>
      <c r="CF624" s="1848"/>
      <c r="CG624" s="1848"/>
      <c r="CH624" s="1848"/>
      <c r="CJ624" s="1848"/>
      <c r="CK624" s="1848"/>
      <c r="CL624" s="1848"/>
      <c r="CM624" s="1848"/>
      <c r="CN624" s="1848"/>
      <c r="CO624" s="1848"/>
      <c r="CP624" s="1848"/>
      <c r="CQ624" s="1848"/>
    </row>
    <row r="625" spans="2:95">
      <c r="B625" s="1"/>
      <c r="C625" s="1848"/>
      <c r="D625" s="1"/>
      <c r="E625" s="1"/>
      <c r="F625" s="1848"/>
      <c r="G625" s="1"/>
      <c r="H625" s="1848"/>
      <c r="I625" s="1848"/>
      <c r="J625" s="1"/>
      <c r="K625" s="1848"/>
      <c r="L625" s="1848"/>
      <c r="M625" s="1848"/>
      <c r="N625" s="1848"/>
      <c r="O625" s="1848"/>
      <c r="P625" s="1848"/>
      <c r="Q625" s="1848"/>
      <c r="R625" s="1848"/>
      <c r="S625" s="1848"/>
      <c r="T625" s="1848"/>
      <c r="U625" s="1848"/>
      <c r="V625" s="1848"/>
      <c r="W625" s="1848"/>
      <c r="X625" s="1848"/>
      <c r="Y625" s="1848"/>
      <c r="Z625" s="1848"/>
      <c r="AA625" s="1848"/>
      <c r="AB625" s="1848"/>
      <c r="AC625" s="1848"/>
      <c r="AD625" s="1848"/>
      <c r="AE625" s="1848"/>
      <c r="AF625" s="1848"/>
      <c r="AG625" s="1848"/>
      <c r="AH625" s="1848"/>
      <c r="AI625" s="1848"/>
      <c r="AJ625" s="1848"/>
      <c r="AK625" s="1848"/>
      <c r="AL625" s="1848"/>
      <c r="AM625" s="1848"/>
      <c r="AN625" s="1848"/>
      <c r="AO625" s="1848"/>
      <c r="AP625" s="1848"/>
      <c r="AQ625" s="1848"/>
      <c r="AR625" s="1848"/>
      <c r="AS625" s="1848"/>
      <c r="AT625" s="1848"/>
      <c r="AU625" s="1848"/>
      <c r="AV625" s="1848"/>
      <c r="AW625" s="1848"/>
      <c r="AX625" s="1848"/>
      <c r="AY625" s="1848"/>
      <c r="AZ625" s="1848"/>
      <c r="BA625" s="1848"/>
      <c r="BB625" s="1848"/>
      <c r="BC625" s="1848"/>
      <c r="BD625" s="1848"/>
      <c r="BE625" s="1848"/>
      <c r="BF625" s="1848"/>
      <c r="BG625" s="1848"/>
      <c r="BH625" s="1848"/>
      <c r="BI625" s="1848"/>
      <c r="BJ625" s="1848"/>
      <c r="BK625" s="1848"/>
      <c r="BL625" s="1848"/>
      <c r="BM625" s="1848"/>
      <c r="BN625" s="1848"/>
      <c r="BO625" s="1848"/>
      <c r="BP625" s="1848"/>
      <c r="BQ625" s="1848"/>
      <c r="BR625" s="1848"/>
      <c r="BS625" s="1848"/>
      <c r="BT625" s="1848"/>
      <c r="BU625" s="1848"/>
      <c r="BV625" s="1848"/>
      <c r="BW625" s="1848"/>
      <c r="BX625" s="1848"/>
      <c r="BY625" s="1848"/>
      <c r="BZ625" s="1848"/>
      <c r="CA625" s="1848"/>
      <c r="CB625" s="1848"/>
      <c r="CC625" s="1848"/>
      <c r="CD625" s="1848"/>
      <c r="CE625" s="1848"/>
      <c r="CF625" s="1848"/>
      <c r="CG625" s="1848"/>
      <c r="CH625" s="1848"/>
      <c r="CJ625" s="1848"/>
      <c r="CK625" s="1848"/>
      <c r="CL625" s="1848"/>
      <c r="CM625" s="1848"/>
      <c r="CN625" s="1848"/>
      <c r="CO625" s="1848"/>
      <c r="CP625" s="1848"/>
      <c r="CQ625" s="1848"/>
    </row>
    <row r="626" spans="2:95">
      <c r="B626" s="1"/>
      <c r="C626" s="1848"/>
      <c r="D626" s="1"/>
      <c r="E626" s="1"/>
      <c r="F626" s="1848"/>
      <c r="G626" s="1"/>
      <c r="H626" s="1848"/>
      <c r="I626" s="1848"/>
      <c r="J626" s="1"/>
      <c r="K626" s="1848"/>
      <c r="L626" s="1848"/>
      <c r="M626" s="1848"/>
      <c r="N626" s="1848"/>
      <c r="O626" s="1848"/>
      <c r="P626" s="1848"/>
      <c r="Q626" s="1848"/>
      <c r="R626" s="1848"/>
      <c r="S626" s="1848"/>
      <c r="T626" s="1848"/>
      <c r="U626" s="1848"/>
      <c r="V626" s="1848"/>
      <c r="W626" s="1848"/>
      <c r="X626" s="1848"/>
      <c r="Y626" s="1848"/>
      <c r="Z626" s="1848"/>
      <c r="AA626" s="1848"/>
      <c r="AB626" s="1848"/>
      <c r="AC626" s="1848"/>
      <c r="AD626" s="1848"/>
      <c r="AE626" s="1848"/>
      <c r="AF626" s="1848"/>
      <c r="AG626" s="1848"/>
      <c r="AH626" s="1848"/>
      <c r="AI626" s="1848"/>
      <c r="AJ626" s="1848"/>
      <c r="AK626" s="1848"/>
      <c r="AL626" s="1848"/>
      <c r="AM626" s="1848"/>
      <c r="AN626" s="1848"/>
      <c r="AO626" s="1848"/>
      <c r="AP626" s="1848"/>
      <c r="AQ626" s="1848"/>
      <c r="AR626" s="1848"/>
      <c r="AS626" s="1848"/>
      <c r="AT626" s="1848"/>
      <c r="AU626" s="1848"/>
      <c r="AV626" s="1848"/>
      <c r="AW626" s="1848"/>
      <c r="AX626" s="1848"/>
      <c r="AY626" s="1848"/>
      <c r="AZ626" s="1848"/>
      <c r="BA626" s="1848"/>
      <c r="BB626" s="1848"/>
      <c r="BC626" s="1848"/>
      <c r="BD626" s="1848"/>
      <c r="BE626" s="1848"/>
      <c r="BF626" s="1848"/>
      <c r="BG626" s="1848"/>
      <c r="BH626" s="1848"/>
      <c r="BI626" s="1848"/>
      <c r="BJ626" s="1848"/>
      <c r="BK626" s="1848"/>
      <c r="BL626" s="1848"/>
      <c r="BM626" s="1848"/>
      <c r="BN626" s="1848"/>
      <c r="BO626" s="1848"/>
      <c r="BP626" s="1848"/>
      <c r="BQ626" s="1848"/>
      <c r="BR626" s="1848"/>
      <c r="BS626" s="1848"/>
      <c r="BT626" s="1848"/>
      <c r="BU626" s="1848"/>
      <c r="BV626" s="1848"/>
      <c r="BW626" s="1848"/>
      <c r="BX626" s="1848"/>
      <c r="BY626" s="1848"/>
      <c r="BZ626" s="1848"/>
      <c r="CA626" s="1848"/>
      <c r="CB626" s="1848"/>
      <c r="CC626" s="1848"/>
      <c r="CD626" s="1848"/>
      <c r="CE626" s="1848"/>
      <c r="CF626" s="1848"/>
      <c r="CG626" s="1848"/>
      <c r="CH626" s="1848"/>
      <c r="CJ626" s="1848"/>
      <c r="CK626" s="1848"/>
      <c r="CL626" s="1848"/>
      <c r="CM626" s="1848"/>
      <c r="CN626" s="1848"/>
      <c r="CO626" s="1848"/>
      <c r="CP626" s="1848"/>
      <c r="CQ626" s="1848"/>
    </row>
    <row r="627" spans="2:95">
      <c r="B627" s="1"/>
      <c r="C627" s="1848"/>
      <c r="D627" s="1"/>
      <c r="E627" s="1"/>
      <c r="F627" s="1848"/>
      <c r="G627" s="1"/>
      <c r="H627" s="1848"/>
      <c r="I627" s="1848"/>
      <c r="J627" s="1"/>
      <c r="K627" s="1848"/>
      <c r="L627" s="1848"/>
      <c r="M627" s="1848"/>
      <c r="N627" s="1848"/>
      <c r="O627" s="1848"/>
      <c r="P627" s="1848"/>
      <c r="Q627" s="1848"/>
      <c r="R627" s="1848"/>
      <c r="S627" s="1848"/>
      <c r="T627" s="1848"/>
      <c r="U627" s="1848"/>
      <c r="V627" s="1848"/>
      <c r="W627" s="1848"/>
      <c r="X627" s="1848"/>
      <c r="Y627" s="1848"/>
      <c r="Z627" s="1848"/>
      <c r="AA627" s="1848"/>
      <c r="AB627" s="1848"/>
      <c r="AC627" s="1848"/>
      <c r="AD627" s="1848"/>
      <c r="AE627" s="1848"/>
      <c r="AF627" s="1848"/>
      <c r="AG627" s="1848"/>
      <c r="AH627" s="1848"/>
      <c r="AI627" s="1848"/>
      <c r="AJ627" s="1848"/>
      <c r="AK627" s="1848"/>
      <c r="AL627" s="1848"/>
      <c r="AM627" s="1848"/>
      <c r="AN627" s="1848"/>
      <c r="AO627" s="1848"/>
      <c r="AP627" s="1848"/>
      <c r="AQ627" s="1848"/>
      <c r="AR627" s="1848"/>
      <c r="AS627" s="1848"/>
      <c r="AT627" s="1848"/>
      <c r="AU627" s="1848"/>
      <c r="AV627" s="1848"/>
      <c r="AW627" s="1848"/>
      <c r="AX627" s="1848"/>
      <c r="AY627" s="1848"/>
      <c r="AZ627" s="1848"/>
      <c r="BA627" s="1848"/>
      <c r="BB627" s="1848"/>
      <c r="BC627" s="1848"/>
      <c r="BD627" s="1848"/>
      <c r="BE627" s="1848"/>
      <c r="BF627" s="1848"/>
      <c r="BG627" s="1848"/>
      <c r="BH627" s="1848"/>
      <c r="BI627" s="1848"/>
      <c r="BJ627" s="1848"/>
      <c r="BK627" s="1848"/>
      <c r="BL627" s="1848"/>
      <c r="BM627" s="1848"/>
      <c r="BN627" s="1848"/>
      <c r="BO627" s="1848"/>
      <c r="BP627" s="1848"/>
      <c r="BQ627" s="1848"/>
      <c r="BR627" s="1848"/>
      <c r="BS627" s="1848"/>
      <c r="BT627" s="1848"/>
      <c r="BU627" s="1848"/>
      <c r="BV627" s="1848"/>
      <c r="BW627" s="1848"/>
      <c r="BX627" s="1848"/>
      <c r="BY627" s="1848"/>
      <c r="BZ627" s="1848"/>
      <c r="CA627" s="1848"/>
      <c r="CB627" s="1848"/>
      <c r="CC627" s="1848"/>
      <c r="CD627" s="1848"/>
      <c r="CE627" s="1848"/>
      <c r="CF627" s="1848"/>
      <c r="CG627" s="1848"/>
      <c r="CH627" s="1848"/>
      <c r="CJ627" s="1848"/>
      <c r="CK627" s="1848"/>
      <c r="CL627" s="1848"/>
      <c r="CM627" s="1848"/>
      <c r="CN627" s="1848"/>
      <c r="CO627" s="1848"/>
      <c r="CP627" s="1848"/>
      <c r="CQ627" s="1848"/>
    </row>
    <row r="628" spans="2:95">
      <c r="B628" s="1"/>
      <c r="C628" s="1848"/>
      <c r="D628" s="1"/>
      <c r="E628" s="1"/>
      <c r="F628" s="1848"/>
      <c r="G628" s="1"/>
      <c r="H628" s="1848"/>
      <c r="I628" s="1848"/>
      <c r="J628" s="1"/>
      <c r="K628" s="1848"/>
      <c r="L628" s="1848"/>
      <c r="M628" s="1848"/>
      <c r="N628" s="1848"/>
      <c r="O628" s="1848"/>
      <c r="P628" s="1848"/>
      <c r="Q628" s="1848"/>
      <c r="R628" s="1848"/>
      <c r="S628" s="1848"/>
      <c r="T628" s="1848"/>
      <c r="U628" s="1848"/>
      <c r="V628" s="1848"/>
      <c r="W628" s="1848"/>
      <c r="X628" s="1848"/>
      <c r="Y628" s="1848"/>
      <c r="Z628" s="1848"/>
      <c r="AA628" s="1848"/>
      <c r="AB628" s="1848"/>
      <c r="AC628" s="1848"/>
      <c r="AD628" s="1848"/>
      <c r="AE628" s="1848"/>
      <c r="AF628" s="1848"/>
      <c r="AG628" s="1848"/>
      <c r="AH628" s="1848"/>
      <c r="AI628" s="1848"/>
      <c r="AJ628" s="1848"/>
      <c r="AK628" s="1848"/>
      <c r="AL628" s="1848"/>
      <c r="AM628" s="1848"/>
      <c r="AN628" s="1848"/>
      <c r="AO628" s="1848"/>
      <c r="AP628" s="1848"/>
      <c r="AQ628" s="1848"/>
      <c r="AR628" s="1848"/>
      <c r="AS628" s="1848"/>
      <c r="AT628" s="1848"/>
      <c r="AU628" s="1848"/>
      <c r="AV628" s="1848"/>
      <c r="AW628" s="1848"/>
      <c r="AX628" s="1848"/>
      <c r="AY628" s="1848"/>
      <c r="AZ628" s="1848"/>
      <c r="BA628" s="1848"/>
      <c r="BB628" s="1848"/>
      <c r="BC628" s="1848"/>
      <c r="BD628" s="1848"/>
      <c r="BE628" s="1848"/>
      <c r="BF628" s="1848"/>
      <c r="BG628" s="1848"/>
      <c r="BH628" s="1848"/>
      <c r="BI628" s="1848"/>
      <c r="BJ628" s="1848"/>
      <c r="BK628" s="1848"/>
      <c r="BL628" s="1848"/>
      <c r="BM628" s="1848"/>
      <c r="BN628" s="1848"/>
      <c r="BO628" s="1848"/>
      <c r="BP628" s="1848"/>
      <c r="BQ628" s="1848"/>
      <c r="BR628" s="1848"/>
      <c r="BS628" s="1848"/>
      <c r="BT628" s="1848"/>
      <c r="BU628" s="1848"/>
      <c r="BV628" s="1848"/>
      <c r="BW628" s="1848"/>
      <c r="BX628" s="1848"/>
      <c r="BY628" s="1848"/>
      <c r="BZ628" s="1848"/>
      <c r="CA628" s="1848"/>
      <c r="CB628" s="1848"/>
      <c r="CC628" s="1848"/>
      <c r="CD628" s="1848"/>
      <c r="CE628" s="1848"/>
      <c r="CF628" s="1848"/>
      <c r="CG628" s="1848"/>
      <c r="CH628" s="1848"/>
      <c r="CJ628" s="1848"/>
      <c r="CK628" s="1848"/>
      <c r="CL628" s="1848"/>
      <c r="CM628" s="1848"/>
      <c r="CN628" s="1848"/>
      <c r="CO628" s="1848"/>
      <c r="CP628" s="1848"/>
      <c r="CQ628" s="1848"/>
    </row>
    <row r="629" spans="2:95">
      <c r="B629" s="1"/>
      <c r="C629" s="1848"/>
      <c r="D629" s="1"/>
      <c r="E629" s="1"/>
      <c r="F629" s="1848"/>
      <c r="G629" s="1"/>
      <c r="H629" s="1848"/>
      <c r="I629" s="1848"/>
      <c r="J629" s="1"/>
      <c r="K629" s="1848"/>
      <c r="L629" s="1848"/>
      <c r="M629" s="1848"/>
      <c r="N629" s="1848"/>
      <c r="O629" s="1848"/>
      <c r="P629" s="1848"/>
      <c r="Q629" s="1848"/>
      <c r="R629" s="1848"/>
      <c r="S629" s="1848"/>
      <c r="T629" s="1848"/>
      <c r="U629" s="1848"/>
      <c r="V629" s="1848"/>
      <c r="W629" s="1848"/>
      <c r="X629" s="1848"/>
      <c r="Y629" s="1848"/>
      <c r="Z629" s="1848"/>
      <c r="AA629" s="1848"/>
      <c r="AB629" s="1848"/>
      <c r="AC629" s="1848"/>
      <c r="AD629" s="1848"/>
      <c r="AE629" s="1848"/>
      <c r="AF629" s="1848"/>
      <c r="AG629" s="1848"/>
      <c r="AH629" s="1848"/>
      <c r="AI629" s="1848"/>
      <c r="AJ629" s="1848"/>
      <c r="AK629" s="1848"/>
      <c r="AL629" s="1848"/>
      <c r="AM629" s="1848"/>
      <c r="AN629" s="1848"/>
      <c r="AO629" s="1848"/>
      <c r="AP629" s="1848"/>
      <c r="AQ629" s="1848"/>
      <c r="AR629" s="1848"/>
      <c r="AS629" s="1848"/>
      <c r="AT629" s="1848"/>
      <c r="AU629" s="1848"/>
      <c r="AV629" s="1848"/>
      <c r="AW629" s="1848"/>
      <c r="AX629" s="1848"/>
      <c r="AY629" s="1848"/>
      <c r="AZ629" s="1848"/>
      <c r="BA629" s="1848"/>
      <c r="BB629" s="1848"/>
      <c r="BC629" s="1848"/>
      <c r="BD629" s="1848"/>
      <c r="BE629" s="1848"/>
      <c r="BF629" s="1848"/>
      <c r="BG629" s="1848"/>
      <c r="BH629" s="1848"/>
      <c r="BI629" s="1848"/>
      <c r="BJ629" s="1848"/>
      <c r="BK629" s="1848"/>
      <c r="BL629" s="1848"/>
      <c r="BM629" s="1848"/>
      <c r="BN629" s="1848"/>
      <c r="BO629" s="1848"/>
      <c r="BP629" s="1848"/>
      <c r="BQ629" s="1848"/>
      <c r="BR629" s="1848"/>
      <c r="BS629" s="1848"/>
      <c r="BT629" s="1848"/>
      <c r="BU629" s="1848"/>
      <c r="BV629" s="1848"/>
      <c r="BW629" s="1848"/>
      <c r="BX629" s="1848"/>
      <c r="BY629" s="1848"/>
      <c r="BZ629" s="1848"/>
      <c r="CA629" s="1848"/>
      <c r="CB629" s="1848"/>
      <c r="CC629" s="1848"/>
      <c r="CD629" s="1848"/>
      <c r="CE629" s="1848"/>
      <c r="CF629" s="1848"/>
      <c r="CG629" s="1848"/>
      <c r="CH629" s="1848"/>
      <c r="CJ629" s="1848"/>
      <c r="CK629" s="1848"/>
      <c r="CL629" s="1848"/>
      <c r="CM629" s="1848"/>
      <c r="CN629" s="1848"/>
      <c r="CO629" s="1848"/>
      <c r="CP629" s="1848"/>
      <c r="CQ629" s="1848"/>
    </row>
    <row r="630" spans="2:95">
      <c r="B630" s="1"/>
      <c r="C630" s="1848"/>
      <c r="D630" s="1"/>
      <c r="E630" s="1"/>
      <c r="F630" s="1848"/>
      <c r="G630" s="1"/>
      <c r="H630" s="1848"/>
      <c r="I630" s="1848"/>
      <c r="J630" s="1"/>
      <c r="K630" s="1848"/>
      <c r="L630" s="1848"/>
      <c r="M630" s="1848"/>
      <c r="N630" s="1848"/>
      <c r="O630" s="1848"/>
      <c r="P630" s="1848"/>
      <c r="Q630" s="1848"/>
      <c r="R630" s="1848"/>
      <c r="S630" s="1848"/>
      <c r="T630" s="1848"/>
      <c r="U630" s="1848"/>
      <c r="V630" s="1848"/>
      <c r="W630" s="1848"/>
      <c r="X630" s="1848"/>
      <c r="Y630" s="1848"/>
      <c r="Z630" s="1848"/>
      <c r="AA630" s="1848"/>
      <c r="AB630" s="1848"/>
      <c r="AC630" s="1848"/>
      <c r="AD630" s="1848"/>
      <c r="AE630" s="1848"/>
      <c r="AF630" s="1848"/>
      <c r="AG630" s="1848"/>
      <c r="AH630" s="1848"/>
      <c r="AI630" s="1848"/>
      <c r="AJ630" s="1848"/>
      <c r="AK630" s="1848"/>
      <c r="AL630" s="1848"/>
      <c r="AM630" s="1848"/>
      <c r="AN630" s="1848"/>
      <c r="AO630" s="1848"/>
      <c r="AP630" s="1848"/>
      <c r="AQ630" s="1848"/>
      <c r="AR630" s="1848"/>
      <c r="AS630" s="1848"/>
      <c r="AT630" s="1848"/>
      <c r="AU630" s="1848"/>
      <c r="AV630" s="1848"/>
      <c r="AW630" s="1848"/>
      <c r="AX630" s="1848"/>
      <c r="AY630" s="1848"/>
      <c r="AZ630" s="1848"/>
      <c r="BA630" s="1848"/>
      <c r="BB630" s="1848"/>
      <c r="BC630" s="1848"/>
      <c r="BD630" s="1848"/>
      <c r="BE630" s="1848"/>
      <c r="BF630" s="1848"/>
      <c r="BG630" s="1848"/>
      <c r="BH630" s="1848"/>
      <c r="BI630" s="1848"/>
      <c r="BJ630" s="1848"/>
      <c r="BK630" s="1848"/>
      <c r="BL630" s="1848"/>
      <c r="BM630" s="1848"/>
      <c r="BN630" s="1848"/>
      <c r="BO630" s="1848"/>
      <c r="BP630" s="1848"/>
      <c r="BQ630" s="1848"/>
      <c r="BR630" s="1848"/>
      <c r="BS630" s="1848"/>
      <c r="BT630" s="1848"/>
      <c r="BU630" s="1848"/>
      <c r="BV630" s="1848"/>
      <c r="BW630" s="1848"/>
      <c r="BX630" s="1848"/>
      <c r="BY630" s="1848"/>
      <c r="BZ630" s="1848"/>
      <c r="CA630" s="1848"/>
      <c r="CB630" s="1848"/>
      <c r="CC630" s="1848"/>
      <c r="CD630" s="1848"/>
      <c r="CE630" s="1848"/>
      <c r="CF630" s="1848"/>
      <c r="CG630" s="1848"/>
      <c r="CH630" s="1848"/>
      <c r="CJ630" s="1848"/>
      <c r="CK630" s="1848"/>
      <c r="CL630" s="1848"/>
      <c r="CM630" s="1848"/>
      <c r="CN630" s="1848"/>
      <c r="CO630" s="1848"/>
      <c r="CP630" s="1848"/>
      <c r="CQ630" s="1848"/>
    </row>
    <row r="631" spans="2:95">
      <c r="B631" s="1"/>
      <c r="C631" s="1848"/>
      <c r="D631" s="1"/>
      <c r="E631" s="1"/>
      <c r="F631" s="1848"/>
      <c r="G631" s="1"/>
      <c r="H631" s="1848"/>
      <c r="I631" s="1848"/>
      <c r="J631" s="1"/>
      <c r="K631" s="1848"/>
      <c r="L631" s="1848"/>
      <c r="M631" s="1848"/>
      <c r="N631" s="1848"/>
      <c r="O631" s="1848"/>
      <c r="P631" s="1848"/>
      <c r="Q631" s="1848"/>
      <c r="R631" s="1848"/>
      <c r="S631" s="1848"/>
      <c r="T631" s="1848"/>
      <c r="U631" s="1848"/>
      <c r="V631" s="1848"/>
      <c r="W631" s="1848"/>
      <c r="X631" s="1848"/>
      <c r="Y631" s="1848"/>
      <c r="Z631" s="1848"/>
      <c r="AA631" s="1848"/>
      <c r="AB631" s="1848"/>
      <c r="AC631" s="1848"/>
      <c r="AD631" s="1848"/>
      <c r="AE631" s="1848"/>
      <c r="AF631" s="1848"/>
      <c r="AG631" s="1848"/>
      <c r="AH631" s="1848"/>
      <c r="AI631" s="1848"/>
      <c r="AJ631" s="1848"/>
      <c r="AK631" s="1848"/>
      <c r="AL631" s="1848"/>
      <c r="AM631" s="1848"/>
      <c r="AN631" s="1848"/>
      <c r="AO631" s="1848"/>
      <c r="AP631" s="1848"/>
      <c r="AQ631" s="1848"/>
      <c r="AR631" s="1848"/>
      <c r="AS631" s="1848"/>
      <c r="AT631" s="1848"/>
      <c r="AU631" s="1848"/>
      <c r="AV631" s="1848"/>
      <c r="AW631" s="1848"/>
      <c r="AX631" s="1848"/>
      <c r="AY631" s="1848"/>
      <c r="AZ631" s="1848"/>
      <c r="BA631" s="1848"/>
      <c r="BB631" s="1848"/>
      <c r="BC631" s="1848"/>
      <c r="BD631" s="1848"/>
      <c r="BE631" s="1848"/>
      <c r="BF631" s="1848"/>
      <c r="BG631" s="1848"/>
      <c r="BH631" s="1848"/>
      <c r="BI631" s="1848"/>
      <c r="BJ631" s="1848"/>
      <c r="BK631" s="1848"/>
      <c r="BL631" s="1848"/>
      <c r="BM631" s="1848"/>
      <c r="BN631" s="1848"/>
      <c r="BO631" s="1848"/>
      <c r="BP631" s="1848"/>
      <c r="BQ631" s="1848"/>
      <c r="BR631" s="1848"/>
      <c r="BS631" s="1848"/>
      <c r="BT631" s="1848"/>
      <c r="BU631" s="1848"/>
      <c r="BV631" s="1848"/>
      <c r="BW631" s="1848"/>
      <c r="BX631" s="1848"/>
      <c r="BY631" s="1848"/>
      <c r="BZ631" s="1848"/>
      <c r="CA631" s="1848"/>
      <c r="CB631" s="1848"/>
      <c r="CC631" s="1848"/>
      <c r="CD631" s="1848"/>
      <c r="CE631" s="1848"/>
      <c r="CF631" s="1848"/>
      <c r="CG631" s="1848"/>
      <c r="CH631" s="1848"/>
      <c r="CJ631" s="1848"/>
      <c r="CK631" s="1848"/>
      <c r="CL631" s="1848"/>
      <c r="CM631" s="1848"/>
      <c r="CN631" s="1848"/>
      <c r="CO631" s="1848"/>
      <c r="CP631" s="1848"/>
      <c r="CQ631" s="1848"/>
    </row>
    <row r="632" spans="2:95">
      <c r="B632" s="1"/>
      <c r="C632" s="1848"/>
      <c r="D632" s="1"/>
      <c r="E632" s="1"/>
      <c r="F632" s="1848"/>
      <c r="G632" s="1"/>
      <c r="H632" s="1848"/>
      <c r="I632" s="1848"/>
      <c r="J632" s="1"/>
      <c r="K632" s="1848"/>
      <c r="L632" s="1848"/>
      <c r="M632" s="1848"/>
      <c r="N632" s="1848"/>
      <c r="O632" s="1848"/>
      <c r="P632" s="1848"/>
      <c r="Q632" s="1848"/>
      <c r="R632" s="1848"/>
      <c r="S632" s="1848"/>
      <c r="T632" s="1848"/>
      <c r="U632" s="1848"/>
      <c r="V632" s="1848"/>
      <c r="W632" s="1848"/>
      <c r="X632" s="1848"/>
      <c r="Y632" s="1848"/>
      <c r="Z632" s="1848"/>
      <c r="AA632" s="1848"/>
      <c r="AB632" s="1848"/>
      <c r="AC632" s="1848"/>
      <c r="AD632" s="1848"/>
      <c r="AE632" s="1848"/>
      <c r="AF632" s="1848"/>
      <c r="AG632" s="1848"/>
      <c r="AH632" s="1848"/>
      <c r="AI632" s="1848"/>
      <c r="AJ632" s="1848"/>
      <c r="AK632" s="1848"/>
      <c r="AL632" s="1848"/>
      <c r="AM632" s="1848"/>
      <c r="AN632" s="1848"/>
      <c r="AO632" s="1848"/>
      <c r="AP632" s="1848"/>
      <c r="AQ632" s="1848"/>
      <c r="AR632" s="1848"/>
      <c r="AS632" s="1848"/>
      <c r="AT632" s="1848"/>
      <c r="AU632" s="1848"/>
      <c r="AV632" s="1848"/>
      <c r="AW632" s="1848"/>
      <c r="AX632" s="1848"/>
      <c r="AY632" s="1848"/>
      <c r="AZ632" s="1848"/>
      <c r="BA632" s="1848"/>
      <c r="BB632" s="1848"/>
      <c r="BC632" s="1848"/>
      <c r="BD632" s="1848"/>
      <c r="BE632" s="1848"/>
      <c r="BF632" s="1848"/>
      <c r="BG632" s="1848"/>
      <c r="BH632" s="1848"/>
      <c r="BI632" s="1848"/>
      <c r="BJ632" s="1848"/>
      <c r="BK632" s="1848"/>
      <c r="BL632" s="1848"/>
      <c r="BM632" s="1848"/>
      <c r="BN632" s="1848"/>
      <c r="BO632" s="1848"/>
      <c r="BP632" s="1848"/>
      <c r="BQ632" s="1848"/>
      <c r="BR632" s="1848"/>
      <c r="BS632" s="1848"/>
      <c r="BT632" s="1848"/>
      <c r="BU632" s="1848"/>
      <c r="BV632" s="1848"/>
      <c r="BW632" s="1848"/>
      <c r="BX632" s="1848"/>
      <c r="BY632" s="1848"/>
      <c r="BZ632" s="1848"/>
      <c r="CA632" s="1848"/>
      <c r="CB632" s="1848"/>
      <c r="CC632" s="1848"/>
      <c r="CD632" s="1848"/>
      <c r="CE632" s="1848"/>
      <c r="CF632" s="1848"/>
      <c r="CG632" s="1848"/>
      <c r="CH632" s="1848"/>
      <c r="CJ632" s="1848"/>
      <c r="CK632" s="1848"/>
      <c r="CL632" s="1848"/>
      <c r="CM632" s="1848"/>
      <c r="CN632" s="1848"/>
      <c r="CO632" s="1848"/>
      <c r="CP632" s="1848"/>
      <c r="CQ632" s="1848"/>
    </row>
    <row r="633" spans="2:95">
      <c r="B633" s="1"/>
      <c r="C633" s="1848"/>
      <c r="D633" s="1"/>
      <c r="E633" s="1"/>
      <c r="F633" s="1848"/>
      <c r="G633" s="1"/>
      <c r="H633" s="1848"/>
      <c r="I633" s="1848"/>
      <c r="J633" s="1"/>
      <c r="K633" s="1848"/>
      <c r="L633" s="1848"/>
      <c r="M633" s="1848"/>
      <c r="N633" s="1848"/>
      <c r="O633" s="1848"/>
      <c r="P633" s="1848"/>
      <c r="Q633" s="1848"/>
      <c r="R633" s="1848"/>
      <c r="S633" s="1848"/>
      <c r="T633" s="1848"/>
      <c r="U633" s="1848"/>
      <c r="V633" s="1848"/>
      <c r="W633" s="1848"/>
      <c r="X633" s="1848"/>
      <c r="Y633" s="1848"/>
      <c r="Z633" s="1848"/>
      <c r="AA633" s="1848"/>
      <c r="AB633" s="1848"/>
      <c r="AC633" s="1848"/>
      <c r="AD633" s="1848"/>
      <c r="AE633" s="1848"/>
      <c r="AF633" s="1848"/>
      <c r="AG633" s="1848"/>
      <c r="AH633" s="1848"/>
      <c r="AI633" s="1848"/>
      <c r="AJ633" s="1848"/>
      <c r="AK633" s="1848"/>
      <c r="AL633" s="1848"/>
      <c r="AM633" s="1848"/>
      <c r="AN633" s="1848"/>
      <c r="AO633" s="1848"/>
      <c r="AP633" s="1848"/>
      <c r="AQ633" s="1848"/>
      <c r="AR633" s="1848"/>
      <c r="AS633" s="1848"/>
      <c r="AT633" s="1848"/>
      <c r="AU633" s="1848"/>
      <c r="AV633" s="1848"/>
      <c r="AW633" s="1848"/>
      <c r="AX633" s="1848"/>
      <c r="AY633" s="1848"/>
      <c r="AZ633" s="1848"/>
      <c r="BA633" s="1848"/>
      <c r="BB633" s="1848"/>
      <c r="BC633" s="1848"/>
      <c r="BD633" s="1848"/>
      <c r="BE633" s="1848"/>
      <c r="BF633" s="1848"/>
      <c r="BG633" s="1848"/>
      <c r="BH633" s="1848"/>
      <c r="BI633" s="1848"/>
      <c r="BJ633" s="1848"/>
      <c r="BK633" s="1848"/>
      <c r="BL633" s="1848"/>
      <c r="BM633" s="1848"/>
      <c r="BN633" s="1848"/>
      <c r="BO633" s="1848"/>
      <c r="BP633" s="1848"/>
      <c r="BQ633" s="1848"/>
      <c r="BR633" s="1848"/>
      <c r="BS633" s="1848"/>
      <c r="BT633" s="1848"/>
      <c r="BU633" s="1848"/>
      <c r="BV633" s="1848"/>
      <c r="BW633" s="1848"/>
      <c r="BX633" s="1848"/>
      <c r="BY633" s="1848"/>
      <c r="BZ633" s="1848"/>
      <c r="CA633" s="1848"/>
      <c r="CB633" s="1848"/>
      <c r="CC633" s="1848"/>
      <c r="CD633" s="1848"/>
      <c r="CE633" s="1848"/>
      <c r="CF633" s="1848"/>
      <c r="CG633" s="1848"/>
      <c r="CH633" s="1848"/>
      <c r="CJ633" s="1848"/>
      <c r="CK633" s="1848"/>
      <c r="CL633" s="1848"/>
      <c r="CM633" s="1848"/>
      <c r="CN633" s="1848"/>
      <c r="CO633" s="1848"/>
      <c r="CP633" s="1848"/>
      <c r="CQ633" s="1848"/>
    </row>
    <row r="634" spans="2:95">
      <c r="B634" s="1"/>
      <c r="C634" s="1848"/>
      <c r="D634" s="1"/>
      <c r="E634" s="1"/>
      <c r="F634" s="1848"/>
      <c r="G634" s="1"/>
      <c r="H634" s="1848"/>
      <c r="I634" s="1848"/>
      <c r="J634" s="1"/>
      <c r="K634" s="1848"/>
      <c r="L634" s="1848"/>
      <c r="M634" s="1848"/>
      <c r="N634" s="1848"/>
      <c r="O634" s="1848"/>
      <c r="P634" s="1848"/>
      <c r="Q634" s="1848"/>
      <c r="R634" s="1848"/>
      <c r="S634" s="1848"/>
      <c r="T634" s="1848"/>
      <c r="U634" s="1848"/>
      <c r="V634" s="1848"/>
      <c r="W634" s="1848"/>
      <c r="X634" s="1848"/>
      <c r="Y634" s="1848"/>
      <c r="Z634" s="1848"/>
      <c r="AA634" s="1848"/>
      <c r="AB634" s="1848"/>
      <c r="AC634" s="1848"/>
      <c r="AD634" s="1848"/>
      <c r="AE634" s="1848"/>
      <c r="AF634" s="1848"/>
      <c r="AG634" s="1848"/>
      <c r="AH634" s="1848"/>
      <c r="AI634" s="1848"/>
      <c r="AJ634" s="1848"/>
      <c r="AK634" s="1848"/>
      <c r="AL634" s="1848"/>
      <c r="AM634" s="1848"/>
      <c r="AN634" s="1848"/>
      <c r="AO634" s="1848"/>
      <c r="AP634" s="1848"/>
      <c r="AQ634" s="1848"/>
      <c r="AR634" s="1848"/>
      <c r="AS634" s="1848"/>
      <c r="AT634" s="1848"/>
      <c r="AU634" s="1848"/>
      <c r="AV634" s="1848"/>
      <c r="AW634" s="1848"/>
      <c r="AX634" s="1848"/>
      <c r="AY634" s="1848"/>
      <c r="AZ634" s="1848"/>
      <c r="BA634" s="1848"/>
      <c r="BB634" s="1848"/>
      <c r="BC634" s="1848"/>
      <c r="BD634" s="1848"/>
      <c r="BE634" s="1848"/>
      <c r="BF634" s="1848"/>
      <c r="BG634" s="1848"/>
      <c r="BH634" s="1848"/>
      <c r="BI634" s="1848"/>
      <c r="BJ634" s="1848"/>
      <c r="BK634" s="1848"/>
      <c r="BL634" s="1848"/>
      <c r="BM634" s="1848"/>
      <c r="BN634" s="1848"/>
      <c r="BO634" s="1848"/>
      <c r="BP634" s="1848"/>
      <c r="BQ634" s="1848"/>
      <c r="BR634" s="1848"/>
      <c r="BS634" s="1848"/>
      <c r="BT634" s="1848"/>
      <c r="BU634" s="1848"/>
      <c r="BV634" s="1848"/>
      <c r="BW634" s="1848"/>
      <c r="BX634" s="1848"/>
      <c r="BY634" s="1848"/>
      <c r="BZ634" s="1848"/>
      <c r="CA634" s="1848"/>
      <c r="CB634" s="1848"/>
      <c r="CC634" s="1848"/>
      <c r="CD634" s="1848"/>
      <c r="CE634" s="1848"/>
      <c r="CF634" s="1848"/>
      <c r="CG634" s="1848"/>
      <c r="CH634" s="1848"/>
      <c r="CJ634" s="1848"/>
      <c r="CK634" s="1848"/>
      <c r="CL634" s="1848"/>
      <c r="CM634" s="1848"/>
      <c r="CN634" s="1848"/>
      <c r="CO634" s="1848"/>
      <c r="CP634" s="1848"/>
      <c r="CQ634" s="1848"/>
    </row>
    <row r="635" spans="2:95">
      <c r="B635" s="1"/>
      <c r="C635" s="1848"/>
      <c r="D635" s="1"/>
      <c r="E635" s="1"/>
      <c r="F635" s="1848"/>
      <c r="G635" s="1"/>
      <c r="H635" s="1848"/>
      <c r="I635" s="1848"/>
      <c r="J635" s="1"/>
      <c r="K635" s="1848"/>
      <c r="L635" s="1848"/>
      <c r="M635" s="1848"/>
      <c r="N635" s="1848"/>
      <c r="O635" s="1848"/>
      <c r="P635" s="1848"/>
      <c r="Q635" s="1848"/>
      <c r="R635" s="1848"/>
      <c r="S635" s="1848"/>
      <c r="T635" s="1848"/>
      <c r="U635" s="1848"/>
      <c r="V635" s="1848"/>
      <c r="W635" s="1848"/>
      <c r="X635" s="1848"/>
      <c r="Y635" s="1848"/>
      <c r="Z635" s="1848"/>
      <c r="AA635" s="1848"/>
      <c r="AB635" s="1848"/>
      <c r="AC635" s="1848"/>
      <c r="AD635" s="1848"/>
      <c r="AE635" s="1848"/>
      <c r="AF635" s="1848"/>
      <c r="AG635" s="1848"/>
      <c r="AH635" s="1848"/>
      <c r="AI635" s="1848"/>
      <c r="AJ635" s="1848"/>
      <c r="AK635" s="1848"/>
      <c r="AL635" s="1848"/>
      <c r="AM635" s="1848"/>
      <c r="AN635" s="1848"/>
      <c r="AO635" s="1848"/>
      <c r="AP635" s="1848"/>
      <c r="AQ635" s="1848"/>
      <c r="AR635" s="1848"/>
      <c r="AS635" s="1848"/>
      <c r="AT635" s="1848"/>
      <c r="AU635" s="1848"/>
      <c r="AV635" s="1848"/>
      <c r="AW635" s="1848"/>
      <c r="AX635" s="1848"/>
      <c r="AY635" s="1848"/>
      <c r="AZ635" s="1848"/>
      <c r="BA635" s="1848"/>
      <c r="BB635" s="1848"/>
      <c r="BC635" s="1848"/>
      <c r="BD635" s="1848"/>
      <c r="BE635" s="1848"/>
      <c r="BF635" s="1848"/>
      <c r="BG635" s="1848"/>
      <c r="BH635" s="1848"/>
      <c r="BI635" s="1848"/>
      <c r="BJ635" s="1848"/>
      <c r="BK635" s="1848"/>
      <c r="BL635" s="1848"/>
      <c r="BM635" s="1848"/>
      <c r="BN635" s="1848"/>
      <c r="BO635" s="1848"/>
      <c r="BP635" s="1848"/>
      <c r="BQ635" s="1848"/>
      <c r="BR635" s="1848"/>
      <c r="BS635" s="1848"/>
      <c r="BT635" s="1848"/>
      <c r="BU635" s="1848"/>
      <c r="BV635" s="1848"/>
      <c r="BW635" s="1848"/>
      <c r="BX635" s="1848"/>
      <c r="BY635" s="1848"/>
      <c r="BZ635" s="1848"/>
      <c r="CA635" s="1848"/>
      <c r="CB635" s="1848"/>
      <c r="CC635" s="1848"/>
      <c r="CD635" s="1848"/>
      <c r="CE635" s="1848"/>
      <c r="CF635" s="1848"/>
      <c r="CG635" s="1848"/>
      <c r="CH635" s="1848"/>
      <c r="CJ635" s="1848"/>
      <c r="CK635" s="1848"/>
      <c r="CL635" s="1848"/>
      <c r="CM635" s="1848"/>
      <c r="CN635" s="1848"/>
      <c r="CO635" s="1848"/>
      <c r="CP635" s="1848"/>
      <c r="CQ635" s="1848"/>
    </row>
    <row r="636" spans="2:95">
      <c r="B636" s="1"/>
      <c r="C636" s="1848"/>
      <c r="D636" s="1"/>
      <c r="E636" s="1"/>
      <c r="F636" s="1848"/>
      <c r="G636" s="1"/>
      <c r="H636" s="1848"/>
      <c r="I636" s="1848"/>
      <c r="J636" s="1"/>
      <c r="K636" s="1848"/>
      <c r="L636" s="1848"/>
      <c r="M636" s="1848"/>
      <c r="N636" s="1848"/>
      <c r="O636" s="1848"/>
      <c r="P636" s="1848"/>
      <c r="Q636" s="1848"/>
      <c r="R636" s="1848"/>
      <c r="S636" s="1848"/>
      <c r="T636" s="1848"/>
      <c r="U636" s="1848"/>
      <c r="V636" s="1848"/>
      <c r="W636" s="1848"/>
      <c r="X636" s="1848"/>
      <c r="Y636" s="1848"/>
      <c r="Z636" s="1848"/>
      <c r="AA636" s="1848"/>
      <c r="AB636" s="1848"/>
      <c r="AC636" s="1848"/>
      <c r="AD636" s="1848"/>
      <c r="AE636" s="1848"/>
      <c r="AF636" s="1848"/>
      <c r="AG636" s="1848"/>
      <c r="AH636" s="1848"/>
      <c r="AI636" s="1848"/>
      <c r="AJ636" s="1848"/>
      <c r="AK636" s="1848"/>
      <c r="AL636" s="1848"/>
      <c r="AM636" s="1848"/>
      <c r="AN636" s="1848"/>
      <c r="AO636" s="1848"/>
      <c r="AP636" s="1848"/>
      <c r="AQ636" s="1848"/>
      <c r="AR636" s="1848"/>
      <c r="AS636" s="1848"/>
      <c r="AT636" s="1848"/>
      <c r="AU636" s="1848"/>
      <c r="AV636" s="1848"/>
      <c r="AW636" s="1848"/>
      <c r="AX636" s="1848"/>
      <c r="AY636" s="1848"/>
      <c r="AZ636" s="1848"/>
      <c r="BA636" s="1848"/>
      <c r="BB636" s="1848"/>
      <c r="BC636" s="1848"/>
      <c r="BD636" s="1848"/>
      <c r="BE636" s="1848"/>
      <c r="BF636" s="1848"/>
      <c r="BG636" s="1848"/>
      <c r="BH636" s="1848"/>
      <c r="BI636" s="1848"/>
      <c r="BJ636" s="1848"/>
      <c r="BK636" s="1848"/>
      <c r="BL636" s="1848"/>
      <c r="BM636" s="1848"/>
      <c r="BN636" s="1848"/>
      <c r="BO636" s="1848"/>
      <c r="BP636" s="1848"/>
      <c r="BQ636" s="1848"/>
      <c r="BR636" s="1848"/>
      <c r="BS636" s="1848"/>
      <c r="BT636" s="1848"/>
      <c r="BU636" s="1848"/>
      <c r="BV636" s="1848"/>
      <c r="BW636" s="1848"/>
      <c r="BX636" s="1848"/>
      <c r="BY636" s="1848"/>
      <c r="BZ636" s="1848"/>
      <c r="CA636" s="1848"/>
      <c r="CB636" s="1848"/>
      <c r="CC636" s="1848"/>
      <c r="CD636" s="1848"/>
      <c r="CE636" s="1848"/>
      <c r="CF636" s="1848"/>
      <c r="CG636" s="1848"/>
      <c r="CH636" s="1848"/>
      <c r="CJ636" s="1848"/>
      <c r="CK636" s="1848"/>
      <c r="CL636" s="1848"/>
      <c r="CM636" s="1848"/>
      <c r="CN636" s="1848"/>
      <c r="CO636" s="1848"/>
      <c r="CP636" s="1848"/>
      <c r="CQ636" s="1848"/>
    </row>
    <row r="637" spans="2:95">
      <c r="B637" s="1"/>
      <c r="C637" s="1848"/>
      <c r="D637" s="1"/>
      <c r="E637" s="1"/>
      <c r="F637" s="1848"/>
      <c r="G637" s="1"/>
      <c r="H637" s="1848"/>
      <c r="I637" s="1848"/>
      <c r="J637" s="1"/>
      <c r="K637" s="1848"/>
      <c r="L637" s="1848"/>
      <c r="M637" s="1848"/>
      <c r="N637" s="1848"/>
      <c r="O637" s="1848"/>
      <c r="P637" s="1848"/>
      <c r="Q637" s="1848"/>
      <c r="R637" s="1848"/>
      <c r="S637" s="1848"/>
      <c r="T637" s="1848"/>
      <c r="U637" s="1848"/>
      <c r="V637" s="1848"/>
      <c r="W637" s="1848"/>
      <c r="X637" s="1848"/>
      <c r="Y637" s="1848"/>
      <c r="Z637" s="1848"/>
      <c r="AA637" s="1848"/>
      <c r="AB637" s="1848"/>
      <c r="AC637" s="1848"/>
      <c r="AD637" s="1848"/>
      <c r="AE637" s="1848"/>
      <c r="AF637" s="1848"/>
      <c r="AG637" s="1848"/>
      <c r="AH637" s="1848"/>
      <c r="AI637" s="1848"/>
      <c r="AJ637" s="1848"/>
      <c r="AK637" s="1848"/>
      <c r="AL637" s="1848"/>
      <c r="AM637" s="1848"/>
      <c r="AN637" s="1848"/>
      <c r="AO637" s="1848"/>
      <c r="AP637" s="1848"/>
      <c r="AQ637" s="1848"/>
      <c r="AR637" s="1848"/>
      <c r="AS637" s="1848"/>
      <c r="AT637" s="1848"/>
      <c r="AU637" s="1848"/>
      <c r="AV637" s="1848"/>
      <c r="AW637" s="1848"/>
      <c r="AX637" s="1848"/>
      <c r="AY637" s="1848"/>
      <c r="AZ637" s="1848"/>
      <c r="BA637" s="1848"/>
      <c r="BB637" s="1848"/>
      <c r="BC637" s="1848"/>
      <c r="BD637" s="1848"/>
      <c r="BE637" s="1848"/>
      <c r="BF637" s="1848"/>
      <c r="BG637" s="1848"/>
      <c r="BH637" s="1848"/>
      <c r="BI637" s="1848"/>
      <c r="BJ637" s="1848"/>
      <c r="BK637" s="1848"/>
      <c r="BL637" s="1848"/>
      <c r="BM637" s="1848"/>
      <c r="BN637" s="1848"/>
      <c r="BO637" s="1848"/>
      <c r="BP637" s="1848"/>
      <c r="BQ637" s="1848"/>
      <c r="BR637" s="1848"/>
      <c r="BS637" s="1848"/>
      <c r="BT637" s="1848"/>
      <c r="BU637" s="1848"/>
      <c r="BV637" s="1848"/>
      <c r="BW637" s="1848"/>
      <c r="BX637" s="1848"/>
      <c r="BY637" s="1848"/>
      <c r="BZ637" s="1848"/>
      <c r="CA637" s="1848"/>
      <c r="CB637" s="1848"/>
      <c r="CC637" s="1848"/>
      <c r="CD637" s="1848"/>
      <c r="CE637" s="1848"/>
      <c r="CF637" s="1848"/>
      <c r="CG637" s="1848"/>
      <c r="CH637" s="1848"/>
      <c r="CJ637" s="1848"/>
      <c r="CK637" s="1848"/>
      <c r="CL637" s="1848"/>
      <c r="CM637" s="1848"/>
      <c r="CN637" s="1848"/>
      <c r="CO637" s="1848"/>
      <c r="CP637" s="1848"/>
      <c r="CQ637" s="1848"/>
    </row>
    <row r="638" spans="2:95">
      <c r="B638" s="1"/>
      <c r="C638" s="1848"/>
      <c r="D638" s="1"/>
      <c r="E638" s="1"/>
      <c r="F638" s="1848"/>
      <c r="G638" s="1"/>
      <c r="H638" s="1848"/>
      <c r="I638" s="1848"/>
      <c r="J638" s="1"/>
      <c r="K638" s="1848"/>
      <c r="L638" s="1848"/>
      <c r="M638" s="1848"/>
      <c r="N638" s="1848"/>
      <c r="O638" s="1848"/>
      <c r="P638" s="1848"/>
      <c r="Q638" s="1848"/>
      <c r="R638" s="1848"/>
      <c r="S638" s="1848"/>
      <c r="T638" s="1848"/>
      <c r="U638" s="1848"/>
      <c r="V638" s="1848"/>
      <c r="W638" s="1848"/>
      <c r="X638" s="1848"/>
      <c r="Y638" s="1848"/>
      <c r="Z638" s="1848"/>
      <c r="AA638" s="1848"/>
      <c r="AB638" s="1848"/>
      <c r="AC638" s="1848"/>
      <c r="AD638" s="1848"/>
      <c r="AE638" s="1848"/>
      <c r="AF638" s="1848"/>
      <c r="AG638" s="1848"/>
      <c r="AH638" s="1848"/>
      <c r="AI638" s="1848"/>
      <c r="AJ638" s="1848"/>
      <c r="AK638" s="1848"/>
      <c r="AL638" s="1848"/>
      <c r="AM638" s="1848"/>
      <c r="AN638" s="1848"/>
      <c r="AO638" s="1848"/>
      <c r="AP638" s="1848"/>
      <c r="AQ638" s="1848"/>
      <c r="AR638" s="1848"/>
      <c r="AS638" s="1848"/>
      <c r="AT638" s="1848"/>
      <c r="AU638" s="1848"/>
      <c r="AV638" s="1848"/>
      <c r="AW638" s="1848"/>
      <c r="AX638" s="1848"/>
      <c r="AY638" s="1848"/>
      <c r="AZ638" s="1848"/>
      <c r="BA638" s="1848"/>
      <c r="BB638" s="1848"/>
      <c r="BC638" s="1848"/>
      <c r="BD638" s="1848"/>
      <c r="BE638" s="1848"/>
      <c r="BF638" s="1848"/>
      <c r="BG638" s="1848"/>
      <c r="BH638" s="1848"/>
      <c r="BI638" s="1848"/>
      <c r="BJ638" s="1848"/>
      <c r="BK638" s="1848"/>
      <c r="BL638" s="1848"/>
      <c r="BM638" s="1848"/>
      <c r="BN638" s="1848"/>
      <c r="BO638" s="1848"/>
      <c r="BP638" s="1848"/>
      <c r="BQ638" s="1848"/>
      <c r="BR638" s="1848"/>
      <c r="BS638" s="1848"/>
      <c r="BT638" s="1848"/>
      <c r="BU638" s="1848"/>
      <c r="BV638" s="1848"/>
      <c r="BW638" s="1848"/>
      <c r="BX638" s="1848"/>
      <c r="BY638" s="1848"/>
      <c r="BZ638" s="1848"/>
      <c r="CA638" s="1848"/>
      <c r="CB638" s="1848"/>
      <c r="CC638" s="1848"/>
      <c r="CD638" s="1848"/>
      <c r="CE638" s="1848"/>
      <c r="CF638" s="1848"/>
      <c r="CG638" s="1848"/>
      <c r="CH638" s="1848"/>
      <c r="CJ638" s="1848"/>
      <c r="CK638" s="1848"/>
      <c r="CL638" s="1848"/>
      <c r="CM638" s="1848"/>
      <c r="CN638" s="1848"/>
      <c r="CO638" s="1848"/>
      <c r="CP638" s="1848"/>
      <c r="CQ638" s="1848"/>
    </row>
    <row r="639" spans="2:95">
      <c r="B639" s="1"/>
      <c r="C639" s="1848"/>
      <c r="D639" s="1"/>
      <c r="E639" s="1"/>
      <c r="F639" s="1848"/>
      <c r="G639" s="1"/>
      <c r="H639" s="1848"/>
      <c r="I639" s="1848"/>
      <c r="J639" s="1"/>
      <c r="K639" s="1848"/>
      <c r="L639" s="1848"/>
      <c r="M639" s="1848"/>
      <c r="N639" s="1848"/>
      <c r="O639" s="1848"/>
      <c r="P639" s="1848"/>
      <c r="Q639" s="1848"/>
      <c r="R639" s="1848"/>
      <c r="S639" s="1848"/>
      <c r="T639" s="1848"/>
      <c r="U639" s="1848"/>
      <c r="V639" s="1848"/>
      <c r="W639" s="1848"/>
      <c r="X639" s="1848"/>
      <c r="Y639" s="1848"/>
      <c r="Z639" s="1848"/>
      <c r="AA639" s="1848"/>
      <c r="AB639" s="1848"/>
      <c r="AC639" s="1848"/>
      <c r="AD639" s="1848"/>
      <c r="AE639" s="1848"/>
      <c r="AF639" s="1848"/>
      <c r="AG639" s="1848"/>
      <c r="AH639" s="1848"/>
      <c r="AI639" s="1848"/>
      <c r="AJ639" s="1848"/>
      <c r="AK639" s="1848"/>
      <c r="AL639" s="1848"/>
      <c r="AM639" s="1848"/>
      <c r="AN639" s="1848"/>
      <c r="AO639" s="1848"/>
      <c r="AP639" s="1848"/>
      <c r="AQ639" s="1848"/>
      <c r="AR639" s="1848"/>
      <c r="AS639" s="1848"/>
      <c r="AT639" s="1848"/>
      <c r="AU639" s="1848"/>
      <c r="AV639" s="1848"/>
      <c r="AW639" s="1848"/>
      <c r="AX639" s="1848"/>
      <c r="AY639" s="1848"/>
      <c r="AZ639" s="1848"/>
      <c r="BA639" s="1848"/>
      <c r="BB639" s="1848"/>
      <c r="BC639" s="1848"/>
      <c r="BD639" s="1848"/>
      <c r="BE639" s="1848"/>
      <c r="BF639" s="1848"/>
      <c r="BG639" s="1848"/>
      <c r="BH639" s="1848"/>
      <c r="BI639" s="1848"/>
      <c r="BJ639" s="1848"/>
      <c r="BK639" s="1848"/>
      <c r="BL639" s="1848"/>
      <c r="BM639" s="1848"/>
      <c r="BN639" s="1848"/>
      <c r="BO639" s="1848"/>
      <c r="BP639" s="1848"/>
      <c r="BQ639" s="1848"/>
      <c r="BR639" s="1848"/>
      <c r="BS639" s="1848"/>
      <c r="BT639" s="1848"/>
      <c r="BU639" s="1848"/>
      <c r="BV639" s="1848"/>
      <c r="BW639" s="1848"/>
      <c r="BX639" s="1848"/>
      <c r="BY639" s="1848"/>
      <c r="BZ639" s="1848"/>
      <c r="CA639" s="1848"/>
      <c r="CB639" s="1848"/>
      <c r="CC639" s="1848"/>
      <c r="CD639" s="1848"/>
      <c r="CE639" s="1848"/>
      <c r="CF639" s="1848"/>
      <c r="CG639" s="1848"/>
      <c r="CH639" s="1848"/>
      <c r="CJ639" s="1848"/>
      <c r="CK639" s="1848"/>
      <c r="CL639" s="1848"/>
      <c r="CM639" s="1848"/>
      <c r="CN639" s="1848"/>
      <c r="CO639" s="1848"/>
      <c r="CP639" s="1848"/>
      <c r="CQ639" s="1848"/>
    </row>
    <row r="640" spans="2:95">
      <c r="B640" s="1"/>
      <c r="C640" s="1848"/>
      <c r="D640" s="1"/>
      <c r="E640" s="1"/>
      <c r="F640" s="1848"/>
      <c r="G640" s="1"/>
      <c r="H640" s="1848"/>
      <c r="I640" s="1848"/>
      <c r="J640" s="1"/>
      <c r="K640" s="1848"/>
      <c r="L640" s="1848"/>
      <c r="M640" s="1848"/>
      <c r="N640" s="1848"/>
      <c r="O640" s="1848"/>
      <c r="P640" s="1848"/>
      <c r="Q640" s="1848"/>
      <c r="R640" s="1848"/>
      <c r="S640" s="1848"/>
      <c r="T640" s="1848"/>
      <c r="U640" s="1848"/>
      <c r="V640" s="1848"/>
      <c r="W640" s="1848"/>
      <c r="X640" s="1848"/>
      <c r="Y640" s="1848"/>
      <c r="Z640" s="1848"/>
      <c r="AA640" s="1848"/>
      <c r="AB640" s="1848"/>
      <c r="AC640" s="1848"/>
      <c r="AD640" s="1848"/>
      <c r="AE640" s="1848"/>
      <c r="AF640" s="1848"/>
      <c r="AG640" s="1848"/>
      <c r="AH640" s="1848"/>
      <c r="AI640" s="1848"/>
      <c r="AJ640" s="1848"/>
      <c r="AK640" s="1848"/>
      <c r="AL640" s="1848"/>
      <c r="AM640" s="1848"/>
      <c r="AN640" s="1848"/>
      <c r="AO640" s="1848"/>
      <c r="AP640" s="1848"/>
      <c r="AQ640" s="1848"/>
      <c r="AR640" s="1848"/>
      <c r="AS640" s="1848"/>
      <c r="AT640" s="1848"/>
      <c r="AU640" s="1848"/>
      <c r="AV640" s="1848"/>
      <c r="AW640" s="1848"/>
      <c r="AX640" s="1848"/>
      <c r="AY640" s="1848"/>
      <c r="AZ640" s="1848"/>
      <c r="BA640" s="1848"/>
      <c r="BB640" s="1848"/>
      <c r="BC640" s="1848"/>
      <c r="BD640" s="1848"/>
      <c r="BE640" s="1848"/>
      <c r="BF640" s="1848"/>
      <c r="BG640" s="1848"/>
      <c r="BH640" s="1848"/>
      <c r="BI640" s="1848"/>
      <c r="BJ640" s="1848"/>
      <c r="BK640" s="1848"/>
      <c r="BL640" s="1848"/>
      <c r="BM640" s="1848"/>
      <c r="BN640" s="1848"/>
      <c r="BO640" s="1848"/>
      <c r="BP640" s="1848"/>
      <c r="BQ640" s="1848"/>
      <c r="BR640" s="1848"/>
      <c r="BS640" s="1848"/>
      <c r="BT640" s="1848"/>
      <c r="BU640" s="1848"/>
      <c r="BV640" s="1848"/>
      <c r="BW640" s="1848"/>
      <c r="BX640" s="1848"/>
      <c r="BY640" s="1848"/>
      <c r="BZ640" s="1848"/>
      <c r="CA640" s="1848"/>
      <c r="CB640" s="1848"/>
      <c r="CC640" s="1848"/>
      <c r="CD640" s="1848"/>
      <c r="CE640" s="1848"/>
      <c r="CF640" s="1848"/>
      <c r="CG640" s="1848"/>
      <c r="CH640" s="1848"/>
      <c r="CJ640" s="1848"/>
      <c r="CK640" s="1848"/>
      <c r="CL640" s="1848"/>
      <c r="CM640" s="1848"/>
      <c r="CN640" s="1848"/>
      <c r="CO640" s="1848"/>
      <c r="CP640" s="1848"/>
      <c r="CQ640" s="1848"/>
    </row>
    <row r="641" spans="2:95">
      <c r="B641" s="1"/>
      <c r="C641" s="1848"/>
      <c r="D641" s="1"/>
      <c r="E641" s="1"/>
      <c r="F641" s="1848"/>
      <c r="G641" s="1"/>
      <c r="H641" s="1848"/>
      <c r="I641" s="1848"/>
      <c r="J641" s="1"/>
      <c r="K641" s="1848"/>
      <c r="L641" s="1848"/>
      <c r="M641" s="1848"/>
      <c r="N641" s="1848"/>
      <c r="O641" s="1848"/>
      <c r="P641" s="1848"/>
      <c r="Q641" s="1848"/>
      <c r="R641" s="1848"/>
      <c r="S641" s="1848"/>
      <c r="T641" s="1848"/>
      <c r="U641" s="1848"/>
      <c r="V641" s="1848"/>
      <c r="W641" s="1848"/>
      <c r="X641" s="1848"/>
      <c r="Y641" s="1848"/>
      <c r="Z641" s="1848"/>
      <c r="AA641" s="1848"/>
      <c r="AB641" s="1848"/>
      <c r="AC641" s="1848"/>
      <c r="AD641" s="1848"/>
      <c r="AE641" s="1848"/>
      <c r="AF641" s="1848"/>
      <c r="AG641" s="1848"/>
      <c r="AH641" s="1848"/>
      <c r="AI641" s="1848"/>
      <c r="AJ641" s="1848"/>
      <c r="AK641" s="1848"/>
      <c r="AL641" s="1848"/>
      <c r="AM641" s="1848"/>
      <c r="AN641" s="1848"/>
      <c r="AO641" s="1848"/>
      <c r="AP641" s="1848"/>
      <c r="AQ641" s="1848"/>
      <c r="AR641" s="1848"/>
      <c r="AS641" s="1848"/>
      <c r="AT641" s="1848"/>
      <c r="AU641" s="1848"/>
      <c r="AV641" s="1848"/>
      <c r="AW641" s="1848"/>
      <c r="AX641" s="1848"/>
      <c r="AY641" s="1848"/>
      <c r="AZ641" s="1848"/>
      <c r="BA641" s="1848"/>
      <c r="BB641" s="1848"/>
      <c r="BC641" s="1848"/>
      <c r="BD641" s="1848"/>
      <c r="BE641" s="1848"/>
      <c r="BF641" s="1848"/>
      <c r="BG641" s="1848"/>
      <c r="BH641" s="1848"/>
      <c r="BI641" s="1848"/>
      <c r="BJ641" s="1848"/>
      <c r="BK641" s="1848"/>
      <c r="BL641" s="1848"/>
      <c r="BM641" s="1848"/>
      <c r="BN641" s="1848"/>
      <c r="BO641" s="1848"/>
      <c r="BP641" s="1848"/>
      <c r="BQ641" s="1848"/>
      <c r="BR641" s="1848"/>
      <c r="BS641" s="1848"/>
      <c r="BT641" s="1848"/>
      <c r="BU641" s="1848"/>
      <c r="BV641" s="1848"/>
      <c r="BW641" s="1848"/>
      <c r="BX641" s="1848"/>
      <c r="BY641" s="1848"/>
      <c r="BZ641" s="1848"/>
      <c r="CA641" s="1848"/>
      <c r="CB641" s="1848"/>
      <c r="CC641" s="1848"/>
      <c r="CD641" s="1848"/>
      <c r="CE641" s="1848"/>
      <c r="CF641" s="1848"/>
      <c r="CG641" s="1848"/>
      <c r="CH641" s="1848"/>
      <c r="CJ641" s="1848"/>
      <c r="CK641" s="1848"/>
      <c r="CL641" s="1848"/>
      <c r="CM641" s="1848"/>
      <c r="CN641" s="1848"/>
      <c r="CO641" s="1848"/>
      <c r="CP641" s="1848"/>
      <c r="CQ641" s="1848"/>
    </row>
    <row r="642" spans="2:95">
      <c r="B642" s="1"/>
      <c r="C642" s="1848"/>
      <c r="D642" s="1"/>
      <c r="E642" s="1"/>
      <c r="F642" s="1848"/>
      <c r="G642" s="1"/>
      <c r="H642" s="1848"/>
      <c r="I642" s="1848"/>
      <c r="J642" s="1"/>
      <c r="K642" s="1848"/>
      <c r="L642" s="1848"/>
      <c r="M642" s="1848"/>
      <c r="N642" s="1848"/>
      <c r="O642" s="1848"/>
      <c r="P642" s="1848"/>
      <c r="Q642" s="1848"/>
      <c r="R642" s="1848"/>
      <c r="S642" s="1848"/>
      <c r="T642" s="1848"/>
      <c r="U642" s="1848"/>
      <c r="V642" s="1848"/>
      <c r="W642" s="1848"/>
      <c r="X642" s="1848"/>
      <c r="Y642" s="1848"/>
      <c r="Z642" s="1848"/>
      <c r="AA642" s="1848"/>
      <c r="AB642" s="1848"/>
      <c r="AC642" s="1848"/>
      <c r="AD642" s="1848"/>
      <c r="AE642" s="1848"/>
      <c r="AF642" s="1848"/>
      <c r="AG642" s="1848"/>
      <c r="AH642" s="1848"/>
      <c r="AI642" s="1848"/>
      <c r="AJ642" s="1848"/>
      <c r="AK642" s="1848"/>
      <c r="AL642" s="1848"/>
      <c r="AM642" s="1848"/>
      <c r="AN642" s="1848"/>
      <c r="AO642" s="1848"/>
      <c r="AP642" s="1848"/>
      <c r="AQ642" s="1848"/>
      <c r="AR642" s="1848"/>
      <c r="AS642" s="1848"/>
      <c r="AT642" s="1848"/>
      <c r="AU642" s="1848"/>
      <c r="AV642" s="1848"/>
      <c r="AW642" s="1848"/>
      <c r="AX642" s="1848"/>
      <c r="AY642" s="1848"/>
      <c r="AZ642" s="1848"/>
      <c r="BA642" s="1848"/>
      <c r="BB642" s="1848"/>
      <c r="BC642" s="1848"/>
      <c r="BD642" s="1848"/>
      <c r="BE642" s="1848"/>
      <c r="BF642" s="1848"/>
      <c r="BG642" s="1848"/>
      <c r="BH642" s="1848"/>
      <c r="BI642" s="1848"/>
      <c r="BJ642" s="1848"/>
      <c r="BK642" s="1848"/>
      <c r="BL642" s="1848"/>
      <c r="BM642" s="1848"/>
      <c r="BN642" s="1848"/>
      <c r="BO642" s="1848"/>
      <c r="BP642" s="1848"/>
      <c r="BQ642" s="1848"/>
      <c r="BR642" s="1848"/>
      <c r="BS642" s="1848"/>
      <c r="BT642" s="1848"/>
      <c r="BU642" s="1848"/>
      <c r="BV642" s="1848"/>
      <c r="BW642" s="1848"/>
      <c r="BX642" s="1848"/>
      <c r="BY642" s="1848"/>
      <c r="BZ642" s="1848"/>
      <c r="CA642" s="1848"/>
      <c r="CB642" s="1848"/>
      <c r="CC642" s="1848"/>
      <c r="CD642" s="1848"/>
      <c r="CE642" s="1848"/>
      <c r="CF642" s="1848"/>
      <c r="CG642" s="1848"/>
      <c r="CH642" s="1848"/>
      <c r="CJ642" s="1848"/>
      <c r="CK642" s="1848"/>
      <c r="CL642" s="1848"/>
      <c r="CM642" s="1848"/>
      <c r="CN642" s="1848"/>
      <c r="CO642" s="1848"/>
      <c r="CP642" s="1848"/>
      <c r="CQ642" s="1848"/>
    </row>
    <row r="643" spans="2:95">
      <c r="B643" s="1"/>
      <c r="C643" s="1848"/>
      <c r="D643" s="1"/>
      <c r="E643" s="1"/>
      <c r="F643" s="1848"/>
      <c r="G643" s="1"/>
      <c r="H643" s="1848"/>
      <c r="I643" s="1848"/>
      <c r="J643" s="1"/>
      <c r="K643" s="1848"/>
      <c r="L643" s="1848"/>
      <c r="M643" s="1848"/>
      <c r="N643" s="1848"/>
      <c r="O643" s="1848"/>
      <c r="P643" s="1848"/>
      <c r="Q643" s="1848"/>
      <c r="R643" s="1848"/>
      <c r="S643" s="1848"/>
      <c r="T643" s="1848"/>
      <c r="U643" s="1848"/>
      <c r="V643" s="1848"/>
      <c r="W643" s="1848"/>
      <c r="X643" s="1848"/>
      <c r="Y643" s="1848"/>
      <c r="Z643" s="1848"/>
      <c r="AA643" s="1848"/>
      <c r="AB643" s="1848"/>
      <c r="AC643" s="1848"/>
      <c r="AD643" s="1848"/>
      <c r="AE643" s="1848"/>
      <c r="AF643" s="1848"/>
      <c r="AG643" s="1848"/>
      <c r="AH643" s="1848"/>
      <c r="AI643" s="1848"/>
      <c r="AJ643" s="1848"/>
      <c r="AK643" s="1848"/>
      <c r="AL643" s="1848"/>
      <c r="AM643" s="1848"/>
      <c r="AN643" s="1848"/>
      <c r="AO643" s="1848"/>
      <c r="AP643" s="1848"/>
      <c r="AQ643" s="1848"/>
      <c r="AR643" s="1848"/>
      <c r="AS643" s="1848"/>
      <c r="AT643" s="1848"/>
      <c r="AU643" s="1848"/>
      <c r="AV643" s="1848"/>
      <c r="AW643" s="1848"/>
      <c r="AX643" s="1848"/>
      <c r="AY643" s="1848"/>
      <c r="AZ643" s="1848"/>
      <c r="BA643" s="1848"/>
      <c r="BB643" s="1848"/>
      <c r="BC643" s="1848"/>
      <c r="BD643" s="1848"/>
      <c r="BE643" s="1848"/>
      <c r="BF643" s="1848"/>
      <c r="BG643" s="1848"/>
      <c r="BH643" s="1848"/>
      <c r="BI643" s="1848"/>
      <c r="BJ643" s="1848"/>
      <c r="BK643" s="1848"/>
      <c r="BL643" s="1848"/>
      <c r="BM643" s="1848"/>
      <c r="BN643" s="1848"/>
      <c r="BO643" s="1848"/>
      <c r="BP643" s="1848"/>
      <c r="BQ643" s="1848"/>
      <c r="BR643" s="1848"/>
      <c r="BS643" s="1848"/>
      <c r="BT643" s="1848"/>
      <c r="BU643" s="1848"/>
      <c r="BV643" s="1848"/>
      <c r="BW643" s="1848"/>
      <c r="BX643" s="1848"/>
      <c r="BY643" s="1848"/>
      <c r="BZ643" s="1848"/>
      <c r="CA643" s="1848"/>
      <c r="CB643" s="1848"/>
      <c r="CC643" s="1848"/>
      <c r="CD643" s="1848"/>
      <c r="CE643" s="1848"/>
      <c r="CF643" s="1848"/>
      <c r="CG643" s="1848"/>
      <c r="CH643" s="1848"/>
      <c r="CJ643" s="1848"/>
      <c r="CK643" s="1848"/>
      <c r="CL643" s="1848"/>
      <c r="CM643" s="1848"/>
      <c r="CN643" s="1848"/>
      <c r="CO643" s="1848"/>
      <c r="CP643" s="1848"/>
      <c r="CQ643" s="1848"/>
    </row>
    <row r="644" spans="2:95">
      <c r="B644" s="1"/>
      <c r="C644" s="1848"/>
      <c r="D644" s="1"/>
      <c r="E644" s="1"/>
      <c r="F644" s="1848"/>
      <c r="G644" s="1"/>
      <c r="H644" s="1848"/>
      <c r="I644" s="1848"/>
      <c r="J644" s="1"/>
      <c r="K644" s="1848"/>
      <c r="L644" s="1848"/>
      <c r="M644" s="1848"/>
      <c r="N644" s="1848"/>
      <c r="O644" s="1848"/>
      <c r="P644" s="1848"/>
      <c r="Q644" s="1848"/>
      <c r="R644" s="1848"/>
      <c r="S644" s="1848"/>
      <c r="T644" s="1848"/>
      <c r="U644" s="1848"/>
      <c r="V644" s="1848"/>
      <c r="W644" s="1848"/>
      <c r="X644" s="1848"/>
      <c r="Y644" s="1848"/>
      <c r="Z644" s="1848"/>
      <c r="AA644" s="1848"/>
      <c r="AB644" s="1848"/>
      <c r="AC644" s="1848"/>
      <c r="AD644" s="1848"/>
      <c r="AE644" s="1848"/>
      <c r="AF644" s="1848"/>
      <c r="AG644" s="1848"/>
      <c r="AH644" s="1848"/>
      <c r="AI644" s="1848"/>
      <c r="AJ644" s="1848"/>
      <c r="AK644" s="1848"/>
      <c r="AL644" s="1848"/>
      <c r="AM644" s="1848"/>
      <c r="AN644" s="1848"/>
      <c r="AO644" s="1848"/>
      <c r="AP644" s="1848"/>
      <c r="AQ644" s="1848"/>
      <c r="AR644" s="1848"/>
      <c r="AS644" s="1848"/>
      <c r="AT644" s="1848"/>
      <c r="AU644" s="1848"/>
      <c r="AV644" s="1848"/>
      <c r="AW644" s="1848"/>
      <c r="AX644" s="1848"/>
      <c r="AY644" s="1848"/>
      <c r="AZ644" s="1848"/>
      <c r="BA644" s="1848"/>
      <c r="BB644" s="1848"/>
      <c r="BC644" s="1848"/>
      <c r="BD644" s="1848"/>
      <c r="BE644" s="1848"/>
      <c r="BF644" s="1848"/>
      <c r="BG644" s="1848"/>
      <c r="BH644" s="1848"/>
      <c r="BI644" s="1848"/>
      <c r="BJ644" s="1848"/>
      <c r="BK644" s="1848"/>
      <c r="BL644" s="1848"/>
      <c r="BM644" s="1848"/>
      <c r="BN644" s="1848"/>
      <c r="BO644" s="1848"/>
      <c r="BP644" s="1848"/>
      <c r="BQ644" s="1848"/>
      <c r="BR644" s="1848"/>
      <c r="BS644" s="1848"/>
      <c r="BT644" s="1848"/>
      <c r="BU644" s="1848"/>
      <c r="BV644" s="1848"/>
      <c r="BW644" s="1848"/>
      <c r="BX644" s="1848"/>
      <c r="BY644" s="1848"/>
      <c r="BZ644" s="1848"/>
      <c r="CA644" s="1848"/>
      <c r="CB644" s="1848"/>
      <c r="CC644" s="1848"/>
      <c r="CD644" s="1848"/>
      <c r="CE644" s="1848"/>
      <c r="CF644" s="1848"/>
      <c r="CG644" s="1848"/>
      <c r="CH644" s="1848"/>
      <c r="CJ644" s="1848"/>
      <c r="CK644" s="1848"/>
      <c r="CL644" s="1848"/>
      <c r="CM644" s="1848"/>
      <c r="CN644" s="1848"/>
      <c r="CO644" s="1848"/>
      <c r="CP644" s="1848"/>
      <c r="CQ644" s="1848"/>
    </row>
    <row r="645" spans="2:95">
      <c r="B645" s="1"/>
      <c r="C645" s="1848"/>
      <c r="D645" s="1"/>
      <c r="E645" s="1"/>
      <c r="F645" s="1848"/>
      <c r="G645" s="1"/>
      <c r="H645" s="1848"/>
      <c r="I645" s="1848"/>
      <c r="J645" s="1"/>
      <c r="K645" s="1848"/>
      <c r="L645" s="1848"/>
      <c r="M645" s="1848"/>
      <c r="N645" s="1848"/>
      <c r="O645" s="1848"/>
      <c r="P645" s="1848"/>
      <c r="Q645" s="1848"/>
      <c r="R645" s="1848"/>
      <c r="S645" s="1848"/>
      <c r="T645" s="1848"/>
      <c r="U645" s="1848"/>
      <c r="V645" s="1848"/>
      <c r="W645" s="1848"/>
      <c r="X645" s="1848"/>
      <c r="Y645" s="1848"/>
      <c r="Z645" s="1848"/>
      <c r="AA645" s="1848"/>
      <c r="AB645" s="1848"/>
      <c r="AC645" s="1848"/>
      <c r="AD645" s="1848"/>
      <c r="AE645" s="1848"/>
      <c r="AF645" s="1848"/>
      <c r="AG645" s="1848"/>
      <c r="AH645" s="1848"/>
      <c r="AI645" s="1848"/>
      <c r="AJ645" s="1848"/>
      <c r="AK645" s="1848"/>
      <c r="AL645" s="1848"/>
      <c r="AM645" s="1848"/>
      <c r="AN645" s="1848"/>
      <c r="AO645" s="1848"/>
      <c r="AP645" s="1848"/>
      <c r="AQ645" s="1848"/>
      <c r="AR645" s="1848"/>
      <c r="AS645" s="1848"/>
      <c r="AT645" s="1848"/>
      <c r="AU645" s="1848"/>
      <c r="AV645" s="1848"/>
      <c r="AW645" s="1848"/>
      <c r="AX645" s="1848"/>
      <c r="AY645" s="1848"/>
      <c r="AZ645" s="1848"/>
      <c r="BA645" s="1848"/>
      <c r="BB645" s="1848"/>
      <c r="BC645" s="1848"/>
      <c r="BD645" s="1848"/>
      <c r="BE645" s="1848"/>
      <c r="BF645" s="1848"/>
      <c r="BG645" s="1848"/>
      <c r="BH645" s="1848"/>
      <c r="BI645" s="1848"/>
      <c r="BJ645" s="1848"/>
      <c r="BK645" s="1848"/>
      <c r="BL645" s="1848"/>
      <c r="BM645" s="1848"/>
      <c r="BN645" s="1848"/>
      <c r="BO645" s="1848"/>
      <c r="BP645" s="1848"/>
      <c r="BQ645" s="1848"/>
      <c r="BR645" s="1848"/>
      <c r="BS645" s="1848"/>
      <c r="BT645" s="1848"/>
      <c r="BU645" s="1848"/>
      <c r="BV645" s="1848"/>
      <c r="BW645" s="1848"/>
      <c r="BX645" s="1848"/>
      <c r="BY645" s="1848"/>
      <c r="BZ645" s="1848"/>
      <c r="CA645" s="1848"/>
      <c r="CB645" s="1848"/>
      <c r="CC645" s="1848"/>
      <c r="CD645" s="1848"/>
      <c r="CE645" s="1848"/>
      <c r="CF645" s="1848"/>
      <c r="CG645" s="1848"/>
      <c r="CH645" s="1848"/>
      <c r="CJ645" s="1848"/>
      <c r="CK645" s="1848"/>
      <c r="CL645" s="1848"/>
      <c r="CM645" s="1848"/>
      <c r="CN645" s="1848"/>
      <c r="CO645" s="1848"/>
      <c r="CP645" s="1848"/>
      <c r="CQ645" s="1848"/>
    </row>
    <row r="646" spans="2:95">
      <c r="B646" s="1"/>
      <c r="C646" s="1848"/>
      <c r="D646" s="1"/>
      <c r="E646" s="1"/>
      <c r="F646" s="1848"/>
      <c r="G646" s="1"/>
      <c r="H646" s="1848"/>
      <c r="I646" s="1848"/>
      <c r="J646" s="1"/>
      <c r="K646" s="1848"/>
      <c r="L646" s="1848"/>
      <c r="M646" s="1848"/>
      <c r="N646" s="1848"/>
      <c r="O646" s="1848"/>
      <c r="P646" s="1848"/>
      <c r="Q646" s="1848"/>
      <c r="R646" s="1848"/>
      <c r="S646" s="1848"/>
      <c r="T646" s="1848"/>
      <c r="U646" s="1848"/>
      <c r="V646" s="1848"/>
      <c r="W646" s="1848"/>
      <c r="X646" s="1848"/>
      <c r="Y646" s="1848"/>
      <c r="Z646" s="1848"/>
      <c r="AA646" s="1848"/>
      <c r="AB646" s="1848"/>
      <c r="AC646" s="1848"/>
      <c r="AD646" s="1848"/>
      <c r="AE646" s="1848"/>
      <c r="AF646" s="1848"/>
      <c r="AG646" s="1848"/>
      <c r="AH646" s="1848"/>
      <c r="AI646" s="1848"/>
      <c r="AJ646" s="1848"/>
      <c r="AK646" s="1848"/>
      <c r="AL646" s="1848"/>
      <c r="AM646" s="1848"/>
      <c r="AN646" s="1848"/>
      <c r="AO646" s="1848"/>
      <c r="AP646" s="1848"/>
      <c r="AQ646" s="1848"/>
      <c r="AR646" s="1848"/>
      <c r="AS646" s="1848"/>
      <c r="AT646" s="1848"/>
      <c r="AU646" s="1848"/>
      <c r="AV646" s="1848"/>
      <c r="AW646" s="1848"/>
      <c r="AX646" s="1848"/>
      <c r="AY646" s="1848"/>
      <c r="AZ646" s="1848"/>
      <c r="BA646" s="1848"/>
      <c r="BB646" s="1848"/>
      <c r="BC646" s="1848"/>
      <c r="BD646" s="1848"/>
      <c r="BE646" s="1848"/>
      <c r="BF646" s="1848"/>
      <c r="BG646" s="1848"/>
      <c r="BH646" s="1848"/>
      <c r="BI646" s="1848"/>
      <c r="BJ646" s="1848"/>
      <c r="BK646" s="1848"/>
      <c r="BL646" s="1848"/>
      <c r="BM646" s="1848"/>
      <c r="BN646" s="1848"/>
      <c r="BO646" s="1848"/>
      <c r="BP646" s="1848"/>
      <c r="BQ646" s="1848"/>
      <c r="BR646" s="1848"/>
      <c r="BS646" s="1848"/>
      <c r="BT646" s="1848"/>
      <c r="BU646" s="1848"/>
      <c r="BV646" s="1848"/>
      <c r="BW646" s="1848"/>
      <c r="BX646" s="1848"/>
      <c r="BY646" s="1848"/>
      <c r="BZ646" s="1848"/>
      <c r="CA646" s="1848"/>
      <c r="CB646" s="1848"/>
      <c r="CC646" s="1848"/>
      <c r="CD646" s="1848"/>
      <c r="CE646" s="1848"/>
      <c r="CF646" s="1848"/>
      <c r="CG646" s="1848"/>
      <c r="CH646" s="1848"/>
      <c r="CJ646" s="1848"/>
      <c r="CK646" s="1848"/>
      <c r="CL646" s="1848"/>
      <c r="CM646" s="1848"/>
      <c r="CN646" s="1848"/>
      <c r="CO646" s="1848"/>
      <c r="CP646" s="1848"/>
      <c r="CQ646" s="1848"/>
    </row>
    <row r="647" spans="2:95">
      <c r="B647" s="1"/>
      <c r="C647" s="1848"/>
      <c r="D647" s="1"/>
      <c r="E647" s="1"/>
      <c r="F647" s="1848"/>
      <c r="G647" s="1"/>
      <c r="H647" s="1848"/>
      <c r="I647" s="1848"/>
      <c r="J647" s="1"/>
      <c r="K647" s="1848"/>
      <c r="L647" s="1848"/>
      <c r="M647" s="1848"/>
      <c r="N647" s="1848"/>
      <c r="O647" s="1848"/>
      <c r="P647" s="1848"/>
      <c r="Q647" s="1848"/>
      <c r="R647" s="1848"/>
      <c r="S647" s="1848"/>
      <c r="T647" s="1848"/>
      <c r="U647" s="1848"/>
      <c r="V647" s="1848"/>
      <c r="W647" s="1848"/>
      <c r="X647" s="1848"/>
      <c r="Y647" s="1848"/>
      <c r="Z647" s="1848"/>
      <c r="AA647" s="1848"/>
      <c r="AB647" s="1848"/>
      <c r="AC647" s="1848"/>
      <c r="AD647" s="1848"/>
      <c r="AE647" s="1848"/>
      <c r="AF647" s="1848"/>
      <c r="AG647" s="1848"/>
      <c r="AH647" s="1848"/>
      <c r="AI647" s="1848"/>
      <c r="AJ647" s="1848"/>
      <c r="AK647" s="1848"/>
      <c r="AL647" s="1848"/>
      <c r="AM647" s="1848"/>
      <c r="AN647" s="1848"/>
      <c r="AO647" s="1848"/>
      <c r="AP647" s="1848"/>
      <c r="AQ647" s="1848"/>
      <c r="AR647" s="1848"/>
      <c r="AS647" s="1848"/>
      <c r="AT647" s="1848"/>
      <c r="AU647" s="1848"/>
      <c r="AV647" s="1848"/>
      <c r="AW647" s="1848"/>
      <c r="AX647" s="1848"/>
      <c r="AY647" s="1848"/>
      <c r="AZ647" s="1848"/>
      <c r="BA647" s="1848"/>
      <c r="BB647" s="1848"/>
      <c r="BC647" s="1848"/>
      <c r="BD647" s="1848"/>
      <c r="BE647" s="1848"/>
      <c r="BF647" s="1848"/>
      <c r="BG647" s="1848"/>
      <c r="BH647" s="1848"/>
      <c r="BI647" s="1848"/>
      <c r="BJ647" s="1848"/>
      <c r="BK647" s="1848"/>
      <c r="BL647" s="1848"/>
      <c r="BM647" s="1848"/>
      <c r="BN647" s="1848"/>
      <c r="BO647" s="1848"/>
      <c r="BP647" s="1848"/>
      <c r="BQ647" s="1848"/>
      <c r="BR647" s="1848"/>
      <c r="BS647" s="1848"/>
      <c r="BT647" s="1848"/>
      <c r="BU647" s="1848"/>
      <c r="BV647" s="1848"/>
      <c r="BW647" s="1848"/>
      <c r="BX647" s="1848"/>
      <c r="BY647" s="1848"/>
      <c r="BZ647" s="1848"/>
      <c r="CA647" s="1848"/>
      <c r="CB647" s="1848"/>
      <c r="CC647" s="1848"/>
      <c r="CD647" s="1848"/>
      <c r="CE647" s="1848"/>
      <c r="CF647" s="1848"/>
      <c r="CG647" s="1848"/>
      <c r="CH647" s="1848"/>
      <c r="CJ647" s="1848"/>
      <c r="CK647" s="1848"/>
      <c r="CL647" s="1848"/>
      <c r="CM647" s="1848"/>
      <c r="CN647" s="1848"/>
      <c r="CO647" s="1848"/>
      <c r="CP647" s="1848"/>
      <c r="CQ647" s="1848"/>
    </row>
    <row r="648" spans="2:95">
      <c r="B648" s="1"/>
      <c r="C648" s="1848"/>
      <c r="D648" s="1"/>
      <c r="E648" s="1"/>
      <c r="F648" s="1848"/>
      <c r="G648" s="1"/>
      <c r="H648" s="1848"/>
      <c r="I648" s="1848"/>
      <c r="J648" s="1"/>
      <c r="K648" s="1848"/>
      <c r="L648" s="1848"/>
      <c r="M648" s="1848"/>
      <c r="N648" s="1848"/>
      <c r="O648" s="1848"/>
      <c r="P648" s="1848"/>
      <c r="Q648" s="1848"/>
      <c r="R648" s="1848"/>
      <c r="S648" s="1848"/>
      <c r="T648" s="1848"/>
      <c r="U648" s="1848"/>
      <c r="V648" s="1848"/>
      <c r="W648" s="1848"/>
      <c r="X648" s="1848"/>
      <c r="Y648" s="1848"/>
      <c r="Z648" s="1848"/>
      <c r="AA648" s="1848"/>
      <c r="AB648" s="1848"/>
      <c r="AC648" s="1848"/>
      <c r="AD648" s="1848"/>
      <c r="AE648" s="1848"/>
      <c r="AF648" s="1848"/>
      <c r="AG648" s="1848"/>
      <c r="AH648" s="1848"/>
      <c r="AI648" s="1848"/>
      <c r="AJ648" s="1848"/>
      <c r="AK648" s="1848"/>
      <c r="AL648" s="1848"/>
      <c r="AM648" s="1848"/>
      <c r="AN648" s="1848"/>
      <c r="AO648" s="1848"/>
      <c r="AP648" s="1848"/>
      <c r="AQ648" s="1848"/>
      <c r="AR648" s="1848"/>
      <c r="AS648" s="1848"/>
      <c r="AT648" s="1848"/>
      <c r="AU648" s="1848"/>
      <c r="AV648" s="1848"/>
      <c r="AW648" s="1848"/>
      <c r="AX648" s="1848"/>
      <c r="AY648" s="1848"/>
      <c r="AZ648" s="1848"/>
      <c r="BA648" s="1848"/>
      <c r="BB648" s="1848"/>
      <c r="BC648" s="1848"/>
      <c r="BD648" s="1848"/>
      <c r="BE648" s="1848"/>
      <c r="BF648" s="1848"/>
      <c r="BG648" s="1848"/>
      <c r="BH648" s="1848"/>
      <c r="BI648" s="1848"/>
      <c r="BJ648" s="1848"/>
      <c r="BK648" s="1848"/>
      <c r="BL648" s="1848"/>
      <c r="BM648" s="1848"/>
      <c r="BN648" s="1848"/>
      <c r="BO648" s="1848"/>
      <c r="BP648" s="1848"/>
      <c r="BQ648" s="1848"/>
      <c r="BR648" s="1848"/>
      <c r="BS648" s="1848"/>
      <c r="BT648" s="1848"/>
      <c r="BU648" s="1848"/>
      <c r="BV648" s="1848"/>
      <c r="BW648" s="1848"/>
      <c r="BX648" s="1848"/>
      <c r="BY648" s="1848"/>
      <c r="BZ648" s="1848"/>
      <c r="CA648" s="1848"/>
      <c r="CB648" s="1848"/>
      <c r="CC648" s="1848"/>
      <c r="CD648" s="1848"/>
      <c r="CE648" s="1848"/>
      <c r="CF648" s="1848"/>
      <c r="CG648" s="1848"/>
      <c r="CH648" s="1848"/>
      <c r="CJ648" s="1848"/>
      <c r="CK648" s="1848"/>
      <c r="CL648" s="1848"/>
      <c r="CM648" s="1848"/>
      <c r="CN648" s="1848"/>
      <c r="CO648" s="1848"/>
      <c r="CP648" s="1848"/>
      <c r="CQ648" s="1848"/>
    </row>
    <row r="649" spans="2:95">
      <c r="B649" s="1"/>
      <c r="C649" s="1848"/>
      <c r="D649" s="1"/>
      <c r="E649" s="1"/>
      <c r="F649" s="1848"/>
      <c r="G649" s="1"/>
      <c r="H649" s="1848"/>
      <c r="I649" s="1848"/>
      <c r="J649" s="1"/>
      <c r="K649" s="1848"/>
      <c r="L649" s="1848"/>
      <c r="M649" s="1848"/>
      <c r="N649" s="1848"/>
      <c r="O649" s="1848"/>
      <c r="P649" s="1848"/>
      <c r="Q649" s="1848"/>
      <c r="R649" s="1848"/>
      <c r="S649" s="1848"/>
      <c r="T649" s="1848"/>
      <c r="U649" s="1848"/>
      <c r="V649" s="1848"/>
      <c r="W649" s="1848"/>
      <c r="X649" s="1848"/>
      <c r="Y649" s="1848"/>
      <c r="Z649" s="1848"/>
      <c r="AA649" s="1848"/>
      <c r="AB649" s="1848"/>
      <c r="AC649" s="1848"/>
      <c r="AD649" s="1848"/>
      <c r="AE649" s="1848"/>
      <c r="AF649" s="1848"/>
      <c r="AG649" s="1848"/>
      <c r="AH649" s="1848"/>
      <c r="AI649" s="1848"/>
      <c r="AJ649" s="1848"/>
      <c r="AK649" s="1848"/>
      <c r="AL649" s="1848"/>
      <c r="AM649" s="1848"/>
      <c r="AN649" s="1848"/>
      <c r="AO649" s="1848"/>
      <c r="AP649" s="1848"/>
      <c r="AQ649" s="1848"/>
      <c r="AR649" s="1848"/>
      <c r="AS649" s="1848"/>
      <c r="AT649" s="1848"/>
      <c r="AU649" s="1848"/>
      <c r="AV649" s="1848"/>
      <c r="AW649" s="1848"/>
      <c r="AX649" s="1848"/>
      <c r="AY649" s="1848"/>
      <c r="AZ649" s="1848"/>
      <c r="BA649" s="1848"/>
      <c r="BB649" s="1848"/>
      <c r="BC649" s="1848"/>
      <c r="BD649" s="1848"/>
      <c r="BE649" s="1848"/>
      <c r="BF649" s="1848"/>
      <c r="BG649" s="1848"/>
      <c r="BH649" s="1848"/>
      <c r="BI649" s="1848"/>
      <c r="BJ649" s="1848"/>
      <c r="BK649" s="1848"/>
      <c r="BL649" s="1848"/>
      <c r="BM649" s="1848"/>
      <c r="BN649" s="1848"/>
      <c r="BO649" s="1848"/>
      <c r="BP649" s="1848"/>
      <c r="BQ649" s="1848"/>
      <c r="BR649" s="1848"/>
      <c r="BS649" s="1848"/>
      <c r="BT649" s="1848"/>
      <c r="BU649" s="1848"/>
      <c r="BV649" s="1848"/>
      <c r="BW649" s="1848"/>
      <c r="BX649" s="1848"/>
      <c r="BY649" s="1848"/>
      <c r="BZ649" s="1848"/>
      <c r="CA649" s="1848"/>
      <c r="CB649" s="1848"/>
      <c r="CC649" s="1848"/>
      <c r="CD649" s="1848"/>
      <c r="CE649" s="1848"/>
      <c r="CF649" s="1848"/>
      <c r="CG649" s="1848"/>
      <c r="CH649" s="1848"/>
      <c r="CJ649" s="1848"/>
      <c r="CK649" s="1848"/>
      <c r="CL649" s="1848"/>
      <c r="CM649" s="1848"/>
      <c r="CN649" s="1848"/>
      <c r="CO649" s="1848"/>
      <c r="CP649" s="1848"/>
      <c r="CQ649" s="1848"/>
    </row>
    <row r="650" spans="2:95">
      <c r="B650" s="1"/>
      <c r="C650" s="1848"/>
      <c r="D650" s="1"/>
      <c r="E650" s="1"/>
      <c r="F650" s="1848"/>
      <c r="G650" s="1"/>
      <c r="H650" s="1848"/>
      <c r="I650" s="1848"/>
      <c r="J650" s="1"/>
      <c r="K650" s="1848"/>
      <c r="L650" s="1848"/>
      <c r="M650" s="1848"/>
      <c r="N650" s="1848"/>
      <c r="O650" s="1848"/>
      <c r="P650" s="1848"/>
      <c r="Q650" s="1848"/>
      <c r="R650" s="1848"/>
      <c r="S650" s="1848"/>
      <c r="T650" s="1848"/>
      <c r="U650" s="1848"/>
      <c r="V650" s="1848"/>
      <c r="W650" s="1848"/>
      <c r="X650" s="1848"/>
      <c r="Y650" s="1848"/>
      <c r="Z650" s="1848"/>
      <c r="AA650" s="1848"/>
      <c r="AB650" s="1848"/>
      <c r="AC650" s="1848"/>
      <c r="AD650" s="1848"/>
      <c r="AE650" s="1848"/>
      <c r="AF650" s="1848"/>
      <c r="AG650" s="1848"/>
      <c r="AH650" s="1848"/>
      <c r="AI650" s="1848"/>
      <c r="AJ650" s="1848"/>
      <c r="AK650" s="1848"/>
      <c r="AL650" s="1848"/>
      <c r="AM650" s="1848"/>
      <c r="AN650" s="1848"/>
      <c r="AO650" s="1848"/>
      <c r="AP650" s="1848"/>
      <c r="AQ650" s="1848"/>
      <c r="AR650" s="1848"/>
      <c r="AS650" s="1848"/>
      <c r="AT650" s="1848"/>
      <c r="AU650" s="1848"/>
      <c r="AV650" s="1848"/>
      <c r="AW650" s="1848"/>
      <c r="AX650" s="1848"/>
      <c r="AY650" s="1848"/>
      <c r="AZ650" s="1848"/>
      <c r="BA650" s="1848"/>
      <c r="BB650" s="1848"/>
      <c r="BC650" s="1848"/>
      <c r="BD650" s="1848"/>
      <c r="BE650" s="1848"/>
      <c r="BF650" s="1848"/>
      <c r="BG650" s="1848"/>
      <c r="BH650" s="1848"/>
      <c r="BI650" s="1848"/>
      <c r="BJ650" s="1848"/>
      <c r="BK650" s="1848"/>
      <c r="BL650" s="1848"/>
      <c r="BM650" s="1848"/>
      <c r="BN650" s="1848"/>
      <c r="BO650" s="1848"/>
      <c r="BP650" s="1848"/>
      <c r="BQ650" s="1848"/>
      <c r="BR650" s="1848"/>
      <c r="BS650" s="1848"/>
      <c r="BT650" s="1848"/>
      <c r="BU650" s="1848"/>
      <c r="BV650" s="1848"/>
      <c r="BW650" s="1848"/>
      <c r="BX650" s="1848"/>
      <c r="BY650" s="1848"/>
      <c r="BZ650" s="1848"/>
      <c r="CA650" s="1848"/>
      <c r="CB650" s="1848"/>
      <c r="CC650" s="1848"/>
      <c r="CD650" s="1848"/>
      <c r="CE650" s="1848"/>
      <c r="CF650" s="1848"/>
      <c r="CG650" s="1848"/>
      <c r="CH650" s="1848"/>
      <c r="CJ650" s="1848"/>
      <c r="CK650" s="1848"/>
      <c r="CL650" s="1848"/>
      <c r="CM650" s="1848"/>
      <c r="CN650" s="1848"/>
      <c r="CO650" s="1848"/>
      <c r="CP650" s="1848"/>
      <c r="CQ650" s="1848"/>
    </row>
    <row r="651" spans="2:95">
      <c r="B651" s="1"/>
      <c r="C651" s="1848"/>
      <c r="D651" s="1"/>
      <c r="E651" s="1"/>
      <c r="F651" s="1848"/>
      <c r="G651" s="1"/>
      <c r="H651" s="1848"/>
      <c r="I651" s="1848"/>
      <c r="J651" s="1"/>
      <c r="K651" s="1848"/>
      <c r="L651" s="1848"/>
      <c r="M651" s="1848"/>
      <c r="N651" s="1848"/>
      <c r="O651" s="1848"/>
      <c r="P651" s="1848"/>
      <c r="Q651" s="1848"/>
      <c r="R651" s="1848"/>
      <c r="S651" s="1848"/>
      <c r="T651" s="1848"/>
      <c r="U651" s="1848"/>
      <c r="V651" s="1848"/>
      <c r="W651" s="1848"/>
      <c r="X651" s="1848"/>
      <c r="Y651" s="1848"/>
      <c r="Z651" s="1848"/>
      <c r="AA651" s="1848"/>
      <c r="AB651" s="1848"/>
      <c r="AC651" s="1848"/>
      <c r="AD651" s="1848"/>
      <c r="AE651" s="1848"/>
      <c r="AF651" s="1848"/>
      <c r="AG651" s="1848"/>
      <c r="AH651" s="1848"/>
      <c r="AI651" s="1848"/>
      <c r="AJ651" s="1848"/>
      <c r="AK651" s="1848"/>
      <c r="AL651" s="1848"/>
      <c r="AM651" s="1848"/>
      <c r="AN651" s="1848"/>
      <c r="AO651" s="1848"/>
      <c r="AP651" s="1848"/>
      <c r="AQ651" s="1848"/>
      <c r="AR651" s="1848"/>
      <c r="AS651" s="1848"/>
      <c r="AT651" s="1848"/>
      <c r="AU651" s="1848"/>
      <c r="AV651" s="1848"/>
      <c r="AW651" s="1848"/>
      <c r="AX651" s="1848"/>
      <c r="AY651" s="1848"/>
      <c r="AZ651" s="1848"/>
      <c r="BA651" s="1848"/>
      <c r="BB651" s="1848"/>
      <c r="BC651" s="1848"/>
      <c r="BD651" s="1848"/>
      <c r="BE651" s="1848"/>
      <c r="BF651" s="1848"/>
      <c r="BG651" s="1848"/>
      <c r="BH651" s="1848"/>
      <c r="BI651" s="1848"/>
      <c r="BJ651" s="1848"/>
      <c r="BK651" s="1848"/>
      <c r="BL651" s="1848"/>
      <c r="BM651" s="1848"/>
      <c r="BN651" s="1848"/>
      <c r="BO651" s="1848"/>
      <c r="BP651" s="1848"/>
      <c r="BQ651" s="1848"/>
      <c r="BR651" s="1848"/>
      <c r="BS651" s="1848"/>
      <c r="BT651" s="1848"/>
      <c r="BU651" s="1848"/>
      <c r="BV651" s="1848"/>
      <c r="BW651" s="1848"/>
      <c r="BX651" s="1848"/>
      <c r="BY651" s="1848"/>
      <c r="BZ651" s="1848"/>
      <c r="CA651" s="1848"/>
      <c r="CB651" s="1848"/>
      <c r="CC651" s="1848"/>
      <c r="CD651" s="1848"/>
      <c r="CE651" s="1848"/>
      <c r="CF651" s="1848"/>
      <c r="CG651" s="1848"/>
      <c r="CH651" s="1848"/>
      <c r="CJ651" s="1848"/>
      <c r="CK651" s="1848"/>
      <c r="CL651" s="1848"/>
      <c r="CM651" s="1848"/>
      <c r="CN651" s="1848"/>
      <c r="CO651" s="1848"/>
      <c r="CP651" s="1848"/>
      <c r="CQ651" s="1848"/>
    </row>
    <row r="652" spans="2:95">
      <c r="B652" s="1"/>
      <c r="C652" s="1848"/>
      <c r="D652" s="1"/>
      <c r="E652" s="1"/>
      <c r="F652" s="1848"/>
      <c r="G652" s="1"/>
      <c r="H652" s="1848"/>
      <c r="I652" s="1848"/>
      <c r="J652" s="1"/>
      <c r="K652" s="1848"/>
      <c r="L652" s="1848"/>
      <c r="M652" s="1848"/>
      <c r="N652" s="1848"/>
      <c r="O652" s="1848"/>
      <c r="P652" s="1848"/>
      <c r="Q652" s="1848"/>
      <c r="R652" s="1848"/>
      <c r="S652" s="1848"/>
      <c r="T652" s="1848"/>
      <c r="U652" s="1848"/>
      <c r="V652" s="1848"/>
      <c r="W652" s="1848"/>
      <c r="X652" s="1848"/>
      <c r="Y652" s="1848"/>
      <c r="Z652" s="1848"/>
      <c r="AA652" s="1848"/>
      <c r="AB652" s="1848"/>
      <c r="AC652" s="1848"/>
      <c r="AD652" s="1848"/>
      <c r="AE652" s="1848"/>
      <c r="AF652" s="1848"/>
      <c r="AG652" s="1848"/>
      <c r="AH652" s="1848"/>
      <c r="AI652" s="1848"/>
      <c r="AJ652" s="1848"/>
      <c r="AK652" s="1848"/>
      <c r="AL652" s="1848"/>
      <c r="AM652" s="1848"/>
      <c r="AN652" s="1848"/>
      <c r="AO652" s="1848"/>
      <c r="AP652" s="1848"/>
      <c r="AQ652" s="1848"/>
      <c r="AR652" s="1848"/>
      <c r="AS652" s="1848"/>
      <c r="AT652" s="1848"/>
      <c r="AU652" s="1848"/>
      <c r="AV652" s="1848"/>
      <c r="AW652" s="1848"/>
      <c r="AX652" s="1848"/>
      <c r="AY652" s="1848"/>
      <c r="AZ652" s="1848"/>
      <c r="BA652" s="1848"/>
      <c r="BB652" s="1848"/>
      <c r="BC652" s="1848"/>
      <c r="BD652" s="1848"/>
      <c r="BE652" s="1848"/>
      <c r="BF652" s="1848"/>
      <c r="BG652" s="1848"/>
      <c r="BH652" s="1848"/>
      <c r="BI652" s="1848"/>
      <c r="BJ652" s="1848"/>
      <c r="BK652" s="1848"/>
      <c r="BL652" s="1848"/>
      <c r="BM652" s="1848"/>
      <c r="BN652" s="1848"/>
      <c r="BO652" s="1848"/>
      <c r="BP652" s="1848"/>
      <c r="BQ652" s="1848"/>
      <c r="BR652" s="1848"/>
      <c r="BS652" s="1848"/>
      <c r="BT652" s="1848"/>
      <c r="BU652" s="1848"/>
      <c r="BV652" s="1848"/>
      <c r="BW652" s="1848"/>
      <c r="BX652" s="1848"/>
      <c r="BY652" s="1848"/>
      <c r="BZ652" s="1848"/>
      <c r="CA652" s="1848"/>
      <c r="CB652" s="1848"/>
      <c r="CC652" s="1848"/>
      <c r="CD652" s="1848"/>
      <c r="CE652" s="1848"/>
      <c r="CF652" s="1848"/>
      <c r="CG652" s="1848"/>
      <c r="CH652" s="1848"/>
      <c r="CJ652" s="1848"/>
      <c r="CK652" s="1848"/>
      <c r="CL652" s="1848"/>
      <c r="CM652" s="1848"/>
      <c r="CN652" s="1848"/>
      <c r="CO652" s="1848"/>
      <c r="CP652" s="1848"/>
      <c r="CQ652" s="1848"/>
    </row>
    <row r="653" spans="2:95">
      <c r="B653" s="1"/>
      <c r="C653" s="1848"/>
      <c r="D653" s="1"/>
      <c r="E653" s="1"/>
      <c r="F653" s="1848"/>
      <c r="G653" s="1"/>
      <c r="H653" s="1848"/>
      <c r="I653" s="1848"/>
      <c r="J653" s="1"/>
      <c r="K653" s="1848"/>
      <c r="L653" s="1848"/>
      <c r="M653" s="1848"/>
      <c r="N653" s="1848"/>
      <c r="O653" s="1848"/>
      <c r="P653" s="1848"/>
      <c r="Q653" s="1848"/>
      <c r="R653" s="1848"/>
      <c r="S653" s="1848"/>
      <c r="T653" s="1848"/>
      <c r="U653" s="1848"/>
      <c r="V653" s="1848"/>
      <c r="W653" s="1848"/>
      <c r="X653" s="1848"/>
      <c r="Y653" s="1848"/>
      <c r="Z653" s="1848"/>
      <c r="AA653" s="1848"/>
      <c r="AB653" s="1848"/>
      <c r="AC653" s="1848"/>
      <c r="AD653" s="1848"/>
      <c r="AE653" s="1848"/>
      <c r="AF653" s="1848"/>
      <c r="AG653" s="1848"/>
      <c r="AH653" s="1848"/>
      <c r="AI653" s="1848"/>
      <c r="AJ653" s="1848"/>
      <c r="AK653" s="1848"/>
      <c r="AL653" s="1848"/>
      <c r="AM653" s="1848"/>
      <c r="AN653" s="1848"/>
      <c r="AO653" s="1848"/>
      <c r="AP653" s="1848"/>
      <c r="AQ653" s="1848"/>
      <c r="AR653" s="1848"/>
      <c r="AS653" s="1848"/>
      <c r="AT653" s="1848"/>
      <c r="AU653" s="1848"/>
      <c r="AV653" s="1848"/>
      <c r="AW653" s="1848"/>
      <c r="AX653" s="1848"/>
      <c r="AY653" s="1848"/>
      <c r="AZ653" s="1848"/>
      <c r="BA653" s="1848"/>
      <c r="BB653" s="1848"/>
      <c r="BC653" s="1848"/>
      <c r="BD653" s="1848"/>
      <c r="BE653" s="1848"/>
      <c r="BF653" s="1848"/>
      <c r="BG653" s="1848"/>
      <c r="BH653" s="1848"/>
      <c r="BI653" s="1848"/>
      <c r="BJ653" s="1848"/>
      <c r="BK653" s="1848"/>
      <c r="BL653" s="1848"/>
      <c r="BM653" s="1848"/>
      <c r="BN653" s="1848"/>
      <c r="BO653" s="1848"/>
      <c r="BP653" s="1848"/>
      <c r="BQ653" s="1848"/>
      <c r="BR653" s="1848"/>
      <c r="BS653" s="1848"/>
      <c r="BT653" s="1848"/>
      <c r="BU653" s="1848"/>
      <c r="BV653" s="1848"/>
      <c r="BW653" s="1848"/>
      <c r="BX653" s="1848"/>
      <c r="BY653" s="1848"/>
      <c r="BZ653" s="1848"/>
      <c r="CA653" s="1848"/>
      <c r="CB653" s="1848"/>
      <c r="CC653" s="1848"/>
      <c r="CD653" s="1848"/>
      <c r="CE653" s="1848"/>
      <c r="CF653" s="1848"/>
      <c r="CG653" s="1848"/>
      <c r="CH653" s="1848"/>
      <c r="CJ653" s="1848"/>
      <c r="CK653" s="1848"/>
      <c r="CL653" s="1848"/>
      <c r="CM653" s="1848"/>
      <c r="CN653" s="1848"/>
      <c r="CO653" s="1848"/>
      <c r="CP653" s="1848"/>
      <c r="CQ653" s="1848"/>
    </row>
    <row r="654" spans="2:95">
      <c r="B654" s="1"/>
      <c r="C654" s="1848"/>
      <c r="D654" s="1"/>
      <c r="E654" s="1"/>
      <c r="F654" s="1848"/>
      <c r="G654" s="1"/>
      <c r="H654" s="1848"/>
      <c r="I654" s="1848"/>
      <c r="J654" s="1"/>
      <c r="K654" s="1848"/>
      <c r="L654" s="1848"/>
      <c r="M654" s="1848"/>
      <c r="N654" s="1848"/>
      <c r="O654" s="1848"/>
      <c r="P654" s="1848"/>
      <c r="Q654" s="1848"/>
      <c r="R654" s="1848"/>
      <c r="S654" s="1848"/>
      <c r="T654" s="1848"/>
      <c r="U654" s="1848"/>
      <c r="V654" s="1848"/>
      <c r="W654" s="1848"/>
      <c r="X654" s="1848"/>
      <c r="Y654" s="1848"/>
      <c r="Z654" s="1848"/>
      <c r="AA654" s="1848"/>
      <c r="AB654" s="1848"/>
      <c r="AC654" s="1848"/>
      <c r="AD654" s="1848"/>
      <c r="AE654" s="1848"/>
      <c r="AF654" s="1848"/>
      <c r="AG654" s="1848"/>
      <c r="AH654" s="1848"/>
      <c r="AI654" s="1848"/>
      <c r="AJ654" s="1848"/>
      <c r="AK654" s="1848"/>
      <c r="AL654" s="1848"/>
      <c r="AM654" s="1848"/>
      <c r="AN654" s="1848"/>
      <c r="AO654" s="1848"/>
      <c r="AP654" s="1848"/>
      <c r="AQ654" s="1848"/>
      <c r="AR654" s="1848"/>
      <c r="AS654" s="1848"/>
      <c r="AT654" s="1848"/>
      <c r="AU654" s="1848"/>
      <c r="AV654" s="1848"/>
      <c r="AW654" s="1848"/>
      <c r="AX654" s="1848"/>
      <c r="AY654" s="1848"/>
      <c r="AZ654" s="1848"/>
      <c r="BA654" s="1848"/>
      <c r="BB654" s="1848"/>
      <c r="BC654" s="1848"/>
      <c r="BD654" s="1848"/>
      <c r="BE654" s="1848"/>
      <c r="BF654" s="1848"/>
      <c r="BG654" s="1848"/>
      <c r="BH654" s="1848"/>
      <c r="BI654" s="1848"/>
      <c r="BJ654" s="1848"/>
      <c r="BK654" s="1848"/>
      <c r="BL654" s="1848"/>
      <c r="BM654" s="1848"/>
      <c r="BN654" s="1848"/>
      <c r="BO654" s="1848"/>
      <c r="BP654" s="1848"/>
      <c r="BQ654" s="1848"/>
      <c r="BR654" s="1848"/>
      <c r="BS654" s="1848"/>
      <c r="BT654" s="1848"/>
      <c r="BU654" s="1848"/>
      <c r="BV654" s="1848"/>
      <c r="BW654" s="1848"/>
      <c r="BX654" s="1848"/>
      <c r="BY654" s="1848"/>
      <c r="BZ654" s="1848"/>
      <c r="CA654" s="1848"/>
      <c r="CB654" s="1848"/>
      <c r="CC654" s="1848"/>
      <c r="CD654" s="1848"/>
      <c r="CE654" s="1848"/>
      <c r="CF654" s="1848"/>
      <c r="CG654" s="1848"/>
      <c r="CH654" s="1848"/>
      <c r="CJ654" s="1848"/>
      <c r="CK654" s="1848"/>
      <c r="CL654" s="1848"/>
      <c r="CM654" s="1848"/>
      <c r="CN654" s="1848"/>
      <c r="CO654" s="1848"/>
      <c r="CP654" s="1848"/>
      <c r="CQ654" s="1848"/>
    </row>
    <row r="655" spans="2:95">
      <c r="B655" s="1"/>
      <c r="C655" s="1848"/>
      <c r="D655" s="1"/>
      <c r="E655" s="1"/>
      <c r="F655" s="1848"/>
      <c r="G655" s="1"/>
      <c r="H655" s="1848"/>
      <c r="I655" s="1848"/>
      <c r="J655" s="1"/>
      <c r="K655" s="1848"/>
      <c r="L655" s="1848"/>
      <c r="M655" s="1848"/>
      <c r="N655" s="1848"/>
      <c r="O655" s="1848"/>
      <c r="P655" s="1848"/>
      <c r="Q655" s="1848"/>
      <c r="R655" s="1848"/>
      <c r="S655" s="1848"/>
      <c r="T655" s="1848"/>
      <c r="U655" s="1848"/>
      <c r="V655" s="1848"/>
      <c r="W655" s="1848"/>
      <c r="X655" s="1848"/>
      <c r="Y655" s="1848"/>
      <c r="Z655" s="1848"/>
      <c r="AA655" s="1848"/>
      <c r="AB655" s="1848"/>
      <c r="AC655" s="1848"/>
      <c r="AD655" s="1848"/>
      <c r="AE655" s="1848"/>
      <c r="AF655" s="1848"/>
      <c r="AG655" s="1848"/>
      <c r="AH655" s="1848"/>
      <c r="AI655" s="1848"/>
      <c r="AJ655" s="1848"/>
      <c r="AK655" s="1848"/>
      <c r="AL655" s="1848"/>
      <c r="AM655" s="1848"/>
      <c r="AN655" s="1848"/>
      <c r="AO655" s="1848"/>
      <c r="AP655" s="1848"/>
      <c r="AQ655" s="1848"/>
      <c r="AR655" s="1848"/>
      <c r="AS655" s="1848"/>
      <c r="AT655" s="1848"/>
      <c r="AU655" s="1848"/>
      <c r="AV655" s="1848"/>
      <c r="AW655" s="1848"/>
      <c r="AX655" s="1848"/>
      <c r="AY655" s="1848"/>
      <c r="AZ655" s="1848"/>
      <c r="BA655" s="1848"/>
      <c r="BB655" s="1848"/>
      <c r="BC655" s="1848"/>
      <c r="BD655" s="1848"/>
      <c r="BE655" s="1848"/>
      <c r="BF655" s="1848"/>
      <c r="BG655" s="1848"/>
      <c r="BH655" s="1848"/>
      <c r="BI655" s="1848"/>
      <c r="BJ655" s="1848"/>
      <c r="BK655" s="1848"/>
      <c r="BL655" s="1848"/>
      <c r="BM655" s="1848"/>
      <c r="BN655" s="1848"/>
      <c r="BO655" s="1848"/>
      <c r="BP655" s="1848"/>
      <c r="BQ655" s="1848"/>
      <c r="BR655" s="1848"/>
      <c r="BS655" s="1848"/>
      <c r="BT655" s="1848"/>
      <c r="BU655" s="1848"/>
      <c r="BV655" s="1848"/>
      <c r="BW655" s="1848"/>
      <c r="BX655" s="1848"/>
      <c r="BY655" s="1848"/>
      <c r="BZ655" s="1848"/>
      <c r="CA655" s="1848"/>
      <c r="CB655" s="1848"/>
      <c r="CC655" s="1848"/>
      <c r="CD655" s="1848"/>
      <c r="CE655" s="1848"/>
      <c r="CF655" s="1848"/>
      <c r="CG655" s="1848"/>
      <c r="CH655" s="1848"/>
      <c r="CJ655" s="1848"/>
      <c r="CK655" s="1848"/>
      <c r="CL655" s="1848"/>
      <c r="CM655" s="1848"/>
      <c r="CN655" s="1848"/>
      <c r="CO655" s="1848"/>
      <c r="CP655" s="1848"/>
      <c r="CQ655" s="1848"/>
    </row>
    <row r="656" spans="2:95">
      <c r="B656" s="1"/>
      <c r="C656" s="1848"/>
      <c r="D656" s="1"/>
      <c r="E656" s="1"/>
      <c r="F656" s="1848"/>
      <c r="G656" s="1"/>
      <c r="H656" s="1848"/>
      <c r="I656" s="1848"/>
      <c r="J656" s="1"/>
      <c r="K656" s="1848"/>
      <c r="L656" s="1848"/>
      <c r="M656" s="1848"/>
      <c r="N656" s="1848"/>
      <c r="O656" s="1848"/>
      <c r="P656" s="1848"/>
      <c r="Q656" s="1848"/>
      <c r="R656" s="1848"/>
      <c r="S656" s="1848"/>
      <c r="T656" s="1848"/>
      <c r="U656" s="1848"/>
      <c r="V656" s="1848"/>
      <c r="W656" s="1848"/>
      <c r="X656" s="1848"/>
      <c r="Y656" s="1848"/>
      <c r="Z656" s="1848"/>
      <c r="AA656" s="1848"/>
      <c r="AB656" s="1848"/>
      <c r="AC656" s="1848"/>
      <c r="AD656" s="1848"/>
      <c r="AE656" s="1848"/>
      <c r="AF656" s="1848"/>
      <c r="AG656" s="1848"/>
      <c r="AH656" s="1848"/>
      <c r="AI656" s="1848"/>
      <c r="AJ656" s="1848"/>
      <c r="AK656" s="1848"/>
      <c r="AL656" s="1848"/>
      <c r="AM656" s="1848"/>
      <c r="AN656" s="1848"/>
      <c r="AO656" s="1848"/>
      <c r="AP656" s="1848"/>
      <c r="AQ656" s="1848"/>
      <c r="AR656" s="1848"/>
      <c r="AS656" s="1848"/>
      <c r="AT656" s="1848"/>
      <c r="AU656" s="1848"/>
      <c r="AV656" s="1848"/>
      <c r="AW656" s="1848"/>
      <c r="AX656" s="1848"/>
      <c r="AY656" s="1848"/>
      <c r="AZ656" s="1848"/>
      <c r="BA656" s="1848"/>
      <c r="BB656" s="1848"/>
      <c r="BC656" s="1848"/>
      <c r="BD656" s="1848"/>
      <c r="BE656" s="1848"/>
      <c r="BF656" s="1848"/>
      <c r="BG656" s="1848"/>
      <c r="BH656" s="1848"/>
      <c r="BI656" s="1848"/>
      <c r="BJ656" s="1848"/>
      <c r="BK656" s="1848"/>
      <c r="BL656" s="1848"/>
      <c r="BM656" s="1848"/>
      <c r="BN656" s="1848"/>
      <c r="BO656" s="1848"/>
      <c r="BP656" s="1848"/>
      <c r="BQ656" s="1848"/>
      <c r="BR656" s="1848"/>
      <c r="BS656" s="1848"/>
      <c r="BT656" s="1848"/>
      <c r="BU656" s="1848"/>
      <c r="BV656" s="1848"/>
      <c r="BW656" s="1848"/>
      <c r="BX656" s="1848"/>
      <c r="BY656" s="1848"/>
      <c r="BZ656" s="1848"/>
      <c r="CA656" s="1848"/>
      <c r="CB656" s="1848"/>
      <c r="CC656" s="1848"/>
      <c r="CD656" s="1848"/>
      <c r="CE656" s="1848"/>
      <c r="CF656" s="1848"/>
      <c r="CG656" s="1848"/>
      <c r="CH656" s="1848"/>
      <c r="CJ656" s="1848"/>
      <c r="CK656" s="1848"/>
      <c r="CL656" s="1848"/>
      <c r="CM656" s="1848"/>
      <c r="CN656" s="1848"/>
      <c r="CO656" s="1848"/>
      <c r="CP656" s="1848"/>
      <c r="CQ656" s="1848"/>
    </row>
    <row r="657" spans="2:95">
      <c r="B657" s="1"/>
      <c r="C657" s="1848"/>
      <c r="D657" s="1"/>
      <c r="E657" s="1"/>
      <c r="F657" s="1848"/>
      <c r="G657" s="1"/>
      <c r="H657" s="1848"/>
      <c r="I657" s="1848"/>
      <c r="J657" s="1"/>
      <c r="K657" s="1848"/>
      <c r="L657" s="1848"/>
      <c r="M657" s="1848"/>
      <c r="N657" s="1848"/>
      <c r="O657" s="1848"/>
      <c r="P657" s="1848"/>
      <c r="Q657" s="1848"/>
      <c r="R657" s="1848"/>
      <c r="S657" s="1848"/>
      <c r="T657" s="1848"/>
      <c r="U657" s="1848"/>
      <c r="V657" s="1848"/>
      <c r="W657" s="1848"/>
      <c r="X657" s="1848"/>
      <c r="Y657" s="1848"/>
      <c r="Z657" s="1848"/>
      <c r="AA657" s="1848"/>
      <c r="AB657" s="1848"/>
      <c r="AC657" s="1848"/>
      <c r="AD657" s="1848"/>
      <c r="AE657" s="1848"/>
      <c r="AF657" s="1848"/>
      <c r="AG657" s="1848"/>
      <c r="AH657" s="1848"/>
      <c r="AI657" s="1848"/>
      <c r="AJ657" s="1848"/>
      <c r="AK657" s="1848"/>
      <c r="AL657" s="1848"/>
      <c r="AM657" s="1848"/>
      <c r="AN657" s="1848"/>
      <c r="AO657" s="1848"/>
      <c r="AP657" s="1848"/>
      <c r="AQ657" s="1848"/>
      <c r="AR657" s="1848"/>
      <c r="AS657" s="1848"/>
      <c r="AT657" s="1848"/>
      <c r="AU657" s="1848"/>
      <c r="AV657" s="1848"/>
      <c r="AW657" s="1848"/>
      <c r="AX657" s="1848"/>
      <c r="AY657" s="1848"/>
      <c r="AZ657" s="1848"/>
      <c r="BA657" s="1848"/>
      <c r="BB657" s="1848"/>
      <c r="BC657" s="1848"/>
      <c r="BD657" s="1848"/>
      <c r="BE657" s="1848"/>
      <c r="BF657" s="1848"/>
      <c r="BG657" s="1848"/>
      <c r="BH657" s="1848"/>
      <c r="BI657" s="1848"/>
      <c r="BJ657" s="1848"/>
      <c r="BK657" s="1848"/>
      <c r="BL657" s="1848"/>
      <c r="BM657" s="1848"/>
      <c r="BN657" s="1848"/>
      <c r="BO657" s="1848"/>
      <c r="BP657" s="1848"/>
      <c r="BQ657" s="1848"/>
      <c r="BR657" s="1848"/>
      <c r="BS657" s="1848"/>
      <c r="BT657" s="1848"/>
      <c r="BU657" s="1848"/>
      <c r="BV657" s="1848"/>
      <c r="BW657" s="1848"/>
      <c r="BX657" s="1848"/>
      <c r="BY657" s="1848"/>
      <c r="BZ657" s="1848"/>
      <c r="CA657" s="1848"/>
      <c r="CB657" s="1848"/>
      <c r="CC657" s="1848"/>
      <c r="CD657" s="1848"/>
      <c r="CE657" s="1848"/>
      <c r="CF657" s="1848"/>
      <c r="CG657" s="1848"/>
      <c r="CH657" s="1848"/>
      <c r="CJ657" s="1848"/>
      <c r="CK657" s="1848"/>
      <c r="CL657" s="1848"/>
      <c r="CM657" s="1848"/>
      <c r="CN657" s="1848"/>
      <c r="CO657" s="1848"/>
      <c r="CP657" s="1848"/>
      <c r="CQ657" s="1848"/>
    </row>
    <row r="658" spans="2:95">
      <c r="B658" s="1"/>
      <c r="C658" s="1848"/>
      <c r="D658" s="1"/>
      <c r="E658" s="1"/>
      <c r="F658" s="1848"/>
      <c r="G658" s="1"/>
      <c r="H658" s="1848"/>
      <c r="I658" s="1848"/>
      <c r="J658" s="1"/>
      <c r="K658" s="1848"/>
      <c r="L658" s="1848"/>
      <c r="M658" s="1848"/>
      <c r="N658" s="1848"/>
      <c r="O658" s="1848"/>
      <c r="P658" s="1848"/>
      <c r="Q658" s="1848"/>
      <c r="R658" s="1848"/>
      <c r="S658" s="1848"/>
      <c r="T658" s="1848"/>
      <c r="U658" s="1848"/>
      <c r="V658" s="1848"/>
      <c r="W658" s="1848"/>
      <c r="X658" s="1848"/>
      <c r="Y658" s="1848"/>
      <c r="Z658" s="1848"/>
      <c r="AA658" s="1848"/>
      <c r="AB658" s="1848"/>
      <c r="AC658" s="1848"/>
      <c r="AD658" s="1848"/>
      <c r="AE658" s="1848"/>
      <c r="AF658" s="1848"/>
      <c r="AG658" s="1848"/>
      <c r="AH658" s="1848"/>
      <c r="AI658" s="1848"/>
      <c r="AJ658" s="1848"/>
      <c r="AK658" s="1848"/>
      <c r="AL658" s="1848"/>
      <c r="AM658" s="1848"/>
      <c r="AN658" s="1848"/>
      <c r="AO658" s="1848"/>
      <c r="AP658" s="1848"/>
      <c r="AQ658" s="1848"/>
      <c r="AR658" s="1848"/>
      <c r="AS658" s="1848"/>
      <c r="AT658" s="1848"/>
      <c r="AU658" s="1848"/>
      <c r="AV658" s="1848"/>
      <c r="AW658" s="1848"/>
      <c r="AX658" s="1848"/>
      <c r="AY658" s="1848"/>
      <c r="AZ658" s="1848"/>
      <c r="BA658" s="1848"/>
      <c r="BB658" s="1848"/>
      <c r="BC658" s="1848"/>
      <c r="BD658" s="1848"/>
      <c r="BE658" s="1848"/>
      <c r="BF658" s="1848"/>
      <c r="BG658" s="1848"/>
      <c r="BH658" s="1848"/>
      <c r="BI658" s="1848"/>
      <c r="BJ658" s="1848"/>
      <c r="BK658" s="1848"/>
      <c r="BL658" s="1848"/>
      <c r="BM658" s="1848"/>
      <c r="BN658" s="1848"/>
      <c r="BO658" s="1848"/>
      <c r="BP658" s="1848"/>
      <c r="BQ658" s="1848"/>
      <c r="BR658" s="1848"/>
      <c r="BS658" s="1848"/>
      <c r="BT658" s="1848"/>
      <c r="BU658" s="1848"/>
      <c r="BV658" s="1848"/>
      <c r="BW658" s="1848"/>
      <c r="BX658" s="1848"/>
      <c r="BY658" s="1848"/>
      <c r="BZ658" s="1848"/>
      <c r="CA658" s="1848"/>
      <c r="CB658" s="1848"/>
      <c r="CC658" s="1848"/>
      <c r="CD658" s="1848"/>
      <c r="CE658" s="1848"/>
      <c r="CF658" s="1848"/>
      <c r="CG658" s="1848"/>
      <c r="CH658" s="1848"/>
      <c r="CJ658" s="1848"/>
      <c r="CK658" s="1848"/>
      <c r="CL658" s="1848"/>
      <c r="CM658" s="1848"/>
      <c r="CN658" s="1848"/>
      <c r="CO658" s="1848"/>
      <c r="CP658" s="1848"/>
      <c r="CQ658" s="1848"/>
    </row>
    <row r="659" spans="2:95">
      <c r="B659" s="1"/>
      <c r="C659" s="1848"/>
      <c r="D659" s="1"/>
      <c r="E659" s="1"/>
      <c r="F659" s="1848"/>
      <c r="G659" s="1"/>
      <c r="H659" s="1848"/>
      <c r="I659" s="1848"/>
      <c r="J659" s="1"/>
      <c r="K659" s="1848"/>
      <c r="L659" s="1848"/>
      <c r="M659" s="1848"/>
      <c r="N659" s="1848"/>
      <c r="O659" s="1848"/>
      <c r="P659" s="1848"/>
      <c r="Q659" s="1848"/>
      <c r="R659" s="1848"/>
      <c r="S659" s="1848"/>
      <c r="T659" s="1848"/>
      <c r="U659" s="1848"/>
      <c r="V659" s="1848"/>
      <c r="W659" s="1848"/>
      <c r="X659" s="1848"/>
      <c r="Y659" s="1848"/>
      <c r="Z659" s="1848"/>
      <c r="AA659" s="1848"/>
      <c r="AB659" s="1848"/>
      <c r="AC659" s="1848"/>
      <c r="AD659" s="1848"/>
      <c r="AE659" s="1848"/>
      <c r="AF659" s="1848"/>
      <c r="AG659" s="1848"/>
      <c r="AH659" s="1848"/>
      <c r="AI659" s="1848"/>
      <c r="AJ659" s="1848"/>
      <c r="AK659" s="1848"/>
      <c r="AL659" s="1848"/>
      <c r="AM659" s="1848"/>
      <c r="AN659" s="1848"/>
      <c r="AO659" s="1848"/>
      <c r="AP659" s="1848"/>
      <c r="AQ659" s="1848"/>
      <c r="AR659" s="1848"/>
      <c r="AS659" s="1848"/>
      <c r="AT659" s="1848"/>
      <c r="AU659" s="1848"/>
      <c r="AV659" s="1848"/>
      <c r="AW659" s="1848"/>
      <c r="AX659" s="1848"/>
      <c r="AY659" s="1848"/>
      <c r="AZ659" s="1848"/>
      <c r="BA659" s="1848"/>
      <c r="BB659" s="1848"/>
      <c r="BC659" s="1848"/>
      <c r="BD659" s="1848"/>
      <c r="BE659" s="1848"/>
      <c r="BF659" s="1848"/>
      <c r="BG659" s="1848"/>
      <c r="BH659" s="1848"/>
      <c r="BI659" s="1848"/>
      <c r="BJ659" s="1848"/>
      <c r="BK659" s="1848"/>
      <c r="BL659" s="1848"/>
      <c r="BM659" s="1848"/>
      <c r="BN659" s="1848"/>
      <c r="BO659" s="1848"/>
      <c r="BP659" s="1848"/>
      <c r="BQ659" s="1848"/>
      <c r="BR659" s="1848"/>
      <c r="BS659" s="1848"/>
      <c r="BT659" s="1848"/>
      <c r="BU659" s="1848"/>
      <c r="BV659" s="1848"/>
      <c r="BW659" s="1848"/>
      <c r="BX659" s="1848"/>
      <c r="BY659" s="1848"/>
      <c r="BZ659" s="1848"/>
      <c r="CA659" s="1848"/>
      <c r="CB659" s="1848"/>
      <c r="CC659" s="1848"/>
      <c r="CD659" s="1848"/>
      <c r="CE659" s="1848"/>
      <c r="CF659" s="1848"/>
      <c r="CG659" s="1848"/>
      <c r="CH659" s="1848"/>
      <c r="CJ659" s="1848"/>
      <c r="CK659" s="1848"/>
      <c r="CL659" s="1848"/>
      <c r="CM659" s="1848"/>
      <c r="CN659" s="1848"/>
      <c r="CO659" s="1848"/>
      <c r="CP659" s="1848"/>
      <c r="CQ659" s="1848"/>
    </row>
    <row r="660" spans="2:95">
      <c r="B660" s="1"/>
      <c r="C660" s="1848"/>
      <c r="D660" s="1"/>
      <c r="E660" s="1"/>
      <c r="F660" s="1848"/>
      <c r="G660" s="1"/>
      <c r="H660" s="1848"/>
      <c r="I660" s="1848"/>
      <c r="J660" s="1"/>
      <c r="K660" s="1848"/>
      <c r="L660" s="1848"/>
      <c r="M660" s="1848"/>
      <c r="N660" s="1848"/>
      <c r="O660" s="1848"/>
      <c r="P660" s="1848"/>
      <c r="Q660" s="1848"/>
      <c r="R660" s="1848"/>
      <c r="S660" s="1848"/>
      <c r="T660" s="1848"/>
      <c r="U660" s="1848"/>
      <c r="V660" s="1848"/>
      <c r="W660" s="1848"/>
      <c r="X660" s="1848"/>
      <c r="Y660" s="1848"/>
      <c r="Z660" s="1848"/>
      <c r="AA660" s="1848"/>
      <c r="AB660" s="1848"/>
      <c r="AC660" s="1848"/>
      <c r="AD660" s="1848"/>
      <c r="AE660" s="1848"/>
      <c r="AF660" s="1848"/>
      <c r="AG660" s="1848"/>
      <c r="AH660" s="1848"/>
      <c r="AI660" s="1848"/>
      <c r="AJ660" s="1848"/>
      <c r="AK660" s="1848"/>
      <c r="AL660" s="1848"/>
      <c r="AM660" s="1848"/>
      <c r="AN660" s="1848"/>
      <c r="AO660" s="1848"/>
      <c r="AP660" s="1848"/>
      <c r="AQ660" s="1848"/>
      <c r="AR660" s="1848"/>
      <c r="AS660" s="1848"/>
      <c r="AT660" s="1848"/>
      <c r="AU660" s="1848"/>
      <c r="AV660" s="1848"/>
      <c r="AW660" s="1848"/>
      <c r="AX660" s="1848"/>
      <c r="AY660" s="1848"/>
      <c r="AZ660" s="1848"/>
      <c r="BA660" s="1848"/>
      <c r="BB660" s="1848"/>
      <c r="BC660" s="1848"/>
      <c r="BD660" s="1848"/>
      <c r="BE660" s="1848"/>
      <c r="BF660" s="1848"/>
      <c r="BG660" s="1848"/>
      <c r="BH660" s="1848"/>
      <c r="BI660" s="1848"/>
      <c r="BJ660" s="1848"/>
      <c r="BK660" s="1848"/>
      <c r="BL660" s="1848"/>
      <c r="BM660" s="1848"/>
      <c r="BN660" s="1848"/>
      <c r="BO660" s="1848"/>
      <c r="BP660" s="1848"/>
      <c r="BQ660" s="1848"/>
      <c r="BR660" s="1848"/>
      <c r="BS660" s="1848"/>
      <c r="BT660" s="1848"/>
      <c r="BU660" s="1848"/>
      <c r="BV660" s="1848"/>
      <c r="BW660" s="1848"/>
      <c r="BX660" s="1848"/>
      <c r="BY660" s="1848"/>
      <c r="BZ660" s="1848"/>
      <c r="CA660" s="1848"/>
      <c r="CB660" s="1848"/>
      <c r="CC660" s="1848"/>
      <c r="CD660" s="1848"/>
      <c r="CE660" s="1848"/>
      <c r="CF660" s="1848"/>
      <c r="CG660" s="1848"/>
      <c r="CH660" s="1848"/>
      <c r="CJ660" s="1848"/>
      <c r="CK660" s="1848"/>
      <c r="CL660" s="1848"/>
      <c r="CM660" s="1848"/>
      <c r="CN660" s="1848"/>
      <c r="CO660" s="1848"/>
      <c r="CP660" s="1848"/>
      <c r="CQ660" s="1848"/>
    </row>
    <row r="661" spans="2:95">
      <c r="B661" s="1"/>
      <c r="C661" s="1848"/>
      <c r="D661" s="1"/>
      <c r="E661" s="1"/>
      <c r="F661" s="1848"/>
      <c r="G661" s="1"/>
      <c r="H661" s="1848"/>
      <c r="I661" s="1848"/>
      <c r="J661" s="1"/>
      <c r="K661" s="1848"/>
      <c r="L661" s="1848"/>
      <c r="M661" s="1848"/>
      <c r="N661" s="1848"/>
      <c r="O661" s="1848"/>
      <c r="P661" s="1848"/>
      <c r="Q661" s="1848"/>
      <c r="R661" s="1848"/>
      <c r="S661" s="1848"/>
      <c r="T661" s="1848"/>
      <c r="U661" s="1848"/>
      <c r="V661" s="1848"/>
      <c r="W661" s="1848"/>
      <c r="X661" s="1848"/>
      <c r="Y661" s="1848"/>
      <c r="Z661" s="1848"/>
      <c r="AA661" s="1848"/>
      <c r="AB661" s="1848"/>
      <c r="AC661" s="1848"/>
      <c r="AD661" s="1848"/>
      <c r="AE661" s="1848"/>
      <c r="AF661" s="1848"/>
      <c r="AG661" s="1848"/>
      <c r="AH661" s="1848"/>
      <c r="AI661" s="1848"/>
      <c r="AJ661" s="1848"/>
      <c r="AK661" s="1848"/>
      <c r="AL661" s="1848"/>
      <c r="AM661" s="1848"/>
      <c r="AN661" s="1848"/>
      <c r="AO661" s="1848"/>
      <c r="AP661" s="1848"/>
      <c r="AQ661" s="1848"/>
      <c r="AR661" s="1848"/>
      <c r="AS661" s="1848"/>
      <c r="AT661" s="1848"/>
      <c r="AU661" s="1848"/>
      <c r="AV661" s="1848"/>
      <c r="AW661" s="1848"/>
      <c r="AX661" s="1848"/>
      <c r="AY661" s="1848"/>
      <c r="AZ661" s="1848"/>
      <c r="BA661" s="1848"/>
      <c r="BB661" s="1848"/>
      <c r="BC661" s="1848"/>
      <c r="BD661" s="1848"/>
      <c r="BE661" s="1848"/>
      <c r="BF661" s="1848"/>
      <c r="BG661" s="1848"/>
      <c r="BH661" s="1848"/>
      <c r="BI661" s="1848"/>
      <c r="BJ661" s="1848"/>
      <c r="BK661" s="1848"/>
      <c r="BL661" s="1848"/>
      <c r="BM661" s="1848"/>
      <c r="BN661" s="1848"/>
      <c r="BO661" s="1848"/>
      <c r="BP661" s="1848"/>
      <c r="BQ661" s="1848"/>
      <c r="BR661" s="1848"/>
      <c r="BS661" s="1848"/>
      <c r="BT661" s="1848"/>
      <c r="BU661" s="1848"/>
      <c r="BV661" s="1848"/>
      <c r="BW661" s="1848"/>
      <c r="BX661" s="1848"/>
      <c r="BY661" s="1848"/>
      <c r="BZ661" s="1848"/>
      <c r="CA661" s="1848"/>
      <c r="CB661" s="1848"/>
      <c r="CC661" s="1848"/>
      <c r="CD661" s="1848"/>
      <c r="CE661" s="1848"/>
      <c r="CF661" s="1848"/>
      <c r="CG661" s="1848"/>
      <c r="CH661" s="1848"/>
      <c r="CJ661" s="1848"/>
      <c r="CK661" s="1848"/>
      <c r="CL661" s="1848"/>
      <c r="CM661" s="1848"/>
      <c r="CN661" s="1848"/>
      <c r="CO661" s="1848"/>
      <c r="CP661" s="1848"/>
      <c r="CQ661" s="1848"/>
    </row>
    <row r="662" spans="2:95">
      <c r="B662" s="1"/>
      <c r="C662" s="1848"/>
      <c r="D662" s="1"/>
      <c r="E662" s="1"/>
      <c r="F662" s="1848"/>
      <c r="G662" s="1"/>
      <c r="H662" s="1848"/>
      <c r="I662" s="1848"/>
      <c r="J662" s="1"/>
      <c r="K662" s="1848"/>
      <c r="L662" s="1848"/>
      <c r="M662" s="1848"/>
      <c r="N662" s="1848"/>
      <c r="O662" s="1848"/>
      <c r="P662" s="1848"/>
      <c r="Q662" s="1848"/>
      <c r="R662" s="1848"/>
      <c r="S662" s="1848"/>
      <c r="T662" s="1848"/>
      <c r="U662" s="1848"/>
      <c r="V662" s="1848"/>
      <c r="W662" s="1848"/>
      <c r="X662" s="1848"/>
      <c r="Y662" s="1848"/>
      <c r="Z662" s="1848"/>
      <c r="AA662" s="1848"/>
      <c r="AB662" s="1848"/>
      <c r="AC662" s="1848"/>
      <c r="AD662" s="1848"/>
      <c r="AE662" s="1848"/>
      <c r="AF662" s="1848"/>
      <c r="AG662" s="1848"/>
      <c r="AH662" s="1848"/>
      <c r="AI662" s="1848"/>
      <c r="AJ662" s="1848"/>
      <c r="AK662" s="1848"/>
      <c r="AL662" s="1848"/>
      <c r="AM662" s="1848"/>
      <c r="AN662" s="1848"/>
      <c r="AO662" s="1848"/>
      <c r="AP662" s="1848"/>
      <c r="AQ662" s="1848"/>
      <c r="AR662" s="1848"/>
      <c r="AS662" s="1848"/>
      <c r="AT662" s="1848"/>
      <c r="AU662" s="1848"/>
      <c r="AV662" s="1848"/>
      <c r="AW662" s="1848"/>
      <c r="AX662" s="1848"/>
      <c r="AY662" s="1848"/>
      <c r="AZ662" s="1848"/>
      <c r="BA662" s="1848"/>
      <c r="BB662" s="1848"/>
      <c r="BC662" s="1848"/>
      <c r="BD662" s="1848"/>
      <c r="BE662" s="1848"/>
      <c r="BF662" s="1848"/>
      <c r="BG662" s="1848"/>
      <c r="BH662" s="1848"/>
      <c r="BI662" s="1848"/>
      <c r="BJ662" s="1848"/>
      <c r="BK662" s="1848"/>
      <c r="BL662" s="1848"/>
      <c r="BM662" s="1848"/>
      <c r="BN662" s="1848"/>
      <c r="BO662" s="1848"/>
      <c r="BP662" s="1848"/>
      <c r="BQ662" s="1848"/>
      <c r="BR662" s="1848"/>
      <c r="BS662" s="1848"/>
      <c r="BT662" s="1848"/>
      <c r="BU662" s="1848"/>
      <c r="BV662" s="1848"/>
      <c r="BW662" s="1848"/>
      <c r="BX662" s="1848"/>
      <c r="BY662" s="1848"/>
      <c r="BZ662" s="1848"/>
      <c r="CA662" s="1848"/>
      <c r="CB662" s="1848"/>
      <c r="CC662" s="1848"/>
      <c r="CD662" s="1848"/>
      <c r="CE662" s="1848"/>
      <c r="CF662" s="1848"/>
      <c r="CG662" s="1848"/>
      <c r="CH662" s="1848"/>
      <c r="CJ662" s="1848"/>
      <c r="CK662" s="1848"/>
      <c r="CL662" s="1848"/>
      <c r="CM662" s="1848"/>
      <c r="CN662" s="1848"/>
      <c r="CO662" s="1848"/>
      <c r="CP662" s="1848"/>
      <c r="CQ662" s="1848"/>
    </row>
    <row r="663" spans="2:95">
      <c r="B663" s="1"/>
      <c r="C663" s="1848"/>
      <c r="D663" s="1"/>
      <c r="E663" s="1"/>
      <c r="F663" s="1848"/>
      <c r="G663" s="1"/>
      <c r="H663" s="1848"/>
      <c r="I663" s="1848"/>
      <c r="J663" s="1"/>
      <c r="K663" s="1848"/>
      <c r="L663" s="1848"/>
      <c r="M663" s="1848"/>
      <c r="N663" s="1848"/>
      <c r="O663" s="1848"/>
      <c r="P663" s="1848"/>
      <c r="Q663" s="1848"/>
      <c r="R663" s="1848"/>
      <c r="S663" s="1848"/>
      <c r="T663" s="1848"/>
      <c r="U663" s="1848"/>
      <c r="V663" s="1848"/>
      <c r="W663" s="1848"/>
      <c r="X663" s="1848"/>
      <c r="Y663" s="1848"/>
      <c r="Z663" s="1848"/>
      <c r="AA663" s="1848"/>
      <c r="AB663" s="1848"/>
      <c r="AC663" s="1848"/>
      <c r="AD663" s="1848"/>
      <c r="AE663" s="1848"/>
      <c r="AF663" s="1848"/>
      <c r="AG663" s="1848"/>
      <c r="AH663" s="1848"/>
      <c r="AI663" s="1848"/>
      <c r="AJ663" s="1848"/>
      <c r="AK663" s="1848"/>
      <c r="AL663" s="1848"/>
      <c r="AM663" s="1848"/>
      <c r="AN663" s="1848"/>
      <c r="AO663" s="1848"/>
      <c r="AP663" s="1848"/>
      <c r="AQ663" s="1848"/>
      <c r="AR663" s="1848"/>
      <c r="AS663" s="1848"/>
      <c r="AT663" s="1848"/>
      <c r="AU663" s="1848"/>
      <c r="AV663" s="1848"/>
      <c r="AW663" s="1848"/>
      <c r="AX663" s="1848"/>
      <c r="AY663" s="1848"/>
      <c r="AZ663" s="1848"/>
      <c r="BA663" s="1848"/>
      <c r="BB663" s="1848"/>
      <c r="BC663" s="1848"/>
      <c r="BD663" s="1848"/>
      <c r="BE663" s="1848"/>
      <c r="BF663" s="1848"/>
      <c r="BG663" s="1848"/>
      <c r="BH663" s="1848"/>
      <c r="BI663" s="1848"/>
      <c r="BJ663" s="1848"/>
      <c r="BK663" s="1848"/>
      <c r="BL663" s="1848"/>
      <c r="BM663" s="1848"/>
      <c r="BN663" s="1848"/>
      <c r="BO663" s="1848"/>
      <c r="BP663" s="1848"/>
      <c r="BQ663" s="1848"/>
      <c r="BR663" s="1848"/>
      <c r="BS663" s="1848"/>
      <c r="BT663" s="1848"/>
      <c r="BU663" s="1848"/>
      <c r="BV663" s="1848"/>
      <c r="BW663" s="1848"/>
      <c r="BX663" s="1848"/>
      <c r="BY663" s="1848"/>
      <c r="BZ663" s="1848"/>
      <c r="CA663" s="1848"/>
      <c r="CB663" s="1848"/>
      <c r="CC663" s="1848"/>
      <c r="CD663" s="1848"/>
      <c r="CE663" s="1848"/>
      <c r="CF663" s="1848"/>
      <c r="CG663" s="1848"/>
      <c r="CH663" s="1848"/>
      <c r="CJ663" s="1848"/>
      <c r="CK663" s="1848"/>
      <c r="CL663" s="1848"/>
      <c r="CM663" s="1848"/>
      <c r="CN663" s="1848"/>
      <c r="CO663" s="1848"/>
      <c r="CP663" s="1848"/>
      <c r="CQ663" s="1848"/>
    </row>
    <row r="664" spans="2:95">
      <c r="B664" s="1"/>
      <c r="C664" s="1848"/>
      <c r="D664" s="1"/>
      <c r="E664" s="1"/>
      <c r="F664" s="1848"/>
      <c r="G664" s="1"/>
      <c r="H664" s="1848"/>
      <c r="I664" s="1848"/>
      <c r="J664" s="1"/>
      <c r="K664" s="1848"/>
      <c r="L664" s="1848"/>
      <c r="M664" s="1848"/>
      <c r="N664" s="1848"/>
      <c r="O664" s="1848"/>
      <c r="P664" s="1848"/>
      <c r="Q664" s="1848"/>
      <c r="R664" s="1848"/>
      <c r="S664" s="1848"/>
      <c r="T664" s="1848"/>
      <c r="U664" s="1848"/>
      <c r="V664" s="1848"/>
      <c r="W664" s="1848"/>
      <c r="X664" s="1848"/>
      <c r="Y664" s="1848"/>
      <c r="Z664" s="1848"/>
      <c r="AA664" s="1848"/>
      <c r="AB664" s="1848"/>
      <c r="AC664" s="1848"/>
      <c r="AD664" s="1848"/>
      <c r="AE664" s="1848"/>
      <c r="AF664" s="1848"/>
      <c r="AG664" s="1848"/>
      <c r="AH664" s="1848"/>
      <c r="AI664" s="1848"/>
      <c r="AJ664" s="1848"/>
      <c r="AK664" s="1848"/>
      <c r="AL664" s="1848"/>
      <c r="AM664" s="1848"/>
      <c r="AN664" s="1848"/>
      <c r="AO664" s="1848"/>
      <c r="AP664" s="1848"/>
      <c r="AQ664" s="1848"/>
      <c r="AR664" s="1848"/>
      <c r="AS664" s="1848"/>
      <c r="AT664" s="1848"/>
      <c r="AU664" s="1848"/>
      <c r="AV664" s="1848"/>
      <c r="AW664" s="1848"/>
      <c r="AX664" s="1848"/>
      <c r="AY664" s="1848"/>
      <c r="AZ664" s="1848"/>
      <c r="BA664" s="1848"/>
      <c r="BB664" s="1848"/>
      <c r="BC664" s="1848"/>
      <c r="BD664" s="1848"/>
      <c r="BE664" s="1848"/>
      <c r="BF664" s="1848"/>
      <c r="BG664" s="1848"/>
      <c r="BH664" s="1848"/>
      <c r="BI664" s="1848"/>
      <c r="BJ664" s="1848"/>
      <c r="BK664" s="1848"/>
      <c r="BL664" s="1848"/>
      <c r="BM664" s="1848"/>
      <c r="BN664" s="1848"/>
      <c r="BO664" s="1848"/>
      <c r="BP664" s="1848"/>
      <c r="BQ664" s="1848"/>
      <c r="BR664" s="1848"/>
      <c r="BS664" s="1848"/>
      <c r="BT664" s="1848"/>
      <c r="BU664" s="1848"/>
      <c r="BV664" s="1848"/>
      <c r="BW664" s="1848"/>
      <c r="BX664" s="1848"/>
      <c r="BY664" s="1848"/>
      <c r="BZ664" s="1848"/>
      <c r="CA664" s="1848"/>
      <c r="CB664" s="1848"/>
      <c r="CC664" s="1848"/>
      <c r="CD664" s="1848"/>
      <c r="CE664" s="1848"/>
      <c r="CF664" s="1848"/>
      <c r="CG664" s="1848"/>
      <c r="CH664" s="1848"/>
      <c r="CJ664" s="1848"/>
      <c r="CK664" s="1848"/>
      <c r="CL664" s="1848"/>
      <c r="CM664" s="1848"/>
      <c r="CN664" s="1848"/>
      <c r="CO664" s="1848"/>
      <c r="CP664" s="1848"/>
      <c r="CQ664" s="1848"/>
    </row>
    <row r="665" spans="2:95">
      <c r="B665" s="1"/>
      <c r="C665" s="1848"/>
      <c r="D665" s="1"/>
      <c r="E665" s="1"/>
      <c r="F665" s="1848"/>
      <c r="G665" s="1"/>
      <c r="H665" s="1848"/>
      <c r="I665" s="1848"/>
      <c r="J665" s="1"/>
      <c r="K665" s="1848"/>
      <c r="L665" s="1848"/>
      <c r="M665" s="1848"/>
      <c r="N665" s="1848"/>
      <c r="O665" s="1848"/>
      <c r="P665" s="1848"/>
      <c r="Q665" s="1848"/>
      <c r="R665" s="1848"/>
      <c r="S665" s="1848"/>
      <c r="T665" s="1848"/>
      <c r="U665" s="1848"/>
      <c r="V665" s="1848"/>
      <c r="W665" s="1848"/>
      <c r="X665" s="1848"/>
      <c r="Y665" s="1848"/>
      <c r="Z665" s="1848"/>
      <c r="AA665" s="1848"/>
      <c r="AB665" s="1848"/>
      <c r="AC665" s="1848"/>
      <c r="AD665" s="1848"/>
      <c r="AE665" s="1848"/>
      <c r="AF665" s="1848"/>
      <c r="AG665" s="1848"/>
      <c r="AH665" s="1848"/>
      <c r="AI665" s="1848"/>
      <c r="AJ665" s="1848"/>
      <c r="AK665" s="1848"/>
      <c r="AL665" s="1848"/>
      <c r="AM665" s="1848"/>
      <c r="AN665" s="1848"/>
      <c r="AO665" s="1848"/>
      <c r="AP665" s="1848"/>
      <c r="AQ665" s="1848"/>
      <c r="AR665" s="1848"/>
      <c r="AS665" s="1848"/>
      <c r="AT665" s="1848"/>
      <c r="AU665" s="1848"/>
      <c r="AV665" s="1848"/>
      <c r="AW665" s="1848"/>
      <c r="AX665" s="1848"/>
      <c r="AY665" s="1848"/>
      <c r="AZ665" s="1848"/>
      <c r="BA665" s="1848"/>
      <c r="BB665" s="1848"/>
      <c r="BC665" s="1848"/>
      <c r="BD665" s="1848"/>
      <c r="BE665" s="1848"/>
      <c r="BF665" s="1848"/>
      <c r="BG665" s="1848"/>
      <c r="BH665" s="1848"/>
      <c r="BI665" s="1848"/>
      <c r="BJ665" s="1848"/>
      <c r="BK665" s="1848"/>
      <c r="BL665" s="1848"/>
      <c r="BM665" s="1848"/>
      <c r="BN665" s="1848"/>
      <c r="BO665" s="1848"/>
      <c r="BP665" s="1848"/>
      <c r="BQ665" s="1848"/>
      <c r="BR665" s="1848"/>
      <c r="BS665" s="1848"/>
      <c r="BT665" s="1848"/>
      <c r="BU665" s="1848"/>
      <c r="BV665" s="1848"/>
      <c r="BW665" s="1848"/>
      <c r="BX665" s="1848"/>
      <c r="BY665" s="1848"/>
      <c r="BZ665" s="1848"/>
      <c r="CA665" s="1848"/>
      <c r="CB665" s="1848"/>
      <c r="CC665" s="1848"/>
      <c r="CD665" s="1848"/>
      <c r="CE665" s="1848"/>
      <c r="CF665" s="1848"/>
      <c r="CG665" s="1848"/>
      <c r="CH665" s="1848"/>
      <c r="CJ665" s="1848"/>
      <c r="CK665" s="1848"/>
      <c r="CL665" s="1848"/>
      <c r="CM665" s="1848"/>
      <c r="CN665" s="1848"/>
      <c r="CO665" s="1848"/>
      <c r="CP665" s="1848"/>
      <c r="CQ665" s="1848"/>
    </row>
    <row r="666" spans="2:95">
      <c r="B666" s="1"/>
      <c r="C666" s="1848"/>
      <c r="D666" s="1"/>
      <c r="E666" s="1"/>
      <c r="F666" s="1848"/>
      <c r="G666" s="1"/>
      <c r="H666" s="1848"/>
      <c r="I666" s="1848"/>
      <c r="J666" s="1"/>
      <c r="K666" s="1848"/>
      <c r="L666" s="1848"/>
      <c r="M666" s="1848"/>
      <c r="N666" s="1848"/>
      <c r="O666" s="1848"/>
      <c r="P666" s="1848"/>
      <c r="Q666" s="1848"/>
      <c r="R666" s="1848"/>
      <c r="S666" s="1848"/>
      <c r="T666" s="1848"/>
      <c r="U666" s="1848"/>
      <c r="V666" s="1848"/>
      <c r="W666" s="1848"/>
      <c r="X666" s="1848"/>
      <c r="Y666" s="1848"/>
      <c r="Z666" s="1848"/>
      <c r="AA666" s="1848"/>
      <c r="AB666" s="1848"/>
      <c r="AC666" s="1848"/>
      <c r="AD666" s="1848"/>
      <c r="AE666" s="1848"/>
      <c r="AF666" s="1848"/>
      <c r="AG666" s="1848"/>
      <c r="AH666" s="1848"/>
      <c r="AI666" s="1848"/>
      <c r="AJ666" s="1848"/>
      <c r="AK666" s="1848"/>
      <c r="AL666" s="1848"/>
      <c r="AM666" s="1848"/>
      <c r="AN666" s="1848"/>
      <c r="AO666" s="1848"/>
      <c r="AP666" s="1848"/>
      <c r="AQ666" s="1848"/>
      <c r="AR666" s="1848"/>
      <c r="AS666" s="1848"/>
      <c r="AT666" s="1848"/>
      <c r="AU666" s="1848"/>
      <c r="AV666" s="1848"/>
      <c r="AW666" s="1848"/>
      <c r="AX666" s="1848"/>
      <c r="AY666" s="1848"/>
      <c r="AZ666" s="1848"/>
      <c r="BA666" s="1848"/>
      <c r="BB666" s="1848"/>
      <c r="BC666" s="1848"/>
      <c r="BD666" s="1848"/>
      <c r="BE666" s="1848"/>
      <c r="BF666" s="1848"/>
      <c r="BG666" s="1848"/>
      <c r="BH666" s="1848"/>
      <c r="BI666" s="1848"/>
      <c r="BJ666" s="1848"/>
      <c r="BK666" s="1848"/>
      <c r="BL666" s="1848"/>
      <c r="BM666" s="1848"/>
      <c r="BN666" s="1848"/>
      <c r="BO666" s="1848"/>
      <c r="BP666" s="1848"/>
      <c r="BQ666" s="1848"/>
      <c r="BR666" s="1848"/>
      <c r="BS666" s="1848"/>
      <c r="BT666" s="1848"/>
      <c r="BU666" s="1848"/>
      <c r="BV666" s="1848"/>
      <c r="BW666" s="1848"/>
      <c r="BX666" s="1848"/>
      <c r="BY666" s="1848"/>
      <c r="BZ666" s="1848"/>
      <c r="CA666" s="1848"/>
      <c r="CB666" s="1848"/>
      <c r="CC666" s="1848"/>
      <c r="CD666" s="1848"/>
      <c r="CE666" s="1848"/>
      <c r="CF666" s="1848"/>
      <c r="CG666" s="1848"/>
      <c r="CH666" s="1848"/>
      <c r="CJ666" s="1848"/>
      <c r="CK666" s="1848"/>
      <c r="CL666" s="1848"/>
      <c r="CM666" s="1848"/>
      <c r="CN666" s="1848"/>
      <c r="CO666" s="1848"/>
      <c r="CP666" s="1848"/>
      <c r="CQ666" s="1848"/>
    </row>
    <row r="667" spans="2:95">
      <c r="B667" s="1"/>
      <c r="C667" s="1848"/>
      <c r="D667" s="1"/>
      <c r="E667" s="1"/>
      <c r="F667" s="1848"/>
      <c r="G667" s="1"/>
      <c r="H667" s="1848"/>
      <c r="I667" s="1848"/>
      <c r="J667" s="1"/>
      <c r="K667" s="1848"/>
      <c r="L667" s="1848"/>
      <c r="M667" s="1848"/>
      <c r="N667" s="1848"/>
      <c r="O667" s="1848"/>
      <c r="P667" s="1848"/>
      <c r="Q667" s="1848"/>
      <c r="R667" s="1848"/>
      <c r="S667" s="1848"/>
      <c r="T667" s="1848"/>
      <c r="U667" s="1848"/>
      <c r="V667" s="1848"/>
      <c r="W667" s="1848"/>
      <c r="X667" s="1848"/>
      <c r="Y667" s="1848"/>
      <c r="Z667" s="1848"/>
      <c r="AA667" s="1848"/>
      <c r="AB667" s="1848"/>
      <c r="AC667" s="1848"/>
      <c r="AD667" s="1848"/>
      <c r="AE667" s="1848"/>
      <c r="AF667" s="1848"/>
      <c r="AG667" s="1848"/>
      <c r="AH667" s="1848"/>
      <c r="AI667" s="1848"/>
      <c r="AJ667" s="1848"/>
      <c r="AK667" s="1848"/>
      <c r="AL667" s="1848"/>
      <c r="AM667" s="1848"/>
      <c r="AN667" s="1848"/>
      <c r="AO667" s="1848"/>
      <c r="AP667" s="1848"/>
      <c r="AQ667" s="1848"/>
      <c r="AR667" s="1848"/>
      <c r="AS667" s="1848"/>
      <c r="AT667" s="1848"/>
      <c r="AU667" s="1848"/>
      <c r="AV667" s="1848"/>
      <c r="AW667" s="1848"/>
      <c r="AX667" s="1848"/>
      <c r="AY667" s="1848"/>
      <c r="AZ667" s="1848"/>
      <c r="BA667" s="1848"/>
      <c r="BB667" s="1848"/>
      <c r="BC667" s="1848"/>
      <c r="BD667" s="1848"/>
      <c r="BE667" s="1848"/>
      <c r="BF667" s="1848"/>
      <c r="BG667" s="1848"/>
      <c r="BH667" s="1848"/>
      <c r="BI667" s="1848"/>
      <c r="BJ667" s="1848"/>
      <c r="BK667" s="1848"/>
      <c r="BL667" s="1848"/>
      <c r="BM667" s="1848"/>
      <c r="BN667" s="1848"/>
      <c r="BO667" s="1848"/>
      <c r="BP667" s="1848"/>
      <c r="BQ667" s="1848"/>
      <c r="BR667" s="1848"/>
      <c r="BS667" s="1848"/>
      <c r="BT667" s="1848"/>
      <c r="BU667" s="1848"/>
      <c r="BV667" s="1848"/>
      <c r="BW667" s="1848"/>
      <c r="BX667" s="1848"/>
      <c r="BY667" s="1848"/>
      <c r="BZ667" s="1848"/>
      <c r="CA667" s="1848"/>
      <c r="CB667" s="1848"/>
      <c r="CC667" s="1848"/>
      <c r="CD667" s="1848"/>
      <c r="CE667" s="1848"/>
      <c r="CF667" s="1848"/>
      <c r="CG667" s="1848"/>
      <c r="CH667" s="1848"/>
      <c r="CJ667" s="1848"/>
      <c r="CK667" s="1848"/>
      <c r="CL667" s="1848"/>
      <c r="CM667" s="1848"/>
      <c r="CN667" s="1848"/>
      <c r="CO667" s="1848"/>
      <c r="CP667" s="1848"/>
      <c r="CQ667" s="1848"/>
    </row>
    <row r="668" spans="2:95">
      <c r="B668" s="1"/>
      <c r="C668" s="1848"/>
      <c r="D668" s="1"/>
      <c r="E668" s="1"/>
      <c r="F668" s="1848"/>
      <c r="G668" s="1"/>
      <c r="H668" s="1848"/>
      <c r="I668" s="1848"/>
      <c r="J668" s="1"/>
      <c r="K668" s="1848"/>
      <c r="L668" s="1848"/>
      <c r="M668" s="1848"/>
      <c r="N668" s="1848"/>
      <c r="O668" s="1848"/>
      <c r="P668" s="1848"/>
      <c r="Q668" s="1848"/>
      <c r="R668" s="1848"/>
      <c r="S668" s="1848"/>
      <c r="T668" s="1848"/>
      <c r="U668" s="1848"/>
      <c r="V668" s="1848"/>
      <c r="W668" s="1848"/>
      <c r="X668" s="1848"/>
      <c r="Y668" s="1848"/>
      <c r="Z668" s="1848"/>
      <c r="AA668" s="1848"/>
      <c r="AB668" s="1848"/>
      <c r="AC668" s="1848"/>
      <c r="AD668" s="1848"/>
      <c r="AE668" s="1848"/>
      <c r="AF668" s="1848"/>
      <c r="AG668" s="1848"/>
      <c r="AH668" s="1848"/>
      <c r="AI668" s="1848"/>
      <c r="AJ668" s="1848"/>
      <c r="AK668" s="1848"/>
      <c r="AL668" s="1848"/>
      <c r="AM668" s="1848"/>
      <c r="AN668" s="1848"/>
      <c r="AO668" s="1848"/>
      <c r="AP668" s="1848"/>
      <c r="AQ668" s="1848"/>
      <c r="AR668" s="1848"/>
      <c r="AS668" s="1848"/>
      <c r="AT668" s="1848"/>
      <c r="AU668" s="1848"/>
      <c r="AV668" s="1848"/>
      <c r="AW668" s="1848"/>
      <c r="AX668" s="1848"/>
      <c r="AY668" s="1848"/>
      <c r="AZ668" s="1848"/>
      <c r="BA668" s="1848"/>
      <c r="BB668" s="1848"/>
      <c r="BC668" s="1848"/>
      <c r="BD668" s="1848"/>
      <c r="BE668" s="1848"/>
      <c r="BF668" s="1848"/>
      <c r="BG668" s="1848"/>
      <c r="BH668" s="1848"/>
      <c r="BI668" s="1848"/>
      <c r="BJ668" s="1848"/>
      <c r="BK668" s="1848"/>
      <c r="BL668" s="1848"/>
      <c r="BM668" s="1848"/>
      <c r="BN668" s="1848"/>
      <c r="BO668" s="1848"/>
      <c r="BP668" s="1848"/>
      <c r="BQ668" s="1848"/>
      <c r="BR668" s="1848"/>
      <c r="BS668" s="1848"/>
      <c r="BT668" s="1848"/>
      <c r="BU668" s="1848"/>
      <c r="BV668" s="1848"/>
      <c r="BW668" s="1848"/>
      <c r="BX668" s="1848"/>
      <c r="BY668" s="1848"/>
      <c r="BZ668" s="1848"/>
      <c r="CA668" s="1848"/>
      <c r="CB668" s="1848"/>
      <c r="CC668" s="1848"/>
      <c r="CD668" s="1848"/>
      <c r="CE668" s="1848"/>
      <c r="CF668" s="1848"/>
      <c r="CG668" s="1848"/>
      <c r="CH668" s="1848"/>
      <c r="CJ668" s="1848"/>
      <c r="CK668" s="1848"/>
      <c r="CL668" s="1848"/>
      <c r="CM668" s="1848"/>
      <c r="CN668" s="1848"/>
      <c r="CO668" s="1848"/>
      <c r="CP668" s="1848"/>
      <c r="CQ668" s="1848"/>
    </row>
    <row r="669" spans="2:95">
      <c r="B669" s="1"/>
      <c r="C669" s="1848"/>
      <c r="D669" s="1"/>
      <c r="E669" s="1"/>
      <c r="F669" s="1848"/>
      <c r="G669" s="1"/>
      <c r="H669" s="1848"/>
      <c r="I669" s="1848"/>
      <c r="J669" s="1"/>
      <c r="K669" s="1848"/>
      <c r="L669" s="1848"/>
      <c r="M669" s="1848"/>
      <c r="N669" s="1848"/>
      <c r="O669" s="1848"/>
      <c r="P669" s="1848"/>
      <c r="Q669" s="1848"/>
      <c r="R669" s="1848"/>
      <c r="S669" s="1848"/>
      <c r="T669" s="1848"/>
      <c r="U669" s="1848"/>
      <c r="V669" s="1848"/>
      <c r="W669" s="1848"/>
      <c r="X669" s="1848"/>
      <c r="Y669" s="1848"/>
      <c r="Z669" s="1848"/>
      <c r="AA669" s="1848"/>
      <c r="AB669" s="1848"/>
      <c r="AC669" s="1848"/>
      <c r="AD669" s="1848"/>
      <c r="AE669" s="1848"/>
      <c r="AF669" s="1848"/>
      <c r="AG669" s="1848"/>
      <c r="AH669" s="1848"/>
      <c r="AI669" s="1848"/>
      <c r="AJ669" s="1848"/>
      <c r="AK669" s="1848"/>
      <c r="AL669" s="1848"/>
      <c r="AM669" s="1848"/>
      <c r="AN669" s="1848"/>
      <c r="AO669" s="1848"/>
      <c r="AP669" s="1848"/>
      <c r="AQ669" s="1848"/>
      <c r="AR669" s="1848"/>
      <c r="AS669" s="1848"/>
      <c r="AT669" s="1848"/>
      <c r="AU669" s="1848"/>
      <c r="AV669" s="1848"/>
      <c r="AW669" s="1848"/>
      <c r="AX669" s="1848"/>
      <c r="AY669" s="1848"/>
      <c r="AZ669" s="1848"/>
      <c r="BA669" s="1848"/>
      <c r="BB669" s="1848"/>
      <c r="BC669" s="1848"/>
      <c r="BD669" s="1848"/>
      <c r="BE669" s="1848"/>
      <c r="BF669" s="1848"/>
      <c r="BG669" s="1848"/>
      <c r="BH669" s="1848"/>
      <c r="BI669" s="1848"/>
      <c r="BJ669" s="1848"/>
      <c r="BK669" s="1848"/>
      <c r="BL669" s="1848"/>
      <c r="BM669" s="1848"/>
      <c r="BN669" s="1848"/>
      <c r="BO669" s="1848"/>
      <c r="BP669" s="1848"/>
      <c r="BQ669" s="1848"/>
      <c r="BR669" s="1848"/>
      <c r="BS669" s="1848"/>
      <c r="BT669" s="1848"/>
      <c r="BU669" s="1848"/>
      <c r="BV669" s="1848"/>
      <c r="BW669" s="1848"/>
      <c r="BX669" s="1848"/>
      <c r="BY669" s="1848"/>
      <c r="BZ669" s="1848"/>
      <c r="CA669" s="1848"/>
      <c r="CB669" s="1848"/>
      <c r="CC669" s="1848"/>
      <c r="CD669" s="1848"/>
      <c r="CE669" s="1848"/>
      <c r="CF669" s="1848"/>
      <c r="CG669" s="1848"/>
      <c r="CH669" s="1848"/>
      <c r="CJ669" s="1848"/>
      <c r="CK669" s="1848"/>
      <c r="CL669" s="1848"/>
      <c r="CM669" s="1848"/>
      <c r="CN669" s="1848"/>
      <c r="CO669" s="1848"/>
      <c r="CP669" s="1848"/>
      <c r="CQ669" s="1848"/>
    </row>
    <row r="670" spans="2:95">
      <c r="B670" s="1"/>
      <c r="C670" s="1848"/>
      <c r="D670" s="1"/>
      <c r="E670" s="1"/>
      <c r="F670" s="1848"/>
      <c r="G670" s="1"/>
      <c r="H670" s="1848"/>
      <c r="I670" s="1848"/>
      <c r="J670" s="1"/>
      <c r="K670" s="1848"/>
      <c r="L670" s="1848"/>
      <c r="M670" s="1848"/>
      <c r="N670" s="1848"/>
      <c r="O670" s="1848"/>
      <c r="P670" s="1848"/>
      <c r="Q670" s="1848"/>
      <c r="R670" s="1848"/>
      <c r="S670" s="1848"/>
      <c r="T670" s="1848"/>
      <c r="U670" s="1848"/>
      <c r="V670" s="1848"/>
      <c r="W670" s="1848"/>
      <c r="X670" s="1848"/>
      <c r="Y670" s="1848"/>
      <c r="Z670" s="1848"/>
      <c r="AA670" s="1848"/>
      <c r="AB670" s="1848"/>
      <c r="AC670" s="1848"/>
      <c r="AD670" s="1848"/>
      <c r="AE670" s="1848"/>
      <c r="AF670" s="1848"/>
      <c r="AG670" s="1848"/>
      <c r="AH670" s="1848"/>
      <c r="AI670" s="1848"/>
      <c r="AJ670" s="1848"/>
      <c r="AK670" s="1848"/>
      <c r="AL670" s="1848"/>
      <c r="AM670" s="1848"/>
      <c r="AN670" s="1848"/>
      <c r="AO670" s="1848"/>
      <c r="AP670" s="1848"/>
      <c r="AQ670" s="1848"/>
      <c r="AR670" s="1848"/>
      <c r="AS670" s="1848"/>
      <c r="AT670" s="1848"/>
      <c r="AU670" s="1848"/>
      <c r="AV670" s="1848"/>
      <c r="AW670" s="1848"/>
      <c r="AX670" s="1848"/>
      <c r="AY670" s="1848"/>
      <c r="AZ670" s="1848"/>
      <c r="BA670" s="1848"/>
      <c r="BB670" s="1848"/>
      <c r="BC670" s="1848"/>
      <c r="BD670" s="1848"/>
      <c r="BE670" s="1848"/>
      <c r="BF670" s="1848"/>
      <c r="BG670" s="1848"/>
      <c r="BH670" s="1848"/>
      <c r="BI670" s="1848"/>
      <c r="BJ670" s="1848"/>
      <c r="BK670" s="1848"/>
      <c r="BL670" s="1848"/>
      <c r="BM670" s="1848"/>
      <c r="BN670" s="1848"/>
      <c r="BO670" s="1848"/>
      <c r="BP670" s="1848"/>
      <c r="BQ670" s="1848"/>
      <c r="BR670" s="1848"/>
      <c r="BS670" s="1848"/>
      <c r="BT670" s="1848"/>
      <c r="BU670" s="1848"/>
      <c r="BV670" s="1848"/>
      <c r="BW670" s="1848"/>
      <c r="BX670" s="1848"/>
      <c r="BY670" s="1848"/>
      <c r="BZ670" s="1848"/>
      <c r="CA670" s="1848"/>
      <c r="CB670" s="1848"/>
      <c r="CC670" s="1848"/>
      <c r="CD670" s="1848"/>
      <c r="CE670" s="1848"/>
      <c r="CF670" s="1848"/>
      <c r="CG670" s="1848"/>
      <c r="CH670" s="1848"/>
      <c r="CJ670" s="1848"/>
      <c r="CK670" s="1848"/>
      <c r="CL670" s="1848"/>
      <c r="CM670" s="1848"/>
      <c r="CN670" s="1848"/>
      <c r="CO670" s="1848"/>
      <c r="CP670" s="1848"/>
      <c r="CQ670" s="1848"/>
    </row>
    <row r="671" spans="2:95">
      <c r="B671" s="1"/>
      <c r="C671" s="1848"/>
      <c r="D671" s="1"/>
      <c r="E671" s="1"/>
      <c r="F671" s="1848"/>
      <c r="G671" s="1"/>
      <c r="H671" s="1848"/>
      <c r="I671" s="1848"/>
      <c r="J671" s="1"/>
      <c r="K671" s="1848"/>
      <c r="L671" s="1848"/>
      <c r="M671" s="1848"/>
      <c r="N671" s="1848"/>
      <c r="O671" s="1848"/>
      <c r="P671" s="1848"/>
      <c r="Q671" s="1848"/>
      <c r="R671" s="1848"/>
      <c r="S671" s="1848"/>
      <c r="T671" s="1848"/>
      <c r="U671" s="1848"/>
      <c r="V671" s="1848"/>
      <c r="W671" s="1848"/>
      <c r="X671" s="1848"/>
      <c r="Y671" s="1848"/>
      <c r="Z671" s="1848"/>
      <c r="AA671" s="1848"/>
      <c r="AB671" s="1848"/>
      <c r="AC671" s="1848"/>
      <c r="AD671" s="1848"/>
      <c r="AE671" s="1848"/>
      <c r="AF671" s="1848"/>
      <c r="AG671" s="1848"/>
      <c r="AH671" s="1848"/>
      <c r="AI671" s="1848"/>
      <c r="AJ671" s="1848"/>
      <c r="AK671" s="1848"/>
      <c r="AL671" s="1848"/>
      <c r="AM671" s="1848"/>
      <c r="AN671" s="1848"/>
      <c r="AO671" s="1848"/>
      <c r="AP671" s="1848"/>
      <c r="AQ671" s="1848"/>
      <c r="AR671" s="1848"/>
      <c r="AS671" s="1848"/>
      <c r="AT671" s="1848"/>
      <c r="AU671" s="1848"/>
      <c r="AV671" s="1848"/>
      <c r="AW671" s="1848"/>
      <c r="AX671" s="1848"/>
      <c r="AY671" s="1848"/>
      <c r="AZ671" s="1848"/>
      <c r="BA671" s="1848"/>
      <c r="BB671" s="1848"/>
      <c r="BC671" s="1848"/>
      <c r="BD671" s="1848"/>
      <c r="BE671" s="1848"/>
      <c r="BF671" s="1848"/>
      <c r="BG671" s="1848"/>
      <c r="BH671" s="1848"/>
      <c r="BI671" s="1848"/>
      <c r="BJ671" s="1848"/>
      <c r="BK671" s="1848"/>
      <c r="BL671" s="1848"/>
      <c r="BM671" s="1848"/>
      <c r="BN671" s="1848"/>
      <c r="BO671" s="1848"/>
      <c r="BP671" s="1848"/>
      <c r="BQ671" s="1848"/>
      <c r="BR671" s="1848"/>
      <c r="BS671" s="1848"/>
      <c r="BT671" s="1848"/>
      <c r="BU671" s="1848"/>
      <c r="BV671" s="1848"/>
      <c r="BW671" s="1848"/>
      <c r="BX671" s="1848"/>
      <c r="BY671" s="1848"/>
      <c r="BZ671" s="1848"/>
      <c r="CA671" s="1848"/>
      <c r="CB671" s="1848"/>
      <c r="CC671" s="1848"/>
      <c r="CD671" s="1848"/>
      <c r="CE671" s="1848"/>
      <c r="CF671" s="1848"/>
      <c r="CG671" s="1848"/>
      <c r="CH671" s="1848"/>
      <c r="CJ671" s="1848"/>
      <c r="CK671" s="1848"/>
      <c r="CL671" s="1848"/>
      <c r="CM671" s="1848"/>
      <c r="CN671" s="1848"/>
      <c r="CO671" s="1848"/>
      <c r="CP671" s="1848"/>
      <c r="CQ671" s="1848"/>
    </row>
    <row r="672" spans="2:95">
      <c r="B672" s="1"/>
      <c r="C672" s="1848"/>
      <c r="D672" s="1"/>
      <c r="E672" s="1"/>
      <c r="F672" s="1848"/>
      <c r="G672" s="1"/>
      <c r="H672" s="1848"/>
      <c r="I672" s="1848"/>
      <c r="J672" s="1"/>
      <c r="K672" s="1848"/>
      <c r="L672" s="1848"/>
      <c r="M672" s="1848"/>
      <c r="N672" s="1848"/>
      <c r="O672" s="1848"/>
      <c r="P672" s="1848"/>
      <c r="Q672" s="1848"/>
      <c r="R672" s="1848"/>
      <c r="S672" s="1848"/>
      <c r="T672" s="1848"/>
      <c r="U672" s="1848"/>
      <c r="V672" s="1848"/>
      <c r="W672" s="1848"/>
      <c r="X672" s="1848"/>
      <c r="Y672" s="1848"/>
      <c r="Z672" s="1848"/>
      <c r="AA672" s="1848"/>
      <c r="AB672" s="1848"/>
      <c r="AC672" s="1848"/>
      <c r="AD672" s="1848"/>
      <c r="AE672" s="1848"/>
      <c r="AF672" s="1848"/>
      <c r="AG672" s="1848"/>
      <c r="AH672" s="1848"/>
      <c r="AI672" s="1848"/>
      <c r="AJ672" s="1848"/>
      <c r="AK672" s="1848"/>
      <c r="AL672" s="1848"/>
      <c r="AM672" s="1848"/>
      <c r="AN672" s="1848"/>
      <c r="AO672" s="1848"/>
      <c r="AP672" s="1848"/>
      <c r="AQ672" s="1848"/>
      <c r="AR672" s="1848"/>
      <c r="AS672" s="1848"/>
      <c r="AT672" s="1848"/>
      <c r="AU672" s="1848"/>
      <c r="AV672" s="1848"/>
      <c r="AW672" s="1848"/>
      <c r="AX672" s="1848"/>
      <c r="AY672" s="1848"/>
      <c r="AZ672" s="1848"/>
      <c r="BA672" s="1848"/>
      <c r="BB672" s="1848"/>
      <c r="BC672" s="1848"/>
      <c r="BD672" s="1848"/>
      <c r="BE672" s="1848"/>
      <c r="BF672" s="1848"/>
      <c r="BG672" s="1848"/>
      <c r="BH672" s="1848"/>
      <c r="BI672" s="1848"/>
      <c r="BJ672" s="1848"/>
      <c r="BK672" s="1848"/>
      <c r="BL672" s="1848"/>
      <c r="BM672" s="1848"/>
      <c r="BN672" s="1848"/>
      <c r="BO672" s="1848"/>
      <c r="BP672" s="1848"/>
      <c r="BQ672" s="1848"/>
      <c r="BR672" s="1848"/>
      <c r="BS672" s="1848"/>
      <c r="BT672" s="1848"/>
      <c r="BU672" s="1848"/>
      <c r="BV672" s="1848"/>
      <c r="BW672" s="1848"/>
      <c r="BX672" s="1848"/>
      <c r="BY672" s="1848"/>
      <c r="BZ672" s="1848"/>
      <c r="CA672" s="1848"/>
      <c r="CB672" s="1848"/>
      <c r="CC672" s="1848"/>
      <c r="CD672" s="1848"/>
      <c r="CE672" s="1848"/>
      <c r="CF672" s="1848"/>
      <c r="CG672" s="1848"/>
      <c r="CH672" s="1848"/>
      <c r="CJ672" s="1848"/>
      <c r="CK672" s="1848"/>
      <c r="CL672" s="1848"/>
      <c r="CM672" s="1848"/>
      <c r="CN672" s="1848"/>
      <c r="CO672" s="1848"/>
      <c r="CP672" s="1848"/>
      <c r="CQ672" s="1848"/>
    </row>
    <row r="673" spans="2:95">
      <c r="B673" s="1"/>
      <c r="C673" s="1848"/>
      <c r="D673" s="1"/>
      <c r="E673" s="1"/>
      <c r="F673" s="1848"/>
      <c r="G673" s="1"/>
      <c r="H673" s="1848"/>
      <c r="I673" s="1848"/>
      <c r="J673" s="1"/>
      <c r="K673" s="1848"/>
      <c r="L673" s="1848"/>
      <c r="M673" s="1848"/>
      <c r="N673" s="1848"/>
      <c r="O673" s="1848"/>
      <c r="P673" s="1848"/>
      <c r="Q673" s="1848"/>
      <c r="R673" s="1848"/>
      <c r="S673" s="1848"/>
      <c r="T673" s="1848"/>
      <c r="U673" s="1848"/>
      <c r="V673" s="1848"/>
      <c r="W673" s="1848"/>
      <c r="X673" s="1848"/>
      <c r="Y673" s="1848"/>
      <c r="Z673" s="1848"/>
      <c r="AA673" s="1848"/>
      <c r="AB673" s="1848"/>
      <c r="AC673" s="1848"/>
      <c r="AD673" s="1848"/>
      <c r="AE673" s="1848"/>
      <c r="AF673" s="1848"/>
      <c r="AG673" s="1848"/>
      <c r="AH673" s="1848"/>
      <c r="AI673" s="1848"/>
      <c r="AJ673" s="1848"/>
      <c r="AK673" s="1848"/>
      <c r="AL673" s="1848"/>
      <c r="AM673" s="1848"/>
      <c r="AN673" s="1848"/>
      <c r="AO673" s="1848"/>
      <c r="AP673" s="1848"/>
      <c r="AQ673" s="1848"/>
      <c r="AR673" s="1848"/>
      <c r="AS673" s="1848"/>
      <c r="AT673" s="1848"/>
      <c r="AU673" s="1848"/>
      <c r="AV673" s="1848"/>
      <c r="AW673" s="1848"/>
      <c r="AX673" s="1848"/>
      <c r="AY673" s="1848"/>
      <c r="AZ673" s="1848"/>
      <c r="BA673" s="1848"/>
      <c r="BB673" s="1848"/>
      <c r="BC673" s="1848"/>
      <c r="BD673" s="1848"/>
      <c r="BE673" s="1848"/>
      <c r="BF673" s="1848"/>
      <c r="BG673" s="1848"/>
      <c r="BH673" s="1848"/>
      <c r="BI673" s="1848"/>
      <c r="BJ673" s="1848"/>
      <c r="BK673" s="1848"/>
      <c r="BL673" s="1848"/>
      <c r="BM673" s="1848"/>
      <c r="BN673" s="1848"/>
      <c r="BO673" s="1848"/>
      <c r="BP673" s="1848"/>
      <c r="BQ673" s="1848"/>
      <c r="BR673" s="1848"/>
      <c r="BS673" s="1848"/>
      <c r="BT673" s="1848"/>
      <c r="BU673" s="1848"/>
      <c r="BV673" s="1848"/>
      <c r="BW673" s="1848"/>
      <c r="BX673" s="1848"/>
      <c r="BY673" s="1848"/>
      <c r="BZ673" s="1848"/>
      <c r="CA673" s="1848"/>
      <c r="CB673" s="1848"/>
      <c r="CC673" s="1848"/>
      <c r="CD673" s="1848"/>
      <c r="CE673" s="1848"/>
      <c r="CF673" s="1848"/>
      <c r="CG673" s="1848"/>
      <c r="CH673" s="1848"/>
      <c r="CJ673" s="1848"/>
      <c r="CK673" s="1848"/>
      <c r="CL673" s="1848"/>
      <c r="CM673" s="1848"/>
      <c r="CN673" s="1848"/>
      <c r="CO673" s="1848"/>
      <c r="CP673" s="1848"/>
      <c r="CQ673" s="1848"/>
    </row>
    <row r="674" spans="2:95">
      <c r="B674" s="1"/>
      <c r="C674" s="1848"/>
      <c r="D674" s="1"/>
      <c r="E674" s="1"/>
      <c r="F674" s="1848"/>
      <c r="G674" s="1"/>
      <c r="H674" s="1848"/>
      <c r="I674" s="1848"/>
      <c r="J674" s="1"/>
      <c r="K674" s="1848"/>
      <c r="L674" s="1848"/>
      <c r="M674" s="1848"/>
      <c r="N674" s="1848"/>
      <c r="O674" s="1848"/>
      <c r="P674" s="1848"/>
      <c r="Q674" s="1848"/>
      <c r="R674" s="1848"/>
      <c r="S674" s="1848"/>
      <c r="T674" s="1848"/>
      <c r="U674" s="1848"/>
      <c r="V674" s="1848"/>
      <c r="W674" s="1848"/>
      <c r="X674" s="1848"/>
      <c r="Y674" s="1848"/>
      <c r="Z674" s="1848"/>
      <c r="AA674" s="1848"/>
      <c r="AB674" s="1848"/>
      <c r="AC674" s="1848"/>
      <c r="AD674" s="1848"/>
      <c r="AE674" s="1848"/>
      <c r="AF674" s="1848"/>
      <c r="AG674" s="1848"/>
      <c r="AH674" s="1848"/>
      <c r="AI674" s="1848"/>
      <c r="AJ674" s="1848"/>
      <c r="AK674" s="1848"/>
      <c r="AL674" s="1848"/>
      <c r="AM674" s="1848"/>
      <c r="AN674" s="1848"/>
      <c r="AO674" s="1848"/>
      <c r="AP674" s="1848"/>
      <c r="AQ674" s="1848"/>
      <c r="AR674" s="1848"/>
      <c r="AS674" s="1848"/>
      <c r="AT674" s="1848"/>
      <c r="AU674" s="1848"/>
      <c r="AV674" s="1848"/>
      <c r="AW674" s="1848"/>
      <c r="AX674" s="1848"/>
      <c r="AY674" s="1848"/>
      <c r="AZ674" s="1848"/>
      <c r="BA674" s="1848"/>
      <c r="BB674" s="1848"/>
      <c r="BC674" s="1848"/>
      <c r="BD674" s="1848"/>
      <c r="BE674" s="1848"/>
      <c r="BF674" s="1848"/>
      <c r="BG674" s="1848"/>
      <c r="BH674" s="1848"/>
      <c r="BI674" s="1848"/>
      <c r="BJ674" s="1848"/>
      <c r="BK674" s="1848"/>
      <c r="BL674" s="1848"/>
      <c r="BM674" s="1848"/>
      <c r="BN674" s="1848"/>
      <c r="BO674" s="1848"/>
      <c r="BP674" s="1848"/>
      <c r="BQ674" s="1848"/>
      <c r="BR674" s="1848"/>
      <c r="BS674" s="1848"/>
      <c r="BT674" s="1848"/>
      <c r="BU674" s="1848"/>
      <c r="BV674" s="1848"/>
      <c r="BW674" s="1848"/>
      <c r="BX674" s="1848"/>
      <c r="BY674" s="1848"/>
      <c r="BZ674" s="1848"/>
      <c r="CA674" s="1848"/>
      <c r="CB674" s="1848"/>
      <c r="CC674" s="1848"/>
      <c r="CD674" s="1848"/>
      <c r="CE674" s="1848"/>
      <c r="CF674" s="1848"/>
      <c r="CG674" s="1848"/>
      <c r="CH674" s="1848"/>
      <c r="CJ674" s="1848"/>
      <c r="CK674" s="1848"/>
      <c r="CL674" s="1848"/>
      <c r="CM674" s="1848"/>
      <c r="CN674" s="1848"/>
      <c r="CO674" s="1848"/>
      <c r="CP674" s="1848"/>
      <c r="CQ674" s="1848"/>
    </row>
    <row r="675" spans="2:95">
      <c r="B675" s="1"/>
      <c r="C675" s="1848"/>
      <c r="D675" s="1"/>
      <c r="E675" s="1"/>
      <c r="F675" s="1848"/>
      <c r="G675" s="1"/>
      <c r="H675" s="1848"/>
      <c r="I675" s="1848"/>
      <c r="J675" s="1"/>
      <c r="K675" s="1848"/>
      <c r="L675" s="1848"/>
      <c r="M675" s="1848"/>
      <c r="N675" s="1848"/>
      <c r="O675" s="1848"/>
      <c r="P675" s="1848"/>
      <c r="Q675" s="1848"/>
      <c r="R675" s="1848"/>
      <c r="S675" s="1848"/>
      <c r="T675" s="1848"/>
      <c r="U675" s="1848"/>
      <c r="V675" s="1848"/>
      <c r="W675" s="1848"/>
      <c r="X675" s="1848"/>
      <c r="Y675" s="1848"/>
      <c r="Z675" s="1848"/>
      <c r="AA675" s="1848"/>
      <c r="AB675" s="1848"/>
      <c r="AC675" s="1848"/>
      <c r="AD675" s="1848"/>
      <c r="AE675" s="1848"/>
      <c r="AF675" s="1848"/>
      <c r="AG675" s="1848"/>
      <c r="AH675" s="1848"/>
      <c r="AI675" s="1848"/>
      <c r="AJ675" s="1848"/>
      <c r="AK675" s="1848"/>
      <c r="AL675" s="1848"/>
      <c r="AM675" s="1848"/>
      <c r="AN675" s="1848"/>
      <c r="AO675" s="1848"/>
      <c r="AP675" s="1848"/>
      <c r="AQ675" s="1848"/>
      <c r="AR675" s="1848"/>
      <c r="AS675" s="1848"/>
      <c r="AT675" s="1848"/>
      <c r="AU675" s="1848"/>
      <c r="AV675" s="1848"/>
      <c r="AW675" s="1848"/>
      <c r="AX675" s="1848"/>
      <c r="AY675" s="1848"/>
      <c r="AZ675" s="1848"/>
      <c r="BA675" s="1848"/>
      <c r="BB675" s="1848"/>
      <c r="BC675" s="1848"/>
      <c r="BD675" s="1848"/>
      <c r="BE675" s="1848"/>
      <c r="BF675" s="1848"/>
      <c r="BG675" s="1848"/>
      <c r="BH675" s="1848"/>
      <c r="BI675" s="1848"/>
      <c r="BJ675" s="1848"/>
      <c r="BK675" s="1848"/>
      <c r="BL675" s="1848"/>
      <c r="BM675" s="1848"/>
      <c r="BN675" s="1848"/>
      <c r="BO675" s="1848"/>
      <c r="BP675" s="1848"/>
      <c r="BQ675" s="1848"/>
      <c r="BR675" s="1848"/>
      <c r="BS675" s="1848"/>
      <c r="BT675" s="1848"/>
      <c r="BU675" s="1848"/>
      <c r="BV675" s="1848"/>
      <c r="BW675" s="1848"/>
      <c r="BX675" s="1848"/>
      <c r="BY675" s="1848"/>
      <c r="BZ675" s="1848"/>
      <c r="CA675" s="1848"/>
      <c r="CB675" s="1848"/>
      <c r="CC675" s="1848"/>
      <c r="CD675" s="1848"/>
      <c r="CE675" s="1848"/>
      <c r="CF675" s="1848"/>
      <c r="CG675" s="1848"/>
      <c r="CH675" s="1848"/>
      <c r="CJ675" s="1848"/>
      <c r="CK675" s="1848"/>
      <c r="CL675" s="1848"/>
      <c r="CM675" s="1848"/>
      <c r="CN675" s="1848"/>
      <c r="CO675" s="1848"/>
      <c r="CP675" s="1848"/>
      <c r="CQ675" s="1848"/>
    </row>
    <row r="676" spans="2:95">
      <c r="B676" s="1"/>
      <c r="C676" s="1848"/>
      <c r="D676" s="1"/>
      <c r="E676" s="1"/>
      <c r="F676" s="1848"/>
      <c r="G676" s="1"/>
      <c r="H676" s="1848"/>
      <c r="I676" s="1848"/>
      <c r="J676" s="1"/>
      <c r="K676" s="1848"/>
      <c r="L676" s="1848"/>
      <c r="M676" s="1848"/>
      <c r="N676" s="1848"/>
      <c r="O676" s="1848"/>
      <c r="P676" s="1848"/>
      <c r="Q676" s="1848"/>
      <c r="R676" s="1848"/>
      <c r="S676" s="1848"/>
      <c r="T676" s="1848"/>
      <c r="U676" s="1848"/>
      <c r="V676" s="1848"/>
      <c r="W676" s="1848"/>
      <c r="X676" s="1848"/>
      <c r="Y676" s="1848"/>
      <c r="Z676" s="1848"/>
      <c r="AA676" s="1848"/>
      <c r="AB676" s="1848"/>
      <c r="AC676" s="1848"/>
      <c r="AD676" s="1848"/>
      <c r="AE676" s="1848"/>
      <c r="AF676" s="1848"/>
      <c r="AG676" s="1848"/>
      <c r="AH676" s="1848"/>
      <c r="AI676" s="1848"/>
      <c r="AJ676" s="1848"/>
      <c r="AK676" s="1848"/>
      <c r="AL676" s="1848"/>
      <c r="AM676" s="1848"/>
      <c r="AN676" s="1848"/>
      <c r="AO676" s="1848"/>
      <c r="AP676" s="1848"/>
      <c r="AQ676" s="1848"/>
      <c r="AR676" s="1848"/>
      <c r="AS676" s="1848"/>
      <c r="AT676" s="1848"/>
      <c r="AU676" s="1848"/>
      <c r="AV676" s="1848"/>
      <c r="AW676" s="1848"/>
      <c r="AX676" s="1848"/>
      <c r="AY676" s="1848"/>
      <c r="AZ676" s="1848"/>
      <c r="BA676" s="1848"/>
      <c r="BB676" s="1848"/>
      <c r="BC676" s="1848"/>
      <c r="BD676" s="1848"/>
      <c r="BE676" s="1848"/>
      <c r="BF676" s="1848"/>
      <c r="BG676" s="1848"/>
      <c r="BH676" s="1848"/>
      <c r="BI676" s="1848"/>
      <c r="BJ676" s="1848"/>
      <c r="BK676" s="1848"/>
      <c r="BL676" s="1848"/>
      <c r="BM676" s="1848"/>
      <c r="BN676" s="1848"/>
      <c r="BO676" s="1848"/>
      <c r="BP676" s="1848"/>
      <c r="BQ676" s="1848"/>
      <c r="BR676" s="1848"/>
      <c r="BS676" s="1848"/>
      <c r="BT676" s="1848"/>
      <c r="BU676" s="1848"/>
      <c r="BV676" s="1848"/>
      <c r="BW676" s="1848"/>
      <c r="BX676" s="1848"/>
      <c r="BY676" s="1848"/>
      <c r="BZ676" s="1848"/>
      <c r="CA676" s="1848"/>
      <c r="CB676" s="1848"/>
      <c r="CC676" s="1848"/>
      <c r="CD676" s="1848"/>
      <c r="CE676" s="1848"/>
      <c r="CF676" s="1848"/>
      <c r="CG676" s="1848"/>
      <c r="CH676" s="1848"/>
      <c r="CJ676" s="1848"/>
      <c r="CK676" s="1848"/>
      <c r="CL676" s="1848"/>
      <c r="CM676" s="1848"/>
      <c r="CN676" s="1848"/>
      <c r="CO676" s="1848"/>
      <c r="CP676" s="1848"/>
      <c r="CQ676" s="1848"/>
    </row>
    <row r="677" spans="2:95">
      <c r="B677" s="1"/>
      <c r="C677" s="1848"/>
      <c r="D677" s="1"/>
      <c r="E677" s="1"/>
      <c r="F677" s="1848"/>
      <c r="G677" s="1"/>
      <c r="H677" s="1848"/>
      <c r="I677" s="1848"/>
      <c r="J677" s="1"/>
      <c r="K677" s="1848"/>
      <c r="L677" s="1848"/>
      <c r="M677" s="1848"/>
      <c r="N677" s="1848"/>
      <c r="O677" s="1848"/>
      <c r="P677" s="1848"/>
      <c r="Q677" s="1848"/>
      <c r="R677" s="1848"/>
      <c r="S677" s="1848"/>
      <c r="T677" s="1848"/>
      <c r="U677" s="1848"/>
      <c r="V677" s="1848"/>
      <c r="W677" s="1848"/>
      <c r="X677" s="1848"/>
      <c r="Y677" s="1848"/>
      <c r="Z677" s="1848"/>
      <c r="AA677" s="1848"/>
      <c r="AB677" s="1848"/>
      <c r="AC677" s="1848"/>
      <c r="AD677" s="1848"/>
      <c r="AE677" s="1848"/>
      <c r="AF677" s="1848"/>
      <c r="AG677" s="1848"/>
      <c r="AH677" s="1848"/>
      <c r="AI677" s="1848"/>
      <c r="AJ677" s="1848"/>
      <c r="AK677" s="1848"/>
      <c r="AL677" s="1848"/>
      <c r="AM677" s="1848"/>
      <c r="AN677" s="1848"/>
      <c r="AO677" s="1848"/>
      <c r="AP677" s="1848"/>
      <c r="AQ677" s="1848"/>
      <c r="AR677" s="1848"/>
      <c r="AS677" s="1848"/>
      <c r="AT677" s="1848"/>
      <c r="AU677" s="1848"/>
      <c r="AV677" s="1848"/>
      <c r="AW677" s="1848"/>
      <c r="AX677" s="1848"/>
      <c r="AY677" s="1848"/>
      <c r="AZ677" s="1848"/>
      <c r="BA677" s="1848"/>
      <c r="BB677" s="1848"/>
      <c r="BC677" s="1848"/>
      <c r="BD677" s="1848"/>
      <c r="BE677" s="1848"/>
      <c r="BF677" s="1848"/>
      <c r="BG677" s="1848"/>
      <c r="BH677" s="1848"/>
      <c r="BI677" s="1848"/>
      <c r="BJ677" s="1848"/>
      <c r="BK677" s="1848"/>
      <c r="BL677" s="1848"/>
      <c r="BM677" s="1848"/>
      <c r="BN677" s="1848"/>
      <c r="BO677" s="1848"/>
      <c r="BP677" s="1848"/>
      <c r="BQ677" s="1848"/>
      <c r="BR677" s="1848"/>
      <c r="BS677" s="1848"/>
      <c r="BT677" s="1848"/>
      <c r="BU677" s="1848"/>
      <c r="BV677" s="1848"/>
      <c r="BW677" s="1848"/>
      <c r="BX677" s="1848"/>
      <c r="BY677" s="1848"/>
      <c r="BZ677" s="1848"/>
      <c r="CA677" s="1848"/>
      <c r="CB677" s="1848"/>
      <c r="CC677" s="1848"/>
      <c r="CD677" s="1848"/>
      <c r="CE677" s="1848"/>
      <c r="CF677" s="1848"/>
      <c r="CG677" s="1848"/>
      <c r="CH677" s="1848"/>
      <c r="CJ677" s="1848"/>
      <c r="CK677" s="1848"/>
      <c r="CL677" s="1848"/>
      <c r="CM677" s="1848"/>
      <c r="CN677" s="1848"/>
      <c r="CO677" s="1848"/>
      <c r="CP677" s="1848"/>
      <c r="CQ677" s="1848"/>
    </row>
    <row r="678" spans="2:95">
      <c r="B678" s="1"/>
      <c r="C678" s="1848"/>
      <c r="D678" s="1"/>
      <c r="E678" s="1"/>
      <c r="F678" s="1848"/>
      <c r="G678" s="1"/>
      <c r="H678" s="1848"/>
      <c r="I678" s="1848"/>
      <c r="J678" s="1"/>
      <c r="K678" s="1848"/>
      <c r="L678" s="1848"/>
      <c r="M678" s="1848"/>
      <c r="N678" s="1848"/>
      <c r="O678" s="1848"/>
      <c r="P678" s="1848"/>
      <c r="Q678" s="1848"/>
      <c r="R678" s="1848"/>
      <c r="S678" s="1848"/>
      <c r="T678" s="1848"/>
      <c r="U678" s="1848"/>
      <c r="V678" s="1848"/>
      <c r="W678" s="1848"/>
      <c r="X678" s="1848"/>
      <c r="Y678" s="1848"/>
      <c r="Z678" s="1848"/>
      <c r="AA678" s="1848"/>
      <c r="AB678" s="1848"/>
      <c r="AC678" s="1848"/>
      <c r="AD678" s="1848"/>
      <c r="AE678" s="1848"/>
      <c r="AF678" s="1848"/>
      <c r="AG678" s="1848"/>
      <c r="AH678" s="1848"/>
      <c r="AI678" s="1848"/>
      <c r="AJ678" s="1848"/>
      <c r="AK678" s="1848"/>
      <c r="AL678" s="1848"/>
      <c r="AM678" s="1848"/>
      <c r="AN678" s="1848"/>
      <c r="AO678" s="1848"/>
      <c r="AP678" s="1848"/>
      <c r="AQ678" s="1848"/>
      <c r="AR678" s="1848"/>
      <c r="AS678" s="1848"/>
      <c r="AT678" s="1848"/>
      <c r="AU678" s="1848"/>
      <c r="AV678" s="1848"/>
      <c r="AW678" s="1848"/>
      <c r="AX678" s="1848"/>
      <c r="AY678" s="1848"/>
      <c r="AZ678" s="1848"/>
      <c r="BA678" s="1848"/>
      <c r="BB678" s="1848"/>
      <c r="BC678" s="1848"/>
      <c r="BD678" s="1848"/>
      <c r="BE678" s="1848"/>
      <c r="BF678" s="1848"/>
      <c r="BG678" s="1848"/>
      <c r="BH678" s="1848"/>
      <c r="BI678" s="1848"/>
      <c r="BJ678" s="1848"/>
      <c r="BK678" s="1848"/>
      <c r="BL678" s="1848"/>
      <c r="BM678" s="1848"/>
      <c r="BN678" s="1848"/>
      <c r="BO678" s="1848"/>
      <c r="BP678" s="1848"/>
      <c r="BQ678" s="1848"/>
      <c r="BR678" s="1848"/>
      <c r="BS678" s="1848"/>
      <c r="BT678" s="1848"/>
      <c r="BU678" s="1848"/>
      <c r="BV678" s="1848"/>
      <c r="BW678" s="1848"/>
      <c r="BX678" s="1848"/>
      <c r="BY678" s="1848"/>
      <c r="BZ678" s="1848"/>
      <c r="CA678" s="1848"/>
      <c r="CB678" s="1848"/>
      <c r="CC678" s="1848"/>
      <c r="CD678" s="1848"/>
      <c r="CE678" s="1848"/>
      <c r="CF678" s="1848"/>
      <c r="CG678" s="1848"/>
      <c r="CH678" s="1848"/>
      <c r="CJ678" s="1848"/>
      <c r="CK678" s="1848"/>
      <c r="CL678" s="1848"/>
      <c r="CM678" s="1848"/>
      <c r="CN678" s="1848"/>
      <c r="CO678" s="1848"/>
      <c r="CP678" s="1848"/>
      <c r="CQ678" s="1848"/>
    </row>
    <row r="679" spans="2:95">
      <c r="B679" s="1"/>
      <c r="C679" s="1848"/>
      <c r="D679" s="1"/>
      <c r="E679" s="1"/>
      <c r="F679" s="1848"/>
      <c r="G679" s="1"/>
      <c r="H679" s="1848"/>
      <c r="I679" s="1848"/>
      <c r="J679" s="1"/>
      <c r="K679" s="1848"/>
      <c r="L679" s="1848"/>
      <c r="M679" s="1848"/>
      <c r="N679" s="1848"/>
      <c r="O679" s="1848"/>
      <c r="P679" s="1848"/>
      <c r="Q679" s="1848"/>
      <c r="R679" s="1848"/>
      <c r="S679" s="1848"/>
      <c r="T679" s="1848"/>
      <c r="U679" s="1848"/>
      <c r="V679" s="1848"/>
      <c r="W679" s="1848"/>
      <c r="X679" s="1848"/>
      <c r="Y679" s="1848"/>
      <c r="Z679" s="1848"/>
      <c r="AA679" s="1848"/>
      <c r="AB679" s="1848"/>
      <c r="AC679" s="1848"/>
      <c r="AD679" s="1848"/>
      <c r="AE679" s="1848"/>
      <c r="AF679" s="1848"/>
      <c r="AG679" s="1848"/>
      <c r="AH679" s="1848"/>
      <c r="AI679" s="1848"/>
      <c r="AJ679" s="1848"/>
      <c r="AK679" s="1848"/>
      <c r="AL679" s="1848"/>
      <c r="AM679" s="1848"/>
      <c r="AN679" s="1848"/>
      <c r="AO679" s="1848"/>
      <c r="AP679" s="1848"/>
      <c r="AQ679" s="1848"/>
      <c r="AR679" s="1848"/>
      <c r="AS679" s="1848"/>
      <c r="AT679" s="1848"/>
      <c r="AU679" s="1848"/>
      <c r="AV679" s="1848"/>
      <c r="AW679" s="1848"/>
      <c r="AX679" s="1848"/>
      <c r="AY679" s="1848"/>
      <c r="AZ679" s="1848"/>
      <c r="BA679" s="1848"/>
      <c r="BB679" s="1848"/>
      <c r="BC679" s="1848"/>
      <c r="BD679" s="1848"/>
      <c r="BE679" s="1848"/>
      <c r="BF679" s="1848"/>
      <c r="BG679" s="1848"/>
      <c r="BH679" s="1848"/>
      <c r="BI679" s="1848"/>
      <c r="BJ679" s="1848"/>
      <c r="BK679" s="1848"/>
      <c r="BL679" s="1848"/>
      <c r="BM679" s="1848"/>
      <c r="BN679" s="1848"/>
      <c r="BO679" s="1848"/>
      <c r="BP679" s="1848"/>
      <c r="BQ679" s="1848"/>
      <c r="BR679" s="1848"/>
      <c r="BS679" s="1848"/>
      <c r="BT679" s="1848"/>
      <c r="BU679" s="1848"/>
      <c r="BV679" s="1848"/>
      <c r="BW679" s="1848"/>
      <c r="BX679" s="1848"/>
      <c r="BY679" s="1848"/>
      <c r="BZ679" s="1848"/>
      <c r="CA679" s="1848"/>
      <c r="CB679" s="1848"/>
      <c r="CC679" s="1848"/>
      <c r="CD679" s="1848"/>
      <c r="CE679" s="1848"/>
      <c r="CF679" s="1848"/>
      <c r="CG679" s="1848"/>
      <c r="CH679" s="1848"/>
      <c r="CJ679" s="1848"/>
      <c r="CK679" s="1848"/>
      <c r="CL679" s="1848"/>
      <c r="CM679" s="1848"/>
      <c r="CN679" s="1848"/>
      <c r="CO679" s="1848"/>
      <c r="CP679" s="1848"/>
      <c r="CQ679" s="1848"/>
    </row>
    <row r="680" spans="2:95">
      <c r="B680" s="1"/>
      <c r="C680" s="1848"/>
      <c r="D680" s="1"/>
      <c r="E680" s="1"/>
      <c r="F680" s="1848"/>
      <c r="G680" s="1"/>
      <c r="H680" s="1848"/>
      <c r="I680" s="1848"/>
      <c r="J680" s="1"/>
      <c r="K680" s="1848"/>
      <c r="L680" s="1848"/>
      <c r="M680" s="1848"/>
      <c r="N680" s="1848"/>
      <c r="O680" s="1848"/>
      <c r="P680" s="1848"/>
      <c r="Q680" s="1848"/>
      <c r="R680" s="1848"/>
      <c r="S680" s="1848"/>
      <c r="T680" s="1848"/>
      <c r="U680" s="1848"/>
      <c r="V680" s="1848"/>
      <c r="W680" s="1848"/>
      <c r="X680" s="1848"/>
      <c r="Y680" s="1848"/>
      <c r="Z680" s="1848"/>
      <c r="AA680" s="1848"/>
      <c r="AB680" s="1848"/>
      <c r="AC680" s="1848"/>
      <c r="AD680" s="1848"/>
      <c r="AE680" s="1848"/>
      <c r="AF680" s="1848"/>
      <c r="AG680" s="1848"/>
      <c r="AH680" s="1848"/>
      <c r="AI680" s="1848"/>
      <c r="AJ680" s="1848"/>
      <c r="AK680" s="1848"/>
      <c r="AL680" s="1848"/>
      <c r="AM680" s="1848"/>
      <c r="AN680" s="1848"/>
      <c r="AO680" s="1848"/>
      <c r="AP680" s="1848"/>
      <c r="AQ680" s="1848"/>
      <c r="AR680" s="1848"/>
      <c r="AS680" s="1848"/>
      <c r="AT680" s="1848"/>
      <c r="AU680" s="1848"/>
      <c r="AV680" s="1848"/>
      <c r="AW680" s="1848"/>
      <c r="AX680" s="1848"/>
      <c r="AY680" s="1848"/>
      <c r="AZ680" s="1848"/>
      <c r="BA680" s="1848"/>
      <c r="BB680" s="1848"/>
      <c r="BC680" s="1848"/>
      <c r="BD680" s="1848"/>
      <c r="BE680" s="1848"/>
      <c r="BF680" s="1848"/>
      <c r="BG680" s="1848"/>
      <c r="BH680" s="1848"/>
      <c r="BI680" s="1848"/>
      <c r="BJ680" s="1848"/>
      <c r="BK680" s="1848"/>
      <c r="BL680" s="1848"/>
      <c r="BM680" s="1848"/>
      <c r="BN680" s="1848"/>
      <c r="BO680" s="1848"/>
      <c r="BP680" s="1848"/>
      <c r="BQ680" s="1848"/>
      <c r="BR680" s="1848"/>
      <c r="BS680" s="1848"/>
      <c r="BT680" s="1848"/>
      <c r="BU680" s="1848"/>
      <c r="BV680" s="1848"/>
      <c r="BW680" s="1848"/>
      <c r="BX680" s="1848"/>
      <c r="BY680" s="1848"/>
      <c r="BZ680" s="1848"/>
      <c r="CA680" s="1848"/>
      <c r="CB680" s="1848"/>
      <c r="CC680" s="1848"/>
      <c r="CD680" s="1848"/>
      <c r="CE680" s="1848"/>
      <c r="CF680" s="1848"/>
      <c r="CG680" s="1848"/>
      <c r="CH680" s="1848"/>
      <c r="CJ680" s="1848"/>
      <c r="CK680" s="1848"/>
      <c r="CL680" s="1848"/>
      <c r="CM680" s="1848"/>
      <c r="CN680" s="1848"/>
      <c r="CO680" s="1848"/>
      <c r="CP680" s="1848"/>
      <c r="CQ680" s="1848"/>
    </row>
    <row r="681" spans="2:95">
      <c r="B681" s="1"/>
      <c r="C681" s="1848"/>
      <c r="D681" s="1"/>
      <c r="E681" s="1"/>
      <c r="F681" s="1848"/>
      <c r="G681" s="1"/>
      <c r="H681" s="1848"/>
      <c r="I681" s="1848"/>
      <c r="J681" s="1"/>
      <c r="K681" s="1848"/>
      <c r="L681" s="1848"/>
      <c r="M681" s="1848"/>
      <c r="N681" s="1848"/>
      <c r="O681" s="1848"/>
      <c r="P681" s="1848"/>
      <c r="Q681" s="1848"/>
      <c r="R681" s="1848"/>
      <c r="S681" s="1848"/>
      <c r="T681" s="1848"/>
      <c r="U681" s="1848"/>
      <c r="V681" s="1848"/>
      <c r="W681" s="1848"/>
      <c r="X681" s="1848"/>
      <c r="Y681" s="1848"/>
      <c r="Z681" s="1848"/>
      <c r="AA681" s="1848"/>
      <c r="AB681" s="1848"/>
      <c r="AC681" s="1848"/>
      <c r="AD681" s="1848"/>
      <c r="AE681" s="1848"/>
      <c r="AF681" s="1848"/>
      <c r="AG681" s="1848"/>
      <c r="AH681" s="1848"/>
      <c r="AI681" s="1848"/>
      <c r="AJ681" s="1848"/>
      <c r="AK681" s="1848"/>
      <c r="AL681" s="1848"/>
      <c r="AM681" s="1848"/>
      <c r="AN681" s="1848"/>
      <c r="AO681" s="1848"/>
      <c r="AP681" s="1848"/>
      <c r="AQ681" s="1848"/>
      <c r="AR681" s="1848"/>
      <c r="AS681" s="1848"/>
      <c r="AT681" s="1848"/>
      <c r="AU681" s="1848"/>
      <c r="AV681" s="1848"/>
      <c r="AW681" s="1848"/>
      <c r="AX681" s="1848"/>
      <c r="AY681" s="1848"/>
      <c r="AZ681" s="1848"/>
      <c r="BA681" s="1848"/>
      <c r="BB681" s="1848"/>
      <c r="BC681" s="1848"/>
      <c r="BD681" s="1848"/>
      <c r="BE681" s="1848"/>
      <c r="BF681" s="1848"/>
      <c r="BG681" s="1848"/>
      <c r="BH681" s="1848"/>
      <c r="BI681" s="1848"/>
      <c r="BJ681" s="1848"/>
      <c r="BK681" s="1848"/>
      <c r="BL681" s="1848"/>
      <c r="BM681" s="1848"/>
      <c r="BN681" s="1848"/>
      <c r="BO681" s="1848"/>
      <c r="BP681" s="1848"/>
      <c r="BQ681" s="1848"/>
      <c r="BR681" s="1848"/>
      <c r="BS681" s="1848"/>
      <c r="BT681" s="1848"/>
      <c r="BU681" s="1848"/>
      <c r="BV681" s="1848"/>
      <c r="BW681" s="1848"/>
      <c r="BX681" s="1848"/>
      <c r="BY681" s="1848"/>
      <c r="BZ681" s="1848"/>
      <c r="CA681" s="1848"/>
      <c r="CB681" s="1848"/>
      <c r="CC681" s="1848"/>
      <c r="CD681" s="1848"/>
      <c r="CE681" s="1848"/>
      <c r="CF681" s="1848"/>
      <c r="CG681" s="1848"/>
      <c r="CH681" s="1848"/>
      <c r="CJ681" s="1848"/>
      <c r="CK681" s="1848"/>
      <c r="CL681" s="1848"/>
      <c r="CM681" s="1848"/>
      <c r="CN681" s="1848"/>
      <c r="CO681" s="1848"/>
      <c r="CP681" s="1848"/>
      <c r="CQ681" s="1848"/>
    </row>
    <row r="682" spans="2:95">
      <c r="B682" s="1"/>
      <c r="C682" s="1848"/>
      <c r="D682" s="1"/>
      <c r="E682" s="1"/>
      <c r="F682" s="1848"/>
      <c r="G682" s="1"/>
      <c r="H682" s="1848"/>
      <c r="I682" s="1848"/>
      <c r="J682" s="1"/>
      <c r="K682" s="1848"/>
      <c r="L682" s="1848"/>
      <c r="M682" s="1848"/>
      <c r="N682" s="1848"/>
      <c r="O682" s="1848"/>
      <c r="P682" s="1848"/>
      <c r="Q682" s="1848"/>
      <c r="R682" s="1848"/>
      <c r="S682" s="1848"/>
      <c r="T682" s="1848"/>
      <c r="U682" s="1848"/>
      <c r="V682" s="1848"/>
      <c r="W682" s="1848"/>
      <c r="X682" s="1848"/>
      <c r="Y682" s="1848"/>
      <c r="Z682" s="1848"/>
      <c r="AA682" s="1848"/>
      <c r="AB682" s="1848"/>
      <c r="AC682" s="1848"/>
      <c r="AD682" s="1848"/>
      <c r="AE682" s="1848"/>
      <c r="AF682" s="1848"/>
      <c r="AG682" s="1848"/>
      <c r="AH682" s="1848"/>
      <c r="AI682" s="1848"/>
      <c r="AJ682" s="1848"/>
      <c r="AK682" s="1848"/>
      <c r="AL682" s="1848"/>
      <c r="AM682" s="1848"/>
      <c r="AN682" s="1848"/>
      <c r="AO682" s="1848"/>
      <c r="AP682" s="1848"/>
      <c r="AQ682" s="1848"/>
      <c r="AR682" s="1848"/>
      <c r="AS682" s="1848"/>
      <c r="AT682" s="1848"/>
      <c r="AU682" s="1848"/>
      <c r="AV682" s="1848"/>
      <c r="AW682" s="1848"/>
      <c r="AX682" s="1848"/>
      <c r="AY682" s="1848"/>
      <c r="AZ682" s="1848"/>
      <c r="BA682" s="1848"/>
      <c r="BB682" s="1848"/>
      <c r="BC682" s="1848"/>
      <c r="BD682" s="1848"/>
      <c r="BE682" s="1848"/>
      <c r="BF682" s="1848"/>
      <c r="BG682" s="1848"/>
      <c r="BH682" s="1848"/>
      <c r="BI682" s="1848"/>
      <c r="BJ682" s="1848"/>
      <c r="BK682" s="1848"/>
      <c r="BL682" s="1848"/>
      <c r="BM682" s="1848"/>
      <c r="BN682" s="1848"/>
      <c r="BO682" s="1848"/>
      <c r="BP682" s="1848"/>
      <c r="BQ682" s="1848"/>
      <c r="BR682" s="1848"/>
      <c r="BS682" s="1848"/>
      <c r="BT682" s="1848"/>
      <c r="BU682" s="1848"/>
      <c r="BV682" s="1848"/>
      <c r="BW682" s="1848"/>
      <c r="BX682" s="1848"/>
      <c r="BY682" s="1848"/>
      <c r="BZ682" s="1848"/>
      <c r="CA682" s="1848"/>
      <c r="CB682" s="1848"/>
      <c r="CC682" s="1848"/>
      <c r="CD682" s="1848"/>
      <c r="CE682" s="1848"/>
      <c r="CF682" s="1848"/>
      <c r="CG682" s="1848"/>
      <c r="CH682" s="1848"/>
      <c r="CJ682" s="1848"/>
      <c r="CK682" s="1848"/>
      <c r="CL682" s="1848"/>
      <c r="CM682" s="1848"/>
      <c r="CN682" s="1848"/>
      <c r="CO682" s="1848"/>
      <c r="CP682" s="1848"/>
      <c r="CQ682" s="1848"/>
    </row>
    <row r="683" spans="2:95">
      <c r="B683" s="1"/>
      <c r="C683" s="1848"/>
      <c r="D683" s="1"/>
      <c r="E683" s="1"/>
      <c r="F683" s="1848"/>
      <c r="G683" s="1"/>
      <c r="H683" s="1848"/>
      <c r="I683" s="1848"/>
      <c r="J683" s="1"/>
      <c r="K683" s="1848"/>
      <c r="L683" s="1848"/>
      <c r="M683" s="1848"/>
      <c r="N683" s="1848"/>
      <c r="O683" s="1848"/>
      <c r="P683" s="1848"/>
      <c r="Q683" s="1848"/>
      <c r="R683" s="1848"/>
      <c r="S683" s="1848"/>
      <c r="T683" s="1848"/>
      <c r="U683" s="1848"/>
      <c r="V683" s="1848"/>
      <c r="W683" s="1848"/>
      <c r="X683" s="1848"/>
      <c r="Y683" s="1848"/>
      <c r="Z683" s="1848"/>
      <c r="AA683" s="1848"/>
      <c r="AB683" s="1848"/>
      <c r="AC683" s="1848"/>
      <c r="AD683" s="1848"/>
      <c r="AE683" s="1848"/>
      <c r="AF683" s="1848"/>
      <c r="AG683" s="1848"/>
      <c r="AH683" s="1848"/>
      <c r="AI683" s="1848"/>
      <c r="AJ683" s="1848"/>
      <c r="AK683" s="1848"/>
      <c r="AL683" s="1848"/>
      <c r="AM683" s="1848"/>
      <c r="AN683" s="1848"/>
      <c r="AO683" s="1848"/>
      <c r="AP683" s="1848"/>
      <c r="AQ683" s="1848"/>
      <c r="AR683" s="1848"/>
      <c r="AS683" s="1848"/>
      <c r="AT683" s="1848"/>
      <c r="AU683" s="1848"/>
      <c r="AV683" s="1848"/>
      <c r="AW683" s="1848"/>
      <c r="AX683" s="1848"/>
      <c r="AY683" s="1848"/>
      <c r="AZ683" s="1848"/>
      <c r="BA683" s="1848"/>
      <c r="BB683" s="1848"/>
      <c r="BC683" s="1848"/>
      <c r="BD683" s="1848"/>
      <c r="BE683" s="1848"/>
      <c r="BF683" s="1848"/>
      <c r="BG683" s="1848"/>
      <c r="BH683" s="1848"/>
      <c r="BI683" s="1848"/>
      <c r="BJ683" s="1848"/>
      <c r="BK683" s="1848"/>
      <c r="BL683" s="1848"/>
      <c r="BM683" s="1848"/>
      <c r="BN683" s="1848"/>
      <c r="BO683" s="1848"/>
      <c r="BP683" s="1848"/>
      <c r="BQ683" s="1848"/>
      <c r="BR683" s="1848"/>
      <c r="BS683" s="1848"/>
      <c r="BT683" s="1848"/>
      <c r="BU683" s="1848"/>
      <c r="BV683" s="1848"/>
      <c r="BW683" s="1848"/>
      <c r="BX683" s="1848"/>
      <c r="BY683" s="1848"/>
      <c r="BZ683" s="1848"/>
      <c r="CA683" s="1848"/>
      <c r="CB683" s="1848"/>
      <c r="CC683" s="1848"/>
      <c r="CD683" s="1848"/>
      <c r="CE683" s="1848"/>
      <c r="CF683" s="1848"/>
      <c r="CG683" s="1848"/>
      <c r="CH683" s="1848"/>
      <c r="CJ683" s="1848"/>
      <c r="CK683" s="1848"/>
      <c r="CL683" s="1848"/>
      <c r="CM683" s="1848"/>
      <c r="CN683" s="1848"/>
      <c r="CO683" s="1848"/>
      <c r="CP683" s="1848"/>
      <c r="CQ683" s="1848"/>
    </row>
    <row r="684" spans="2:95">
      <c r="B684" s="1"/>
      <c r="C684" s="1848"/>
      <c r="D684" s="1"/>
      <c r="E684" s="1"/>
      <c r="F684" s="1848"/>
      <c r="G684" s="1"/>
      <c r="H684" s="1848"/>
      <c r="I684" s="1848"/>
      <c r="J684" s="1"/>
      <c r="K684" s="1848"/>
      <c r="L684" s="1848"/>
      <c r="M684" s="1848"/>
      <c r="N684" s="1848"/>
      <c r="O684" s="1848"/>
      <c r="P684" s="1848"/>
      <c r="Q684" s="1848"/>
      <c r="R684" s="1848"/>
      <c r="S684" s="1848"/>
      <c r="T684" s="1848"/>
      <c r="U684" s="1848"/>
      <c r="V684" s="1848"/>
      <c r="W684" s="1848"/>
      <c r="X684" s="1848"/>
      <c r="Y684" s="1848"/>
      <c r="Z684" s="1848"/>
      <c r="AA684" s="1848"/>
      <c r="AB684" s="1848"/>
      <c r="AC684" s="1848"/>
      <c r="AD684" s="1848"/>
      <c r="AE684" s="1848"/>
      <c r="AF684" s="1848"/>
      <c r="AG684" s="1848"/>
      <c r="AH684" s="1848"/>
      <c r="AI684" s="1848"/>
      <c r="AJ684" s="1848"/>
      <c r="AK684" s="1848"/>
      <c r="AL684" s="1848"/>
      <c r="AM684" s="1848"/>
      <c r="AN684" s="1848"/>
      <c r="AO684" s="1848"/>
      <c r="AP684" s="1848"/>
      <c r="AQ684" s="1848"/>
      <c r="AR684" s="1848"/>
      <c r="AS684" s="1848"/>
      <c r="AT684" s="1848"/>
      <c r="AU684" s="1848"/>
      <c r="AV684" s="1848"/>
      <c r="AW684" s="1848"/>
      <c r="AX684" s="1848"/>
      <c r="AY684" s="1848"/>
      <c r="AZ684" s="1848"/>
      <c r="BA684" s="1848"/>
      <c r="BB684" s="1848"/>
      <c r="BC684" s="1848"/>
      <c r="BD684" s="1848"/>
      <c r="BE684" s="1848"/>
      <c r="BF684" s="1848"/>
      <c r="BG684" s="1848"/>
      <c r="BH684" s="1848"/>
      <c r="BI684" s="1848"/>
      <c r="BJ684" s="1848"/>
      <c r="BK684" s="1848"/>
      <c r="BL684" s="1848"/>
      <c r="BM684" s="1848"/>
      <c r="BN684" s="1848"/>
      <c r="BO684" s="1848"/>
      <c r="BP684" s="1848"/>
      <c r="BQ684" s="1848"/>
      <c r="BR684" s="1848"/>
      <c r="BS684" s="1848"/>
      <c r="BT684" s="1848"/>
      <c r="BU684" s="1848"/>
      <c r="BV684" s="1848"/>
      <c r="BW684" s="1848"/>
      <c r="BX684" s="1848"/>
      <c r="BY684" s="1848"/>
      <c r="BZ684" s="1848"/>
      <c r="CA684" s="1848"/>
      <c r="CB684" s="1848"/>
      <c r="CC684" s="1848"/>
      <c r="CD684" s="1848"/>
      <c r="CE684" s="1848"/>
      <c r="CF684" s="1848"/>
      <c r="CG684" s="1848"/>
      <c r="CH684" s="1848"/>
      <c r="CJ684" s="1848"/>
      <c r="CK684" s="1848"/>
      <c r="CL684" s="1848"/>
      <c r="CM684" s="1848"/>
      <c r="CN684" s="1848"/>
      <c r="CO684" s="1848"/>
      <c r="CP684" s="1848"/>
      <c r="CQ684" s="1848"/>
    </row>
    <row r="685" spans="2:95">
      <c r="B685" s="1"/>
      <c r="C685" s="1848"/>
      <c r="D685" s="1"/>
      <c r="E685" s="1"/>
      <c r="F685" s="1848"/>
      <c r="G685" s="1"/>
      <c r="H685" s="1848"/>
      <c r="I685" s="1848"/>
      <c r="J685" s="1"/>
      <c r="K685" s="1848"/>
      <c r="L685" s="1848"/>
      <c r="M685" s="1848"/>
      <c r="N685" s="1848"/>
      <c r="O685" s="1848"/>
      <c r="P685" s="1848"/>
      <c r="Q685" s="1848"/>
      <c r="R685" s="1848"/>
      <c r="S685" s="1848"/>
      <c r="T685" s="1848"/>
      <c r="U685" s="1848"/>
      <c r="V685" s="1848"/>
      <c r="W685" s="1848"/>
      <c r="X685" s="1848"/>
      <c r="Y685" s="1848"/>
      <c r="Z685" s="1848"/>
      <c r="AA685" s="1848"/>
      <c r="AB685" s="1848"/>
      <c r="AC685" s="1848"/>
      <c r="AD685" s="1848"/>
      <c r="AE685" s="1848"/>
      <c r="AF685" s="1848"/>
      <c r="AG685" s="1848"/>
      <c r="AH685" s="1848"/>
      <c r="AI685" s="1848"/>
      <c r="AJ685" s="1848"/>
      <c r="AK685" s="1848"/>
      <c r="AL685" s="1848"/>
      <c r="AM685" s="1848"/>
      <c r="AN685" s="1848"/>
      <c r="AO685" s="1848"/>
      <c r="AP685" s="1848"/>
      <c r="AQ685" s="1848"/>
      <c r="AR685" s="1848"/>
      <c r="AS685" s="1848"/>
      <c r="AT685" s="1848"/>
      <c r="AU685" s="1848"/>
      <c r="AV685" s="1848"/>
      <c r="AW685" s="1848"/>
      <c r="AX685" s="1848"/>
      <c r="AY685" s="1848"/>
      <c r="AZ685" s="1848"/>
      <c r="BA685" s="1848"/>
      <c r="BB685" s="1848"/>
      <c r="BC685" s="1848"/>
      <c r="BD685" s="1848"/>
      <c r="BE685" s="1848"/>
      <c r="BF685" s="1848"/>
      <c r="BG685" s="1848"/>
      <c r="BH685" s="1848"/>
      <c r="BI685" s="1848"/>
      <c r="BJ685" s="1848"/>
      <c r="BK685" s="1848"/>
      <c r="BL685" s="1848"/>
      <c r="BM685" s="1848"/>
      <c r="BN685" s="1848"/>
      <c r="BO685" s="1848"/>
      <c r="BP685" s="1848"/>
      <c r="BQ685" s="1848"/>
      <c r="BR685" s="1848"/>
      <c r="BS685" s="1848"/>
      <c r="BT685" s="1848"/>
      <c r="BU685" s="1848"/>
      <c r="BV685" s="1848"/>
      <c r="BW685" s="1848"/>
      <c r="BX685" s="1848"/>
      <c r="BY685" s="1848"/>
      <c r="BZ685" s="1848"/>
      <c r="CA685" s="1848"/>
      <c r="CB685" s="1848"/>
      <c r="CC685" s="1848"/>
      <c r="CD685" s="1848"/>
      <c r="CE685" s="1848"/>
      <c r="CF685" s="1848"/>
      <c r="CG685" s="1848"/>
      <c r="CH685" s="1848"/>
      <c r="CJ685" s="1848"/>
      <c r="CK685" s="1848"/>
      <c r="CL685" s="1848"/>
      <c r="CM685" s="1848"/>
      <c r="CN685" s="1848"/>
      <c r="CO685" s="1848"/>
      <c r="CP685" s="1848"/>
      <c r="CQ685" s="1848"/>
    </row>
    <row r="686" spans="2:95">
      <c r="B686" s="1"/>
      <c r="C686" s="1848"/>
      <c r="D686" s="1"/>
      <c r="E686" s="1"/>
      <c r="F686" s="1848"/>
      <c r="G686" s="1"/>
      <c r="H686" s="1848"/>
      <c r="I686" s="1848"/>
      <c r="J686" s="1"/>
      <c r="K686" s="1848"/>
      <c r="L686" s="1848"/>
      <c r="M686" s="1848"/>
      <c r="N686" s="1848"/>
      <c r="O686" s="1848"/>
      <c r="P686" s="1848"/>
      <c r="Q686" s="1848"/>
      <c r="R686" s="1848"/>
      <c r="S686" s="1848"/>
      <c r="T686" s="1848"/>
      <c r="U686" s="1848"/>
      <c r="V686" s="1848"/>
      <c r="W686" s="1848"/>
      <c r="X686" s="1848"/>
      <c r="Y686" s="1848"/>
      <c r="Z686" s="1848"/>
      <c r="AA686" s="1848"/>
      <c r="AB686" s="1848"/>
      <c r="AC686" s="1848"/>
      <c r="AD686" s="1848"/>
      <c r="AE686" s="1848"/>
      <c r="AF686" s="1848"/>
      <c r="AG686" s="1848"/>
      <c r="AH686" s="1848"/>
      <c r="AI686" s="1848"/>
      <c r="AJ686" s="1848"/>
      <c r="AK686" s="1848"/>
      <c r="AL686" s="1848"/>
      <c r="AM686" s="1848"/>
      <c r="AN686" s="1848"/>
      <c r="AO686" s="1848"/>
      <c r="AP686" s="1848"/>
      <c r="AQ686" s="1848"/>
      <c r="AR686" s="1848"/>
      <c r="AS686" s="1848"/>
      <c r="AT686" s="1848"/>
      <c r="AU686" s="1848"/>
      <c r="AV686" s="1848"/>
      <c r="AW686" s="1848"/>
      <c r="AX686" s="1848"/>
      <c r="AY686" s="1848"/>
      <c r="AZ686" s="1848"/>
      <c r="BA686" s="1848"/>
      <c r="BB686" s="1848"/>
      <c r="BC686" s="1848"/>
      <c r="BD686" s="1848"/>
      <c r="BE686" s="1848"/>
      <c r="BF686" s="1848"/>
      <c r="BG686" s="1848"/>
      <c r="BH686" s="1848"/>
      <c r="BI686" s="1848"/>
      <c r="BJ686" s="1848"/>
      <c r="BK686" s="1848"/>
      <c r="BL686" s="1848"/>
      <c r="BM686" s="1848"/>
      <c r="BN686" s="1848"/>
      <c r="BO686" s="1848"/>
      <c r="BP686" s="1848"/>
      <c r="BQ686" s="1848"/>
      <c r="BR686" s="1848"/>
      <c r="BS686" s="1848"/>
      <c r="BT686" s="1848"/>
      <c r="BU686" s="1848"/>
      <c r="BV686" s="1848"/>
      <c r="BW686" s="1848"/>
      <c r="BX686" s="1848"/>
      <c r="BY686" s="1848"/>
      <c r="BZ686" s="1848"/>
      <c r="CA686" s="1848"/>
      <c r="CB686" s="1848"/>
      <c r="CC686" s="1848"/>
      <c r="CD686" s="1848"/>
      <c r="CE686" s="1848"/>
      <c r="CF686" s="1848"/>
      <c r="CG686" s="1848"/>
      <c r="CH686" s="1848"/>
      <c r="CJ686" s="1848"/>
      <c r="CK686" s="1848"/>
      <c r="CL686" s="1848"/>
      <c r="CM686" s="1848"/>
      <c r="CN686" s="1848"/>
      <c r="CO686" s="1848"/>
      <c r="CP686" s="1848"/>
      <c r="CQ686" s="1848"/>
    </row>
    <row r="687" spans="2:95">
      <c r="B687" s="1"/>
      <c r="C687" s="1848"/>
      <c r="D687" s="1"/>
      <c r="E687" s="1"/>
      <c r="F687" s="1848"/>
      <c r="G687" s="1"/>
      <c r="H687" s="1848"/>
      <c r="I687" s="1848"/>
      <c r="J687" s="1"/>
      <c r="K687" s="1848"/>
      <c r="L687" s="1848"/>
      <c r="M687" s="1848"/>
      <c r="N687" s="1848"/>
      <c r="O687" s="1848"/>
      <c r="P687" s="1848"/>
      <c r="Q687" s="1848"/>
      <c r="R687" s="1848"/>
      <c r="S687" s="1848"/>
      <c r="T687" s="1848"/>
      <c r="U687" s="1848"/>
      <c r="V687" s="1848"/>
      <c r="W687" s="1848"/>
      <c r="X687" s="1848"/>
      <c r="Y687" s="1848"/>
      <c r="Z687" s="1848"/>
      <c r="AA687" s="1848"/>
      <c r="AB687" s="1848"/>
      <c r="AC687" s="1848"/>
      <c r="AD687" s="1848"/>
      <c r="AE687" s="1848"/>
      <c r="AF687" s="1848"/>
      <c r="AG687" s="1848"/>
      <c r="AH687" s="1848"/>
      <c r="AI687" s="1848"/>
      <c r="AJ687" s="1848"/>
      <c r="AK687" s="1848"/>
      <c r="AL687" s="1848"/>
      <c r="AM687" s="1848"/>
      <c r="AN687" s="1848"/>
      <c r="AO687" s="1848"/>
      <c r="AP687" s="1848"/>
      <c r="AQ687" s="1848"/>
      <c r="AR687" s="1848"/>
      <c r="AS687" s="1848"/>
      <c r="AT687" s="1848"/>
      <c r="AU687" s="1848"/>
      <c r="AV687" s="1848"/>
      <c r="AW687" s="1848"/>
      <c r="AX687" s="1848"/>
      <c r="AY687" s="1848"/>
      <c r="AZ687" s="1848"/>
      <c r="BA687" s="1848"/>
      <c r="BB687" s="1848"/>
      <c r="BC687" s="1848"/>
      <c r="BD687" s="1848"/>
      <c r="BE687" s="1848"/>
      <c r="BF687" s="1848"/>
      <c r="BG687" s="1848"/>
      <c r="BH687" s="1848"/>
      <c r="BI687" s="1848"/>
      <c r="BJ687" s="1848"/>
      <c r="BK687" s="1848"/>
      <c r="BL687" s="1848"/>
      <c r="BM687" s="1848"/>
      <c r="BN687" s="1848"/>
      <c r="BO687" s="1848"/>
      <c r="BP687" s="1848"/>
      <c r="BQ687" s="1848"/>
      <c r="BR687" s="1848"/>
      <c r="BS687" s="1848"/>
      <c r="BT687" s="1848"/>
      <c r="BU687" s="1848"/>
      <c r="BV687" s="1848"/>
      <c r="BW687" s="1848"/>
      <c r="BX687" s="1848"/>
      <c r="BY687" s="1848"/>
      <c r="BZ687" s="1848"/>
      <c r="CA687" s="1848"/>
      <c r="CB687" s="1848"/>
      <c r="CC687" s="1848"/>
      <c r="CD687" s="1848"/>
      <c r="CE687" s="1848"/>
      <c r="CF687" s="1848"/>
      <c r="CG687" s="1848"/>
      <c r="CH687" s="1848"/>
      <c r="CJ687" s="1848"/>
      <c r="CK687" s="1848"/>
      <c r="CL687" s="1848"/>
      <c r="CM687" s="1848"/>
      <c r="CN687" s="1848"/>
      <c r="CO687" s="1848"/>
      <c r="CP687" s="1848"/>
      <c r="CQ687" s="1848"/>
    </row>
    <row r="688" spans="2:95">
      <c r="B688" s="1"/>
      <c r="C688" s="1848"/>
      <c r="D688" s="1"/>
      <c r="E688" s="1"/>
      <c r="F688" s="1848"/>
      <c r="G688" s="1"/>
      <c r="H688" s="1848"/>
      <c r="I688" s="1848"/>
      <c r="J688" s="1"/>
      <c r="K688" s="1848"/>
      <c r="L688" s="1848"/>
      <c r="M688" s="1848"/>
      <c r="N688" s="1848"/>
      <c r="O688" s="1848"/>
      <c r="P688" s="1848"/>
      <c r="Q688" s="1848"/>
      <c r="R688" s="1848"/>
      <c r="S688" s="1848"/>
      <c r="T688" s="1848"/>
      <c r="U688" s="1848"/>
      <c r="V688" s="1848"/>
      <c r="W688" s="1848"/>
      <c r="X688" s="1848"/>
      <c r="Y688" s="1848"/>
      <c r="Z688" s="1848"/>
      <c r="AA688" s="1848"/>
      <c r="AB688" s="1848"/>
      <c r="AC688" s="1848"/>
      <c r="AD688" s="1848"/>
      <c r="AE688" s="1848"/>
      <c r="AF688" s="1848"/>
      <c r="AG688" s="1848"/>
      <c r="AH688" s="1848"/>
      <c r="AI688" s="1848"/>
      <c r="AJ688" s="1848"/>
      <c r="AK688" s="1848"/>
      <c r="AL688" s="1848"/>
      <c r="AM688" s="1848"/>
      <c r="AN688" s="1848"/>
      <c r="AO688" s="1848"/>
      <c r="AP688" s="1848"/>
      <c r="AQ688" s="1848"/>
      <c r="AR688" s="1848"/>
      <c r="AS688" s="1848"/>
      <c r="AT688" s="1848"/>
      <c r="AU688" s="1848"/>
      <c r="AV688" s="1848"/>
      <c r="AW688" s="1848"/>
      <c r="AX688" s="1848"/>
      <c r="AY688" s="1848"/>
      <c r="AZ688" s="1848"/>
      <c r="BA688" s="1848"/>
      <c r="BB688" s="1848"/>
      <c r="BC688" s="1848"/>
      <c r="BD688" s="1848"/>
      <c r="BE688" s="1848"/>
      <c r="BF688" s="1848"/>
      <c r="BG688" s="1848"/>
      <c r="BH688" s="1848"/>
      <c r="BI688" s="1848"/>
      <c r="BJ688" s="1848"/>
      <c r="BK688" s="1848"/>
      <c r="BL688" s="1848"/>
      <c r="BM688" s="1848"/>
      <c r="BN688" s="1848"/>
      <c r="BO688" s="1848"/>
      <c r="BP688" s="1848"/>
      <c r="BQ688" s="1848"/>
      <c r="BR688" s="1848"/>
      <c r="BS688" s="1848"/>
      <c r="BT688" s="1848"/>
      <c r="BU688" s="1848"/>
      <c r="BV688" s="1848"/>
      <c r="BW688" s="1848"/>
      <c r="BX688" s="1848"/>
      <c r="BY688" s="1848"/>
      <c r="BZ688" s="1848"/>
      <c r="CA688" s="1848"/>
      <c r="CB688" s="1848"/>
      <c r="CC688" s="1848"/>
      <c r="CD688" s="1848"/>
      <c r="CE688" s="1848"/>
      <c r="CF688" s="1848"/>
      <c r="CG688" s="1848"/>
      <c r="CH688" s="1848"/>
      <c r="CJ688" s="1848"/>
      <c r="CK688" s="1848"/>
      <c r="CL688" s="1848"/>
      <c r="CM688" s="1848"/>
      <c r="CN688" s="1848"/>
      <c r="CO688" s="1848"/>
      <c r="CP688" s="1848"/>
      <c r="CQ688" s="1848"/>
    </row>
    <row r="689" spans="2:95">
      <c r="B689" s="1"/>
      <c r="C689" s="1848"/>
      <c r="D689" s="1"/>
      <c r="E689" s="1"/>
      <c r="F689" s="1848"/>
      <c r="G689" s="1"/>
      <c r="H689" s="1848"/>
      <c r="I689" s="1848"/>
      <c r="J689" s="1"/>
      <c r="K689" s="1848"/>
      <c r="L689" s="1848"/>
      <c r="M689" s="1848"/>
      <c r="N689" s="1848"/>
      <c r="O689" s="1848"/>
      <c r="P689" s="1848"/>
      <c r="Q689" s="1848"/>
      <c r="R689" s="1848"/>
      <c r="S689" s="1848"/>
      <c r="T689" s="1848"/>
      <c r="U689" s="1848"/>
      <c r="V689" s="1848"/>
      <c r="W689" s="1848"/>
      <c r="X689" s="1848"/>
      <c r="Y689" s="1848"/>
      <c r="Z689" s="1848"/>
      <c r="AA689" s="1848"/>
      <c r="AB689" s="1848"/>
      <c r="AC689" s="1848"/>
      <c r="AD689" s="1848"/>
      <c r="AE689" s="1848"/>
      <c r="AF689" s="1848"/>
      <c r="AG689" s="1848"/>
      <c r="AH689" s="1848"/>
      <c r="AI689" s="1848"/>
      <c r="AJ689" s="1848"/>
      <c r="AK689" s="1848"/>
      <c r="AL689" s="1848"/>
      <c r="AM689" s="1848"/>
      <c r="AN689" s="1848"/>
      <c r="AO689" s="1848"/>
      <c r="AP689" s="1848"/>
      <c r="AQ689" s="1848"/>
      <c r="AR689" s="1848"/>
      <c r="AS689" s="1848"/>
      <c r="AT689" s="1848"/>
      <c r="AU689" s="1848"/>
      <c r="AV689" s="1848"/>
      <c r="AW689" s="1848"/>
      <c r="AX689" s="1848"/>
      <c r="AY689" s="1848"/>
      <c r="AZ689" s="1848"/>
      <c r="BA689" s="1848"/>
      <c r="BB689" s="1848"/>
      <c r="BC689" s="1848"/>
      <c r="BD689" s="1848"/>
      <c r="BE689" s="1848"/>
      <c r="BF689" s="1848"/>
      <c r="BG689" s="1848"/>
      <c r="BH689" s="1848"/>
      <c r="BI689" s="1848"/>
      <c r="BJ689" s="1848"/>
      <c r="BK689" s="1848"/>
      <c r="BL689" s="1848"/>
      <c r="BM689" s="1848"/>
      <c r="BN689" s="1848"/>
      <c r="BO689" s="1848"/>
      <c r="BP689" s="1848"/>
      <c r="BQ689" s="1848"/>
      <c r="BR689" s="1848"/>
      <c r="BS689" s="1848"/>
      <c r="BT689" s="1848"/>
      <c r="BU689" s="1848"/>
      <c r="BV689" s="1848"/>
      <c r="BW689" s="1848"/>
      <c r="BX689" s="1848"/>
      <c r="BY689" s="1848"/>
      <c r="BZ689" s="1848"/>
      <c r="CA689" s="1848"/>
      <c r="CB689" s="1848"/>
      <c r="CC689" s="1848"/>
      <c r="CD689" s="1848"/>
      <c r="CE689" s="1848"/>
      <c r="CF689" s="1848"/>
      <c r="CG689" s="1848"/>
      <c r="CH689" s="1848"/>
      <c r="CJ689" s="1848"/>
      <c r="CK689" s="1848"/>
      <c r="CL689" s="1848"/>
      <c r="CM689" s="1848"/>
      <c r="CN689" s="1848"/>
      <c r="CO689" s="1848"/>
      <c r="CP689" s="1848"/>
      <c r="CQ689" s="1848"/>
    </row>
    <row r="690" spans="2:95">
      <c r="B690" s="1"/>
      <c r="C690" s="1848"/>
      <c r="D690" s="1"/>
      <c r="E690" s="1"/>
      <c r="F690" s="1848"/>
      <c r="G690" s="1"/>
      <c r="H690" s="1848"/>
      <c r="I690" s="1848"/>
      <c r="J690" s="1"/>
      <c r="K690" s="1848"/>
      <c r="L690" s="1848"/>
      <c r="M690" s="1848"/>
      <c r="N690" s="1848"/>
      <c r="O690" s="1848"/>
      <c r="P690" s="1848"/>
      <c r="Q690" s="1848"/>
      <c r="R690" s="1848"/>
      <c r="S690" s="1848"/>
      <c r="T690" s="1848"/>
      <c r="U690" s="1848"/>
      <c r="V690" s="1848"/>
      <c r="W690" s="1848"/>
      <c r="X690" s="1848"/>
      <c r="Y690" s="1848"/>
      <c r="Z690" s="1848"/>
      <c r="AA690" s="1848"/>
      <c r="AB690" s="1848"/>
      <c r="AC690" s="1848"/>
      <c r="AD690" s="1848"/>
      <c r="AE690" s="1848"/>
      <c r="AF690" s="1848"/>
      <c r="AG690" s="1848"/>
      <c r="AH690" s="1848"/>
      <c r="AI690" s="1848"/>
      <c r="AJ690" s="1848"/>
      <c r="AK690" s="1848"/>
      <c r="AL690" s="1848"/>
      <c r="AM690" s="1848"/>
      <c r="AN690" s="1848"/>
      <c r="AO690" s="1848"/>
      <c r="AP690" s="1848"/>
      <c r="AQ690" s="1848"/>
      <c r="AR690" s="1848"/>
      <c r="AS690" s="1848"/>
      <c r="AT690" s="1848"/>
      <c r="AU690" s="1848"/>
      <c r="AV690" s="1848"/>
      <c r="AW690" s="1848"/>
      <c r="AX690" s="1848"/>
      <c r="AY690" s="1848"/>
      <c r="AZ690" s="1848"/>
      <c r="BA690" s="1848"/>
      <c r="BB690" s="1848"/>
      <c r="BC690" s="1848"/>
      <c r="BD690" s="1848"/>
      <c r="BE690" s="1848"/>
      <c r="BF690" s="1848"/>
      <c r="BG690" s="1848"/>
      <c r="BH690" s="1848"/>
      <c r="BI690" s="1848"/>
      <c r="BJ690" s="1848"/>
      <c r="BK690" s="1848"/>
      <c r="BL690" s="1848"/>
      <c r="BM690" s="1848"/>
      <c r="BN690" s="1848"/>
      <c r="BO690" s="1848"/>
      <c r="BP690" s="1848"/>
      <c r="BQ690" s="1848"/>
      <c r="BR690" s="1848"/>
      <c r="BS690" s="1848"/>
      <c r="BT690" s="1848"/>
      <c r="BU690" s="1848"/>
      <c r="BV690" s="1848"/>
      <c r="BW690" s="1848"/>
      <c r="BX690" s="1848"/>
      <c r="BY690" s="1848"/>
      <c r="BZ690" s="1848"/>
      <c r="CA690" s="1848"/>
      <c r="CB690" s="1848"/>
      <c r="CC690" s="1848"/>
      <c r="CD690" s="1848"/>
      <c r="CE690" s="1848"/>
      <c r="CF690" s="1848"/>
      <c r="CG690" s="1848"/>
      <c r="CH690" s="1848"/>
      <c r="CJ690" s="1848"/>
      <c r="CK690" s="1848"/>
      <c r="CL690" s="1848"/>
      <c r="CM690" s="1848"/>
      <c r="CN690" s="1848"/>
      <c r="CO690" s="1848"/>
      <c r="CP690" s="1848"/>
      <c r="CQ690" s="1848"/>
    </row>
    <row r="691" spans="2:95">
      <c r="B691" s="1"/>
      <c r="C691" s="1848"/>
      <c r="D691" s="1"/>
      <c r="E691" s="1"/>
      <c r="F691" s="1848"/>
      <c r="G691" s="1"/>
      <c r="H691" s="1848"/>
      <c r="I691" s="1848"/>
      <c r="J691" s="1"/>
      <c r="K691" s="1848"/>
      <c r="L691" s="1848"/>
      <c r="M691" s="1848"/>
      <c r="N691" s="1848"/>
      <c r="O691" s="1848"/>
      <c r="P691" s="1848"/>
      <c r="Q691" s="1848"/>
      <c r="R691" s="1848"/>
      <c r="S691" s="1848"/>
      <c r="T691" s="1848"/>
      <c r="U691" s="1848"/>
      <c r="V691" s="1848"/>
      <c r="W691" s="1848"/>
      <c r="X691" s="1848"/>
      <c r="Y691" s="1848"/>
      <c r="Z691" s="1848"/>
      <c r="AA691" s="1848"/>
      <c r="AB691" s="1848"/>
      <c r="AC691" s="1848"/>
      <c r="AD691" s="1848"/>
      <c r="AE691" s="1848"/>
      <c r="AF691" s="1848"/>
      <c r="AG691" s="1848"/>
      <c r="AH691" s="1848"/>
      <c r="AI691" s="1848"/>
      <c r="AJ691" s="1848"/>
      <c r="AK691" s="1848"/>
      <c r="AL691" s="1848"/>
      <c r="AM691" s="1848"/>
      <c r="AN691" s="1848"/>
      <c r="AO691" s="1848"/>
      <c r="AP691" s="1848"/>
      <c r="AQ691" s="1848"/>
      <c r="AR691" s="1848"/>
      <c r="AS691" s="1848"/>
      <c r="AT691" s="1848"/>
      <c r="AU691" s="1848"/>
      <c r="AV691" s="1848"/>
      <c r="AW691" s="1848"/>
      <c r="AX691" s="1848"/>
      <c r="AY691" s="1848"/>
      <c r="AZ691" s="1848"/>
      <c r="BA691" s="1848"/>
      <c r="BB691" s="1848"/>
      <c r="BC691" s="1848"/>
      <c r="BD691" s="1848"/>
      <c r="BE691" s="1848"/>
      <c r="BF691" s="1848"/>
      <c r="BG691" s="1848"/>
      <c r="BH691" s="1848"/>
      <c r="BI691" s="1848"/>
      <c r="BJ691" s="1848"/>
      <c r="BK691" s="1848"/>
      <c r="BL691" s="1848"/>
      <c r="BM691" s="1848"/>
      <c r="BN691" s="1848"/>
      <c r="BO691" s="1848"/>
      <c r="BP691" s="1848"/>
      <c r="BQ691" s="1848"/>
      <c r="BR691" s="1848"/>
      <c r="BS691" s="1848"/>
      <c r="BT691" s="1848"/>
      <c r="BU691" s="1848"/>
      <c r="BV691" s="1848"/>
      <c r="BW691" s="1848"/>
      <c r="BX691" s="1848"/>
      <c r="BY691" s="1848"/>
      <c r="BZ691" s="1848"/>
      <c r="CA691" s="1848"/>
      <c r="CB691" s="1848"/>
      <c r="CC691" s="1848"/>
      <c r="CD691" s="1848"/>
      <c r="CE691" s="1848"/>
      <c r="CF691" s="1848"/>
      <c r="CG691" s="1848"/>
      <c r="CH691" s="1848"/>
      <c r="CJ691" s="1848"/>
      <c r="CK691" s="1848"/>
      <c r="CL691" s="1848"/>
      <c r="CM691" s="1848"/>
      <c r="CN691" s="1848"/>
      <c r="CO691" s="1848"/>
      <c r="CP691" s="1848"/>
      <c r="CQ691" s="1848"/>
    </row>
    <row r="692" spans="2:95">
      <c r="B692" s="1"/>
      <c r="C692" s="1848"/>
      <c r="D692" s="1"/>
      <c r="E692" s="1"/>
      <c r="F692" s="1848"/>
      <c r="G692" s="1"/>
      <c r="H692" s="1848"/>
      <c r="I692" s="1848"/>
      <c r="J692" s="1"/>
      <c r="K692" s="1848"/>
      <c r="L692" s="1848"/>
      <c r="M692" s="1848"/>
      <c r="N692" s="1848"/>
      <c r="O692" s="1848"/>
      <c r="P692" s="1848"/>
      <c r="Q692" s="1848"/>
      <c r="R692" s="1848"/>
      <c r="S692" s="1848"/>
      <c r="T692" s="1848"/>
      <c r="U692" s="1848"/>
      <c r="V692" s="1848"/>
      <c r="W692" s="1848"/>
      <c r="X692" s="1848"/>
      <c r="Y692" s="1848"/>
      <c r="Z692" s="1848"/>
      <c r="AA692" s="1848"/>
      <c r="AB692" s="1848"/>
      <c r="AC692" s="1848"/>
      <c r="AD692" s="1848"/>
      <c r="AE692" s="1848"/>
      <c r="AF692" s="1848"/>
      <c r="AG692" s="1848"/>
      <c r="AH692" s="1848"/>
      <c r="AI692" s="1848"/>
      <c r="AJ692" s="1848"/>
      <c r="AK692" s="1848"/>
      <c r="AL692" s="1848"/>
      <c r="AM692" s="1848"/>
      <c r="AN692" s="1848"/>
      <c r="AO692" s="1848"/>
      <c r="AP692" s="1848"/>
      <c r="AQ692" s="1848"/>
      <c r="AR692" s="1848"/>
      <c r="AS692" s="1848"/>
      <c r="AT692" s="1848"/>
      <c r="AU692" s="1848"/>
      <c r="AV692" s="1848"/>
      <c r="AW692" s="1848"/>
      <c r="AX692" s="1848"/>
      <c r="AY692" s="1848"/>
      <c r="AZ692" s="1848"/>
      <c r="BA692" s="1848"/>
      <c r="BB692" s="1848"/>
      <c r="BC692" s="1848"/>
      <c r="BD692" s="1848"/>
      <c r="BE692" s="1848"/>
      <c r="BF692" s="1848"/>
      <c r="BG692" s="1848"/>
      <c r="BH692" s="1848"/>
      <c r="BI692" s="1848"/>
      <c r="BJ692" s="1848"/>
      <c r="BK692" s="1848"/>
      <c r="BL692" s="1848"/>
      <c r="BM692" s="1848"/>
      <c r="BN692" s="1848"/>
      <c r="BO692" s="1848"/>
      <c r="BP692" s="1848"/>
      <c r="BQ692" s="1848"/>
      <c r="BR692" s="1848"/>
      <c r="BS692" s="1848"/>
      <c r="BT692" s="1848"/>
      <c r="BU692" s="1848"/>
      <c r="BV692" s="1848"/>
      <c r="BW692" s="1848"/>
      <c r="BX692" s="1848"/>
      <c r="BY692" s="1848"/>
      <c r="BZ692" s="1848"/>
      <c r="CA692" s="1848"/>
      <c r="CB692" s="1848"/>
      <c r="CC692" s="1848"/>
      <c r="CD692" s="1848"/>
      <c r="CE692" s="1848"/>
      <c r="CF692" s="1848"/>
      <c r="CG692" s="1848"/>
      <c r="CH692" s="1848"/>
      <c r="CJ692" s="1848"/>
      <c r="CK692" s="1848"/>
      <c r="CL692" s="1848"/>
      <c r="CM692" s="1848"/>
      <c r="CN692" s="1848"/>
      <c r="CO692" s="1848"/>
      <c r="CP692" s="1848"/>
      <c r="CQ692" s="1848"/>
    </row>
    <row r="693" spans="2:95">
      <c r="B693" s="1"/>
      <c r="C693" s="1848"/>
      <c r="D693" s="1"/>
      <c r="E693" s="1"/>
      <c r="F693" s="1848"/>
      <c r="G693" s="1"/>
      <c r="H693" s="1848"/>
      <c r="I693" s="1848"/>
      <c r="J693" s="1"/>
      <c r="K693" s="1848"/>
      <c r="L693" s="1848"/>
      <c r="M693" s="1848"/>
      <c r="N693" s="1848"/>
      <c r="O693" s="1848"/>
      <c r="P693" s="1848"/>
      <c r="Q693" s="1848"/>
      <c r="R693" s="1848"/>
      <c r="S693" s="1848"/>
      <c r="T693" s="1848"/>
      <c r="U693" s="1848"/>
      <c r="V693" s="1848"/>
      <c r="W693" s="1848"/>
      <c r="X693" s="1848"/>
      <c r="Y693" s="1848"/>
      <c r="Z693" s="1848"/>
      <c r="AA693" s="1848"/>
      <c r="AB693" s="1848"/>
      <c r="AC693" s="1848"/>
      <c r="AD693" s="1848"/>
      <c r="AE693" s="1848"/>
      <c r="AF693" s="1848"/>
      <c r="AG693" s="1848"/>
      <c r="AH693" s="1848"/>
      <c r="AI693" s="1848"/>
      <c r="AJ693" s="1848"/>
      <c r="AK693" s="1848"/>
      <c r="AL693" s="1848"/>
      <c r="AM693" s="1848"/>
      <c r="AN693" s="1848"/>
      <c r="AO693" s="1848"/>
      <c r="AP693" s="1848"/>
      <c r="AQ693" s="1848"/>
      <c r="AR693" s="1848"/>
      <c r="AS693" s="1848"/>
      <c r="AT693" s="1848"/>
      <c r="AU693" s="1848"/>
      <c r="AV693" s="1848"/>
      <c r="AW693" s="1848"/>
      <c r="AX693" s="1848"/>
      <c r="AY693" s="1848"/>
      <c r="AZ693" s="1848"/>
      <c r="BA693" s="1848"/>
      <c r="BB693" s="1848"/>
      <c r="BC693" s="1848"/>
      <c r="BD693" s="1848"/>
      <c r="BE693" s="1848"/>
      <c r="BF693" s="1848"/>
      <c r="BG693" s="1848"/>
      <c r="BH693" s="1848"/>
      <c r="BI693" s="1848"/>
      <c r="BJ693" s="1848"/>
      <c r="BK693" s="1848"/>
      <c r="BL693" s="1848"/>
      <c r="BM693" s="1848"/>
      <c r="BN693" s="1848"/>
      <c r="BO693" s="1848"/>
      <c r="BP693" s="1848"/>
      <c r="BQ693" s="1848"/>
      <c r="BR693" s="1848"/>
      <c r="BS693" s="1848"/>
      <c r="BT693" s="1848"/>
      <c r="BU693" s="1848"/>
      <c r="BV693" s="1848"/>
      <c r="BW693" s="1848"/>
      <c r="BX693" s="1848"/>
      <c r="BY693" s="1848"/>
      <c r="BZ693" s="1848"/>
      <c r="CA693" s="1848"/>
      <c r="CB693" s="1848"/>
      <c r="CC693" s="1848"/>
      <c r="CD693" s="1848"/>
      <c r="CE693" s="1848"/>
      <c r="CF693" s="1848"/>
      <c r="CG693" s="1848"/>
      <c r="CH693" s="1848"/>
      <c r="CJ693" s="1848"/>
      <c r="CK693" s="1848"/>
      <c r="CL693" s="1848"/>
      <c r="CM693" s="1848"/>
      <c r="CN693" s="1848"/>
      <c r="CO693" s="1848"/>
      <c r="CP693" s="1848"/>
      <c r="CQ693" s="1848"/>
    </row>
    <row r="694" spans="2:95">
      <c r="B694" s="1"/>
      <c r="C694" s="1848"/>
      <c r="D694" s="1"/>
      <c r="E694" s="1"/>
      <c r="F694" s="1848"/>
      <c r="G694" s="1"/>
      <c r="H694" s="1848"/>
      <c r="I694" s="1848"/>
      <c r="J694" s="1"/>
      <c r="K694" s="1848"/>
      <c r="L694" s="1848"/>
      <c r="M694" s="1848"/>
      <c r="N694" s="1848"/>
      <c r="O694" s="1848"/>
      <c r="P694" s="1848"/>
      <c r="Q694" s="1848"/>
      <c r="R694" s="1848"/>
      <c r="S694" s="1848"/>
      <c r="T694" s="1848"/>
      <c r="U694" s="1848"/>
      <c r="V694" s="1848"/>
      <c r="W694" s="1848"/>
      <c r="X694" s="1848"/>
      <c r="Y694" s="1848"/>
      <c r="Z694" s="1848"/>
      <c r="AA694" s="1848"/>
      <c r="AB694" s="1848"/>
      <c r="AC694" s="1848"/>
      <c r="AD694" s="1848"/>
      <c r="AE694" s="1848"/>
      <c r="AF694" s="1848"/>
      <c r="AG694" s="1848"/>
      <c r="AH694" s="1848"/>
      <c r="AI694" s="1848"/>
      <c r="AJ694" s="1848"/>
      <c r="AK694" s="1848"/>
      <c r="AL694" s="1848"/>
      <c r="AM694" s="1848"/>
      <c r="AN694" s="1848"/>
      <c r="AO694" s="1848"/>
      <c r="AP694" s="1848"/>
      <c r="AQ694" s="1848"/>
      <c r="AR694" s="1848"/>
      <c r="AS694" s="1848"/>
      <c r="AT694" s="1848"/>
      <c r="AU694" s="1848"/>
      <c r="AV694" s="1848"/>
      <c r="AW694" s="1848"/>
      <c r="AX694" s="1848"/>
      <c r="AY694" s="1848"/>
      <c r="AZ694" s="1848"/>
      <c r="BA694" s="1848"/>
      <c r="BB694" s="1848"/>
      <c r="BC694" s="1848"/>
      <c r="BD694" s="1848"/>
      <c r="BE694" s="1848"/>
      <c r="BF694" s="1848"/>
      <c r="BG694" s="1848"/>
      <c r="BH694" s="1848"/>
      <c r="BI694" s="1848"/>
      <c r="BJ694" s="1848"/>
      <c r="BK694" s="1848"/>
      <c r="BL694" s="1848"/>
      <c r="BM694" s="1848"/>
      <c r="BN694" s="1848"/>
      <c r="BO694" s="1848"/>
      <c r="BP694" s="1848"/>
      <c r="BQ694" s="1848"/>
      <c r="BR694" s="1848"/>
      <c r="BS694" s="1848"/>
      <c r="BT694" s="1848"/>
      <c r="BU694" s="1848"/>
      <c r="BV694" s="1848"/>
      <c r="BW694" s="1848"/>
      <c r="BX694" s="1848"/>
      <c r="BY694" s="1848"/>
      <c r="BZ694" s="1848"/>
      <c r="CA694" s="1848"/>
      <c r="CB694" s="1848"/>
      <c r="CC694" s="1848"/>
      <c r="CD694" s="1848"/>
      <c r="CE694" s="1848"/>
      <c r="CF694" s="1848"/>
      <c r="CG694" s="1848"/>
      <c r="CH694" s="1848"/>
      <c r="CJ694" s="1848"/>
      <c r="CK694" s="1848"/>
      <c r="CL694" s="1848"/>
      <c r="CM694" s="1848"/>
      <c r="CN694" s="1848"/>
      <c r="CO694" s="1848"/>
      <c r="CP694" s="1848"/>
      <c r="CQ694" s="1848"/>
    </row>
    <row r="695" spans="2:95">
      <c r="B695" s="1"/>
      <c r="C695" s="1848"/>
      <c r="D695" s="1"/>
      <c r="E695" s="1"/>
      <c r="F695" s="1848"/>
      <c r="G695" s="1"/>
      <c r="H695" s="1848"/>
      <c r="I695" s="1848"/>
      <c r="J695" s="1"/>
      <c r="K695" s="1848"/>
      <c r="L695" s="1848"/>
      <c r="M695" s="1848"/>
      <c r="N695" s="1848"/>
      <c r="O695" s="1848"/>
      <c r="P695" s="1848"/>
      <c r="Q695" s="1848"/>
      <c r="R695" s="1848"/>
      <c r="S695" s="1848"/>
      <c r="T695" s="1848"/>
      <c r="U695" s="1848"/>
      <c r="V695" s="1848"/>
      <c r="W695" s="1848"/>
      <c r="X695" s="1848"/>
      <c r="Y695" s="1848"/>
      <c r="Z695" s="1848"/>
      <c r="AA695" s="1848"/>
      <c r="AB695" s="1848"/>
      <c r="AC695" s="1848"/>
      <c r="AD695" s="1848"/>
      <c r="AE695" s="1848"/>
      <c r="AF695" s="1848"/>
      <c r="AG695" s="1848"/>
      <c r="AH695" s="1848"/>
      <c r="AI695" s="1848"/>
      <c r="AJ695" s="1848"/>
      <c r="AK695" s="1848"/>
      <c r="AL695" s="1848"/>
      <c r="AM695" s="1848"/>
      <c r="AN695" s="1848"/>
      <c r="AO695" s="1848"/>
      <c r="AP695" s="1848"/>
      <c r="AQ695" s="1848"/>
      <c r="AR695" s="1848"/>
      <c r="AS695" s="1848"/>
      <c r="AT695" s="1848"/>
      <c r="AU695" s="1848"/>
      <c r="AV695" s="1848"/>
      <c r="AW695" s="1848"/>
      <c r="AX695" s="1848"/>
      <c r="AY695" s="1848"/>
      <c r="AZ695" s="1848"/>
      <c r="BA695" s="1848"/>
      <c r="BB695" s="1848"/>
      <c r="BC695" s="1848"/>
      <c r="BD695" s="1848"/>
      <c r="BE695" s="1848"/>
      <c r="BF695" s="1848"/>
      <c r="BG695" s="1848"/>
      <c r="BH695" s="1848"/>
      <c r="BI695" s="1848"/>
      <c r="BJ695" s="1848"/>
      <c r="BK695" s="1848"/>
      <c r="BL695" s="1848"/>
      <c r="BM695" s="1848"/>
      <c r="BN695" s="1848"/>
      <c r="BO695" s="1848"/>
      <c r="BP695" s="1848"/>
      <c r="BQ695" s="1848"/>
      <c r="BR695" s="1848"/>
      <c r="BS695" s="1848"/>
      <c r="BT695" s="1848"/>
      <c r="BU695" s="1848"/>
      <c r="BV695" s="1848"/>
      <c r="BW695" s="1848"/>
      <c r="BX695" s="1848"/>
      <c r="BY695" s="1848"/>
      <c r="BZ695" s="1848"/>
      <c r="CA695" s="1848"/>
      <c r="CB695" s="1848"/>
      <c r="CC695" s="1848"/>
      <c r="CD695" s="1848"/>
      <c r="CE695" s="1848"/>
      <c r="CF695" s="1848"/>
      <c r="CG695" s="1848"/>
      <c r="CH695" s="1848"/>
      <c r="CJ695" s="1848"/>
      <c r="CK695" s="1848"/>
      <c r="CL695" s="1848"/>
      <c r="CM695" s="1848"/>
      <c r="CN695" s="1848"/>
      <c r="CO695" s="1848"/>
      <c r="CP695" s="1848"/>
      <c r="CQ695" s="1848"/>
    </row>
    <row r="696" spans="2:95">
      <c r="B696" s="1"/>
      <c r="C696" s="1848"/>
      <c r="D696" s="1"/>
      <c r="E696" s="1"/>
      <c r="F696" s="1848"/>
      <c r="G696" s="1"/>
      <c r="H696" s="1848"/>
      <c r="I696" s="1848"/>
      <c r="J696" s="1"/>
      <c r="K696" s="1848"/>
      <c r="L696" s="1848"/>
      <c r="M696" s="1848"/>
      <c r="N696" s="1848"/>
      <c r="O696" s="1848"/>
      <c r="P696" s="1848"/>
      <c r="Q696" s="1848"/>
      <c r="R696" s="1848"/>
      <c r="S696" s="1848"/>
      <c r="T696" s="1848"/>
      <c r="U696" s="1848"/>
      <c r="V696" s="1848"/>
      <c r="W696" s="1848"/>
      <c r="X696" s="1848"/>
      <c r="Y696" s="1848"/>
      <c r="Z696" s="1848"/>
      <c r="AA696" s="1848"/>
      <c r="AB696" s="1848"/>
      <c r="AC696" s="1848"/>
      <c r="AD696" s="1848"/>
      <c r="AE696" s="1848"/>
      <c r="AF696" s="1848"/>
      <c r="AG696" s="1848"/>
      <c r="AH696" s="1848"/>
      <c r="AI696" s="1848"/>
      <c r="AJ696" s="1848"/>
      <c r="AK696" s="1848"/>
      <c r="AL696" s="1848"/>
      <c r="AM696" s="1848"/>
      <c r="AN696" s="1848"/>
      <c r="AO696" s="1848"/>
      <c r="AP696" s="1848"/>
      <c r="AQ696" s="1848"/>
      <c r="AR696" s="1848"/>
      <c r="AS696" s="1848"/>
      <c r="AT696" s="1848"/>
      <c r="AU696" s="1848"/>
      <c r="AV696" s="1848"/>
      <c r="AW696" s="1848"/>
      <c r="AX696" s="1848"/>
      <c r="AY696" s="1848"/>
      <c r="AZ696" s="1848"/>
      <c r="BA696" s="1848"/>
      <c r="BB696" s="1848"/>
      <c r="BC696" s="1848"/>
      <c r="BD696" s="1848"/>
      <c r="BE696" s="1848"/>
      <c r="BF696" s="1848"/>
      <c r="BG696" s="1848"/>
      <c r="BH696" s="1848"/>
      <c r="BI696" s="1848"/>
      <c r="BJ696" s="1848"/>
      <c r="BK696" s="1848"/>
      <c r="BL696" s="1848"/>
      <c r="BM696" s="1848"/>
      <c r="BN696" s="1848"/>
      <c r="BO696" s="1848"/>
      <c r="BP696" s="1848"/>
      <c r="BQ696" s="1848"/>
      <c r="BR696" s="1848"/>
      <c r="BS696" s="1848"/>
      <c r="BT696" s="1848"/>
      <c r="BU696" s="1848"/>
      <c r="BV696" s="1848"/>
      <c r="BW696" s="1848"/>
      <c r="BX696" s="1848"/>
      <c r="BY696" s="1848"/>
      <c r="BZ696" s="1848"/>
      <c r="CA696" s="1848"/>
      <c r="CB696" s="1848"/>
      <c r="CC696" s="1848"/>
      <c r="CD696" s="1848"/>
      <c r="CE696" s="1848"/>
      <c r="CF696" s="1848"/>
      <c r="CG696" s="1848"/>
      <c r="CH696" s="1848"/>
      <c r="CJ696" s="1848"/>
      <c r="CK696" s="1848"/>
      <c r="CL696" s="1848"/>
      <c r="CM696" s="1848"/>
      <c r="CN696" s="1848"/>
      <c r="CO696" s="1848"/>
      <c r="CP696" s="1848"/>
      <c r="CQ696" s="1848"/>
    </row>
    <row r="697" spans="2:95">
      <c r="B697" s="1"/>
      <c r="C697" s="1848"/>
      <c r="D697" s="1"/>
      <c r="E697" s="1"/>
      <c r="F697" s="1848"/>
      <c r="G697" s="1"/>
      <c r="H697" s="1848"/>
      <c r="I697" s="1848"/>
      <c r="J697" s="1"/>
      <c r="K697" s="1848"/>
      <c r="L697" s="1848"/>
      <c r="M697" s="1848"/>
      <c r="N697" s="1848"/>
      <c r="O697" s="1848"/>
      <c r="P697" s="1848"/>
      <c r="Q697" s="1848"/>
      <c r="R697" s="1848"/>
      <c r="S697" s="1848"/>
      <c r="T697" s="1848"/>
      <c r="U697" s="1848"/>
      <c r="V697" s="1848"/>
      <c r="W697" s="1848"/>
      <c r="X697" s="1848"/>
      <c r="Y697" s="1848"/>
      <c r="Z697" s="1848"/>
      <c r="AA697" s="1848"/>
      <c r="AB697" s="1848"/>
      <c r="AC697" s="1848"/>
      <c r="AD697" s="1848"/>
      <c r="AE697" s="1848"/>
      <c r="AF697" s="1848"/>
      <c r="AG697" s="1848"/>
      <c r="AH697" s="1848"/>
      <c r="AI697" s="1848"/>
      <c r="AJ697" s="1848"/>
      <c r="AK697" s="1848"/>
      <c r="AL697" s="1848"/>
      <c r="AM697" s="1848"/>
      <c r="AN697" s="1848"/>
      <c r="AO697" s="1848"/>
      <c r="AP697" s="1848"/>
      <c r="AQ697" s="1848"/>
      <c r="AR697" s="1848"/>
      <c r="AS697" s="1848"/>
      <c r="AT697" s="1848"/>
      <c r="AU697" s="1848"/>
      <c r="AV697" s="1848"/>
      <c r="AW697" s="1848"/>
      <c r="AX697" s="1848"/>
      <c r="AY697" s="1848"/>
      <c r="AZ697" s="1848"/>
      <c r="BA697" s="1848"/>
      <c r="BB697" s="1848"/>
      <c r="BC697" s="1848"/>
      <c r="BD697" s="1848"/>
      <c r="BE697" s="1848"/>
      <c r="BF697" s="1848"/>
      <c r="BG697" s="1848"/>
      <c r="BH697" s="1848"/>
      <c r="BI697" s="1848"/>
      <c r="BJ697" s="1848"/>
      <c r="BK697" s="1848"/>
      <c r="BL697" s="1848"/>
      <c r="BM697" s="1848"/>
      <c r="BN697" s="1848"/>
      <c r="BO697" s="1848"/>
      <c r="BP697" s="1848"/>
      <c r="BQ697" s="1848"/>
      <c r="BR697" s="1848"/>
      <c r="BS697" s="1848"/>
      <c r="BT697" s="1848"/>
      <c r="BU697" s="1848"/>
      <c r="BV697" s="1848"/>
      <c r="BW697" s="1848"/>
      <c r="BX697" s="1848"/>
      <c r="BY697" s="1848"/>
      <c r="BZ697" s="1848"/>
      <c r="CA697" s="1848"/>
      <c r="CB697" s="1848"/>
      <c r="CC697" s="1848"/>
      <c r="CD697" s="1848"/>
      <c r="CE697" s="1848"/>
      <c r="CF697" s="1848"/>
      <c r="CG697" s="1848"/>
      <c r="CH697" s="1848"/>
      <c r="CJ697" s="1848"/>
      <c r="CK697" s="1848"/>
      <c r="CL697" s="1848"/>
      <c r="CM697" s="1848"/>
      <c r="CN697" s="1848"/>
      <c r="CO697" s="1848"/>
      <c r="CP697" s="1848"/>
      <c r="CQ697" s="1848"/>
    </row>
    <row r="698" spans="2:95">
      <c r="B698" s="1"/>
      <c r="C698" s="1848"/>
      <c r="D698" s="1"/>
      <c r="E698" s="1"/>
      <c r="F698" s="1848"/>
      <c r="G698" s="1"/>
      <c r="H698" s="1848"/>
      <c r="I698" s="1848"/>
      <c r="J698" s="1"/>
      <c r="K698" s="1848"/>
      <c r="L698" s="1848"/>
      <c r="M698" s="1848"/>
      <c r="N698" s="1848"/>
      <c r="O698" s="1848"/>
      <c r="P698" s="1848"/>
      <c r="Q698" s="1848"/>
      <c r="R698" s="1848"/>
      <c r="S698" s="1848"/>
      <c r="T698" s="1848"/>
      <c r="U698" s="1848"/>
      <c r="V698" s="1848"/>
      <c r="W698" s="1848"/>
      <c r="X698" s="1848"/>
      <c r="Y698" s="1848"/>
      <c r="Z698" s="1848"/>
      <c r="AA698" s="1848"/>
      <c r="AB698" s="1848"/>
      <c r="AC698" s="1848"/>
      <c r="AD698" s="1848"/>
      <c r="AE698" s="1848"/>
      <c r="AF698" s="1848"/>
      <c r="AG698" s="1848"/>
      <c r="AH698" s="1848"/>
      <c r="AI698" s="1848"/>
      <c r="AJ698" s="1848"/>
      <c r="AK698" s="1848"/>
      <c r="AL698" s="1848"/>
      <c r="AM698" s="1848"/>
      <c r="AN698" s="1848"/>
      <c r="AO698" s="1848"/>
      <c r="AP698" s="1848"/>
      <c r="AQ698" s="1848"/>
      <c r="AR698" s="1848"/>
      <c r="AS698" s="1848"/>
      <c r="AT698" s="1848"/>
      <c r="AU698" s="1848"/>
      <c r="AV698" s="1848"/>
      <c r="AW698" s="1848"/>
      <c r="AX698" s="1848"/>
      <c r="AY698" s="1848"/>
      <c r="AZ698" s="1848"/>
      <c r="BA698" s="1848"/>
      <c r="BB698" s="1848"/>
      <c r="BC698" s="1848"/>
      <c r="BD698" s="1848"/>
      <c r="BE698" s="1848"/>
      <c r="BF698" s="1848"/>
      <c r="BG698" s="1848"/>
      <c r="BH698" s="1848"/>
      <c r="BI698" s="1848"/>
      <c r="BJ698" s="1848"/>
      <c r="BK698" s="1848"/>
      <c r="BL698" s="1848"/>
      <c r="BM698" s="1848"/>
      <c r="BN698" s="1848"/>
      <c r="BO698" s="1848"/>
      <c r="BP698" s="1848"/>
      <c r="BQ698" s="1848"/>
      <c r="BR698" s="1848"/>
      <c r="BS698" s="1848"/>
      <c r="BT698" s="1848"/>
      <c r="BU698" s="1848"/>
      <c r="BV698" s="1848"/>
      <c r="BW698" s="1848"/>
      <c r="BX698" s="1848"/>
      <c r="BY698" s="1848"/>
      <c r="BZ698" s="1848"/>
      <c r="CA698" s="1848"/>
      <c r="CB698" s="1848"/>
      <c r="CC698" s="1848"/>
      <c r="CD698" s="1848"/>
      <c r="CE698" s="1848"/>
      <c r="CF698" s="1848"/>
      <c r="CG698" s="1848"/>
      <c r="CH698" s="1848"/>
      <c r="CJ698" s="1848"/>
      <c r="CK698" s="1848"/>
      <c r="CL698" s="1848"/>
      <c r="CM698" s="1848"/>
      <c r="CN698" s="1848"/>
      <c r="CO698" s="1848"/>
      <c r="CP698" s="1848"/>
      <c r="CQ698" s="1848"/>
    </row>
    <row r="699" spans="2:95">
      <c r="B699" s="1"/>
      <c r="C699" s="1848"/>
      <c r="D699" s="1"/>
      <c r="E699" s="1"/>
      <c r="F699" s="1848"/>
      <c r="G699" s="1"/>
      <c r="H699" s="1848"/>
      <c r="I699" s="1848"/>
      <c r="J699" s="1"/>
      <c r="K699" s="1848"/>
      <c r="L699" s="1848"/>
      <c r="M699" s="1848"/>
      <c r="N699" s="1848"/>
      <c r="O699" s="1848"/>
      <c r="P699" s="1848"/>
      <c r="Q699" s="1848"/>
      <c r="R699" s="1848"/>
      <c r="S699" s="1848"/>
      <c r="T699" s="1848"/>
      <c r="U699" s="1848"/>
      <c r="V699" s="1848"/>
      <c r="W699" s="1848"/>
      <c r="X699" s="1848"/>
      <c r="Y699" s="1848"/>
      <c r="Z699" s="1848"/>
      <c r="AA699" s="1848"/>
      <c r="AB699" s="1848"/>
      <c r="AC699" s="1848"/>
      <c r="AD699" s="1848"/>
      <c r="AE699" s="1848"/>
      <c r="AF699" s="1848"/>
      <c r="AG699" s="1848"/>
      <c r="AH699" s="1848"/>
      <c r="AI699" s="1848"/>
      <c r="AJ699" s="1848"/>
      <c r="AK699" s="1848"/>
      <c r="AL699" s="1848"/>
      <c r="AM699" s="1848"/>
      <c r="AN699" s="1848"/>
      <c r="AO699" s="1848"/>
      <c r="AP699" s="1848"/>
      <c r="AQ699" s="1848"/>
      <c r="AR699" s="1848"/>
      <c r="AS699" s="1848"/>
      <c r="AT699" s="1848"/>
      <c r="AU699" s="1848"/>
      <c r="AV699" s="1848"/>
      <c r="AW699" s="1848"/>
      <c r="AX699" s="1848"/>
      <c r="AY699" s="1848"/>
      <c r="AZ699" s="1848"/>
      <c r="BA699" s="1848"/>
      <c r="BB699" s="1848"/>
      <c r="BC699" s="1848"/>
      <c r="BD699" s="1848"/>
      <c r="BE699" s="1848"/>
      <c r="BF699" s="1848"/>
      <c r="BG699" s="1848"/>
      <c r="BH699" s="1848"/>
      <c r="BI699" s="1848"/>
      <c r="BJ699" s="1848"/>
      <c r="BK699" s="1848"/>
      <c r="BL699" s="1848"/>
      <c r="BM699" s="1848"/>
      <c r="BN699" s="1848"/>
      <c r="BO699" s="1848"/>
      <c r="BP699" s="1848"/>
      <c r="BQ699" s="1848"/>
      <c r="BR699" s="1848"/>
      <c r="BS699" s="1848"/>
      <c r="BT699" s="1848"/>
      <c r="BU699" s="1848"/>
      <c r="BV699" s="1848"/>
      <c r="BW699" s="1848"/>
      <c r="BX699" s="1848"/>
      <c r="BY699" s="1848"/>
      <c r="BZ699" s="1848"/>
      <c r="CA699" s="1848"/>
      <c r="CB699" s="1848"/>
      <c r="CC699" s="1848"/>
      <c r="CD699" s="1848"/>
      <c r="CE699" s="1848"/>
      <c r="CF699" s="1848"/>
      <c r="CG699" s="1848"/>
      <c r="CH699" s="1848"/>
      <c r="CJ699" s="1848"/>
      <c r="CK699" s="1848"/>
      <c r="CL699" s="1848"/>
      <c r="CM699" s="1848"/>
      <c r="CN699" s="1848"/>
      <c r="CO699" s="1848"/>
      <c r="CP699" s="1848"/>
      <c r="CQ699" s="1848"/>
    </row>
    <row r="700" spans="2:95">
      <c r="B700" s="1"/>
      <c r="C700" s="1848"/>
      <c r="D700" s="1"/>
      <c r="E700" s="1"/>
      <c r="F700" s="1848"/>
      <c r="G700" s="1"/>
      <c r="H700" s="1848"/>
      <c r="I700" s="1848"/>
      <c r="J700" s="1"/>
      <c r="K700" s="1848"/>
      <c r="L700" s="1848"/>
      <c r="M700" s="1848"/>
      <c r="N700" s="1848"/>
      <c r="O700" s="1848"/>
      <c r="P700" s="1848"/>
      <c r="Q700" s="1848"/>
      <c r="R700" s="1848"/>
      <c r="S700" s="1848"/>
      <c r="T700" s="1848"/>
      <c r="U700" s="1848"/>
      <c r="V700" s="1848"/>
      <c r="W700" s="1848"/>
      <c r="X700" s="1848"/>
      <c r="Y700" s="1848"/>
      <c r="Z700" s="1848"/>
      <c r="AA700" s="1848"/>
      <c r="AB700" s="1848"/>
      <c r="AC700" s="1848"/>
      <c r="AD700" s="1848"/>
      <c r="AE700" s="1848"/>
      <c r="AF700" s="1848"/>
      <c r="AG700" s="1848"/>
      <c r="AH700" s="1848"/>
      <c r="AI700" s="1848"/>
      <c r="AJ700" s="1848"/>
      <c r="AK700" s="1848"/>
      <c r="AL700" s="1848"/>
      <c r="AM700" s="1848"/>
      <c r="AN700" s="1848"/>
      <c r="AO700" s="1848"/>
      <c r="AP700" s="1848"/>
      <c r="AQ700" s="1848"/>
      <c r="AR700" s="1848"/>
      <c r="AS700" s="1848"/>
      <c r="AT700" s="1848"/>
      <c r="AU700" s="1848"/>
      <c r="AV700" s="1848"/>
      <c r="AW700" s="1848"/>
      <c r="AX700" s="1848"/>
      <c r="AY700" s="1848"/>
      <c r="AZ700" s="1848"/>
      <c r="BA700" s="1848"/>
      <c r="BB700" s="1848"/>
      <c r="BC700" s="1848"/>
      <c r="BD700" s="1848"/>
      <c r="BE700" s="1848"/>
      <c r="BF700" s="1848"/>
      <c r="BG700" s="1848"/>
      <c r="BH700" s="1848"/>
      <c r="BI700" s="1848"/>
      <c r="BJ700" s="1848"/>
      <c r="BK700" s="1848"/>
      <c r="BL700" s="1848"/>
      <c r="BM700" s="1848"/>
      <c r="BN700" s="1848"/>
      <c r="BO700" s="1848"/>
      <c r="BP700" s="1848"/>
      <c r="BQ700" s="1848"/>
      <c r="BR700" s="1848"/>
      <c r="BS700" s="1848"/>
      <c r="BT700" s="1848"/>
      <c r="BU700" s="1848"/>
      <c r="BV700" s="1848"/>
      <c r="BW700" s="1848"/>
      <c r="BX700" s="1848"/>
      <c r="BY700" s="1848"/>
      <c r="BZ700" s="1848"/>
      <c r="CA700" s="1848"/>
      <c r="CB700" s="1848"/>
      <c r="CC700" s="1848"/>
      <c r="CD700" s="1848"/>
      <c r="CE700" s="1848"/>
      <c r="CF700" s="1848"/>
      <c r="CG700" s="1848"/>
      <c r="CH700" s="1848"/>
      <c r="CJ700" s="1848"/>
      <c r="CK700" s="1848"/>
      <c r="CL700" s="1848"/>
      <c r="CM700" s="1848"/>
      <c r="CN700" s="1848"/>
      <c r="CO700" s="1848"/>
      <c r="CP700" s="1848"/>
      <c r="CQ700" s="1848"/>
    </row>
    <row r="701" spans="2:95">
      <c r="B701" s="1"/>
      <c r="C701" s="1848"/>
      <c r="D701" s="1"/>
      <c r="E701" s="1"/>
      <c r="F701" s="1848"/>
      <c r="G701" s="1"/>
      <c r="H701" s="1848"/>
      <c r="I701" s="1848"/>
      <c r="J701" s="1"/>
      <c r="K701" s="1848"/>
      <c r="L701" s="1848"/>
      <c r="M701" s="1848"/>
      <c r="N701" s="1848"/>
      <c r="O701" s="1848"/>
      <c r="P701" s="1848"/>
      <c r="Q701" s="1848"/>
      <c r="R701" s="1848"/>
      <c r="S701" s="1848"/>
      <c r="T701" s="1848"/>
      <c r="U701" s="1848"/>
      <c r="V701" s="1848"/>
      <c r="W701" s="1848"/>
      <c r="X701" s="1848"/>
      <c r="Y701" s="1848"/>
      <c r="Z701" s="1848"/>
      <c r="AA701" s="1848"/>
      <c r="AB701" s="1848"/>
      <c r="AC701" s="1848"/>
      <c r="AD701" s="1848"/>
      <c r="AE701" s="1848"/>
      <c r="AF701" s="1848"/>
      <c r="AG701" s="1848"/>
      <c r="AH701" s="1848"/>
      <c r="AI701" s="1848"/>
      <c r="AJ701" s="1848"/>
      <c r="AK701" s="1848"/>
      <c r="AL701" s="1848"/>
      <c r="AM701" s="1848"/>
      <c r="AN701" s="1848"/>
      <c r="AO701" s="1848"/>
      <c r="AP701" s="1848"/>
      <c r="AQ701" s="1848"/>
      <c r="AR701" s="1848"/>
      <c r="AS701" s="1848"/>
      <c r="AT701" s="1848"/>
      <c r="AU701" s="1848"/>
      <c r="AV701" s="1848"/>
      <c r="AW701" s="1848"/>
      <c r="AX701" s="1848"/>
      <c r="AY701" s="1848"/>
      <c r="AZ701" s="1848"/>
      <c r="BA701" s="1848"/>
      <c r="BB701" s="1848"/>
      <c r="BC701" s="1848"/>
      <c r="BD701" s="1848"/>
      <c r="BE701" s="1848"/>
      <c r="BF701" s="1848"/>
      <c r="BG701" s="1848"/>
      <c r="BH701" s="1848"/>
      <c r="BI701" s="1848"/>
      <c r="BJ701" s="1848"/>
      <c r="BK701" s="1848"/>
      <c r="BL701" s="1848"/>
      <c r="BM701" s="1848"/>
      <c r="BN701" s="1848"/>
      <c r="BO701" s="1848"/>
      <c r="BP701" s="1848"/>
      <c r="BQ701" s="1848"/>
      <c r="BR701" s="1848"/>
      <c r="BS701" s="1848"/>
      <c r="BT701" s="1848"/>
      <c r="BU701" s="1848"/>
      <c r="BV701" s="1848"/>
      <c r="BW701" s="1848"/>
      <c r="BX701" s="1848"/>
      <c r="BY701" s="1848"/>
      <c r="BZ701" s="1848"/>
      <c r="CA701" s="1848"/>
      <c r="CB701" s="1848"/>
      <c r="CC701" s="1848"/>
      <c r="CD701" s="1848"/>
      <c r="CE701" s="1848"/>
      <c r="CF701" s="1848"/>
      <c r="CG701" s="1848"/>
      <c r="CH701" s="1848"/>
      <c r="CJ701" s="1848"/>
      <c r="CK701" s="1848"/>
      <c r="CL701" s="1848"/>
      <c r="CM701" s="1848"/>
      <c r="CN701" s="1848"/>
      <c r="CO701" s="1848"/>
      <c r="CP701" s="1848"/>
      <c r="CQ701" s="1848"/>
    </row>
    <row r="702" spans="2:95">
      <c r="B702" s="1"/>
      <c r="C702" s="1848"/>
      <c r="D702" s="1"/>
      <c r="E702" s="1"/>
      <c r="F702" s="1848"/>
      <c r="G702" s="1"/>
      <c r="H702" s="1848"/>
      <c r="I702" s="1848"/>
      <c r="J702" s="1"/>
      <c r="K702" s="1848"/>
      <c r="L702" s="1848"/>
      <c r="M702" s="1848"/>
      <c r="N702" s="1848"/>
      <c r="O702" s="1848"/>
      <c r="P702" s="1848"/>
      <c r="Q702" s="1848"/>
      <c r="R702" s="1848"/>
      <c r="S702" s="1848"/>
      <c r="T702" s="1848"/>
      <c r="U702" s="1848"/>
      <c r="V702" s="1848"/>
      <c r="W702" s="1848"/>
      <c r="X702" s="1848"/>
      <c r="Y702" s="1848"/>
      <c r="Z702" s="1848"/>
      <c r="AA702" s="1848"/>
      <c r="AB702" s="1848"/>
      <c r="AC702" s="1848"/>
      <c r="AD702" s="1848"/>
      <c r="AE702" s="1848"/>
      <c r="AF702" s="1848"/>
      <c r="AG702" s="1848"/>
      <c r="AH702" s="1848"/>
      <c r="AI702" s="1848"/>
      <c r="AJ702" s="1848"/>
      <c r="AK702" s="1848"/>
      <c r="AL702" s="1848"/>
      <c r="AM702" s="1848"/>
      <c r="AN702" s="1848"/>
      <c r="AO702" s="1848"/>
      <c r="AP702" s="1848"/>
      <c r="AQ702" s="1848"/>
      <c r="AR702" s="1848"/>
      <c r="AS702" s="1848"/>
      <c r="AT702" s="1848"/>
      <c r="AU702" s="1848"/>
      <c r="AV702" s="1848"/>
      <c r="AW702" s="1848"/>
      <c r="AX702" s="1848"/>
      <c r="AY702" s="1848"/>
      <c r="AZ702" s="1848"/>
      <c r="BA702" s="1848"/>
      <c r="BB702" s="1848"/>
      <c r="BC702" s="1848"/>
      <c r="BD702" s="1848"/>
      <c r="BE702" s="1848"/>
      <c r="BF702" s="1848"/>
      <c r="BG702" s="1848"/>
      <c r="BH702" s="1848"/>
      <c r="BI702" s="1848"/>
      <c r="BJ702" s="1848"/>
      <c r="BK702" s="1848"/>
      <c r="BL702" s="1848"/>
      <c r="BM702" s="1848"/>
      <c r="BN702" s="1848"/>
      <c r="BO702" s="1848"/>
      <c r="BP702" s="1848"/>
      <c r="BQ702" s="1848"/>
      <c r="BR702" s="1848"/>
      <c r="BS702" s="1848"/>
      <c r="BT702" s="1848"/>
      <c r="BU702" s="1848"/>
      <c r="BV702" s="1848"/>
      <c r="BW702" s="1848"/>
      <c r="BX702" s="1848"/>
      <c r="BY702" s="1848"/>
      <c r="BZ702" s="1848"/>
      <c r="CA702" s="1848"/>
      <c r="CB702" s="1848"/>
      <c r="CC702" s="1848"/>
      <c r="CD702" s="1848"/>
      <c r="CE702" s="1848"/>
      <c r="CF702" s="1848"/>
      <c r="CG702" s="1848"/>
      <c r="CH702" s="1848"/>
      <c r="CJ702" s="1848"/>
      <c r="CK702" s="1848"/>
      <c r="CL702" s="1848"/>
      <c r="CM702" s="1848"/>
      <c r="CN702" s="1848"/>
      <c r="CO702" s="1848"/>
      <c r="CP702" s="1848"/>
      <c r="CQ702" s="1848"/>
    </row>
    <row r="703" spans="2:95">
      <c r="B703" s="1"/>
      <c r="C703" s="1848"/>
      <c r="D703" s="1"/>
      <c r="E703" s="1"/>
      <c r="F703" s="1848"/>
      <c r="G703" s="1"/>
      <c r="H703" s="1848"/>
      <c r="I703" s="1848"/>
      <c r="J703" s="1"/>
      <c r="K703" s="1848"/>
      <c r="L703" s="1848"/>
      <c r="M703" s="1848"/>
      <c r="N703" s="1848"/>
      <c r="O703" s="1848"/>
      <c r="P703" s="1848"/>
      <c r="Q703" s="1848"/>
      <c r="R703" s="1848"/>
      <c r="S703" s="1848"/>
      <c r="T703" s="1848"/>
      <c r="U703" s="1848"/>
      <c r="V703" s="1848"/>
      <c r="W703" s="1848"/>
      <c r="X703" s="1848"/>
      <c r="Y703" s="1848"/>
      <c r="Z703" s="1848"/>
      <c r="AA703" s="1848"/>
      <c r="AB703" s="1848"/>
      <c r="AC703" s="1848"/>
      <c r="AD703" s="1848"/>
      <c r="AE703" s="1848"/>
      <c r="AF703" s="1848"/>
      <c r="AG703" s="1848"/>
      <c r="AH703" s="1848"/>
      <c r="AI703" s="1848"/>
      <c r="AJ703" s="1848"/>
      <c r="AK703" s="1848"/>
      <c r="AL703" s="1848"/>
      <c r="AM703" s="1848"/>
      <c r="AN703" s="1848"/>
      <c r="AO703" s="1848"/>
      <c r="AP703" s="1848"/>
      <c r="AQ703" s="1848"/>
      <c r="AR703" s="1848"/>
      <c r="AS703" s="1848"/>
      <c r="AT703" s="1848"/>
      <c r="AU703" s="1848"/>
      <c r="AV703" s="1848"/>
      <c r="AW703" s="1848"/>
      <c r="AX703" s="1848"/>
      <c r="AY703" s="1848"/>
      <c r="AZ703" s="1848"/>
      <c r="BA703" s="1848"/>
      <c r="BB703" s="1848"/>
      <c r="BC703" s="1848"/>
      <c r="BD703" s="1848"/>
      <c r="BE703" s="1848"/>
      <c r="BF703" s="1848"/>
      <c r="BG703" s="1848"/>
      <c r="BH703" s="1848"/>
      <c r="BI703" s="1848"/>
      <c r="BJ703" s="1848"/>
      <c r="BK703" s="1848"/>
      <c r="BL703" s="1848"/>
      <c r="BM703" s="1848"/>
      <c r="BN703" s="1848"/>
      <c r="BO703" s="1848"/>
      <c r="BP703" s="1848"/>
      <c r="BQ703" s="1848"/>
      <c r="BR703" s="1848"/>
      <c r="BS703" s="1848"/>
      <c r="BT703" s="1848"/>
      <c r="BU703" s="1848"/>
      <c r="BV703" s="1848"/>
      <c r="BW703" s="1848"/>
      <c r="BX703" s="1848"/>
      <c r="BY703" s="1848"/>
      <c r="BZ703" s="1848"/>
      <c r="CA703" s="1848"/>
      <c r="CB703" s="1848"/>
      <c r="CC703" s="1848"/>
      <c r="CD703" s="1848"/>
      <c r="CE703" s="1848"/>
      <c r="CF703" s="1848"/>
      <c r="CG703" s="1848"/>
      <c r="CH703" s="1848"/>
      <c r="CJ703" s="1848"/>
      <c r="CK703" s="1848"/>
      <c r="CL703" s="1848"/>
      <c r="CM703" s="1848"/>
      <c r="CN703" s="1848"/>
      <c r="CO703" s="1848"/>
      <c r="CP703" s="1848"/>
      <c r="CQ703" s="1848"/>
    </row>
    <row r="704" spans="2:95">
      <c r="B704" s="1"/>
      <c r="C704" s="1848"/>
      <c r="D704" s="1"/>
      <c r="E704" s="1"/>
      <c r="F704" s="1848"/>
      <c r="G704" s="1"/>
      <c r="H704" s="1848"/>
      <c r="I704" s="1848"/>
      <c r="J704" s="1"/>
      <c r="K704" s="1848"/>
      <c r="L704" s="1848"/>
      <c r="M704" s="1848"/>
      <c r="N704" s="1848"/>
      <c r="O704" s="1848"/>
      <c r="P704" s="1848"/>
      <c r="Q704" s="1848"/>
      <c r="R704" s="1848"/>
      <c r="S704" s="1848"/>
      <c r="T704" s="1848"/>
      <c r="U704" s="1848"/>
      <c r="V704" s="1848"/>
      <c r="W704" s="1848"/>
      <c r="X704" s="1848"/>
      <c r="Y704" s="1848"/>
      <c r="Z704" s="1848"/>
      <c r="AA704" s="1848"/>
      <c r="AB704" s="1848"/>
      <c r="AC704" s="1848"/>
      <c r="AD704" s="1848"/>
      <c r="AE704" s="1848"/>
      <c r="AF704" s="1848"/>
      <c r="AG704" s="1848"/>
      <c r="AH704" s="1848"/>
      <c r="AI704" s="1848"/>
      <c r="AJ704" s="1848"/>
      <c r="AK704" s="1848"/>
      <c r="AL704" s="1848"/>
      <c r="AM704" s="1848"/>
      <c r="AN704" s="1848"/>
      <c r="AO704" s="1848"/>
      <c r="AP704" s="1848"/>
      <c r="AQ704" s="1848"/>
      <c r="AR704" s="1848"/>
      <c r="AS704" s="1848"/>
      <c r="AT704" s="1848"/>
      <c r="AU704" s="1848"/>
      <c r="AV704" s="1848"/>
      <c r="AW704" s="1848"/>
      <c r="AX704" s="1848"/>
      <c r="AY704" s="1848"/>
      <c r="AZ704" s="1848"/>
      <c r="BA704" s="1848"/>
      <c r="BB704" s="1848"/>
      <c r="BC704" s="1848"/>
      <c r="BD704" s="1848"/>
      <c r="BE704" s="1848"/>
      <c r="BF704" s="1848"/>
      <c r="BG704" s="1848"/>
      <c r="BH704" s="1848"/>
      <c r="BI704" s="1848"/>
      <c r="BJ704" s="1848"/>
      <c r="BK704" s="1848"/>
      <c r="BL704" s="1848"/>
      <c r="BM704" s="1848"/>
      <c r="BN704" s="1848"/>
      <c r="BO704" s="1848"/>
      <c r="BP704" s="1848"/>
      <c r="BQ704" s="1848"/>
      <c r="BR704" s="1848"/>
      <c r="BS704" s="1848"/>
      <c r="BT704" s="1848"/>
      <c r="BU704" s="1848"/>
      <c r="BV704" s="1848"/>
      <c r="BW704" s="1848"/>
      <c r="BX704" s="1848"/>
      <c r="BY704" s="1848"/>
      <c r="BZ704" s="1848"/>
      <c r="CA704" s="1848"/>
      <c r="CB704" s="1848"/>
      <c r="CC704" s="1848"/>
      <c r="CD704" s="1848"/>
      <c r="CE704" s="1848"/>
      <c r="CF704" s="1848"/>
      <c r="CG704" s="1848"/>
      <c r="CH704" s="1848"/>
      <c r="CJ704" s="1848"/>
      <c r="CK704" s="1848"/>
      <c r="CL704" s="1848"/>
      <c r="CM704" s="1848"/>
      <c r="CN704" s="1848"/>
      <c r="CO704" s="1848"/>
      <c r="CP704" s="1848"/>
      <c r="CQ704" s="1848"/>
    </row>
    <row r="705" spans="2:95">
      <c r="B705" s="1"/>
      <c r="C705" s="1848"/>
      <c r="D705" s="1"/>
      <c r="E705" s="1"/>
      <c r="F705" s="1848"/>
      <c r="G705" s="1"/>
      <c r="H705" s="1848"/>
      <c r="I705" s="1848"/>
      <c r="J705" s="1"/>
      <c r="K705" s="1848"/>
      <c r="L705" s="1848"/>
      <c r="M705" s="1848"/>
      <c r="N705" s="1848"/>
      <c r="O705" s="1848"/>
      <c r="P705" s="1848"/>
      <c r="Q705" s="1848"/>
      <c r="R705" s="1848"/>
      <c r="S705" s="1848"/>
      <c r="T705" s="1848"/>
      <c r="U705" s="1848"/>
      <c r="V705" s="1848"/>
      <c r="W705" s="1848"/>
      <c r="X705" s="1848"/>
      <c r="Y705" s="1848"/>
      <c r="Z705" s="1848"/>
      <c r="AA705" s="1848"/>
      <c r="AB705" s="1848"/>
      <c r="AC705" s="1848"/>
      <c r="AD705" s="1848"/>
      <c r="AE705" s="1848"/>
      <c r="AF705" s="1848"/>
      <c r="AG705" s="1848"/>
      <c r="AH705" s="1848"/>
      <c r="AI705" s="1848"/>
      <c r="AJ705" s="1848"/>
      <c r="AK705" s="1848"/>
      <c r="AL705" s="1848"/>
      <c r="AM705" s="1848"/>
      <c r="AN705" s="1848"/>
      <c r="AO705" s="1848"/>
      <c r="AP705" s="1848"/>
      <c r="AQ705" s="1848"/>
      <c r="AR705" s="1848"/>
      <c r="AS705" s="1848"/>
      <c r="AT705" s="1848"/>
      <c r="AU705" s="1848"/>
      <c r="AV705" s="1848"/>
      <c r="AW705" s="1848"/>
      <c r="AX705" s="1848"/>
      <c r="AY705" s="1848"/>
      <c r="AZ705" s="1848"/>
      <c r="BA705" s="1848"/>
      <c r="BB705" s="1848"/>
      <c r="BC705" s="1848"/>
      <c r="BD705" s="1848"/>
      <c r="BE705" s="1848"/>
      <c r="BF705" s="1848"/>
      <c r="BG705" s="1848"/>
      <c r="BH705" s="1848"/>
      <c r="BI705" s="1848"/>
      <c r="BJ705" s="1848"/>
      <c r="BK705" s="1848"/>
      <c r="BL705" s="1848"/>
      <c r="BM705" s="1848"/>
      <c r="BN705" s="1848"/>
      <c r="BO705" s="1848"/>
      <c r="BP705" s="1848"/>
      <c r="BQ705" s="1848"/>
      <c r="BR705" s="1848"/>
      <c r="BS705" s="1848"/>
      <c r="BT705" s="1848"/>
      <c r="BU705" s="1848"/>
      <c r="BV705" s="1848"/>
      <c r="BW705" s="1848"/>
      <c r="BX705" s="1848"/>
      <c r="BY705" s="1848"/>
      <c r="BZ705" s="1848"/>
      <c r="CA705" s="1848"/>
      <c r="CB705" s="1848"/>
      <c r="CC705" s="1848"/>
      <c r="CD705" s="1848"/>
      <c r="CE705" s="1848"/>
      <c r="CF705" s="1848"/>
      <c r="CG705" s="1848"/>
      <c r="CH705" s="1848"/>
      <c r="CJ705" s="1848"/>
      <c r="CK705" s="1848"/>
      <c r="CL705" s="1848"/>
      <c r="CM705" s="1848"/>
      <c r="CN705" s="1848"/>
      <c r="CO705" s="1848"/>
      <c r="CP705" s="1848"/>
      <c r="CQ705" s="1848"/>
    </row>
    <row r="706" spans="2:95">
      <c r="B706" s="1"/>
      <c r="C706" s="1848"/>
      <c r="D706" s="1"/>
      <c r="E706" s="1"/>
      <c r="F706" s="1848"/>
      <c r="G706" s="1"/>
      <c r="H706" s="1848"/>
      <c r="I706" s="1848"/>
      <c r="J706" s="1"/>
      <c r="K706" s="1848"/>
      <c r="L706" s="1848"/>
      <c r="M706" s="1848"/>
      <c r="N706" s="1848"/>
      <c r="O706" s="1848"/>
      <c r="P706" s="1848"/>
      <c r="Q706" s="1848"/>
      <c r="R706" s="1848"/>
      <c r="S706" s="1848"/>
      <c r="T706" s="1848"/>
      <c r="U706" s="1848"/>
      <c r="V706" s="1848"/>
      <c r="W706" s="1848"/>
      <c r="X706" s="1848"/>
      <c r="Y706" s="1848"/>
      <c r="Z706" s="1848"/>
      <c r="AA706" s="1848"/>
      <c r="AB706" s="1848"/>
      <c r="AC706" s="1848"/>
      <c r="AD706" s="1848"/>
      <c r="AE706" s="1848"/>
      <c r="AF706" s="1848"/>
      <c r="AG706" s="1848"/>
      <c r="AH706" s="1848"/>
      <c r="AI706" s="1848"/>
      <c r="AJ706" s="1848"/>
      <c r="AK706" s="1848"/>
      <c r="AL706" s="1848"/>
      <c r="AM706" s="1848"/>
      <c r="AN706" s="1848"/>
      <c r="AO706" s="1848"/>
      <c r="AP706" s="1848"/>
      <c r="AQ706" s="1848"/>
      <c r="AR706" s="1848"/>
      <c r="AS706" s="1848"/>
      <c r="AT706" s="1848"/>
      <c r="AU706" s="1848"/>
      <c r="AV706" s="1848"/>
      <c r="AW706" s="1848"/>
      <c r="AX706" s="1848"/>
      <c r="AY706" s="1848"/>
      <c r="AZ706" s="1848"/>
      <c r="BA706" s="1848"/>
      <c r="BB706" s="1848"/>
      <c r="BC706" s="1848"/>
      <c r="BD706" s="1848"/>
      <c r="BE706" s="1848"/>
      <c r="BF706" s="1848"/>
      <c r="BG706" s="1848"/>
      <c r="BH706" s="1848"/>
      <c r="BI706" s="1848"/>
      <c r="BJ706" s="1848"/>
      <c r="BK706" s="1848"/>
      <c r="BL706" s="1848"/>
      <c r="BM706" s="1848"/>
      <c r="BN706" s="1848"/>
      <c r="BO706" s="1848"/>
      <c r="BP706" s="1848"/>
      <c r="BQ706" s="1848"/>
      <c r="BR706" s="1848"/>
      <c r="BS706" s="1848"/>
      <c r="BT706" s="1848"/>
      <c r="BU706" s="1848"/>
      <c r="BV706" s="1848"/>
      <c r="BW706" s="1848"/>
      <c r="BX706" s="1848"/>
      <c r="BY706" s="1848"/>
      <c r="BZ706" s="1848"/>
      <c r="CA706" s="1848"/>
      <c r="CB706" s="1848"/>
      <c r="CC706" s="1848"/>
      <c r="CD706" s="1848"/>
      <c r="CE706" s="1848"/>
      <c r="CF706" s="1848"/>
      <c r="CG706" s="1848"/>
      <c r="CH706" s="1848"/>
      <c r="CJ706" s="1848"/>
      <c r="CK706" s="1848"/>
      <c r="CL706" s="1848"/>
      <c r="CM706" s="1848"/>
      <c r="CN706" s="1848"/>
      <c r="CO706" s="1848"/>
      <c r="CP706" s="1848"/>
      <c r="CQ706" s="1848"/>
    </row>
    <row r="707" spans="2:95">
      <c r="B707" s="1"/>
      <c r="C707" s="1848"/>
      <c r="D707" s="1"/>
      <c r="E707" s="1"/>
      <c r="F707" s="1848"/>
      <c r="G707" s="1"/>
      <c r="H707" s="1848"/>
      <c r="I707" s="1848"/>
      <c r="J707" s="1"/>
      <c r="K707" s="1848"/>
      <c r="L707" s="1848"/>
      <c r="M707" s="1848"/>
      <c r="N707" s="1848"/>
      <c r="O707" s="1848"/>
      <c r="P707" s="1848"/>
      <c r="Q707" s="1848"/>
      <c r="R707" s="1848"/>
      <c r="S707" s="1848"/>
      <c r="T707" s="1848"/>
      <c r="U707" s="1848"/>
      <c r="V707" s="1848"/>
      <c r="W707" s="1848"/>
      <c r="X707" s="1848"/>
      <c r="Y707" s="1848"/>
      <c r="Z707" s="1848"/>
      <c r="AA707" s="1848"/>
      <c r="AB707" s="1848"/>
      <c r="AC707" s="1848"/>
      <c r="AD707" s="1848"/>
      <c r="AE707" s="1848"/>
      <c r="AF707" s="1848"/>
      <c r="AG707" s="1848"/>
      <c r="AH707" s="1848"/>
      <c r="AI707" s="1848"/>
      <c r="AJ707" s="1848"/>
      <c r="AK707" s="1848"/>
      <c r="AL707" s="1848"/>
      <c r="AM707" s="1848"/>
      <c r="AN707" s="1848"/>
      <c r="AO707" s="1848"/>
      <c r="AP707" s="1848"/>
      <c r="AQ707" s="1848"/>
      <c r="AR707" s="1848"/>
      <c r="AS707" s="1848"/>
      <c r="AT707" s="1848"/>
      <c r="AU707" s="1848"/>
      <c r="AV707" s="1848"/>
      <c r="AW707" s="1848"/>
      <c r="AX707" s="1848"/>
      <c r="AY707" s="1848"/>
      <c r="AZ707" s="1848"/>
      <c r="BA707" s="1848"/>
      <c r="BB707" s="1848"/>
      <c r="BC707" s="1848"/>
      <c r="BD707" s="1848"/>
      <c r="BE707" s="1848"/>
      <c r="BF707" s="1848"/>
      <c r="BG707" s="1848"/>
      <c r="BH707" s="1848"/>
      <c r="BI707" s="1848"/>
      <c r="BJ707" s="1848"/>
      <c r="BK707" s="1848"/>
      <c r="BL707" s="1848"/>
      <c r="BM707" s="1848"/>
      <c r="BN707" s="1848"/>
      <c r="BO707" s="1848"/>
      <c r="BP707" s="1848"/>
      <c r="BQ707" s="1848"/>
      <c r="BR707" s="1848"/>
      <c r="BS707" s="1848"/>
      <c r="BT707" s="1848"/>
      <c r="BU707" s="1848"/>
      <c r="BV707" s="1848"/>
      <c r="BW707" s="1848"/>
      <c r="BX707" s="1848"/>
      <c r="BY707" s="1848"/>
      <c r="BZ707" s="1848"/>
      <c r="CA707" s="1848"/>
      <c r="CB707" s="1848"/>
      <c r="CC707" s="1848"/>
      <c r="CD707" s="1848"/>
      <c r="CE707" s="1848"/>
      <c r="CF707" s="1848"/>
      <c r="CG707" s="1848"/>
      <c r="CH707" s="1848"/>
      <c r="CJ707" s="1848"/>
      <c r="CK707" s="1848"/>
      <c r="CL707" s="1848"/>
      <c r="CM707" s="1848"/>
      <c r="CN707" s="1848"/>
      <c r="CO707" s="1848"/>
      <c r="CP707" s="1848"/>
      <c r="CQ707" s="1848"/>
    </row>
    <row r="708" spans="2:95">
      <c r="B708" s="1"/>
      <c r="C708" s="1848"/>
      <c r="D708" s="1"/>
      <c r="E708" s="1"/>
      <c r="F708" s="1848"/>
      <c r="G708" s="1"/>
      <c r="H708" s="1848"/>
      <c r="I708" s="1848"/>
      <c r="J708" s="1"/>
      <c r="K708" s="1848"/>
      <c r="L708" s="1848"/>
      <c r="M708" s="1848"/>
      <c r="N708" s="1848"/>
      <c r="O708" s="1848"/>
      <c r="P708" s="1848"/>
      <c r="Q708" s="1848"/>
      <c r="R708" s="1848"/>
      <c r="S708" s="1848"/>
      <c r="T708" s="1848"/>
      <c r="U708" s="1848"/>
      <c r="V708" s="1848"/>
      <c r="W708" s="1848"/>
      <c r="X708" s="1848"/>
      <c r="Y708" s="1848"/>
      <c r="Z708" s="1848"/>
      <c r="AA708" s="1848"/>
      <c r="AB708" s="1848"/>
      <c r="AC708" s="1848"/>
      <c r="AD708" s="1848"/>
      <c r="AE708" s="1848"/>
      <c r="AF708" s="1848"/>
      <c r="AG708" s="1848"/>
      <c r="AH708" s="1848"/>
      <c r="AI708" s="1848"/>
      <c r="AJ708" s="1848"/>
      <c r="AK708" s="1848"/>
      <c r="AL708" s="1848"/>
      <c r="AM708" s="1848"/>
      <c r="AN708" s="1848"/>
      <c r="AO708" s="1848"/>
      <c r="AP708" s="1848"/>
      <c r="AQ708" s="1848"/>
      <c r="AR708" s="1848"/>
      <c r="AS708" s="1848"/>
      <c r="AT708" s="1848"/>
      <c r="AU708" s="1848"/>
      <c r="AV708" s="1848"/>
      <c r="AW708" s="1848"/>
      <c r="AX708" s="1848"/>
      <c r="AY708" s="1848"/>
      <c r="AZ708" s="1848"/>
      <c r="BA708" s="1848"/>
      <c r="BB708" s="1848"/>
      <c r="BC708" s="1848"/>
      <c r="BD708" s="1848"/>
      <c r="BE708" s="1848"/>
      <c r="BF708" s="1848"/>
      <c r="BG708" s="1848"/>
      <c r="BH708" s="1848"/>
      <c r="BI708" s="1848"/>
      <c r="BJ708" s="1848"/>
      <c r="BK708" s="1848"/>
      <c r="BL708" s="1848"/>
      <c r="BM708" s="1848"/>
      <c r="BN708" s="1848"/>
      <c r="BO708" s="1848"/>
      <c r="BP708" s="1848"/>
      <c r="BQ708" s="1848"/>
      <c r="BR708" s="1848"/>
      <c r="BS708" s="1848"/>
      <c r="BT708" s="1848"/>
      <c r="BU708" s="1848"/>
      <c r="BV708" s="1848"/>
      <c r="BW708" s="1848"/>
      <c r="BX708" s="1848"/>
      <c r="BY708" s="1848"/>
      <c r="BZ708" s="1848"/>
      <c r="CA708" s="1848"/>
      <c r="CB708" s="1848"/>
      <c r="CC708" s="1848"/>
      <c r="CD708" s="1848"/>
      <c r="CE708" s="1848"/>
      <c r="CF708" s="1848"/>
      <c r="CG708" s="1848"/>
      <c r="CH708" s="1848"/>
      <c r="CJ708" s="1848"/>
      <c r="CK708" s="1848"/>
      <c r="CL708" s="1848"/>
      <c r="CM708" s="1848"/>
      <c r="CN708" s="1848"/>
      <c r="CO708" s="1848"/>
      <c r="CP708" s="1848"/>
      <c r="CQ708" s="1848"/>
    </row>
    <row r="709" spans="2:95">
      <c r="B709" s="1"/>
      <c r="C709" s="1848"/>
      <c r="D709" s="1"/>
      <c r="E709" s="1"/>
      <c r="F709" s="1848"/>
      <c r="G709" s="1"/>
      <c r="H709" s="1848"/>
      <c r="I709" s="1848"/>
      <c r="J709" s="1"/>
      <c r="K709" s="1848"/>
      <c r="L709" s="1848"/>
      <c r="M709" s="1848"/>
      <c r="N709" s="1848"/>
      <c r="O709" s="1848"/>
      <c r="P709" s="1848"/>
      <c r="Q709" s="1848"/>
      <c r="R709" s="1848"/>
      <c r="S709" s="1848"/>
      <c r="T709" s="1848"/>
      <c r="U709" s="1848"/>
      <c r="V709" s="1848"/>
      <c r="W709" s="1848"/>
      <c r="X709" s="1848"/>
      <c r="Y709" s="1848"/>
      <c r="Z709" s="1848"/>
      <c r="AA709" s="1848"/>
      <c r="AB709" s="1848"/>
      <c r="AC709" s="1848"/>
      <c r="AD709" s="1848"/>
      <c r="AE709" s="1848"/>
      <c r="AF709" s="1848"/>
      <c r="AG709" s="1848"/>
      <c r="AH709" s="1848"/>
      <c r="AI709" s="1848"/>
      <c r="AJ709" s="1848"/>
      <c r="AK709" s="1848"/>
      <c r="AL709" s="1848"/>
      <c r="AM709" s="1848"/>
      <c r="AN709" s="1848"/>
      <c r="AO709" s="1848"/>
      <c r="AP709" s="1848"/>
      <c r="AQ709" s="1848"/>
      <c r="AR709" s="1848"/>
      <c r="AS709" s="1848"/>
      <c r="AT709" s="1848"/>
      <c r="AU709" s="1848"/>
      <c r="AV709" s="1848"/>
      <c r="AW709" s="1848"/>
      <c r="AX709" s="1848"/>
      <c r="AY709" s="1848"/>
      <c r="AZ709" s="1848"/>
      <c r="BA709" s="1848"/>
      <c r="BB709" s="1848"/>
      <c r="BC709" s="1848"/>
      <c r="BD709" s="1848"/>
      <c r="BE709" s="1848"/>
      <c r="BF709" s="1848"/>
      <c r="BG709" s="1848"/>
      <c r="BH709" s="1848"/>
      <c r="BI709" s="1848"/>
      <c r="BJ709" s="1848"/>
      <c r="BK709" s="1848"/>
      <c r="BL709" s="1848"/>
      <c r="BM709" s="1848"/>
      <c r="BN709" s="1848"/>
      <c r="BO709" s="1848"/>
      <c r="BP709" s="1848"/>
      <c r="BQ709" s="1848"/>
      <c r="BR709" s="1848"/>
      <c r="BS709" s="1848"/>
      <c r="BT709" s="1848"/>
      <c r="BU709" s="1848"/>
      <c r="BV709" s="1848"/>
      <c r="BW709" s="1848"/>
      <c r="BX709" s="1848"/>
      <c r="BY709" s="1848"/>
      <c r="BZ709" s="1848"/>
      <c r="CA709" s="1848"/>
      <c r="CB709" s="1848"/>
      <c r="CC709" s="1848"/>
      <c r="CD709" s="1848"/>
      <c r="CE709" s="1848"/>
      <c r="CF709" s="1848"/>
      <c r="CG709" s="1848"/>
      <c r="CH709" s="1848"/>
      <c r="CJ709" s="1848"/>
      <c r="CK709" s="1848"/>
      <c r="CL709" s="1848"/>
      <c r="CM709" s="1848"/>
      <c r="CN709" s="1848"/>
      <c r="CO709" s="1848"/>
      <c r="CP709" s="1848"/>
      <c r="CQ709" s="1848"/>
    </row>
    <row r="710" spans="2:95">
      <c r="B710" s="1"/>
      <c r="C710" s="1848"/>
      <c r="D710" s="1"/>
      <c r="E710" s="1"/>
      <c r="F710" s="1848"/>
      <c r="G710" s="1"/>
      <c r="H710" s="1848"/>
      <c r="I710" s="1848"/>
      <c r="J710" s="1"/>
      <c r="K710" s="1848"/>
      <c r="L710" s="1848"/>
      <c r="M710" s="1848"/>
      <c r="N710" s="1848"/>
      <c r="O710" s="1848"/>
      <c r="P710" s="1848"/>
      <c r="Q710" s="1848"/>
      <c r="R710" s="1848"/>
      <c r="S710" s="1848"/>
      <c r="T710" s="1848"/>
      <c r="U710" s="1848"/>
      <c r="V710" s="1848"/>
      <c r="W710" s="1848"/>
      <c r="X710" s="1848"/>
      <c r="Y710" s="1848"/>
      <c r="Z710" s="1848"/>
      <c r="AA710" s="1848"/>
      <c r="AB710" s="1848"/>
      <c r="AC710" s="1848"/>
      <c r="AD710" s="1848"/>
      <c r="AE710" s="1848"/>
      <c r="AF710" s="1848"/>
      <c r="AG710" s="1848"/>
      <c r="AH710" s="1848"/>
      <c r="AI710" s="1848"/>
      <c r="AJ710" s="1848"/>
      <c r="AK710" s="1848"/>
      <c r="AL710" s="1848"/>
      <c r="AM710" s="1848"/>
      <c r="AN710" s="1848"/>
      <c r="AO710" s="1848"/>
      <c r="AP710" s="1848"/>
      <c r="AQ710" s="1848"/>
      <c r="AR710" s="1848"/>
      <c r="AS710" s="1848"/>
      <c r="AT710" s="1848"/>
      <c r="AU710" s="1848"/>
      <c r="AV710" s="1848"/>
      <c r="AW710" s="1848"/>
      <c r="AX710" s="1848"/>
      <c r="AY710" s="1848"/>
      <c r="AZ710" s="1848"/>
      <c r="BA710" s="1848"/>
      <c r="BB710" s="1848"/>
      <c r="BC710" s="1848"/>
      <c r="BD710" s="1848"/>
      <c r="BE710" s="1848"/>
      <c r="BF710" s="1848"/>
      <c r="BG710" s="1848"/>
      <c r="BH710" s="1848"/>
      <c r="BI710" s="1848"/>
      <c r="BJ710" s="1848"/>
      <c r="BK710" s="1848"/>
      <c r="BL710" s="1848"/>
      <c r="BM710" s="1848"/>
      <c r="BN710" s="1848"/>
      <c r="BO710" s="1848"/>
      <c r="BP710" s="1848"/>
      <c r="BQ710" s="1848"/>
      <c r="BR710" s="1848"/>
      <c r="BS710" s="1848"/>
      <c r="BT710" s="1848"/>
      <c r="BU710" s="1848"/>
      <c r="BV710" s="1848"/>
      <c r="BW710" s="1848"/>
      <c r="BX710" s="1848"/>
      <c r="BY710" s="1848"/>
      <c r="BZ710" s="1848"/>
      <c r="CA710" s="1848"/>
      <c r="CB710" s="1848"/>
      <c r="CC710" s="1848"/>
      <c r="CD710" s="1848"/>
      <c r="CE710" s="1848"/>
      <c r="CF710" s="1848"/>
      <c r="CG710" s="1848"/>
      <c r="CH710" s="1848"/>
      <c r="CJ710" s="1848"/>
      <c r="CK710" s="1848"/>
      <c r="CL710" s="1848"/>
      <c r="CM710" s="1848"/>
      <c r="CN710" s="1848"/>
      <c r="CO710" s="1848"/>
      <c r="CP710" s="1848"/>
      <c r="CQ710" s="1848"/>
    </row>
    <row r="711" spans="2:95">
      <c r="B711" s="1"/>
      <c r="C711" s="1848"/>
      <c r="D711" s="1"/>
      <c r="E711" s="1"/>
      <c r="F711" s="1848"/>
      <c r="G711" s="1"/>
      <c r="H711" s="1848"/>
      <c r="I711" s="1848"/>
      <c r="J711" s="1"/>
      <c r="K711" s="1848"/>
      <c r="L711" s="1848"/>
      <c r="M711" s="1848"/>
      <c r="N711" s="1848"/>
      <c r="O711" s="1848"/>
      <c r="P711" s="1848"/>
      <c r="Q711" s="1848"/>
      <c r="R711" s="1848"/>
      <c r="S711" s="1848"/>
      <c r="T711" s="1848"/>
      <c r="U711" s="1848"/>
      <c r="V711" s="1848"/>
      <c r="W711" s="1848"/>
      <c r="X711" s="1848"/>
      <c r="Y711" s="1848"/>
      <c r="Z711" s="1848"/>
      <c r="AA711" s="1848"/>
      <c r="AB711" s="1848"/>
      <c r="AC711" s="1848"/>
      <c r="AD711" s="1848"/>
      <c r="AE711" s="1848"/>
      <c r="AF711" s="1848"/>
      <c r="AG711" s="1848"/>
      <c r="AH711" s="1848"/>
      <c r="AI711" s="1848"/>
      <c r="AJ711" s="1848"/>
      <c r="AK711" s="1848"/>
      <c r="AL711" s="1848"/>
      <c r="AM711" s="1848"/>
      <c r="AN711" s="1848"/>
      <c r="AO711" s="1848"/>
      <c r="AP711" s="1848"/>
      <c r="AQ711" s="1848"/>
      <c r="AR711" s="1848"/>
      <c r="AS711" s="1848"/>
      <c r="AT711" s="1848"/>
      <c r="AU711" s="1848"/>
      <c r="AV711" s="1848"/>
      <c r="AW711" s="1848"/>
      <c r="AX711" s="1848"/>
      <c r="AY711" s="1848"/>
      <c r="AZ711" s="1848"/>
      <c r="BA711" s="1848"/>
      <c r="BB711" s="1848"/>
      <c r="BC711" s="1848"/>
      <c r="BD711" s="1848"/>
      <c r="BE711" s="1848"/>
      <c r="BF711" s="1848"/>
      <c r="BG711" s="1848"/>
      <c r="BH711" s="1848"/>
      <c r="BI711" s="1848"/>
      <c r="BJ711" s="1848"/>
      <c r="BK711" s="1848"/>
      <c r="BL711" s="1848"/>
      <c r="BM711" s="1848"/>
      <c r="BN711" s="1848"/>
      <c r="BO711" s="1848"/>
      <c r="BP711" s="1848"/>
      <c r="BQ711" s="1848"/>
      <c r="BR711" s="1848"/>
      <c r="BS711" s="1848"/>
      <c r="BT711" s="1848"/>
      <c r="BU711" s="1848"/>
      <c r="BV711" s="1848"/>
      <c r="BW711" s="1848"/>
      <c r="BX711" s="1848"/>
      <c r="BY711" s="1848"/>
      <c r="BZ711" s="1848"/>
      <c r="CA711" s="1848"/>
      <c r="CB711" s="1848"/>
      <c r="CC711" s="1848"/>
      <c r="CD711" s="1848"/>
      <c r="CE711" s="1848"/>
      <c r="CF711" s="1848"/>
      <c r="CG711" s="1848"/>
      <c r="CH711" s="1848"/>
      <c r="CJ711" s="1848"/>
      <c r="CK711" s="1848"/>
      <c r="CL711" s="1848"/>
      <c r="CM711" s="1848"/>
      <c r="CN711" s="1848"/>
      <c r="CO711" s="1848"/>
      <c r="CP711" s="1848"/>
      <c r="CQ711" s="1848"/>
    </row>
    <row r="712" spans="2:95">
      <c r="B712" s="1"/>
      <c r="C712" s="1848"/>
      <c r="D712" s="1"/>
      <c r="E712" s="1"/>
      <c r="F712" s="1848"/>
      <c r="G712" s="1"/>
      <c r="H712" s="1848"/>
      <c r="I712" s="1848"/>
      <c r="J712" s="1"/>
      <c r="K712" s="1848"/>
      <c r="L712" s="1848"/>
      <c r="M712" s="1848"/>
      <c r="N712" s="1848"/>
      <c r="O712" s="1848"/>
      <c r="P712" s="1848"/>
      <c r="Q712" s="1848"/>
      <c r="R712" s="1848"/>
      <c r="S712" s="1848"/>
      <c r="T712" s="1848"/>
      <c r="U712" s="1848"/>
      <c r="V712" s="1848"/>
      <c r="W712" s="1848"/>
      <c r="X712" s="1848"/>
      <c r="Y712" s="1848"/>
      <c r="Z712" s="1848"/>
      <c r="AA712" s="1848"/>
      <c r="AB712" s="1848"/>
      <c r="AC712" s="1848"/>
      <c r="AD712" s="1848"/>
      <c r="AE712" s="1848"/>
      <c r="AF712" s="1848"/>
      <c r="AG712" s="1848"/>
      <c r="AH712" s="1848"/>
      <c r="AI712" s="1848"/>
      <c r="AJ712" s="1848"/>
      <c r="AK712" s="1848"/>
      <c r="AL712" s="1848"/>
      <c r="AM712" s="1848"/>
      <c r="AN712" s="1848"/>
      <c r="AO712" s="1848"/>
      <c r="AP712" s="1848"/>
      <c r="AQ712" s="1848"/>
      <c r="AR712" s="1848"/>
      <c r="AS712" s="1848"/>
      <c r="AT712" s="1848"/>
      <c r="AU712" s="1848"/>
      <c r="AV712" s="1848"/>
      <c r="AW712" s="1848"/>
      <c r="AX712" s="1848"/>
      <c r="AY712" s="1848"/>
      <c r="AZ712" s="1848"/>
      <c r="BA712" s="1848"/>
      <c r="BB712" s="1848"/>
      <c r="BC712" s="1848"/>
      <c r="BD712" s="1848"/>
      <c r="BE712" s="1848"/>
      <c r="BF712" s="1848"/>
      <c r="BG712" s="1848"/>
      <c r="BH712" s="1848"/>
      <c r="BI712" s="1848"/>
      <c r="BJ712" s="1848"/>
      <c r="BK712" s="1848"/>
      <c r="BL712" s="1848"/>
      <c r="BM712" s="1848"/>
      <c r="BN712" s="1848"/>
      <c r="BO712" s="1848"/>
      <c r="BP712" s="1848"/>
      <c r="BQ712" s="1848"/>
      <c r="BR712" s="1848"/>
      <c r="BS712" s="1848"/>
      <c r="BT712" s="1848"/>
      <c r="BU712" s="1848"/>
      <c r="BV712" s="1848"/>
      <c r="BW712" s="1848"/>
      <c r="BX712" s="1848"/>
      <c r="BY712" s="1848"/>
      <c r="BZ712" s="1848"/>
      <c r="CA712" s="1848"/>
      <c r="CB712" s="1848"/>
      <c r="CC712" s="1848"/>
      <c r="CD712" s="1848"/>
      <c r="CE712" s="1848"/>
      <c r="CF712" s="1848"/>
      <c r="CG712" s="1848"/>
      <c r="CH712" s="1848"/>
      <c r="CJ712" s="1848"/>
      <c r="CK712" s="1848"/>
      <c r="CL712" s="1848"/>
      <c r="CM712" s="1848"/>
      <c r="CN712" s="1848"/>
      <c r="CO712" s="1848"/>
      <c r="CP712" s="1848"/>
      <c r="CQ712" s="1848"/>
    </row>
    <row r="713" spans="2:95">
      <c r="B713" s="1"/>
      <c r="C713" s="1848"/>
      <c r="D713" s="1"/>
      <c r="E713" s="1"/>
      <c r="F713" s="1848"/>
      <c r="G713" s="1"/>
      <c r="H713" s="1848"/>
      <c r="I713" s="1848"/>
      <c r="J713" s="1"/>
      <c r="K713" s="1848"/>
      <c r="L713" s="1848"/>
      <c r="M713" s="1848"/>
      <c r="N713" s="1848"/>
      <c r="O713" s="1848"/>
      <c r="P713" s="1848"/>
      <c r="Q713" s="1848"/>
      <c r="R713" s="1848"/>
      <c r="S713" s="1848"/>
      <c r="T713" s="1848"/>
      <c r="U713" s="1848"/>
      <c r="V713" s="1848"/>
      <c r="W713" s="1848"/>
      <c r="X713" s="1848"/>
      <c r="Y713" s="1848"/>
      <c r="Z713" s="1848"/>
      <c r="AA713" s="1848"/>
      <c r="AB713" s="1848"/>
      <c r="AC713" s="1848"/>
      <c r="AD713" s="1848"/>
      <c r="AE713" s="1848"/>
      <c r="AF713" s="1848"/>
      <c r="AG713" s="1848"/>
      <c r="AH713" s="1848"/>
      <c r="AI713" s="1848"/>
      <c r="AJ713" s="1848"/>
      <c r="AK713" s="1848"/>
      <c r="AL713" s="1848"/>
      <c r="AM713" s="1848"/>
      <c r="AN713" s="1848"/>
      <c r="AO713" s="1848"/>
      <c r="AP713" s="1848"/>
      <c r="AQ713" s="1848"/>
      <c r="AR713" s="1848"/>
      <c r="AS713" s="1848"/>
      <c r="AT713" s="1848"/>
      <c r="AU713" s="1848"/>
      <c r="AV713" s="1848"/>
      <c r="AW713" s="1848"/>
      <c r="AX713" s="1848"/>
      <c r="AY713" s="1848"/>
      <c r="AZ713" s="1848"/>
      <c r="BA713" s="1848"/>
      <c r="BB713" s="1848"/>
      <c r="BC713" s="1848"/>
      <c r="BD713" s="1848"/>
      <c r="BE713" s="1848"/>
      <c r="BF713" s="1848"/>
      <c r="BG713" s="1848"/>
      <c r="BH713" s="1848"/>
      <c r="BI713" s="1848"/>
      <c r="BJ713" s="1848"/>
      <c r="BK713" s="1848"/>
      <c r="BL713" s="1848"/>
      <c r="BM713" s="1848"/>
      <c r="BN713" s="1848"/>
      <c r="BO713" s="1848"/>
      <c r="BP713" s="1848"/>
      <c r="BQ713" s="1848"/>
      <c r="BR713" s="1848"/>
      <c r="BS713" s="1848"/>
      <c r="BT713" s="1848"/>
      <c r="BU713" s="1848"/>
      <c r="BV713" s="1848"/>
      <c r="BW713" s="1848"/>
      <c r="BX713" s="1848"/>
      <c r="BY713" s="1848"/>
      <c r="BZ713" s="1848"/>
      <c r="CA713" s="1848"/>
      <c r="CB713" s="1848"/>
      <c r="CC713" s="1848"/>
      <c r="CD713" s="1848"/>
      <c r="CE713" s="1848"/>
      <c r="CF713" s="1848"/>
      <c r="CG713" s="1848"/>
      <c r="CH713" s="1848"/>
      <c r="CJ713" s="1848"/>
      <c r="CK713" s="1848"/>
      <c r="CL713" s="1848"/>
      <c r="CM713" s="1848"/>
      <c r="CN713" s="1848"/>
      <c r="CO713" s="1848"/>
      <c r="CP713" s="1848"/>
      <c r="CQ713" s="1848"/>
    </row>
    <row r="714" spans="2:95">
      <c r="B714" s="1"/>
      <c r="C714" s="1848"/>
      <c r="D714" s="1"/>
      <c r="E714" s="1"/>
      <c r="F714" s="1848"/>
      <c r="G714" s="1"/>
      <c r="H714" s="1848"/>
      <c r="I714" s="1848"/>
      <c r="J714" s="1"/>
      <c r="K714" s="1848"/>
      <c r="L714" s="1848"/>
      <c r="M714" s="1848"/>
      <c r="N714" s="1848"/>
      <c r="O714" s="1848"/>
      <c r="P714" s="1848"/>
      <c r="Q714" s="1848"/>
      <c r="R714" s="1848"/>
      <c r="S714" s="1848"/>
      <c r="T714" s="1848"/>
      <c r="U714" s="1848"/>
      <c r="V714" s="1848"/>
      <c r="W714" s="1848"/>
      <c r="X714" s="1848"/>
      <c r="Y714" s="1848"/>
      <c r="Z714" s="1848"/>
      <c r="AA714" s="1848"/>
      <c r="AB714" s="1848"/>
      <c r="AC714" s="1848"/>
      <c r="AD714" s="1848"/>
      <c r="AE714" s="1848"/>
      <c r="AF714" s="1848"/>
      <c r="AG714" s="1848"/>
      <c r="AH714" s="1848"/>
      <c r="AI714" s="1848"/>
      <c r="AJ714" s="1848"/>
      <c r="AK714" s="1848"/>
      <c r="AL714" s="1848"/>
      <c r="AM714" s="1848"/>
      <c r="AN714" s="1848"/>
      <c r="AO714" s="1848"/>
      <c r="AP714" s="1848"/>
      <c r="AQ714" s="1848"/>
      <c r="AR714" s="1848"/>
      <c r="AS714" s="1848"/>
      <c r="AT714" s="1848"/>
      <c r="AU714" s="1848"/>
      <c r="AV714" s="1848"/>
      <c r="AW714" s="1848"/>
      <c r="AX714" s="1848"/>
      <c r="AY714" s="1848"/>
      <c r="AZ714" s="1848"/>
      <c r="BA714" s="1848"/>
      <c r="BB714" s="1848"/>
      <c r="BC714" s="1848"/>
      <c r="BD714" s="1848"/>
      <c r="BE714" s="1848"/>
      <c r="BF714" s="1848"/>
      <c r="BG714" s="1848"/>
      <c r="BH714" s="1848"/>
      <c r="BI714" s="1848"/>
      <c r="BJ714" s="1848"/>
      <c r="BK714" s="1848"/>
      <c r="BL714" s="1848"/>
      <c r="BM714" s="1848"/>
      <c r="BN714" s="1848"/>
      <c r="BO714" s="1848"/>
      <c r="BP714" s="1848"/>
      <c r="BQ714" s="1848"/>
      <c r="BR714" s="1848"/>
      <c r="BS714" s="1848"/>
      <c r="BT714" s="1848"/>
      <c r="BU714" s="1848"/>
      <c r="BV714" s="1848"/>
      <c r="BW714" s="1848"/>
      <c r="BX714" s="1848"/>
      <c r="BY714" s="1848"/>
      <c r="BZ714" s="1848"/>
      <c r="CA714" s="1848"/>
      <c r="CB714" s="1848"/>
      <c r="CC714" s="1848"/>
      <c r="CD714" s="1848"/>
      <c r="CE714" s="1848"/>
      <c r="CF714" s="1848"/>
      <c r="CG714" s="1848"/>
      <c r="CH714" s="1848"/>
      <c r="CJ714" s="1848"/>
      <c r="CK714" s="1848"/>
      <c r="CL714" s="1848"/>
      <c r="CM714" s="1848"/>
      <c r="CN714" s="1848"/>
      <c r="CO714" s="1848"/>
      <c r="CP714" s="1848"/>
      <c r="CQ714" s="1848"/>
    </row>
    <row r="715" spans="2:95">
      <c r="B715" s="1"/>
      <c r="C715" s="1848"/>
      <c r="D715" s="1"/>
      <c r="E715" s="1"/>
      <c r="F715" s="1848"/>
      <c r="G715" s="1"/>
      <c r="H715" s="1848"/>
      <c r="I715" s="1848"/>
      <c r="J715" s="1"/>
      <c r="K715" s="1848"/>
      <c r="L715" s="1848"/>
      <c r="M715" s="1848"/>
      <c r="N715" s="1848"/>
      <c r="O715" s="1848"/>
      <c r="P715" s="1848"/>
      <c r="Q715" s="1848"/>
      <c r="R715" s="1848"/>
      <c r="S715" s="1848"/>
      <c r="T715" s="1848"/>
      <c r="U715" s="1848"/>
      <c r="V715" s="1848"/>
      <c r="W715" s="1848"/>
      <c r="X715" s="1848"/>
      <c r="Y715" s="1848"/>
      <c r="Z715" s="1848"/>
      <c r="AA715" s="1848"/>
      <c r="AB715" s="1848"/>
      <c r="AC715" s="1848"/>
      <c r="AD715" s="1848"/>
      <c r="AE715" s="1848"/>
      <c r="AF715" s="1848"/>
      <c r="AG715" s="1848"/>
      <c r="AH715" s="1848"/>
      <c r="AI715" s="1848"/>
      <c r="AJ715" s="1848"/>
      <c r="AK715" s="1848"/>
      <c r="AL715" s="1848"/>
      <c r="AM715" s="1848"/>
      <c r="AN715" s="1848"/>
      <c r="AO715" s="1848"/>
      <c r="AP715" s="1848"/>
      <c r="AQ715" s="1848"/>
      <c r="AR715" s="1848"/>
      <c r="AS715" s="1848"/>
      <c r="AT715" s="1848"/>
      <c r="AU715" s="1848"/>
      <c r="AV715" s="1848"/>
      <c r="AW715" s="1848"/>
      <c r="AX715" s="1848"/>
      <c r="AY715" s="1848"/>
      <c r="AZ715" s="1848"/>
      <c r="BA715" s="1848"/>
      <c r="BB715" s="1848"/>
      <c r="BC715" s="1848"/>
      <c r="BD715" s="1848"/>
      <c r="BE715" s="1848"/>
      <c r="BF715" s="1848"/>
      <c r="BG715" s="1848"/>
      <c r="BH715" s="1848"/>
      <c r="BI715" s="1848"/>
      <c r="BJ715" s="1848"/>
      <c r="BK715" s="1848"/>
      <c r="BL715" s="1848"/>
      <c r="BM715" s="1848"/>
      <c r="BN715" s="1848"/>
      <c r="BO715" s="1848"/>
      <c r="BP715" s="1848"/>
      <c r="BQ715" s="1848"/>
      <c r="BR715" s="1848"/>
      <c r="BS715" s="1848"/>
      <c r="BT715" s="1848"/>
      <c r="BU715" s="1848"/>
      <c r="BV715" s="1848"/>
      <c r="BW715" s="1848"/>
      <c r="BX715" s="1848"/>
      <c r="BY715" s="1848"/>
      <c r="BZ715" s="1848"/>
      <c r="CA715" s="1848"/>
      <c r="CB715" s="1848"/>
      <c r="CC715" s="1848"/>
      <c r="CD715" s="1848"/>
      <c r="CE715" s="1848"/>
      <c r="CF715" s="1848"/>
      <c r="CG715" s="1848"/>
      <c r="CH715" s="1848"/>
      <c r="CJ715" s="1848"/>
      <c r="CK715" s="1848"/>
      <c r="CL715" s="1848"/>
      <c r="CM715" s="1848"/>
      <c r="CN715" s="1848"/>
      <c r="CO715" s="1848"/>
      <c r="CP715" s="1848"/>
      <c r="CQ715" s="1848"/>
    </row>
    <row r="716" spans="2:95">
      <c r="B716" s="1"/>
      <c r="C716" s="1848"/>
      <c r="D716" s="1"/>
      <c r="E716" s="1"/>
      <c r="F716" s="1848"/>
      <c r="G716" s="1"/>
      <c r="H716" s="1848"/>
      <c r="I716" s="1848"/>
      <c r="J716" s="1"/>
      <c r="K716" s="1848"/>
      <c r="L716" s="1848"/>
      <c r="M716" s="1848"/>
      <c r="N716" s="1848"/>
      <c r="O716" s="1848"/>
      <c r="P716" s="1848"/>
      <c r="Q716" s="1848"/>
      <c r="R716" s="1848"/>
      <c r="S716" s="1848"/>
      <c r="T716" s="1848"/>
      <c r="U716" s="1848"/>
      <c r="V716" s="1848"/>
      <c r="W716" s="1848"/>
      <c r="X716" s="1848"/>
      <c r="Y716" s="1848"/>
      <c r="Z716" s="1848"/>
      <c r="AA716" s="1848"/>
      <c r="AB716" s="1848"/>
      <c r="AC716" s="1848"/>
      <c r="AD716" s="1848"/>
      <c r="AE716" s="1848"/>
      <c r="AF716" s="1848"/>
      <c r="AG716" s="1848"/>
      <c r="AH716" s="1848"/>
      <c r="AI716" s="1848"/>
      <c r="AJ716" s="1848"/>
      <c r="AK716" s="1848"/>
      <c r="AL716" s="1848"/>
      <c r="AM716" s="1848"/>
      <c r="AN716" s="1848"/>
      <c r="AO716" s="1848"/>
      <c r="AP716" s="1848"/>
      <c r="AQ716" s="1848"/>
      <c r="AR716" s="1848"/>
      <c r="AS716" s="1848"/>
      <c r="AT716" s="1848"/>
      <c r="AU716" s="1848"/>
      <c r="AV716" s="1848"/>
      <c r="AW716" s="1848"/>
      <c r="AX716" s="1848"/>
      <c r="AY716" s="1848"/>
      <c r="AZ716" s="1848"/>
      <c r="BA716" s="1848"/>
      <c r="BB716" s="1848"/>
      <c r="BC716" s="1848"/>
      <c r="BD716" s="1848"/>
      <c r="BE716" s="1848"/>
      <c r="BF716" s="1848"/>
      <c r="BG716" s="1848"/>
      <c r="BH716" s="1848"/>
      <c r="BI716" s="1848"/>
      <c r="BJ716" s="1848"/>
      <c r="BK716" s="1848"/>
      <c r="BL716" s="1848"/>
      <c r="BM716" s="1848"/>
      <c r="BN716" s="1848"/>
      <c r="BO716" s="1848"/>
      <c r="BP716" s="1848"/>
      <c r="BQ716" s="1848"/>
      <c r="BR716" s="1848"/>
      <c r="BS716" s="1848"/>
      <c r="BT716" s="1848"/>
      <c r="BU716" s="1848"/>
      <c r="BV716" s="1848"/>
      <c r="BW716" s="1848"/>
      <c r="BX716" s="1848"/>
      <c r="BY716" s="1848"/>
      <c r="BZ716" s="1848"/>
      <c r="CA716" s="1848"/>
      <c r="CB716" s="1848"/>
      <c r="CC716" s="1848"/>
      <c r="CD716" s="1848"/>
      <c r="CE716" s="1848"/>
      <c r="CF716" s="1848"/>
      <c r="CG716" s="1848"/>
      <c r="CH716" s="1848"/>
      <c r="CJ716" s="1848"/>
      <c r="CK716" s="1848"/>
      <c r="CL716" s="1848"/>
      <c r="CM716" s="1848"/>
      <c r="CN716" s="1848"/>
      <c r="CO716" s="1848"/>
      <c r="CP716" s="1848"/>
      <c r="CQ716" s="1848"/>
    </row>
    <row r="717" spans="2:95">
      <c r="B717" s="1"/>
      <c r="C717" s="1848"/>
      <c r="D717" s="1"/>
      <c r="E717" s="1"/>
      <c r="F717" s="1848"/>
      <c r="G717" s="1"/>
      <c r="H717" s="1848"/>
      <c r="I717" s="1848"/>
      <c r="J717" s="1"/>
      <c r="K717" s="1848"/>
      <c r="L717" s="1848"/>
      <c r="M717" s="1848"/>
      <c r="N717" s="1848"/>
      <c r="O717" s="1848"/>
      <c r="P717" s="1848"/>
      <c r="Q717" s="1848"/>
      <c r="R717" s="1848"/>
      <c r="S717" s="1848"/>
      <c r="T717" s="1848"/>
      <c r="U717" s="1848"/>
      <c r="V717" s="1848"/>
      <c r="W717" s="1848"/>
      <c r="X717" s="1848"/>
      <c r="Y717" s="1848"/>
      <c r="Z717" s="1848"/>
      <c r="AA717" s="1848"/>
      <c r="AB717" s="1848"/>
      <c r="AC717" s="1848"/>
      <c r="AD717" s="1848"/>
      <c r="AE717" s="1848"/>
      <c r="AF717" s="1848"/>
      <c r="AG717" s="1848"/>
      <c r="AH717" s="1848"/>
      <c r="AI717" s="1848"/>
      <c r="AJ717" s="1848"/>
      <c r="AK717" s="1848"/>
      <c r="AL717" s="1848"/>
      <c r="AM717" s="1848"/>
      <c r="AN717" s="1848"/>
      <c r="AO717" s="1848"/>
      <c r="AP717" s="1848"/>
      <c r="AQ717" s="1848"/>
      <c r="AR717" s="1848"/>
      <c r="AS717" s="1848"/>
      <c r="AT717" s="1848"/>
      <c r="AU717" s="1848"/>
      <c r="AV717" s="1848"/>
      <c r="AW717" s="1848"/>
      <c r="AX717" s="1848"/>
      <c r="AY717" s="1848"/>
      <c r="AZ717" s="1848"/>
      <c r="BA717" s="1848"/>
      <c r="BB717" s="1848"/>
      <c r="BC717" s="1848"/>
      <c r="BD717" s="1848"/>
      <c r="BE717" s="1848"/>
      <c r="BF717" s="1848"/>
      <c r="BG717" s="1848"/>
      <c r="BH717" s="1848"/>
      <c r="BI717" s="1848"/>
      <c r="BJ717" s="1848"/>
      <c r="BK717" s="1848"/>
      <c r="BL717" s="1848"/>
      <c r="BM717" s="1848"/>
      <c r="BN717" s="1848"/>
      <c r="BO717" s="1848"/>
      <c r="BP717" s="1848"/>
      <c r="BQ717" s="1848"/>
      <c r="BR717" s="1848"/>
      <c r="BS717" s="1848"/>
      <c r="BT717" s="1848"/>
      <c r="BU717" s="1848"/>
      <c r="BV717" s="1848"/>
      <c r="BW717" s="1848"/>
      <c r="BX717" s="1848"/>
      <c r="BY717" s="1848"/>
      <c r="BZ717" s="1848"/>
      <c r="CA717" s="1848"/>
      <c r="CB717" s="1848"/>
      <c r="CC717" s="1848"/>
      <c r="CD717" s="1848"/>
      <c r="CE717" s="1848"/>
      <c r="CF717" s="1848"/>
      <c r="CG717" s="1848"/>
      <c r="CH717" s="1848"/>
      <c r="CJ717" s="1848"/>
      <c r="CK717" s="1848"/>
      <c r="CL717" s="1848"/>
      <c r="CM717" s="1848"/>
      <c r="CN717" s="1848"/>
      <c r="CO717" s="1848"/>
      <c r="CP717" s="1848"/>
      <c r="CQ717" s="1848"/>
    </row>
    <row r="718" spans="2:95">
      <c r="B718" s="1"/>
      <c r="C718" s="1848"/>
      <c r="D718" s="1"/>
      <c r="E718" s="1"/>
      <c r="F718" s="1848"/>
      <c r="G718" s="1"/>
      <c r="H718" s="1848"/>
      <c r="I718" s="1848"/>
      <c r="J718" s="1"/>
      <c r="K718" s="1848"/>
      <c r="L718" s="1848"/>
      <c r="M718" s="1848"/>
      <c r="N718" s="1848"/>
      <c r="O718" s="1848"/>
      <c r="P718" s="1848"/>
      <c r="Q718" s="1848"/>
      <c r="R718" s="1848"/>
      <c r="S718" s="1848"/>
      <c r="T718" s="1848"/>
      <c r="U718" s="1848"/>
      <c r="V718" s="1848"/>
      <c r="W718" s="1848"/>
      <c r="X718" s="1848"/>
      <c r="Y718" s="1848"/>
      <c r="Z718" s="1848"/>
      <c r="AA718" s="1848"/>
      <c r="AB718" s="1848"/>
      <c r="AC718" s="1848"/>
      <c r="AD718" s="1848"/>
      <c r="AE718" s="1848"/>
      <c r="AF718" s="1848"/>
      <c r="AG718" s="1848"/>
      <c r="AH718" s="1848"/>
      <c r="AI718" s="1848"/>
      <c r="AJ718" s="1848"/>
      <c r="AK718" s="1848"/>
      <c r="AL718" s="1848"/>
      <c r="AM718" s="1848"/>
      <c r="AN718" s="1848"/>
      <c r="AO718" s="1848"/>
      <c r="AP718" s="1848"/>
      <c r="AQ718" s="1848"/>
      <c r="AR718" s="1848"/>
      <c r="AS718" s="1848"/>
      <c r="AT718" s="1848"/>
      <c r="AU718" s="1848"/>
      <c r="AV718" s="1848"/>
      <c r="AW718" s="1848"/>
      <c r="AX718" s="1848"/>
      <c r="AY718" s="1848"/>
      <c r="AZ718" s="1848"/>
      <c r="BA718" s="1848"/>
      <c r="BB718" s="1848"/>
      <c r="BC718" s="1848"/>
      <c r="BD718" s="1848"/>
      <c r="BE718" s="1848"/>
      <c r="BF718" s="1848"/>
      <c r="BG718" s="1848"/>
      <c r="BH718" s="1848"/>
      <c r="BI718" s="1848"/>
      <c r="BJ718" s="1848"/>
      <c r="BK718" s="1848"/>
      <c r="BL718" s="1848"/>
      <c r="BM718" s="1848"/>
      <c r="BN718" s="1848"/>
      <c r="BO718" s="1848"/>
      <c r="BP718" s="1848"/>
      <c r="BQ718" s="1848"/>
      <c r="BR718" s="1848"/>
      <c r="BS718" s="1848"/>
      <c r="BT718" s="1848"/>
      <c r="BU718" s="1848"/>
      <c r="BV718" s="1848"/>
      <c r="BW718" s="1848"/>
      <c r="BX718" s="1848"/>
      <c r="BY718" s="1848"/>
      <c r="BZ718" s="1848"/>
      <c r="CA718" s="1848"/>
      <c r="CB718" s="1848"/>
      <c r="CC718" s="1848"/>
      <c r="CD718" s="1848"/>
      <c r="CE718" s="1848"/>
      <c r="CF718" s="1848"/>
      <c r="CG718" s="1848"/>
      <c r="CH718" s="1848"/>
      <c r="CJ718" s="1848"/>
      <c r="CK718" s="1848"/>
      <c r="CL718" s="1848"/>
      <c r="CM718" s="1848"/>
      <c r="CN718" s="1848"/>
      <c r="CO718" s="1848"/>
      <c r="CP718" s="1848"/>
      <c r="CQ718" s="1848"/>
    </row>
    <row r="719" spans="2:95">
      <c r="B719" s="1"/>
      <c r="C719" s="1848"/>
      <c r="D719" s="1"/>
      <c r="E719" s="1"/>
      <c r="F719" s="1848"/>
      <c r="G719" s="1"/>
      <c r="H719" s="1848"/>
      <c r="I719" s="1848"/>
      <c r="J719" s="1"/>
      <c r="K719" s="1848"/>
      <c r="L719" s="1848"/>
      <c r="M719" s="1848"/>
      <c r="N719" s="1848"/>
      <c r="O719" s="1848"/>
      <c r="P719" s="1848"/>
      <c r="Q719" s="1848"/>
      <c r="R719" s="1848"/>
      <c r="S719" s="1848"/>
      <c r="T719" s="1848"/>
      <c r="U719" s="1848"/>
      <c r="V719" s="1848"/>
      <c r="W719" s="1848"/>
      <c r="X719" s="1848"/>
      <c r="Y719" s="1848"/>
      <c r="Z719" s="1848"/>
      <c r="AA719" s="1848"/>
      <c r="AB719" s="1848"/>
      <c r="AC719" s="1848"/>
      <c r="AD719" s="1848"/>
      <c r="AE719" s="1848"/>
      <c r="AF719" s="1848"/>
      <c r="AG719" s="1848"/>
      <c r="AH719" s="1848"/>
      <c r="AI719" s="1848"/>
      <c r="AJ719" s="1848"/>
      <c r="AK719" s="1848"/>
      <c r="AL719" s="1848"/>
      <c r="AM719" s="1848"/>
      <c r="AN719" s="1848"/>
      <c r="AO719" s="1848"/>
      <c r="AP719" s="1848"/>
      <c r="AQ719" s="1848"/>
      <c r="AR719" s="1848"/>
      <c r="AS719" s="1848"/>
      <c r="AT719" s="1848"/>
      <c r="AU719" s="1848"/>
      <c r="AV719" s="1848"/>
      <c r="AW719" s="1848"/>
      <c r="AX719" s="1848"/>
      <c r="AY719" s="1848"/>
      <c r="AZ719" s="1848"/>
      <c r="BA719" s="1848"/>
      <c r="BB719" s="1848"/>
      <c r="BC719" s="1848"/>
      <c r="BD719" s="1848"/>
      <c r="BE719" s="1848"/>
      <c r="BF719" s="1848"/>
      <c r="BG719" s="1848"/>
      <c r="BH719" s="1848"/>
      <c r="BI719" s="1848"/>
      <c r="BJ719" s="1848"/>
      <c r="BK719" s="1848"/>
      <c r="BL719" s="1848"/>
      <c r="BM719" s="1848"/>
      <c r="BN719" s="1848"/>
      <c r="BO719" s="1848"/>
      <c r="BP719" s="1848"/>
      <c r="BQ719" s="1848"/>
      <c r="BR719" s="1848"/>
      <c r="BS719" s="1848"/>
      <c r="BT719" s="1848"/>
      <c r="BU719" s="1848"/>
      <c r="BV719" s="1848"/>
      <c r="BW719" s="1848"/>
      <c r="BX719" s="1848"/>
      <c r="BY719" s="1848"/>
      <c r="BZ719" s="1848"/>
      <c r="CA719" s="1848"/>
      <c r="CB719" s="1848"/>
      <c r="CC719" s="1848"/>
      <c r="CD719" s="1848"/>
      <c r="CE719" s="1848"/>
      <c r="CF719" s="1848"/>
      <c r="CG719" s="1848"/>
      <c r="CH719" s="1848"/>
      <c r="CJ719" s="1848"/>
      <c r="CK719" s="1848"/>
      <c r="CL719" s="1848"/>
      <c r="CM719" s="1848"/>
      <c r="CN719" s="1848"/>
      <c r="CO719" s="1848"/>
      <c r="CP719" s="1848"/>
      <c r="CQ719" s="1848"/>
    </row>
    <row r="720" spans="2:95">
      <c r="B720" s="1"/>
      <c r="C720" s="1848"/>
      <c r="D720" s="1"/>
      <c r="E720" s="1"/>
      <c r="F720" s="1848"/>
      <c r="G720" s="1"/>
      <c r="H720" s="1848"/>
      <c r="I720" s="1848"/>
      <c r="J720" s="1"/>
      <c r="K720" s="1848"/>
      <c r="L720" s="1848"/>
      <c r="M720" s="1848"/>
      <c r="N720" s="1848"/>
      <c r="O720" s="1848"/>
      <c r="P720" s="1848"/>
      <c r="Q720" s="1848"/>
      <c r="R720" s="1848"/>
      <c r="S720" s="1848"/>
      <c r="T720" s="1848"/>
      <c r="U720" s="1848"/>
      <c r="V720" s="1848"/>
      <c r="W720" s="1848"/>
      <c r="X720" s="1848"/>
      <c r="Y720" s="1848"/>
      <c r="Z720" s="1848"/>
      <c r="AA720" s="1848"/>
      <c r="AB720" s="1848"/>
      <c r="AC720" s="1848"/>
      <c r="AD720" s="1848"/>
      <c r="AE720" s="1848"/>
      <c r="AF720" s="1848"/>
      <c r="AG720" s="1848"/>
      <c r="AH720" s="1848"/>
      <c r="AI720" s="1848"/>
      <c r="AJ720" s="1848"/>
      <c r="AK720" s="1848"/>
      <c r="AL720" s="1848"/>
      <c r="AM720" s="1848"/>
      <c r="AN720" s="1848"/>
      <c r="AO720" s="1848"/>
      <c r="AP720" s="1848"/>
      <c r="AQ720" s="1848"/>
      <c r="AR720" s="1848"/>
      <c r="AS720" s="1848"/>
      <c r="AT720" s="1848"/>
      <c r="AU720" s="1848"/>
      <c r="AV720" s="1848"/>
      <c r="AW720" s="1848"/>
      <c r="AX720" s="1848"/>
      <c r="AY720" s="1848"/>
      <c r="AZ720" s="1848"/>
      <c r="BA720" s="1848"/>
      <c r="BB720" s="1848"/>
      <c r="BC720" s="1848"/>
      <c r="BD720" s="1848"/>
      <c r="BE720" s="1848"/>
      <c r="BF720" s="1848"/>
      <c r="BG720" s="1848"/>
      <c r="BH720" s="1848"/>
      <c r="BI720" s="1848"/>
      <c r="BJ720" s="1848"/>
      <c r="BK720" s="1848"/>
      <c r="BL720" s="1848"/>
      <c r="BM720" s="1848"/>
      <c r="BN720" s="1848"/>
      <c r="BO720" s="1848"/>
      <c r="BP720" s="1848"/>
      <c r="BQ720" s="1848"/>
      <c r="BR720" s="1848"/>
      <c r="BS720" s="1848"/>
      <c r="BT720" s="1848"/>
      <c r="BU720" s="1848"/>
      <c r="BV720" s="1848"/>
      <c r="BW720" s="1848"/>
      <c r="BX720" s="1848"/>
      <c r="BY720" s="1848"/>
      <c r="BZ720" s="1848"/>
      <c r="CA720" s="1848"/>
      <c r="CB720" s="1848"/>
      <c r="CC720" s="1848"/>
      <c r="CD720" s="1848"/>
      <c r="CE720" s="1848"/>
      <c r="CF720" s="1848"/>
      <c r="CG720" s="1848"/>
      <c r="CH720" s="1848"/>
      <c r="CJ720" s="1848"/>
      <c r="CK720" s="1848"/>
      <c r="CL720" s="1848"/>
      <c r="CM720" s="1848"/>
      <c r="CN720" s="1848"/>
      <c r="CO720" s="1848"/>
      <c r="CP720" s="1848"/>
      <c r="CQ720" s="1848"/>
    </row>
    <row r="721" spans="2:95">
      <c r="B721" s="1"/>
      <c r="C721" s="1848"/>
      <c r="D721" s="1"/>
      <c r="E721" s="1"/>
      <c r="F721" s="1848"/>
      <c r="G721" s="1"/>
      <c r="H721" s="1848"/>
      <c r="I721" s="1848"/>
      <c r="J721" s="1"/>
      <c r="K721" s="1848"/>
      <c r="L721" s="1848"/>
      <c r="M721" s="1848"/>
      <c r="N721" s="1848"/>
      <c r="O721" s="1848"/>
      <c r="P721" s="1848"/>
      <c r="Q721" s="1848"/>
      <c r="R721" s="1848"/>
      <c r="S721" s="1848"/>
      <c r="T721" s="1848"/>
      <c r="U721" s="1848"/>
      <c r="V721" s="1848"/>
      <c r="W721" s="1848"/>
      <c r="X721" s="1848"/>
      <c r="Y721" s="1848"/>
      <c r="Z721" s="1848"/>
      <c r="AA721" s="1848"/>
      <c r="AB721" s="1848"/>
      <c r="AC721" s="1848"/>
      <c r="AD721" s="1848"/>
      <c r="AE721" s="1848"/>
      <c r="AF721" s="1848"/>
      <c r="AG721" s="1848"/>
      <c r="AH721" s="1848"/>
      <c r="AI721" s="1848"/>
      <c r="AJ721" s="1848"/>
      <c r="AK721" s="1848"/>
      <c r="AL721" s="1848"/>
      <c r="AM721" s="1848"/>
      <c r="AN721" s="1848"/>
      <c r="AO721" s="1848"/>
      <c r="AP721" s="1848"/>
      <c r="AQ721" s="1848"/>
      <c r="AR721" s="1848"/>
      <c r="AS721" s="1848"/>
      <c r="AT721" s="1848"/>
      <c r="AU721" s="1848"/>
      <c r="AV721" s="1848"/>
      <c r="AW721" s="1848"/>
      <c r="AX721" s="1848"/>
      <c r="AY721" s="1848"/>
      <c r="AZ721" s="1848"/>
      <c r="BA721" s="1848"/>
      <c r="BB721" s="1848"/>
      <c r="BC721" s="1848"/>
      <c r="BD721" s="1848"/>
      <c r="BE721" s="1848"/>
      <c r="BF721" s="1848"/>
      <c r="BG721" s="1848"/>
      <c r="BH721" s="1848"/>
      <c r="BI721" s="1848"/>
      <c r="BJ721" s="1848"/>
      <c r="BK721" s="1848"/>
      <c r="BL721" s="1848"/>
      <c r="BM721" s="1848"/>
      <c r="BN721" s="1848"/>
      <c r="BO721" s="1848"/>
      <c r="BP721" s="1848"/>
      <c r="BQ721" s="1848"/>
      <c r="BR721" s="1848"/>
      <c r="BS721" s="1848"/>
      <c r="BT721" s="1848"/>
      <c r="BU721" s="1848"/>
      <c r="BV721" s="1848"/>
      <c r="BW721" s="1848"/>
      <c r="BX721" s="1848"/>
      <c r="BY721" s="1848"/>
      <c r="BZ721" s="1848"/>
      <c r="CA721" s="1848"/>
      <c r="CB721" s="1848"/>
      <c r="CC721" s="1848"/>
      <c r="CD721" s="1848"/>
      <c r="CE721" s="1848"/>
      <c r="CF721" s="1848"/>
      <c r="CG721" s="1848"/>
      <c r="CH721" s="1848"/>
      <c r="CJ721" s="1848"/>
      <c r="CK721" s="1848"/>
      <c r="CL721" s="1848"/>
      <c r="CM721" s="1848"/>
      <c r="CN721" s="1848"/>
      <c r="CO721" s="1848"/>
      <c r="CP721" s="1848"/>
      <c r="CQ721" s="1848"/>
    </row>
    <row r="722" spans="2:95">
      <c r="B722" s="1"/>
      <c r="C722" s="1848"/>
      <c r="D722" s="1"/>
      <c r="E722" s="1"/>
      <c r="F722" s="1848"/>
      <c r="G722" s="1"/>
      <c r="H722" s="1848"/>
      <c r="I722" s="1848"/>
      <c r="J722" s="1"/>
      <c r="K722" s="1848"/>
      <c r="L722" s="1848"/>
      <c r="M722" s="1848"/>
      <c r="N722" s="1848"/>
      <c r="O722" s="1848"/>
      <c r="P722" s="1848"/>
      <c r="Q722" s="1848"/>
      <c r="R722" s="1848"/>
      <c r="S722" s="1848"/>
      <c r="T722" s="1848"/>
      <c r="U722" s="1848"/>
      <c r="V722" s="1848"/>
      <c r="W722" s="1848"/>
      <c r="X722" s="1848"/>
      <c r="Y722" s="1848"/>
      <c r="Z722" s="1848"/>
      <c r="AA722" s="1848"/>
      <c r="AB722" s="1848"/>
      <c r="AC722" s="1848"/>
      <c r="AD722" s="1848"/>
      <c r="AE722" s="1848"/>
      <c r="AF722" s="1848"/>
      <c r="AG722" s="1848"/>
      <c r="AH722" s="1848"/>
      <c r="AI722" s="1848"/>
      <c r="AJ722" s="1848"/>
      <c r="AK722" s="1848"/>
      <c r="AL722" s="1848"/>
      <c r="AM722" s="1848"/>
      <c r="AN722" s="1848"/>
      <c r="AO722" s="1848"/>
      <c r="AP722" s="1848"/>
      <c r="AQ722" s="1848"/>
      <c r="AR722" s="1848"/>
      <c r="AS722" s="1848"/>
      <c r="AT722" s="1848"/>
      <c r="AU722" s="1848"/>
      <c r="AV722" s="1848"/>
      <c r="AW722" s="1848"/>
      <c r="AX722" s="1848"/>
      <c r="AY722" s="1848"/>
      <c r="AZ722" s="1848"/>
      <c r="BA722" s="1848"/>
      <c r="BB722" s="1848"/>
      <c r="BC722" s="1848"/>
      <c r="BD722" s="1848"/>
      <c r="BE722" s="1848"/>
      <c r="BF722" s="1848"/>
      <c r="BG722" s="1848"/>
      <c r="BH722" s="1848"/>
      <c r="BI722" s="1848"/>
      <c r="BJ722" s="1848"/>
      <c r="BK722" s="1848"/>
      <c r="BL722" s="1848"/>
      <c r="BM722" s="1848"/>
      <c r="BN722" s="1848"/>
      <c r="BO722" s="1848"/>
      <c r="BP722" s="1848"/>
      <c r="BQ722" s="1848"/>
      <c r="BR722" s="1848"/>
      <c r="BS722" s="1848"/>
      <c r="BT722" s="1848"/>
      <c r="BU722" s="1848"/>
      <c r="BV722" s="1848"/>
      <c r="BW722" s="1848"/>
      <c r="BX722" s="1848"/>
      <c r="BY722" s="1848"/>
      <c r="BZ722" s="1848"/>
      <c r="CA722" s="1848"/>
      <c r="CB722" s="1848"/>
      <c r="CC722" s="1848"/>
      <c r="CD722" s="1848"/>
      <c r="CE722" s="1848"/>
      <c r="CF722" s="1848"/>
      <c r="CG722" s="1848"/>
      <c r="CH722" s="1848"/>
      <c r="CJ722" s="1848"/>
      <c r="CK722" s="1848"/>
      <c r="CL722" s="1848"/>
      <c r="CM722" s="1848"/>
      <c r="CN722" s="1848"/>
      <c r="CO722" s="1848"/>
      <c r="CP722" s="1848"/>
      <c r="CQ722" s="1848"/>
    </row>
    <row r="723" spans="2:95">
      <c r="B723" s="1"/>
      <c r="C723" s="1848"/>
      <c r="D723" s="1"/>
      <c r="E723" s="1"/>
      <c r="F723" s="1848"/>
      <c r="G723" s="1"/>
      <c r="H723" s="1848"/>
      <c r="I723" s="1848"/>
      <c r="J723" s="1"/>
      <c r="K723" s="1848"/>
      <c r="L723" s="1848"/>
      <c r="M723" s="1848"/>
      <c r="N723" s="1848"/>
      <c r="O723" s="1848"/>
      <c r="P723" s="1848"/>
      <c r="Q723" s="1848"/>
      <c r="R723" s="1848"/>
      <c r="S723" s="1848"/>
      <c r="T723" s="1848"/>
      <c r="U723" s="1848"/>
      <c r="V723" s="1848"/>
      <c r="W723" s="1848"/>
      <c r="X723" s="1848"/>
      <c r="Y723" s="1848"/>
      <c r="Z723" s="1848"/>
      <c r="AA723" s="1848"/>
      <c r="AB723" s="1848"/>
      <c r="AC723" s="1848"/>
      <c r="AD723" s="1848"/>
      <c r="AE723" s="1848"/>
      <c r="AF723" s="1848"/>
      <c r="AG723" s="1848"/>
      <c r="AH723" s="1848"/>
      <c r="AI723" s="1848"/>
      <c r="AJ723" s="1848"/>
      <c r="AK723" s="1848"/>
      <c r="AL723" s="1848"/>
      <c r="AM723" s="1848"/>
      <c r="AN723" s="1848"/>
      <c r="AO723" s="1848"/>
      <c r="AP723" s="1848"/>
      <c r="AQ723" s="1848"/>
      <c r="AR723" s="1848"/>
      <c r="AS723" s="1848"/>
      <c r="AT723" s="1848"/>
      <c r="AU723" s="1848"/>
      <c r="AV723" s="1848"/>
      <c r="AW723" s="1848"/>
      <c r="AX723" s="1848"/>
      <c r="AY723" s="1848"/>
      <c r="AZ723" s="1848"/>
      <c r="BA723" s="1848"/>
      <c r="BB723" s="1848"/>
      <c r="BC723" s="1848"/>
      <c r="BD723" s="1848"/>
      <c r="BE723" s="1848"/>
      <c r="BF723" s="1848"/>
      <c r="BG723" s="1848"/>
      <c r="BH723" s="1848"/>
      <c r="BI723" s="1848"/>
      <c r="BJ723" s="1848"/>
      <c r="BK723" s="1848"/>
      <c r="BL723" s="1848"/>
      <c r="BM723" s="1848"/>
      <c r="BN723" s="1848"/>
      <c r="BO723" s="1848"/>
      <c r="BP723" s="1848"/>
      <c r="BQ723" s="1848"/>
      <c r="BR723" s="1848"/>
      <c r="BS723" s="1848"/>
      <c r="BT723" s="1848"/>
      <c r="BU723" s="1848"/>
      <c r="BV723" s="1848"/>
      <c r="BW723" s="1848"/>
      <c r="BX723" s="1848"/>
      <c r="BY723" s="1848"/>
      <c r="BZ723" s="1848"/>
      <c r="CA723" s="1848"/>
      <c r="CB723" s="1848"/>
      <c r="CC723" s="1848"/>
      <c r="CD723" s="1848"/>
      <c r="CE723" s="1848"/>
      <c r="CF723" s="1848"/>
      <c r="CG723" s="1848"/>
      <c r="CH723" s="1848"/>
      <c r="CJ723" s="1848"/>
      <c r="CK723" s="1848"/>
      <c r="CL723" s="1848"/>
      <c r="CM723" s="1848"/>
      <c r="CN723" s="1848"/>
      <c r="CO723" s="1848"/>
      <c r="CP723" s="1848"/>
      <c r="CQ723" s="1848"/>
    </row>
    <row r="724" spans="2:95">
      <c r="B724" s="1"/>
      <c r="C724" s="1848"/>
      <c r="D724" s="1"/>
      <c r="E724" s="1"/>
      <c r="F724" s="1848"/>
      <c r="G724" s="1"/>
      <c r="H724" s="1848"/>
      <c r="I724" s="1848"/>
      <c r="J724" s="1"/>
      <c r="K724" s="1848"/>
      <c r="L724" s="1848"/>
      <c r="M724" s="1848"/>
      <c r="N724" s="1848"/>
      <c r="O724" s="1848"/>
      <c r="P724" s="1848"/>
      <c r="Q724" s="1848"/>
      <c r="R724" s="1848"/>
      <c r="S724" s="1848"/>
      <c r="T724" s="1848"/>
      <c r="U724" s="1848"/>
      <c r="V724" s="1848"/>
      <c r="W724" s="1848"/>
      <c r="X724" s="1848"/>
      <c r="Y724" s="1848"/>
      <c r="Z724" s="1848"/>
      <c r="AA724" s="1848"/>
      <c r="AB724" s="1848"/>
      <c r="AC724" s="1848"/>
      <c r="AD724" s="1848"/>
      <c r="AE724" s="1848"/>
      <c r="AF724" s="1848"/>
      <c r="AG724" s="1848"/>
      <c r="AH724" s="1848"/>
      <c r="AI724" s="1848"/>
      <c r="AJ724" s="1848"/>
      <c r="AK724" s="1848"/>
      <c r="AL724" s="1848"/>
      <c r="AM724" s="1848"/>
      <c r="AN724" s="1848"/>
      <c r="AO724" s="1848"/>
      <c r="AP724" s="1848"/>
      <c r="AQ724" s="1848"/>
      <c r="AR724" s="1848"/>
      <c r="AS724" s="1848"/>
      <c r="AT724" s="1848"/>
      <c r="AU724" s="1848"/>
      <c r="AV724" s="1848"/>
      <c r="AW724" s="1848"/>
      <c r="AX724" s="1848"/>
      <c r="AY724" s="1848"/>
      <c r="AZ724" s="1848"/>
      <c r="BA724" s="1848"/>
      <c r="BB724" s="1848"/>
      <c r="BC724" s="1848"/>
      <c r="BD724" s="1848"/>
      <c r="BE724" s="1848"/>
      <c r="BF724" s="1848"/>
      <c r="BG724" s="1848"/>
      <c r="BH724" s="1848"/>
      <c r="BI724" s="1848"/>
      <c r="BJ724" s="1848"/>
      <c r="BK724" s="1848"/>
      <c r="BL724" s="1848"/>
      <c r="BM724" s="1848"/>
      <c r="BN724" s="1848"/>
      <c r="BO724" s="1848"/>
      <c r="BP724" s="1848"/>
      <c r="BQ724" s="1848"/>
      <c r="BR724" s="1848"/>
      <c r="BS724" s="1848"/>
      <c r="BT724" s="1848"/>
      <c r="BU724" s="1848"/>
      <c r="BV724" s="1848"/>
      <c r="BW724" s="1848"/>
      <c r="BX724" s="1848"/>
      <c r="BY724" s="1848"/>
      <c r="BZ724" s="1848"/>
      <c r="CA724" s="1848"/>
      <c r="CB724" s="1848"/>
      <c r="CC724" s="1848"/>
      <c r="CD724" s="1848"/>
      <c r="CE724" s="1848"/>
      <c r="CF724" s="1848"/>
      <c r="CG724" s="1848"/>
      <c r="CH724" s="1848"/>
      <c r="CJ724" s="1848"/>
      <c r="CK724" s="1848"/>
      <c r="CL724" s="1848"/>
      <c r="CM724" s="1848"/>
      <c r="CN724" s="1848"/>
      <c r="CO724" s="1848"/>
      <c r="CP724" s="1848"/>
      <c r="CQ724" s="1848"/>
    </row>
    <row r="725" spans="2:95">
      <c r="B725" s="1"/>
      <c r="C725" s="1848"/>
      <c r="D725" s="1"/>
      <c r="E725" s="1"/>
      <c r="F725" s="1848"/>
      <c r="G725" s="1"/>
      <c r="H725" s="1848"/>
      <c r="I725" s="1848"/>
      <c r="J725" s="1"/>
      <c r="K725" s="1848"/>
      <c r="L725" s="1848"/>
      <c r="M725" s="1848"/>
      <c r="N725" s="1848"/>
      <c r="O725" s="1848"/>
      <c r="P725" s="1848"/>
      <c r="Q725" s="1848"/>
      <c r="R725" s="1848"/>
      <c r="S725" s="1848"/>
      <c r="T725" s="1848"/>
      <c r="U725" s="1848"/>
      <c r="V725" s="1848"/>
      <c r="W725" s="1848"/>
      <c r="X725" s="1848"/>
      <c r="Y725" s="1848"/>
      <c r="Z725" s="1848"/>
      <c r="AA725" s="1848"/>
      <c r="AB725" s="1848"/>
      <c r="AC725" s="1848"/>
      <c r="AD725" s="1848"/>
      <c r="AE725" s="1848"/>
      <c r="AF725" s="1848"/>
      <c r="AG725" s="1848"/>
      <c r="AH725" s="1848"/>
      <c r="AI725" s="1848"/>
      <c r="AJ725" s="1848"/>
      <c r="AK725" s="1848"/>
      <c r="AL725" s="1848"/>
      <c r="AM725" s="1848"/>
      <c r="AN725" s="1848"/>
      <c r="AO725" s="1848"/>
      <c r="AP725" s="1848"/>
      <c r="AQ725" s="1848"/>
      <c r="AR725" s="1848"/>
      <c r="AS725" s="1848"/>
      <c r="AT725" s="1848"/>
      <c r="AU725" s="1848"/>
      <c r="AV725" s="1848"/>
      <c r="AW725" s="1848"/>
      <c r="AX725" s="1848"/>
      <c r="AY725" s="1848"/>
      <c r="AZ725" s="1848"/>
      <c r="BA725" s="1848"/>
      <c r="BB725" s="1848"/>
      <c r="BC725" s="1848"/>
      <c r="BD725" s="1848"/>
      <c r="BE725" s="1848"/>
      <c r="BF725" s="1848"/>
      <c r="BG725" s="1848"/>
      <c r="BH725" s="1848"/>
      <c r="BI725" s="1848"/>
      <c r="BJ725" s="1848"/>
      <c r="BK725" s="1848"/>
      <c r="BL725" s="1848"/>
      <c r="BM725" s="1848"/>
      <c r="BN725" s="1848"/>
      <c r="BO725" s="1848"/>
      <c r="BP725" s="1848"/>
      <c r="BQ725" s="1848"/>
      <c r="BR725" s="1848"/>
      <c r="BS725" s="1848"/>
      <c r="BT725" s="1848"/>
      <c r="BU725" s="1848"/>
      <c r="BV725" s="1848"/>
      <c r="BW725" s="1848"/>
      <c r="BX725" s="1848"/>
      <c r="BY725" s="1848"/>
      <c r="BZ725" s="1848"/>
      <c r="CA725" s="1848"/>
      <c r="CB725" s="1848"/>
      <c r="CC725" s="1848"/>
      <c r="CD725" s="1848"/>
      <c r="CE725" s="1848"/>
      <c r="CF725" s="1848"/>
      <c r="CG725" s="1848"/>
      <c r="CH725" s="1848"/>
      <c r="CJ725" s="1848"/>
      <c r="CK725" s="1848"/>
      <c r="CL725" s="1848"/>
      <c r="CM725" s="1848"/>
      <c r="CN725" s="1848"/>
      <c r="CO725" s="1848"/>
      <c r="CP725" s="1848"/>
      <c r="CQ725" s="1848"/>
    </row>
    <row r="726" spans="2:95">
      <c r="B726" s="1"/>
      <c r="C726" s="1848"/>
      <c r="D726" s="1"/>
      <c r="E726" s="1"/>
      <c r="F726" s="1848"/>
      <c r="G726" s="1"/>
      <c r="H726" s="1848"/>
      <c r="I726" s="1848"/>
      <c r="J726" s="1"/>
      <c r="K726" s="1848"/>
      <c r="L726" s="1848"/>
      <c r="M726" s="1848"/>
      <c r="N726" s="1848"/>
      <c r="O726" s="1848"/>
      <c r="P726" s="1848"/>
      <c r="Q726" s="1848"/>
      <c r="R726" s="1848"/>
      <c r="S726" s="1848"/>
      <c r="T726" s="1848"/>
      <c r="U726" s="1848"/>
      <c r="V726" s="1848"/>
      <c r="W726" s="1848"/>
      <c r="X726" s="1848"/>
      <c r="Y726" s="1848"/>
      <c r="Z726" s="1848"/>
      <c r="AA726" s="1848"/>
      <c r="AB726" s="1848"/>
      <c r="AC726" s="1848"/>
      <c r="AD726" s="1848"/>
      <c r="AE726" s="1848"/>
      <c r="AF726" s="1848"/>
      <c r="AG726" s="1848"/>
      <c r="AH726" s="1848"/>
      <c r="AI726" s="1848"/>
      <c r="AJ726" s="1848"/>
      <c r="AK726" s="1848"/>
      <c r="AL726" s="1848"/>
      <c r="AM726" s="1848"/>
      <c r="AN726" s="1848"/>
      <c r="AO726" s="1848"/>
      <c r="AP726" s="1848"/>
      <c r="AQ726" s="1848"/>
      <c r="AR726" s="1848"/>
      <c r="AS726" s="1848"/>
      <c r="AT726" s="1848"/>
      <c r="AU726" s="1848"/>
      <c r="AV726" s="1848"/>
      <c r="AW726" s="1848"/>
      <c r="AX726" s="1848"/>
      <c r="AY726" s="1848"/>
      <c r="AZ726" s="1848"/>
      <c r="BA726" s="1848"/>
      <c r="BB726" s="1848"/>
      <c r="BC726" s="1848"/>
      <c r="BD726" s="1848"/>
      <c r="BE726" s="1848"/>
      <c r="BF726" s="1848"/>
      <c r="BG726" s="1848"/>
      <c r="BH726" s="1848"/>
      <c r="BI726" s="1848"/>
      <c r="BJ726" s="1848"/>
      <c r="BK726" s="1848"/>
      <c r="BL726" s="1848"/>
      <c r="BM726" s="1848"/>
      <c r="BN726" s="1848"/>
      <c r="BO726" s="1848"/>
      <c r="BP726" s="1848"/>
      <c r="BQ726" s="1848"/>
      <c r="BR726" s="1848"/>
      <c r="BS726" s="1848"/>
      <c r="BT726" s="1848"/>
      <c r="BU726" s="1848"/>
      <c r="BV726" s="1848"/>
      <c r="BW726" s="1848"/>
      <c r="BX726" s="1848"/>
      <c r="BY726" s="1848"/>
      <c r="BZ726" s="1848"/>
      <c r="CA726" s="1848"/>
      <c r="CB726" s="1848"/>
      <c r="CC726" s="1848"/>
      <c r="CD726" s="1848"/>
      <c r="CE726" s="1848"/>
      <c r="CF726" s="1848"/>
      <c r="CG726" s="1848"/>
      <c r="CH726" s="1848"/>
      <c r="CJ726" s="1848"/>
      <c r="CK726" s="1848"/>
      <c r="CL726" s="1848"/>
      <c r="CM726" s="1848"/>
      <c r="CN726" s="1848"/>
      <c r="CO726" s="1848"/>
      <c r="CP726" s="1848"/>
      <c r="CQ726" s="1848"/>
    </row>
    <row r="727" spans="2:95">
      <c r="B727" s="1"/>
      <c r="C727" s="1848"/>
      <c r="D727" s="1"/>
      <c r="E727" s="1"/>
      <c r="F727" s="1848"/>
      <c r="G727" s="1"/>
      <c r="H727" s="1848"/>
      <c r="I727" s="1848"/>
      <c r="J727" s="1"/>
      <c r="K727" s="1848"/>
      <c r="L727" s="1848"/>
      <c r="M727" s="1848"/>
      <c r="N727" s="1848"/>
      <c r="O727" s="1848"/>
      <c r="P727" s="1848"/>
      <c r="Q727" s="1848"/>
      <c r="R727" s="1848"/>
      <c r="S727" s="1848"/>
      <c r="T727" s="1848"/>
      <c r="U727" s="1848"/>
      <c r="V727" s="1848"/>
      <c r="W727" s="1848"/>
      <c r="X727" s="1848"/>
      <c r="Y727" s="1848"/>
      <c r="Z727" s="1848"/>
      <c r="AA727" s="1848"/>
      <c r="AB727" s="1848"/>
      <c r="AC727" s="1848"/>
      <c r="AD727" s="1848"/>
      <c r="AE727" s="1848"/>
      <c r="AF727" s="1848"/>
      <c r="AG727" s="1848"/>
      <c r="AH727" s="1848"/>
      <c r="AI727" s="1848"/>
      <c r="AJ727" s="1848"/>
      <c r="AK727" s="1848"/>
      <c r="AL727" s="1848"/>
      <c r="AM727" s="1848"/>
      <c r="AN727" s="1848"/>
      <c r="AO727" s="1848"/>
      <c r="AP727" s="1848"/>
      <c r="AQ727" s="1848"/>
      <c r="AR727" s="1848"/>
      <c r="AS727" s="1848"/>
      <c r="AT727" s="1848"/>
      <c r="AU727" s="1848"/>
      <c r="AV727" s="1848"/>
      <c r="AW727" s="1848"/>
      <c r="AX727" s="1848"/>
      <c r="AY727" s="1848"/>
      <c r="AZ727" s="1848"/>
      <c r="BA727" s="1848"/>
      <c r="BB727" s="1848"/>
      <c r="BC727" s="1848"/>
      <c r="BD727" s="1848"/>
      <c r="BE727" s="1848"/>
      <c r="BF727" s="1848"/>
      <c r="BG727" s="1848"/>
      <c r="BH727" s="1848"/>
      <c r="BI727" s="1848"/>
      <c r="BJ727" s="1848"/>
      <c r="BK727" s="1848"/>
      <c r="BL727" s="1848"/>
      <c r="BM727" s="1848"/>
      <c r="BN727" s="1848"/>
      <c r="BO727" s="1848"/>
      <c r="BP727" s="1848"/>
      <c r="BQ727" s="1848"/>
      <c r="BR727" s="1848"/>
      <c r="BS727" s="1848"/>
      <c r="BT727" s="1848"/>
      <c r="BU727" s="1848"/>
      <c r="BV727" s="1848"/>
      <c r="BW727" s="1848"/>
      <c r="BX727" s="1848"/>
      <c r="BY727" s="1848"/>
      <c r="BZ727" s="1848"/>
      <c r="CA727" s="1848"/>
      <c r="CB727" s="1848"/>
      <c r="CC727" s="1848"/>
      <c r="CD727" s="1848"/>
      <c r="CE727" s="1848"/>
      <c r="CF727" s="1848"/>
      <c r="CG727" s="1848"/>
      <c r="CH727" s="1848"/>
      <c r="CJ727" s="1848"/>
      <c r="CK727" s="1848"/>
      <c r="CL727" s="1848"/>
      <c r="CM727" s="1848"/>
      <c r="CN727" s="1848"/>
      <c r="CO727" s="1848"/>
      <c r="CP727" s="1848"/>
      <c r="CQ727" s="1848"/>
    </row>
    <row r="728" spans="2:95">
      <c r="B728" s="1"/>
      <c r="C728" s="1848"/>
      <c r="D728" s="1"/>
      <c r="E728" s="1"/>
      <c r="F728" s="1848"/>
      <c r="G728" s="1"/>
      <c r="H728" s="1848"/>
      <c r="I728" s="1848"/>
      <c r="J728" s="1"/>
      <c r="K728" s="1848"/>
      <c r="L728" s="1848"/>
      <c r="M728" s="1848"/>
      <c r="N728" s="1848"/>
      <c r="O728" s="1848"/>
      <c r="P728" s="1848"/>
      <c r="Q728" s="1848"/>
      <c r="R728" s="1848"/>
      <c r="S728" s="1848"/>
      <c r="T728" s="1848"/>
      <c r="U728" s="1848"/>
      <c r="V728" s="1848"/>
      <c r="W728" s="1848"/>
      <c r="X728" s="1848"/>
      <c r="Y728" s="1848"/>
      <c r="Z728" s="1848"/>
      <c r="AA728" s="1848"/>
      <c r="AB728" s="1848"/>
      <c r="AC728" s="1848"/>
      <c r="AD728" s="1848"/>
      <c r="AE728" s="1848"/>
      <c r="AF728" s="1848"/>
      <c r="AG728" s="1848"/>
      <c r="AH728" s="1848"/>
      <c r="AI728" s="1848"/>
      <c r="AJ728" s="1848"/>
      <c r="AK728" s="1848"/>
      <c r="AL728" s="1848"/>
      <c r="AM728" s="1848"/>
      <c r="AN728" s="1848"/>
      <c r="AO728" s="1848"/>
      <c r="AP728" s="1848"/>
      <c r="AQ728" s="1848"/>
      <c r="AR728" s="1848"/>
      <c r="AS728" s="1848"/>
      <c r="AT728" s="1848"/>
      <c r="AU728" s="1848"/>
      <c r="AV728" s="1848"/>
      <c r="AW728" s="1848"/>
      <c r="AX728" s="1848"/>
      <c r="AY728" s="1848"/>
      <c r="AZ728" s="1848"/>
      <c r="BA728" s="1848"/>
      <c r="BB728" s="1848"/>
      <c r="BC728" s="1848"/>
      <c r="BD728" s="1848"/>
      <c r="BE728" s="1848"/>
      <c r="BF728" s="1848"/>
      <c r="BG728" s="1848"/>
      <c r="BH728" s="1848"/>
      <c r="BI728" s="1848"/>
      <c r="BJ728" s="1848"/>
      <c r="BK728" s="1848"/>
      <c r="BL728" s="1848"/>
      <c r="BM728" s="1848"/>
      <c r="BN728" s="1848"/>
      <c r="BO728" s="1848"/>
      <c r="BP728" s="1848"/>
      <c r="BQ728" s="1848"/>
      <c r="BR728" s="1848"/>
      <c r="BS728" s="1848"/>
      <c r="BT728" s="1848"/>
      <c r="BU728" s="1848"/>
      <c r="BV728" s="1848"/>
      <c r="BW728" s="1848"/>
      <c r="BX728" s="1848"/>
      <c r="BY728" s="1848"/>
      <c r="BZ728" s="1848"/>
      <c r="CA728" s="1848"/>
      <c r="CB728" s="1848"/>
      <c r="CC728" s="1848"/>
      <c r="CD728" s="1848"/>
      <c r="CE728" s="1848"/>
      <c r="CF728" s="1848"/>
      <c r="CG728" s="1848"/>
      <c r="CH728" s="1848"/>
      <c r="CJ728" s="1848"/>
      <c r="CK728" s="1848"/>
      <c r="CL728" s="1848"/>
      <c r="CM728" s="1848"/>
      <c r="CN728" s="1848"/>
      <c r="CO728" s="1848"/>
      <c r="CP728" s="1848"/>
      <c r="CQ728" s="1848"/>
    </row>
    <row r="729" spans="2:95">
      <c r="B729" s="1"/>
      <c r="C729" s="1848"/>
      <c r="D729" s="1"/>
      <c r="E729" s="1"/>
      <c r="F729" s="1848"/>
      <c r="G729" s="1"/>
      <c r="H729" s="1848"/>
      <c r="I729" s="1848"/>
      <c r="J729" s="1"/>
      <c r="K729" s="1848"/>
      <c r="L729" s="1848"/>
      <c r="M729" s="1848"/>
      <c r="N729" s="1848"/>
      <c r="O729" s="1848"/>
      <c r="P729" s="1848"/>
      <c r="Q729" s="1848"/>
      <c r="R729" s="1848"/>
      <c r="S729" s="1848"/>
      <c r="T729" s="1848"/>
      <c r="U729" s="1848"/>
      <c r="V729" s="1848"/>
      <c r="W729" s="1848"/>
      <c r="X729" s="1848"/>
      <c r="Y729" s="1848"/>
      <c r="Z729" s="1848"/>
      <c r="AA729" s="1848"/>
      <c r="AB729" s="1848"/>
      <c r="AC729" s="1848"/>
      <c r="AD729" s="1848"/>
      <c r="AE729" s="1848"/>
      <c r="AF729" s="1848"/>
      <c r="AG729" s="1848"/>
      <c r="AH729" s="1848"/>
      <c r="AI729" s="1848"/>
      <c r="AJ729" s="1848"/>
      <c r="AK729" s="1848"/>
      <c r="AL729" s="1848"/>
      <c r="AM729" s="1848"/>
      <c r="AN729" s="1848"/>
      <c r="AO729" s="1848"/>
      <c r="AP729" s="1848"/>
      <c r="AQ729" s="1848"/>
      <c r="AR729" s="1848"/>
      <c r="AS729" s="1848"/>
      <c r="AT729" s="1848"/>
      <c r="AU729" s="1848"/>
      <c r="AV729" s="1848"/>
      <c r="AW729" s="1848"/>
      <c r="AX729" s="1848"/>
      <c r="AY729" s="1848"/>
      <c r="AZ729" s="1848"/>
      <c r="BA729" s="1848"/>
      <c r="BB729" s="1848"/>
      <c r="BC729" s="1848"/>
      <c r="BD729" s="1848"/>
      <c r="BE729" s="1848"/>
      <c r="BF729" s="1848"/>
      <c r="BG729" s="1848"/>
      <c r="BH729" s="1848"/>
      <c r="BI729" s="1848"/>
      <c r="BJ729" s="1848"/>
      <c r="BK729" s="1848"/>
      <c r="BL729" s="1848"/>
      <c r="BM729" s="1848"/>
      <c r="BN729" s="1848"/>
      <c r="BO729" s="1848"/>
      <c r="BP729" s="1848"/>
      <c r="BQ729" s="1848"/>
      <c r="BR729" s="1848"/>
      <c r="BS729" s="1848"/>
      <c r="BT729" s="1848"/>
      <c r="BU729" s="1848"/>
      <c r="BV729" s="1848"/>
      <c r="BW729" s="1848"/>
      <c r="BX729" s="1848"/>
      <c r="BY729" s="1848"/>
      <c r="BZ729" s="1848"/>
      <c r="CA729" s="1848"/>
      <c r="CB729" s="1848"/>
      <c r="CC729" s="1848"/>
      <c r="CD729" s="1848"/>
      <c r="CE729" s="1848"/>
      <c r="CF729" s="1848"/>
      <c r="CG729" s="1848"/>
      <c r="CH729" s="1848"/>
      <c r="CJ729" s="1848"/>
      <c r="CK729" s="1848"/>
      <c r="CL729" s="1848"/>
      <c r="CM729" s="1848"/>
      <c r="CN729" s="1848"/>
      <c r="CO729" s="1848"/>
      <c r="CP729" s="1848"/>
      <c r="CQ729" s="1848"/>
    </row>
    <row r="730" spans="2:95">
      <c r="B730" s="1"/>
      <c r="C730" s="1848"/>
      <c r="D730" s="1"/>
      <c r="E730" s="1"/>
      <c r="F730" s="1848"/>
      <c r="G730" s="1"/>
      <c r="H730" s="1848"/>
      <c r="I730" s="1848"/>
      <c r="J730" s="1"/>
      <c r="K730" s="1848"/>
      <c r="L730" s="1848"/>
      <c r="M730" s="1848"/>
      <c r="N730" s="1848"/>
      <c r="O730" s="1848"/>
      <c r="P730" s="1848"/>
      <c r="Q730" s="1848"/>
      <c r="R730" s="1848"/>
      <c r="S730" s="1848"/>
      <c r="T730" s="1848"/>
      <c r="U730" s="1848"/>
      <c r="V730" s="1848"/>
      <c r="W730" s="1848"/>
      <c r="X730" s="1848"/>
      <c r="Y730" s="1848"/>
      <c r="Z730" s="1848"/>
      <c r="AA730" s="1848"/>
      <c r="AB730" s="1848"/>
      <c r="AC730" s="1848"/>
      <c r="AD730" s="1848"/>
      <c r="AE730" s="1848"/>
      <c r="AF730" s="1848"/>
      <c r="AG730" s="1848"/>
      <c r="AH730" s="1848"/>
      <c r="AI730" s="1848"/>
      <c r="AJ730" s="1848"/>
      <c r="AK730" s="1848"/>
      <c r="AL730" s="1848"/>
      <c r="AM730" s="1848"/>
      <c r="AN730" s="1848"/>
      <c r="AO730" s="1848"/>
      <c r="AP730" s="1848"/>
      <c r="AQ730" s="1848"/>
      <c r="AR730" s="1848"/>
      <c r="AS730" s="1848"/>
      <c r="AT730" s="1848"/>
      <c r="AU730" s="1848"/>
      <c r="AV730" s="1848"/>
      <c r="AW730" s="1848"/>
      <c r="AX730" s="1848"/>
      <c r="AY730" s="1848"/>
      <c r="AZ730" s="1848"/>
      <c r="BA730" s="1848"/>
      <c r="BB730" s="1848"/>
      <c r="BC730" s="1848"/>
      <c r="BD730" s="1848"/>
      <c r="BE730" s="1848"/>
      <c r="BF730" s="1848"/>
      <c r="BG730" s="1848"/>
      <c r="BH730" s="1848"/>
      <c r="BI730" s="1848"/>
      <c r="BJ730" s="1848"/>
      <c r="BK730" s="1848"/>
      <c r="BL730" s="1848"/>
      <c r="BM730" s="1848"/>
      <c r="BN730" s="1848"/>
      <c r="BO730" s="1848"/>
      <c r="BP730" s="1848"/>
      <c r="BQ730" s="1848"/>
      <c r="BR730" s="1848"/>
      <c r="BS730" s="1848"/>
      <c r="BT730" s="1848"/>
      <c r="BU730" s="1848"/>
      <c r="BV730" s="1848"/>
      <c r="BW730" s="1848"/>
      <c r="BX730" s="1848"/>
      <c r="BY730" s="1848"/>
      <c r="BZ730" s="1848"/>
      <c r="CA730" s="1848"/>
      <c r="CB730" s="1848"/>
      <c r="CC730" s="1848"/>
      <c r="CD730" s="1848"/>
      <c r="CE730" s="1848"/>
      <c r="CF730" s="1848"/>
      <c r="CG730" s="1848"/>
      <c r="CH730" s="1848"/>
      <c r="CJ730" s="1848"/>
      <c r="CK730" s="1848"/>
      <c r="CL730" s="1848"/>
      <c r="CM730" s="1848"/>
      <c r="CN730" s="1848"/>
      <c r="CO730" s="1848"/>
      <c r="CP730" s="1848"/>
      <c r="CQ730" s="1848"/>
    </row>
    <row r="731" spans="2:95">
      <c r="B731" s="1"/>
      <c r="C731" s="1848"/>
      <c r="D731" s="1"/>
      <c r="E731" s="1"/>
      <c r="F731" s="1848"/>
      <c r="G731" s="1"/>
      <c r="H731" s="1848"/>
      <c r="I731" s="1848"/>
      <c r="J731" s="1"/>
      <c r="K731" s="1848"/>
      <c r="L731" s="1848"/>
      <c r="M731" s="1848"/>
      <c r="N731" s="1848"/>
      <c r="O731" s="1848"/>
      <c r="P731" s="1848"/>
      <c r="Q731" s="1848"/>
      <c r="R731" s="1848"/>
      <c r="S731" s="1848"/>
      <c r="T731" s="1848"/>
      <c r="U731" s="1848"/>
      <c r="V731" s="1848"/>
      <c r="W731" s="1848"/>
      <c r="X731" s="1848"/>
      <c r="Y731" s="1848"/>
      <c r="Z731" s="1848"/>
      <c r="AA731" s="1848"/>
      <c r="AB731" s="1848"/>
      <c r="AC731" s="1848"/>
      <c r="AD731" s="1848"/>
      <c r="AE731" s="1848"/>
      <c r="AF731" s="1848"/>
      <c r="AG731" s="1848"/>
      <c r="AH731" s="1848"/>
      <c r="AI731" s="1848"/>
      <c r="AJ731" s="1848"/>
      <c r="AK731" s="1848"/>
      <c r="AL731" s="1848"/>
      <c r="AM731" s="1848"/>
      <c r="AN731" s="1848"/>
      <c r="AO731" s="1848"/>
      <c r="AP731" s="1848"/>
      <c r="AQ731" s="1848"/>
      <c r="AR731" s="1848"/>
      <c r="AS731" s="1848"/>
      <c r="AT731" s="1848"/>
      <c r="AU731" s="1848"/>
      <c r="AV731" s="1848"/>
      <c r="AW731" s="1848"/>
      <c r="AX731" s="1848"/>
      <c r="AY731" s="1848"/>
      <c r="AZ731" s="1848"/>
      <c r="BA731" s="1848"/>
      <c r="BB731" s="1848"/>
      <c r="BC731" s="1848"/>
      <c r="BD731" s="1848"/>
      <c r="BE731" s="1848"/>
      <c r="BF731" s="1848"/>
      <c r="BG731" s="1848"/>
      <c r="BH731" s="1848"/>
      <c r="BI731" s="1848"/>
      <c r="BJ731" s="1848"/>
      <c r="BK731" s="1848"/>
      <c r="BL731" s="1848"/>
      <c r="BM731" s="1848"/>
      <c r="BN731" s="1848"/>
      <c r="BO731" s="1848"/>
      <c r="BP731" s="1848"/>
      <c r="BQ731" s="1848"/>
      <c r="BR731" s="1848"/>
      <c r="BS731" s="1848"/>
      <c r="BT731" s="1848"/>
      <c r="BU731" s="1848"/>
      <c r="BV731" s="1848"/>
      <c r="BW731" s="1848"/>
      <c r="BX731" s="1848"/>
      <c r="BY731" s="1848"/>
      <c r="BZ731" s="1848"/>
      <c r="CA731" s="1848"/>
      <c r="CB731" s="1848"/>
      <c r="CC731" s="1848"/>
      <c r="CD731" s="1848"/>
      <c r="CE731" s="1848"/>
      <c r="CF731" s="1848"/>
      <c r="CG731" s="1848"/>
      <c r="CH731" s="1848"/>
      <c r="CJ731" s="1848"/>
      <c r="CK731" s="1848"/>
      <c r="CL731" s="1848"/>
      <c r="CM731" s="1848"/>
      <c r="CN731" s="1848"/>
      <c r="CO731" s="1848"/>
      <c r="CP731" s="1848"/>
      <c r="CQ731" s="1848"/>
    </row>
    <row r="732" spans="2:95">
      <c r="B732" s="1"/>
      <c r="C732" s="1848"/>
      <c r="D732" s="1"/>
      <c r="E732" s="1"/>
      <c r="F732" s="1848"/>
      <c r="G732" s="1"/>
      <c r="H732" s="1848"/>
      <c r="I732" s="1848"/>
      <c r="J732" s="1"/>
      <c r="K732" s="1848"/>
      <c r="L732" s="1848"/>
      <c r="M732" s="1848"/>
      <c r="N732" s="1848"/>
      <c r="O732" s="1848"/>
      <c r="P732" s="1848"/>
      <c r="Q732" s="1848"/>
      <c r="R732" s="1848"/>
      <c r="S732" s="1848"/>
      <c r="T732" s="1848"/>
      <c r="U732" s="1848"/>
      <c r="V732" s="1848"/>
      <c r="W732" s="1848"/>
      <c r="X732" s="1848"/>
      <c r="Y732" s="1848"/>
      <c r="Z732" s="1848"/>
      <c r="AA732" s="1848"/>
      <c r="AB732" s="1848"/>
      <c r="AC732" s="1848"/>
      <c r="AD732" s="1848"/>
      <c r="AE732" s="1848"/>
      <c r="AF732" s="1848"/>
      <c r="AG732" s="1848"/>
      <c r="AH732" s="1848"/>
      <c r="AI732" s="1848"/>
      <c r="AJ732" s="1848"/>
      <c r="AK732" s="1848"/>
      <c r="AL732" s="1848"/>
      <c r="AM732" s="1848"/>
      <c r="AN732" s="1848"/>
      <c r="AO732" s="1848"/>
      <c r="AP732" s="1848"/>
      <c r="AQ732" s="1848"/>
      <c r="AR732" s="1848"/>
      <c r="AS732" s="1848"/>
      <c r="AT732" s="1848"/>
      <c r="AU732" s="1848"/>
      <c r="AV732" s="1848"/>
      <c r="AW732" s="1848"/>
      <c r="AX732" s="1848"/>
      <c r="AY732" s="1848"/>
      <c r="AZ732" s="1848"/>
      <c r="BA732" s="1848"/>
      <c r="BB732" s="1848"/>
      <c r="BC732" s="1848"/>
      <c r="BD732" s="1848"/>
      <c r="BE732" s="1848"/>
      <c r="BF732" s="1848"/>
      <c r="BG732" s="1848"/>
      <c r="BH732" s="1848"/>
      <c r="BI732" s="1848"/>
      <c r="BJ732" s="1848"/>
      <c r="BK732" s="1848"/>
      <c r="BL732" s="1848"/>
      <c r="BM732" s="1848"/>
      <c r="BN732" s="1848"/>
      <c r="BO732" s="1848"/>
      <c r="BP732" s="1848"/>
      <c r="BQ732" s="1848"/>
      <c r="BR732" s="1848"/>
      <c r="BS732" s="1848"/>
      <c r="BT732" s="1848"/>
      <c r="BU732" s="1848"/>
      <c r="BV732" s="1848"/>
      <c r="BW732" s="1848"/>
      <c r="BX732" s="1848"/>
      <c r="BY732" s="1848"/>
      <c r="BZ732" s="1848"/>
      <c r="CA732" s="1848"/>
      <c r="CB732" s="1848"/>
      <c r="CC732" s="1848"/>
      <c r="CD732" s="1848"/>
      <c r="CE732" s="1848"/>
      <c r="CF732" s="1848"/>
      <c r="CG732" s="1848"/>
      <c r="CH732" s="1848"/>
      <c r="CJ732" s="1848"/>
      <c r="CK732" s="1848"/>
      <c r="CL732" s="1848"/>
      <c r="CM732" s="1848"/>
      <c r="CN732" s="1848"/>
      <c r="CO732" s="1848"/>
      <c r="CP732" s="1848"/>
      <c r="CQ732" s="1848"/>
    </row>
    <row r="733" spans="2:95">
      <c r="B733" s="1"/>
      <c r="C733" s="1848"/>
      <c r="D733" s="1"/>
      <c r="E733" s="1"/>
      <c r="F733" s="1848"/>
      <c r="G733" s="1"/>
      <c r="H733" s="1848"/>
      <c r="I733" s="1848"/>
      <c r="J733" s="1"/>
      <c r="K733" s="1848"/>
      <c r="L733" s="1848"/>
      <c r="M733" s="1848"/>
      <c r="N733" s="1848"/>
      <c r="O733" s="1848"/>
      <c r="P733" s="1848"/>
      <c r="Q733" s="1848"/>
      <c r="R733" s="1848"/>
      <c r="S733" s="1848"/>
      <c r="T733" s="1848"/>
      <c r="U733" s="1848"/>
      <c r="V733" s="1848"/>
      <c r="W733" s="1848"/>
      <c r="X733" s="1848"/>
      <c r="Y733" s="1848"/>
      <c r="Z733" s="1848"/>
      <c r="AA733" s="1848"/>
      <c r="AB733" s="1848"/>
      <c r="AC733" s="1848"/>
      <c r="AD733" s="1848"/>
      <c r="AE733" s="1848"/>
      <c r="AF733" s="1848"/>
      <c r="AG733" s="1848"/>
      <c r="AH733" s="1848"/>
      <c r="AI733" s="1848"/>
      <c r="AJ733" s="1848"/>
      <c r="AK733" s="1848"/>
      <c r="AL733" s="1848"/>
      <c r="AM733" s="1848"/>
      <c r="AN733" s="1848"/>
      <c r="AO733" s="1848"/>
      <c r="AP733" s="1848"/>
      <c r="AQ733" s="1848"/>
      <c r="AR733" s="1848"/>
      <c r="AS733" s="1848"/>
      <c r="AT733" s="1848"/>
      <c r="AU733" s="1848"/>
      <c r="AV733" s="1848"/>
      <c r="AW733" s="1848"/>
      <c r="AX733" s="1848"/>
      <c r="AY733" s="1848"/>
      <c r="AZ733" s="1848"/>
      <c r="BA733" s="1848"/>
      <c r="BB733" s="1848"/>
      <c r="BC733" s="1848"/>
      <c r="BD733" s="1848"/>
      <c r="BE733" s="1848"/>
      <c r="BF733" s="1848"/>
      <c r="BG733" s="1848"/>
      <c r="BH733" s="1848"/>
      <c r="BI733" s="1848"/>
      <c r="BJ733" s="1848"/>
      <c r="BK733" s="1848"/>
      <c r="BL733" s="1848"/>
      <c r="BM733" s="1848"/>
      <c r="BN733" s="1848"/>
      <c r="BO733" s="1848"/>
      <c r="BP733" s="1848"/>
      <c r="BQ733" s="1848"/>
      <c r="BR733" s="1848"/>
      <c r="BS733" s="1848"/>
      <c r="BT733" s="1848"/>
      <c r="BU733" s="1848"/>
      <c r="BV733" s="1848"/>
      <c r="BW733" s="1848"/>
      <c r="BX733" s="1848"/>
      <c r="BY733" s="1848"/>
      <c r="BZ733" s="1848"/>
      <c r="CA733" s="1848"/>
      <c r="CB733" s="1848"/>
      <c r="CC733" s="1848"/>
      <c r="CD733" s="1848"/>
      <c r="CE733" s="1848"/>
      <c r="CF733" s="1848"/>
      <c r="CG733" s="1848"/>
      <c r="CH733" s="1848"/>
      <c r="CJ733" s="1848"/>
      <c r="CK733" s="1848"/>
      <c r="CL733" s="1848"/>
      <c r="CM733" s="1848"/>
      <c r="CN733" s="1848"/>
      <c r="CO733" s="1848"/>
      <c r="CP733" s="1848"/>
      <c r="CQ733" s="1848"/>
    </row>
    <row r="734" spans="2:95">
      <c r="B734" s="1"/>
      <c r="C734" s="1848"/>
      <c r="D734" s="1"/>
      <c r="E734" s="1"/>
      <c r="F734" s="1848"/>
      <c r="G734" s="1"/>
      <c r="H734" s="1848"/>
      <c r="I734" s="1848"/>
      <c r="J734" s="1"/>
      <c r="K734" s="1848"/>
      <c r="L734" s="1848"/>
      <c r="M734" s="1848"/>
      <c r="N734" s="1848"/>
      <c r="O734" s="1848"/>
      <c r="P734" s="1848"/>
      <c r="Q734" s="1848"/>
      <c r="R734" s="1848"/>
      <c r="S734" s="1848"/>
      <c r="T734" s="1848"/>
      <c r="U734" s="1848"/>
      <c r="V734" s="1848"/>
      <c r="W734" s="1848"/>
      <c r="X734" s="1848"/>
      <c r="Y734" s="1848"/>
      <c r="Z734" s="1848"/>
      <c r="AA734" s="1848"/>
      <c r="AB734" s="1848"/>
      <c r="AC734" s="1848"/>
      <c r="AD734" s="1848"/>
      <c r="AE734" s="1848"/>
      <c r="AF734" s="1848"/>
      <c r="AG734" s="1848"/>
      <c r="AH734" s="1848"/>
      <c r="AI734" s="1848"/>
      <c r="AJ734" s="1848"/>
      <c r="AK734" s="1848"/>
      <c r="AL734" s="1848"/>
      <c r="AM734" s="1848"/>
      <c r="AN734" s="1848"/>
      <c r="AO734" s="1848"/>
      <c r="AP734" s="1848"/>
      <c r="AQ734" s="1848"/>
      <c r="AR734" s="1848"/>
      <c r="AS734" s="1848"/>
      <c r="AT734" s="1848"/>
      <c r="AU734" s="1848"/>
      <c r="AV734" s="1848"/>
      <c r="AW734" s="1848"/>
      <c r="AX734" s="1848"/>
      <c r="AY734" s="1848"/>
      <c r="AZ734" s="1848"/>
      <c r="BA734" s="1848"/>
      <c r="BB734" s="1848"/>
      <c r="BC734" s="1848"/>
      <c r="BD734" s="1848"/>
      <c r="BE734" s="1848"/>
      <c r="BF734" s="1848"/>
      <c r="BG734" s="1848"/>
      <c r="BH734" s="1848"/>
      <c r="BI734" s="1848"/>
      <c r="BJ734" s="1848"/>
      <c r="BK734" s="1848"/>
      <c r="BL734" s="1848"/>
      <c r="BM734" s="1848"/>
      <c r="BN734" s="1848"/>
      <c r="BO734" s="1848"/>
      <c r="BP734" s="1848"/>
      <c r="BQ734" s="1848"/>
      <c r="BR734" s="1848"/>
      <c r="BS734" s="1848"/>
      <c r="BT734" s="1848"/>
      <c r="BU734" s="1848"/>
      <c r="BV734" s="1848"/>
      <c r="BW734" s="1848"/>
      <c r="BX734" s="1848"/>
      <c r="BY734" s="1848"/>
      <c r="BZ734" s="1848"/>
      <c r="CA734" s="1848"/>
      <c r="CB734" s="1848"/>
      <c r="CC734" s="1848"/>
      <c r="CD734" s="1848"/>
      <c r="CE734" s="1848"/>
      <c r="CF734" s="1848"/>
      <c r="CG734" s="1848"/>
      <c r="CH734" s="1848"/>
      <c r="CJ734" s="1848"/>
      <c r="CK734" s="1848"/>
      <c r="CL734" s="1848"/>
      <c r="CM734" s="1848"/>
      <c r="CN734" s="1848"/>
      <c r="CO734" s="1848"/>
      <c r="CP734" s="1848"/>
      <c r="CQ734" s="1848"/>
    </row>
    <row r="735" spans="2:95">
      <c r="B735" s="1"/>
      <c r="C735" s="1848"/>
      <c r="D735" s="1"/>
      <c r="E735" s="1"/>
      <c r="F735" s="1848"/>
      <c r="G735" s="1"/>
      <c r="H735" s="1848"/>
      <c r="I735" s="1848"/>
      <c r="J735" s="1"/>
      <c r="K735" s="1848"/>
      <c r="L735" s="1848"/>
      <c r="M735" s="1848"/>
      <c r="N735" s="1848"/>
      <c r="O735" s="1848"/>
      <c r="P735" s="1848"/>
      <c r="Q735" s="1848"/>
      <c r="R735" s="1848"/>
      <c r="S735" s="1848"/>
      <c r="T735" s="1848"/>
      <c r="U735" s="1848"/>
      <c r="V735" s="1848"/>
      <c r="W735" s="1848"/>
      <c r="X735" s="1848"/>
      <c r="Y735" s="1848"/>
      <c r="Z735" s="1848"/>
      <c r="AA735" s="1848"/>
      <c r="AB735" s="1848"/>
      <c r="AC735" s="1848"/>
      <c r="AD735" s="1848"/>
      <c r="AE735" s="1848"/>
      <c r="AF735" s="1848"/>
      <c r="AG735" s="1848"/>
      <c r="AH735" s="1848"/>
      <c r="AI735" s="1848"/>
      <c r="AJ735" s="1848"/>
      <c r="AK735" s="1848"/>
      <c r="AL735" s="1848"/>
      <c r="AM735" s="1848"/>
      <c r="AN735" s="1848"/>
      <c r="AO735" s="1848"/>
      <c r="AP735" s="1848"/>
      <c r="AQ735" s="1848"/>
      <c r="AR735" s="1848"/>
      <c r="AS735" s="1848"/>
      <c r="AT735" s="1848"/>
      <c r="AU735" s="1848"/>
      <c r="AV735" s="1848"/>
      <c r="AW735" s="1848"/>
      <c r="AX735" s="1848"/>
      <c r="AY735" s="1848"/>
      <c r="AZ735" s="1848"/>
      <c r="BA735" s="1848"/>
      <c r="BB735" s="1848"/>
      <c r="BC735" s="1848"/>
      <c r="BD735" s="1848"/>
      <c r="BE735" s="1848"/>
      <c r="BF735" s="1848"/>
      <c r="BG735" s="1848"/>
      <c r="BH735" s="1848"/>
      <c r="BI735" s="1848"/>
      <c r="BJ735" s="1848"/>
      <c r="BK735" s="1848"/>
      <c r="BL735" s="1848"/>
      <c r="BM735" s="1848"/>
      <c r="BN735" s="1848"/>
      <c r="BO735" s="1848"/>
      <c r="BP735" s="1848"/>
      <c r="BQ735" s="1848"/>
      <c r="BR735" s="1848"/>
      <c r="BS735" s="1848"/>
      <c r="BT735" s="1848"/>
      <c r="BU735" s="1848"/>
      <c r="BV735" s="1848"/>
      <c r="BW735" s="1848"/>
      <c r="BX735" s="1848"/>
      <c r="BY735" s="1848"/>
      <c r="BZ735" s="1848"/>
      <c r="CA735" s="1848"/>
      <c r="CB735" s="1848"/>
      <c r="CC735" s="1848"/>
      <c r="CD735" s="1848"/>
      <c r="CE735" s="1848"/>
      <c r="CF735" s="1848"/>
      <c r="CG735" s="1848"/>
      <c r="CH735" s="1848"/>
      <c r="CJ735" s="1848"/>
      <c r="CK735" s="1848"/>
      <c r="CL735" s="1848"/>
      <c r="CM735" s="1848"/>
      <c r="CN735" s="1848"/>
      <c r="CO735" s="1848"/>
      <c r="CP735" s="1848"/>
      <c r="CQ735" s="1848"/>
    </row>
    <row r="736" spans="2:95">
      <c r="B736" s="1"/>
      <c r="C736" s="1848"/>
      <c r="D736" s="1"/>
      <c r="E736" s="1"/>
      <c r="F736" s="1848"/>
      <c r="G736" s="1"/>
      <c r="H736" s="1848"/>
      <c r="I736" s="1848"/>
      <c r="J736" s="1"/>
      <c r="K736" s="1848"/>
      <c r="L736" s="1848"/>
      <c r="M736" s="1848"/>
      <c r="N736" s="1848"/>
      <c r="O736" s="1848"/>
      <c r="P736" s="1848"/>
      <c r="Q736" s="1848"/>
      <c r="R736" s="1848"/>
      <c r="S736" s="1848"/>
      <c r="T736" s="1848"/>
      <c r="U736" s="1848"/>
      <c r="V736" s="1848"/>
      <c r="W736" s="1848"/>
      <c r="X736" s="1848"/>
      <c r="Y736" s="1848"/>
      <c r="Z736" s="1848"/>
      <c r="AA736" s="1848"/>
      <c r="AB736" s="1848"/>
      <c r="AC736" s="1848"/>
      <c r="AD736" s="1848"/>
      <c r="AE736" s="1848"/>
      <c r="AF736" s="1848"/>
      <c r="AG736" s="1848"/>
      <c r="AH736" s="1848"/>
      <c r="AI736" s="1848"/>
      <c r="AJ736" s="1848"/>
      <c r="AK736" s="1848"/>
      <c r="AL736" s="1848"/>
      <c r="AM736" s="1848"/>
      <c r="AN736" s="1848"/>
      <c r="AO736" s="1848"/>
      <c r="AP736" s="1848"/>
      <c r="AQ736" s="1848"/>
      <c r="AR736" s="1848"/>
      <c r="AS736" s="1848"/>
      <c r="AT736" s="1848"/>
      <c r="AU736" s="1848"/>
      <c r="AV736" s="1848"/>
      <c r="AW736" s="1848"/>
      <c r="AX736" s="1848"/>
      <c r="AY736" s="1848"/>
      <c r="AZ736" s="1848"/>
      <c r="BA736" s="1848"/>
      <c r="BB736" s="1848"/>
      <c r="BC736" s="1848"/>
      <c r="BD736" s="1848"/>
      <c r="BE736" s="1848"/>
      <c r="BF736" s="1848"/>
      <c r="BG736" s="1848"/>
      <c r="BH736" s="1848"/>
      <c r="BI736" s="1848"/>
      <c r="BJ736" s="1848"/>
      <c r="BK736" s="1848"/>
      <c r="BL736" s="1848"/>
      <c r="BM736" s="1848"/>
      <c r="BN736" s="1848"/>
      <c r="BO736" s="1848"/>
      <c r="BP736" s="1848"/>
      <c r="BQ736" s="1848"/>
      <c r="BR736" s="1848"/>
      <c r="BS736" s="1848"/>
      <c r="BT736" s="1848"/>
      <c r="BU736" s="1848"/>
      <c r="BV736" s="1848"/>
      <c r="BW736" s="1848"/>
      <c r="BX736" s="1848"/>
      <c r="BY736" s="1848"/>
      <c r="BZ736" s="1848"/>
      <c r="CA736" s="1848"/>
      <c r="CB736" s="1848"/>
      <c r="CC736" s="1848"/>
      <c r="CD736" s="1848"/>
      <c r="CE736" s="1848"/>
      <c r="CF736" s="1848"/>
      <c r="CG736" s="1848"/>
      <c r="CH736" s="1848"/>
      <c r="CJ736" s="1848"/>
      <c r="CK736" s="1848"/>
      <c r="CL736" s="1848"/>
      <c r="CM736" s="1848"/>
      <c r="CN736" s="1848"/>
      <c r="CO736" s="1848"/>
      <c r="CP736" s="1848"/>
      <c r="CQ736" s="1848"/>
    </row>
    <row r="737" spans="2:95">
      <c r="B737" s="1"/>
      <c r="C737" s="1848"/>
      <c r="D737" s="1"/>
      <c r="E737" s="1"/>
      <c r="F737" s="1848"/>
      <c r="G737" s="1"/>
      <c r="H737" s="1848"/>
      <c r="I737" s="1848"/>
      <c r="J737" s="1"/>
      <c r="K737" s="1848"/>
      <c r="L737" s="1848"/>
      <c r="M737" s="1848"/>
      <c r="N737" s="1848"/>
      <c r="O737" s="1848"/>
      <c r="P737" s="1848"/>
      <c r="Q737" s="1848"/>
      <c r="R737" s="1848"/>
      <c r="S737" s="1848"/>
      <c r="T737" s="1848"/>
      <c r="U737" s="1848"/>
      <c r="V737" s="1848"/>
      <c r="W737" s="1848"/>
      <c r="X737" s="1848"/>
      <c r="Y737" s="1848"/>
      <c r="Z737" s="1848"/>
      <c r="AA737" s="1848"/>
      <c r="AB737" s="1848"/>
      <c r="AC737" s="1848"/>
      <c r="AD737" s="1848"/>
      <c r="AE737" s="1848"/>
      <c r="AF737" s="1848"/>
      <c r="AG737" s="1848"/>
      <c r="AH737" s="1848"/>
      <c r="AI737" s="1848"/>
      <c r="AJ737" s="1848"/>
      <c r="AK737" s="1848"/>
      <c r="AL737" s="1848"/>
      <c r="AM737" s="1848"/>
      <c r="AN737" s="1848"/>
      <c r="AO737" s="1848"/>
      <c r="AP737" s="1848"/>
      <c r="AQ737" s="1848"/>
      <c r="AR737" s="1848"/>
      <c r="AS737" s="1848"/>
      <c r="AT737" s="1848"/>
      <c r="AU737" s="1848"/>
      <c r="AV737" s="1848"/>
      <c r="AW737" s="1848"/>
      <c r="AX737" s="1848"/>
      <c r="AY737" s="1848"/>
      <c r="AZ737" s="1848"/>
      <c r="BA737" s="1848"/>
      <c r="BB737" s="1848"/>
      <c r="BC737" s="1848"/>
      <c r="BD737" s="1848"/>
      <c r="BE737" s="1848"/>
      <c r="BF737" s="1848"/>
      <c r="BG737" s="1848"/>
      <c r="BH737" s="1848"/>
      <c r="BI737" s="1848"/>
      <c r="BJ737" s="1848"/>
      <c r="BK737" s="1848"/>
      <c r="BL737" s="1848"/>
      <c r="BM737" s="1848"/>
      <c r="BN737" s="1848"/>
      <c r="BO737" s="1848"/>
      <c r="BP737" s="1848"/>
      <c r="BQ737" s="1848"/>
      <c r="BR737" s="1848"/>
      <c r="BS737" s="1848"/>
      <c r="BT737" s="1848"/>
      <c r="BU737" s="1848"/>
      <c r="BV737" s="1848"/>
      <c r="BW737" s="1848"/>
      <c r="BX737" s="1848"/>
      <c r="BY737" s="1848"/>
      <c r="BZ737" s="1848"/>
      <c r="CA737" s="1848"/>
      <c r="CB737" s="1848"/>
      <c r="CC737" s="1848"/>
      <c r="CD737" s="1848"/>
      <c r="CE737" s="1848"/>
      <c r="CF737" s="1848"/>
      <c r="CG737" s="1848"/>
      <c r="CH737" s="1848"/>
      <c r="CJ737" s="1848"/>
      <c r="CK737" s="1848"/>
      <c r="CL737" s="1848"/>
      <c r="CM737" s="1848"/>
      <c r="CN737" s="1848"/>
      <c r="CO737" s="1848"/>
      <c r="CP737" s="1848"/>
      <c r="CQ737" s="1848"/>
    </row>
    <row r="738" spans="2:95">
      <c r="B738" s="1"/>
      <c r="C738" s="1848"/>
      <c r="D738" s="1"/>
      <c r="E738" s="1"/>
      <c r="F738" s="1848"/>
      <c r="G738" s="1"/>
      <c r="H738" s="1848"/>
      <c r="I738" s="1848"/>
      <c r="J738" s="1"/>
      <c r="K738" s="1848"/>
      <c r="L738" s="1848"/>
      <c r="M738" s="1848"/>
      <c r="N738" s="1848"/>
      <c r="O738" s="1848"/>
      <c r="P738" s="1848"/>
      <c r="Q738" s="1848"/>
      <c r="R738" s="1848"/>
      <c r="S738" s="1848"/>
      <c r="T738" s="1848"/>
      <c r="U738" s="1848"/>
      <c r="V738" s="1848"/>
      <c r="W738" s="1848"/>
      <c r="X738" s="1848"/>
      <c r="Y738" s="1848"/>
      <c r="Z738" s="1848"/>
      <c r="AA738" s="1848"/>
      <c r="AB738" s="1848"/>
      <c r="AC738" s="1848"/>
      <c r="AD738" s="1848"/>
      <c r="AE738" s="1848"/>
      <c r="AF738" s="1848"/>
      <c r="AG738" s="1848"/>
      <c r="AH738" s="1848"/>
      <c r="AI738" s="1848"/>
      <c r="AJ738" s="1848"/>
      <c r="AK738" s="1848"/>
      <c r="AL738" s="1848"/>
      <c r="AM738" s="1848"/>
      <c r="AN738" s="1848"/>
      <c r="AO738" s="1848"/>
      <c r="AP738" s="1848"/>
      <c r="AQ738" s="1848"/>
      <c r="AR738" s="1848"/>
      <c r="AS738" s="1848"/>
      <c r="AT738" s="1848"/>
      <c r="AU738" s="1848"/>
      <c r="AV738" s="1848"/>
      <c r="AW738" s="1848"/>
      <c r="AX738" s="1848"/>
      <c r="AY738" s="1848"/>
      <c r="AZ738" s="1848"/>
      <c r="BA738" s="1848"/>
      <c r="BB738" s="1848"/>
      <c r="BC738" s="1848"/>
      <c r="BD738" s="1848"/>
      <c r="BE738" s="1848"/>
      <c r="BF738" s="1848"/>
      <c r="BG738" s="1848"/>
      <c r="BH738" s="1848"/>
      <c r="BI738" s="1848"/>
      <c r="BJ738" s="1848"/>
      <c r="BK738" s="1848"/>
      <c r="BL738" s="1848"/>
      <c r="BM738" s="1848"/>
      <c r="BN738" s="1848"/>
      <c r="BO738" s="1848"/>
      <c r="BP738" s="1848"/>
      <c r="BQ738" s="1848"/>
      <c r="BR738" s="1848"/>
      <c r="BS738" s="1848"/>
      <c r="BT738" s="1848"/>
      <c r="BU738" s="1848"/>
      <c r="BV738" s="1848"/>
      <c r="BW738" s="1848"/>
      <c r="BX738" s="1848"/>
      <c r="BY738" s="1848"/>
      <c r="BZ738" s="1848"/>
      <c r="CA738" s="1848"/>
      <c r="CB738" s="1848"/>
      <c r="CC738" s="1848"/>
      <c r="CD738" s="1848"/>
      <c r="CE738" s="1848"/>
      <c r="CF738" s="1848"/>
      <c r="CG738" s="1848"/>
      <c r="CH738" s="1848"/>
      <c r="CJ738" s="1848"/>
      <c r="CK738" s="1848"/>
      <c r="CL738" s="1848"/>
      <c r="CM738" s="1848"/>
      <c r="CN738" s="1848"/>
      <c r="CO738" s="1848"/>
      <c r="CP738" s="1848"/>
      <c r="CQ738" s="1848"/>
    </row>
    <row r="739" spans="2:95">
      <c r="B739" s="1"/>
      <c r="C739" s="1848"/>
      <c r="D739" s="1"/>
      <c r="E739" s="1"/>
      <c r="F739" s="1848"/>
      <c r="G739" s="1"/>
      <c r="H739" s="1848"/>
      <c r="I739" s="1848"/>
      <c r="J739" s="1"/>
      <c r="K739" s="1848"/>
      <c r="L739" s="1848"/>
      <c r="M739" s="1848"/>
      <c r="N739" s="1848"/>
      <c r="O739" s="1848"/>
      <c r="P739" s="1848"/>
      <c r="Q739" s="1848"/>
      <c r="R739" s="1848"/>
      <c r="S739" s="1848"/>
      <c r="T739" s="1848"/>
      <c r="U739" s="1848"/>
      <c r="V739" s="1848"/>
      <c r="W739" s="1848"/>
      <c r="X739" s="1848"/>
      <c r="Y739" s="1848"/>
      <c r="Z739" s="1848"/>
      <c r="AA739" s="1848"/>
      <c r="AB739" s="1848"/>
      <c r="AC739" s="1848"/>
      <c r="AD739" s="1848"/>
      <c r="AE739" s="1848"/>
      <c r="AF739" s="1848"/>
      <c r="AG739" s="1848"/>
      <c r="AH739" s="1848"/>
      <c r="AI739" s="1848"/>
      <c r="AJ739" s="1848"/>
      <c r="AK739" s="1848"/>
      <c r="AL739" s="1848"/>
      <c r="AM739" s="1848"/>
      <c r="AN739" s="1848"/>
      <c r="AO739" s="1848"/>
      <c r="AP739" s="1848"/>
      <c r="AQ739" s="1848"/>
      <c r="AR739" s="1848"/>
      <c r="AS739" s="1848"/>
      <c r="AT739" s="1848"/>
      <c r="AU739" s="1848"/>
      <c r="AV739" s="1848"/>
      <c r="AW739" s="1848"/>
      <c r="AX739" s="1848"/>
      <c r="AY739" s="1848"/>
      <c r="AZ739" s="1848"/>
      <c r="BA739" s="1848"/>
      <c r="BB739" s="1848"/>
      <c r="BC739" s="1848"/>
      <c r="BD739" s="1848"/>
      <c r="BE739" s="1848"/>
      <c r="BF739" s="1848"/>
      <c r="BG739" s="1848"/>
      <c r="BH739" s="1848"/>
      <c r="BI739" s="1848"/>
      <c r="BJ739" s="1848"/>
      <c r="BK739" s="1848"/>
      <c r="BL739" s="1848"/>
      <c r="BM739" s="1848"/>
      <c r="BN739" s="1848"/>
      <c r="BO739" s="1848"/>
      <c r="BP739" s="1848"/>
      <c r="BQ739" s="1848"/>
      <c r="BR739" s="1848"/>
      <c r="BS739" s="1848"/>
      <c r="BT739" s="1848"/>
      <c r="BU739" s="1848"/>
      <c r="BV739" s="1848"/>
      <c r="BW739" s="1848"/>
      <c r="BX739" s="1848"/>
      <c r="BY739" s="1848"/>
      <c r="BZ739" s="1848"/>
      <c r="CA739" s="1848"/>
      <c r="CB739" s="1848"/>
      <c r="CC739" s="1848"/>
      <c r="CD739" s="1848"/>
      <c r="CE739" s="1848"/>
      <c r="CF739" s="1848"/>
      <c r="CG739" s="1848"/>
      <c r="CH739" s="1848"/>
      <c r="CJ739" s="1848"/>
      <c r="CK739" s="1848"/>
      <c r="CL739" s="1848"/>
      <c r="CM739" s="1848"/>
      <c r="CN739" s="1848"/>
      <c r="CO739" s="1848"/>
      <c r="CP739" s="1848"/>
      <c r="CQ739" s="1848"/>
    </row>
    <row r="740" spans="2:95">
      <c r="B740" s="1"/>
      <c r="C740" s="1848"/>
      <c r="D740" s="1"/>
      <c r="E740" s="1"/>
      <c r="F740" s="1848"/>
      <c r="G740" s="1"/>
      <c r="H740" s="1848"/>
      <c r="I740" s="1848"/>
      <c r="J740" s="1"/>
      <c r="K740" s="1848"/>
      <c r="L740" s="1848"/>
      <c r="M740" s="1848"/>
      <c r="N740" s="1848"/>
      <c r="O740" s="1848"/>
      <c r="P740" s="1848"/>
      <c r="Q740" s="1848"/>
      <c r="R740" s="1848"/>
      <c r="S740" s="1848"/>
      <c r="T740" s="1848"/>
      <c r="U740" s="1848"/>
      <c r="V740" s="1848"/>
      <c r="W740" s="1848"/>
      <c r="X740" s="1848"/>
      <c r="Y740" s="1848"/>
      <c r="Z740" s="1848"/>
      <c r="AA740" s="1848"/>
      <c r="AB740" s="1848"/>
      <c r="AC740" s="1848"/>
      <c r="AD740" s="1848"/>
      <c r="AE740" s="1848"/>
      <c r="AF740" s="1848"/>
      <c r="AG740" s="1848"/>
      <c r="AH740" s="1848"/>
      <c r="AI740" s="1848"/>
      <c r="AJ740" s="1848"/>
      <c r="AK740" s="1848"/>
      <c r="AL740" s="1848"/>
      <c r="AM740" s="1848"/>
      <c r="AN740" s="1848"/>
      <c r="AO740" s="1848"/>
      <c r="AP740" s="1848"/>
      <c r="AQ740" s="1848"/>
      <c r="AR740" s="1848"/>
      <c r="AS740" s="1848"/>
      <c r="AT740" s="1848"/>
      <c r="AU740" s="1848"/>
      <c r="AV740" s="1848"/>
      <c r="AW740" s="1848"/>
      <c r="AX740" s="1848"/>
      <c r="AY740" s="1848"/>
      <c r="AZ740" s="1848"/>
      <c r="BA740" s="1848"/>
      <c r="BB740" s="1848"/>
      <c r="BC740" s="1848"/>
      <c r="BD740" s="1848"/>
      <c r="BE740" s="1848"/>
      <c r="BF740" s="1848"/>
      <c r="BG740" s="1848"/>
      <c r="BH740" s="1848"/>
      <c r="BI740" s="1848"/>
      <c r="BJ740" s="1848"/>
      <c r="BK740" s="1848"/>
      <c r="BL740" s="1848"/>
      <c r="BM740" s="1848"/>
      <c r="BN740" s="1848"/>
      <c r="BO740" s="1848"/>
      <c r="BP740" s="1848"/>
      <c r="BQ740" s="1848"/>
      <c r="BR740" s="1848"/>
      <c r="BS740" s="1848"/>
      <c r="BT740" s="1848"/>
      <c r="BU740" s="1848"/>
      <c r="BV740" s="1848"/>
      <c r="BW740" s="1848"/>
      <c r="BX740" s="1848"/>
      <c r="BY740" s="1848"/>
      <c r="BZ740" s="1848"/>
      <c r="CA740" s="1848"/>
      <c r="CB740" s="1848"/>
      <c r="CC740" s="1848"/>
      <c r="CD740" s="1848"/>
      <c r="CE740" s="1848"/>
      <c r="CF740" s="1848"/>
      <c r="CG740" s="1848"/>
      <c r="CH740" s="1848"/>
      <c r="CJ740" s="1848"/>
      <c r="CK740" s="1848"/>
      <c r="CL740" s="1848"/>
      <c r="CM740" s="1848"/>
      <c r="CN740" s="1848"/>
      <c r="CO740" s="1848"/>
      <c r="CP740" s="1848"/>
      <c r="CQ740" s="1848"/>
    </row>
    <row r="741" spans="2:95">
      <c r="B741" s="1"/>
      <c r="C741" s="1848"/>
      <c r="D741" s="1"/>
      <c r="E741" s="1"/>
      <c r="F741" s="1848"/>
      <c r="G741" s="1"/>
      <c r="H741" s="1848"/>
      <c r="I741" s="1848"/>
      <c r="J741" s="1"/>
      <c r="K741" s="1848"/>
      <c r="L741" s="1848"/>
      <c r="M741" s="1848"/>
      <c r="N741" s="1848"/>
      <c r="O741" s="1848"/>
      <c r="P741" s="1848"/>
      <c r="Q741" s="1848"/>
      <c r="R741" s="1848"/>
      <c r="S741" s="1848"/>
      <c r="T741" s="1848"/>
      <c r="U741" s="1848"/>
      <c r="V741" s="1848"/>
      <c r="W741" s="1848"/>
      <c r="X741" s="1848"/>
      <c r="Y741" s="1848"/>
      <c r="Z741" s="1848"/>
      <c r="AA741" s="1848"/>
      <c r="AB741" s="1848"/>
      <c r="AC741" s="1848"/>
      <c r="AD741" s="1848"/>
      <c r="AE741" s="1848"/>
      <c r="AF741" s="1848"/>
      <c r="AG741" s="1848"/>
      <c r="AH741" s="1848"/>
      <c r="AI741" s="1848"/>
      <c r="AJ741" s="1848"/>
      <c r="AK741" s="1848"/>
      <c r="AL741" s="1848"/>
      <c r="AM741" s="1848"/>
      <c r="AN741" s="1848"/>
      <c r="AO741" s="1848"/>
      <c r="AP741" s="1848"/>
      <c r="AQ741" s="1848"/>
      <c r="AR741" s="1848"/>
      <c r="AS741" s="1848"/>
      <c r="AT741" s="1848"/>
      <c r="AU741" s="1848"/>
      <c r="AV741" s="1848"/>
      <c r="AW741" s="1848"/>
      <c r="AX741" s="1848"/>
      <c r="AY741" s="1848"/>
      <c r="AZ741" s="1848"/>
      <c r="BA741" s="1848"/>
      <c r="BB741" s="1848"/>
      <c r="BC741" s="1848"/>
      <c r="BD741" s="1848"/>
      <c r="BE741" s="1848"/>
      <c r="BF741" s="1848"/>
      <c r="BG741" s="1848"/>
      <c r="BH741" s="1848"/>
      <c r="BI741" s="1848"/>
      <c r="BJ741" s="1848"/>
      <c r="BK741" s="1848"/>
      <c r="BL741" s="1848"/>
      <c r="BM741" s="1848"/>
      <c r="BN741" s="1848"/>
      <c r="BO741" s="1848"/>
      <c r="BP741" s="1848"/>
      <c r="BQ741" s="1848"/>
      <c r="BR741" s="1848"/>
      <c r="BS741" s="1848"/>
      <c r="BT741" s="1848"/>
      <c r="BU741" s="1848"/>
      <c r="BV741" s="1848"/>
      <c r="BW741" s="1848"/>
      <c r="BX741" s="1848"/>
      <c r="BY741" s="1848"/>
      <c r="BZ741" s="1848"/>
      <c r="CA741" s="1848"/>
      <c r="CB741" s="1848"/>
      <c r="CC741" s="1848"/>
      <c r="CD741" s="1848"/>
      <c r="CE741" s="1848"/>
      <c r="CF741" s="1848"/>
      <c r="CG741" s="1848"/>
      <c r="CH741" s="1848"/>
      <c r="CJ741" s="1848"/>
      <c r="CK741" s="1848"/>
      <c r="CL741" s="1848"/>
      <c r="CM741" s="1848"/>
      <c r="CN741" s="1848"/>
      <c r="CO741" s="1848"/>
      <c r="CP741" s="1848"/>
      <c r="CQ741" s="1848"/>
    </row>
    <row r="742" spans="2:95">
      <c r="B742" s="1"/>
      <c r="C742" s="1848"/>
      <c r="D742" s="1"/>
      <c r="E742" s="1"/>
      <c r="F742" s="1848"/>
      <c r="G742" s="1"/>
      <c r="H742" s="1848"/>
      <c r="I742" s="1848"/>
      <c r="J742" s="1"/>
      <c r="K742" s="1848"/>
      <c r="L742" s="1848"/>
      <c r="M742" s="1848"/>
      <c r="N742" s="1848"/>
      <c r="O742" s="1848"/>
      <c r="P742" s="1848"/>
      <c r="Q742" s="1848"/>
      <c r="R742" s="1848"/>
      <c r="S742" s="1848"/>
      <c r="T742" s="1848"/>
      <c r="U742" s="1848"/>
      <c r="V742" s="1848"/>
      <c r="W742" s="1848"/>
      <c r="X742" s="1848"/>
      <c r="Y742" s="1848"/>
      <c r="Z742" s="1848"/>
      <c r="AA742" s="1848"/>
      <c r="AB742" s="1848"/>
      <c r="AC742" s="1848"/>
      <c r="AD742" s="1848"/>
      <c r="AE742" s="1848"/>
      <c r="AF742" s="1848"/>
      <c r="AG742" s="1848"/>
      <c r="AH742" s="1848"/>
      <c r="AI742" s="1848"/>
      <c r="AJ742" s="1848"/>
      <c r="AK742" s="1848"/>
      <c r="AL742" s="1848"/>
      <c r="AM742" s="1848"/>
      <c r="AN742" s="1848"/>
      <c r="AO742" s="1848"/>
      <c r="AP742" s="1848"/>
      <c r="AQ742" s="1848"/>
      <c r="AR742" s="1848"/>
      <c r="AS742" s="1848"/>
      <c r="AT742" s="1848"/>
      <c r="AU742" s="1848"/>
      <c r="AV742" s="1848"/>
      <c r="AW742" s="1848"/>
      <c r="AX742" s="1848"/>
      <c r="AY742" s="1848"/>
      <c r="AZ742" s="1848"/>
      <c r="BA742" s="1848"/>
      <c r="BB742" s="1848"/>
      <c r="BC742" s="1848"/>
      <c r="BD742" s="1848"/>
      <c r="BE742" s="1848"/>
      <c r="BF742" s="1848"/>
      <c r="BG742" s="1848"/>
      <c r="BH742" s="1848"/>
      <c r="BI742" s="1848"/>
      <c r="BJ742" s="1848"/>
      <c r="BK742" s="1848"/>
      <c r="BL742" s="1848"/>
      <c r="BM742" s="1848"/>
      <c r="BN742" s="1848"/>
      <c r="BO742" s="1848"/>
      <c r="BP742" s="1848"/>
      <c r="BQ742" s="1848"/>
      <c r="BR742" s="1848"/>
      <c r="BS742" s="1848"/>
      <c r="BT742" s="1848"/>
      <c r="BU742" s="1848"/>
      <c r="BV742" s="1848"/>
      <c r="BW742" s="1848"/>
      <c r="BX742" s="1848"/>
      <c r="BY742" s="1848"/>
      <c r="BZ742" s="1848"/>
      <c r="CA742" s="1848"/>
      <c r="CB742" s="1848"/>
      <c r="CC742" s="1848"/>
      <c r="CD742" s="1848"/>
      <c r="CE742" s="1848"/>
      <c r="CF742" s="1848"/>
      <c r="CG742" s="1848"/>
      <c r="CH742" s="1848"/>
      <c r="CJ742" s="1848"/>
      <c r="CK742" s="1848"/>
      <c r="CL742" s="1848"/>
      <c r="CM742" s="1848"/>
      <c r="CN742" s="1848"/>
      <c r="CO742" s="1848"/>
      <c r="CP742" s="1848"/>
      <c r="CQ742" s="1848"/>
    </row>
    <row r="743" spans="2:95">
      <c r="B743" s="1"/>
      <c r="C743" s="1848"/>
      <c r="D743" s="1"/>
      <c r="E743" s="1"/>
      <c r="F743" s="1848"/>
      <c r="G743" s="1"/>
      <c r="H743" s="1848"/>
      <c r="I743" s="1848"/>
      <c r="J743" s="1"/>
      <c r="K743" s="1848"/>
      <c r="L743" s="1848"/>
      <c r="M743" s="1848"/>
      <c r="N743" s="1848"/>
      <c r="O743" s="1848"/>
      <c r="P743" s="1848"/>
      <c r="Q743" s="1848"/>
      <c r="R743" s="1848"/>
      <c r="S743" s="1848"/>
      <c r="T743" s="1848"/>
      <c r="U743" s="1848"/>
      <c r="V743" s="1848"/>
      <c r="W743" s="1848"/>
      <c r="X743" s="1848"/>
      <c r="Y743" s="1848"/>
      <c r="Z743" s="1848"/>
      <c r="AA743" s="1848"/>
      <c r="AB743" s="1848"/>
      <c r="AC743" s="1848"/>
      <c r="AD743" s="1848"/>
      <c r="AE743" s="1848"/>
      <c r="AF743" s="1848"/>
      <c r="AG743" s="1848"/>
      <c r="AH743" s="1848"/>
      <c r="AI743" s="1848"/>
      <c r="AJ743" s="1848"/>
      <c r="AK743" s="1848"/>
      <c r="AL743" s="1848"/>
      <c r="AM743" s="1848"/>
      <c r="AN743" s="1848"/>
      <c r="AO743" s="1848"/>
      <c r="AP743" s="1848"/>
      <c r="AQ743" s="1848"/>
      <c r="AR743" s="1848"/>
      <c r="AS743" s="1848"/>
      <c r="AT743" s="1848"/>
      <c r="AU743" s="1848"/>
      <c r="AV743" s="1848"/>
      <c r="AW743" s="1848"/>
      <c r="AX743" s="1848"/>
      <c r="AY743" s="1848"/>
      <c r="AZ743" s="1848"/>
      <c r="BA743" s="1848"/>
      <c r="BB743" s="1848"/>
      <c r="BC743" s="1848"/>
      <c r="BD743" s="1848"/>
      <c r="BE743" s="1848"/>
      <c r="BF743" s="1848"/>
      <c r="BG743" s="1848"/>
      <c r="BH743" s="1848"/>
      <c r="BI743" s="1848"/>
      <c r="BJ743" s="1848"/>
      <c r="BK743" s="1848"/>
      <c r="BL743" s="1848"/>
      <c r="BM743" s="1848"/>
      <c r="BN743" s="1848"/>
      <c r="BO743" s="1848"/>
      <c r="BP743" s="1848"/>
      <c r="BQ743" s="1848"/>
      <c r="BR743" s="1848"/>
      <c r="BS743" s="1848"/>
      <c r="BT743" s="1848"/>
      <c r="BU743" s="1848"/>
      <c r="BV743" s="1848"/>
      <c r="BW743" s="1848"/>
      <c r="BX743" s="1848"/>
      <c r="BY743" s="1848"/>
      <c r="BZ743" s="1848"/>
      <c r="CA743" s="1848"/>
      <c r="CB743" s="1848"/>
      <c r="CC743" s="1848"/>
      <c r="CD743" s="1848"/>
      <c r="CE743" s="1848"/>
      <c r="CF743" s="1848"/>
      <c r="CG743" s="1848"/>
      <c r="CH743" s="1848"/>
      <c r="CJ743" s="1848"/>
      <c r="CK743" s="1848"/>
      <c r="CL743" s="1848"/>
      <c r="CM743" s="1848"/>
      <c r="CN743" s="1848"/>
      <c r="CO743" s="1848"/>
      <c r="CP743" s="1848"/>
      <c r="CQ743" s="1848"/>
    </row>
    <row r="744" spans="2:95">
      <c r="B744" s="1"/>
      <c r="C744" s="1848"/>
      <c r="D744" s="1"/>
      <c r="E744" s="1"/>
      <c r="F744" s="1848"/>
      <c r="G744" s="1"/>
      <c r="H744" s="1848"/>
      <c r="I744" s="1848"/>
      <c r="J744" s="1"/>
      <c r="K744" s="1848"/>
      <c r="L744" s="1848"/>
      <c r="M744" s="1848"/>
      <c r="N744" s="1848"/>
      <c r="O744" s="1848"/>
      <c r="P744" s="1848"/>
      <c r="Q744" s="1848"/>
      <c r="R744" s="1848"/>
      <c r="S744" s="1848"/>
      <c r="T744" s="1848"/>
      <c r="U744" s="1848"/>
      <c r="V744" s="1848"/>
      <c r="W744" s="1848"/>
      <c r="X744" s="1848"/>
      <c r="Y744" s="1848"/>
      <c r="Z744" s="1848"/>
      <c r="AA744" s="1848"/>
      <c r="AB744" s="1848"/>
      <c r="AC744" s="1848"/>
      <c r="AD744" s="1848"/>
      <c r="AE744" s="1848"/>
      <c r="AF744" s="1848"/>
      <c r="AG744" s="1848"/>
      <c r="AH744" s="1848"/>
      <c r="AI744" s="1848"/>
      <c r="AJ744" s="1848"/>
      <c r="AK744" s="1848"/>
      <c r="AL744" s="1848"/>
      <c r="AM744" s="1848"/>
      <c r="AN744" s="1848"/>
      <c r="AO744" s="1848"/>
      <c r="AP744" s="1848"/>
      <c r="AQ744" s="1848"/>
      <c r="AR744" s="1848"/>
      <c r="AS744" s="1848"/>
      <c r="AT744" s="1848"/>
      <c r="AU744" s="1848"/>
      <c r="AV744" s="1848"/>
      <c r="AW744" s="1848"/>
      <c r="AX744" s="1848"/>
      <c r="AY744" s="1848"/>
      <c r="AZ744" s="1848"/>
      <c r="BA744" s="1848"/>
      <c r="BB744" s="1848"/>
      <c r="BC744" s="1848"/>
      <c r="BD744" s="1848"/>
      <c r="BE744" s="1848"/>
      <c r="BF744" s="1848"/>
      <c r="BG744" s="1848"/>
      <c r="BH744" s="1848"/>
      <c r="BI744" s="1848"/>
      <c r="BJ744" s="1848"/>
      <c r="BK744" s="1848"/>
      <c r="BL744" s="1848"/>
      <c r="BM744" s="1848"/>
      <c r="BN744" s="1848"/>
      <c r="BO744" s="1848"/>
      <c r="BP744" s="1848"/>
      <c r="BQ744" s="1848"/>
      <c r="BR744" s="1848"/>
      <c r="BS744" s="1848"/>
      <c r="BT744" s="1848"/>
      <c r="BU744" s="1848"/>
      <c r="BV744" s="1848"/>
      <c r="BW744" s="1848"/>
      <c r="BX744" s="1848"/>
      <c r="BY744" s="1848"/>
      <c r="BZ744" s="1848"/>
      <c r="CA744" s="1848"/>
      <c r="CB744" s="1848"/>
      <c r="CC744" s="1848"/>
      <c r="CD744" s="1848"/>
      <c r="CE744" s="1848"/>
      <c r="CF744" s="1848"/>
      <c r="CG744" s="1848"/>
      <c r="CH744" s="1848"/>
      <c r="CJ744" s="1848"/>
      <c r="CK744" s="1848"/>
      <c r="CL744" s="1848"/>
      <c r="CM744" s="1848"/>
      <c r="CN744" s="1848"/>
      <c r="CO744" s="1848"/>
      <c r="CP744" s="1848"/>
      <c r="CQ744" s="1848"/>
    </row>
    <row r="745" spans="2:95">
      <c r="B745" s="1"/>
      <c r="C745" s="1848"/>
      <c r="D745" s="1"/>
      <c r="E745" s="1"/>
      <c r="F745" s="1848"/>
      <c r="G745" s="1"/>
      <c r="H745" s="1848"/>
      <c r="I745" s="1848"/>
      <c r="J745" s="1"/>
      <c r="K745" s="1848"/>
      <c r="L745" s="1848"/>
      <c r="M745" s="1848"/>
      <c r="N745" s="1848"/>
      <c r="O745" s="1848"/>
      <c r="P745" s="1848"/>
      <c r="Q745" s="1848"/>
      <c r="R745" s="1848"/>
      <c r="S745" s="1848"/>
      <c r="T745" s="1848"/>
      <c r="U745" s="1848"/>
      <c r="V745" s="1848"/>
      <c r="W745" s="1848"/>
      <c r="X745" s="1848"/>
      <c r="Y745" s="1848"/>
      <c r="Z745" s="1848"/>
      <c r="AA745" s="1848"/>
      <c r="AB745" s="1848"/>
      <c r="AC745" s="1848"/>
      <c r="AD745" s="1848"/>
      <c r="AE745" s="1848"/>
      <c r="AF745" s="1848"/>
      <c r="AG745" s="1848"/>
      <c r="AH745" s="1848"/>
      <c r="AI745" s="1848"/>
      <c r="AJ745" s="1848"/>
      <c r="AK745" s="1848"/>
      <c r="AL745" s="1848"/>
      <c r="AM745" s="1848"/>
      <c r="AN745" s="1848"/>
      <c r="AO745" s="1848"/>
      <c r="AP745" s="1848"/>
      <c r="AQ745" s="1848"/>
      <c r="AR745" s="1848"/>
      <c r="AS745" s="1848"/>
      <c r="AT745" s="1848"/>
      <c r="AU745" s="1848"/>
      <c r="AV745" s="1848"/>
      <c r="AW745" s="1848"/>
      <c r="AX745" s="1848"/>
      <c r="AY745" s="1848"/>
      <c r="AZ745" s="1848"/>
      <c r="BA745" s="1848"/>
      <c r="BB745" s="1848"/>
      <c r="BC745" s="1848"/>
      <c r="BD745" s="1848"/>
      <c r="BE745" s="1848"/>
      <c r="BF745" s="1848"/>
      <c r="BG745" s="1848"/>
      <c r="BH745" s="1848"/>
      <c r="BI745" s="1848"/>
      <c r="BJ745" s="1848"/>
      <c r="BK745" s="1848"/>
      <c r="BL745" s="1848"/>
      <c r="BM745" s="1848"/>
      <c r="BN745" s="1848"/>
      <c r="BO745" s="1848"/>
      <c r="BP745" s="1848"/>
      <c r="BQ745" s="1848"/>
      <c r="BR745" s="1848"/>
      <c r="BS745" s="1848"/>
      <c r="BT745" s="1848"/>
      <c r="BU745" s="1848"/>
      <c r="BV745" s="1848"/>
      <c r="BW745" s="1848"/>
      <c r="BX745" s="1848"/>
      <c r="BY745" s="1848"/>
      <c r="BZ745" s="1848"/>
      <c r="CA745" s="1848"/>
      <c r="CB745" s="1848"/>
      <c r="CC745" s="1848"/>
      <c r="CD745" s="1848"/>
      <c r="CE745" s="1848"/>
      <c r="CF745" s="1848"/>
      <c r="CG745" s="1848"/>
      <c r="CH745" s="1848"/>
      <c r="CJ745" s="1848"/>
      <c r="CK745" s="1848"/>
      <c r="CL745" s="1848"/>
      <c r="CM745" s="1848"/>
      <c r="CN745" s="1848"/>
      <c r="CO745" s="1848"/>
      <c r="CP745" s="1848"/>
      <c r="CQ745" s="1848"/>
    </row>
    <row r="746" spans="2:95">
      <c r="B746" s="1"/>
      <c r="C746" s="1848"/>
      <c r="D746" s="1"/>
      <c r="E746" s="1"/>
      <c r="F746" s="1848"/>
      <c r="G746" s="1"/>
      <c r="H746" s="1848"/>
      <c r="I746" s="1848"/>
      <c r="J746" s="1"/>
      <c r="K746" s="1848"/>
      <c r="L746" s="1848"/>
      <c r="M746" s="1848"/>
      <c r="N746" s="1848"/>
      <c r="O746" s="1848"/>
      <c r="P746" s="1848"/>
      <c r="Q746" s="1848"/>
      <c r="R746" s="1848"/>
      <c r="S746" s="1848"/>
      <c r="T746" s="1848"/>
      <c r="U746" s="1848"/>
      <c r="V746" s="1848"/>
      <c r="W746" s="1848"/>
      <c r="X746" s="1848"/>
      <c r="Y746" s="1848"/>
      <c r="Z746" s="1848"/>
      <c r="AA746" s="1848"/>
      <c r="AB746" s="1848"/>
      <c r="AC746" s="1848"/>
      <c r="AD746" s="1848"/>
      <c r="AE746" s="1848"/>
      <c r="AF746" s="1848"/>
      <c r="AG746" s="1848"/>
      <c r="AH746" s="1848"/>
      <c r="AI746" s="1848"/>
      <c r="AJ746" s="1848"/>
      <c r="AK746" s="1848"/>
      <c r="AL746" s="1848"/>
      <c r="AM746" s="1848"/>
      <c r="AN746" s="1848"/>
      <c r="AO746" s="1848"/>
      <c r="AP746" s="1848"/>
      <c r="AQ746" s="1848"/>
      <c r="AR746" s="1848"/>
      <c r="AS746" s="1848"/>
      <c r="AT746" s="1848"/>
      <c r="AU746" s="1848"/>
      <c r="AV746" s="1848"/>
      <c r="AW746" s="1848"/>
      <c r="AX746" s="1848"/>
      <c r="AY746" s="1848"/>
      <c r="AZ746" s="1848"/>
      <c r="BA746" s="1848"/>
      <c r="BB746" s="1848"/>
      <c r="BC746" s="1848"/>
      <c r="BD746" s="1848"/>
      <c r="BE746" s="1848"/>
      <c r="BF746" s="1848"/>
      <c r="BG746" s="1848"/>
      <c r="BH746" s="1848"/>
      <c r="BI746" s="1848"/>
      <c r="BJ746" s="1848"/>
      <c r="BK746" s="1848"/>
      <c r="BL746" s="1848"/>
      <c r="BM746" s="1848"/>
      <c r="BN746" s="1848"/>
      <c r="BO746" s="1848"/>
      <c r="BP746" s="1848"/>
      <c r="BQ746" s="1848"/>
      <c r="BR746" s="1848"/>
      <c r="BS746" s="1848"/>
      <c r="BT746" s="1848"/>
      <c r="BU746" s="1848"/>
      <c r="BV746" s="1848"/>
      <c r="BW746" s="1848"/>
      <c r="BX746" s="1848"/>
      <c r="BY746" s="1848"/>
      <c r="BZ746" s="1848"/>
      <c r="CA746" s="1848"/>
      <c r="CB746" s="1848"/>
      <c r="CC746" s="1848"/>
      <c r="CD746" s="1848"/>
      <c r="CE746" s="1848"/>
      <c r="CF746" s="1848"/>
      <c r="CG746" s="1848"/>
      <c r="CH746" s="1848"/>
      <c r="CJ746" s="1848"/>
      <c r="CK746" s="1848"/>
      <c r="CL746" s="1848"/>
      <c r="CM746" s="1848"/>
      <c r="CN746" s="1848"/>
      <c r="CO746" s="1848"/>
      <c r="CP746" s="1848"/>
      <c r="CQ746" s="1848"/>
    </row>
    <row r="747" spans="2:95">
      <c r="B747" s="1"/>
      <c r="C747" s="1848"/>
      <c r="D747" s="1"/>
      <c r="E747" s="1"/>
      <c r="F747" s="1848"/>
      <c r="G747" s="1"/>
      <c r="H747" s="1848"/>
      <c r="I747" s="1848"/>
      <c r="J747" s="1"/>
      <c r="K747" s="1848"/>
      <c r="L747" s="1848"/>
      <c r="M747" s="1848"/>
      <c r="N747" s="1848"/>
      <c r="O747" s="1848"/>
      <c r="P747" s="1848"/>
      <c r="Q747" s="1848"/>
      <c r="R747" s="1848"/>
      <c r="S747" s="1848"/>
      <c r="T747" s="1848"/>
      <c r="U747" s="1848"/>
      <c r="V747" s="1848"/>
      <c r="W747" s="1848"/>
      <c r="X747" s="1848"/>
      <c r="Y747" s="1848"/>
      <c r="Z747" s="1848"/>
      <c r="AA747" s="1848"/>
      <c r="AB747" s="1848"/>
      <c r="AC747" s="1848"/>
      <c r="AD747" s="1848"/>
      <c r="AE747" s="1848"/>
      <c r="AF747" s="1848"/>
      <c r="AG747" s="1848"/>
      <c r="AH747" s="1848"/>
      <c r="AI747" s="1848"/>
      <c r="AJ747" s="1848"/>
      <c r="AK747" s="1848"/>
      <c r="AL747" s="1848"/>
      <c r="AM747" s="1848"/>
      <c r="AN747" s="1848"/>
      <c r="AO747" s="1848"/>
      <c r="AP747" s="1848"/>
      <c r="AQ747" s="1848"/>
      <c r="AR747" s="1848"/>
      <c r="AS747" s="1848"/>
      <c r="AT747" s="1848"/>
      <c r="AU747" s="1848"/>
      <c r="AV747" s="1848"/>
      <c r="AW747" s="1848"/>
      <c r="AX747" s="1848"/>
      <c r="AY747" s="1848"/>
      <c r="AZ747" s="1848"/>
      <c r="BA747" s="1848"/>
      <c r="BB747" s="1848"/>
      <c r="BC747" s="1848"/>
      <c r="BD747" s="1848"/>
      <c r="BE747" s="1848"/>
      <c r="BF747" s="1848"/>
      <c r="BG747" s="1848"/>
      <c r="BH747" s="1848"/>
      <c r="BI747" s="1848"/>
      <c r="BJ747" s="1848"/>
      <c r="BK747" s="1848"/>
      <c r="BL747" s="1848"/>
      <c r="BM747" s="1848"/>
      <c r="BN747" s="1848"/>
      <c r="BO747" s="1848"/>
      <c r="BP747" s="1848"/>
      <c r="BQ747" s="1848"/>
      <c r="BR747" s="1848"/>
      <c r="BS747" s="1848"/>
      <c r="BT747" s="1848"/>
      <c r="BU747" s="1848"/>
      <c r="BV747" s="1848"/>
      <c r="BW747" s="1848"/>
      <c r="BX747" s="1848"/>
      <c r="BY747" s="1848"/>
      <c r="BZ747" s="1848"/>
      <c r="CA747" s="1848"/>
      <c r="CB747" s="1848"/>
      <c r="CC747" s="1848"/>
      <c r="CD747" s="1848"/>
      <c r="CE747" s="1848"/>
      <c r="CF747" s="1848"/>
      <c r="CG747" s="1848"/>
      <c r="CH747" s="1848"/>
      <c r="CJ747" s="1848"/>
      <c r="CK747" s="1848"/>
      <c r="CL747" s="1848"/>
      <c r="CM747" s="1848"/>
      <c r="CN747" s="1848"/>
      <c r="CO747" s="1848"/>
      <c r="CP747" s="1848"/>
      <c r="CQ747" s="1848"/>
    </row>
    <row r="748" spans="2:95">
      <c r="B748" s="1"/>
      <c r="C748" s="1848"/>
      <c r="D748" s="1"/>
      <c r="E748" s="1"/>
      <c r="F748" s="1848"/>
      <c r="G748" s="1"/>
      <c r="H748" s="1848"/>
      <c r="I748" s="1848"/>
      <c r="J748" s="1"/>
      <c r="K748" s="1848"/>
      <c r="L748" s="1848"/>
      <c r="M748" s="1848"/>
      <c r="N748" s="1848"/>
      <c r="O748" s="1848"/>
      <c r="P748" s="1848"/>
      <c r="Q748" s="1848"/>
      <c r="R748" s="1848"/>
      <c r="S748" s="1848"/>
      <c r="T748" s="1848"/>
      <c r="U748" s="1848"/>
      <c r="V748" s="1848"/>
      <c r="W748" s="1848"/>
      <c r="X748" s="1848"/>
      <c r="Y748" s="1848"/>
      <c r="Z748" s="1848"/>
      <c r="AA748" s="1848"/>
      <c r="AB748" s="1848"/>
      <c r="AC748" s="1848"/>
      <c r="AD748" s="1848"/>
      <c r="AE748" s="1848"/>
      <c r="AF748" s="1848"/>
      <c r="AG748" s="1848"/>
      <c r="AH748" s="1848"/>
      <c r="AI748" s="1848"/>
      <c r="AJ748" s="1848"/>
      <c r="AK748" s="1848"/>
      <c r="AL748" s="1848"/>
      <c r="AM748" s="1848"/>
      <c r="AN748" s="1848"/>
      <c r="AO748" s="1848"/>
      <c r="AP748" s="1848"/>
      <c r="AQ748" s="1848"/>
      <c r="AR748" s="1848"/>
      <c r="AS748" s="1848"/>
      <c r="AT748" s="1848"/>
      <c r="AU748" s="1848"/>
      <c r="AV748" s="1848"/>
      <c r="AW748" s="1848"/>
      <c r="AX748" s="1848"/>
      <c r="AY748" s="1848"/>
      <c r="AZ748" s="1848"/>
      <c r="BA748" s="1848"/>
      <c r="BB748" s="1848"/>
      <c r="BC748" s="1848"/>
      <c r="BD748" s="1848"/>
      <c r="BE748" s="1848"/>
      <c r="BF748" s="1848"/>
      <c r="BG748" s="1848"/>
      <c r="BH748" s="1848"/>
      <c r="BI748" s="1848"/>
      <c r="BJ748" s="1848"/>
      <c r="BK748" s="1848"/>
      <c r="BL748" s="1848"/>
      <c r="BM748" s="1848"/>
      <c r="BN748" s="1848"/>
      <c r="BO748" s="1848"/>
      <c r="BP748" s="1848"/>
      <c r="BQ748" s="1848"/>
      <c r="BR748" s="1848"/>
      <c r="BS748" s="1848"/>
      <c r="BT748" s="1848"/>
      <c r="BU748" s="1848"/>
      <c r="BV748" s="1848"/>
      <c r="BW748" s="1848"/>
      <c r="BX748" s="1848"/>
      <c r="BY748" s="1848"/>
      <c r="BZ748" s="1848"/>
      <c r="CA748" s="1848"/>
      <c r="CB748" s="1848"/>
      <c r="CC748" s="1848"/>
      <c r="CD748" s="1848"/>
      <c r="CE748" s="1848"/>
      <c r="CF748" s="1848"/>
      <c r="CG748" s="1848"/>
      <c r="CH748" s="1848"/>
      <c r="CJ748" s="1848"/>
      <c r="CK748" s="1848"/>
      <c r="CL748" s="1848"/>
      <c r="CM748" s="1848"/>
      <c r="CN748" s="1848"/>
      <c r="CO748" s="1848"/>
      <c r="CP748" s="1848"/>
      <c r="CQ748" s="1848"/>
    </row>
    <row r="749" spans="2:95">
      <c r="B749" s="1"/>
      <c r="C749" s="1848"/>
      <c r="D749" s="1"/>
      <c r="E749" s="1"/>
      <c r="F749" s="1848"/>
      <c r="G749" s="1"/>
      <c r="H749" s="1848"/>
      <c r="I749" s="1848"/>
      <c r="J749" s="1"/>
      <c r="K749" s="1848"/>
      <c r="L749" s="1848"/>
      <c r="M749" s="1848"/>
      <c r="N749" s="1848"/>
      <c r="O749" s="1848"/>
      <c r="P749" s="1848"/>
      <c r="Q749" s="1848"/>
      <c r="R749" s="1848"/>
      <c r="S749" s="1848"/>
      <c r="T749" s="1848"/>
      <c r="U749" s="1848"/>
      <c r="V749" s="1848"/>
      <c r="W749" s="1848"/>
      <c r="X749" s="1848"/>
      <c r="Y749" s="1848"/>
      <c r="Z749" s="1848"/>
      <c r="AA749" s="1848"/>
      <c r="AB749" s="1848"/>
      <c r="AC749" s="1848"/>
      <c r="AD749" s="1848"/>
      <c r="AE749" s="1848"/>
      <c r="AF749" s="1848"/>
      <c r="AG749" s="1848"/>
      <c r="AH749" s="1848"/>
      <c r="AI749" s="1848"/>
      <c r="AJ749" s="1848"/>
      <c r="AK749" s="1848"/>
      <c r="AL749" s="1848"/>
      <c r="AM749" s="1848"/>
      <c r="AN749" s="1848"/>
      <c r="AO749" s="1848"/>
      <c r="AP749" s="1848"/>
      <c r="AQ749" s="1848"/>
      <c r="AR749" s="1848"/>
      <c r="AS749" s="1848"/>
      <c r="AT749" s="1848"/>
      <c r="AU749" s="1848"/>
      <c r="AV749" s="1848"/>
      <c r="AW749" s="1848"/>
      <c r="AX749" s="1848"/>
      <c r="AY749" s="1848"/>
      <c r="AZ749" s="1848"/>
      <c r="BA749" s="1848"/>
      <c r="BB749" s="1848"/>
      <c r="BC749" s="1848"/>
      <c r="BD749" s="1848"/>
      <c r="BE749" s="1848"/>
      <c r="BF749" s="1848"/>
      <c r="BG749" s="1848"/>
      <c r="BH749" s="1848"/>
      <c r="BI749" s="1848"/>
      <c r="BJ749" s="1848"/>
      <c r="BK749" s="1848"/>
      <c r="BL749" s="1848"/>
      <c r="BM749" s="1848"/>
      <c r="BN749" s="1848"/>
      <c r="BO749" s="1848"/>
      <c r="BP749" s="1848"/>
      <c r="BQ749" s="1848"/>
      <c r="BR749" s="1848"/>
      <c r="BS749" s="1848"/>
      <c r="BT749" s="1848"/>
      <c r="BU749" s="1848"/>
      <c r="BV749" s="1848"/>
      <c r="BW749" s="1848"/>
      <c r="BX749" s="1848"/>
      <c r="BY749" s="1848"/>
      <c r="BZ749" s="1848"/>
      <c r="CA749" s="1848"/>
      <c r="CB749" s="1848"/>
      <c r="CC749" s="1848"/>
      <c r="CD749" s="1848"/>
      <c r="CE749" s="1848"/>
      <c r="CF749" s="1848"/>
      <c r="CG749" s="1848"/>
      <c r="CH749" s="1848"/>
      <c r="CJ749" s="1848"/>
      <c r="CK749" s="1848"/>
      <c r="CL749" s="1848"/>
      <c r="CM749" s="1848"/>
      <c r="CN749" s="1848"/>
      <c r="CO749" s="1848"/>
      <c r="CP749" s="1848"/>
      <c r="CQ749" s="1848"/>
    </row>
    <row r="750" spans="2:95">
      <c r="B750" s="1"/>
      <c r="C750" s="1848"/>
      <c r="D750" s="1"/>
      <c r="E750" s="1"/>
      <c r="F750" s="1848"/>
      <c r="G750" s="1"/>
      <c r="H750" s="1848"/>
      <c r="I750" s="1848"/>
      <c r="J750" s="1"/>
      <c r="K750" s="1848"/>
      <c r="L750" s="1848"/>
      <c r="M750" s="1848"/>
      <c r="N750" s="1848"/>
      <c r="O750" s="1848"/>
      <c r="P750" s="1848"/>
      <c r="Q750" s="1848"/>
      <c r="R750" s="1848"/>
      <c r="S750" s="1848"/>
      <c r="T750" s="1848"/>
      <c r="U750" s="1848"/>
      <c r="V750" s="1848"/>
      <c r="W750" s="1848"/>
      <c r="X750" s="1848"/>
      <c r="Y750" s="1848"/>
      <c r="Z750" s="1848"/>
      <c r="AA750" s="1848"/>
      <c r="AB750" s="1848"/>
      <c r="AC750" s="1848"/>
      <c r="AD750" s="1848"/>
      <c r="AE750" s="1848"/>
      <c r="AF750" s="1848"/>
      <c r="AG750" s="1848"/>
      <c r="AH750" s="1848"/>
      <c r="AI750" s="1848"/>
      <c r="AJ750" s="1848"/>
      <c r="AK750" s="1848"/>
      <c r="AL750" s="1848"/>
      <c r="AM750" s="1848"/>
      <c r="AN750" s="1848"/>
      <c r="AO750" s="1848"/>
      <c r="AP750" s="1848"/>
      <c r="AQ750" s="1848"/>
      <c r="AR750" s="1848"/>
      <c r="AS750" s="1848"/>
      <c r="AT750" s="1848"/>
      <c r="AU750" s="1848"/>
      <c r="AV750" s="1848"/>
      <c r="AW750" s="1848"/>
      <c r="AX750" s="1848"/>
      <c r="AY750" s="1848"/>
      <c r="AZ750" s="1848"/>
      <c r="BA750" s="1848"/>
      <c r="BB750" s="1848"/>
      <c r="BC750" s="1848"/>
      <c r="BD750" s="1848"/>
      <c r="BE750" s="1848"/>
      <c r="BF750" s="1848"/>
      <c r="BG750" s="1848"/>
      <c r="BH750" s="1848"/>
      <c r="BI750" s="1848"/>
      <c r="BJ750" s="1848"/>
      <c r="BK750" s="1848"/>
      <c r="BL750" s="1848"/>
      <c r="BM750" s="1848"/>
      <c r="BN750" s="1848"/>
      <c r="BO750" s="1848"/>
      <c r="BP750" s="1848"/>
      <c r="BQ750" s="1848"/>
      <c r="BR750" s="1848"/>
      <c r="BS750" s="1848"/>
      <c r="BT750" s="1848"/>
      <c r="BU750" s="1848"/>
      <c r="BV750" s="1848"/>
      <c r="BW750" s="1848"/>
      <c r="BX750" s="1848"/>
      <c r="BY750" s="1848"/>
      <c r="BZ750" s="1848"/>
      <c r="CA750" s="1848"/>
      <c r="CB750" s="1848"/>
      <c r="CC750" s="1848"/>
      <c r="CD750" s="1848"/>
      <c r="CE750" s="1848"/>
      <c r="CF750" s="1848"/>
      <c r="CG750" s="1848"/>
      <c r="CH750" s="1848"/>
      <c r="CJ750" s="1848"/>
      <c r="CK750" s="1848"/>
      <c r="CL750" s="1848"/>
      <c r="CM750" s="1848"/>
      <c r="CN750" s="1848"/>
      <c r="CO750" s="1848"/>
      <c r="CP750" s="1848"/>
      <c r="CQ750" s="1848"/>
    </row>
    <row r="751" spans="2:95">
      <c r="B751" s="1"/>
      <c r="C751" s="1848"/>
      <c r="D751" s="1"/>
      <c r="E751" s="1"/>
      <c r="F751" s="1848"/>
      <c r="G751" s="1"/>
      <c r="H751" s="1848"/>
      <c r="I751" s="1848"/>
      <c r="J751" s="1"/>
      <c r="K751" s="1848"/>
      <c r="L751" s="1848"/>
      <c r="M751" s="1848"/>
      <c r="N751" s="1848"/>
      <c r="O751" s="1848"/>
      <c r="P751" s="1848"/>
      <c r="Q751" s="1848"/>
      <c r="R751" s="1848"/>
      <c r="S751" s="1848"/>
      <c r="T751" s="1848"/>
      <c r="U751" s="1848"/>
      <c r="V751" s="1848"/>
      <c r="W751" s="1848"/>
      <c r="X751" s="1848"/>
      <c r="Y751" s="1848"/>
      <c r="Z751" s="1848"/>
      <c r="AA751" s="1848"/>
      <c r="AB751" s="1848"/>
      <c r="AC751" s="1848"/>
      <c r="AD751" s="1848"/>
      <c r="AE751" s="1848"/>
      <c r="AF751" s="1848"/>
      <c r="AG751" s="1848"/>
      <c r="AH751" s="1848"/>
      <c r="AI751" s="1848"/>
      <c r="AJ751" s="1848"/>
      <c r="AK751" s="1848"/>
      <c r="AL751" s="1848"/>
      <c r="AM751" s="1848"/>
      <c r="AN751" s="1848"/>
      <c r="AO751" s="1848"/>
      <c r="AP751" s="1848"/>
      <c r="AQ751" s="1848"/>
      <c r="AR751" s="1848"/>
      <c r="AS751" s="1848"/>
      <c r="AT751" s="1848"/>
      <c r="AU751" s="1848"/>
      <c r="AV751" s="1848"/>
      <c r="AW751" s="1848"/>
      <c r="AX751" s="1848"/>
      <c r="AY751" s="1848"/>
      <c r="AZ751" s="1848"/>
      <c r="BA751" s="1848"/>
      <c r="BB751" s="1848"/>
      <c r="BC751" s="1848"/>
      <c r="BD751" s="1848"/>
      <c r="BE751" s="1848"/>
      <c r="BF751" s="1848"/>
      <c r="BG751" s="1848"/>
      <c r="BH751" s="1848"/>
      <c r="BI751" s="1848"/>
      <c r="BJ751" s="1848"/>
      <c r="BK751" s="1848"/>
      <c r="BL751" s="1848"/>
      <c r="BM751" s="1848"/>
      <c r="BN751" s="1848"/>
      <c r="BO751" s="1848"/>
      <c r="BP751" s="1848"/>
      <c r="BQ751" s="1848"/>
      <c r="BR751" s="1848"/>
      <c r="BS751" s="1848"/>
      <c r="BT751" s="1848"/>
      <c r="BU751" s="1848"/>
      <c r="BV751" s="1848"/>
      <c r="BW751" s="1848"/>
      <c r="BX751" s="1848"/>
      <c r="BY751" s="1848"/>
      <c r="BZ751" s="1848"/>
      <c r="CA751" s="1848"/>
      <c r="CB751" s="1848"/>
      <c r="CC751" s="1848"/>
      <c r="CD751" s="1848"/>
      <c r="CE751" s="1848"/>
      <c r="CF751" s="1848"/>
      <c r="CG751" s="1848"/>
      <c r="CH751" s="1848"/>
      <c r="CJ751" s="1848"/>
      <c r="CK751" s="1848"/>
      <c r="CL751" s="1848"/>
      <c r="CM751" s="1848"/>
      <c r="CN751" s="1848"/>
      <c r="CO751" s="1848"/>
      <c r="CP751" s="1848"/>
      <c r="CQ751" s="1848"/>
    </row>
    <row r="752" spans="2:95">
      <c r="B752" s="1"/>
      <c r="C752" s="1848"/>
      <c r="D752" s="1"/>
      <c r="E752" s="1"/>
      <c r="F752" s="1848"/>
      <c r="G752" s="1"/>
      <c r="H752" s="1848"/>
      <c r="I752" s="1848"/>
      <c r="J752" s="1"/>
      <c r="K752" s="1848"/>
      <c r="L752" s="1848"/>
      <c r="M752" s="1848"/>
      <c r="N752" s="1848"/>
      <c r="O752" s="1848"/>
      <c r="P752" s="1848"/>
      <c r="Q752" s="1848"/>
      <c r="R752" s="1848"/>
      <c r="S752" s="1848"/>
      <c r="T752" s="1848"/>
      <c r="U752" s="1848"/>
      <c r="V752" s="1848"/>
      <c r="W752" s="1848"/>
      <c r="X752" s="1848"/>
      <c r="Y752" s="1848"/>
      <c r="Z752" s="1848"/>
      <c r="AA752" s="1848"/>
      <c r="AB752" s="1848"/>
      <c r="AC752" s="1848"/>
      <c r="AD752" s="1848"/>
      <c r="AE752" s="1848"/>
      <c r="AF752" s="1848"/>
      <c r="AG752" s="1848"/>
      <c r="AH752" s="1848"/>
      <c r="AI752" s="1848"/>
      <c r="AJ752" s="1848"/>
      <c r="AK752" s="1848"/>
      <c r="AL752" s="1848"/>
      <c r="AM752" s="1848"/>
      <c r="AN752" s="1848"/>
      <c r="AO752" s="1848"/>
      <c r="AP752" s="1848"/>
      <c r="AQ752" s="1848"/>
      <c r="AR752" s="1848"/>
      <c r="AS752" s="1848"/>
      <c r="AT752" s="1848"/>
      <c r="AU752" s="1848"/>
      <c r="AV752" s="1848"/>
      <c r="AW752" s="1848"/>
      <c r="AX752" s="1848"/>
      <c r="AY752" s="1848"/>
      <c r="AZ752" s="1848"/>
      <c r="BA752" s="1848"/>
      <c r="BB752" s="1848"/>
      <c r="BC752" s="1848"/>
      <c r="BD752" s="1848"/>
      <c r="BE752" s="1848"/>
      <c r="BF752" s="1848"/>
      <c r="BG752" s="1848"/>
      <c r="BH752" s="1848"/>
      <c r="BI752" s="1848"/>
      <c r="BJ752" s="1848"/>
      <c r="BK752" s="1848"/>
      <c r="BL752" s="1848"/>
      <c r="BM752" s="1848"/>
      <c r="BN752" s="1848"/>
      <c r="BO752" s="1848"/>
      <c r="BP752" s="1848"/>
      <c r="BQ752" s="1848"/>
      <c r="BR752" s="1848"/>
      <c r="BS752" s="1848"/>
      <c r="BT752" s="1848"/>
      <c r="BU752" s="1848"/>
      <c r="BV752" s="1848"/>
      <c r="BW752" s="1848"/>
      <c r="BX752" s="1848"/>
      <c r="BY752" s="1848"/>
      <c r="BZ752" s="1848"/>
      <c r="CA752" s="1848"/>
      <c r="CB752" s="1848"/>
      <c r="CC752" s="1848"/>
      <c r="CD752" s="1848"/>
      <c r="CE752" s="1848"/>
      <c r="CF752" s="1848"/>
      <c r="CG752" s="1848"/>
      <c r="CH752" s="1848"/>
      <c r="CJ752" s="1848"/>
      <c r="CK752" s="1848"/>
      <c r="CL752" s="1848"/>
      <c r="CM752" s="1848"/>
      <c r="CN752" s="1848"/>
      <c r="CO752" s="1848"/>
      <c r="CP752" s="1848"/>
      <c r="CQ752" s="1848"/>
    </row>
    <row r="753" spans="2:95">
      <c r="B753" s="1"/>
      <c r="C753" s="1848"/>
      <c r="D753" s="1"/>
      <c r="E753" s="1"/>
      <c r="F753" s="1848"/>
      <c r="G753" s="1"/>
      <c r="H753" s="1848"/>
      <c r="I753" s="1848"/>
      <c r="J753" s="1"/>
      <c r="K753" s="1848"/>
      <c r="L753" s="1848"/>
      <c r="M753" s="1848"/>
      <c r="N753" s="1848"/>
      <c r="O753" s="1848"/>
      <c r="P753" s="1848"/>
      <c r="Q753" s="1848"/>
      <c r="R753" s="1848"/>
      <c r="S753" s="1848"/>
      <c r="T753" s="1848"/>
      <c r="U753" s="1848"/>
      <c r="V753" s="1848"/>
      <c r="W753" s="1848"/>
      <c r="X753" s="1848"/>
      <c r="Y753" s="1848"/>
      <c r="Z753" s="1848"/>
      <c r="AA753" s="1848"/>
      <c r="AB753" s="1848"/>
      <c r="AC753" s="1848"/>
      <c r="AD753" s="1848"/>
      <c r="AE753" s="1848"/>
      <c r="AF753" s="1848"/>
      <c r="AG753" s="1848"/>
      <c r="AH753" s="1848"/>
      <c r="AI753" s="1848"/>
      <c r="AJ753" s="1848"/>
      <c r="AK753" s="1848"/>
      <c r="AL753" s="1848"/>
      <c r="AM753" s="1848"/>
      <c r="AN753" s="1848"/>
      <c r="AO753" s="1848"/>
      <c r="AP753" s="1848"/>
      <c r="AQ753" s="1848"/>
      <c r="AR753" s="1848"/>
      <c r="AS753" s="1848"/>
      <c r="AT753" s="1848"/>
      <c r="AU753" s="1848"/>
      <c r="AV753" s="1848"/>
      <c r="AW753" s="1848"/>
      <c r="AX753" s="1848"/>
      <c r="AY753" s="1848"/>
      <c r="AZ753" s="1848"/>
      <c r="BA753" s="1848"/>
      <c r="BB753" s="1848"/>
      <c r="BC753" s="1848"/>
      <c r="BD753" s="1848"/>
      <c r="BE753" s="1848"/>
      <c r="BF753" s="1848"/>
      <c r="BG753" s="1848"/>
      <c r="BH753" s="1848"/>
      <c r="BI753" s="1848"/>
      <c r="BJ753" s="1848"/>
      <c r="BK753" s="1848"/>
      <c r="BL753" s="1848"/>
      <c r="BM753" s="1848"/>
      <c r="BN753" s="1848"/>
      <c r="BO753" s="1848"/>
      <c r="BP753" s="1848"/>
      <c r="BQ753" s="1848"/>
      <c r="BR753" s="1848"/>
      <c r="BS753" s="1848"/>
      <c r="BT753" s="1848"/>
      <c r="BU753" s="1848"/>
      <c r="BV753" s="1848"/>
      <c r="BW753" s="1848"/>
      <c r="BX753" s="1848"/>
      <c r="BY753" s="1848"/>
      <c r="BZ753" s="1848"/>
      <c r="CA753" s="1848"/>
      <c r="CB753" s="1848"/>
      <c r="CC753" s="1848"/>
      <c r="CD753" s="1848"/>
      <c r="CE753" s="1848"/>
      <c r="CF753" s="1848"/>
      <c r="CG753" s="1848"/>
      <c r="CH753" s="1848"/>
      <c r="CJ753" s="1848"/>
      <c r="CK753" s="1848"/>
      <c r="CL753" s="1848"/>
      <c r="CM753" s="1848"/>
      <c r="CN753" s="1848"/>
      <c r="CO753" s="1848"/>
      <c r="CP753" s="1848"/>
      <c r="CQ753" s="1848"/>
    </row>
    <row r="754" spans="2:95">
      <c r="B754" s="1"/>
      <c r="C754" s="1848"/>
      <c r="D754" s="1"/>
      <c r="E754" s="1"/>
      <c r="F754" s="1848"/>
      <c r="G754" s="1"/>
      <c r="H754" s="1848"/>
      <c r="I754" s="1848"/>
      <c r="J754" s="1"/>
      <c r="K754" s="1848"/>
      <c r="L754" s="1848"/>
      <c r="M754" s="1848"/>
      <c r="N754" s="1848"/>
      <c r="O754" s="1848"/>
      <c r="P754" s="1848"/>
      <c r="Q754" s="1848"/>
      <c r="R754" s="1848"/>
      <c r="S754" s="1848"/>
      <c r="T754" s="1848"/>
      <c r="U754" s="1848"/>
      <c r="V754" s="1848"/>
      <c r="W754" s="1848"/>
      <c r="X754" s="1848"/>
      <c r="Y754" s="1848"/>
      <c r="Z754" s="1848"/>
      <c r="AA754" s="1848"/>
      <c r="AB754" s="1848"/>
      <c r="AC754" s="1848"/>
      <c r="AD754" s="1848"/>
      <c r="AE754" s="1848"/>
      <c r="AF754" s="1848"/>
      <c r="AG754" s="1848"/>
      <c r="AH754" s="1848"/>
      <c r="AI754" s="1848"/>
      <c r="AJ754" s="1848"/>
      <c r="AK754" s="1848"/>
      <c r="AL754" s="1848"/>
      <c r="AM754" s="1848"/>
      <c r="AN754" s="1848"/>
      <c r="AO754" s="1848"/>
      <c r="AP754" s="1848"/>
      <c r="AQ754" s="1848"/>
      <c r="AR754" s="1848"/>
      <c r="AS754" s="1848"/>
      <c r="AT754" s="1848"/>
      <c r="AU754" s="1848"/>
      <c r="AV754" s="1848"/>
      <c r="AW754" s="1848"/>
      <c r="AX754" s="1848"/>
      <c r="AY754" s="1848"/>
      <c r="AZ754" s="1848"/>
      <c r="BA754" s="1848"/>
      <c r="BB754" s="1848"/>
      <c r="BC754" s="1848"/>
      <c r="BD754" s="1848"/>
      <c r="BE754" s="1848"/>
      <c r="BF754" s="1848"/>
      <c r="BG754" s="1848"/>
      <c r="BH754" s="1848"/>
      <c r="BI754" s="1848"/>
      <c r="BJ754" s="1848"/>
      <c r="BK754" s="1848"/>
      <c r="BL754" s="1848"/>
      <c r="BM754" s="1848"/>
      <c r="BN754" s="1848"/>
      <c r="BO754" s="1848"/>
      <c r="BP754" s="1848"/>
      <c r="BQ754" s="1848"/>
      <c r="BR754" s="1848"/>
      <c r="BS754" s="1848"/>
      <c r="BT754" s="1848"/>
      <c r="BU754" s="1848"/>
      <c r="BV754" s="1848"/>
      <c r="BW754" s="1848"/>
      <c r="BX754" s="1848"/>
      <c r="BY754" s="1848"/>
      <c r="BZ754" s="1848"/>
      <c r="CA754" s="1848"/>
      <c r="CB754" s="1848"/>
      <c r="CC754" s="1848"/>
      <c r="CD754" s="1848"/>
      <c r="CE754" s="1848"/>
      <c r="CF754" s="1848"/>
      <c r="CG754" s="1848"/>
      <c r="CH754" s="1848"/>
      <c r="CJ754" s="1848"/>
      <c r="CK754" s="1848"/>
      <c r="CL754" s="1848"/>
      <c r="CM754" s="1848"/>
      <c r="CN754" s="1848"/>
      <c r="CO754" s="1848"/>
      <c r="CP754" s="1848"/>
      <c r="CQ754" s="1848"/>
    </row>
    <row r="755" spans="2:95">
      <c r="B755" s="1"/>
      <c r="C755" s="1848"/>
      <c r="D755" s="1"/>
      <c r="E755" s="1"/>
      <c r="F755" s="1848"/>
      <c r="G755" s="1"/>
      <c r="H755" s="1848"/>
      <c r="I755" s="1848"/>
      <c r="J755" s="1"/>
      <c r="K755" s="1848"/>
      <c r="L755" s="1848"/>
      <c r="M755" s="1848"/>
      <c r="N755" s="1848"/>
      <c r="O755" s="1848"/>
      <c r="P755" s="1848"/>
      <c r="Q755" s="1848"/>
      <c r="R755" s="1848"/>
      <c r="S755" s="1848"/>
      <c r="T755" s="1848"/>
      <c r="U755" s="1848"/>
      <c r="V755" s="1848"/>
      <c r="W755" s="1848"/>
      <c r="X755" s="1848"/>
      <c r="Y755" s="1848"/>
      <c r="Z755" s="1848"/>
      <c r="AA755" s="1848"/>
      <c r="AB755" s="1848"/>
      <c r="AC755" s="1848"/>
      <c r="AD755" s="1848"/>
      <c r="AE755" s="1848"/>
      <c r="AF755" s="1848"/>
      <c r="AG755" s="1848"/>
      <c r="AH755" s="1848"/>
      <c r="AI755" s="1848"/>
      <c r="AJ755" s="1848"/>
      <c r="AK755" s="1848"/>
      <c r="AL755" s="1848"/>
      <c r="AM755" s="1848"/>
      <c r="AN755" s="1848"/>
      <c r="AO755" s="1848"/>
      <c r="AP755" s="1848"/>
      <c r="AQ755" s="1848"/>
      <c r="AR755" s="1848"/>
      <c r="AS755" s="1848"/>
      <c r="AT755" s="1848"/>
      <c r="AU755" s="1848"/>
      <c r="AV755" s="1848"/>
      <c r="AW755" s="1848"/>
      <c r="AX755" s="1848"/>
      <c r="AY755" s="1848"/>
      <c r="AZ755" s="1848"/>
      <c r="BA755" s="1848"/>
      <c r="BB755" s="1848"/>
      <c r="BC755" s="1848"/>
      <c r="BD755" s="1848"/>
      <c r="BE755" s="1848"/>
      <c r="BF755" s="1848"/>
      <c r="BG755" s="1848"/>
      <c r="BH755" s="1848"/>
      <c r="BI755" s="1848"/>
      <c r="BJ755" s="1848"/>
      <c r="BK755" s="1848"/>
      <c r="BL755" s="1848"/>
      <c r="BM755" s="1848"/>
      <c r="BN755" s="1848"/>
      <c r="BO755" s="1848"/>
      <c r="BP755" s="1848"/>
      <c r="BQ755" s="1848"/>
      <c r="BR755" s="1848"/>
      <c r="BS755" s="1848"/>
      <c r="BT755" s="1848"/>
      <c r="BU755" s="1848"/>
      <c r="BV755" s="1848"/>
      <c r="BW755" s="1848"/>
      <c r="BX755" s="1848"/>
      <c r="BY755" s="1848"/>
      <c r="BZ755" s="1848"/>
      <c r="CA755" s="1848"/>
      <c r="CB755" s="1848"/>
      <c r="CC755" s="1848"/>
      <c r="CD755" s="1848"/>
      <c r="CE755" s="1848"/>
      <c r="CF755" s="1848"/>
      <c r="CG755" s="1848"/>
      <c r="CH755" s="1848"/>
      <c r="CJ755" s="1848"/>
      <c r="CK755" s="1848"/>
      <c r="CL755" s="1848"/>
      <c r="CM755" s="1848"/>
      <c r="CN755" s="1848"/>
      <c r="CO755" s="1848"/>
      <c r="CP755" s="1848"/>
      <c r="CQ755" s="1848"/>
    </row>
    <row r="756" spans="2:95">
      <c r="B756" s="1"/>
      <c r="C756" s="1848"/>
      <c r="D756" s="1"/>
      <c r="E756" s="1"/>
      <c r="F756" s="1848"/>
      <c r="G756" s="1"/>
      <c r="H756" s="1848"/>
      <c r="I756" s="1848"/>
      <c r="J756" s="1"/>
      <c r="K756" s="1848"/>
      <c r="L756" s="1848"/>
      <c r="M756" s="1848"/>
      <c r="N756" s="1848"/>
      <c r="O756" s="1848"/>
      <c r="P756" s="1848"/>
      <c r="Q756" s="1848"/>
      <c r="R756" s="1848"/>
      <c r="S756" s="1848"/>
      <c r="T756" s="1848"/>
      <c r="U756" s="1848"/>
      <c r="V756" s="1848"/>
      <c r="W756" s="1848"/>
      <c r="X756" s="1848"/>
      <c r="Y756" s="1848"/>
      <c r="Z756" s="1848"/>
      <c r="AA756" s="1848"/>
      <c r="AB756" s="1848"/>
      <c r="AC756" s="1848"/>
      <c r="AD756" s="1848"/>
      <c r="AE756" s="1848"/>
      <c r="AF756" s="1848"/>
      <c r="AG756" s="1848"/>
      <c r="AH756" s="1848"/>
      <c r="AI756" s="1848"/>
      <c r="AJ756" s="1848"/>
      <c r="AK756" s="1848"/>
      <c r="AL756" s="1848"/>
      <c r="AM756" s="1848"/>
      <c r="AN756" s="1848"/>
      <c r="AO756" s="1848"/>
      <c r="AP756" s="1848"/>
      <c r="AQ756" s="1848"/>
      <c r="AR756" s="1848"/>
      <c r="AS756" s="1848"/>
      <c r="AT756" s="1848"/>
      <c r="AU756" s="1848"/>
      <c r="AV756" s="1848"/>
      <c r="AW756" s="1848"/>
      <c r="AX756" s="1848"/>
      <c r="AY756" s="1848"/>
      <c r="AZ756" s="1848"/>
      <c r="BA756" s="1848"/>
      <c r="BB756" s="1848"/>
      <c r="BC756" s="1848"/>
      <c r="BD756" s="1848"/>
      <c r="BE756" s="1848"/>
      <c r="BF756" s="1848"/>
      <c r="BG756" s="1848"/>
      <c r="BH756" s="1848"/>
      <c r="BI756" s="1848"/>
      <c r="BJ756" s="1848"/>
      <c r="BK756" s="1848"/>
      <c r="BL756" s="1848"/>
      <c r="BM756" s="1848"/>
      <c r="BN756" s="1848"/>
      <c r="BO756" s="1848"/>
      <c r="BP756" s="1848"/>
      <c r="BQ756" s="1848"/>
      <c r="BR756" s="1848"/>
      <c r="BS756" s="1848"/>
      <c r="BT756" s="1848"/>
      <c r="BU756" s="1848"/>
      <c r="BV756" s="1848"/>
      <c r="BW756" s="1848"/>
      <c r="BX756" s="1848"/>
      <c r="BY756" s="1848"/>
      <c r="BZ756" s="1848"/>
      <c r="CA756" s="1848"/>
      <c r="CB756" s="1848"/>
      <c r="CC756" s="1848"/>
      <c r="CD756" s="1848"/>
      <c r="CE756" s="1848"/>
      <c r="CF756" s="1848"/>
      <c r="CG756" s="1848"/>
      <c r="CH756" s="1848"/>
      <c r="CJ756" s="1848"/>
      <c r="CK756" s="1848"/>
      <c r="CL756" s="1848"/>
      <c r="CM756" s="1848"/>
      <c r="CN756" s="1848"/>
      <c r="CO756" s="1848"/>
      <c r="CP756" s="1848"/>
      <c r="CQ756" s="1848"/>
    </row>
    <row r="757" spans="2:95">
      <c r="B757" s="1"/>
      <c r="C757" s="1848"/>
      <c r="D757" s="1"/>
      <c r="E757" s="1"/>
      <c r="F757" s="1848"/>
      <c r="G757" s="1"/>
      <c r="H757" s="1848"/>
      <c r="I757" s="1848"/>
      <c r="J757" s="1"/>
      <c r="K757" s="1848"/>
      <c r="L757" s="1848"/>
      <c r="M757" s="1848"/>
      <c r="N757" s="1848"/>
      <c r="O757" s="1848"/>
      <c r="P757" s="1848"/>
      <c r="Q757" s="1848"/>
      <c r="R757" s="1848"/>
      <c r="S757" s="1848"/>
      <c r="T757" s="1848"/>
      <c r="U757" s="1848"/>
      <c r="V757" s="1848"/>
      <c r="W757" s="1848"/>
      <c r="X757" s="1848"/>
      <c r="Y757" s="1848"/>
      <c r="Z757" s="1848"/>
      <c r="AA757" s="1848"/>
      <c r="AB757" s="1848"/>
      <c r="AC757" s="1848"/>
      <c r="AD757" s="1848"/>
      <c r="AE757" s="1848"/>
      <c r="AF757" s="1848"/>
      <c r="AG757" s="1848"/>
      <c r="AH757" s="1848"/>
      <c r="AI757" s="1848"/>
      <c r="AJ757" s="1848"/>
      <c r="AK757" s="1848"/>
      <c r="AL757" s="1848"/>
      <c r="AM757" s="1848"/>
      <c r="AN757" s="1848"/>
      <c r="AO757" s="1848"/>
      <c r="AP757" s="1848"/>
      <c r="AQ757" s="1848"/>
      <c r="AR757" s="1848"/>
      <c r="AS757" s="1848"/>
      <c r="AT757" s="1848"/>
      <c r="AU757" s="1848"/>
      <c r="AV757" s="1848"/>
      <c r="AW757" s="1848"/>
      <c r="AX757" s="1848"/>
      <c r="AY757" s="1848"/>
      <c r="AZ757" s="1848"/>
      <c r="BA757" s="1848"/>
      <c r="BB757" s="1848"/>
      <c r="BC757" s="1848"/>
      <c r="BD757" s="1848"/>
      <c r="BE757" s="1848"/>
      <c r="BF757" s="1848"/>
      <c r="BG757" s="1848"/>
      <c r="BH757" s="1848"/>
      <c r="BI757" s="1848"/>
      <c r="BJ757" s="1848"/>
      <c r="BK757" s="1848"/>
      <c r="BL757" s="1848"/>
      <c r="BM757" s="1848"/>
      <c r="BN757" s="1848"/>
      <c r="BO757" s="1848"/>
      <c r="BP757" s="1848"/>
      <c r="BQ757" s="1848"/>
      <c r="BR757" s="1848"/>
      <c r="BS757" s="1848"/>
      <c r="BT757" s="1848"/>
      <c r="BU757" s="1848"/>
      <c r="BV757" s="1848"/>
      <c r="BW757" s="1848"/>
      <c r="BX757" s="1848"/>
      <c r="BY757" s="1848"/>
      <c r="BZ757" s="1848"/>
      <c r="CA757" s="1848"/>
      <c r="CB757" s="1848"/>
      <c r="CC757" s="1848"/>
      <c r="CD757" s="1848"/>
      <c r="CE757" s="1848"/>
      <c r="CF757" s="1848"/>
      <c r="CG757" s="1848"/>
      <c r="CH757" s="1848"/>
      <c r="CJ757" s="1848"/>
      <c r="CK757" s="1848"/>
      <c r="CL757" s="1848"/>
      <c r="CM757" s="1848"/>
      <c r="CN757" s="1848"/>
      <c r="CO757" s="1848"/>
      <c r="CP757" s="1848"/>
      <c r="CQ757" s="1848"/>
    </row>
    <row r="758" spans="2:95">
      <c r="B758" s="1"/>
      <c r="C758" s="1848"/>
      <c r="D758" s="1"/>
      <c r="E758" s="1"/>
      <c r="F758" s="1848"/>
      <c r="G758" s="1"/>
      <c r="H758" s="1848"/>
      <c r="I758" s="1848"/>
      <c r="J758" s="1"/>
      <c r="K758" s="1848"/>
      <c r="L758" s="1848"/>
      <c r="M758" s="1848"/>
      <c r="N758" s="1848"/>
      <c r="O758" s="1848"/>
      <c r="P758" s="1848"/>
      <c r="Q758" s="1848"/>
      <c r="R758" s="1848"/>
      <c r="S758" s="1848"/>
      <c r="T758" s="1848"/>
      <c r="U758" s="1848"/>
      <c r="V758" s="1848"/>
      <c r="W758" s="1848"/>
      <c r="X758" s="1848"/>
      <c r="Y758" s="1848"/>
      <c r="Z758" s="1848"/>
      <c r="AA758" s="1848"/>
      <c r="AB758" s="1848"/>
      <c r="AC758" s="1848"/>
      <c r="AD758" s="1848"/>
      <c r="AE758" s="1848"/>
      <c r="AF758" s="1848"/>
      <c r="AG758" s="1848"/>
      <c r="AH758" s="1848"/>
      <c r="AI758" s="1848"/>
      <c r="AJ758" s="1848"/>
      <c r="AK758" s="1848"/>
      <c r="AL758" s="1848"/>
      <c r="AM758" s="1848"/>
      <c r="AN758" s="1848"/>
      <c r="AO758" s="1848"/>
      <c r="AP758" s="1848"/>
      <c r="AQ758" s="1848"/>
      <c r="AR758" s="1848"/>
      <c r="AS758" s="1848"/>
      <c r="AT758" s="1848"/>
      <c r="AU758" s="1848"/>
      <c r="AV758" s="1848"/>
      <c r="AW758" s="1848"/>
      <c r="AX758" s="1848"/>
      <c r="AY758" s="1848"/>
      <c r="AZ758" s="1848"/>
      <c r="BA758" s="1848"/>
      <c r="BB758" s="1848"/>
      <c r="BC758" s="1848"/>
      <c r="BD758" s="1848"/>
      <c r="BE758" s="1848"/>
      <c r="BF758" s="1848"/>
      <c r="BG758" s="1848"/>
      <c r="BH758" s="1848"/>
      <c r="BI758" s="1848"/>
      <c r="BJ758" s="1848"/>
      <c r="BK758" s="1848"/>
      <c r="BL758" s="1848"/>
      <c r="BM758" s="1848"/>
      <c r="BN758" s="1848"/>
      <c r="BO758" s="1848"/>
      <c r="BP758" s="1848"/>
      <c r="BQ758" s="1848"/>
      <c r="BR758" s="1848"/>
      <c r="BS758" s="1848"/>
      <c r="BT758" s="1848"/>
      <c r="BU758" s="1848"/>
      <c r="BV758" s="1848"/>
      <c r="BW758" s="1848"/>
      <c r="BX758" s="1848"/>
      <c r="BY758" s="1848"/>
      <c r="BZ758" s="1848"/>
      <c r="CA758" s="1848"/>
      <c r="CB758" s="1848"/>
      <c r="CC758" s="1848"/>
      <c r="CD758" s="1848"/>
      <c r="CE758" s="1848"/>
      <c r="CF758" s="1848"/>
      <c r="CG758" s="1848"/>
      <c r="CH758" s="1848"/>
      <c r="CJ758" s="1848"/>
      <c r="CK758" s="1848"/>
      <c r="CL758" s="1848"/>
      <c r="CM758" s="1848"/>
      <c r="CN758" s="1848"/>
      <c r="CO758" s="1848"/>
      <c r="CP758" s="1848"/>
      <c r="CQ758" s="1848"/>
    </row>
    <row r="759" spans="2:95">
      <c r="B759" s="1"/>
      <c r="C759" s="1848"/>
      <c r="D759" s="1"/>
      <c r="E759" s="1"/>
      <c r="F759" s="1848"/>
      <c r="G759" s="1"/>
      <c r="H759" s="1848"/>
      <c r="I759" s="1848"/>
      <c r="J759" s="1"/>
      <c r="K759" s="1848"/>
      <c r="L759" s="1848"/>
      <c r="M759" s="1848"/>
      <c r="N759" s="1848"/>
      <c r="O759" s="1848"/>
      <c r="P759" s="1848"/>
      <c r="Q759" s="1848"/>
      <c r="R759" s="1848"/>
      <c r="S759" s="1848"/>
      <c r="T759" s="1848"/>
      <c r="U759" s="1848"/>
      <c r="V759" s="1848"/>
      <c r="W759" s="1848"/>
      <c r="X759" s="1848"/>
      <c r="Y759" s="1848"/>
      <c r="Z759" s="1848"/>
      <c r="AA759" s="1848"/>
      <c r="AB759" s="1848"/>
      <c r="AC759" s="1848"/>
      <c r="AD759" s="1848"/>
      <c r="AE759" s="1848"/>
      <c r="AF759" s="1848"/>
      <c r="AG759" s="1848"/>
      <c r="AH759" s="1848"/>
      <c r="AI759" s="1848"/>
      <c r="AJ759" s="1848"/>
      <c r="AK759" s="1848"/>
      <c r="AL759" s="1848"/>
      <c r="AM759" s="1848"/>
      <c r="AN759" s="1848"/>
      <c r="AO759" s="1848"/>
      <c r="AP759" s="1848"/>
      <c r="AQ759" s="1848"/>
      <c r="AR759" s="1848"/>
      <c r="AS759" s="1848"/>
      <c r="AT759" s="1848"/>
      <c r="AU759" s="1848"/>
      <c r="AV759" s="1848"/>
      <c r="AW759" s="1848"/>
      <c r="AX759" s="1848"/>
      <c r="AY759" s="1848"/>
      <c r="AZ759" s="1848"/>
      <c r="BA759" s="1848"/>
      <c r="BB759" s="1848"/>
      <c r="BC759" s="1848"/>
      <c r="BD759" s="1848"/>
      <c r="BE759" s="1848"/>
      <c r="BF759" s="1848"/>
      <c r="BG759" s="1848"/>
      <c r="BH759" s="1848"/>
      <c r="BI759" s="1848"/>
      <c r="BJ759" s="1848"/>
      <c r="BK759" s="1848"/>
      <c r="BL759" s="1848"/>
      <c r="BM759" s="1848"/>
      <c r="BN759" s="1848"/>
      <c r="BO759" s="1848"/>
      <c r="BP759" s="1848"/>
      <c r="BQ759" s="1848"/>
      <c r="BR759" s="1848"/>
      <c r="BS759" s="1848"/>
      <c r="BT759" s="1848"/>
      <c r="BU759" s="1848"/>
      <c r="BV759" s="1848"/>
      <c r="BW759" s="1848"/>
      <c r="BX759" s="1848"/>
      <c r="BY759" s="1848"/>
      <c r="BZ759" s="1848"/>
      <c r="CA759" s="1848"/>
      <c r="CB759" s="1848"/>
      <c r="CC759" s="1848"/>
      <c r="CD759" s="1848"/>
      <c r="CE759" s="1848"/>
      <c r="CF759" s="1848"/>
      <c r="CG759" s="1848"/>
      <c r="CH759" s="1848"/>
      <c r="CJ759" s="1848"/>
      <c r="CK759" s="1848"/>
      <c r="CL759" s="1848"/>
      <c r="CM759" s="1848"/>
      <c r="CN759" s="1848"/>
      <c r="CO759" s="1848"/>
      <c r="CP759" s="1848"/>
      <c r="CQ759" s="1848"/>
    </row>
    <row r="760" spans="2:95">
      <c r="B760" s="1"/>
      <c r="C760" s="1848"/>
      <c r="D760" s="1"/>
      <c r="E760" s="1"/>
      <c r="F760" s="1848"/>
      <c r="G760" s="1"/>
      <c r="H760" s="1848"/>
      <c r="I760" s="1848"/>
      <c r="J760" s="1"/>
      <c r="K760" s="1848"/>
      <c r="L760" s="1848"/>
      <c r="M760" s="1848"/>
      <c r="N760" s="1848"/>
      <c r="O760" s="1848"/>
      <c r="P760" s="1848"/>
      <c r="Q760" s="1848"/>
      <c r="R760" s="1848"/>
      <c r="S760" s="1848"/>
      <c r="T760" s="1848"/>
      <c r="U760" s="1848"/>
      <c r="V760" s="1848"/>
      <c r="W760" s="1848"/>
      <c r="X760" s="1848"/>
      <c r="Y760" s="1848"/>
      <c r="Z760" s="1848"/>
      <c r="AA760" s="1848"/>
      <c r="AB760" s="1848"/>
      <c r="AC760" s="1848"/>
      <c r="AD760" s="1848"/>
      <c r="AE760" s="1848"/>
      <c r="AF760" s="1848"/>
      <c r="AG760" s="1848"/>
      <c r="AH760" s="1848"/>
      <c r="AI760" s="1848"/>
      <c r="AJ760" s="1848"/>
      <c r="AK760" s="1848"/>
      <c r="AL760" s="1848"/>
      <c r="AM760" s="1848"/>
      <c r="AN760" s="1848"/>
      <c r="AO760" s="1848"/>
      <c r="AP760" s="1848"/>
      <c r="AQ760" s="1848"/>
      <c r="AR760" s="1848"/>
      <c r="AS760" s="1848"/>
      <c r="AT760" s="1848"/>
      <c r="AU760" s="1848"/>
      <c r="AV760" s="1848"/>
      <c r="AW760" s="1848"/>
      <c r="AX760" s="1848"/>
      <c r="AY760" s="1848"/>
      <c r="AZ760" s="1848"/>
      <c r="BA760" s="1848"/>
      <c r="BB760" s="1848"/>
      <c r="BC760" s="1848"/>
      <c r="BD760" s="1848"/>
      <c r="BE760" s="1848"/>
      <c r="BF760" s="1848"/>
      <c r="BG760" s="1848"/>
      <c r="BH760" s="1848"/>
      <c r="BI760" s="1848"/>
      <c r="BJ760" s="1848"/>
      <c r="BK760" s="1848"/>
      <c r="BL760" s="1848"/>
      <c r="BM760" s="1848"/>
      <c r="BN760" s="1848"/>
      <c r="BO760" s="1848"/>
      <c r="BP760" s="1848"/>
      <c r="BQ760" s="1848"/>
      <c r="BR760" s="1848"/>
      <c r="BS760" s="1848"/>
      <c r="BT760" s="1848"/>
      <c r="BU760" s="1848"/>
      <c r="BV760" s="1848"/>
      <c r="BW760" s="1848"/>
      <c r="BX760" s="1848"/>
      <c r="BY760" s="1848"/>
      <c r="BZ760" s="1848"/>
      <c r="CA760" s="1848"/>
      <c r="CB760" s="1848"/>
      <c r="CC760" s="1848"/>
      <c r="CD760" s="1848"/>
      <c r="CE760" s="1848"/>
      <c r="CF760" s="1848"/>
      <c r="CG760" s="1848"/>
      <c r="CH760" s="1848"/>
      <c r="CJ760" s="1848"/>
      <c r="CK760" s="1848"/>
      <c r="CL760" s="1848"/>
      <c r="CM760" s="1848"/>
      <c r="CN760" s="1848"/>
      <c r="CO760" s="1848"/>
      <c r="CP760" s="1848"/>
      <c r="CQ760" s="1848"/>
    </row>
    <row r="761" spans="2:95">
      <c r="B761" s="1"/>
      <c r="C761" s="1848"/>
      <c r="D761" s="1"/>
      <c r="E761" s="1"/>
      <c r="F761" s="1848"/>
      <c r="G761" s="1"/>
      <c r="H761" s="1848"/>
      <c r="I761" s="1848"/>
      <c r="J761" s="1"/>
      <c r="K761" s="1848"/>
      <c r="L761" s="1848"/>
      <c r="M761" s="1848"/>
      <c r="N761" s="1848"/>
      <c r="O761" s="1848"/>
      <c r="P761" s="1848"/>
      <c r="Q761" s="1848"/>
      <c r="R761" s="1848"/>
      <c r="S761" s="1848"/>
      <c r="T761" s="1848"/>
      <c r="U761" s="1848"/>
      <c r="V761" s="1848"/>
      <c r="W761" s="1848"/>
      <c r="X761" s="1848"/>
      <c r="Y761" s="1848"/>
      <c r="Z761" s="1848"/>
      <c r="AA761" s="1848"/>
      <c r="AB761" s="1848"/>
      <c r="AC761" s="1848"/>
      <c r="AD761" s="1848"/>
      <c r="AE761" s="1848"/>
      <c r="AF761" s="1848"/>
      <c r="AG761" s="1848"/>
      <c r="AH761" s="1848"/>
      <c r="AI761" s="1848"/>
      <c r="AJ761" s="1848"/>
      <c r="AK761" s="1848"/>
      <c r="AL761" s="1848"/>
      <c r="AM761" s="1848"/>
      <c r="AN761" s="1848"/>
      <c r="AO761" s="1848"/>
      <c r="AP761" s="1848"/>
      <c r="AQ761" s="1848"/>
      <c r="AR761" s="1848"/>
      <c r="AS761" s="1848"/>
      <c r="AT761" s="1848"/>
      <c r="AU761" s="1848"/>
      <c r="AV761" s="1848"/>
      <c r="AW761" s="1848"/>
      <c r="AX761" s="1848"/>
      <c r="AY761" s="1848"/>
      <c r="AZ761" s="1848"/>
      <c r="BA761" s="1848"/>
      <c r="BB761" s="1848"/>
      <c r="BC761" s="1848"/>
      <c r="BD761" s="1848"/>
      <c r="BE761" s="1848"/>
      <c r="BF761" s="1848"/>
      <c r="BG761" s="1848"/>
      <c r="BH761" s="1848"/>
      <c r="BI761" s="1848"/>
      <c r="BJ761" s="1848"/>
      <c r="BK761" s="1848"/>
      <c r="BL761" s="1848"/>
      <c r="BM761" s="1848"/>
      <c r="BN761" s="1848"/>
      <c r="BO761" s="1848"/>
      <c r="BP761" s="1848"/>
      <c r="BQ761" s="1848"/>
      <c r="BR761" s="1848"/>
      <c r="BS761" s="1848"/>
      <c r="BT761" s="1848"/>
      <c r="BU761" s="1848"/>
      <c r="BV761" s="1848"/>
      <c r="BW761" s="1848"/>
      <c r="BX761" s="1848"/>
      <c r="BY761" s="1848"/>
      <c r="BZ761" s="1848"/>
      <c r="CA761" s="1848"/>
      <c r="CB761" s="1848"/>
      <c r="CC761" s="1848"/>
      <c r="CD761" s="1848"/>
      <c r="CE761" s="1848"/>
      <c r="CF761" s="1848"/>
      <c r="CG761" s="1848"/>
      <c r="CH761" s="1848"/>
      <c r="CJ761" s="1848"/>
      <c r="CK761" s="1848"/>
      <c r="CL761" s="1848"/>
      <c r="CM761" s="1848"/>
      <c r="CN761" s="1848"/>
      <c r="CO761" s="1848"/>
      <c r="CP761" s="1848"/>
      <c r="CQ761" s="1848"/>
    </row>
    <row r="762" spans="2:95">
      <c r="B762" s="1"/>
      <c r="C762" s="1848"/>
      <c r="D762" s="1"/>
      <c r="E762" s="1"/>
      <c r="F762" s="1848"/>
      <c r="G762" s="1"/>
      <c r="H762" s="1848"/>
      <c r="I762" s="1848"/>
      <c r="J762" s="1"/>
      <c r="K762" s="1848"/>
      <c r="L762" s="1848"/>
      <c r="M762" s="1848"/>
      <c r="N762" s="1848"/>
      <c r="O762" s="1848"/>
      <c r="P762" s="1848"/>
      <c r="Q762" s="1848"/>
      <c r="R762" s="1848"/>
      <c r="S762" s="1848"/>
      <c r="T762" s="1848"/>
      <c r="U762" s="1848"/>
      <c r="V762" s="1848"/>
      <c r="W762" s="1848"/>
      <c r="X762" s="1848"/>
      <c r="Y762" s="1848"/>
      <c r="Z762" s="1848"/>
      <c r="AA762" s="1848"/>
      <c r="AB762" s="1848"/>
      <c r="AC762" s="1848"/>
      <c r="AD762" s="1848"/>
      <c r="AE762" s="1848"/>
      <c r="AF762" s="1848"/>
      <c r="AG762" s="1848"/>
      <c r="AH762" s="1848"/>
      <c r="AI762" s="1848"/>
      <c r="AJ762" s="1848"/>
      <c r="AK762" s="1848"/>
      <c r="AL762" s="1848"/>
      <c r="AM762" s="1848"/>
      <c r="AN762" s="1848"/>
      <c r="AO762" s="1848"/>
      <c r="AP762" s="1848"/>
      <c r="AQ762" s="1848"/>
      <c r="AR762" s="1848"/>
      <c r="AS762" s="1848"/>
      <c r="AT762" s="1848"/>
      <c r="AU762" s="1848"/>
      <c r="AV762" s="1848"/>
      <c r="AW762" s="1848"/>
      <c r="AX762" s="1848"/>
      <c r="AY762" s="1848"/>
      <c r="AZ762" s="1848"/>
      <c r="BA762" s="1848"/>
      <c r="BB762" s="1848"/>
      <c r="BC762" s="1848"/>
      <c r="BD762" s="1848"/>
      <c r="BE762" s="1848"/>
      <c r="BF762" s="1848"/>
      <c r="BG762" s="1848"/>
      <c r="BH762" s="1848"/>
      <c r="BI762" s="1848"/>
      <c r="BJ762" s="1848"/>
      <c r="BK762" s="1848"/>
      <c r="BL762" s="1848"/>
      <c r="BM762" s="1848"/>
      <c r="BN762" s="1848"/>
      <c r="BO762" s="1848"/>
      <c r="BP762" s="1848"/>
      <c r="BQ762" s="1848"/>
      <c r="BR762" s="1848"/>
      <c r="BS762" s="1848"/>
      <c r="BT762" s="1848"/>
      <c r="BU762" s="1848"/>
      <c r="BV762" s="1848"/>
      <c r="BW762" s="1848"/>
      <c r="BX762" s="1848"/>
      <c r="BY762" s="1848"/>
      <c r="BZ762" s="1848"/>
      <c r="CA762" s="1848"/>
      <c r="CB762" s="1848"/>
      <c r="CC762" s="1848"/>
      <c r="CD762" s="1848"/>
      <c r="CE762" s="1848"/>
      <c r="CF762" s="1848"/>
      <c r="CG762" s="1848"/>
      <c r="CH762" s="1848"/>
      <c r="CJ762" s="1848"/>
      <c r="CK762" s="1848"/>
      <c r="CL762" s="1848"/>
      <c r="CM762" s="1848"/>
      <c r="CN762" s="1848"/>
      <c r="CO762" s="1848"/>
      <c r="CP762" s="1848"/>
      <c r="CQ762" s="1848"/>
    </row>
    <row r="763" spans="2:95">
      <c r="B763" s="1"/>
      <c r="C763" s="1848"/>
      <c r="D763" s="1"/>
      <c r="E763" s="1"/>
      <c r="F763" s="1848"/>
      <c r="G763" s="1"/>
      <c r="H763" s="1848"/>
      <c r="I763" s="1848"/>
      <c r="J763" s="1"/>
      <c r="K763" s="1848"/>
      <c r="L763" s="1848"/>
      <c r="M763" s="1848"/>
      <c r="N763" s="1848"/>
      <c r="O763" s="1848"/>
      <c r="P763" s="1848"/>
      <c r="Q763" s="1848"/>
      <c r="R763" s="1848"/>
      <c r="S763" s="1848"/>
      <c r="T763" s="1848"/>
      <c r="U763" s="1848"/>
      <c r="V763" s="1848"/>
      <c r="W763" s="1848"/>
      <c r="X763" s="1848"/>
      <c r="Y763" s="1848"/>
      <c r="Z763" s="1848"/>
      <c r="AA763" s="1848"/>
      <c r="AB763" s="1848"/>
      <c r="AC763" s="1848"/>
      <c r="AD763" s="1848"/>
      <c r="AE763" s="1848"/>
      <c r="AF763" s="1848"/>
      <c r="AG763" s="1848"/>
      <c r="AH763" s="1848"/>
      <c r="AI763" s="1848"/>
      <c r="AJ763" s="1848"/>
      <c r="AK763" s="1848"/>
      <c r="AL763" s="1848"/>
      <c r="AM763" s="1848"/>
      <c r="AN763" s="1848"/>
      <c r="AO763" s="1848"/>
      <c r="AP763" s="1848"/>
      <c r="AQ763" s="1848"/>
      <c r="AR763" s="1848"/>
      <c r="AS763" s="1848"/>
      <c r="AT763" s="1848"/>
      <c r="AU763" s="1848"/>
      <c r="AV763" s="1848"/>
      <c r="AW763" s="1848"/>
      <c r="AX763" s="1848"/>
      <c r="AY763" s="1848"/>
      <c r="AZ763" s="1848"/>
      <c r="BA763" s="1848"/>
      <c r="BB763" s="1848"/>
      <c r="BC763" s="1848"/>
      <c r="BD763" s="1848"/>
      <c r="BE763" s="1848"/>
      <c r="BF763" s="1848"/>
      <c r="BG763" s="1848"/>
      <c r="BH763" s="1848"/>
      <c r="BI763" s="1848"/>
      <c r="BJ763" s="1848"/>
      <c r="BK763" s="1848"/>
      <c r="BL763" s="1848"/>
      <c r="BM763" s="1848"/>
      <c r="BN763" s="1848"/>
      <c r="BO763" s="1848"/>
      <c r="BP763" s="1848"/>
      <c r="BQ763" s="1848"/>
      <c r="BR763" s="1848"/>
      <c r="BS763" s="1848"/>
      <c r="BT763" s="1848"/>
      <c r="BU763" s="1848"/>
      <c r="BV763" s="1848"/>
      <c r="BW763" s="1848"/>
      <c r="BX763" s="1848"/>
      <c r="BY763" s="1848"/>
      <c r="BZ763" s="1848"/>
      <c r="CA763" s="1848"/>
      <c r="CB763" s="1848"/>
      <c r="CC763" s="1848"/>
      <c r="CD763" s="1848"/>
      <c r="CE763" s="1848"/>
      <c r="CF763" s="1848"/>
      <c r="CG763" s="1848"/>
      <c r="CH763" s="1848"/>
      <c r="CJ763" s="1848"/>
      <c r="CK763" s="1848"/>
      <c r="CL763" s="1848"/>
      <c r="CM763" s="1848"/>
      <c r="CN763" s="1848"/>
      <c r="CO763" s="1848"/>
      <c r="CP763" s="1848"/>
      <c r="CQ763" s="1848"/>
    </row>
    <row r="764" spans="2:95">
      <c r="B764" s="1"/>
      <c r="C764" s="1848"/>
      <c r="D764" s="1"/>
      <c r="E764" s="1"/>
      <c r="F764" s="1848"/>
      <c r="G764" s="1"/>
      <c r="H764" s="1848"/>
      <c r="I764" s="1848"/>
      <c r="J764" s="1"/>
      <c r="K764" s="1848"/>
      <c r="L764" s="1848"/>
      <c r="M764" s="1848"/>
      <c r="N764" s="1848"/>
      <c r="O764" s="1848"/>
      <c r="P764" s="1848"/>
      <c r="Q764" s="1848"/>
      <c r="R764" s="1848"/>
      <c r="S764" s="1848"/>
      <c r="T764" s="1848"/>
      <c r="U764" s="1848"/>
      <c r="V764" s="1848"/>
      <c r="W764" s="1848"/>
      <c r="X764" s="1848"/>
      <c r="Y764" s="1848"/>
      <c r="Z764" s="1848"/>
      <c r="AA764" s="1848"/>
      <c r="AB764" s="1848"/>
      <c r="AC764" s="1848"/>
      <c r="AD764" s="1848"/>
      <c r="AE764" s="1848"/>
      <c r="AF764" s="1848"/>
      <c r="AG764" s="1848"/>
      <c r="AH764" s="1848"/>
      <c r="AI764" s="1848"/>
      <c r="AJ764" s="1848"/>
      <c r="AK764" s="1848"/>
      <c r="AL764" s="1848"/>
      <c r="AM764" s="1848"/>
      <c r="AN764" s="1848"/>
      <c r="AO764" s="1848"/>
      <c r="AP764" s="1848"/>
      <c r="AQ764" s="1848"/>
      <c r="AR764" s="1848"/>
      <c r="AS764" s="1848"/>
      <c r="AT764" s="1848"/>
      <c r="AU764" s="1848"/>
      <c r="AV764" s="1848"/>
      <c r="AW764" s="1848"/>
      <c r="AX764" s="1848"/>
      <c r="AY764" s="1848"/>
      <c r="AZ764" s="1848"/>
      <c r="BA764" s="1848"/>
      <c r="BB764" s="1848"/>
      <c r="BC764" s="1848"/>
      <c r="BD764" s="1848"/>
      <c r="BE764" s="1848"/>
      <c r="BF764" s="1848"/>
      <c r="BG764" s="1848"/>
      <c r="BH764" s="1848"/>
      <c r="BI764" s="1848"/>
      <c r="BJ764" s="1848"/>
      <c r="BK764" s="1848"/>
      <c r="BL764" s="1848"/>
      <c r="BM764" s="1848"/>
      <c r="BN764" s="1848"/>
      <c r="BO764" s="1848"/>
      <c r="BP764" s="1848"/>
      <c r="BQ764" s="1848"/>
      <c r="BR764" s="1848"/>
      <c r="BS764" s="1848"/>
      <c r="BT764" s="1848"/>
      <c r="BU764" s="1848"/>
      <c r="BV764" s="1848"/>
      <c r="BW764" s="1848"/>
      <c r="BX764" s="1848"/>
      <c r="BY764" s="1848"/>
      <c r="BZ764" s="1848"/>
      <c r="CA764" s="1848"/>
      <c r="CB764" s="1848"/>
      <c r="CC764" s="1848"/>
      <c r="CD764" s="1848"/>
      <c r="CE764" s="1848"/>
      <c r="CF764" s="1848"/>
      <c r="CG764" s="1848"/>
      <c r="CH764" s="1848"/>
      <c r="CJ764" s="1848"/>
      <c r="CK764" s="1848"/>
      <c r="CL764" s="1848"/>
      <c r="CM764" s="1848"/>
      <c r="CN764" s="1848"/>
      <c r="CO764" s="1848"/>
      <c r="CP764" s="1848"/>
      <c r="CQ764" s="1848"/>
    </row>
    <row r="765" spans="2:95">
      <c r="B765" s="1"/>
      <c r="C765" s="1848"/>
      <c r="D765" s="1"/>
      <c r="E765" s="1"/>
      <c r="F765" s="1848"/>
      <c r="G765" s="1"/>
      <c r="H765" s="1848"/>
      <c r="I765" s="1848"/>
      <c r="J765" s="1"/>
      <c r="K765" s="1848"/>
      <c r="L765" s="1848"/>
      <c r="M765" s="1848"/>
      <c r="N765" s="1848"/>
      <c r="O765" s="1848"/>
      <c r="P765" s="1848"/>
      <c r="Q765" s="1848"/>
      <c r="R765" s="1848"/>
      <c r="S765" s="1848"/>
      <c r="T765" s="1848"/>
      <c r="U765" s="1848"/>
      <c r="V765" s="1848"/>
      <c r="W765" s="1848"/>
      <c r="X765" s="1848"/>
      <c r="Y765" s="1848"/>
      <c r="Z765" s="1848"/>
      <c r="AA765" s="1848"/>
      <c r="AB765" s="1848"/>
      <c r="AC765" s="1848"/>
      <c r="AD765" s="1848"/>
      <c r="AE765" s="1848"/>
      <c r="AF765" s="1848"/>
      <c r="AG765" s="1848"/>
      <c r="AH765" s="1848"/>
      <c r="AI765" s="1848"/>
      <c r="AJ765" s="1848"/>
      <c r="AK765" s="1848"/>
      <c r="AL765" s="1848"/>
      <c r="AM765" s="1848"/>
      <c r="AN765" s="1848"/>
      <c r="AO765" s="1848"/>
      <c r="AP765" s="1848"/>
      <c r="AQ765" s="1848"/>
      <c r="AR765" s="1848"/>
      <c r="AS765" s="1848"/>
      <c r="AT765" s="1848"/>
      <c r="AU765" s="1848"/>
      <c r="AV765" s="1848"/>
      <c r="AW765" s="1848"/>
      <c r="AX765" s="1848"/>
      <c r="AY765" s="1848"/>
      <c r="AZ765" s="1848"/>
      <c r="BA765" s="1848"/>
      <c r="BB765" s="1848"/>
      <c r="BC765" s="1848"/>
      <c r="BD765" s="1848"/>
      <c r="BE765" s="1848"/>
      <c r="BF765" s="1848"/>
      <c r="BG765" s="1848"/>
      <c r="BH765" s="1848"/>
      <c r="BI765" s="1848"/>
      <c r="BJ765" s="1848"/>
      <c r="BK765" s="1848"/>
      <c r="BL765" s="1848"/>
      <c r="BM765" s="1848"/>
      <c r="BN765" s="1848"/>
      <c r="BO765" s="1848"/>
      <c r="BP765" s="1848"/>
      <c r="BQ765" s="1848"/>
      <c r="BR765" s="1848"/>
      <c r="BS765" s="1848"/>
      <c r="BT765" s="1848"/>
      <c r="BU765" s="1848"/>
      <c r="BV765" s="1848"/>
      <c r="BW765" s="1848"/>
      <c r="BX765" s="1848"/>
      <c r="BY765" s="1848"/>
      <c r="BZ765" s="1848"/>
      <c r="CA765" s="1848"/>
      <c r="CB765" s="1848"/>
      <c r="CC765" s="1848"/>
      <c r="CD765" s="1848"/>
      <c r="CE765" s="1848"/>
      <c r="CF765" s="1848"/>
      <c r="CG765" s="1848"/>
      <c r="CH765" s="1848"/>
      <c r="CJ765" s="1848"/>
      <c r="CK765" s="1848"/>
      <c r="CL765" s="1848"/>
      <c r="CM765" s="1848"/>
      <c r="CN765" s="1848"/>
      <c r="CO765" s="1848"/>
      <c r="CP765" s="1848"/>
      <c r="CQ765" s="1848"/>
    </row>
    <row r="766" spans="2:95">
      <c r="B766" s="1"/>
      <c r="C766" s="1848"/>
      <c r="D766" s="1"/>
      <c r="E766" s="1"/>
      <c r="F766" s="1848"/>
      <c r="G766" s="1"/>
      <c r="H766" s="1848"/>
      <c r="I766" s="1848"/>
      <c r="J766" s="1"/>
      <c r="K766" s="1848"/>
      <c r="L766" s="1848"/>
      <c r="M766" s="1848"/>
      <c r="N766" s="1848"/>
      <c r="O766" s="1848"/>
      <c r="P766" s="1848"/>
      <c r="Q766" s="1848"/>
      <c r="R766" s="1848"/>
      <c r="S766" s="1848"/>
      <c r="T766" s="1848"/>
      <c r="U766" s="1848"/>
      <c r="V766" s="1848"/>
      <c r="W766" s="1848"/>
      <c r="X766" s="1848"/>
      <c r="Y766" s="1848"/>
      <c r="Z766" s="1848"/>
      <c r="AA766" s="1848"/>
      <c r="AB766" s="1848"/>
      <c r="AC766" s="1848"/>
      <c r="AD766" s="1848"/>
      <c r="AE766" s="1848"/>
      <c r="AF766" s="1848"/>
      <c r="AG766" s="1848"/>
      <c r="AH766" s="1848"/>
      <c r="AI766" s="1848"/>
      <c r="AJ766" s="1848"/>
      <c r="AK766" s="1848"/>
      <c r="AL766" s="1848"/>
      <c r="AM766" s="1848"/>
      <c r="AN766" s="1848"/>
      <c r="AO766" s="1848"/>
      <c r="AP766" s="1848"/>
      <c r="AQ766" s="1848"/>
      <c r="AR766" s="1848"/>
      <c r="AS766" s="1848"/>
      <c r="AT766" s="1848"/>
      <c r="AU766" s="1848"/>
      <c r="AV766" s="1848"/>
      <c r="AW766" s="1848"/>
      <c r="AX766" s="1848"/>
      <c r="AY766" s="1848"/>
      <c r="AZ766" s="1848"/>
      <c r="BA766" s="1848"/>
      <c r="BB766" s="1848"/>
      <c r="BC766" s="1848"/>
      <c r="BD766" s="1848"/>
      <c r="BE766" s="1848"/>
      <c r="BF766" s="1848"/>
      <c r="BG766" s="1848"/>
      <c r="BH766" s="1848"/>
      <c r="BI766" s="1848"/>
      <c r="BJ766" s="1848"/>
      <c r="BK766" s="1848"/>
      <c r="BL766" s="1848"/>
      <c r="BM766" s="1848"/>
      <c r="BN766" s="1848"/>
      <c r="BO766" s="1848"/>
      <c r="BP766" s="1848"/>
      <c r="BQ766" s="1848"/>
      <c r="BR766" s="1848"/>
      <c r="BS766" s="1848"/>
      <c r="BT766" s="1848"/>
      <c r="BU766" s="1848"/>
      <c r="BV766" s="1848"/>
      <c r="BW766" s="1848"/>
      <c r="BX766" s="1848"/>
      <c r="BY766" s="1848"/>
      <c r="BZ766" s="1848"/>
      <c r="CA766" s="1848"/>
      <c r="CB766" s="1848"/>
      <c r="CC766" s="1848"/>
      <c r="CD766" s="1848"/>
      <c r="CE766" s="1848"/>
      <c r="CF766" s="1848"/>
      <c r="CG766" s="1848"/>
      <c r="CH766" s="1848"/>
      <c r="CJ766" s="1848"/>
      <c r="CK766" s="1848"/>
      <c r="CL766" s="1848"/>
      <c r="CM766" s="1848"/>
      <c r="CN766" s="1848"/>
      <c r="CO766" s="1848"/>
      <c r="CP766" s="1848"/>
      <c r="CQ766" s="1848"/>
    </row>
    <row r="767" spans="2:95">
      <c r="B767" s="1"/>
      <c r="C767" s="1848"/>
      <c r="D767" s="1"/>
      <c r="E767" s="1"/>
      <c r="F767" s="1848"/>
      <c r="G767" s="1"/>
      <c r="H767" s="1848"/>
      <c r="I767" s="1848"/>
      <c r="J767" s="1"/>
      <c r="K767" s="1848"/>
      <c r="L767" s="1848"/>
      <c r="M767" s="1848"/>
      <c r="N767" s="1848"/>
      <c r="O767" s="1848"/>
      <c r="P767" s="1848"/>
      <c r="Q767" s="1848"/>
      <c r="R767" s="1848"/>
      <c r="S767" s="1848"/>
      <c r="T767" s="1848"/>
      <c r="U767" s="1848"/>
      <c r="V767" s="1848"/>
      <c r="W767" s="1848"/>
      <c r="X767" s="1848"/>
      <c r="Y767" s="1848"/>
      <c r="Z767" s="1848"/>
      <c r="AA767" s="1848"/>
      <c r="AB767" s="1848"/>
      <c r="AC767" s="1848"/>
      <c r="AD767" s="1848"/>
      <c r="AE767" s="1848"/>
      <c r="AF767" s="1848"/>
      <c r="AG767" s="1848"/>
      <c r="AH767" s="1848"/>
      <c r="AI767" s="1848"/>
      <c r="AJ767" s="1848"/>
      <c r="AK767" s="1848"/>
      <c r="AL767" s="1848"/>
      <c r="AM767" s="1848"/>
      <c r="AN767" s="1848"/>
      <c r="AO767" s="1848"/>
      <c r="AP767" s="1848"/>
      <c r="AQ767" s="1848"/>
      <c r="AR767" s="1848"/>
      <c r="AS767" s="1848"/>
      <c r="AT767" s="1848"/>
      <c r="AU767" s="1848"/>
      <c r="AV767" s="1848"/>
      <c r="AW767" s="1848"/>
      <c r="AX767" s="1848"/>
      <c r="AY767" s="1848"/>
      <c r="AZ767" s="1848"/>
      <c r="BA767" s="1848"/>
      <c r="BB767" s="1848"/>
      <c r="BC767" s="1848"/>
      <c r="BD767" s="1848"/>
      <c r="BE767" s="1848"/>
      <c r="BF767" s="1848"/>
      <c r="BG767" s="1848"/>
      <c r="BH767" s="1848"/>
      <c r="BI767" s="1848"/>
      <c r="BJ767" s="1848"/>
      <c r="BK767" s="1848"/>
      <c r="BL767" s="1848"/>
      <c r="BM767" s="1848"/>
      <c r="BN767" s="1848"/>
      <c r="BO767" s="1848"/>
      <c r="BP767" s="1848"/>
      <c r="BQ767" s="1848"/>
      <c r="BR767" s="1848"/>
      <c r="BS767" s="1848"/>
      <c r="BT767" s="1848"/>
      <c r="BU767" s="1848"/>
      <c r="BV767" s="1848"/>
      <c r="BW767" s="1848"/>
      <c r="BX767" s="1848"/>
      <c r="BY767" s="1848"/>
      <c r="BZ767" s="1848"/>
      <c r="CA767" s="1848"/>
      <c r="CB767" s="1848"/>
      <c r="CC767" s="1848"/>
      <c r="CD767" s="1848"/>
      <c r="CE767" s="1848"/>
      <c r="CF767" s="1848"/>
      <c r="CG767" s="1848"/>
      <c r="CH767" s="1848"/>
      <c r="CJ767" s="1848"/>
      <c r="CK767" s="1848"/>
      <c r="CL767" s="1848"/>
      <c r="CM767" s="1848"/>
      <c r="CN767" s="1848"/>
      <c r="CO767" s="1848"/>
      <c r="CP767" s="1848"/>
      <c r="CQ767" s="1848"/>
    </row>
    <row r="768" spans="2:95">
      <c r="B768" s="1"/>
      <c r="C768" s="1848"/>
      <c r="D768" s="1"/>
      <c r="E768" s="1"/>
      <c r="F768" s="1848"/>
      <c r="G768" s="1"/>
      <c r="H768" s="1848"/>
      <c r="I768" s="1848"/>
      <c r="J768" s="1"/>
      <c r="K768" s="1848"/>
      <c r="L768" s="1848"/>
      <c r="M768" s="1848"/>
      <c r="N768" s="1848"/>
      <c r="O768" s="1848"/>
      <c r="P768" s="1848"/>
      <c r="Q768" s="1848"/>
      <c r="R768" s="1848"/>
      <c r="S768" s="1848"/>
      <c r="T768" s="1848"/>
      <c r="U768" s="1848"/>
      <c r="V768" s="1848"/>
      <c r="W768" s="1848"/>
      <c r="X768" s="1848"/>
      <c r="Y768" s="1848"/>
      <c r="Z768" s="1848"/>
      <c r="AA768" s="1848"/>
      <c r="AB768" s="1848"/>
      <c r="AC768" s="1848"/>
      <c r="AD768" s="1848"/>
      <c r="AE768" s="1848"/>
      <c r="AF768" s="1848"/>
      <c r="AG768" s="1848"/>
      <c r="AH768" s="1848"/>
      <c r="AI768" s="1848"/>
      <c r="AJ768" s="1848"/>
      <c r="AK768" s="1848"/>
      <c r="AL768" s="1848"/>
      <c r="AM768" s="1848"/>
      <c r="AN768" s="1848"/>
      <c r="AO768" s="1848"/>
      <c r="AP768" s="1848"/>
      <c r="AQ768" s="1848"/>
      <c r="AR768" s="1848"/>
      <c r="AS768" s="1848"/>
      <c r="AT768" s="1848"/>
      <c r="AU768" s="1848"/>
      <c r="AV768" s="1848"/>
      <c r="AW768" s="1848"/>
      <c r="AX768" s="1848"/>
      <c r="AY768" s="1848"/>
      <c r="AZ768" s="1848"/>
      <c r="BA768" s="1848"/>
      <c r="BB768" s="1848"/>
      <c r="BC768" s="1848"/>
      <c r="BD768" s="1848"/>
      <c r="BE768" s="1848"/>
      <c r="BF768" s="1848"/>
      <c r="BG768" s="1848"/>
      <c r="BH768" s="1848"/>
      <c r="BI768" s="1848"/>
      <c r="BJ768" s="1848"/>
      <c r="BK768" s="1848"/>
      <c r="BL768" s="1848"/>
      <c r="BM768" s="1848"/>
      <c r="BN768" s="1848"/>
      <c r="BO768" s="1848"/>
      <c r="BP768" s="1848"/>
      <c r="BQ768" s="1848"/>
      <c r="BR768" s="1848"/>
      <c r="BS768" s="1848"/>
      <c r="BT768" s="1848"/>
      <c r="BU768" s="1848"/>
      <c r="BV768" s="1848"/>
      <c r="BW768" s="1848"/>
      <c r="BX768" s="1848"/>
      <c r="BY768" s="1848"/>
      <c r="BZ768" s="1848"/>
      <c r="CA768" s="1848"/>
      <c r="CB768" s="1848"/>
      <c r="CC768" s="1848"/>
      <c r="CD768" s="1848"/>
      <c r="CE768" s="1848"/>
      <c r="CF768" s="1848"/>
      <c r="CG768" s="1848"/>
      <c r="CH768" s="1848"/>
      <c r="CJ768" s="1848"/>
      <c r="CK768" s="1848"/>
      <c r="CL768" s="1848"/>
      <c r="CM768" s="1848"/>
      <c r="CN768" s="1848"/>
      <c r="CO768" s="1848"/>
      <c r="CP768" s="1848"/>
      <c r="CQ768" s="1848"/>
    </row>
    <row r="769" spans="2:95">
      <c r="B769" s="1"/>
      <c r="C769" s="1848"/>
      <c r="D769" s="1"/>
      <c r="E769" s="1"/>
      <c r="F769" s="1848"/>
      <c r="G769" s="1"/>
      <c r="H769" s="1848"/>
      <c r="I769" s="1848"/>
      <c r="J769" s="1"/>
      <c r="K769" s="1848"/>
      <c r="L769" s="1848"/>
      <c r="M769" s="1848"/>
      <c r="N769" s="1848"/>
      <c r="O769" s="1848"/>
      <c r="P769" s="1848"/>
      <c r="Q769" s="1848"/>
      <c r="R769" s="1848"/>
      <c r="S769" s="1848"/>
      <c r="T769" s="1848"/>
      <c r="U769" s="1848"/>
      <c r="V769" s="1848"/>
      <c r="W769" s="1848"/>
      <c r="X769" s="1848"/>
      <c r="Y769" s="1848"/>
      <c r="Z769" s="1848"/>
      <c r="AA769" s="1848"/>
      <c r="AB769" s="1848"/>
      <c r="AC769" s="1848"/>
      <c r="AD769" s="1848"/>
      <c r="AE769" s="1848"/>
      <c r="AF769" s="1848"/>
      <c r="AG769" s="1848"/>
      <c r="AH769" s="1848"/>
      <c r="AI769" s="1848"/>
      <c r="AJ769" s="1848"/>
      <c r="AK769" s="1848"/>
      <c r="AL769" s="1848"/>
      <c r="AM769" s="1848"/>
      <c r="AN769" s="1848"/>
      <c r="AO769" s="1848"/>
      <c r="AP769" s="1848"/>
      <c r="AQ769" s="1848"/>
      <c r="AR769" s="1848"/>
      <c r="AS769" s="1848"/>
      <c r="AT769" s="1848"/>
      <c r="AU769" s="1848"/>
      <c r="AV769" s="1848"/>
      <c r="AW769" s="1848"/>
      <c r="AX769" s="1848"/>
      <c r="AY769" s="1848"/>
      <c r="AZ769" s="1848"/>
      <c r="BA769" s="1848"/>
      <c r="BB769" s="1848"/>
      <c r="BC769" s="1848"/>
      <c r="BD769" s="1848"/>
      <c r="BE769" s="1848"/>
      <c r="BF769" s="1848"/>
      <c r="BG769" s="1848"/>
      <c r="BH769" s="1848"/>
      <c r="BI769" s="1848"/>
      <c r="BJ769" s="1848"/>
      <c r="BK769" s="1848"/>
      <c r="BL769" s="1848"/>
      <c r="BM769" s="1848"/>
      <c r="BN769" s="1848"/>
      <c r="BO769" s="1848"/>
      <c r="BP769" s="1848"/>
      <c r="BQ769" s="1848"/>
      <c r="BR769" s="1848"/>
      <c r="BS769" s="1848"/>
      <c r="BT769" s="1848"/>
      <c r="BU769" s="1848"/>
      <c r="BV769" s="1848"/>
      <c r="BW769" s="1848"/>
      <c r="BX769" s="1848"/>
      <c r="BY769" s="1848"/>
      <c r="BZ769" s="1848"/>
      <c r="CA769" s="1848"/>
      <c r="CB769" s="1848"/>
      <c r="CC769" s="1848"/>
      <c r="CD769" s="1848"/>
      <c r="CE769" s="1848"/>
      <c r="CF769" s="1848"/>
      <c r="CG769" s="1848"/>
      <c r="CH769" s="1848"/>
      <c r="CJ769" s="1848"/>
      <c r="CK769" s="1848"/>
      <c r="CL769" s="1848"/>
      <c r="CM769" s="1848"/>
      <c r="CN769" s="1848"/>
      <c r="CO769" s="1848"/>
      <c r="CP769" s="1848"/>
      <c r="CQ769" s="1848"/>
    </row>
    <row r="770" spans="2:95">
      <c r="B770" s="1"/>
      <c r="C770" s="1848"/>
      <c r="D770" s="1"/>
      <c r="E770" s="1"/>
      <c r="F770" s="1848"/>
      <c r="G770" s="1"/>
      <c r="H770" s="1848"/>
      <c r="I770" s="1848"/>
      <c r="J770" s="1"/>
      <c r="K770" s="1848"/>
      <c r="L770" s="1848"/>
      <c r="M770" s="1848"/>
      <c r="N770" s="1848"/>
      <c r="O770" s="1848"/>
      <c r="P770" s="1848"/>
      <c r="Q770" s="1848"/>
      <c r="R770" s="1848"/>
      <c r="S770" s="1848"/>
      <c r="T770" s="1848"/>
      <c r="U770" s="1848"/>
      <c r="V770" s="1848"/>
      <c r="W770" s="1848"/>
      <c r="X770" s="1848"/>
      <c r="Y770" s="1848"/>
      <c r="Z770" s="1848"/>
      <c r="AA770" s="1848"/>
      <c r="AB770" s="1848"/>
      <c r="AC770" s="1848"/>
      <c r="AD770" s="1848"/>
      <c r="AE770" s="1848"/>
      <c r="AF770" s="1848"/>
      <c r="AG770" s="1848"/>
      <c r="AH770" s="1848"/>
      <c r="AI770" s="1848"/>
      <c r="AJ770" s="1848"/>
      <c r="AK770" s="1848"/>
      <c r="AL770" s="1848"/>
      <c r="AM770" s="1848"/>
      <c r="AN770" s="1848"/>
      <c r="AO770" s="1848"/>
      <c r="AP770" s="1848"/>
      <c r="AQ770" s="1848"/>
      <c r="AR770" s="1848"/>
      <c r="AS770" s="1848"/>
      <c r="AT770" s="1848"/>
      <c r="AU770" s="1848"/>
      <c r="AV770" s="1848"/>
      <c r="AW770" s="1848"/>
      <c r="AX770" s="1848"/>
      <c r="AY770" s="1848"/>
      <c r="AZ770" s="1848"/>
      <c r="BA770" s="1848"/>
      <c r="BB770" s="1848"/>
      <c r="BC770" s="1848"/>
      <c r="BD770" s="1848"/>
      <c r="BE770" s="1848"/>
      <c r="BF770" s="1848"/>
      <c r="BG770" s="1848"/>
      <c r="BH770" s="1848"/>
      <c r="BI770" s="1848"/>
      <c r="BJ770" s="1848"/>
      <c r="BK770" s="1848"/>
      <c r="BL770" s="1848"/>
      <c r="BM770" s="1848"/>
      <c r="BN770" s="1848"/>
      <c r="BO770" s="1848"/>
      <c r="BP770" s="1848"/>
      <c r="BQ770" s="1848"/>
      <c r="BR770" s="1848"/>
      <c r="BS770" s="1848"/>
      <c r="BT770" s="1848"/>
      <c r="BU770" s="1848"/>
      <c r="BV770" s="1848"/>
      <c r="BW770" s="1848"/>
      <c r="BX770" s="1848"/>
      <c r="BY770" s="1848"/>
      <c r="BZ770" s="1848"/>
      <c r="CA770" s="1848"/>
      <c r="CB770" s="1848"/>
      <c r="CC770" s="1848"/>
      <c r="CD770" s="1848"/>
      <c r="CE770" s="1848"/>
      <c r="CF770" s="1848"/>
      <c r="CG770" s="1848"/>
      <c r="CH770" s="1848"/>
      <c r="CJ770" s="1848"/>
      <c r="CK770" s="1848"/>
      <c r="CL770" s="1848"/>
      <c r="CM770" s="1848"/>
      <c r="CN770" s="1848"/>
      <c r="CO770" s="1848"/>
      <c r="CP770" s="1848"/>
      <c r="CQ770" s="1848"/>
    </row>
    <row r="771" spans="2:95">
      <c r="B771" s="1"/>
      <c r="C771" s="1848"/>
      <c r="D771" s="1"/>
      <c r="E771" s="1"/>
      <c r="F771" s="1848"/>
      <c r="G771" s="1"/>
      <c r="H771" s="1848"/>
      <c r="I771" s="1848"/>
      <c r="J771" s="1"/>
      <c r="K771" s="1848"/>
      <c r="L771" s="1848"/>
      <c r="M771" s="1848"/>
      <c r="N771" s="1848"/>
      <c r="O771" s="1848"/>
      <c r="P771" s="1848"/>
      <c r="Q771" s="1848"/>
      <c r="R771" s="1848"/>
      <c r="S771" s="1848"/>
      <c r="T771" s="1848"/>
      <c r="U771" s="1848"/>
      <c r="V771" s="1848"/>
      <c r="W771" s="1848"/>
      <c r="X771" s="1848"/>
      <c r="Y771" s="1848"/>
      <c r="Z771" s="1848"/>
      <c r="AA771" s="1848"/>
      <c r="AB771" s="1848"/>
      <c r="AC771" s="1848"/>
      <c r="AD771" s="1848"/>
      <c r="AE771" s="1848"/>
      <c r="AF771" s="1848"/>
      <c r="AG771" s="1848"/>
      <c r="AH771" s="1848"/>
      <c r="AI771" s="1848"/>
      <c r="AJ771" s="1848"/>
      <c r="AK771" s="1848"/>
      <c r="AL771" s="1848"/>
      <c r="AM771" s="1848"/>
      <c r="AN771" s="1848"/>
      <c r="AO771" s="1848"/>
      <c r="AP771" s="1848"/>
      <c r="AQ771" s="1848"/>
      <c r="AR771" s="1848"/>
      <c r="AS771" s="1848"/>
      <c r="AT771" s="1848"/>
      <c r="AU771" s="1848"/>
      <c r="AV771" s="1848"/>
      <c r="AW771" s="1848"/>
      <c r="AX771" s="1848"/>
      <c r="AY771" s="1848"/>
      <c r="AZ771" s="1848"/>
      <c r="BA771" s="1848"/>
      <c r="BB771" s="1848"/>
      <c r="BC771" s="1848"/>
      <c r="BD771" s="1848"/>
      <c r="BE771" s="1848"/>
      <c r="BF771" s="1848"/>
      <c r="BG771" s="1848"/>
      <c r="BH771" s="1848"/>
      <c r="BI771" s="1848"/>
      <c r="BJ771" s="1848"/>
      <c r="BK771" s="1848"/>
      <c r="BL771" s="1848"/>
      <c r="BM771" s="1848"/>
      <c r="BN771" s="1848"/>
      <c r="BO771" s="1848"/>
      <c r="BP771" s="1848"/>
      <c r="BQ771" s="1848"/>
      <c r="BR771" s="1848"/>
      <c r="BS771" s="1848"/>
      <c r="BT771" s="1848"/>
      <c r="BU771" s="1848"/>
      <c r="BV771" s="1848"/>
      <c r="BW771" s="1848"/>
      <c r="BX771" s="1848"/>
      <c r="BY771" s="1848"/>
      <c r="BZ771" s="1848"/>
      <c r="CA771" s="1848"/>
      <c r="CB771" s="1848"/>
      <c r="CC771" s="1848"/>
      <c r="CD771" s="1848"/>
      <c r="CE771" s="1848"/>
      <c r="CF771" s="1848"/>
      <c r="CG771" s="1848"/>
      <c r="CH771" s="1848"/>
      <c r="CJ771" s="1848"/>
      <c r="CK771" s="1848"/>
      <c r="CL771" s="1848"/>
      <c r="CM771" s="1848"/>
      <c r="CN771" s="1848"/>
      <c r="CO771" s="1848"/>
      <c r="CP771" s="1848"/>
      <c r="CQ771" s="1848"/>
    </row>
    <row r="772" spans="2:95">
      <c r="B772" s="1"/>
      <c r="C772" s="1848"/>
      <c r="D772" s="1"/>
      <c r="E772" s="1"/>
      <c r="F772" s="1848"/>
      <c r="G772" s="1"/>
      <c r="H772" s="1848"/>
      <c r="I772" s="1848"/>
      <c r="J772" s="1"/>
      <c r="K772" s="1848"/>
      <c r="L772" s="1848"/>
      <c r="M772" s="1848"/>
      <c r="N772" s="1848"/>
      <c r="O772" s="1848"/>
      <c r="P772" s="1848"/>
      <c r="Q772" s="1848"/>
      <c r="R772" s="1848"/>
      <c r="S772" s="1848"/>
      <c r="T772" s="1848"/>
      <c r="U772" s="1848"/>
      <c r="V772" s="1848"/>
      <c r="W772" s="1848"/>
      <c r="X772" s="1848"/>
      <c r="Y772" s="1848"/>
      <c r="Z772" s="1848"/>
      <c r="AA772" s="1848"/>
      <c r="AB772" s="1848"/>
      <c r="AC772" s="1848"/>
      <c r="AD772" s="1848"/>
      <c r="AE772" s="1848"/>
      <c r="AF772" s="1848"/>
      <c r="AG772" s="1848"/>
      <c r="AH772" s="1848"/>
      <c r="AI772" s="1848"/>
      <c r="AJ772" s="1848"/>
      <c r="AK772" s="1848"/>
      <c r="AL772" s="1848"/>
      <c r="AM772" s="1848"/>
      <c r="AN772" s="1848"/>
      <c r="AO772" s="1848"/>
      <c r="AP772" s="1848"/>
      <c r="AQ772" s="1848"/>
      <c r="AR772" s="1848"/>
      <c r="AS772" s="1848"/>
      <c r="AT772" s="1848"/>
      <c r="AU772" s="1848"/>
      <c r="AV772" s="1848"/>
      <c r="AW772" s="1848"/>
      <c r="AX772" s="1848"/>
      <c r="AY772" s="1848"/>
      <c r="AZ772" s="1848"/>
      <c r="BA772" s="1848"/>
      <c r="BB772" s="1848"/>
      <c r="BC772" s="1848"/>
      <c r="BD772" s="1848"/>
      <c r="BE772" s="1848"/>
      <c r="BF772" s="1848"/>
      <c r="BG772" s="1848"/>
      <c r="BH772" s="1848"/>
      <c r="BI772" s="1848"/>
      <c r="BJ772" s="1848"/>
      <c r="BK772" s="1848"/>
      <c r="BL772" s="1848"/>
      <c r="BM772" s="1848"/>
      <c r="BN772" s="1848"/>
      <c r="BO772" s="1848"/>
      <c r="BP772" s="1848"/>
      <c r="BQ772" s="1848"/>
      <c r="BR772" s="1848"/>
      <c r="BS772" s="1848"/>
      <c r="BT772" s="1848"/>
      <c r="BU772" s="1848"/>
      <c r="BV772" s="1848"/>
      <c r="BW772" s="1848"/>
      <c r="BX772" s="1848"/>
      <c r="BY772" s="1848"/>
      <c r="BZ772" s="1848"/>
      <c r="CA772" s="1848"/>
      <c r="CB772" s="1848"/>
      <c r="CC772" s="1848"/>
      <c r="CD772" s="1848"/>
      <c r="CE772" s="1848"/>
      <c r="CF772" s="1848"/>
      <c r="CG772" s="1848"/>
      <c r="CH772" s="1848"/>
      <c r="CJ772" s="1848"/>
      <c r="CK772" s="1848"/>
      <c r="CL772" s="1848"/>
      <c r="CM772" s="1848"/>
      <c r="CN772" s="1848"/>
      <c r="CO772" s="1848"/>
      <c r="CP772" s="1848"/>
      <c r="CQ772" s="1848"/>
    </row>
    <row r="773" spans="2:95">
      <c r="B773" s="1"/>
      <c r="C773" s="1848"/>
      <c r="D773" s="1"/>
      <c r="E773" s="1"/>
      <c r="F773" s="1848"/>
      <c r="G773" s="1"/>
      <c r="H773" s="1848"/>
      <c r="I773" s="1848"/>
      <c r="J773" s="1"/>
      <c r="K773" s="1848"/>
      <c r="L773" s="1848"/>
      <c r="M773" s="1848"/>
      <c r="N773" s="1848"/>
      <c r="O773" s="1848"/>
      <c r="P773" s="1848"/>
      <c r="Q773" s="1848"/>
      <c r="R773" s="1848"/>
      <c r="S773" s="1848"/>
      <c r="T773" s="1848"/>
      <c r="U773" s="1848"/>
      <c r="V773" s="1848"/>
      <c r="W773" s="1848"/>
      <c r="X773" s="1848"/>
      <c r="Y773" s="1848"/>
      <c r="Z773" s="1848"/>
      <c r="AA773" s="1848"/>
      <c r="AB773" s="1848"/>
      <c r="AC773" s="1848"/>
      <c r="AD773" s="1848"/>
      <c r="AE773" s="1848"/>
      <c r="AF773" s="1848"/>
      <c r="AG773" s="1848"/>
      <c r="AH773" s="1848"/>
      <c r="AI773" s="1848"/>
      <c r="AJ773" s="1848"/>
      <c r="AK773" s="1848"/>
      <c r="AL773" s="1848"/>
      <c r="AM773" s="1848"/>
      <c r="AN773" s="1848"/>
      <c r="AO773" s="1848"/>
      <c r="AP773" s="1848"/>
      <c r="AQ773" s="1848"/>
      <c r="AR773" s="1848"/>
      <c r="AS773" s="1848"/>
      <c r="AT773" s="1848"/>
      <c r="AU773" s="1848"/>
      <c r="AV773" s="1848"/>
      <c r="AW773" s="1848"/>
      <c r="AX773" s="1848"/>
      <c r="AY773" s="1848"/>
      <c r="AZ773" s="1848"/>
      <c r="BA773" s="1848"/>
      <c r="BB773" s="1848"/>
      <c r="BC773" s="1848"/>
      <c r="BD773" s="1848"/>
      <c r="BE773" s="1848"/>
      <c r="BF773" s="1848"/>
      <c r="BG773" s="1848"/>
      <c r="BH773" s="1848"/>
      <c r="BI773" s="1848"/>
      <c r="BJ773" s="1848"/>
      <c r="BK773" s="1848"/>
      <c r="BL773" s="1848"/>
      <c r="BM773" s="1848"/>
      <c r="BN773" s="1848"/>
      <c r="BO773" s="1848"/>
      <c r="BP773" s="1848"/>
      <c r="BQ773" s="1848"/>
      <c r="BR773" s="1848"/>
      <c r="BS773" s="1848"/>
      <c r="BT773" s="1848"/>
      <c r="BU773" s="1848"/>
      <c r="BV773" s="1848"/>
      <c r="BW773" s="1848"/>
      <c r="BX773" s="1848"/>
      <c r="BY773" s="1848"/>
      <c r="BZ773" s="1848"/>
      <c r="CA773" s="1848"/>
      <c r="CB773" s="1848"/>
      <c r="CC773" s="1848"/>
      <c r="CD773" s="1848"/>
      <c r="CE773" s="1848"/>
      <c r="CF773" s="1848"/>
      <c r="CG773" s="1848"/>
      <c r="CH773" s="1848"/>
      <c r="CJ773" s="1848"/>
      <c r="CK773" s="1848"/>
      <c r="CL773" s="1848"/>
      <c r="CM773" s="1848"/>
      <c r="CN773" s="1848"/>
      <c r="CO773" s="1848"/>
      <c r="CP773" s="1848"/>
      <c r="CQ773" s="1848"/>
    </row>
    <row r="774" spans="2:95">
      <c r="B774" s="1"/>
      <c r="C774" s="1848"/>
      <c r="D774" s="1"/>
      <c r="E774" s="1"/>
      <c r="F774" s="1848"/>
      <c r="G774" s="1"/>
      <c r="H774" s="1848"/>
      <c r="I774" s="1848"/>
      <c r="J774" s="1"/>
      <c r="K774" s="1848"/>
      <c r="L774" s="1848"/>
      <c r="M774" s="1848"/>
      <c r="N774" s="1848"/>
      <c r="O774" s="1848"/>
      <c r="P774" s="1848"/>
      <c r="Q774" s="1848"/>
      <c r="R774" s="1848"/>
      <c r="S774" s="1848"/>
      <c r="T774" s="1848"/>
      <c r="U774" s="1848"/>
      <c r="V774" s="1848"/>
      <c r="W774" s="1848"/>
      <c r="X774" s="1848"/>
      <c r="Y774" s="1848"/>
      <c r="Z774" s="1848"/>
      <c r="AA774" s="1848"/>
      <c r="AB774" s="1848"/>
      <c r="AC774" s="1848"/>
      <c r="AD774" s="1848"/>
      <c r="AE774" s="1848"/>
      <c r="AF774" s="1848"/>
      <c r="AG774" s="1848"/>
      <c r="AH774" s="1848"/>
      <c r="AI774" s="1848"/>
      <c r="AJ774" s="1848"/>
      <c r="AK774" s="1848"/>
      <c r="AL774" s="1848"/>
      <c r="AM774" s="1848"/>
      <c r="AN774" s="1848"/>
      <c r="AO774" s="1848"/>
      <c r="AP774" s="1848"/>
      <c r="AQ774" s="1848"/>
      <c r="AR774" s="1848"/>
      <c r="AS774" s="1848"/>
      <c r="AT774" s="1848"/>
      <c r="AU774" s="1848"/>
      <c r="AV774" s="1848"/>
      <c r="AW774" s="1848"/>
      <c r="AX774" s="1848"/>
      <c r="AY774" s="1848"/>
      <c r="AZ774" s="1848"/>
      <c r="BA774" s="1848"/>
      <c r="BB774" s="1848"/>
      <c r="BC774" s="1848"/>
      <c r="BD774" s="1848"/>
      <c r="BE774" s="1848"/>
      <c r="BF774" s="1848"/>
      <c r="BG774" s="1848"/>
      <c r="BH774" s="1848"/>
      <c r="BI774" s="1848"/>
      <c r="BJ774" s="1848"/>
      <c r="BK774" s="1848"/>
      <c r="BL774" s="1848"/>
      <c r="BM774" s="1848"/>
      <c r="BN774" s="1848"/>
      <c r="BO774" s="1848"/>
      <c r="BP774" s="1848"/>
      <c r="BQ774" s="1848"/>
      <c r="BR774" s="1848"/>
      <c r="BS774" s="1848"/>
      <c r="BT774" s="1848"/>
      <c r="BU774" s="1848"/>
      <c r="BV774" s="1848"/>
      <c r="BW774" s="1848"/>
      <c r="BX774" s="1848"/>
      <c r="BY774" s="1848"/>
      <c r="BZ774" s="1848"/>
      <c r="CA774" s="1848"/>
      <c r="CB774" s="1848"/>
      <c r="CC774" s="1848"/>
      <c r="CD774" s="1848"/>
      <c r="CE774" s="1848"/>
      <c r="CF774" s="1848"/>
      <c r="CG774" s="1848"/>
      <c r="CH774" s="1848"/>
      <c r="CJ774" s="1848"/>
      <c r="CK774" s="1848"/>
      <c r="CL774" s="1848"/>
      <c r="CM774" s="1848"/>
      <c r="CN774" s="1848"/>
      <c r="CO774" s="1848"/>
      <c r="CP774" s="1848"/>
      <c r="CQ774" s="1848"/>
    </row>
    <row r="775" spans="2:95">
      <c r="B775" s="1"/>
      <c r="C775" s="1848"/>
      <c r="D775" s="1"/>
      <c r="E775" s="1"/>
      <c r="F775" s="1848"/>
      <c r="G775" s="1"/>
      <c r="H775" s="1848"/>
      <c r="I775" s="1848"/>
      <c r="J775" s="1"/>
      <c r="K775" s="1848"/>
      <c r="L775" s="1848"/>
      <c r="M775" s="1848"/>
      <c r="N775" s="1848"/>
      <c r="O775" s="1848"/>
      <c r="P775" s="1848"/>
      <c r="Q775" s="1848"/>
      <c r="R775" s="1848"/>
      <c r="S775" s="1848"/>
      <c r="T775" s="1848"/>
      <c r="U775" s="1848"/>
      <c r="V775" s="1848"/>
      <c r="W775" s="1848"/>
      <c r="X775" s="1848"/>
      <c r="Y775" s="1848"/>
      <c r="Z775" s="1848"/>
      <c r="AA775" s="1848"/>
      <c r="AB775" s="1848"/>
      <c r="AC775" s="1848"/>
      <c r="AD775" s="1848"/>
      <c r="AE775" s="1848"/>
      <c r="AF775" s="1848"/>
      <c r="AG775" s="1848"/>
      <c r="AH775" s="1848"/>
      <c r="AI775" s="1848"/>
      <c r="AJ775" s="1848"/>
      <c r="AK775" s="1848"/>
      <c r="AL775" s="1848"/>
      <c r="AM775" s="1848"/>
      <c r="AN775" s="1848"/>
      <c r="AO775" s="1848"/>
      <c r="AP775" s="1848"/>
      <c r="AQ775" s="1848"/>
      <c r="AR775" s="1848"/>
      <c r="AS775" s="1848"/>
      <c r="AT775" s="1848"/>
      <c r="AU775" s="1848"/>
      <c r="AV775" s="1848"/>
      <c r="AW775" s="1848"/>
      <c r="AX775" s="1848"/>
      <c r="AY775" s="1848"/>
      <c r="AZ775" s="1848"/>
      <c r="BA775" s="1848"/>
      <c r="BB775" s="1848"/>
      <c r="BC775" s="1848"/>
      <c r="BD775" s="1848"/>
      <c r="BE775" s="1848"/>
      <c r="BF775" s="1848"/>
      <c r="BG775" s="1848"/>
      <c r="BH775" s="1848"/>
      <c r="BI775" s="1848"/>
      <c r="BJ775" s="1848"/>
      <c r="BK775" s="1848"/>
      <c r="BL775" s="1848"/>
      <c r="BM775" s="1848"/>
      <c r="BN775" s="1848"/>
      <c r="BO775" s="1848"/>
      <c r="BP775" s="1848"/>
      <c r="BQ775" s="1848"/>
      <c r="BR775" s="1848"/>
      <c r="BS775" s="1848"/>
      <c r="BT775" s="1848"/>
      <c r="BU775" s="1848"/>
      <c r="BV775" s="1848"/>
      <c r="BW775" s="1848"/>
      <c r="BX775" s="1848"/>
      <c r="BY775" s="1848"/>
      <c r="BZ775" s="1848"/>
      <c r="CA775" s="1848"/>
      <c r="CB775" s="1848"/>
      <c r="CC775" s="1848"/>
      <c r="CD775" s="1848"/>
      <c r="CE775" s="1848"/>
      <c r="CF775" s="1848"/>
      <c r="CG775" s="1848"/>
      <c r="CH775" s="1848"/>
      <c r="CJ775" s="1848"/>
      <c r="CK775" s="1848"/>
      <c r="CL775" s="1848"/>
      <c r="CM775" s="1848"/>
      <c r="CN775" s="1848"/>
      <c r="CO775" s="1848"/>
      <c r="CP775" s="1848"/>
      <c r="CQ775" s="1848"/>
    </row>
    <row r="776" spans="2:95">
      <c r="B776" s="1"/>
      <c r="C776" s="1848"/>
      <c r="D776" s="1"/>
      <c r="E776" s="1"/>
      <c r="F776" s="1848"/>
      <c r="G776" s="1"/>
      <c r="H776" s="1848"/>
      <c r="I776" s="1848"/>
      <c r="J776" s="1"/>
      <c r="K776" s="1848"/>
      <c r="L776" s="1848"/>
      <c r="M776" s="1848"/>
      <c r="N776" s="1848"/>
      <c r="O776" s="1848"/>
      <c r="P776" s="1848"/>
      <c r="Q776" s="1848"/>
      <c r="R776" s="1848"/>
      <c r="S776" s="1848"/>
      <c r="T776" s="1848"/>
      <c r="U776" s="1848"/>
      <c r="V776" s="1848"/>
      <c r="W776" s="1848"/>
      <c r="X776" s="1848"/>
      <c r="Y776" s="1848"/>
      <c r="Z776" s="1848"/>
      <c r="AA776" s="1848"/>
      <c r="AB776" s="1848"/>
      <c r="AC776" s="1848"/>
      <c r="AD776" s="1848"/>
      <c r="AE776" s="1848"/>
      <c r="AF776" s="1848"/>
      <c r="AG776" s="1848"/>
      <c r="AH776" s="1848"/>
      <c r="AI776" s="1848"/>
      <c r="AJ776" s="1848"/>
      <c r="AK776" s="1848"/>
      <c r="AL776" s="1848"/>
      <c r="AM776" s="1848"/>
      <c r="AN776" s="1848"/>
      <c r="AO776" s="1848"/>
      <c r="AP776" s="1848"/>
      <c r="AQ776" s="1848"/>
      <c r="AR776" s="1848"/>
      <c r="AS776" s="1848"/>
      <c r="AT776" s="1848"/>
      <c r="AU776" s="1848"/>
      <c r="AV776" s="1848"/>
      <c r="AW776" s="1848"/>
      <c r="AX776" s="1848"/>
      <c r="AY776" s="1848"/>
      <c r="AZ776" s="1848"/>
      <c r="BA776" s="1848"/>
      <c r="BB776" s="1848"/>
      <c r="BC776" s="1848"/>
      <c r="BD776" s="1848"/>
      <c r="BE776" s="1848"/>
      <c r="BF776" s="1848"/>
      <c r="BG776" s="1848"/>
      <c r="BH776" s="1848"/>
      <c r="BI776" s="1848"/>
      <c r="BJ776" s="1848"/>
      <c r="BK776" s="1848"/>
      <c r="BL776" s="1848"/>
      <c r="BM776" s="1848"/>
      <c r="BN776" s="1848"/>
      <c r="BO776" s="1848"/>
      <c r="BP776" s="1848"/>
      <c r="BQ776" s="1848"/>
      <c r="BR776" s="1848"/>
      <c r="BS776" s="1848"/>
      <c r="BT776" s="1848"/>
      <c r="BU776" s="1848"/>
      <c r="BV776" s="1848"/>
      <c r="BW776" s="1848"/>
      <c r="BX776" s="1848"/>
      <c r="BY776" s="1848"/>
      <c r="BZ776" s="1848"/>
      <c r="CA776" s="1848"/>
      <c r="CB776" s="1848"/>
      <c r="CC776" s="1848"/>
      <c r="CD776" s="1848"/>
      <c r="CE776" s="1848"/>
      <c r="CF776" s="1848"/>
      <c r="CG776" s="1848"/>
      <c r="CH776" s="1848"/>
      <c r="CJ776" s="1848"/>
      <c r="CK776" s="1848"/>
      <c r="CL776" s="1848"/>
      <c r="CM776" s="1848"/>
      <c r="CN776" s="1848"/>
      <c r="CO776" s="1848"/>
      <c r="CP776" s="1848"/>
      <c r="CQ776" s="1848"/>
    </row>
    <row r="777" spans="2:95">
      <c r="B777" s="1"/>
      <c r="C777" s="1848"/>
      <c r="D777" s="1"/>
      <c r="E777" s="1"/>
      <c r="F777" s="1848"/>
      <c r="G777" s="1"/>
      <c r="H777" s="1848"/>
      <c r="I777" s="1848"/>
      <c r="J777" s="1"/>
      <c r="K777" s="1848"/>
      <c r="L777" s="1848"/>
      <c r="M777" s="1848"/>
      <c r="N777" s="1848"/>
      <c r="O777" s="1848"/>
      <c r="P777" s="1848"/>
      <c r="Q777" s="1848"/>
      <c r="R777" s="1848"/>
      <c r="S777" s="1848"/>
      <c r="T777" s="1848"/>
      <c r="U777" s="1848"/>
      <c r="V777" s="1848"/>
      <c r="W777" s="1848"/>
      <c r="X777" s="1848"/>
      <c r="Y777" s="1848"/>
      <c r="Z777" s="1848"/>
      <c r="AA777" s="1848"/>
      <c r="AB777" s="1848"/>
      <c r="AC777" s="1848"/>
      <c r="AD777" s="1848"/>
      <c r="AE777" s="1848"/>
      <c r="AF777" s="1848"/>
      <c r="AG777" s="1848"/>
      <c r="AH777" s="1848"/>
      <c r="AI777" s="1848"/>
      <c r="AJ777" s="1848"/>
      <c r="AK777" s="1848"/>
      <c r="AL777" s="1848"/>
      <c r="AM777" s="1848"/>
      <c r="AN777" s="1848"/>
      <c r="AO777" s="1848"/>
      <c r="AP777" s="1848"/>
      <c r="AQ777" s="1848"/>
      <c r="AR777" s="1848"/>
      <c r="AS777" s="1848"/>
      <c r="AT777" s="1848"/>
      <c r="AU777" s="1848"/>
      <c r="AV777" s="1848"/>
      <c r="AW777" s="1848"/>
      <c r="AX777" s="1848"/>
      <c r="AY777" s="1848"/>
      <c r="AZ777" s="1848"/>
      <c r="BA777" s="1848"/>
      <c r="BB777" s="1848"/>
      <c r="BC777" s="1848"/>
      <c r="BD777" s="1848"/>
      <c r="BE777" s="1848"/>
      <c r="BF777" s="1848"/>
      <c r="BG777" s="1848"/>
      <c r="BH777" s="1848"/>
      <c r="BI777" s="1848"/>
      <c r="BJ777" s="1848"/>
      <c r="BK777" s="1848"/>
      <c r="BL777" s="1848"/>
      <c r="BM777" s="1848"/>
      <c r="BN777" s="1848"/>
      <c r="BO777" s="1848"/>
      <c r="BP777" s="1848"/>
      <c r="BQ777" s="1848"/>
      <c r="BR777" s="1848"/>
      <c r="BS777" s="1848"/>
      <c r="BT777" s="1848"/>
      <c r="BU777" s="1848"/>
      <c r="BV777" s="1848"/>
      <c r="BW777" s="1848"/>
      <c r="BX777" s="1848"/>
      <c r="BY777" s="1848"/>
      <c r="BZ777" s="1848"/>
      <c r="CA777" s="1848"/>
      <c r="CB777" s="1848"/>
      <c r="CC777" s="1848"/>
      <c r="CD777" s="1848"/>
      <c r="CE777" s="1848"/>
      <c r="CF777" s="1848"/>
      <c r="CG777" s="1848"/>
      <c r="CH777" s="1848"/>
      <c r="CJ777" s="1848"/>
      <c r="CK777" s="1848"/>
      <c r="CL777" s="1848"/>
      <c r="CM777" s="1848"/>
      <c r="CN777" s="1848"/>
      <c r="CO777" s="1848"/>
      <c r="CP777" s="1848"/>
      <c r="CQ777" s="1848"/>
    </row>
    <row r="778" spans="2:95">
      <c r="B778" s="1"/>
      <c r="C778" s="1848"/>
      <c r="D778" s="1"/>
      <c r="E778" s="1"/>
      <c r="F778" s="1848"/>
      <c r="G778" s="1"/>
      <c r="H778" s="1848"/>
      <c r="I778" s="1848"/>
      <c r="J778" s="1"/>
      <c r="K778" s="1848"/>
      <c r="L778" s="1848"/>
      <c r="M778" s="1848"/>
      <c r="N778" s="1848"/>
      <c r="O778" s="1848"/>
      <c r="P778" s="1848"/>
      <c r="Q778" s="1848"/>
      <c r="R778" s="1848"/>
      <c r="S778" s="1848"/>
      <c r="T778" s="1848"/>
      <c r="U778" s="1848"/>
      <c r="V778" s="1848"/>
      <c r="W778" s="1848"/>
      <c r="X778" s="1848"/>
      <c r="Y778" s="1848"/>
      <c r="Z778" s="1848"/>
      <c r="AA778" s="1848"/>
      <c r="AB778" s="1848"/>
      <c r="AC778" s="1848"/>
      <c r="AD778" s="1848"/>
      <c r="AE778" s="1848"/>
      <c r="AF778" s="1848"/>
      <c r="AG778" s="1848"/>
      <c r="AH778" s="1848"/>
      <c r="AI778" s="1848"/>
      <c r="AJ778" s="1848"/>
      <c r="AK778" s="1848"/>
      <c r="AL778" s="1848"/>
      <c r="AM778" s="1848"/>
      <c r="AN778" s="1848"/>
      <c r="AO778" s="1848"/>
      <c r="AP778" s="1848"/>
      <c r="AQ778" s="1848"/>
      <c r="AR778" s="1848"/>
      <c r="AS778" s="1848"/>
      <c r="AT778" s="1848"/>
      <c r="AU778" s="1848"/>
      <c r="AV778" s="1848"/>
      <c r="AW778" s="1848"/>
      <c r="AX778" s="1848"/>
      <c r="AY778" s="1848"/>
      <c r="AZ778" s="1848"/>
      <c r="BA778" s="1848"/>
      <c r="BB778" s="1848"/>
      <c r="BC778" s="1848"/>
      <c r="BD778" s="1848"/>
      <c r="BE778" s="1848"/>
      <c r="BF778" s="1848"/>
      <c r="BG778" s="1848"/>
      <c r="BH778" s="1848"/>
      <c r="BI778" s="1848"/>
      <c r="BJ778" s="1848"/>
      <c r="BK778" s="1848"/>
      <c r="BL778" s="1848"/>
      <c r="BM778" s="1848"/>
      <c r="BN778" s="1848"/>
      <c r="BO778" s="1848"/>
      <c r="BP778" s="1848"/>
      <c r="BQ778" s="1848"/>
      <c r="BR778" s="1848"/>
      <c r="BS778" s="1848"/>
      <c r="BT778" s="1848"/>
      <c r="BU778" s="1848"/>
      <c r="BV778" s="1848"/>
      <c r="BW778" s="1848"/>
      <c r="BX778" s="1848"/>
      <c r="BY778" s="1848"/>
      <c r="BZ778" s="1848"/>
      <c r="CA778" s="1848"/>
      <c r="CB778" s="1848"/>
      <c r="CC778" s="1848"/>
      <c r="CD778" s="1848"/>
      <c r="CE778" s="1848"/>
      <c r="CF778" s="1848"/>
      <c r="CG778" s="1848"/>
      <c r="CH778" s="1848"/>
      <c r="CJ778" s="1848"/>
      <c r="CK778" s="1848"/>
      <c r="CL778" s="1848"/>
      <c r="CM778" s="1848"/>
      <c r="CN778" s="1848"/>
      <c r="CO778" s="1848"/>
      <c r="CP778" s="1848"/>
      <c r="CQ778" s="1848"/>
    </row>
    <row r="779" spans="2:95">
      <c r="B779" s="1"/>
      <c r="C779" s="1848"/>
      <c r="D779" s="1"/>
      <c r="E779" s="1"/>
      <c r="F779" s="1848"/>
      <c r="G779" s="1"/>
      <c r="H779" s="1848"/>
      <c r="I779" s="1848"/>
      <c r="J779" s="1"/>
      <c r="K779" s="1848"/>
      <c r="L779" s="1848"/>
      <c r="M779" s="1848"/>
      <c r="N779" s="1848"/>
      <c r="O779" s="1848"/>
      <c r="P779" s="1848"/>
      <c r="Q779" s="1848"/>
      <c r="R779" s="1848"/>
      <c r="S779" s="1848"/>
      <c r="T779" s="1848"/>
      <c r="U779" s="1848"/>
      <c r="V779" s="1848"/>
      <c r="W779" s="1848"/>
      <c r="X779" s="1848"/>
      <c r="Y779" s="1848"/>
      <c r="Z779" s="1848"/>
      <c r="AA779" s="1848"/>
      <c r="AB779" s="1848"/>
      <c r="AC779" s="1848"/>
      <c r="AD779" s="1848"/>
      <c r="AE779" s="1848"/>
      <c r="AF779" s="1848"/>
      <c r="AG779" s="1848"/>
      <c r="AH779" s="1848"/>
      <c r="AI779" s="1848"/>
      <c r="AJ779" s="1848"/>
      <c r="AK779" s="1848"/>
      <c r="AL779" s="1848"/>
      <c r="AM779" s="1848"/>
      <c r="AN779" s="1848"/>
      <c r="AO779" s="1848"/>
      <c r="AP779" s="1848"/>
      <c r="AQ779" s="1848"/>
      <c r="AR779" s="1848"/>
      <c r="AS779" s="1848"/>
      <c r="AT779" s="1848"/>
      <c r="AU779" s="1848"/>
      <c r="AV779" s="1848"/>
      <c r="AW779" s="1848"/>
      <c r="AX779" s="1848"/>
      <c r="AY779" s="1848"/>
      <c r="AZ779" s="1848"/>
      <c r="BA779" s="1848"/>
      <c r="BB779" s="1848"/>
      <c r="BC779" s="1848"/>
      <c r="BD779" s="1848"/>
      <c r="BE779" s="1848"/>
      <c r="BF779" s="1848"/>
      <c r="BG779" s="1848"/>
      <c r="BH779" s="1848"/>
      <c r="BI779" s="1848"/>
      <c r="BJ779" s="1848"/>
      <c r="BK779" s="1848"/>
      <c r="BL779" s="1848"/>
      <c r="BM779" s="1848"/>
      <c r="BN779" s="1848"/>
      <c r="BO779" s="1848"/>
      <c r="BP779" s="1848"/>
      <c r="BQ779" s="1848"/>
      <c r="BR779" s="1848"/>
      <c r="BS779" s="1848"/>
      <c r="BT779" s="1848"/>
      <c r="BU779" s="1848"/>
      <c r="BV779" s="1848"/>
      <c r="BW779" s="1848"/>
      <c r="BX779" s="1848"/>
      <c r="BY779" s="1848"/>
      <c r="BZ779" s="1848"/>
      <c r="CA779" s="1848"/>
      <c r="CB779" s="1848"/>
      <c r="CC779" s="1848"/>
      <c r="CD779" s="1848"/>
      <c r="CE779" s="1848"/>
      <c r="CF779" s="1848"/>
      <c r="CG779" s="1848"/>
      <c r="CH779" s="1848"/>
      <c r="CJ779" s="1848"/>
      <c r="CK779" s="1848"/>
      <c r="CL779" s="1848"/>
      <c r="CM779" s="1848"/>
      <c r="CN779" s="1848"/>
      <c r="CO779" s="1848"/>
      <c r="CP779" s="1848"/>
      <c r="CQ779" s="1848"/>
    </row>
    <row r="780" spans="2:95">
      <c r="B780" s="1"/>
      <c r="C780" s="1848"/>
      <c r="D780" s="1"/>
      <c r="E780" s="1"/>
      <c r="F780" s="1848"/>
      <c r="G780" s="1"/>
      <c r="H780" s="1848"/>
      <c r="I780" s="1848"/>
      <c r="J780" s="1"/>
      <c r="K780" s="1848"/>
      <c r="L780" s="1848"/>
      <c r="M780" s="1848"/>
      <c r="N780" s="1848"/>
      <c r="O780" s="1848"/>
      <c r="P780" s="1848"/>
      <c r="Q780" s="1848"/>
      <c r="R780" s="1848"/>
      <c r="S780" s="1848"/>
      <c r="T780" s="1848"/>
      <c r="U780" s="1848"/>
      <c r="V780" s="1848"/>
      <c r="W780" s="1848"/>
      <c r="X780" s="1848"/>
      <c r="Y780" s="1848"/>
      <c r="Z780" s="1848"/>
      <c r="AA780" s="1848"/>
      <c r="AB780" s="1848"/>
      <c r="AC780" s="1848"/>
      <c r="AD780" s="1848"/>
      <c r="AE780" s="1848"/>
      <c r="AF780" s="1848"/>
      <c r="AG780" s="1848"/>
      <c r="AH780" s="1848"/>
      <c r="AI780" s="1848"/>
      <c r="AJ780" s="1848"/>
      <c r="AK780" s="1848"/>
      <c r="AL780" s="1848"/>
      <c r="AM780" s="1848"/>
      <c r="AN780" s="1848"/>
      <c r="AO780" s="1848"/>
      <c r="AP780" s="1848"/>
      <c r="AQ780" s="1848"/>
      <c r="AR780" s="1848"/>
      <c r="AS780" s="1848"/>
      <c r="AT780" s="1848"/>
      <c r="AU780" s="1848"/>
      <c r="AV780" s="1848"/>
      <c r="AW780" s="1848"/>
      <c r="AX780" s="1848"/>
      <c r="AY780" s="1848"/>
      <c r="AZ780" s="1848"/>
      <c r="BA780" s="1848"/>
      <c r="BB780" s="1848"/>
      <c r="BC780" s="1848"/>
      <c r="BD780" s="1848"/>
      <c r="BE780" s="1848"/>
      <c r="BF780" s="1848"/>
      <c r="BG780" s="1848"/>
      <c r="BH780" s="1848"/>
      <c r="BI780" s="1848"/>
      <c r="BJ780" s="1848"/>
      <c r="BK780" s="1848"/>
      <c r="BL780" s="1848"/>
      <c r="BM780" s="1848"/>
      <c r="BN780" s="1848"/>
      <c r="BO780" s="1848"/>
      <c r="BP780" s="1848"/>
      <c r="BQ780" s="1848"/>
      <c r="BR780" s="1848"/>
      <c r="BS780" s="1848"/>
      <c r="BT780" s="1848"/>
      <c r="BU780" s="1848"/>
      <c r="BV780" s="1848"/>
      <c r="BW780" s="1848"/>
      <c r="BX780" s="1848"/>
      <c r="BY780" s="1848"/>
      <c r="BZ780" s="1848"/>
      <c r="CA780" s="1848"/>
      <c r="CB780" s="1848"/>
      <c r="CC780" s="1848"/>
      <c r="CD780" s="1848"/>
      <c r="CE780" s="1848"/>
      <c r="CF780" s="1848"/>
      <c r="CG780" s="1848"/>
      <c r="CH780" s="1848"/>
      <c r="CJ780" s="1848"/>
      <c r="CK780" s="1848"/>
      <c r="CL780" s="1848"/>
      <c r="CM780" s="1848"/>
      <c r="CN780" s="1848"/>
      <c r="CO780" s="1848"/>
      <c r="CP780" s="1848"/>
      <c r="CQ780" s="1848"/>
    </row>
    <row r="781" spans="2:95">
      <c r="B781" s="1"/>
      <c r="C781" s="1848"/>
      <c r="D781" s="1"/>
      <c r="E781" s="1"/>
      <c r="F781" s="1848"/>
      <c r="G781" s="1"/>
      <c r="H781" s="1848"/>
      <c r="I781" s="1848"/>
      <c r="J781" s="1"/>
      <c r="K781" s="1848"/>
      <c r="L781" s="1848"/>
      <c r="M781" s="1848"/>
      <c r="N781" s="1848"/>
      <c r="O781" s="1848"/>
      <c r="P781" s="1848"/>
      <c r="Q781" s="1848"/>
      <c r="R781" s="1848"/>
      <c r="S781" s="1848"/>
      <c r="T781" s="1848"/>
      <c r="U781" s="1848"/>
      <c r="V781" s="1848"/>
      <c r="W781" s="1848"/>
      <c r="X781" s="1848"/>
      <c r="Y781" s="1848"/>
      <c r="Z781" s="1848"/>
      <c r="AA781" s="1848"/>
      <c r="AB781" s="1848"/>
      <c r="AC781" s="1848"/>
      <c r="AD781" s="1848"/>
      <c r="AE781" s="1848"/>
      <c r="AF781" s="1848"/>
      <c r="AG781" s="1848"/>
      <c r="AH781" s="1848"/>
      <c r="AI781" s="1848"/>
      <c r="AJ781" s="1848"/>
      <c r="AK781" s="1848"/>
      <c r="AL781" s="1848"/>
      <c r="AM781" s="1848"/>
      <c r="AN781" s="1848"/>
      <c r="AO781" s="1848"/>
      <c r="AP781" s="1848"/>
      <c r="AQ781" s="1848"/>
      <c r="AR781" s="1848"/>
      <c r="AS781" s="1848"/>
      <c r="AT781" s="1848"/>
      <c r="AU781" s="1848"/>
      <c r="AV781" s="1848"/>
      <c r="AW781" s="1848"/>
      <c r="AX781" s="1848"/>
      <c r="AY781" s="1848"/>
      <c r="AZ781" s="1848"/>
      <c r="BA781" s="1848"/>
      <c r="BB781" s="1848"/>
      <c r="BC781" s="1848"/>
      <c r="BD781" s="1848"/>
      <c r="BE781" s="1848"/>
      <c r="BF781" s="1848"/>
      <c r="BG781" s="1848"/>
      <c r="BH781" s="1848"/>
      <c r="BI781" s="1848"/>
      <c r="BJ781" s="1848"/>
      <c r="BK781" s="1848"/>
      <c r="BL781" s="1848"/>
      <c r="BM781" s="1848"/>
      <c r="BN781" s="1848"/>
      <c r="BO781" s="1848"/>
      <c r="BP781" s="1848"/>
      <c r="BQ781" s="1848"/>
      <c r="BR781" s="1848"/>
      <c r="BS781" s="1848"/>
      <c r="BT781" s="1848"/>
      <c r="BU781" s="1848"/>
      <c r="BV781" s="1848"/>
      <c r="BW781" s="1848"/>
      <c r="BX781" s="1848"/>
      <c r="BY781" s="1848"/>
      <c r="BZ781" s="1848"/>
      <c r="CA781" s="1848"/>
      <c r="CB781" s="1848"/>
      <c r="CC781" s="1848"/>
      <c r="CD781" s="1848"/>
      <c r="CE781" s="1848"/>
      <c r="CF781" s="1848"/>
      <c r="CG781" s="1848"/>
      <c r="CH781" s="1848"/>
      <c r="CJ781" s="1848"/>
      <c r="CK781" s="1848"/>
      <c r="CL781" s="1848"/>
      <c r="CM781" s="1848"/>
      <c r="CN781" s="1848"/>
      <c r="CO781" s="1848"/>
      <c r="CP781" s="1848"/>
      <c r="CQ781" s="1848"/>
    </row>
    <row r="782" spans="2:95">
      <c r="B782" s="1"/>
      <c r="C782" s="1848"/>
      <c r="D782" s="1"/>
      <c r="E782" s="1"/>
      <c r="F782" s="1848"/>
      <c r="G782" s="1"/>
      <c r="H782" s="1848"/>
      <c r="I782" s="1848"/>
      <c r="J782" s="1"/>
      <c r="K782" s="1848"/>
      <c r="L782" s="1848"/>
      <c r="M782" s="1848"/>
      <c r="N782" s="1848"/>
      <c r="O782" s="1848"/>
      <c r="P782" s="1848"/>
      <c r="Q782" s="1848"/>
      <c r="R782" s="1848"/>
      <c r="S782" s="1848"/>
      <c r="T782" s="1848"/>
      <c r="U782" s="1848"/>
      <c r="V782" s="1848"/>
      <c r="W782" s="1848"/>
      <c r="X782" s="1848"/>
      <c r="Y782" s="1848"/>
      <c r="Z782" s="1848"/>
      <c r="AA782" s="1848"/>
      <c r="AB782" s="1848"/>
      <c r="AC782" s="1848"/>
      <c r="AD782" s="1848"/>
      <c r="AE782" s="1848"/>
      <c r="AF782" s="1848"/>
      <c r="AG782" s="1848"/>
      <c r="AH782" s="1848"/>
      <c r="AI782" s="1848"/>
      <c r="AJ782" s="1848"/>
      <c r="AK782" s="1848"/>
      <c r="AL782" s="1848"/>
      <c r="AM782" s="1848"/>
      <c r="AN782" s="1848"/>
      <c r="AO782" s="1848"/>
      <c r="AP782" s="1848"/>
      <c r="AQ782" s="1848"/>
      <c r="AR782" s="1848"/>
      <c r="AS782" s="1848"/>
      <c r="AT782" s="1848"/>
      <c r="AU782" s="1848"/>
      <c r="AV782" s="1848"/>
      <c r="AW782" s="1848"/>
      <c r="AX782" s="1848"/>
      <c r="AY782" s="1848"/>
      <c r="AZ782" s="1848"/>
      <c r="BA782" s="1848"/>
      <c r="BB782" s="1848"/>
      <c r="BC782" s="1848"/>
      <c r="BD782" s="1848"/>
      <c r="BE782" s="1848"/>
      <c r="BF782" s="1848"/>
      <c r="BG782" s="1848"/>
      <c r="BH782" s="1848"/>
      <c r="BI782" s="1848"/>
      <c r="BJ782" s="1848"/>
      <c r="BK782" s="1848"/>
      <c r="BL782" s="1848"/>
      <c r="BM782" s="1848"/>
      <c r="BN782" s="1848"/>
      <c r="BO782" s="1848"/>
      <c r="BP782" s="1848"/>
      <c r="BQ782" s="1848"/>
      <c r="BR782" s="1848"/>
      <c r="BS782" s="1848"/>
      <c r="BT782" s="1848"/>
      <c r="BU782" s="1848"/>
      <c r="BV782" s="1848"/>
      <c r="BW782" s="1848"/>
      <c r="BX782" s="1848"/>
      <c r="BY782" s="1848"/>
      <c r="BZ782" s="1848"/>
      <c r="CA782" s="1848"/>
      <c r="CB782" s="1848"/>
      <c r="CC782" s="1848"/>
      <c r="CD782" s="1848"/>
      <c r="CE782" s="1848"/>
      <c r="CF782" s="1848"/>
      <c r="CG782" s="1848"/>
      <c r="CH782" s="1848"/>
      <c r="CJ782" s="1848"/>
      <c r="CK782" s="1848"/>
      <c r="CL782" s="1848"/>
      <c r="CM782" s="1848"/>
      <c r="CN782" s="1848"/>
      <c r="CO782" s="1848"/>
      <c r="CP782" s="1848"/>
      <c r="CQ782" s="1848"/>
    </row>
    <row r="783" spans="2:95">
      <c r="B783" s="1"/>
      <c r="C783" s="1848"/>
      <c r="D783" s="1"/>
      <c r="E783" s="1"/>
      <c r="F783" s="1848"/>
      <c r="G783" s="1"/>
      <c r="H783" s="1848"/>
      <c r="I783" s="1848"/>
      <c r="J783" s="1"/>
      <c r="K783" s="1848"/>
      <c r="L783" s="1848"/>
      <c r="M783" s="1848"/>
      <c r="N783" s="1848"/>
      <c r="O783" s="1848"/>
      <c r="P783" s="1848"/>
      <c r="Q783" s="1848"/>
      <c r="R783" s="1848"/>
      <c r="S783" s="1848"/>
      <c r="T783" s="1848"/>
      <c r="U783" s="1848"/>
      <c r="V783" s="1848"/>
      <c r="W783" s="1848"/>
      <c r="X783" s="1848"/>
      <c r="Y783" s="1848"/>
      <c r="Z783" s="1848"/>
      <c r="AA783" s="1848"/>
      <c r="AB783" s="1848"/>
      <c r="AC783" s="1848"/>
      <c r="AD783" s="1848"/>
      <c r="AE783" s="1848"/>
      <c r="AF783" s="1848"/>
      <c r="AG783" s="1848"/>
      <c r="AH783" s="1848"/>
      <c r="AI783" s="1848"/>
      <c r="AJ783" s="1848"/>
      <c r="AK783" s="1848"/>
      <c r="AL783" s="1848"/>
      <c r="AM783" s="1848"/>
      <c r="AN783" s="1848"/>
      <c r="AO783" s="1848"/>
      <c r="AP783" s="1848"/>
      <c r="AQ783" s="1848"/>
      <c r="AR783" s="1848"/>
      <c r="AS783" s="1848"/>
      <c r="AT783" s="1848"/>
      <c r="AU783" s="1848"/>
      <c r="AV783" s="1848"/>
      <c r="AW783" s="1848"/>
      <c r="AX783" s="1848"/>
      <c r="AY783" s="1848"/>
      <c r="AZ783" s="1848"/>
      <c r="BA783" s="1848"/>
      <c r="BB783" s="1848"/>
      <c r="BC783" s="1848"/>
      <c r="BD783" s="1848"/>
      <c r="BE783" s="1848"/>
      <c r="BF783" s="1848"/>
      <c r="BG783" s="1848"/>
      <c r="BH783" s="1848"/>
      <c r="BI783" s="1848"/>
      <c r="BJ783" s="1848"/>
      <c r="BK783" s="1848"/>
      <c r="BL783" s="1848"/>
      <c r="BM783" s="1848"/>
      <c r="BN783" s="1848"/>
      <c r="BO783" s="1848"/>
      <c r="BP783" s="1848"/>
      <c r="BQ783" s="1848"/>
      <c r="BR783" s="1848"/>
      <c r="BS783" s="1848"/>
      <c r="BT783" s="1848"/>
      <c r="BU783" s="1848"/>
      <c r="BV783" s="1848"/>
      <c r="BW783" s="1848"/>
      <c r="BX783" s="1848"/>
      <c r="BY783" s="1848"/>
      <c r="BZ783" s="1848"/>
      <c r="CA783" s="1848"/>
      <c r="CB783" s="1848"/>
      <c r="CC783" s="1848"/>
      <c r="CD783" s="1848"/>
      <c r="CE783" s="1848"/>
      <c r="CF783" s="1848"/>
      <c r="CG783" s="1848"/>
      <c r="CH783" s="1848"/>
      <c r="CJ783" s="1848"/>
      <c r="CK783" s="1848"/>
      <c r="CL783" s="1848"/>
      <c r="CM783" s="1848"/>
      <c r="CN783" s="1848"/>
      <c r="CO783" s="1848"/>
      <c r="CP783" s="1848"/>
      <c r="CQ783" s="1848"/>
    </row>
    <row r="784" spans="2:95">
      <c r="B784" s="1"/>
      <c r="C784" s="1848"/>
      <c r="D784" s="1"/>
      <c r="E784" s="1"/>
      <c r="F784" s="1848"/>
      <c r="G784" s="1"/>
      <c r="H784" s="1848"/>
      <c r="I784" s="1848"/>
      <c r="J784" s="1"/>
      <c r="K784" s="1848"/>
      <c r="L784" s="1848"/>
      <c r="M784" s="1848"/>
      <c r="N784" s="1848"/>
      <c r="O784" s="1848"/>
      <c r="P784" s="1848"/>
      <c r="Q784" s="1848"/>
      <c r="R784" s="1848"/>
      <c r="S784" s="1848"/>
      <c r="T784" s="1848"/>
      <c r="U784" s="1848"/>
      <c r="V784" s="1848"/>
      <c r="W784" s="1848"/>
      <c r="X784" s="1848"/>
      <c r="Y784" s="1848"/>
      <c r="Z784" s="1848"/>
      <c r="AA784" s="1848"/>
      <c r="AB784" s="1848"/>
      <c r="AC784" s="1848"/>
      <c r="AD784" s="1848"/>
      <c r="AE784" s="1848"/>
      <c r="AF784" s="1848"/>
      <c r="AG784" s="1848"/>
      <c r="AH784" s="1848"/>
      <c r="AI784" s="1848"/>
      <c r="AJ784" s="1848"/>
      <c r="AK784" s="1848"/>
      <c r="AL784" s="1848"/>
      <c r="AM784" s="1848"/>
      <c r="AN784" s="1848"/>
      <c r="AO784" s="1848"/>
      <c r="AP784" s="1848"/>
      <c r="AQ784" s="1848"/>
      <c r="AR784" s="1848"/>
      <c r="AS784" s="1848"/>
      <c r="AT784" s="1848"/>
      <c r="AU784" s="1848"/>
      <c r="AV784" s="1848"/>
      <c r="AW784" s="1848"/>
      <c r="AX784" s="1848"/>
      <c r="AY784" s="1848"/>
      <c r="AZ784" s="1848"/>
      <c r="BA784" s="1848"/>
      <c r="BB784" s="1848"/>
      <c r="BC784" s="1848"/>
      <c r="BD784" s="1848"/>
      <c r="BE784" s="1848"/>
      <c r="BF784" s="1848"/>
      <c r="BG784" s="1848"/>
      <c r="BH784" s="1848"/>
      <c r="BI784" s="1848"/>
      <c r="BJ784" s="1848"/>
      <c r="BK784" s="1848"/>
      <c r="BL784" s="1848"/>
      <c r="BM784" s="1848"/>
      <c r="BN784" s="1848"/>
      <c r="BO784" s="1848"/>
      <c r="BP784" s="1848"/>
      <c r="BQ784" s="1848"/>
      <c r="BR784" s="1848"/>
      <c r="BS784" s="1848"/>
      <c r="BT784" s="1848"/>
      <c r="BU784" s="1848"/>
      <c r="BV784" s="1848"/>
      <c r="BW784" s="1848"/>
      <c r="BX784" s="1848"/>
      <c r="BY784" s="1848"/>
      <c r="BZ784" s="1848"/>
      <c r="CA784" s="1848"/>
      <c r="CB784" s="1848"/>
      <c r="CC784" s="1848"/>
      <c r="CD784" s="1848"/>
      <c r="CE784" s="1848"/>
      <c r="CF784" s="1848"/>
      <c r="CG784" s="1848"/>
      <c r="CH784" s="1848"/>
      <c r="CJ784" s="1848"/>
      <c r="CK784" s="1848"/>
      <c r="CL784" s="1848"/>
      <c r="CM784" s="1848"/>
      <c r="CN784" s="1848"/>
      <c r="CO784" s="1848"/>
      <c r="CP784" s="1848"/>
      <c r="CQ784" s="1848"/>
    </row>
    <row r="785" spans="2:95">
      <c r="B785" s="1"/>
      <c r="C785" s="1848"/>
      <c r="D785" s="1"/>
      <c r="E785" s="1"/>
      <c r="F785" s="1848"/>
      <c r="G785" s="1"/>
      <c r="H785" s="1848"/>
      <c r="I785" s="1848"/>
      <c r="J785" s="1"/>
      <c r="K785" s="1848"/>
      <c r="L785" s="1848"/>
      <c r="M785" s="1848"/>
      <c r="N785" s="1848"/>
      <c r="O785" s="1848"/>
      <c r="P785" s="1848"/>
      <c r="Q785" s="1848"/>
      <c r="R785" s="1848"/>
      <c r="S785" s="1848"/>
      <c r="T785" s="1848"/>
      <c r="U785" s="1848"/>
      <c r="V785" s="1848"/>
      <c r="W785" s="1848"/>
      <c r="X785" s="1848"/>
      <c r="Y785" s="1848"/>
      <c r="Z785" s="1848"/>
      <c r="AA785" s="1848"/>
      <c r="AB785" s="1848"/>
      <c r="AC785" s="1848"/>
      <c r="AD785" s="1848"/>
      <c r="AE785" s="1848"/>
      <c r="AF785" s="1848"/>
      <c r="AG785" s="1848"/>
      <c r="AH785" s="1848"/>
      <c r="AI785" s="1848"/>
      <c r="AJ785" s="1848"/>
      <c r="AK785" s="1848"/>
      <c r="AL785" s="1848"/>
      <c r="AM785" s="1848"/>
      <c r="AN785" s="1848"/>
      <c r="AO785" s="1848"/>
      <c r="AP785" s="1848"/>
      <c r="AQ785" s="1848"/>
      <c r="AR785" s="1848"/>
      <c r="AS785" s="1848"/>
      <c r="AT785" s="1848"/>
      <c r="AU785" s="1848"/>
      <c r="AV785" s="1848"/>
      <c r="AW785" s="1848"/>
      <c r="AX785" s="1848"/>
      <c r="AY785" s="1848"/>
      <c r="AZ785" s="1848"/>
      <c r="BA785" s="1848"/>
      <c r="BB785" s="1848"/>
      <c r="BC785" s="1848"/>
      <c r="BD785" s="1848"/>
      <c r="BE785" s="1848"/>
      <c r="BF785" s="1848"/>
      <c r="BG785" s="1848"/>
      <c r="BH785" s="1848"/>
      <c r="BI785" s="1848"/>
      <c r="BJ785" s="1848"/>
      <c r="BK785" s="1848"/>
      <c r="BL785" s="1848"/>
      <c r="BM785" s="1848"/>
      <c r="BN785" s="1848"/>
      <c r="BO785" s="1848"/>
      <c r="BP785" s="1848"/>
      <c r="BQ785" s="1848"/>
      <c r="BR785" s="1848"/>
      <c r="BS785" s="1848"/>
      <c r="BT785" s="1848"/>
      <c r="BU785" s="1848"/>
      <c r="BV785" s="1848"/>
      <c r="BW785" s="1848"/>
      <c r="BX785" s="1848"/>
      <c r="BY785" s="1848"/>
      <c r="BZ785" s="1848"/>
      <c r="CA785" s="1848"/>
      <c r="CB785" s="1848"/>
      <c r="CC785" s="1848"/>
      <c r="CD785" s="1848"/>
      <c r="CE785" s="1848"/>
      <c r="CF785" s="1848"/>
      <c r="CG785" s="1848"/>
      <c r="CH785" s="1848"/>
      <c r="CJ785" s="1848"/>
      <c r="CK785" s="1848"/>
      <c r="CL785" s="1848"/>
      <c r="CM785" s="1848"/>
      <c r="CN785" s="1848"/>
      <c r="CO785" s="1848"/>
      <c r="CP785" s="1848"/>
      <c r="CQ785" s="1848"/>
    </row>
    <row r="786" spans="2:95">
      <c r="B786" s="1"/>
      <c r="C786" s="1848"/>
      <c r="D786" s="1"/>
      <c r="E786" s="1"/>
      <c r="F786" s="1848"/>
      <c r="G786" s="1"/>
      <c r="H786" s="1848"/>
      <c r="I786" s="1848"/>
      <c r="J786" s="1"/>
      <c r="K786" s="1848"/>
      <c r="L786" s="1848"/>
      <c r="M786" s="1848"/>
      <c r="N786" s="1848"/>
      <c r="O786" s="1848"/>
      <c r="P786" s="1848"/>
      <c r="Q786" s="1848"/>
      <c r="R786" s="1848"/>
      <c r="S786" s="1848"/>
      <c r="T786" s="1848"/>
      <c r="U786" s="1848"/>
      <c r="V786" s="1848"/>
      <c r="W786" s="1848"/>
      <c r="X786" s="1848"/>
      <c r="Y786" s="1848"/>
      <c r="Z786" s="1848"/>
      <c r="AA786" s="1848"/>
      <c r="AB786" s="1848"/>
      <c r="AC786" s="1848"/>
      <c r="AD786" s="1848"/>
      <c r="AE786" s="1848"/>
      <c r="AF786" s="1848"/>
      <c r="AG786" s="1848"/>
      <c r="AH786" s="1848"/>
      <c r="AI786" s="1848"/>
      <c r="AJ786" s="1848"/>
      <c r="AK786" s="1848"/>
      <c r="AL786" s="1848"/>
      <c r="AM786" s="1848"/>
      <c r="AN786" s="1848"/>
      <c r="AO786" s="1848"/>
      <c r="AP786" s="1848"/>
      <c r="AQ786" s="1848"/>
      <c r="AR786" s="1848"/>
      <c r="AS786" s="1848"/>
      <c r="AT786" s="1848"/>
      <c r="AU786" s="1848"/>
      <c r="AV786" s="1848"/>
      <c r="AW786" s="1848"/>
      <c r="AX786" s="1848"/>
      <c r="AY786" s="1848"/>
      <c r="AZ786" s="1848"/>
      <c r="BA786" s="1848"/>
      <c r="BB786" s="1848"/>
      <c r="BC786" s="1848"/>
      <c r="BD786" s="1848"/>
      <c r="BE786" s="1848"/>
      <c r="BF786" s="1848"/>
      <c r="BG786" s="1848"/>
      <c r="BH786" s="1848"/>
      <c r="BI786" s="1848"/>
      <c r="BJ786" s="1848"/>
      <c r="BK786" s="1848"/>
      <c r="BL786" s="1848"/>
      <c r="BM786" s="1848"/>
      <c r="BN786" s="1848"/>
      <c r="BO786" s="1848"/>
      <c r="BP786" s="1848"/>
      <c r="BQ786" s="1848"/>
      <c r="BR786" s="1848"/>
      <c r="BS786" s="1848"/>
      <c r="BT786" s="1848"/>
      <c r="BU786" s="1848"/>
      <c r="BV786" s="1848"/>
      <c r="BW786" s="1848"/>
      <c r="BX786" s="1848"/>
      <c r="BY786" s="1848"/>
      <c r="BZ786" s="1848"/>
      <c r="CA786" s="1848"/>
      <c r="CB786" s="1848"/>
      <c r="CC786" s="1848"/>
      <c r="CD786" s="1848"/>
      <c r="CE786" s="1848"/>
      <c r="CF786" s="1848"/>
      <c r="CG786" s="1848"/>
      <c r="CH786" s="1848"/>
      <c r="CJ786" s="1848"/>
      <c r="CK786" s="1848"/>
      <c r="CL786" s="1848"/>
      <c r="CM786" s="1848"/>
      <c r="CN786" s="1848"/>
      <c r="CO786" s="1848"/>
      <c r="CP786" s="1848"/>
      <c r="CQ786" s="1848"/>
    </row>
    <row r="787" spans="2:95">
      <c r="B787" s="1"/>
      <c r="C787" s="1848"/>
      <c r="D787" s="1"/>
      <c r="E787" s="1"/>
      <c r="F787" s="1848"/>
      <c r="G787" s="1"/>
      <c r="H787" s="1848"/>
      <c r="I787" s="1848"/>
      <c r="J787" s="1"/>
      <c r="K787" s="1848"/>
      <c r="L787" s="1848"/>
      <c r="M787" s="1848"/>
      <c r="N787" s="1848"/>
      <c r="O787" s="1848"/>
      <c r="P787" s="1848"/>
      <c r="Q787" s="1848"/>
      <c r="R787" s="1848"/>
      <c r="S787" s="1848"/>
      <c r="T787" s="1848"/>
      <c r="U787" s="1848"/>
      <c r="V787" s="1848"/>
      <c r="W787" s="1848"/>
      <c r="X787" s="1848"/>
      <c r="Y787" s="1848"/>
      <c r="Z787" s="1848"/>
      <c r="AA787" s="1848"/>
      <c r="AB787" s="1848"/>
      <c r="AC787" s="1848"/>
      <c r="AD787" s="1848"/>
      <c r="AE787" s="1848"/>
      <c r="AF787" s="1848"/>
      <c r="AG787" s="1848"/>
      <c r="AH787" s="1848"/>
      <c r="AI787" s="1848"/>
      <c r="AJ787" s="1848"/>
      <c r="AK787" s="1848"/>
      <c r="AL787" s="1848"/>
      <c r="AM787" s="1848"/>
      <c r="AN787" s="1848"/>
      <c r="AO787" s="1848"/>
      <c r="AP787" s="1848"/>
      <c r="AQ787" s="1848"/>
      <c r="AR787" s="1848"/>
      <c r="AS787" s="1848"/>
      <c r="AT787" s="1848"/>
      <c r="AU787" s="1848"/>
      <c r="AV787" s="1848"/>
      <c r="AW787" s="1848"/>
      <c r="AX787" s="1848"/>
      <c r="AY787" s="1848"/>
      <c r="AZ787" s="1848"/>
      <c r="BA787" s="1848"/>
      <c r="BB787" s="1848"/>
      <c r="BC787" s="1848"/>
      <c r="BD787" s="1848"/>
      <c r="BE787" s="1848"/>
      <c r="BF787" s="1848"/>
      <c r="BG787" s="1848"/>
      <c r="BH787" s="1848"/>
      <c r="BI787" s="1848"/>
      <c r="BJ787" s="1848"/>
      <c r="BK787" s="1848"/>
      <c r="BL787" s="1848"/>
      <c r="BM787" s="1848"/>
      <c r="BN787" s="1848"/>
      <c r="BO787" s="1848"/>
      <c r="BP787" s="1848"/>
      <c r="BQ787" s="1848"/>
      <c r="BR787" s="1848"/>
      <c r="BS787" s="1848"/>
      <c r="BT787" s="1848"/>
      <c r="BU787" s="1848"/>
      <c r="BV787" s="1848"/>
      <c r="BW787" s="1848"/>
      <c r="BX787" s="1848"/>
      <c r="BY787" s="1848"/>
      <c r="BZ787" s="1848"/>
      <c r="CA787" s="1848"/>
      <c r="CB787" s="1848"/>
      <c r="CC787" s="1848"/>
      <c r="CD787" s="1848"/>
      <c r="CE787" s="1848"/>
      <c r="CF787" s="1848"/>
      <c r="CG787" s="1848"/>
      <c r="CH787" s="1848"/>
      <c r="CJ787" s="1848"/>
      <c r="CK787" s="1848"/>
      <c r="CL787" s="1848"/>
      <c r="CM787" s="1848"/>
      <c r="CN787" s="1848"/>
      <c r="CO787" s="1848"/>
      <c r="CP787" s="1848"/>
      <c r="CQ787" s="1848"/>
    </row>
    <row r="788" spans="2:95">
      <c r="B788" s="1"/>
      <c r="C788" s="1848"/>
      <c r="D788" s="1"/>
      <c r="E788" s="1"/>
      <c r="F788" s="1848"/>
      <c r="G788" s="1"/>
      <c r="H788" s="1848"/>
      <c r="I788" s="1848"/>
      <c r="J788" s="1"/>
      <c r="K788" s="1848"/>
      <c r="L788" s="1848"/>
      <c r="M788" s="1848"/>
      <c r="N788" s="1848"/>
      <c r="O788" s="1848"/>
      <c r="P788" s="1848"/>
      <c r="Q788" s="1848"/>
      <c r="R788" s="1848"/>
      <c r="S788" s="1848"/>
      <c r="T788" s="1848"/>
      <c r="U788" s="1848"/>
      <c r="V788" s="1848"/>
      <c r="W788" s="1848"/>
      <c r="X788" s="1848"/>
      <c r="Y788" s="1848"/>
      <c r="Z788" s="1848"/>
      <c r="AA788" s="1848"/>
      <c r="AB788" s="1848"/>
      <c r="AC788" s="1848"/>
      <c r="AD788" s="1848"/>
      <c r="AE788" s="1848"/>
      <c r="AF788" s="1848"/>
      <c r="AG788" s="1848"/>
      <c r="AH788" s="1848"/>
      <c r="AI788" s="1848"/>
      <c r="AJ788" s="1848"/>
      <c r="AK788" s="1848"/>
      <c r="AL788" s="1848"/>
      <c r="AM788" s="1848"/>
      <c r="AN788" s="1848"/>
      <c r="AO788" s="1848"/>
      <c r="AP788" s="1848"/>
      <c r="AQ788" s="1848"/>
      <c r="AR788" s="1848"/>
      <c r="AS788" s="1848"/>
      <c r="AT788" s="1848"/>
      <c r="AU788" s="1848"/>
      <c r="AV788" s="1848"/>
      <c r="AW788" s="1848"/>
      <c r="AX788" s="1848"/>
      <c r="AY788" s="1848"/>
      <c r="AZ788" s="1848"/>
      <c r="BA788" s="1848"/>
      <c r="BB788" s="1848"/>
      <c r="BC788" s="1848"/>
      <c r="BD788" s="1848"/>
      <c r="BE788" s="1848"/>
      <c r="BF788" s="1848"/>
      <c r="BG788" s="1848"/>
      <c r="BH788" s="1848"/>
      <c r="BI788" s="1848"/>
      <c r="BJ788" s="1848"/>
      <c r="BK788" s="1848"/>
      <c r="BL788" s="1848"/>
      <c r="BM788" s="1848"/>
      <c r="BN788" s="1848"/>
      <c r="BO788" s="1848"/>
      <c r="BP788" s="1848"/>
      <c r="BQ788" s="1848"/>
      <c r="BR788" s="1848"/>
      <c r="BS788" s="1848"/>
      <c r="BT788" s="1848"/>
      <c r="BU788" s="1848"/>
      <c r="BV788" s="1848"/>
      <c r="BW788" s="1848"/>
      <c r="BX788" s="1848"/>
      <c r="BY788" s="1848"/>
      <c r="BZ788" s="1848"/>
      <c r="CA788" s="1848"/>
      <c r="CB788" s="1848"/>
      <c r="CC788" s="1848"/>
      <c r="CD788" s="1848"/>
      <c r="CE788" s="1848"/>
      <c r="CF788" s="1848"/>
      <c r="CG788" s="1848"/>
      <c r="CH788" s="1848"/>
      <c r="CJ788" s="1848"/>
      <c r="CK788" s="1848"/>
      <c r="CL788" s="1848"/>
      <c r="CM788" s="1848"/>
      <c r="CN788" s="1848"/>
      <c r="CO788" s="1848"/>
      <c r="CP788" s="1848"/>
      <c r="CQ788" s="1848"/>
    </row>
    <row r="789" spans="2:95">
      <c r="B789" s="1"/>
      <c r="C789" s="1848"/>
      <c r="D789" s="1"/>
      <c r="E789" s="1"/>
      <c r="F789" s="1848"/>
      <c r="G789" s="1"/>
      <c r="H789" s="1848"/>
      <c r="I789" s="1848"/>
      <c r="J789" s="1"/>
      <c r="K789" s="1848"/>
      <c r="L789" s="1848"/>
      <c r="M789" s="1848"/>
      <c r="N789" s="1848"/>
      <c r="O789" s="1848"/>
      <c r="P789" s="1848"/>
      <c r="Q789" s="1848"/>
      <c r="R789" s="1848"/>
      <c r="S789" s="1848"/>
      <c r="T789" s="1848"/>
      <c r="U789" s="1848"/>
      <c r="V789" s="1848"/>
      <c r="W789" s="1848"/>
      <c r="X789" s="1848"/>
      <c r="Y789" s="1848"/>
      <c r="Z789" s="1848"/>
      <c r="AA789" s="1848"/>
      <c r="AB789" s="1848"/>
      <c r="AC789" s="1848"/>
      <c r="AD789" s="1848"/>
      <c r="AE789" s="1848"/>
      <c r="AF789" s="1848"/>
      <c r="AG789" s="1848"/>
      <c r="AH789" s="1848"/>
      <c r="AI789" s="1848"/>
      <c r="AJ789" s="1848"/>
      <c r="AK789" s="1848"/>
      <c r="AL789" s="1848"/>
      <c r="AM789" s="1848"/>
      <c r="AN789" s="1848"/>
      <c r="AO789" s="1848"/>
      <c r="AP789" s="1848"/>
      <c r="AQ789" s="1848"/>
      <c r="AR789" s="1848"/>
      <c r="AS789" s="1848"/>
      <c r="AT789" s="1848"/>
      <c r="AU789" s="1848"/>
      <c r="AV789" s="1848"/>
      <c r="AW789" s="1848"/>
      <c r="AX789" s="1848"/>
      <c r="AY789" s="1848"/>
      <c r="AZ789" s="1848"/>
      <c r="BA789" s="1848"/>
      <c r="BB789" s="1848"/>
      <c r="BC789" s="1848"/>
      <c r="BD789" s="1848"/>
      <c r="BE789" s="1848"/>
      <c r="BF789" s="1848"/>
      <c r="BG789" s="1848"/>
      <c r="BH789" s="1848"/>
      <c r="BI789" s="1848"/>
      <c r="BJ789" s="1848"/>
      <c r="BK789" s="1848"/>
      <c r="BL789" s="1848"/>
      <c r="BM789" s="1848"/>
      <c r="BN789" s="1848"/>
      <c r="BO789" s="1848"/>
      <c r="BP789" s="1848"/>
      <c r="BQ789" s="1848"/>
      <c r="BR789" s="1848"/>
      <c r="BS789" s="1848"/>
      <c r="BT789" s="1848"/>
      <c r="BU789" s="1848"/>
      <c r="BV789" s="1848"/>
      <c r="BW789" s="1848"/>
      <c r="BX789" s="1848"/>
      <c r="BY789" s="1848"/>
      <c r="BZ789" s="1848"/>
      <c r="CA789" s="1848"/>
      <c r="CB789" s="1848"/>
      <c r="CC789" s="1848"/>
      <c r="CD789" s="1848"/>
      <c r="CE789" s="1848"/>
      <c r="CF789" s="1848"/>
      <c r="CG789" s="1848"/>
      <c r="CH789" s="1848"/>
      <c r="CJ789" s="1848"/>
      <c r="CK789" s="1848"/>
      <c r="CL789" s="1848"/>
      <c r="CM789" s="1848"/>
      <c r="CN789" s="1848"/>
      <c r="CO789" s="1848"/>
      <c r="CP789" s="1848"/>
      <c r="CQ789" s="1848"/>
    </row>
    <row r="790" spans="2:95">
      <c r="B790" s="1"/>
      <c r="C790" s="1848"/>
      <c r="D790" s="1"/>
      <c r="E790" s="1"/>
      <c r="F790" s="1848"/>
      <c r="G790" s="1"/>
      <c r="H790" s="1848"/>
      <c r="I790" s="1848"/>
      <c r="J790" s="1"/>
      <c r="K790" s="1848"/>
      <c r="L790" s="1848"/>
      <c r="M790" s="1848"/>
      <c r="N790" s="1848"/>
      <c r="O790" s="1848"/>
      <c r="P790" s="1848"/>
      <c r="Q790" s="1848"/>
      <c r="R790" s="1848"/>
      <c r="S790" s="1848"/>
      <c r="T790" s="1848"/>
      <c r="U790" s="1848"/>
      <c r="V790" s="1848"/>
      <c r="W790" s="1848"/>
      <c r="X790" s="1848"/>
      <c r="Y790" s="1848"/>
      <c r="Z790" s="1848"/>
      <c r="AA790" s="1848"/>
      <c r="AB790" s="1848"/>
      <c r="AC790" s="1848"/>
      <c r="AD790" s="1848"/>
      <c r="AE790" s="1848"/>
      <c r="AF790" s="1848"/>
      <c r="AG790" s="1848"/>
      <c r="AH790" s="1848"/>
      <c r="AI790" s="1848"/>
      <c r="AJ790" s="1848"/>
      <c r="AK790" s="1848"/>
      <c r="AL790" s="1848"/>
      <c r="AM790" s="1848"/>
      <c r="AN790" s="1848"/>
      <c r="AO790" s="1848"/>
      <c r="AP790" s="1848"/>
      <c r="AQ790" s="1848"/>
      <c r="AR790" s="1848"/>
      <c r="AS790" s="1848"/>
      <c r="AT790" s="1848"/>
      <c r="AU790" s="1848"/>
      <c r="AV790" s="1848"/>
      <c r="AW790" s="1848"/>
      <c r="AX790" s="1848"/>
      <c r="AY790" s="1848"/>
      <c r="AZ790" s="1848"/>
      <c r="BA790" s="1848"/>
      <c r="BB790" s="1848"/>
      <c r="BC790" s="1848"/>
      <c r="BD790" s="1848"/>
      <c r="BE790" s="1848"/>
      <c r="BF790" s="1848"/>
      <c r="BG790" s="1848"/>
      <c r="BH790" s="1848"/>
      <c r="BI790" s="1848"/>
      <c r="BJ790" s="1848"/>
      <c r="BK790" s="1848"/>
      <c r="BL790" s="1848"/>
      <c r="BM790" s="1848"/>
      <c r="BN790" s="1848"/>
      <c r="BO790" s="1848"/>
      <c r="BP790" s="1848"/>
      <c r="BQ790" s="1848"/>
      <c r="BR790" s="1848"/>
      <c r="BS790" s="1848"/>
      <c r="BT790" s="1848"/>
      <c r="BU790" s="1848"/>
      <c r="BV790" s="1848"/>
      <c r="BW790" s="1848"/>
      <c r="BX790" s="1848"/>
      <c r="BY790" s="1848"/>
      <c r="BZ790" s="1848"/>
      <c r="CA790" s="1848"/>
      <c r="CB790" s="1848"/>
      <c r="CC790" s="1848"/>
      <c r="CD790" s="1848"/>
      <c r="CE790" s="1848"/>
      <c r="CF790" s="1848"/>
      <c r="CG790" s="1848"/>
      <c r="CH790" s="1848"/>
      <c r="CJ790" s="1848"/>
      <c r="CK790" s="1848"/>
      <c r="CL790" s="1848"/>
      <c r="CM790" s="1848"/>
      <c r="CN790" s="1848"/>
      <c r="CO790" s="1848"/>
      <c r="CP790" s="1848"/>
      <c r="CQ790" s="1848"/>
    </row>
    <row r="791" spans="2:95">
      <c r="B791" s="1"/>
      <c r="C791" s="1848"/>
      <c r="D791" s="1"/>
      <c r="E791" s="1"/>
      <c r="F791" s="1848"/>
      <c r="G791" s="1"/>
      <c r="H791" s="1848"/>
      <c r="I791" s="1848"/>
      <c r="J791" s="1"/>
      <c r="K791" s="1848"/>
      <c r="L791" s="1848"/>
      <c r="M791" s="1848"/>
      <c r="N791" s="1848"/>
      <c r="O791" s="1848"/>
      <c r="P791" s="1848"/>
      <c r="Q791" s="1848"/>
      <c r="R791" s="1848"/>
      <c r="S791" s="1848"/>
      <c r="T791" s="1848"/>
      <c r="U791" s="1848"/>
      <c r="V791" s="1848"/>
      <c r="W791" s="1848"/>
      <c r="X791" s="1848"/>
      <c r="Y791" s="1848"/>
      <c r="Z791" s="1848"/>
      <c r="AA791" s="1848"/>
      <c r="AB791" s="1848"/>
      <c r="AC791" s="1848"/>
      <c r="AD791" s="1848"/>
      <c r="AE791" s="1848"/>
      <c r="AF791" s="1848"/>
      <c r="AG791" s="1848"/>
      <c r="AH791" s="1848"/>
      <c r="AI791" s="1848"/>
      <c r="AJ791" s="1848"/>
      <c r="AK791" s="1848"/>
      <c r="AL791" s="1848"/>
      <c r="AM791" s="1848"/>
      <c r="AN791" s="1848"/>
      <c r="AO791" s="1848"/>
      <c r="AP791" s="1848"/>
      <c r="AQ791" s="1848"/>
      <c r="AR791" s="1848"/>
      <c r="AS791" s="1848"/>
      <c r="AT791" s="1848"/>
      <c r="AU791" s="1848"/>
      <c r="AV791" s="1848"/>
      <c r="AW791" s="1848"/>
      <c r="AX791" s="1848"/>
      <c r="AY791" s="1848"/>
      <c r="AZ791" s="1848"/>
      <c r="BA791" s="1848"/>
      <c r="BB791" s="1848"/>
      <c r="BC791" s="1848"/>
      <c r="BD791" s="1848"/>
      <c r="BE791" s="1848"/>
      <c r="BF791" s="1848"/>
      <c r="BG791" s="1848"/>
      <c r="BH791" s="1848"/>
      <c r="BI791" s="1848"/>
      <c r="BJ791" s="1848"/>
      <c r="BK791" s="1848"/>
      <c r="BL791" s="1848"/>
      <c r="BM791" s="1848"/>
      <c r="BN791" s="1848"/>
      <c r="BO791" s="1848"/>
      <c r="BP791" s="1848"/>
      <c r="BQ791" s="1848"/>
      <c r="BR791" s="1848"/>
      <c r="BS791" s="1848"/>
      <c r="BT791" s="1848"/>
      <c r="BU791" s="1848"/>
      <c r="BV791" s="1848"/>
      <c r="BW791" s="1848"/>
      <c r="BX791" s="1848"/>
      <c r="BY791" s="1848"/>
      <c r="BZ791" s="1848"/>
      <c r="CA791" s="1848"/>
      <c r="CB791" s="1848"/>
      <c r="CC791" s="1848"/>
      <c r="CD791" s="1848"/>
      <c r="CE791" s="1848"/>
      <c r="CF791" s="1848"/>
      <c r="CG791" s="1848"/>
      <c r="CH791" s="1848"/>
      <c r="CJ791" s="1848"/>
      <c r="CK791" s="1848"/>
      <c r="CL791" s="1848"/>
      <c r="CM791" s="1848"/>
      <c r="CN791" s="1848"/>
      <c r="CO791" s="1848"/>
      <c r="CP791" s="1848"/>
      <c r="CQ791" s="1848"/>
    </row>
    <row r="792" spans="2:95">
      <c r="B792" s="1"/>
      <c r="C792" s="1848"/>
      <c r="D792" s="1"/>
      <c r="E792" s="1"/>
      <c r="F792" s="1848"/>
      <c r="G792" s="1"/>
      <c r="H792" s="1848"/>
      <c r="I792" s="1848"/>
      <c r="J792" s="1"/>
      <c r="K792" s="1848"/>
      <c r="L792" s="1848"/>
      <c r="M792" s="1848"/>
      <c r="N792" s="1848"/>
      <c r="O792" s="1848"/>
      <c r="P792" s="1848"/>
      <c r="Q792" s="1848"/>
      <c r="R792" s="1848"/>
      <c r="S792" s="1848"/>
      <c r="T792" s="1848"/>
      <c r="U792" s="1848"/>
      <c r="V792" s="1848"/>
      <c r="W792" s="1848"/>
      <c r="X792" s="1848"/>
      <c r="Y792" s="1848"/>
      <c r="Z792" s="1848"/>
      <c r="AA792" s="1848"/>
      <c r="AB792" s="1848"/>
      <c r="AC792" s="1848"/>
      <c r="AD792" s="1848"/>
      <c r="AE792" s="1848"/>
      <c r="AF792" s="1848"/>
      <c r="AG792" s="1848"/>
      <c r="AH792" s="1848"/>
      <c r="AI792" s="1848"/>
      <c r="AJ792" s="1848"/>
      <c r="AK792" s="1848"/>
      <c r="AL792" s="1848"/>
      <c r="AM792" s="1848"/>
      <c r="AN792" s="1848"/>
      <c r="AO792" s="1848"/>
      <c r="AP792" s="1848"/>
      <c r="AQ792" s="1848"/>
      <c r="AR792" s="1848"/>
      <c r="AS792" s="1848"/>
      <c r="AT792" s="1848"/>
      <c r="AU792" s="1848"/>
      <c r="AV792" s="1848"/>
      <c r="AW792" s="1848"/>
      <c r="AX792" s="1848"/>
      <c r="AY792" s="1848"/>
      <c r="AZ792" s="1848"/>
      <c r="BA792" s="1848"/>
      <c r="BB792" s="1848"/>
      <c r="BC792" s="1848"/>
      <c r="BD792" s="1848"/>
      <c r="BE792" s="1848"/>
      <c r="BF792" s="1848"/>
      <c r="BG792" s="1848"/>
      <c r="BH792" s="1848"/>
      <c r="BI792" s="1848"/>
      <c r="BJ792" s="1848"/>
      <c r="BK792" s="1848"/>
      <c r="BL792" s="1848"/>
      <c r="BM792" s="1848"/>
      <c r="BN792" s="1848"/>
      <c r="BO792" s="1848"/>
      <c r="BP792" s="1848"/>
      <c r="BQ792" s="1848"/>
      <c r="BR792" s="1848"/>
      <c r="BS792" s="1848"/>
      <c r="BT792" s="1848"/>
      <c r="BU792" s="1848"/>
      <c r="BV792" s="1848"/>
      <c r="BW792" s="1848"/>
      <c r="BX792" s="1848"/>
      <c r="BY792" s="1848"/>
      <c r="BZ792" s="1848"/>
      <c r="CA792" s="1848"/>
      <c r="CB792" s="1848"/>
      <c r="CC792" s="1848"/>
      <c r="CD792" s="1848"/>
      <c r="CE792" s="1848"/>
      <c r="CF792" s="1848"/>
      <c r="CG792" s="1848"/>
      <c r="CH792" s="1848"/>
      <c r="CJ792" s="1848"/>
      <c r="CK792" s="1848"/>
      <c r="CL792" s="1848"/>
      <c r="CM792" s="1848"/>
      <c r="CN792" s="1848"/>
      <c r="CO792" s="1848"/>
      <c r="CP792" s="1848"/>
      <c r="CQ792" s="1848"/>
    </row>
    <row r="793" spans="2:95">
      <c r="B793" s="1"/>
      <c r="C793" s="1848"/>
      <c r="D793" s="1"/>
      <c r="E793" s="1"/>
      <c r="F793" s="1848"/>
      <c r="G793" s="1"/>
      <c r="H793" s="1848"/>
      <c r="I793" s="1848"/>
      <c r="J793" s="1"/>
      <c r="K793" s="1848"/>
      <c r="L793" s="1848"/>
      <c r="M793" s="1848"/>
      <c r="N793" s="1848"/>
      <c r="O793" s="1848"/>
      <c r="P793" s="1848"/>
      <c r="Q793" s="1848"/>
      <c r="R793" s="1848"/>
      <c r="S793" s="1848"/>
      <c r="T793" s="1848"/>
      <c r="U793" s="1848"/>
      <c r="V793" s="1848"/>
      <c r="W793" s="1848"/>
      <c r="X793" s="1848"/>
      <c r="Y793" s="1848"/>
      <c r="Z793" s="1848"/>
      <c r="AA793" s="1848"/>
      <c r="AB793" s="1848"/>
      <c r="AC793" s="1848"/>
      <c r="AD793" s="1848"/>
      <c r="AE793" s="1848"/>
      <c r="AF793" s="1848"/>
      <c r="AG793" s="1848"/>
      <c r="AH793" s="1848"/>
      <c r="AI793" s="1848"/>
      <c r="AJ793" s="1848"/>
      <c r="AK793" s="1848"/>
      <c r="AL793" s="1848"/>
      <c r="AM793" s="1848"/>
      <c r="AN793" s="1848"/>
      <c r="AO793" s="1848"/>
      <c r="AP793" s="1848"/>
      <c r="AQ793" s="1848"/>
      <c r="AR793" s="1848"/>
      <c r="AS793" s="1848"/>
      <c r="AT793" s="1848"/>
      <c r="AU793" s="1848"/>
      <c r="AV793" s="1848"/>
      <c r="AW793" s="1848"/>
      <c r="AX793" s="1848"/>
      <c r="AY793" s="1848"/>
      <c r="AZ793" s="1848"/>
      <c r="BA793" s="1848"/>
      <c r="BB793" s="1848"/>
      <c r="BC793" s="1848"/>
      <c r="BD793" s="1848"/>
      <c r="BE793" s="1848"/>
      <c r="BF793" s="1848"/>
      <c r="BG793" s="1848"/>
      <c r="BH793" s="1848"/>
      <c r="BI793" s="1848"/>
      <c r="BJ793" s="1848"/>
      <c r="BK793" s="1848"/>
      <c r="BL793" s="1848"/>
      <c r="BM793" s="1848"/>
      <c r="BN793" s="1848"/>
      <c r="BO793" s="1848"/>
      <c r="BP793" s="1848"/>
      <c r="BQ793" s="1848"/>
      <c r="BR793" s="1848"/>
      <c r="BS793" s="1848"/>
      <c r="BT793" s="1848"/>
      <c r="BU793" s="1848"/>
      <c r="BV793" s="1848"/>
      <c r="BW793" s="1848"/>
      <c r="BX793" s="1848"/>
      <c r="BY793" s="1848"/>
      <c r="BZ793" s="1848"/>
      <c r="CA793" s="1848"/>
      <c r="CB793" s="1848"/>
      <c r="CC793" s="1848"/>
      <c r="CD793" s="1848"/>
      <c r="CE793" s="1848"/>
      <c r="CF793" s="1848"/>
      <c r="CG793" s="1848"/>
      <c r="CH793" s="1848"/>
      <c r="CJ793" s="1848"/>
      <c r="CK793" s="1848"/>
      <c r="CL793" s="1848"/>
      <c r="CM793" s="1848"/>
      <c r="CN793" s="1848"/>
      <c r="CO793" s="1848"/>
      <c r="CP793" s="1848"/>
      <c r="CQ793" s="1848"/>
    </row>
    <row r="794" spans="2:95">
      <c r="B794" s="1"/>
      <c r="C794" s="1848"/>
      <c r="D794" s="1"/>
      <c r="E794" s="1"/>
      <c r="F794" s="1848"/>
      <c r="G794" s="1"/>
      <c r="H794" s="1848"/>
      <c r="I794" s="1848"/>
      <c r="J794" s="1"/>
      <c r="K794" s="1848"/>
      <c r="L794" s="1848"/>
      <c r="M794" s="1848"/>
      <c r="N794" s="1848"/>
      <c r="O794" s="1848"/>
      <c r="P794" s="1848"/>
      <c r="Q794" s="1848"/>
      <c r="R794" s="1848"/>
      <c r="S794" s="1848"/>
      <c r="T794" s="1848"/>
      <c r="U794" s="1848"/>
      <c r="V794" s="1848"/>
      <c r="W794" s="1848"/>
      <c r="X794" s="1848"/>
      <c r="Y794" s="1848"/>
      <c r="Z794" s="1848"/>
      <c r="AA794" s="1848"/>
      <c r="AB794" s="1848"/>
      <c r="AC794" s="1848"/>
      <c r="AD794" s="1848"/>
      <c r="AE794" s="1848"/>
      <c r="AF794" s="1848"/>
      <c r="AG794" s="1848"/>
      <c r="AH794" s="1848"/>
      <c r="AI794" s="1848"/>
      <c r="AJ794" s="1848"/>
      <c r="AK794" s="1848"/>
      <c r="AL794" s="1848"/>
      <c r="AM794" s="1848"/>
      <c r="AN794" s="1848"/>
      <c r="AO794" s="1848"/>
      <c r="AP794" s="1848"/>
      <c r="AQ794" s="1848"/>
      <c r="AR794" s="1848"/>
      <c r="AS794" s="1848"/>
      <c r="AT794" s="1848"/>
      <c r="AU794" s="1848"/>
      <c r="AV794" s="1848"/>
      <c r="AW794" s="1848"/>
      <c r="AX794" s="1848"/>
      <c r="AY794" s="1848"/>
      <c r="AZ794" s="1848"/>
      <c r="BA794" s="1848"/>
      <c r="BB794" s="1848"/>
      <c r="BC794" s="1848"/>
      <c r="BD794" s="1848"/>
      <c r="BE794" s="1848"/>
      <c r="BF794" s="1848"/>
      <c r="BG794" s="1848"/>
      <c r="BH794" s="1848"/>
      <c r="BI794" s="1848"/>
      <c r="BJ794" s="1848"/>
      <c r="BK794" s="1848"/>
      <c r="BL794" s="1848"/>
      <c r="BM794" s="1848"/>
      <c r="BN794" s="1848"/>
      <c r="BO794" s="1848"/>
      <c r="BP794" s="1848"/>
      <c r="BQ794" s="1848"/>
      <c r="BR794" s="1848"/>
      <c r="BS794" s="1848"/>
      <c r="BT794" s="1848"/>
      <c r="BU794" s="1848"/>
      <c r="BV794" s="1848"/>
      <c r="BW794" s="1848"/>
      <c r="BX794" s="1848"/>
      <c r="BY794" s="1848"/>
      <c r="BZ794" s="1848"/>
      <c r="CA794" s="1848"/>
      <c r="CB794" s="1848"/>
      <c r="CC794" s="1848"/>
      <c r="CD794" s="1848"/>
      <c r="CE794" s="1848"/>
      <c r="CF794" s="1848"/>
      <c r="CG794" s="1848"/>
      <c r="CH794" s="1848"/>
      <c r="CJ794" s="1848"/>
      <c r="CK794" s="1848"/>
      <c r="CL794" s="1848"/>
      <c r="CM794" s="1848"/>
      <c r="CN794" s="1848"/>
      <c r="CO794" s="1848"/>
      <c r="CP794" s="1848"/>
      <c r="CQ794" s="1848"/>
    </row>
    <row r="795" spans="2:95">
      <c r="B795" s="1"/>
      <c r="C795" s="1848"/>
      <c r="D795" s="1"/>
      <c r="E795" s="1"/>
      <c r="F795" s="1848"/>
      <c r="G795" s="1"/>
      <c r="H795" s="1848"/>
      <c r="I795" s="1848"/>
      <c r="J795" s="1"/>
      <c r="K795" s="1848"/>
      <c r="L795" s="1848"/>
      <c r="M795" s="1848"/>
      <c r="N795" s="1848"/>
      <c r="O795" s="1848"/>
      <c r="P795" s="1848"/>
      <c r="Q795" s="1848"/>
      <c r="R795" s="1848"/>
      <c r="S795" s="1848"/>
      <c r="T795" s="1848"/>
      <c r="U795" s="1848"/>
      <c r="V795" s="1848"/>
      <c r="W795" s="1848"/>
      <c r="X795" s="1848"/>
      <c r="Y795" s="1848"/>
      <c r="Z795" s="1848"/>
      <c r="AA795" s="1848"/>
      <c r="AB795" s="1848"/>
      <c r="AC795" s="1848"/>
      <c r="AD795" s="1848"/>
      <c r="AE795" s="1848"/>
      <c r="AF795" s="1848"/>
      <c r="AG795" s="1848"/>
      <c r="AH795" s="1848"/>
      <c r="AI795" s="1848"/>
      <c r="AJ795" s="1848"/>
      <c r="AK795" s="1848"/>
      <c r="AL795" s="1848"/>
      <c r="AM795" s="1848"/>
      <c r="AN795" s="1848"/>
      <c r="AO795" s="1848"/>
      <c r="AP795" s="1848"/>
      <c r="AQ795" s="1848"/>
      <c r="AR795" s="1848"/>
      <c r="AS795" s="1848"/>
      <c r="AT795" s="1848"/>
      <c r="AU795" s="1848"/>
      <c r="AV795" s="1848"/>
      <c r="AW795" s="1848"/>
      <c r="AX795" s="1848"/>
      <c r="AY795" s="1848"/>
      <c r="AZ795" s="1848"/>
      <c r="BA795" s="1848"/>
      <c r="BB795" s="1848"/>
      <c r="BC795" s="1848"/>
      <c r="BD795" s="1848"/>
      <c r="BE795" s="1848"/>
      <c r="BF795" s="1848"/>
      <c r="BG795" s="1848"/>
      <c r="BH795" s="1848"/>
      <c r="BI795" s="1848"/>
      <c r="BJ795" s="1848"/>
      <c r="BK795" s="1848"/>
      <c r="BL795" s="1848"/>
      <c r="BM795" s="1848"/>
      <c r="BN795" s="1848"/>
      <c r="BO795" s="1848"/>
      <c r="BP795" s="1848"/>
      <c r="BQ795" s="1848"/>
      <c r="BR795" s="1848"/>
      <c r="BS795" s="1848"/>
      <c r="BT795" s="1848"/>
      <c r="BU795" s="1848"/>
      <c r="BV795" s="1848"/>
      <c r="BW795" s="1848"/>
      <c r="BX795" s="1848"/>
      <c r="BY795" s="1848"/>
      <c r="BZ795" s="1848"/>
      <c r="CA795" s="1848"/>
      <c r="CB795" s="1848"/>
      <c r="CC795" s="1848"/>
      <c r="CD795" s="1848"/>
      <c r="CE795" s="1848"/>
      <c r="CF795" s="1848"/>
      <c r="CG795" s="1848"/>
      <c r="CH795" s="1848"/>
      <c r="CJ795" s="1848"/>
      <c r="CK795" s="1848"/>
      <c r="CL795" s="1848"/>
      <c r="CM795" s="1848"/>
      <c r="CN795" s="1848"/>
      <c r="CO795" s="1848"/>
      <c r="CP795" s="1848"/>
      <c r="CQ795" s="1848"/>
    </row>
    <row r="796" spans="2:95">
      <c r="B796" s="1"/>
      <c r="C796" s="1848"/>
      <c r="D796" s="1"/>
      <c r="E796" s="1"/>
      <c r="F796" s="1848"/>
      <c r="G796" s="1"/>
      <c r="H796" s="1848"/>
      <c r="I796" s="1848"/>
      <c r="J796" s="1"/>
      <c r="K796" s="1848"/>
      <c r="L796" s="1848"/>
      <c r="M796" s="1848"/>
      <c r="N796" s="1848"/>
      <c r="O796" s="1848"/>
      <c r="P796" s="1848"/>
      <c r="Q796" s="1848"/>
      <c r="R796" s="1848"/>
      <c r="S796" s="1848"/>
      <c r="T796" s="1848"/>
      <c r="U796" s="1848"/>
      <c r="V796" s="1848"/>
      <c r="W796" s="1848"/>
      <c r="X796" s="1848"/>
      <c r="Y796" s="1848"/>
      <c r="Z796" s="1848"/>
      <c r="AA796" s="1848"/>
      <c r="AB796" s="1848"/>
      <c r="AC796" s="1848"/>
      <c r="AD796" s="1848"/>
      <c r="AE796" s="1848"/>
      <c r="AF796" s="1848"/>
      <c r="AG796" s="1848"/>
      <c r="AH796" s="1848"/>
      <c r="AI796" s="1848"/>
      <c r="AJ796" s="1848"/>
      <c r="AK796" s="1848"/>
      <c r="AL796" s="1848"/>
      <c r="AM796" s="1848"/>
      <c r="AN796" s="1848"/>
      <c r="AO796" s="1848"/>
      <c r="AP796" s="1848"/>
      <c r="AQ796" s="1848"/>
      <c r="AR796" s="1848"/>
      <c r="AS796" s="1848"/>
      <c r="AT796" s="1848"/>
      <c r="AU796" s="1848"/>
      <c r="AV796" s="1848"/>
      <c r="AW796" s="1848"/>
      <c r="AX796" s="1848"/>
      <c r="AY796" s="1848"/>
      <c r="AZ796" s="1848"/>
      <c r="BA796" s="1848"/>
      <c r="BB796" s="1848"/>
      <c r="BC796" s="1848"/>
      <c r="BD796" s="1848"/>
      <c r="BE796" s="1848"/>
      <c r="BF796" s="1848"/>
      <c r="BG796" s="1848"/>
      <c r="BH796" s="1848"/>
      <c r="BI796" s="1848"/>
      <c r="BJ796" s="1848"/>
      <c r="BK796" s="1848"/>
      <c r="BL796" s="1848"/>
      <c r="BM796" s="1848"/>
      <c r="BN796" s="1848"/>
      <c r="BO796" s="1848"/>
      <c r="BP796" s="1848"/>
      <c r="BQ796" s="1848"/>
      <c r="BR796" s="1848"/>
      <c r="BS796" s="1848"/>
      <c r="BT796" s="1848"/>
      <c r="BU796" s="1848"/>
      <c r="BV796" s="1848"/>
      <c r="BW796" s="1848"/>
      <c r="BX796" s="1848"/>
      <c r="BY796" s="1848"/>
      <c r="BZ796" s="1848"/>
      <c r="CA796" s="1848"/>
      <c r="CB796" s="1848"/>
      <c r="CC796" s="1848"/>
      <c r="CD796" s="1848"/>
      <c r="CE796" s="1848"/>
      <c r="CF796" s="1848"/>
      <c r="CG796" s="1848"/>
      <c r="CH796" s="1848"/>
      <c r="CJ796" s="1848"/>
      <c r="CK796" s="1848"/>
      <c r="CL796" s="1848"/>
      <c r="CM796" s="1848"/>
      <c r="CN796" s="1848"/>
      <c r="CO796" s="1848"/>
      <c r="CP796" s="1848"/>
      <c r="CQ796" s="1848"/>
    </row>
    <row r="797" spans="2:95">
      <c r="B797" s="1"/>
      <c r="C797" s="1848"/>
      <c r="D797" s="1"/>
      <c r="E797" s="1"/>
      <c r="F797" s="1848"/>
      <c r="G797" s="1"/>
      <c r="H797" s="1848"/>
      <c r="I797" s="1848"/>
      <c r="J797" s="1"/>
      <c r="K797" s="1848"/>
      <c r="L797" s="1848"/>
      <c r="M797" s="1848"/>
      <c r="N797" s="1848"/>
      <c r="O797" s="1848"/>
      <c r="P797" s="1848"/>
      <c r="Q797" s="1848"/>
      <c r="R797" s="1848"/>
      <c r="S797" s="1848"/>
      <c r="T797" s="1848"/>
      <c r="U797" s="1848"/>
      <c r="V797" s="1848"/>
      <c r="W797" s="1848"/>
      <c r="X797" s="1848"/>
      <c r="Y797" s="1848"/>
      <c r="Z797" s="1848"/>
      <c r="AA797" s="1848"/>
      <c r="AB797" s="1848"/>
      <c r="AC797" s="1848"/>
      <c r="AD797" s="1848"/>
      <c r="AE797" s="1848"/>
      <c r="AF797" s="1848"/>
      <c r="AG797" s="1848"/>
      <c r="AH797" s="1848"/>
      <c r="AI797" s="1848"/>
      <c r="AJ797" s="1848"/>
      <c r="AK797" s="1848"/>
      <c r="AL797" s="1848"/>
      <c r="AM797" s="1848"/>
      <c r="AN797" s="1848"/>
      <c r="AO797" s="1848"/>
      <c r="AP797" s="1848"/>
      <c r="AQ797" s="1848"/>
      <c r="AR797" s="1848"/>
      <c r="AS797" s="1848"/>
      <c r="AT797" s="1848"/>
      <c r="AU797" s="1848"/>
      <c r="AV797" s="1848"/>
      <c r="AW797" s="1848"/>
      <c r="AX797" s="1848"/>
      <c r="AY797" s="1848"/>
      <c r="AZ797" s="1848"/>
      <c r="BA797" s="1848"/>
      <c r="BB797" s="1848"/>
      <c r="BC797" s="1848"/>
      <c r="BD797" s="1848"/>
      <c r="BE797" s="1848"/>
      <c r="BF797" s="1848"/>
      <c r="BG797" s="1848"/>
      <c r="BH797" s="1848"/>
      <c r="BI797" s="1848"/>
      <c r="BJ797" s="1848"/>
      <c r="BK797" s="1848"/>
      <c r="BL797" s="1848"/>
      <c r="BM797" s="1848"/>
      <c r="BN797" s="1848"/>
      <c r="BO797" s="1848"/>
      <c r="BP797" s="1848"/>
      <c r="BQ797" s="1848"/>
      <c r="BR797" s="1848"/>
      <c r="BS797" s="1848"/>
      <c r="BT797" s="1848"/>
      <c r="BU797" s="1848"/>
      <c r="BV797" s="1848"/>
      <c r="BW797" s="1848"/>
      <c r="BX797" s="1848"/>
      <c r="BY797" s="1848"/>
      <c r="BZ797" s="1848"/>
      <c r="CA797" s="1848"/>
      <c r="CB797" s="1848"/>
      <c r="CC797" s="1848"/>
      <c r="CD797" s="1848"/>
      <c r="CE797" s="1848"/>
      <c r="CF797" s="1848"/>
      <c r="CG797" s="1848"/>
      <c r="CH797" s="1848"/>
      <c r="CJ797" s="1848"/>
      <c r="CK797" s="1848"/>
      <c r="CL797" s="1848"/>
      <c r="CM797" s="1848"/>
      <c r="CN797" s="1848"/>
      <c r="CO797" s="1848"/>
      <c r="CP797" s="1848"/>
      <c r="CQ797" s="1848"/>
    </row>
    <row r="798" spans="2:95">
      <c r="B798" s="1"/>
      <c r="C798" s="1848"/>
      <c r="D798" s="1"/>
      <c r="E798" s="1"/>
      <c r="F798" s="1848"/>
      <c r="G798" s="1"/>
      <c r="H798" s="1848"/>
      <c r="I798" s="1848"/>
      <c r="J798" s="1"/>
      <c r="K798" s="1848"/>
      <c r="L798" s="1848"/>
      <c r="M798" s="1848"/>
      <c r="N798" s="1848"/>
      <c r="O798" s="1848"/>
      <c r="P798" s="1848"/>
      <c r="Q798" s="1848"/>
      <c r="R798" s="1848"/>
      <c r="S798" s="1848"/>
      <c r="T798" s="1848"/>
      <c r="U798" s="1848"/>
      <c r="V798" s="1848"/>
      <c r="W798" s="1848"/>
      <c r="X798" s="1848"/>
      <c r="Y798" s="1848"/>
      <c r="Z798" s="1848"/>
      <c r="AA798" s="1848"/>
      <c r="AB798" s="1848"/>
      <c r="AC798" s="1848"/>
      <c r="AD798" s="1848"/>
      <c r="AE798" s="1848"/>
      <c r="AF798" s="1848"/>
      <c r="AG798" s="1848"/>
      <c r="AH798" s="1848"/>
      <c r="AI798" s="1848"/>
      <c r="AJ798" s="1848"/>
      <c r="AK798" s="1848"/>
      <c r="AL798" s="1848"/>
      <c r="AM798" s="1848"/>
      <c r="AN798" s="1848"/>
      <c r="AO798" s="1848"/>
      <c r="AP798" s="1848"/>
      <c r="AQ798" s="1848"/>
      <c r="AR798" s="1848"/>
      <c r="AS798" s="1848"/>
      <c r="AT798" s="1848"/>
      <c r="AU798" s="1848"/>
      <c r="AV798" s="1848"/>
      <c r="AW798" s="1848"/>
      <c r="AX798" s="1848"/>
      <c r="AY798" s="1848"/>
      <c r="AZ798" s="1848"/>
      <c r="BA798" s="1848"/>
      <c r="BB798" s="1848"/>
      <c r="BC798" s="1848"/>
      <c r="BD798" s="1848"/>
      <c r="BE798" s="1848"/>
      <c r="BF798" s="1848"/>
      <c r="BG798" s="1848"/>
      <c r="BH798" s="1848"/>
      <c r="BI798" s="1848"/>
      <c r="BJ798" s="1848"/>
      <c r="BK798" s="1848"/>
      <c r="BL798" s="1848"/>
      <c r="BM798" s="1848"/>
      <c r="BN798" s="1848"/>
      <c r="BO798" s="1848"/>
      <c r="BP798" s="1848"/>
      <c r="BQ798" s="1848"/>
      <c r="BR798" s="1848"/>
      <c r="BS798" s="1848"/>
      <c r="BT798" s="1848"/>
      <c r="BU798" s="1848"/>
      <c r="BV798" s="1848"/>
      <c r="BW798" s="1848"/>
      <c r="BX798" s="1848"/>
      <c r="BY798" s="1848"/>
      <c r="BZ798" s="1848"/>
      <c r="CA798" s="1848"/>
      <c r="CB798" s="1848"/>
      <c r="CC798" s="1848"/>
      <c r="CD798" s="1848"/>
      <c r="CE798" s="1848"/>
      <c r="CF798" s="1848"/>
      <c r="CG798" s="1848"/>
      <c r="CH798" s="1848"/>
      <c r="CJ798" s="1848"/>
      <c r="CK798" s="1848"/>
      <c r="CL798" s="1848"/>
      <c r="CM798" s="1848"/>
      <c r="CN798" s="1848"/>
      <c r="CO798" s="1848"/>
      <c r="CP798" s="1848"/>
      <c r="CQ798" s="1848"/>
    </row>
    <row r="799" spans="2:95">
      <c r="B799" s="1"/>
      <c r="C799" s="1848"/>
      <c r="D799" s="1"/>
      <c r="E799" s="1"/>
      <c r="F799" s="1848"/>
      <c r="G799" s="1"/>
      <c r="H799" s="1848"/>
      <c r="I799" s="1848"/>
      <c r="J799" s="1"/>
      <c r="K799" s="1848"/>
      <c r="L799" s="1848"/>
      <c r="M799" s="1848"/>
      <c r="N799" s="1848"/>
      <c r="O799" s="1848"/>
      <c r="P799" s="1848"/>
      <c r="Q799" s="1848"/>
      <c r="R799" s="1848"/>
      <c r="S799" s="1848"/>
      <c r="T799" s="1848"/>
      <c r="U799" s="1848"/>
      <c r="V799" s="1848"/>
      <c r="W799" s="1848"/>
      <c r="X799" s="1848"/>
      <c r="Y799" s="1848"/>
      <c r="Z799" s="1848"/>
      <c r="AA799" s="1848"/>
      <c r="AB799" s="1848"/>
      <c r="AC799" s="1848"/>
      <c r="AD799" s="1848"/>
      <c r="AE799" s="1848"/>
      <c r="AF799" s="1848"/>
      <c r="AG799" s="1848"/>
      <c r="AH799" s="1848"/>
      <c r="AI799" s="1848"/>
      <c r="AJ799" s="1848"/>
      <c r="AK799" s="1848"/>
      <c r="AL799" s="1848"/>
      <c r="AM799" s="1848"/>
      <c r="AN799" s="1848"/>
      <c r="AO799" s="1848"/>
      <c r="AP799" s="1848"/>
      <c r="AQ799" s="1848"/>
      <c r="AR799" s="1848"/>
      <c r="AS799" s="1848"/>
      <c r="AT799" s="1848"/>
      <c r="AU799" s="1848"/>
      <c r="AV799" s="1848"/>
      <c r="AW799" s="1848"/>
      <c r="AX799" s="1848"/>
      <c r="AY799" s="1848"/>
      <c r="AZ799" s="1848"/>
      <c r="BA799" s="1848"/>
      <c r="BB799" s="1848"/>
      <c r="BC799" s="1848"/>
      <c r="BD799" s="1848"/>
      <c r="BE799" s="1848"/>
      <c r="BF799" s="1848"/>
      <c r="BG799" s="1848"/>
      <c r="BH799" s="1848"/>
      <c r="BI799" s="1848"/>
      <c r="BJ799" s="1848"/>
      <c r="BK799" s="1848"/>
      <c r="BL799" s="1848"/>
      <c r="BM799" s="1848"/>
      <c r="BN799" s="1848"/>
      <c r="BO799" s="1848"/>
      <c r="BP799" s="1848"/>
      <c r="BQ799" s="1848"/>
      <c r="BR799" s="1848"/>
      <c r="BS799" s="1848"/>
      <c r="BT799" s="1848"/>
      <c r="BU799" s="1848"/>
      <c r="BV799" s="1848"/>
      <c r="BW799" s="1848"/>
      <c r="BX799" s="1848"/>
      <c r="BY799" s="1848"/>
      <c r="BZ799" s="1848"/>
      <c r="CA799" s="1848"/>
      <c r="CB799" s="1848"/>
      <c r="CC799" s="1848"/>
      <c r="CD799" s="1848"/>
      <c r="CE799" s="1848"/>
      <c r="CF799" s="1848"/>
      <c r="CG799" s="1848"/>
      <c r="CH799" s="1848"/>
      <c r="CJ799" s="1848"/>
      <c r="CK799" s="1848"/>
      <c r="CL799" s="1848"/>
      <c r="CM799" s="1848"/>
      <c r="CN799" s="1848"/>
      <c r="CO799" s="1848"/>
      <c r="CP799" s="1848"/>
      <c r="CQ799" s="1848"/>
    </row>
    <row r="800" spans="2:95">
      <c r="B800" s="1"/>
      <c r="C800" s="1848"/>
      <c r="D800" s="1"/>
      <c r="E800" s="1"/>
      <c r="F800" s="1848"/>
      <c r="G800" s="1"/>
      <c r="H800" s="1848"/>
      <c r="I800" s="1848"/>
      <c r="J800" s="1"/>
      <c r="K800" s="1848"/>
      <c r="L800" s="1848"/>
      <c r="M800" s="1848"/>
      <c r="N800" s="1848"/>
      <c r="O800" s="1848"/>
      <c r="P800" s="1848"/>
      <c r="Q800" s="1848"/>
      <c r="R800" s="1848"/>
      <c r="S800" s="1848"/>
      <c r="T800" s="1848"/>
      <c r="U800" s="1848"/>
      <c r="V800" s="1848"/>
      <c r="W800" s="1848"/>
      <c r="X800" s="1848"/>
      <c r="Y800" s="1848"/>
      <c r="Z800" s="1848"/>
      <c r="AA800" s="1848"/>
      <c r="AB800" s="1848"/>
      <c r="AC800" s="1848"/>
      <c r="AD800" s="1848"/>
      <c r="AE800" s="1848"/>
      <c r="AF800" s="1848"/>
      <c r="AG800" s="1848"/>
      <c r="AH800" s="1848"/>
      <c r="AI800" s="1848"/>
      <c r="AJ800" s="1848"/>
      <c r="AK800" s="1848"/>
      <c r="AL800" s="1848"/>
      <c r="AM800" s="1848"/>
      <c r="AN800" s="1848"/>
      <c r="AO800" s="1848"/>
      <c r="AP800" s="1848"/>
      <c r="AQ800" s="1848"/>
      <c r="AR800" s="1848"/>
      <c r="AS800" s="1848"/>
      <c r="AT800" s="1848"/>
      <c r="AU800" s="1848"/>
      <c r="AV800" s="1848"/>
      <c r="AW800" s="1848"/>
      <c r="AX800" s="1848"/>
      <c r="AY800" s="1848"/>
      <c r="AZ800" s="1848"/>
      <c r="BA800" s="1848"/>
      <c r="BB800" s="1848"/>
      <c r="BC800" s="1848"/>
      <c r="BD800" s="1848"/>
      <c r="BE800" s="1848"/>
      <c r="BF800" s="1848"/>
      <c r="BG800" s="1848"/>
      <c r="BH800" s="1848"/>
      <c r="BI800" s="1848"/>
      <c r="BJ800" s="1848"/>
      <c r="BK800" s="1848"/>
      <c r="BL800" s="1848"/>
      <c r="BM800" s="1848"/>
      <c r="BN800" s="1848"/>
      <c r="BO800" s="1848"/>
      <c r="BP800" s="1848"/>
      <c r="BQ800" s="1848"/>
      <c r="BR800" s="1848"/>
      <c r="BS800" s="1848"/>
      <c r="BT800" s="1848"/>
      <c r="BU800" s="1848"/>
      <c r="BV800" s="1848"/>
      <c r="BW800" s="1848"/>
      <c r="BX800" s="1848"/>
      <c r="BY800" s="1848"/>
      <c r="BZ800" s="1848"/>
      <c r="CA800" s="1848"/>
      <c r="CB800" s="1848"/>
      <c r="CC800" s="1848"/>
      <c r="CD800" s="1848"/>
      <c r="CE800" s="1848"/>
      <c r="CF800" s="1848"/>
      <c r="CG800" s="1848"/>
      <c r="CH800" s="1848"/>
      <c r="CJ800" s="1848"/>
      <c r="CK800" s="1848"/>
      <c r="CL800" s="1848"/>
      <c r="CM800" s="1848"/>
      <c r="CN800" s="1848"/>
      <c r="CO800" s="1848"/>
      <c r="CP800" s="1848"/>
      <c r="CQ800" s="1848"/>
    </row>
    <row r="801" spans="2:95">
      <c r="B801" s="1"/>
      <c r="C801" s="1848"/>
      <c r="D801" s="1"/>
      <c r="E801" s="1"/>
      <c r="F801" s="1848"/>
      <c r="G801" s="1"/>
      <c r="H801" s="1848"/>
      <c r="I801" s="1848"/>
      <c r="J801" s="1"/>
      <c r="K801" s="1848"/>
      <c r="L801" s="1848"/>
      <c r="M801" s="1848"/>
      <c r="N801" s="1848"/>
      <c r="O801" s="1848"/>
      <c r="P801" s="1848"/>
      <c r="Q801" s="1848"/>
      <c r="R801" s="1848"/>
      <c r="S801" s="1848"/>
      <c r="T801" s="1848"/>
      <c r="U801" s="1848"/>
      <c r="V801" s="1848"/>
      <c r="W801" s="1848"/>
      <c r="X801" s="1848"/>
      <c r="Y801" s="1848"/>
      <c r="Z801" s="1848"/>
      <c r="AA801" s="1848"/>
      <c r="AB801" s="1848"/>
      <c r="AC801" s="1848"/>
      <c r="AD801" s="1848"/>
      <c r="AE801" s="1848"/>
      <c r="AF801" s="1848"/>
      <c r="AG801" s="1848"/>
      <c r="AH801" s="1848"/>
      <c r="AI801" s="1848"/>
      <c r="AJ801" s="1848"/>
      <c r="AK801" s="1848"/>
      <c r="AL801" s="1848"/>
      <c r="AM801" s="1848"/>
      <c r="AN801" s="1848"/>
      <c r="AO801" s="1848"/>
      <c r="AP801" s="1848"/>
      <c r="AQ801" s="1848"/>
      <c r="AR801" s="1848"/>
      <c r="AS801" s="1848"/>
      <c r="AT801" s="1848"/>
      <c r="AU801" s="1848"/>
      <c r="AV801" s="1848"/>
      <c r="AW801" s="1848"/>
      <c r="AX801" s="1848"/>
      <c r="AY801" s="1848"/>
      <c r="AZ801" s="1848"/>
      <c r="BA801" s="1848"/>
      <c r="BB801" s="1848"/>
      <c r="BC801" s="1848"/>
      <c r="BD801" s="1848"/>
      <c r="BE801" s="1848"/>
      <c r="BF801" s="1848"/>
      <c r="BG801" s="1848"/>
      <c r="BH801" s="1848"/>
      <c r="BI801" s="1848"/>
      <c r="BJ801" s="1848"/>
      <c r="BK801" s="1848"/>
      <c r="BL801" s="1848"/>
      <c r="BM801" s="1848"/>
      <c r="BN801" s="1848"/>
      <c r="BO801" s="1848"/>
      <c r="BP801" s="1848"/>
      <c r="BQ801" s="1848"/>
      <c r="BR801" s="1848"/>
      <c r="BS801" s="1848"/>
      <c r="BT801" s="1848"/>
      <c r="BU801" s="1848"/>
      <c r="BV801" s="1848"/>
      <c r="BW801" s="1848"/>
      <c r="BX801" s="1848"/>
      <c r="BY801" s="1848"/>
      <c r="BZ801" s="1848"/>
      <c r="CA801" s="1848"/>
      <c r="CB801" s="1848"/>
      <c r="CC801" s="1848"/>
      <c r="CD801" s="1848"/>
      <c r="CE801" s="1848"/>
      <c r="CF801" s="1848"/>
      <c r="CG801" s="1848"/>
      <c r="CH801" s="1848"/>
      <c r="CJ801" s="1848"/>
      <c r="CK801" s="1848"/>
      <c r="CL801" s="1848"/>
      <c r="CM801" s="1848"/>
      <c r="CN801" s="1848"/>
      <c r="CO801" s="1848"/>
      <c r="CP801" s="1848"/>
      <c r="CQ801" s="1848"/>
    </row>
    <row r="802" spans="2:95">
      <c r="B802" s="1"/>
      <c r="C802" s="1848"/>
      <c r="D802" s="1"/>
      <c r="E802" s="1"/>
      <c r="F802" s="1848"/>
      <c r="G802" s="1"/>
      <c r="H802" s="1848"/>
      <c r="I802" s="1848"/>
      <c r="J802" s="1"/>
      <c r="K802" s="1848"/>
      <c r="L802" s="1848"/>
      <c r="M802" s="1848"/>
      <c r="N802" s="1848"/>
      <c r="O802" s="1848"/>
      <c r="P802" s="1848"/>
      <c r="Q802" s="1848"/>
      <c r="R802" s="1848"/>
      <c r="S802" s="1848"/>
      <c r="T802" s="1848"/>
      <c r="U802" s="1848"/>
      <c r="V802" s="1848"/>
      <c r="W802" s="1848"/>
      <c r="X802" s="1848"/>
      <c r="Y802" s="1848"/>
      <c r="Z802" s="1848"/>
      <c r="AA802" s="1848"/>
      <c r="AB802" s="1848"/>
      <c r="AC802" s="1848"/>
      <c r="AD802" s="1848"/>
      <c r="AE802" s="1848"/>
      <c r="AF802" s="1848"/>
      <c r="AG802" s="1848"/>
      <c r="AH802" s="1848"/>
      <c r="AI802" s="1848"/>
      <c r="AJ802" s="1848"/>
      <c r="AK802" s="1848"/>
      <c r="AL802" s="1848"/>
      <c r="AM802" s="1848"/>
      <c r="AN802" s="1848"/>
      <c r="AO802" s="1848"/>
      <c r="AP802" s="1848"/>
      <c r="AQ802" s="1848"/>
      <c r="AR802" s="1848"/>
      <c r="AS802" s="1848"/>
      <c r="AT802" s="1848"/>
      <c r="AU802" s="1848"/>
      <c r="AV802" s="1848"/>
      <c r="AW802" s="1848"/>
      <c r="AX802" s="1848"/>
      <c r="AY802" s="1848"/>
      <c r="AZ802" s="1848"/>
      <c r="BA802" s="1848"/>
      <c r="BB802" s="1848"/>
      <c r="BC802" s="1848"/>
      <c r="BD802" s="1848"/>
      <c r="BE802" s="1848"/>
      <c r="BF802" s="1848"/>
      <c r="BG802" s="1848"/>
      <c r="BH802" s="1848"/>
      <c r="BI802" s="1848"/>
      <c r="BJ802" s="1848"/>
      <c r="BK802" s="1848"/>
      <c r="BL802" s="1848"/>
      <c r="BM802" s="1848"/>
      <c r="BN802" s="1848"/>
      <c r="BO802" s="1848"/>
      <c r="BP802" s="1848"/>
      <c r="BQ802" s="1848"/>
      <c r="BR802" s="1848"/>
      <c r="BS802" s="1848"/>
      <c r="BT802" s="1848"/>
      <c r="BU802" s="1848"/>
      <c r="BV802" s="1848"/>
      <c r="BW802" s="1848"/>
      <c r="BX802" s="1848"/>
      <c r="BY802" s="1848"/>
      <c r="BZ802" s="1848"/>
      <c r="CA802" s="1848"/>
      <c r="CB802" s="1848"/>
      <c r="CC802" s="1848"/>
      <c r="CD802" s="1848"/>
      <c r="CE802" s="1848"/>
      <c r="CF802" s="1848"/>
      <c r="CG802" s="1848"/>
      <c r="CH802" s="1848"/>
      <c r="CJ802" s="1848"/>
      <c r="CK802" s="1848"/>
      <c r="CL802" s="1848"/>
      <c r="CM802" s="1848"/>
      <c r="CN802" s="1848"/>
      <c r="CO802" s="1848"/>
      <c r="CP802" s="1848"/>
      <c r="CQ802" s="1848"/>
    </row>
    <row r="803" spans="2:95">
      <c r="B803" s="1"/>
      <c r="C803" s="1848"/>
      <c r="D803" s="1"/>
      <c r="E803" s="1"/>
      <c r="F803" s="1848"/>
      <c r="G803" s="1"/>
      <c r="H803" s="1848"/>
      <c r="I803" s="1848"/>
      <c r="J803" s="1"/>
      <c r="K803" s="1848"/>
      <c r="L803" s="1848"/>
      <c r="M803" s="1848"/>
      <c r="N803" s="1848"/>
      <c r="O803" s="1848"/>
      <c r="P803" s="1848"/>
      <c r="Q803" s="1848"/>
      <c r="R803" s="1848"/>
      <c r="S803" s="1848"/>
      <c r="T803" s="1848"/>
      <c r="U803" s="1848"/>
      <c r="V803" s="1848"/>
      <c r="W803" s="1848"/>
      <c r="X803" s="1848"/>
      <c r="Y803" s="1848"/>
      <c r="Z803" s="1848"/>
      <c r="AA803" s="1848"/>
      <c r="AB803" s="1848"/>
      <c r="AC803" s="1848"/>
      <c r="AD803" s="1848"/>
      <c r="AE803" s="1848"/>
      <c r="AF803" s="1848"/>
      <c r="AG803" s="1848"/>
      <c r="AH803" s="1848"/>
      <c r="AI803" s="1848"/>
      <c r="AJ803" s="1848"/>
      <c r="AK803" s="1848"/>
      <c r="AL803" s="1848"/>
      <c r="AM803" s="1848"/>
      <c r="AN803" s="1848"/>
      <c r="AO803" s="1848"/>
      <c r="AP803" s="1848"/>
      <c r="AQ803" s="1848"/>
      <c r="AR803" s="1848"/>
      <c r="AS803" s="1848"/>
      <c r="AT803" s="1848"/>
      <c r="AU803" s="1848"/>
      <c r="AV803" s="1848"/>
      <c r="AW803" s="1848"/>
      <c r="AX803" s="1848"/>
      <c r="AY803" s="1848"/>
      <c r="AZ803" s="1848"/>
      <c r="BA803" s="1848"/>
      <c r="BB803" s="1848"/>
      <c r="BC803" s="1848"/>
      <c r="BD803" s="1848"/>
      <c r="BE803" s="1848"/>
      <c r="BF803" s="1848"/>
      <c r="BG803" s="1848"/>
      <c r="BH803" s="1848"/>
      <c r="BI803" s="1848"/>
      <c r="BJ803" s="1848"/>
      <c r="BK803" s="1848"/>
      <c r="BL803" s="1848"/>
      <c r="BM803" s="1848"/>
      <c r="BN803" s="1848"/>
      <c r="BO803" s="1848"/>
      <c r="BP803" s="1848"/>
      <c r="BQ803" s="1848"/>
      <c r="BR803" s="1848"/>
      <c r="BS803" s="1848"/>
      <c r="BT803" s="1848"/>
      <c r="BU803" s="1848"/>
      <c r="BV803" s="1848"/>
      <c r="BW803" s="1848"/>
      <c r="BX803" s="1848"/>
      <c r="BY803" s="1848"/>
      <c r="BZ803" s="1848"/>
      <c r="CA803" s="1848"/>
      <c r="CB803" s="1848"/>
      <c r="CC803" s="1848"/>
      <c r="CD803" s="1848"/>
      <c r="CE803" s="1848"/>
      <c r="CF803" s="1848"/>
      <c r="CG803" s="1848"/>
      <c r="CH803" s="1848"/>
      <c r="CJ803" s="1848"/>
      <c r="CK803" s="1848"/>
      <c r="CL803" s="1848"/>
      <c r="CM803" s="1848"/>
      <c r="CN803" s="1848"/>
      <c r="CO803" s="1848"/>
      <c r="CP803" s="1848"/>
      <c r="CQ803" s="1848"/>
    </row>
    <row r="804" spans="2:95">
      <c r="B804" s="1"/>
      <c r="C804" s="1848"/>
      <c r="D804" s="1"/>
      <c r="E804" s="1"/>
      <c r="F804" s="1848"/>
      <c r="G804" s="1"/>
      <c r="H804" s="1848"/>
      <c r="I804" s="1848"/>
      <c r="J804" s="1"/>
      <c r="K804" s="1848"/>
      <c r="L804" s="1848"/>
      <c r="M804" s="1848"/>
      <c r="N804" s="1848"/>
      <c r="O804" s="1848"/>
      <c r="P804" s="1848"/>
      <c r="Q804" s="1848"/>
      <c r="R804" s="1848"/>
      <c r="S804" s="1848"/>
      <c r="T804" s="1848"/>
      <c r="U804" s="1848"/>
      <c r="V804" s="1848"/>
      <c r="W804" s="1848"/>
      <c r="X804" s="1848"/>
      <c r="Y804" s="1848"/>
      <c r="Z804" s="1848"/>
      <c r="AA804" s="1848"/>
      <c r="AB804" s="1848"/>
      <c r="AC804" s="1848"/>
      <c r="AD804" s="1848"/>
      <c r="AE804" s="1848"/>
      <c r="AF804" s="1848"/>
      <c r="AG804" s="1848"/>
      <c r="AH804" s="1848"/>
      <c r="AI804" s="1848"/>
      <c r="AJ804" s="1848"/>
      <c r="AK804" s="1848"/>
      <c r="AL804" s="1848"/>
      <c r="AM804" s="1848"/>
      <c r="AN804" s="1848"/>
      <c r="AO804" s="1848"/>
      <c r="AP804" s="1848"/>
      <c r="AQ804" s="1848"/>
      <c r="AR804" s="1848"/>
      <c r="AS804" s="1848"/>
      <c r="AT804" s="1848"/>
      <c r="AU804" s="1848"/>
      <c r="AV804" s="1848"/>
      <c r="AW804" s="1848"/>
      <c r="AX804" s="1848"/>
      <c r="AY804" s="1848"/>
      <c r="AZ804" s="1848"/>
      <c r="BA804" s="1848"/>
      <c r="BB804" s="1848"/>
      <c r="BC804" s="1848"/>
      <c r="BD804" s="1848"/>
      <c r="BE804" s="1848"/>
      <c r="BF804" s="1848"/>
      <c r="BG804" s="1848"/>
      <c r="BH804" s="1848"/>
      <c r="BI804" s="1848"/>
      <c r="BJ804" s="1848"/>
      <c r="BK804" s="1848"/>
      <c r="BL804" s="1848"/>
      <c r="BM804" s="1848"/>
      <c r="BN804" s="1848"/>
      <c r="BO804" s="1848"/>
      <c r="BP804" s="1848"/>
      <c r="BQ804" s="1848"/>
      <c r="BR804" s="1848"/>
      <c r="BS804" s="1848"/>
      <c r="BT804" s="1848"/>
      <c r="BU804" s="1848"/>
      <c r="BV804" s="1848"/>
      <c r="BW804" s="1848"/>
      <c r="BX804" s="1848"/>
      <c r="BY804" s="1848"/>
      <c r="BZ804" s="1848"/>
      <c r="CA804" s="1848"/>
      <c r="CB804" s="1848"/>
      <c r="CC804" s="1848"/>
      <c r="CD804" s="1848"/>
      <c r="CE804" s="1848"/>
      <c r="CF804" s="1848"/>
      <c r="CG804" s="1848"/>
      <c r="CH804" s="1848"/>
      <c r="CJ804" s="1848"/>
      <c r="CK804" s="1848"/>
      <c r="CL804" s="1848"/>
      <c r="CM804" s="1848"/>
      <c r="CN804" s="1848"/>
      <c r="CO804" s="1848"/>
      <c r="CP804" s="1848"/>
      <c r="CQ804" s="1848"/>
    </row>
    <row r="805" spans="2:95">
      <c r="B805" s="1"/>
      <c r="C805" s="1848"/>
      <c r="D805" s="1"/>
      <c r="E805" s="1"/>
      <c r="F805" s="1848"/>
      <c r="G805" s="1"/>
      <c r="H805" s="1848"/>
      <c r="I805" s="1848"/>
      <c r="J805" s="1"/>
      <c r="K805" s="1848"/>
      <c r="L805" s="1848"/>
      <c r="M805" s="1848"/>
      <c r="N805" s="1848"/>
      <c r="O805" s="1848"/>
      <c r="P805" s="1848"/>
      <c r="Q805" s="1848"/>
      <c r="R805" s="1848"/>
      <c r="S805" s="1848"/>
      <c r="T805" s="1848"/>
      <c r="U805" s="1848"/>
      <c r="V805" s="1848"/>
      <c r="W805" s="1848"/>
      <c r="X805" s="1848"/>
      <c r="Y805" s="1848"/>
      <c r="Z805" s="1848"/>
      <c r="AA805" s="1848"/>
      <c r="AB805" s="1848"/>
      <c r="AC805" s="1848"/>
      <c r="AD805" s="1848"/>
      <c r="AE805" s="1848"/>
      <c r="AF805" s="1848"/>
      <c r="AG805" s="1848"/>
      <c r="AH805" s="1848"/>
      <c r="AI805" s="1848"/>
      <c r="AJ805" s="1848"/>
      <c r="AK805" s="1848"/>
      <c r="AL805" s="1848"/>
      <c r="AM805" s="1848"/>
      <c r="AN805" s="1848"/>
      <c r="AO805" s="1848"/>
      <c r="AP805" s="1848"/>
      <c r="AQ805" s="1848"/>
      <c r="AR805" s="1848"/>
      <c r="AS805" s="1848"/>
      <c r="AT805" s="1848"/>
      <c r="AU805" s="1848"/>
      <c r="AV805" s="1848"/>
      <c r="AW805" s="1848"/>
      <c r="AX805" s="1848"/>
      <c r="AY805" s="1848"/>
      <c r="AZ805" s="1848"/>
      <c r="BA805" s="1848"/>
      <c r="BB805" s="1848"/>
      <c r="BC805" s="1848"/>
      <c r="BD805" s="1848"/>
      <c r="BE805" s="1848"/>
      <c r="BF805" s="1848"/>
      <c r="BG805" s="1848"/>
      <c r="BH805" s="1848"/>
      <c r="BI805" s="1848"/>
      <c r="BJ805" s="1848"/>
      <c r="BK805" s="1848"/>
      <c r="BL805" s="1848"/>
      <c r="BM805" s="1848"/>
      <c r="BN805" s="1848"/>
      <c r="BO805" s="1848"/>
      <c r="BP805" s="1848"/>
      <c r="BQ805" s="1848"/>
      <c r="BR805" s="1848"/>
      <c r="BS805" s="1848"/>
      <c r="BT805" s="1848"/>
      <c r="BU805" s="1848"/>
      <c r="BV805" s="1848"/>
      <c r="BW805" s="1848"/>
      <c r="BX805" s="1848"/>
      <c r="BY805" s="1848"/>
      <c r="BZ805" s="1848"/>
      <c r="CA805" s="1848"/>
      <c r="CB805" s="1848"/>
      <c r="CC805" s="1848"/>
      <c r="CD805" s="1848"/>
      <c r="CE805" s="1848"/>
      <c r="CF805" s="1848"/>
      <c r="CG805" s="1848"/>
      <c r="CH805" s="1848"/>
      <c r="CJ805" s="1848"/>
      <c r="CK805" s="1848"/>
      <c r="CL805" s="1848"/>
      <c r="CM805" s="1848"/>
      <c r="CN805" s="1848"/>
      <c r="CO805" s="1848"/>
      <c r="CP805" s="1848"/>
      <c r="CQ805" s="1848"/>
    </row>
    <row r="806" spans="2:95">
      <c r="B806" s="1"/>
      <c r="C806" s="1848"/>
      <c r="D806" s="1"/>
      <c r="E806" s="1"/>
      <c r="F806" s="1848"/>
      <c r="G806" s="1"/>
      <c r="H806" s="1848"/>
      <c r="I806" s="1848"/>
      <c r="J806" s="1"/>
      <c r="K806" s="1848"/>
      <c r="L806" s="1848"/>
      <c r="M806" s="1848"/>
      <c r="N806" s="1848"/>
      <c r="O806" s="1848"/>
      <c r="P806" s="1848"/>
      <c r="Q806" s="1848"/>
      <c r="R806" s="1848"/>
      <c r="S806" s="1848"/>
      <c r="T806" s="1848"/>
      <c r="U806" s="1848"/>
      <c r="V806" s="1848"/>
      <c r="W806" s="1848"/>
      <c r="X806" s="1848"/>
      <c r="Y806" s="1848"/>
      <c r="Z806" s="1848"/>
      <c r="AA806" s="1848"/>
      <c r="AB806" s="1848"/>
      <c r="AC806" s="1848"/>
      <c r="AD806" s="1848"/>
      <c r="AE806" s="1848"/>
      <c r="AF806" s="1848"/>
      <c r="AG806" s="1848"/>
      <c r="AH806" s="1848"/>
      <c r="AI806" s="1848"/>
      <c r="AJ806" s="1848"/>
      <c r="AK806" s="1848"/>
      <c r="AL806" s="1848"/>
      <c r="AM806" s="1848"/>
      <c r="AN806" s="1848"/>
      <c r="AO806" s="1848"/>
      <c r="AP806" s="1848"/>
      <c r="AQ806" s="1848"/>
      <c r="AR806" s="1848"/>
      <c r="AS806" s="1848"/>
      <c r="AT806" s="1848"/>
      <c r="AU806" s="1848"/>
      <c r="AV806" s="1848"/>
      <c r="AW806" s="1848"/>
      <c r="AX806" s="1848"/>
      <c r="AY806" s="1848"/>
      <c r="AZ806" s="1848"/>
      <c r="BA806" s="1848"/>
      <c r="BB806" s="1848"/>
      <c r="BC806" s="1848"/>
      <c r="BD806" s="1848"/>
      <c r="BE806" s="1848"/>
      <c r="BF806" s="1848"/>
      <c r="BG806" s="1848"/>
      <c r="BH806" s="1848"/>
      <c r="BI806" s="1848"/>
      <c r="BJ806" s="1848"/>
      <c r="BK806" s="1848"/>
      <c r="BL806" s="1848"/>
      <c r="BM806" s="1848"/>
      <c r="BN806" s="1848"/>
      <c r="BO806" s="1848"/>
      <c r="BP806" s="1848"/>
      <c r="BQ806" s="1848"/>
      <c r="BR806" s="1848"/>
      <c r="BS806" s="1848"/>
      <c r="BT806" s="1848"/>
      <c r="BU806" s="1848"/>
      <c r="BV806" s="1848"/>
      <c r="BW806" s="1848"/>
      <c r="BX806" s="1848"/>
      <c r="BY806" s="1848"/>
      <c r="BZ806" s="1848"/>
      <c r="CA806" s="1848"/>
      <c r="CB806" s="1848"/>
      <c r="CC806" s="1848"/>
      <c r="CD806" s="1848"/>
      <c r="CE806" s="1848"/>
      <c r="CF806" s="1848"/>
      <c r="CG806" s="1848"/>
      <c r="CH806" s="1848"/>
      <c r="CJ806" s="1848"/>
      <c r="CK806" s="1848"/>
      <c r="CL806" s="1848"/>
      <c r="CM806" s="1848"/>
      <c r="CN806" s="1848"/>
      <c r="CO806" s="1848"/>
      <c r="CP806" s="1848"/>
      <c r="CQ806" s="1848"/>
    </row>
    <row r="807" spans="2:95">
      <c r="B807" s="1"/>
      <c r="C807" s="1848"/>
      <c r="D807" s="1"/>
      <c r="E807" s="1"/>
      <c r="F807" s="1848"/>
      <c r="G807" s="1"/>
      <c r="H807" s="1848"/>
      <c r="I807" s="1848"/>
      <c r="J807" s="1"/>
      <c r="K807" s="1848"/>
      <c r="L807" s="1848"/>
      <c r="M807" s="1848"/>
      <c r="N807" s="1848"/>
      <c r="O807" s="1848"/>
      <c r="P807" s="1848"/>
      <c r="Q807" s="1848"/>
      <c r="R807" s="1848"/>
      <c r="S807" s="1848"/>
      <c r="T807" s="1848"/>
      <c r="U807" s="1848"/>
      <c r="V807" s="1848"/>
      <c r="W807" s="1848"/>
      <c r="X807" s="1848"/>
      <c r="Y807" s="1848"/>
      <c r="Z807" s="1848"/>
      <c r="AA807" s="1848"/>
      <c r="AB807" s="1848"/>
      <c r="AC807" s="1848"/>
      <c r="AD807" s="1848"/>
      <c r="AE807" s="1848"/>
      <c r="AF807" s="1848"/>
      <c r="AG807" s="1848"/>
      <c r="AH807" s="1848"/>
      <c r="AI807" s="1848"/>
      <c r="AJ807" s="1848"/>
      <c r="AK807" s="1848"/>
      <c r="AL807" s="1848"/>
      <c r="AM807" s="1848"/>
      <c r="AN807" s="1848"/>
      <c r="AO807" s="1848"/>
      <c r="AP807" s="1848"/>
      <c r="AQ807" s="1848"/>
      <c r="AR807" s="1848"/>
      <c r="AS807" s="1848"/>
      <c r="AT807" s="1848"/>
      <c r="AU807" s="1848"/>
      <c r="AV807" s="1848"/>
      <c r="AW807" s="1848"/>
      <c r="AX807" s="1848"/>
      <c r="AY807" s="1848"/>
      <c r="AZ807" s="1848"/>
      <c r="BA807" s="1848"/>
      <c r="BB807" s="1848"/>
      <c r="BC807" s="1848"/>
      <c r="BD807" s="1848"/>
      <c r="BE807" s="1848"/>
      <c r="BF807" s="1848"/>
      <c r="BG807" s="1848"/>
      <c r="BH807" s="1848"/>
      <c r="BI807" s="1848"/>
      <c r="BJ807" s="1848"/>
      <c r="BK807" s="1848"/>
      <c r="BL807" s="1848"/>
      <c r="BM807" s="1848"/>
      <c r="BN807" s="1848"/>
      <c r="BO807" s="1848"/>
      <c r="BP807" s="1848"/>
      <c r="BQ807" s="1848"/>
      <c r="BR807" s="1848"/>
      <c r="BS807" s="1848"/>
      <c r="BT807" s="1848"/>
      <c r="BU807" s="1848"/>
      <c r="BV807" s="1848"/>
      <c r="BW807" s="1848"/>
      <c r="BX807" s="1848"/>
      <c r="BY807" s="1848"/>
      <c r="BZ807" s="1848"/>
      <c r="CA807" s="1848"/>
      <c r="CB807" s="1848"/>
      <c r="CC807" s="1848"/>
      <c r="CD807" s="1848"/>
      <c r="CE807" s="1848"/>
      <c r="CF807" s="1848"/>
      <c r="CG807" s="1848"/>
      <c r="CH807" s="1848"/>
      <c r="CJ807" s="1848"/>
      <c r="CK807" s="1848"/>
      <c r="CL807" s="1848"/>
      <c r="CM807" s="1848"/>
      <c r="CN807" s="1848"/>
      <c r="CO807" s="1848"/>
      <c r="CP807" s="1848"/>
      <c r="CQ807" s="1848"/>
    </row>
    <row r="808" spans="2:95">
      <c r="B808" s="1"/>
      <c r="C808" s="1848"/>
      <c r="D808" s="1"/>
      <c r="E808" s="1"/>
      <c r="F808" s="1848"/>
      <c r="G808" s="1"/>
      <c r="H808" s="1848"/>
      <c r="I808" s="1848"/>
      <c r="J808" s="1"/>
      <c r="K808" s="1848"/>
      <c r="L808" s="1848"/>
      <c r="M808" s="1848"/>
      <c r="N808" s="1848"/>
      <c r="O808" s="1848"/>
      <c r="P808" s="1848"/>
      <c r="Q808" s="1848"/>
      <c r="R808" s="1848"/>
      <c r="S808" s="1848"/>
      <c r="T808" s="1848"/>
      <c r="U808" s="1848"/>
      <c r="V808" s="1848"/>
      <c r="W808" s="1848"/>
      <c r="X808" s="1848"/>
      <c r="Y808" s="1848"/>
      <c r="Z808" s="1848"/>
      <c r="AA808" s="1848"/>
      <c r="AB808" s="1848"/>
      <c r="AC808" s="1848"/>
      <c r="AD808" s="1848"/>
      <c r="AE808" s="1848"/>
      <c r="AF808" s="1848"/>
      <c r="AG808" s="1848"/>
      <c r="AH808" s="1848"/>
      <c r="AI808" s="1848"/>
      <c r="AJ808" s="1848"/>
      <c r="AK808" s="1848"/>
      <c r="AL808" s="1848"/>
      <c r="AM808" s="1848"/>
      <c r="AN808" s="1848"/>
      <c r="AO808" s="1848"/>
      <c r="AP808" s="1848"/>
      <c r="AQ808" s="1848"/>
      <c r="AR808" s="1848"/>
      <c r="AS808" s="1848"/>
      <c r="AT808" s="1848"/>
      <c r="AU808" s="1848"/>
      <c r="AV808" s="1848"/>
      <c r="AW808" s="1848"/>
      <c r="AX808" s="1848"/>
      <c r="AY808" s="1848"/>
      <c r="AZ808" s="1848"/>
      <c r="BA808" s="1848"/>
      <c r="BB808" s="1848"/>
      <c r="BC808" s="1848"/>
      <c r="BD808" s="1848"/>
      <c r="BE808" s="1848"/>
      <c r="BF808" s="1848"/>
      <c r="BG808" s="1848"/>
      <c r="BH808" s="1848"/>
      <c r="BI808" s="1848"/>
      <c r="BJ808" s="1848"/>
      <c r="BK808" s="1848"/>
      <c r="BL808" s="1848"/>
      <c r="BM808" s="1848"/>
      <c r="BN808" s="1848"/>
      <c r="BO808" s="1848"/>
      <c r="BP808" s="1848"/>
      <c r="BQ808" s="1848"/>
      <c r="BR808" s="1848"/>
      <c r="BS808" s="1848"/>
      <c r="BT808" s="1848"/>
      <c r="BU808" s="1848"/>
      <c r="BV808" s="1848"/>
      <c r="BW808" s="1848"/>
      <c r="BX808" s="1848"/>
      <c r="BY808" s="1848"/>
      <c r="BZ808" s="1848"/>
      <c r="CA808" s="1848"/>
      <c r="CB808" s="1848"/>
      <c r="CC808" s="1848"/>
      <c r="CD808" s="1848"/>
      <c r="CE808" s="1848"/>
      <c r="CF808" s="1848"/>
      <c r="CG808" s="1848"/>
      <c r="CH808" s="1848"/>
      <c r="CJ808" s="1848"/>
      <c r="CK808" s="1848"/>
      <c r="CL808" s="1848"/>
      <c r="CM808" s="1848"/>
      <c r="CN808" s="1848"/>
      <c r="CO808" s="1848"/>
      <c r="CP808" s="1848"/>
      <c r="CQ808" s="1848"/>
    </row>
    <row r="809" spans="2:95">
      <c r="B809" s="1"/>
      <c r="C809" s="1848"/>
      <c r="D809" s="1"/>
      <c r="E809" s="1"/>
      <c r="F809" s="1848"/>
      <c r="G809" s="1"/>
      <c r="H809" s="1848"/>
      <c r="I809" s="1848"/>
      <c r="J809" s="1"/>
      <c r="K809" s="1848"/>
      <c r="L809" s="1848"/>
      <c r="M809" s="1848"/>
      <c r="N809" s="1848"/>
      <c r="O809" s="1848"/>
      <c r="P809" s="1848"/>
      <c r="Q809" s="1848"/>
      <c r="R809" s="1848"/>
      <c r="S809" s="1848"/>
      <c r="T809" s="1848"/>
      <c r="U809" s="1848"/>
      <c r="V809" s="1848"/>
      <c r="W809" s="1848"/>
      <c r="X809" s="1848"/>
      <c r="Y809" s="1848"/>
      <c r="Z809" s="1848"/>
      <c r="AA809" s="1848"/>
      <c r="AB809" s="1848"/>
      <c r="AC809" s="1848"/>
      <c r="AD809" s="1848"/>
      <c r="AE809" s="1848"/>
      <c r="AF809" s="1848"/>
      <c r="AG809" s="1848"/>
      <c r="AH809" s="1848"/>
      <c r="AI809" s="1848"/>
      <c r="AJ809" s="1848"/>
      <c r="AK809" s="1848"/>
      <c r="AL809" s="1848"/>
      <c r="AM809" s="1848"/>
      <c r="AN809" s="1848"/>
      <c r="AO809" s="1848"/>
      <c r="AP809" s="1848"/>
      <c r="AQ809" s="1848"/>
      <c r="AR809" s="1848"/>
      <c r="AS809" s="1848"/>
      <c r="AT809" s="1848"/>
      <c r="AU809" s="1848"/>
      <c r="AV809" s="1848"/>
      <c r="AW809" s="1848"/>
      <c r="AX809" s="1848"/>
      <c r="AY809" s="1848"/>
      <c r="AZ809" s="1848"/>
      <c r="BA809" s="1848"/>
      <c r="BB809" s="1848"/>
      <c r="BC809" s="1848"/>
      <c r="BD809" s="1848"/>
      <c r="BE809" s="1848"/>
      <c r="BF809" s="1848"/>
      <c r="BG809" s="1848"/>
      <c r="BH809" s="1848"/>
      <c r="BI809" s="1848"/>
      <c r="BJ809" s="1848"/>
      <c r="BK809" s="1848"/>
      <c r="BL809" s="1848"/>
      <c r="BM809" s="1848"/>
      <c r="BN809" s="1848"/>
      <c r="BO809" s="1848"/>
      <c r="BP809" s="1848"/>
      <c r="BQ809" s="1848"/>
      <c r="BR809" s="1848"/>
      <c r="BS809" s="1848"/>
      <c r="BT809" s="1848"/>
      <c r="BU809" s="1848"/>
      <c r="BV809" s="1848"/>
      <c r="BW809" s="1848"/>
      <c r="BX809" s="1848"/>
      <c r="BY809" s="1848"/>
      <c r="BZ809" s="1848"/>
      <c r="CA809" s="1848"/>
      <c r="CB809" s="1848"/>
      <c r="CC809" s="1848"/>
      <c r="CD809" s="1848"/>
      <c r="CE809" s="1848"/>
      <c r="CF809" s="1848"/>
      <c r="CG809" s="1848"/>
      <c r="CH809" s="1848"/>
      <c r="CJ809" s="1848"/>
      <c r="CK809" s="1848"/>
      <c r="CL809" s="1848"/>
      <c r="CM809" s="1848"/>
      <c r="CN809" s="1848"/>
      <c r="CO809" s="1848"/>
      <c r="CP809" s="1848"/>
      <c r="CQ809" s="1848"/>
    </row>
    <row r="810" spans="2:95">
      <c r="B810" s="1"/>
      <c r="C810" s="1848"/>
      <c r="D810" s="1"/>
      <c r="E810" s="1"/>
      <c r="F810" s="1848"/>
      <c r="G810" s="1"/>
      <c r="H810" s="1848"/>
      <c r="I810" s="1848"/>
      <c r="J810" s="1"/>
      <c r="K810" s="1848"/>
      <c r="L810" s="1848"/>
      <c r="M810" s="1848"/>
      <c r="N810" s="1848"/>
      <c r="O810" s="1848"/>
      <c r="P810" s="1848"/>
      <c r="Q810" s="1848"/>
      <c r="R810" s="1848"/>
      <c r="S810" s="1848"/>
      <c r="T810" s="1848"/>
      <c r="U810" s="1848"/>
      <c r="V810" s="1848"/>
      <c r="W810" s="1848"/>
      <c r="X810" s="1848"/>
      <c r="Y810" s="1848"/>
      <c r="Z810" s="1848"/>
      <c r="AA810" s="1848"/>
      <c r="AB810" s="1848"/>
      <c r="AC810" s="1848"/>
      <c r="AD810" s="1848"/>
      <c r="AE810" s="1848"/>
      <c r="AF810" s="1848"/>
      <c r="AG810" s="1848"/>
      <c r="AH810" s="1848"/>
      <c r="AI810" s="1848"/>
      <c r="AJ810" s="1848"/>
      <c r="AK810" s="1848"/>
      <c r="AL810" s="1848"/>
      <c r="AM810" s="1848"/>
      <c r="AN810" s="1848"/>
      <c r="AO810" s="1848"/>
      <c r="AP810" s="1848"/>
      <c r="AQ810" s="1848"/>
      <c r="AR810" s="1848"/>
      <c r="AS810" s="1848"/>
      <c r="AT810" s="1848"/>
      <c r="AU810" s="1848"/>
      <c r="AV810" s="1848"/>
      <c r="AW810" s="1848"/>
      <c r="AX810" s="1848"/>
      <c r="AY810" s="1848"/>
      <c r="AZ810" s="1848"/>
      <c r="BA810" s="1848"/>
      <c r="BB810" s="1848"/>
      <c r="BC810" s="1848"/>
      <c r="BD810" s="1848"/>
      <c r="BE810" s="1848"/>
      <c r="BF810" s="1848"/>
      <c r="BG810" s="1848"/>
      <c r="BH810" s="1848"/>
      <c r="BI810" s="1848"/>
      <c r="BJ810" s="1848"/>
      <c r="BK810" s="1848"/>
      <c r="BL810" s="1848"/>
      <c r="BM810" s="1848"/>
      <c r="BN810" s="1848"/>
      <c r="BO810" s="1848"/>
      <c r="BP810" s="1848"/>
      <c r="BQ810" s="1848"/>
      <c r="BR810" s="1848"/>
      <c r="BS810" s="1848"/>
      <c r="BT810" s="1848"/>
      <c r="BU810" s="1848"/>
      <c r="BV810" s="1848"/>
      <c r="BW810" s="1848"/>
      <c r="BX810" s="1848"/>
      <c r="BY810" s="1848"/>
      <c r="BZ810" s="1848"/>
      <c r="CA810" s="1848"/>
      <c r="CB810" s="1848"/>
      <c r="CC810" s="1848"/>
      <c r="CD810" s="1848"/>
      <c r="CE810" s="1848"/>
      <c r="CF810" s="1848"/>
      <c r="CG810" s="1848"/>
      <c r="CH810" s="1848"/>
      <c r="CJ810" s="1848"/>
      <c r="CK810" s="1848"/>
      <c r="CL810" s="1848"/>
      <c r="CM810" s="1848"/>
      <c r="CN810" s="1848"/>
      <c r="CO810" s="1848"/>
      <c r="CP810" s="1848"/>
      <c r="CQ810" s="1848"/>
    </row>
    <row r="811" spans="2:95">
      <c r="B811" s="1"/>
      <c r="C811" s="1848"/>
      <c r="D811" s="1"/>
      <c r="E811" s="1"/>
      <c r="F811" s="1848"/>
      <c r="G811" s="1"/>
      <c r="H811" s="1848"/>
      <c r="I811" s="1848"/>
      <c r="J811" s="1"/>
      <c r="K811" s="1848"/>
      <c r="L811" s="1848"/>
      <c r="M811" s="1848"/>
      <c r="N811" s="1848"/>
      <c r="O811" s="1848"/>
      <c r="P811" s="1848"/>
      <c r="Q811" s="1848"/>
      <c r="R811" s="1848"/>
      <c r="S811" s="1848"/>
      <c r="T811" s="1848"/>
      <c r="U811" s="1848"/>
      <c r="V811" s="1848"/>
      <c r="W811" s="1848"/>
      <c r="X811" s="1848"/>
      <c r="Y811" s="1848"/>
      <c r="Z811" s="1848"/>
      <c r="AA811" s="1848"/>
      <c r="AB811" s="1848"/>
      <c r="AC811" s="1848"/>
      <c r="AD811" s="1848"/>
      <c r="AE811" s="1848"/>
      <c r="AF811" s="1848"/>
      <c r="AG811" s="1848"/>
      <c r="AH811" s="1848"/>
      <c r="AI811" s="1848"/>
      <c r="AJ811" s="1848"/>
      <c r="AK811" s="1848"/>
      <c r="AL811" s="1848"/>
      <c r="AM811" s="1848"/>
      <c r="AN811" s="1848"/>
      <c r="AO811" s="1848"/>
      <c r="AP811" s="1848"/>
      <c r="AQ811" s="1848"/>
      <c r="AR811" s="1848"/>
      <c r="AS811" s="1848"/>
      <c r="AT811" s="1848"/>
      <c r="AU811" s="1848"/>
      <c r="AV811" s="1848"/>
      <c r="AW811" s="1848"/>
      <c r="AX811" s="1848"/>
      <c r="AY811" s="1848"/>
      <c r="AZ811" s="1848"/>
      <c r="BA811" s="1848"/>
      <c r="BB811" s="1848"/>
      <c r="BC811" s="1848"/>
      <c r="BD811" s="1848"/>
      <c r="BE811" s="1848"/>
      <c r="BF811" s="1848"/>
      <c r="BG811" s="1848"/>
      <c r="BH811" s="1848"/>
      <c r="BI811" s="1848"/>
      <c r="BJ811" s="1848"/>
      <c r="BK811" s="1848"/>
      <c r="BL811" s="1848"/>
      <c r="BM811" s="1848"/>
      <c r="BN811" s="1848"/>
      <c r="BO811" s="1848"/>
      <c r="BP811" s="1848"/>
      <c r="BQ811" s="1848"/>
      <c r="BR811" s="1848"/>
      <c r="BS811" s="1848"/>
      <c r="BT811" s="1848"/>
      <c r="BU811" s="1848"/>
      <c r="BV811" s="1848"/>
      <c r="BW811" s="1848"/>
      <c r="BX811" s="1848"/>
      <c r="BY811" s="1848"/>
      <c r="BZ811" s="1848"/>
      <c r="CA811" s="1848"/>
      <c r="CB811" s="1848"/>
      <c r="CC811" s="1848"/>
      <c r="CD811" s="1848"/>
      <c r="CE811" s="1848"/>
      <c r="CF811" s="1848"/>
      <c r="CG811" s="1848"/>
      <c r="CH811" s="1848"/>
      <c r="CJ811" s="1848"/>
      <c r="CK811" s="1848"/>
      <c r="CL811" s="1848"/>
      <c r="CM811" s="1848"/>
      <c r="CN811" s="1848"/>
      <c r="CO811" s="1848"/>
      <c r="CP811" s="1848"/>
      <c r="CQ811" s="1848"/>
    </row>
    <row r="812" spans="2:95">
      <c r="B812" s="1"/>
      <c r="C812" s="1848"/>
      <c r="D812" s="1"/>
      <c r="E812" s="1"/>
      <c r="F812" s="1848"/>
      <c r="G812" s="1"/>
      <c r="H812" s="1848"/>
      <c r="I812" s="1848"/>
      <c r="J812" s="1"/>
      <c r="K812" s="1848"/>
      <c r="L812" s="1848"/>
      <c r="M812" s="1848"/>
      <c r="N812" s="1848"/>
      <c r="O812" s="1848"/>
      <c r="P812" s="1848"/>
      <c r="Q812" s="1848"/>
      <c r="R812" s="1848"/>
      <c r="S812" s="1848"/>
      <c r="T812" s="1848"/>
      <c r="U812" s="1848"/>
      <c r="V812" s="1848"/>
      <c r="W812" s="1848"/>
      <c r="X812" s="1848"/>
      <c r="Y812" s="1848"/>
      <c r="Z812" s="1848"/>
      <c r="AA812" s="1848"/>
      <c r="AB812" s="1848"/>
      <c r="AC812" s="1848"/>
      <c r="AD812" s="1848"/>
      <c r="AE812" s="1848"/>
      <c r="AF812" s="1848"/>
      <c r="AG812" s="1848"/>
      <c r="AH812" s="1848"/>
      <c r="AI812" s="1848"/>
      <c r="AJ812" s="1848"/>
      <c r="AK812" s="1848"/>
      <c r="AL812" s="1848"/>
      <c r="AM812" s="1848"/>
      <c r="AN812" s="1848"/>
      <c r="AO812" s="1848"/>
      <c r="AP812" s="1848"/>
      <c r="AQ812" s="1848"/>
      <c r="AR812" s="1848"/>
      <c r="AS812" s="1848"/>
      <c r="AT812" s="1848"/>
      <c r="AU812" s="1848"/>
      <c r="AV812" s="1848"/>
      <c r="AW812" s="1848"/>
      <c r="AX812" s="1848"/>
      <c r="AY812" s="1848"/>
      <c r="AZ812" s="1848"/>
      <c r="BA812" s="1848"/>
      <c r="BB812" s="1848"/>
      <c r="BC812" s="1848"/>
      <c r="BD812" s="1848"/>
      <c r="BE812" s="1848"/>
      <c r="BF812" s="1848"/>
      <c r="BG812" s="1848"/>
      <c r="BH812" s="1848"/>
      <c r="BI812" s="1848"/>
      <c r="BJ812" s="1848"/>
      <c r="BK812" s="1848"/>
      <c r="BL812" s="1848"/>
      <c r="BM812" s="1848"/>
      <c r="BN812" s="1848"/>
      <c r="BO812" s="1848"/>
      <c r="BP812" s="1848"/>
      <c r="BQ812" s="1848"/>
      <c r="BR812" s="1848"/>
      <c r="BS812" s="1848"/>
      <c r="BT812" s="1848"/>
      <c r="BU812" s="1848"/>
      <c r="BV812" s="1848"/>
      <c r="BW812" s="1848"/>
      <c r="BX812" s="1848"/>
      <c r="BY812" s="1848"/>
      <c r="BZ812" s="1848"/>
      <c r="CA812" s="1848"/>
      <c r="CB812" s="1848"/>
      <c r="CC812" s="1848"/>
      <c r="CD812" s="1848"/>
      <c r="CE812" s="1848"/>
      <c r="CF812" s="1848"/>
      <c r="CG812" s="1848"/>
      <c r="CH812" s="1848"/>
      <c r="CJ812" s="1848"/>
      <c r="CK812" s="1848"/>
      <c r="CL812" s="1848"/>
      <c r="CM812" s="1848"/>
      <c r="CN812" s="1848"/>
      <c r="CO812" s="1848"/>
      <c r="CP812" s="1848"/>
      <c r="CQ812" s="1848"/>
    </row>
    <row r="813" spans="2:95">
      <c r="B813" s="1"/>
      <c r="C813" s="1848"/>
      <c r="D813" s="1"/>
      <c r="E813" s="1"/>
      <c r="F813" s="1848"/>
      <c r="G813" s="1"/>
      <c r="H813" s="1848"/>
      <c r="I813" s="1848"/>
      <c r="J813" s="1"/>
      <c r="K813" s="1848"/>
      <c r="L813" s="1848"/>
      <c r="M813" s="1848"/>
      <c r="N813" s="1848"/>
      <c r="O813" s="1848"/>
      <c r="P813" s="1848"/>
      <c r="Q813" s="1848"/>
      <c r="R813" s="1848"/>
      <c r="S813" s="1848"/>
      <c r="T813" s="1848"/>
      <c r="U813" s="1848"/>
      <c r="V813" s="1848"/>
      <c r="W813" s="1848"/>
      <c r="X813" s="1848"/>
      <c r="Y813" s="1848"/>
      <c r="Z813" s="1848"/>
      <c r="AA813" s="1848"/>
      <c r="AB813" s="1848"/>
      <c r="AC813" s="1848"/>
      <c r="AD813" s="1848"/>
      <c r="AE813" s="1848"/>
      <c r="AF813" s="1848"/>
      <c r="AG813" s="1848"/>
      <c r="AH813" s="1848"/>
      <c r="AI813" s="1848"/>
      <c r="AJ813" s="1848"/>
      <c r="AK813" s="1848"/>
      <c r="AL813" s="1848"/>
      <c r="AM813" s="1848"/>
      <c r="AN813" s="1848"/>
      <c r="AO813" s="1848"/>
      <c r="AP813" s="1848"/>
      <c r="AQ813" s="1848"/>
      <c r="AR813" s="1848"/>
      <c r="AS813" s="1848"/>
      <c r="AT813" s="1848"/>
      <c r="AU813" s="1848"/>
      <c r="AV813" s="1848"/>
      <c r="AW813" s="1848"/>
      <c r="AX813" s="1848"/>
      <c r="AY813" s="1848"/>
      <c r="AZ813" s="1848"/>
      <c r="BA813" s="1848"/>
      <c r="BB813" s="1848"/>
      <c r="BC813" s="1848"/>
      <c r="BD813" s="1848"/>
      <c r="BE813" s="1848"/>
      <c r="BF813" s="1848"/>
      <c r="BG813" s="1848"/>
      <c r="BH813" s="1848"/>
      <c r="BI813" s="1848"/>
      <c r="BJ813" s="1848"/>
      <c r="BK813" s="1848"/>
      <c r="BL813" s="1848"/>
      <c r="BM813" s="1848"/>
      <c r="BN813" s="1848"/>
      <c r="BO813" s="1848"/>
      <c r="BP813" s="1848"/>
      <c r="BQ813" s="1848"/>
      <c r="BR813" s="1848"/>
      <c r="BS813" s="1848"/>
      <c r="BT813" s="1848"/>
      <c r="BU813" s="1848"/>
      <c r="BV813" s="1848"/>
      <c r="BW813" s="1848"/>
      <c r="BX813" s="1848"/>
      <c r="BY813" s="1848"/>
      <c r="BZ813" s="1848"/>
      <c r="CA813" s="1848"/>
      <c r="CB813" s="1848"/>
      <c r="CC813" s="1848"/>
      <c r="CD813" s="1848"/>
      <c r="CE813" s="1848"/>
      <c r="CF813" s="1848"/>
      <c r="CG813" s="1848"/>
      <c r="CH813" s="1848"/>
      <c r="CJ813" s="1848"/>
      <c r="CK813" s="1848"/>
      <c r="CL813" s="1848"/>
      <c r="CM813" s="1848"/>
      <c r="CN813" s="1848"/>
      <c r="CO813" s="1848"/>
      <c r="CP813" s="1848"/>
      <c r="CQ813" s="1848"/>
    </row>
    <row r="814" spans="2:95">
      <c r="B814" s="1"/>
      <c r="C814" s="1848"/>
      <c r="D814" s="1"/>
      <c r="E814" s="1"/>
      <c r="F814" s="1848"/>
      <c r="G814" s="1"/>
      <c r="H814" s="1848"/>
      <c r="I814" s="1848"/>
      <c r="J814" s="1"/>
      <c r="K814" s="1848"/>
      <c r="L814" s="1848"/>
      <c r="M814" s="1848"/>
      <c r="N814" s="1848"/>
      <c r="O814" s="1848"/>
      <c r="P814" s="1848"/>
      <c r="Q814" s="1848"/>
      <c r="R814" s="1848"/>
      <c r="S814" s="1848"/>
      <c r="T814" s="1848"/>
      <c r="U814" s="1848"/>
      <c r="V814" s="1848"/>
      <c r="W814" s="1848"/>
      <c r="X814" s="1848"/>
      <c r="Y814" s="1848"/>
      <c r="Z814" s="1848"/>
      <c r="AA814" s="1848"/>
      <c r="AB814" s="1848"/>
      <c r="AC814" s="1848"/>
      <c r="AD814" s="1848"/>
      <c r="AE814" s="1848"/>
      <c r="AF814" s="1848"/>
      <c r="AG814" s="1848"/>
      <c r="AH814" s="1848"/>
      <c r="AI814" s="1848"/>
      <c r="AJ814" s="1848"/>
      <c r="AK814" s="1848"/>
      <c r="AL814" s="1848"/>
      <c r="AM814" s="1848"/>
      <c r="AN814" s="1848"/>
      <c r="AO814" s="1848"/>
      <c r="AP814" s="1848"/>
      <c r="AQ814" s="1848"/>
      <c r="AR814" s="1848"/>
      <c r="AS814" s="1848"/>
      <c r="AT814" s="1848"/>
      <c r="AU814" s="1848"/>
      <c r="AV814" s="1848"/>
      <c r="AW814" s="1848"/>
      <c r="AX814" s="1848"/>
      <c r="AY814" s="1848"/>
      <c r="AZ814" s="1848"/>
      <c r="BA814" s="1848"/>
      <c r="BB814" s="1848"/>
      <c r="BC814" s="1848"/>
      <c r="BD814" s="1848"/>
      <c r="BE814" s="1848"/>
      <c r="BF814" s="1848"/>
      <c r="BG814" s="1848"/>
      <c r="BH814" s="1848"/>
      <c r="BI814" s="1848"/>
      <c r="BJ814" s="1848"/>
      <c r="BK814" s="1848"/>
      <c r="BL814" s="1848"/>
      <c r="BM814" s="1848"/>
      <c r="BN814" s="1848"/>
      <c r="BO814" s="1848"/>
      <c r="BP814" s="1848"/>
      <c r="BQ814" s="1848"/>
      <c r="BR814" s="1848"/>
      <c r="BS814" s="1848"/>
      <c r="BT814" s="1848"/>
      <c r="BU814" s="1848"/>
      <c r="BV814" s="1848"/>
      <c r="BW814" s="1848"/>
      <c r="BX814" s="1848"/>
      <c r="BY814" s="1848"/>
      <c r="BZ814" s="1848"/>
      <c r="CA814" s="1848"/>
      <c r="CB814" s="1848"/>
      <c r="CC814" s="1848"/>
      <c r="CD814" s="1848"/>
      <c r="CE814" s="1848"/>
      <c r="CF814" s="1848"/>
      <c r="CG814" s="1848"/>
      <c r="CH814" s="1848"/>
      <c r="CJ814" s="1848"/>
      <c r="CK814" s="1848"/>
      <c r="CL814" s="1848"/>
      <c r="CM814" s="1848"/>
      <c r="CN814" s="1848"/>
      <c r="CO814" s="1848"/>
      <c r="CP814" s="1848"/>
      <c r="CQ814" s="1848"/>
    </row>
    <row r="815" spans="2:95">
      <c r="B815" s="1"/>
      <c r="C815" s="1848"/>
      <c r="D815" s="1"/>
      <c r="E815" s="1"/>
      <c r="F815" s="1848"/>
      <c r="G815" s="1"/>
      <c r="H815" s="1848"/>
      <c r="I815" s="1848"/>
      <c r="J815" s="1"/>
      <c r="K815" s="1848"/>
      <c r="L815" s="1848"/>
      <c r="M815" s="1848"/>
      <c r="N815" s="1848"/>
      <c r="O815" s="1848"/>
      <c r="P815" s="1848"/>
      <c r="Q815" s="1848"/>
      <c r="R815" s="1848"/>
      <c r="S815" s="1848"/>
      <c r="T815" s="1848"/>
      <c r="U815" s="1848"/>
      <c r="V815" s="1848"/>
      <c r="W815" s="1848"/>
      <c r="X815" s="1848"/>
      <c r="Y815" s="1848"/>
      <c r="Z815" s="1848"/>
      <c r="AA815" s="1848"/>
      <c r="AB815" s="1848"/>
      <c r="AC815" s="1848"/>
      <c r="AD815" s="1848"/>
      <c r="AE815" s="1848"/>
      <c r="AF815" s="1848"/>
      <c r="AG815" s="1848"/>
      <c r="AH815" s="1848"/>
      <c r="AI815" s="1848"/>
      <c r="AJ815" s="1848"/>
      <c r="AK815" s="1848"/>
      <c r="AL815" s="1848"/>
      <c r="AM815" s="1848"/>
      <c r="AN815" s="1848"/>
      <c r="AO815" s="1848"/>
      <c r="AP815" s="1848"/>
      <c r="AQ815" s="1848"/>
      <c r="AR815" s="1848"/>
      <c r="AS815" s="1848"/>
      <c r="AT815" s="1848"/>
      <c r="AU815" s="1848"/>
      <c r="AV815" s="1848"/>
      <c r="AW815" s="1848"/>
      <c r="AX815" s="1848"/>
      <c r="AY815" s="1848"/>
      <c r="AZ815" s="1848"/>
      <c r="BA815" s="1848"/>
      <c r="BB815" s="1848"/>
      <c r="BC815" s="1848"/>
      <c r="BD815" s="1848"/>
      <c r="BE815" s="1848"/>
      <c r="BF815" s="1848"/>
      <c r="BG815" s="1848"/>
      <c r="BH815" s="1848"/>
      <c r="BI815" s="1848"/>
      <c r="BJ815" s="1848"/>
      <c r="BK815" s="1848"/>
      <c r="BL815" s="1848"/>
      <c r="BM815" s="1848"/>
      <c r="BN815" s="1848"/>
      <c r="BO815" s="1848"/>
      <c r="BP815" s="1848"/>
      <c r="BQ815" s="1848"/>
      <c r="BR815" s="1848"/>
      <c r="BS815" s="1848"/>
      <c r="BT815" s="1848"/>
      <c r="BU815" s="1848"/>
      <c r="BV815" s="1848"/>
      <c r="BW815" s="1848"/>
      <c r="BX815" s="1848"/>
      <c r="BY815" s="1848"/>
      <c r="BZ815" s="1848"/>
      <c r="CA815" s="1848"/>
      <c r="CB815" s="1848"/>
      <c r="CC815" s="1848"/>
      <c r="CD815" s="1848"/>
      <c r="CE815" s="1848"/>
      <c r="CF815" s="1848"/>
      <c r="CG815" s="1848"/>
      <c r="CH815" s="1848"/>
      <c r="CJ815" s="1848"/>
      <c r="CK815" s="1848"/>
      <c r="CL815" s="1848"/>
      <c r="CM815" s="1848"/>
      <c r="CN815" s="1848"/>
      <c r="CO815" s="1848"/>
      <c r="CP815" s="1848"/>
      <c r="CQ815" s="1848"/>
    </row>
    <row r="816" spans="2:95">
      <c r="B816" s="1"/>
      <c r="C816" s="1848"/>
      <c r="D816" s="1"/>
      <c r="E816" s="1"/>
      <c r="F816" s="1848"/>
      <c r="G816" s="1"/>
      <c r="H816" s="1848"/>
      <c r="I816" s="1848"/>
      <c r="J816" s="1"/>
      <c r="K816" s="1848"/>
      <c r="L816" s="1848"/>
      <c r="M816" s="1848"/>
      <c r="N816" s="1848"/>
      <c r="O816" s="1848"/>
      <c r="P816" s="1848"/>
      <c r="Q816" s="1848"/>
      <c r="R816" s="1848"/>
      <c r="S816" s="1848"/>
      <c r="T816" s="1848"/>
      <c r="U816" s="1848"/>
      <c r="V816" s="1848"/>
      <c r="W816" s="1848"/>
      <c r="X816" s="1848"/>
      <c r="Y816" s="1848"/>
      <c r="Z816" s="1848"/>
      <c r="AA816" s="1848"/>
      <c r="AB816" s="1848"/>
      <c r="AC816" s="1848"/>
      <c r="AD816" s="1848"/>
      <c r="AE816" s="1848"/>
      <c r="AF816" s="1848"/>
      <c r="AG816" s="1848"/>
      <c r="AH816" s="1848"/>
      <c r="AI816" s="1848"/>
      <c r="AJ816" s="1848"/>
      <c r="AK816" s="1848"/>
      <c r="AL816" s="1848"/>
      <c r="AM816" s="1848"/>
      <c r="AN816" s="1848"/>
      <c r="AO816" s="1848"/>
      <c r="AP816" s="1848"/>
      <c r="AQ816" s="1848"/>
      <c r="AR816" s="1848"/>
      <c r="AS816" s="1848"/>
      <c r="AT816" s="1848"/>
      <c r="AU816" s="1848"/>
      <c r="AV816" s="1848"/>
      <c r="AW816" s="1848"/>
      <c r="AX816" s="1848"/>
      <c r="AY816" s="1848"/>
      <c r="AZ816" s="1848"/>
      <c r="BA816" s="1848"/>
      <c r="BB816" s="1848"/>
      <c r="BC816" s="1848"/>
      <c r="BD816" s="1848"/>
      <c r="BE816" s="1848"/>
      <c r="BF816" s="1848"/>
      <c r="BG816" s="1848"/>
      <c r="BH816" s="1848"/>
      <c r="BI816" s="1848"/>
      <c r="BJ816" s="1848"/>
      <c r="BK816" s="1848"/>
      <c r="BL816" s="1848"/>
      <c r="BM816" s="1848"/>
      <c r="BN816" s="1848"/>
      <c r="BO816" s="1848"/>
      <c r="BP816" s="1848"/>
      <c r="BQ816" s="1848"/>
      <c r="BR816" s="1848"/>
      <c r="BS816" s="1848"/>
      <c r="BT816" s="1848"/>
      <c r="BU816" s="1848"/>
      <c r="BV816" s="1848"/>
      <c r="BW816" s="1848"/>
      <c r="BX816" s="1848"/>
      <c r="BY816" s="1848"/>
      <c r="BZ816" s="1848"/>
      <c r="CA816" s="1848"/>
      <c r="CB816" s="1848"/>
      <c r="CC816" s="1848"/>
      <c r="CD816" s="1848"/>
      <c r="CE816" s="1848"/>
      <c r="CF816" s="1848"/>
      <c r="CG816" s="1848"/>
      <c r="CH816" s="1848"/>
      <c r="CJ816" s="1848"/>
      <c r="CK816" s="1848"/>
      <c r="CL816" s="1848"/>
      <c r="CM816" s="1848"/>
      <c r="CN816" s="1848"/>
      <c r="CO816" s="1848"/>
      <c r="CP816" s="1848"/>
      <c r="CQ816" s="1848"/>
    </row>
    <row r="817" spans="2:95">
      <c r="B817" s="1"/>
      <c r="C817" s="1848"/>
      <c r="D817" s="1"/>
      <c r="E817" s="1"/>
      <c r="F817" s="1848"/>
      <c r="G817" s="1"/>
      <c r="H817" s="1848"/>
      <c r="I817" s="1848"/>
      <c r="J817" s="1"/>
      <c r="K817" s="1848"/>
      <c r="L817" s="1848"/>
      <c r="M817" s="1848"/>
      <c r="N817" s="1848"/>
      <c r="O817" s="1848"/>
      <c r="P817" s="1848"/>
      <c r="Q817" s="1848"/>
      <c r="R817" s="1848"/>
      <c r="S817" s="1848"/>
      <c r="T817" s="1848"/>
      <c r="U817" s="1848"/>
      <c r="V817" s="1848"/>
      <c r="W817" s="1848"/>
      <c r="X817" s="1848"/>
      <c r="Y817" s="1848"/>
      <c r="Z817" s="1848"/>
      <c r="AA817" s="1848"/>
      <c r="AB817" s="1848"/>
      <c r="AC817" s="1848"/>
      <c r="AD817" s="1848"/>
      <c r="AE817" s="1848"/>
      <c r="AF817" s="1848"/>
      <c r="AG817" s="1848"/>
      <c r="AH817" s="1848"/>
      <c r="AI817" s="1848"/>
      <c r="AJ817" s="1848"/>
      <c r="AK817" s="1848"/>
      <c r="AL817" s="1848"/>
      <c r="AM817" s="1848"/>
      <c r="AN817" s="1848"/>
      <c r="AO817" s="1848"/>
      <c r="AP817" s="1848"/>
      <c r="AQ817" s="1848"/>
      <c r="AR817" s="1848"/>
      <c r="AS817" s="1848"/>
      <c r="AT817" s="1848"/>
      <c r="AU817" s="1848"/>
      <c r="AV817" s="1848"/>
      <c r="AW817" s="1848"/>
      <c r="AX817" s="1848"/>
      <c r="AY817" s="1848"/>
      <c r="AZ817" s="1848"/>
      <c r="BA817" s="1848"/>
      <c r="BB817" s="1848"/>
      <c r="BC817" s="1848"/>
      <c r="BD817" s="1848"/>
      <c r="BE817" s="1848"/>
      <c r="BF817" s="1848"/>
      <c r="BG817" s="1848"/>
      <c r="BH817" s="1848"/>
      <c r="BI817" s="1848"/>
      <c r="BJ817" s="1848"/>
      <c r="BK817" s="1848"/>
      <c r="BL817" s="1848"/>
      <c r="BM817" s="1848"/>
      <c r="BN817" s="1848"/>
      <c r="BO817" s="1848"/>
      <c r="BP817" s="1848"/>
      <c r="BQ817" s="1848"/>
      <c r="BR817" s="1848"/>
      <c r="BS817" s="1848"/>
      <c r="BT817" s="1848"/>
      <c r="BU817" s="1848"/>
      <c r="BV817" s="1848"/>
      <c r="BW817" s="1848"/>
      <c r="BX817" s="1848"/>
      <c r="BY817" s="1848"/>
      <c r="BZ817" s="1848"/>
      <c r="CA817" s="1848"/>
      <c r="CB817" s="1848"/>
      <c r="CC817" s="1848"/>
      <c r="CD817" s="1848"/>
      <c r="CE817" s="1848"/>
      <c r="CF817" s="1848"/>
      <c r="CG817" s="1848"/>
      <c r="CH817" s="1848"/>
      <c r="CJ817" s="1848"/>
      <c r="CK817" s="1848"/>
      <c r="CL817" s="1848"/>
      <c r="CM817" s="1848"/>
      <c r="CN817" s="1848"/>
      <c r="CO817" s="1848"/>
      <c r="CP817" s="1848"/>
      <c r="CQ817" s="1848"/>
    </row>
    <row r="818" spans="2:95">
      <c r="B818" s="1"/>
      <c r="C818" s="1848"/>
      <c r="D818" s="1"/>
      <c r="E818" s="1"/>
      <c r="F818" s="1848"/>
      <c r="G818" s="1"/>
      <c r="H818" s="1848"/>
      <c r="I818" s="1848"/>
      <c r="J818" s="1"/>
      <c r="K818" s="1848"/>
      <c r="L818" s="1848"/>
      <c r="M818" s="1848"/>
      <c r="N818" s="1848"/>
      <c r="O818" s="1848"/>
      <c r="P818" s="1848"/>
      <c r="Q818" s="1848"/>
      <c r="R818" s="1848"/>
      <c r="S818" s="1848"/>
      <c r="T818" s="1848"/>
      <c r="U818" s="1848"/>
      <c r="V818" s="1848"/>
      <c r="W818" s="1848"/>
      <c r="X818" s="1848"/>
      <c r="Y818" s="1848"/>
      <c r="Z818" s="1848"/>
      <c r="AA818" s="1848"/>
      <c r="AB818" s="1848"/>
      <c r="AC818" s="1848"/>
      <c r="AD818" s="1848"/>
      <c r="AE818" s="1848"/>
      <c r="AF818" s="1848"/>
      <c r="AG818" s="1848"/>
      <c r="AH818" s="1848"/>
      <c r="AI818" s="1848"/>
      <c r="AJ818" s="1848"/>
      <c r="AK818" s="1848"/>
      <c r="AL818" s="1848"/>
      <c r="AM818" s="1848"/>
      <c r="AN818" s="1848"/>
      <c r="AO818" s="1848"/>
      <c r="AP818" s="1848"/>
      <c r="AQ818" s="1848"/>
      <c r="AR818" s="1848"/>
      <c r="AS818" s="1848"/>
      <c r="AT818" s="1848"/>
      <c r="AU818" s="1848"/>
      <c r="AV818" s="1848"/>
      <c r="AW818" s="1848"/>
      <c r="AX818" s="1848"/>
      <c r="AY818" s="1848"/>
      <c r="AZ818" s="1848"/>
      <c r="BA818" s="1848"/>
      <c r="BB818" s="1848"/>
      <c r="BC818" s="1848"/>
      <c r="BD818" s="1848"/>
      <c r="BE818" s="1848"/>
      <c r="BF818" s="1848"/>
      <c r="BG818" s="1848"/>
      <c r="BH818" s="1848"/>
      <c r="BI818" s="1848"/>
      <c r="BJ818" s="1848"/>
      <c r="BK818" s="1848"/>
      <c r="BL818" s="1848"/>
      <c r="BM818" s="1848"/>
      <c r="BN818" s="1848"/>
      <c r="BO818" s="1848"/>
      <c r="BP818" s="1848"/>
      <c r="BQ818" s="1848"/>
      <c r="BR818" s="1848"/>
      <c r="BS818" s="1848"/>
      <c r="BT818" s="1848"/>
      <c r="BU818" s="1848"/>
      <c r="BV818" s="1848"/>
      <c r="BW818" s="1848"/>
      <c r="BX818" s="1848"/>
      <c r="BY818" s="1848"/>
      <c r="BZ818" s="1848"/>
      <c r="CA818" s="1848"/>
      <c r="CB818" s="1848"/>
      <c r="CC818" s="1848"/>
      <c r="CD818" s="1848"/>
      <c r="CE818" s="1848"/>
      <c r="CF818" s="1848"/>
      <c r="CG818" s="1848"/>
      <c r="CH818" s="1848"/>
      <c r="CJ818" s="1848"/>
      <c r="CK818" s="1848"/>
      <c r="CL818" s="1848"/>
      <c r="CM818" s="1848"/>
      <c r="CN818" s="1848"/>
      <c r="CO818" s="1848"/>
      <c r="CP818" s="1848"/>
      <c r="CQ818" s="1848"/>
    </row>
    <row r="819" spans="2:95">
      <c r="B819" s="1"/>
      <c r="C819" s="1848"/>
      <c r="D819" s="1"/>
      <c r="E819" s="1"/>
      <c r="F819" s="1848"/>
      <c r="G819" s="1"/>
      <c r="H819" s="1848"/>
      <c r="I819" s="1848"/>
      <c r="J819" s="1"/>
      <c r="K819" s="1848"/>
      <c r="L819" s="1848"/>
      <c r="M819" s="1848"/>
      <c r="N819" s="1848"/>
      <c r="O819" s="1848"/>
      <c r="P819" s="1848"/>
      <c r="Q819" s="1848"/>
      <c r="R819" s="1848"/>
      <c r="S819" s="1848"/>
      <c r="T819" s="1848"/>
      <c r="U819" s="1848"/>
      <c r="V819" s="1848"/>
      <c r="W819" s="1848"/>
      <c r="X819" s="1848"/>
      <c r="Y819" s="1848"/>
      <c r="Z819" s="1848"/>
      <c r="AA819" s="1848"/>
      <c r="AB819" s="1848"/>
      <c r="AC819" s="1848"/>
      <c r="AD819" s="1848"/>
      <c r="AE819" s="1848"/>
      <c r="AF819" s="1848"/>
      <c r="AG819" s="1848"/>
      <c r="AH819" s="1848"/>
      <c r="AI819" s="1848"/>
      <c r="AJ819" s="1848"/>
      <c r="AK819" s="1848"/>
      <c r="AL819" s="1848"/>
      <c r="AM819" s="1848"/>
      <c r="AN819" s="1848"/>
      <c r="AO819" s="1848"/>
      <c r="AP819" s="1848"/>
      <c r="AQ819" s="1848"/>
      <c r="AR819" s="1848"/>
      <c r="AS819" s="1848"/>
      <c r="AT819" s="1848"/>
      <c r="AU819" s="1848"/>
      <c r="AV819" s="1848"/>
      <c r="AW819" s="1848"/>
      <c r="AX819" s="1848"/>
      <c r="AY819" s="1848"/>
      <c r="AZ819" s="1848"/>
      <c r="BA819" s="1848"/>
      <c r="BB819" s="1848"/>
      <c r="BC819" s="1848"/>
      <c r="BD819" s="1848"/>
      <c r="BE819" s="1848"/>
      <c r="BF819" s="1848"/>
      <c r="BG819" s="1848"/>
      <c r="BH819" s="1848"/>
      <c r="BI819" s="1848"/>
      <c r="BJ819" s="1848"/>
      <c r="BK819" s="1848"/>
      <c r="BL819" s="1848"/>
      <c r="BM819" s="1848"/>
      <c r="BN819" s="1848"/>
      <c r="BO819" s="1848"/>
      <c r="BP819" s="1848"/>
      <c r="BQ819" s="1848"/>
      <c r="BR819" s="1848"/>
      <c r="BS819" s="1848"/>
      <c r="BT819" s="1848"/>
      <c r="BU819" s="1848"/>
      <c r="BV819" s="1848"/>
      <c r="BW819" s="1848"/>
      <c r="BX819" s="1848"/>
      <c r="BY819" s="1848"/>
      <c r="BZ819" s="1848"/>
      <c r="CA819" s="1848"/>
      <c r="CB819" s="1848"/>
      <c r="CC819" s="1848"/>
      <c r="CD819" s="1848"/>
      <c r="CE819" s="1848"/>
      <c r="CF819" s="1848"/>
      <c r="CG819" s="1848"/>
      <c r="CH819" s="1848"/>
      <c r="CJ819" s="1848"/>
      <c r="CK819" s="1848"/>
      <c r="CL819" s="1848"/>
      <c r="CM819" s="1848"/>
      <c r="CN819" s="1848"/>
      <c r="CO819" s="1848"/>
      <c r="CP819" s="1848"/>
      <c r="CQ819" s="1848"/>
    </row>
    <row r="820" spans="2:95">
      <c r="B820" s="1"/>
      <c r="C820" s="1848"/>
      <c r="D820" s="1"/>
      <c r="E820" s="1"/>
      <c r="F820" s="1848"/>
      <c r="G820" s="1"/>
      <c r="H820" s="1848"/>
      <c r="I820" s="1848"/>
      <c r="J820" s="1"/>
      <c r="K820" s="1848"/>
      <c r="L820" s="1848"/>
      <c r="M820" s="1848"/>
      <c r="N820" s="1848"/>
      <c r="O820" s="1848"/>
      <c r="P820" s="1848"/>
      <c r="Q820" s="1848"/>
      <c r="R820" s="1848"/>
      <c r="S820" s="1848"/>
      <c r="T820" s="1848"/>
      <c r="U820" s="1848"/>
      <c r="V820" s="1848"/>
      <c r="W820" s="1848"/>
      <c r="X820" s="1848"/>
      <c r="Y820" s="1848"/>
      <c r="Z820" s="1848"/>
      <c r="AA820" s="1848"/>
      <c r="AB820" s="1848"/>
      <c r="AC820" s="1848"/>
      <c r="AD820" s="1848"/>
      <c r="AE820" s="1848"/>
      <c r="AF820" s="1848"/>
      <c r="AG820" s="1848"/>
      <c r="AH820" s="1848"/>
      <c r="AI820" s="1848"/>
      <c r="AJ820" s="1848"/>
      <c r="AK820" s="1848"/>
      <c r="AL820" s="1848"/>
      <c r="AM820" s="1848"/>
      <c r="AN820" s="1848"/>
      <c r="AO820" s="1848"/>
      <c r="AP820" s="1848"/>
      <c r="AQ820" s="1848"/>
      <c r="AR820" s="1848"/>
      <c r="AS820" s="1848"/>
      <c r="AT820" s="1848"/>
      <c r="AU820" s="1848"/>
      <c r="AV820" s="1848"/>
      <c r="AW820" s="1848"/>
      <c r="AX820" s="1848"/>
      <c r="AY820" s="1848"/>
      <c r="AZ820" s="1848"/>
      <c r="BA820" s="1848"/>
      <c r="BB820" s="1848"/>
      <c r="BC820" s="1848"/>
      <c r="BD820" s="1848"/>
      <c r="BE820" s="1848"/>
      <c r="BF820" s="1848"/>
      <c r="BG820" s="1848"/>
      <c r="BH820" s="1848"/>
      <c r="BI820" s="1848"/>
      <c r="BJ820" s="1848"/>
      <c r="BK820" s="1848"/>
      <c r="BL820" s="1848"/>
      <c r="BM820" s="1848"/>
      <c r="BN820" s="1848"/>
      <c r="BO820" s="1848"/>
      <c r="BP820" s="1848"/>
      <c r="BQ820" s="1848"/>
      <c r="BR820" s="1848"/>
      <c r="BS820" s="1848"/>
      <c r="BT820" s="1848"/>
      <c r="BU820" s="1848"/>
      <c r="BV820" s="1848"/>
      <c r="BW820" s="1848"/>
      <c r="BX820" s="1848"/>
      <c r="BY820" s="1848"/>
      <c r="BZ820" s="1848"/>
      <c r="CA820" s="1848"/>
      <c r="CB820" s="1848"/>
      <c r="CC820" s="1848"/>
      <c r="CD820" s="1848"/>
      <c r="CE820" s="1848"/>
      <c r="CF820" s="1848"/>
      <c r="CG820" s="1848"/>
      <c r="CH820" s="1848"/>
      <c r="CJ820" s="1848"/>
      <c r="CK820" s="1848"/>
      <c r="CL820" s="1848"/>
      <c r="CM820" s="1848"/>
      <c r="CN820" s="1848"/>
      <c r="CO820" s="1848"/>
      <c r="CP820" s="1848"/>
      <c r="CQ820" s="1848"/>
    </row>
    <row r="821" spans="2:95">
      <c r="B821" s="1"/>
      <c r="C821" s="1848"/>
      <c r="D821" s="1"/>
      <c r="E821" s="1"/>
      <c r="F821" s="1848"/>
      <c r="G821" s="1"/>
      <c r="H821" s="1848"/>
      <c r="I821" s="1848"/>
      <c r="J821" s="1"/>
      <c r="K821" s="1848"/>
      <c r="L821" s="1848"/>
      <c r="M821" s="1848"/>
      <c r="N821" s="1848"/>
      <c r="O821" s="1848"/>
      <c r="P821" s="1848"/>
      <c r="Q821" s="1848"/>
      <c r="R821" s="1848"/>
      <c r="S821" s="1848"/>
      <c r="T821" s="1848"/>
      <c r="U821" s="1848"/>
      <c r="V821" s="1848"/>
      <c r="W821" s="1848"/>
      <c r="X821" s="1848"/>
      <c r="Y821" s="1848"/>
      <c r="Z821" s="1848"/>
      <c r="AA821" s="1848"/>
      <c r="AB821" s="1848"/>
      <c r="AC821" s="1848"/>
      <c r="AD821" s="1848"/>
      <c r="AE821" s="1848"/>
      <c r="AF821" s="1848"/>
      <c r="AG821" s="1848"/>
      <c r="AH821" s="1848"/>
      <c r="AI821" s="1848"/>
      <c r="AJ821" s="1848"/>
      <c r="AK821" s="1848"/>
      <c r="AL821" s="1848"/>
      <c r="AM821" s="1848"/>
      <c r="AN821" s="1848"/>
      <c r="AO821" s="1848"/>
      <c r="AP821" s="1848"/>
      <c r="AQ821" s="1848"/>
      <c r="AR821" s="1848"/>
      <c r="AS821" s="1848"/>
      <c r="AT821" s="1848"/>
      <c r="AU821" s="1848"/>
      <c r="AV821" s="1848"/>
      <c r="AW821" s="1848"/>
      <c r="AX821" s="1848"/>
      <c r="AY821" s="1848"/>
      <c r="AZ821" s="1848"/>
      <c r="BA821" s="1848"/>
      <c r="BB821" s="1848"/>
      <c r="BC821" s="1848"/>
      <c r="BD821" s="1848"/>
      <c r="BE821" s="1848"/>
      <c r="BF821" s="1848"/>
      <c r="BG821" s="1848"/>
      <c r="BH821" s="1848"/>
      <c r="BI821" s="1848"/>
      <c r="BJ821" s="1848"/>
      <c r="BK821" s="1848"/>
      <c r="BL821" s="1848"/>
      <c r="BM821" s="1848"/>
      <c r="BN821" s="1848"/>
      <c r="BO821" s="1848"/>
      <c r="BP821" s="1848"/>
      <c r="BQ821" s="1848"/>
      <c r="BR821" s="1848"/>
      <c r="BS821" s="1848"/>
      <c r="BT821" s="1848"/>
      <c r="BU821" s="1848"/>
      <c r="BV821" s="1848"/>
      <c r="BW821" s="1848"/>
      <c r="BX821" s="1848"/>
      <c r="BY821" s="1848"/>
      <c r="BZ821" s="1848"/>
      <c r="CA821" s="1848"/>
      <c r="CB821" s="1848"/>
      <c r="CC821" s="1848"/>
      <c r="CD821" s="1848"/>
      <c r="CE821" s="1848"/>
      <c r="CF821" s="1848"/>
      <c r="CG821" s="1848"/>
      <c r="CH821" s="1848"/>
      <c r="CJ821" s="1848"/>
      <c r="CK821" s="1848"/>
      <c r="CL821" s="1848"/>
      <c r="CM821" s="1848"/>
      <c r="CN821" s="1848"/>
      <c r="CO821" s="1848"/>
      <c r="CP821" s="1848"/>
      <c r="CQ821" s="1848"/>
    </row>
    <row r="822" spans="2:95">
      <c r="B822" s="1"/>
      <c r="C822" s="1848"/>
      <c r="D822" s="1"/>
      <c r="E822" s="1"/>
      <c r="F822" s="1848"/>
      <c r="G822" s="1"/>
      <c r="H822" s="1848"/>
      <c r="I822" s="1848"/>
      <c r="J822" s="1"/>
      <c r="K822" s="1848"/>
      <c r="L822" s="1848"/>
      <c r="M822" s="1848"/>
      <c r="N822" s="1848"/>
      <c r="O822" s="1848"/>
      <c r="P822" s="1848"/>
      <c r="Q822" s="1848"/>
      <c r="R822" s="1848"/>
      <c r="S822" s="1848"/>
      <c r="T822" s="1848"/>
      <c r="U822" s="1848"/>
      <c r="V822" s="1848"/>
      <c r="W822" s="1848"/>
      <c r="X822" s="1848"/>
      <c r="Y822" s="1848"/>
      <c r="Z822" s="1848"/>
      <c r="AA822" s="1848"/>
      <c r="AB822" s="1848"/>
      <c r="AC822" s="1848"/>
      <c r="AD822" s="1848"/>
      <c r="AE822" s="1848"/>
      <c r="AF822" s="1848"/>
      <c r="AG822" s="1848"/>
      <c r="AH822" s="1848"/>
      <c r="AI822" s="1848"/>
      <c r="AJ822" s="1848"/>
      <c r="AK822" s="1848"/>
      <c r="AL822" s="1848"/>
      <c r="AM822" s="1848"/>
      <c r="AN822" s="1848"/>
      <c r="AO822" s="1848"/>
      <c r="AP822" s="1848"/>
      <c r="AQ822" s="1848"/>
      <c r="AR822" s="1848"/>
      <c r="AS822" s="1848"/>
      <c r="AT822" s="1848"/>
      <c r="AU822" s="1848"/>
      <c r="AV822" s="1848"/>
      <c r="AW822" s="1848"/>
      <c r="AX822" s="1848"/>
      <c r="AY822" s="1848"/>
      <c r="AZ822" s="1848"/>
      <c r="BA822" s="1848"/>
      <c r="BB822" s="1848"/>
      <c r="BC822" s="1848"/>
      <c r="BD822" s="1848"/>
      <c r="BE822" s="1848"/>
      <c r="BF822" s="1848"/>
      <c r="BG822" s="1848"/>
      <c r="BH822" s="1848"/>
      <c r="BI822" s="1848"/>
      <c r="BJ822" s="1848"/>
      <c r="BK822" s="1848"/>
      <c r="BL822" s="1848"/>
      <c r="BM822" s="1848"/>
      <c r="BN822" s="1848"/>
      <c r="BO822" s="1848"/>
      <c r="BP822" s="1848"/>
      <c r="BQ822" s="1848"/>
      <c r="BR822" s="1848"/>
      <c r="BS822" s="1848"/>
      <c r="BT822" s="1848"/>
      <c r="BU822" s="1848"/>
      <c r="BV822" s="1848"/>
      <c r="BW822" s="1848"/>
      <c r="BX822" s="1848"/>
      <c r="BY822" s="1848"/>
      <c r="BZ822" s="1848"/>
      <c r="CA822" s="1848"/>
      <c r="CB822" s="1848"/>
      <c r="CC822" s="1848"/>
      <c r="CD822" s="1848"/>
      <c r="CE822" s="1848"/>
      <c r="CF822" s="1848"/>
      <c r="CG822" s="1848"/>
      <c r="CH822" s="1848"/>
      <c r="CJ822" s="1848"/>
      <c r="CK822" s="1848"/>
      <c r="CL822" s="1848"/>
      <c r="CM822" s="1848"/>
      <c r="CN822" s="1848"/>
      <c r="CO822" s="1848"/>
      <c r="CP822" s="1848"/>
      <c r="CQ822" s="1848"/>
    </row>
    <row r="823" spans="2:95">
      <c r="B823" s="1"/>
      <c r="C823" s="1848"/>
      <c r="D823" s="1"/>
      <c r="E823" s="1"/>
      <c r="F823" s="1848"/>
      <c r="G823" s="1"/>
      <c r="H823" s="1848"/>
      <c r="I823" s="1848"/>
      <c r="J823" s="1"/>
      <c r="K823" s="1848"/>
      <c r="L823" s="1848"/>
      <c r="M823" s="1848"/>
      <c r="N823" s="1848"/>
      <c r="O823" s="1848"/>
      <c r="P823" s="1848"/>
      <c r="Q823" s="1848"/>
      <c r="R823" s="1848"/>
      <c r="S823" s="1848"/>
      <c r="T823" s="1848"/>
      <c r="U823" s="1848"/>
      <c r="V823" s="1848"/>
      <c r="W823" s="1848"/>
      <c r="X823" s="1848"/>
      <c r="Y823" s="1848"/>
      <c r="Z823" s="1848"/>
      <c r="AA823" s="1848"/>
      <c r="AB823" s="1848"/>
      <c r="AC823" s="1848"/>
      <c r="AD823" s="1848"/>
      <c r="AE823" s="1848"/>
      <c r="AF823" s="1848"/>
      <c r="AG823" s="1848"/>
      <c r="AH823" s="1848"/>
      <c r="AI823" s="1848"/>
      <c r="AJ823" s="1848"/>
      <c r="AK823" s="1848"/>
      <c r="AL823" s="1848"/>
      <c r="AM823" s="1848"/>
      <c r="AN823" s="1848"/>
      <c r="AO823" s="1848"/>
      <c r="AP823" s="1848"/>
      <c r="AQ823" s="1848"/>
      <c r="AR823" s="1848"/>
      <c r="AS823" s="1848"/>
      <c r="AT823" s="1848"/>
      <c r="AU823" s="1848"/>
      <c r="AV823" s="1848"/>
      <c r="AW823" s="1848"/>
      <c r="AX823" s="1848"/>
      <c r="AY823" s="1848"/>
      <c r="AZ823" s="1848"/>
      <c r="BA823" s="1848"/>
      <c r="BB823" s="1848"/>
      <c r="BC823" s="1848"/>
      <c r="BD823" s="1848"/>
      <c r="BE823" s="1848"/>
      <c r="BF823" s="1848"/>
      <c r="BG823" s="1848"/>
      <c r="BH823" s="1848"/>
      <c r="BI823" s="1848"/>
      <c r="BJ823" s="1848"/>
      <c r="BK823" s="1848"/>
      <c r="BL823" s="1848"/>
      <c r="BM823" s="1848"/>
      <c r="BN823" s="1848"/>
      <c r="BO823" s="1848"/>
      <c r="BP823" s="1848"/>
      <c r="BQ823" s="1848"/>
      <c r="BR823" s="1848"/>
      <c r="BS823" s="1848"/>
      <c r="BT823" s="1848"/>
      <c r="BU823" s="1848"/>
      <c r="BV823" s="1848"/>
      <c r="BW823" s="1848"/>
      <c r="BX823" s="1848"/>
      <c r="BY823" s="1848"/>
      <c r="BZ823" s="1848"/>
      <c r="CA823" s="1848"/>
      <c r="CB823" s="1848"/>
      <c r="CC823" s="1848"/>
      <c r="CD823" s="1848"/>
      <c r="CE823" s="1848"/>
      <c r="CF823" s="1848"/>
      <c r="CG823" s="1848"/>
      <c r="CH823" s="1848"/>
      <c r="CJ823" s="1848"/>
      <c r="CK823" s="1848"/>
      <c r="CL823" s="1848"/>
      <c r="CM823" s="1848"/>
      <c r="CN823" s="1848"/>
      <c r="CO823" s="1848"/>
      <c r="CP823" s="1848"/>
      <c r="CQ823" s="1848"/>
    </row>
    <row r="824" spans="2:95">
      <c r="B824" s="1"/>
      <c r="C824" s="1848"/>
      <c r="D824" s="1"/>
      <c r="E824" s="1"/>
      <c r="F824" s="1848"/>
      <c r="G824" s="1"/>
      <c r="H824" s="1848"/>
      <c r="I824" s="1848"/>
      <c r="J824" s="1"/>
      <c r="K824" s="1848"/>
      <c r="L824" s="1848"/>
      <c r="M824" s="1848"/>
      <c r="N824" s="1848"/>
      <c r="O824" s="1848"/>
      <c r="P824" s="1848"/>
      <c r="Q824" s="1848"/>
      <c r="R824" s="1848"/>
      <c r="S824" s="1848"/>
      <c r="T824" s="1848"/>
      <c r="U824" s="1848"/>
      <c r="V824" s="1848"/>
      <c r="W824" s="1848"/>
      <c r="X824" s="1848"/>
      <c r="Y824" s="1848"/>
      <c r="Z824" s="1848"/>
      <c r="AA824" s="1848"/>
      <c r="AB824" s="1848"/>
      <c r="AC824" s="1848"/>
      <c r="AD824" s="1848"/>
      <c r="AE824" s="1848"/>
      <c r="AF824" s="1848"/>
      <c r="AG824" s="1848"/>
      <c r="AH824" s="1848"/>
      <c r="AI824" s="1848"/>
      <c r="AJ824" s="1848"/>
      <c r="AK824" s="1848"/>
      <c r="AL824" s="1848"/>
      <c r="AM824" s="1848"/>
      <c r="AN824" s="1848"/>
      <c r="AO824" s="1848"/>
      <c r="AP824" s="1848"/>
      <c r="AQ824" s="1848"/>
      <c r="AR824" s="1848"/>
      <c r="AS824" s="1848"/>
      <c r="AT824" s="1848"/>
      <c r="AU824" s="1848"/>
      <c r="AV824" s="1848"/>
      <c r="AW824" s="1848"/>
      <c r="AX824" s="1848"/>
      <c r="AY824" s="1848"/>
      <c r="AZ824" s="1848"/>
      <c r="BA824" s="1848"/>
      <c r="BB824" s="1848"/>
      <c r="BC824" s="1848"/>
      <c r="BD824" s="1848"/>
      <c r="BE824" s="1848"/>
      <c r="BF824" s="1848"/>
      <c r="BG824" s="1848"/>
      <c r="BH824" s="1848"/>
      <c r="BI824" s="1848"/>
      <c r="BJ824" s="1848"/>
      <c r="BK824" s="1848"/>
      <c r="BL824" s="1848"/>
      <c r="BM824" s="1848"/>
      <c r="BN824" s="1848"/>
      <c r="BO824" s="1848"/>
      <c r="BP824" s="1848"/>
      <c r="BQ824" s="1848"/>
      <c r="BR824" s="1848"/>
      <c r="BS824" s="1848"/>
      <c r="BT824" s="1848"/>
      <c r="BU824" s="1848"/>
      <c r="BV824" s="1848"/>
      <c r="BW824" s="1848"/>
      <c r="BX824" s="1848"/>
      <c r="BY824" s="1848"/>
      <c r="BZ824" s="1848"/>
      <c r="CA824" s="1848"/>
      <c r="CB824" s="1848"/>
      <c r="CC824" s="1848"/>
      <c r="CD824" s="1848"/>
      <c r="CE824" s="1848"/>
      <c r="CF824" s="1848"/>
      <c r="CG824" s="1848"/>
      <c r="CH824" s="1848"/>
      <c r="CJ824" s="1848"/>
      <c r="CK824" s="1848"/>
      <c r="CL824" s="1848"/>
      <c r="CM824" s="1848"/>
      <c r="CN824" s="1848"/>
      <c r="CO824" s="1848"/>
      <c r="CP824" s="1848"/>
      <c r="CQ824" s="1848"/>
    </row>
    <row r="825" spans="2:95">
      <c r="B825" s="1"/>
      <c r="C825" s="1848"/>
      <c r="D825" s="1"/>
      <c r="E825" s="1"/>
      <c r="F825" s="1848"/>
      <c r="G825" s="1"/>
      <c r="H825" s="1848"/>
      <c r="I825" s="1848"/>
      <c r="J825" s="1"/>
      <c r="K825" s="1848"/>
      <c r="L825" s="1848"/>
      <c r="M825" s="1848"/>
      <c r="N825" s="1848"/>
      <c r="O825" s="1848"/>
      <c r="P825" s="1848"/>
      <c r="Q825" s="1848"/>
      <c r="R825" s="1848"/>
      <c r="S825" s="1848"/>
      <c r="T825" s="1848"/>
      <c r="U825" s="1848"/>
      <c r="V825" s="1848"/>
      <c r="W825" s="1848"/>
      <c r="X825" s="1848"/>
      <c r="Y825" s="1848"/>
      <c r="Z825" s="1848"/>
      <c r="AA825" s="1848"/>
      <c r="AB825" s="1848"/>
      <c r="AC825" s="1848"/>
      <c r="AD825" s="1848"/>
      <c r="AE825" s="1848"/>
      <c r="AF825" s="1848"/>
      <c r="AG825" s="1848"/>
      <c r="AH825" s="1848"/>
      <c r="AI825" s="1848"/>
      <c r="AJ825" s="1848"/>
      <c r="AK825" s="1848"/>
      <c r="AL825" s="1848"/>
      <c r="AM825" s="1848"/>
      <c r="AN825" s="1848"/>
      <c r="AO825" s="1848"/>
      <c r="AP825" s="1848"/>
      <c r="AQ825" s="1848"/>
      <c r="AR825" s="1848"/>
      <c r="AS825" s="1848"/>
      <c r="AT825" s="1848"/>
      <c r="AU825" s="1848"/>
      <c r="AV825" s="1848"/>
      <c r="AW825" s="1848"/>
      <c r="AX825" s="1848"/>
      <c r="AY825" s="1848"/>
      <c r="AZ825" s="1848"/>
      <c r="BA825" s="1848"/>
      <c r="BB825" s="1848"/>
      <c r="BC825" s="1848"/>
      <c r="BD825" s="1848"/>
      <c r="BE825" s="1848"/>
      <c r="BF825" s="1848"/>
      <c r="BG825" s="1848"/>
      <c r="BH825" s="1848"/>
      <c r="BI825" s="1848"/>
      <c r="BJ825" s="1848"/>
      <c r="BK825" s="1848"/>
      <c r="BL825" s="1848"/>
      <c r="BM825" s="1848"/>
      <c r="BN825" s="1848"/>
      <c r="BO825" s="1848"/>
      <c r="BP825" s="1848"/>
      <c r="BQ825" s="1848"/>
      <c r="BR825" s="1848"/>
      <c r="BS825" s="1848"/>
      <c r="BT825" s="1848"/>
      <c r="BU825" s="1848"/>
      <c r="BV825" s="1848"/>
      <c r="BW825" s="1848"/>
      <c r="BX825" s="1848"/>
      <c r="BY825" s="1848"/>
      <c r="BZ825" s="1848"/>
      <c r="CA825" s="1848"/>
      <c r="CB825" s="1848"/>
      <c r="CC825" s="1848"/>
      <c r="CD825" s="1848"/>
      <c r="CE825" s="1848"/>
      <c r="CF825" s="1848"/>
      <c r="CG825" s="1848"/>
      <c r="CH825" s="1848"/>
      <c r="CJ825" s="1848"/>
      <c r="CK825" s="1848"/>
      <c r="CL825" s="1848"/>
      <c r="CM825" s="1848"/>
      <c r="CN825" s="1848"/>
      <c r="CO825" s="1848"/>
      <c r="CP825" s="1848"/>
      <c r="CQ825" s="1848"/>
    </row>
    <row r="826" spans="2:95">
      <c r="B826" s="1"/>
      <c r="C826" s="1848"/>
      <c r="D826" s="1"/>
      <c r="E826" s="1"/>
      <c r="F826" s="1848"/>
      <c r="G826" s="1"/>
      <c r="H826" s="1848"/>
      <c r="I826" s="1848"/>
      <c r="J826" s="1"/>
      <c r="K826" s="1848"/>
      <c r="L826" s="1848"/>
      <c r="M826" s="1848"/>
      <c r="N826" s="1848"/>
      <c r="O826" s="1848"/>
      <c r="P826" s="1848"/>
      <c r="Q826" s="1848"/>
      <c r="R826" s="1848"/>
      <c r="S826" s="1848"/>
      <c r="T826" s="1848"/>
      <c r="U826" s="1848"/>
      <c r="V826" s="1848"/>
      <c r="W826" s="1848"/>
      <c r="X826" s="1848"/>
      <c r="Y826" s="1848"/>
      <c r="Z826" s="1848"/>
      <c r="AA826" s="1848"/>
      <c r="AB826" s="1848"/>
      <c r="AC826" s="1848"/>
      <c r="AD826" s="1848"/>
      <c r="AE826" s="1848"/>
      <c r="AF826" s="1848"/>
      <c r="AG826" s="1848"/>
      <c r="AH826" s="1848"/>
      <c r="AI826" s="1848"/>
      <c r="AJ826" s="1848"/>
      <c r="AK826" s="1848"/>
      <c r="AL826" s="1848"/>
      <c r="AM826" s="1848"/>
      <c r="AN826" s="1848"/>
      <c r="AO826" s="1848"/>
      <c r="AP826" s="1848"/>
      <c r="AQ826" s="1848"/>
      <c r="AR826" s="1848"/>
      <c r="AS826" s="1848"/>
      <c r="AT826" s="1848"/>
      <c r="AU826" s="1848"/>
      <c r="AV826" s="1848"/>
      <c r="AW826" s="1848"/>
      <c r="AX826" s="1848"/>
      <c r="AY826" s="1848"/>
      <c r="AZ826" s="1848"/>
      <c r="BA826" s="1848"/>
      <c r="BB826" s="1848"/>
      <c r="BC826" s="1848"/>
      <c r="BD826" s="1848"/>
      <c r="BE826" s="1848"/>
      <c r="BF826" s="1848"/>
      <c r="BG826" s="1848"/>
      <c r="BH826" s="1848"/>
      <c r="BI826" s="1848"/>
      <c r="BJ826" s="1848"/>
      <c r="BK826" s="1848"/>
      <c r="BL826" s="1848"/>
      <c r="BM826" s="1848"/>
      <c r="BN826" s="1848"/>
      <c r="BO826" s="1848"/>
      <c r="BP826" s="1848"/>
      <c r="BQ826" s="1848"/>
      <c r="BR826" s="1848"/>
      <c r="BS826" s="1848"/>
      <c r="BT826" s="1848"/>
      <c r="BU826" s="1848"/>
      <c r="BV826" s="1848"/>
      <c r="BW826" s="1848"/>
      <c r="BX826" s="1848"/>
      <c r="BY826" s="1848"/>
      <c r="BZ826" s="1848"/>
      <c r="CA826" s="1848"/>
      <c r="CB826" s="1848"/>
      <c r="CC826" s="1848"/>
      <c r="CD826" s="1848"/>
      <c r="CE826" s="1848"/>
      <c r="CF826" s="1848"/>
      <c r="CG826" s="1848"/>
      <c r="CH826" s="1848"/>
      <c r="CJ826" s="1848"/>
      <c r="CK826" s="1848"/>
      <c r="CL826" s="1848"/>
      <c r="CM826" s="1848"/>
      <c r="CN826" s="1848"/>
      <c r="CO826" s="1848"/>
      <c r="CP826" s="1848"/>
      <c r="CQ826" s="1848"/>
    </row>
    <row r="827" spans="2:95">
      <c r="B827" s="1"/>
      <c r="C827" s="1848"/>
      <c r="D827" s="1"/>
      <c r="E827" s="1"/>
      <c r="F827" s="1848"/>
      <c r="G827" s="1"/>
      <c r="H827" s="1848"/>
      <c r="I827" s="1848"/>
      <c r="J827" s="1"/>
      <c r="K827" s="1848"/>
      <c r="L827" s="1848"/>
      <c r="M827" s="1848"/>
      <c r="N827" s="1848"/>
      <c r="O827" s="1848"/>
      <c r="P827" s="1848"/>
      <c r="Q827" s="1848"/>
      <c r="R827" s="1848"/>
      <c r="S827" s="1848"/>
      <c r="T827" s="1848"/>
      <c r="U827" s="1848"/>
      <c r="V827" s="1848"/>
      <c r="W827" s="1848"/>
      <c r="X827" s="1848"/>
      <c r="Y827" s="1848"/>
      <c r="Z827" s="1848"/>
      <c r="AA827" s="1848"/>
      <c r="AB827" s="1848"/>
      <c r="AC827" s="1848"/>
      <c r="AD827" s="1848"/>
      <c r="AE827" s="1848"/>
      <c r="AF827" s="1848"/>
      <c r="AG827" s="1848"/>
      <c r="AH827" s="1848"/>
      <c r="AI827" s="1848"/>
      <c r="AJ827" s="1848"/>
      <c r="AK827" s="1848"/>
      <c r="AL827" s="1848"/>
      <c r="AM827" s="1848"/>
      <c r="AN827" s="1848"/>
      <c r="AO827" s="1848"/>
      <c r="AP827" s="1848"/>
      <c r="AQ827" s="1848"/>
      <c r="AR827" s="1848"/>
      <c r="AS827" s="1848"/>
      <c r="AT827" s="1848"/>
      <c r="AU827" s="1848"/>
      <c r="AV827" s="1848"/>
      <c r="AW827" s="1848"/>
      <c r="AX827" s="1848"/>
      <c r="AY827" s="1848"/>
      <c r="AZ827" s="1848"/>
      <c r="BA827" s="1848"/>
      <c r="BB827" s="1848"/>
      <c r="BC827" s="1848"/>
      <c r="BD827" s="1848"/>
      <c r="BE827" s="1848"/>
      <c r="BF827" s="1848"/>
      <c r="BG827" s="1848"/>
      <c r="BH827" s="1848"/>
      <c r="BI827" s="1848"/>
      <c r="BJ827" s="1848"/>
      <c r="BK827" s="1848"/>
      <c r="BL827" s="1848"/>
      <c r="BM827" s="1848"/>
      <c r="BN827" s="1848"/>
      <c r="BO827" s="1848"/>
      <c r="BP827" s="1848"/>
      <c r="BQ827" s="1848"/>
      <c r="BR827" s="1848"/>
      <c r="BS827" s="1848"/>
      <c r="BT827" s="1848"/>
      <c r="BU827" s="1848"/>
      <c r="BV827" s="1848"/>
      <c r="BW827" s="1848"/>
      <c r="BX827" s="1848"/>
      <c r="BY827" s="1848"/>
      <c r="BZ827" s="1848"/>
      <c r="CA827" s="1848"/>
      <c r="CB827" s="1848"/>
      <c r="CC827" s="1848"/>
      <c r="CD827" s="1848"/>
      <c r="CE827" s="1848"/>
      <c r="CF827" s="1848"/>
      <c r="CG827" s="1848"/>
      <c r="CH827" s="1848"/>
      <c r="CJ827" s="1848"/>
      <c r="CK827" s="1848"/>
      <c r="CL827" s="1848"/>
      <c r="CM827" s="1848"/>
      <c r="CN827" s="1848"/>
      <c r="CO827" s="1848"/>
      <c r="CP827" s="1848"/>
      <c r="CQ827" s="1848"/>
    </row>
    <row r="828" spans="2:95">
      <c r="B828" s="1"/>
      <c r="C828" s="1848"/>
      <c r="D828" s="1"/>
      <c r="E828" s="1"/>
      <c r="F828" s="1848"/>
      <c r="G828" s="1"/>
      <c r="H828" s="1848"/>
      <c r="I828" s="1848"/>
      <c r="J828" s="1"/>
      <c r="K828" s="1848"/>
      <c r="L828" s="1848"/>
      <c r="M828" s="1848"/>
      <c r="N828" s="1848"/>
      <c r="O828" s="1848"/>
      <c r="P828" s="1848"/>
      <c r="Q828" s="1848"/>
      <c r="R828" s="1848"/>
      <c r="S828" s="1848"/>
      <c r="T828" s="1848"/>
      <c r="U828" s="1848"/>
      <c r="V828" s="1848"/>
      <c r="W828" s="1848"/>
      <c r="X828" s="1848"/>
      <c r="Y828" s="1848"/>
      <c r="Z828" s="1848"/>
      <c r="AA828" s="1848"/>
      <c r="AB828" s="1848"/>
      <c r="AC828" s="1848"/>
      <c r="AD828" s="1848"/>
      <c r="AE828" s="1848"/>
      <c r="AF828" s="1848"/>
      <c r="AG828" s="1848"/>
      <c r="AH828" s="1848"/>
      <c r="AI828" s="1848"/>
      <c r="AJ828" s="1848"/>
      <c r="AK828" s="1848"/>
      <c r="AL828" s="1848"/>
      <c r="AM828" s="1848"/>
      <c r="AN828" s="1848"/>
      <c r="AO828" s="1848"/>
      <c r="AP828" s="1848"/>
      <c r="AQ828" s="1848"/>
      <c r="AR828" s="1848"/>
      <c r="AS828" s="1848"/>
      <c r="AT828" s="1848"/>
      <c r="AU828" s="1848"/>
      <c r="AV828" s="1848"/>
      <c r="AW828" s="1848"/>
      <c r="AX828" s="1848"/>
      <c r="AY828" s="1848"/>
      <c r="AZ828" s="1848"/>
      <c r="BA828" s="1848"/>
      <c r="BB828" s="1848"/>
      <c r="BC828" s="1848"/>
      <c r="BD828" s="1848"/>
      <c r="BE828" s="1848"/>
      <c r="BF828" s="1848"/>
      <c r="BG828" s="1848"/>
      <c r="BH828" s="1848"/>
      <c r="BI828" s="1848"/>
      <c r="BJ828" s="1848"/>
      <c r="BK828" s="1848"/>
      <c r="BL828" s="1848"/>
      <c r="BM828" s="1848"/>
      <c r="BN828" s="1848"/>
      <c r="BO828" s="1848"/>
      <c r="BP828" s="1848"/>
      <c r="BQ828" s="1848"/>
      <c r="BR828" s="1848"/>
      <c r="BS828" s="1848"/>
      <c r="BT828" s="1848"/>
      <c r="BU828" s="1848"/>
      <c r="BV828" s="1848"/>
      <c r="BW828" s="1848"/>
      <c r="BX828" s="1848"/>
      <c r="BY828" s="1848"/>
      <c r="BZ828" s="1848"/>
      <c r="CA828" s="1848"/>
      <c r="CB828" s="1848"/>
      <c r="CC828" s="1848"/>
      <c r="CD828" s="1848"/>
      <c r="CE828" s="1848"/>
      <c r="CF828" s="1848"/>
      <c r="CG828" s="1848"/>
      <c r="CH828" s="1848"/>
      <c r="CJ828" s="1848"/>
      <c r="CK828" s="1848"/>
      <c r="CL828" s="1848"/>
      <c r="CM828" s="1848"/>
      <c r="CN828" s="1848"/>
      <c r="CO828" s="1848"/>
      <c r="CP828" s="1848"/>
      <c r="CQ828" s="1848"/>
    </row>
    <row r="829" spans="2:95">
      <c r="B829" s="1"/>
      <c r="C829" s="1848"/>
      <c r="D829" s="1"/>
      <c r="E829" s="1"/>
      <c r="F829" s="1848"/>
      <c r="G829" s="1"/>
      <c r="H829" s="1848"/>
      <c r="I829" s="1848"/>
      <c r="J829" s="1"/>
      <c r="K829" s="1848"/>
      <c r="L829" s="1848"/>
      <c r="M829" s="1848"/>
      <c r="N829" s="1848"/>
      <c r="O829" s="1848"/>
      <c r="P829" s="1848"/>
      <c r="Q829" s="1848"/>
      <c r="R829" s="1848"/>
      <c r="S829" s="1848"/>
      <c r="T829" s="1848"/>
      <c r="U829" s="1848"/>
      <c r="V829" s="1848"/>
      <c r="W829" s="1848"/>
      <c r="X829" s="1848"/>
      <c r="Y829" s="1848"/>
      <c r="Z829" s="1848"/>
      <c r="AA829" s="1848"/>
      <c r="AB829" s="1848"/>
      <c r="AC829" s="1848"/>
      <c r="AD829" s="1848"/>
      <c r="AE829" s="1848"/>
      <c r="AF829" s="1848"/>
      <c r="AG829" s="1848"/>
      <c r="AH829" s="1848"/>
      <c r="AI829" s="1848"/>
      <c r="AJ829" s="1848"/>
      <c r="AK829" s="1848"/>
      <c r="AL829" s="1848"/>
      <c r="AM829" s="1848"/>
      <c r="AN829" s="1848"/>
      <c r="AO829" s="1848"/>
      <c r="AP829" s="1848"/>
      <c r="AQ829" s="1848"/>
      <c r="AR829" s="1848"/>
      <c r="AS829" s="1848"/>
      <c r="AT829" s="1848"/>
      <c r="AU829" s="1848"/>
      <c r="AV829" s="1848"/>
      <c r="AW829" s="1848"/>
      <c r="AX829" s="1848"/>
      <c r="AY829" s="1848"/>
      <c r="AZ829" s="1848"/>
      <c r="BA829" s="1848"/>
      <c r="BB829" s="1848"/>
      <c r="BC829" s="1848"/>
      <c r="BD829" s="1848"/>
      <c r="BE829" s="1848"/>
      <c r="BF829" s="1848"/>
      <c r="BG829" s="1848"/>
      <c r="BH829" s="1848"/>
      <c r="BI829" s="1848"/>
      <c r="BJ829" s="1848"/>
      <c r="BK829" s="1848"/>
      <c r="BL829" s="1848"/>
      <c r="BM829" s="1848"/>
      <c r="BN829" s="1848"/>
      <c r="BO829" s="1848"/>
      <c r="BP829" s="1848"/>
      <c r="BQ829" s="1848"/>
      <c r="BR829" s="1848"/>
      <c r="BS829" s="1848"/>
      <c r="BT829" s="1848"/>
      <c r="BU829" s="1848"/>
      <c r="BV829" s="1848"/>
      <c r="BW829" s="1848"/>
      <c r="BX829" s="1848"/>
      <c r="BY829" s="1848"/>
      <c r="BZ829" s="1848"/>
      <c r="CA829" s="1848"/>
      <c r="CB829" s="1848"/>
      <c r="CC829" s="1848"/>
      <c r="CD829" s="1848"/>
      <c r="CE829" s="1848"/>
      <c r="CF829" s="1848"/>
      <c r="CG829" s="1848"/>
      <c r="CH829" s="1848"/>
      <c r="CJ829" s="1848"/>
      <c r="CK829" s="1848"/>
      <c r="CL829" s="1848"/>
      <c r="CM829" s="1848"/>
      <c r="CN829" s="1848"/>
      <c r="CO829" s="1848"/>
      <c r="CP829" s="1848"/>
      <c r="CQ829" s="1848"/>
    </row>
    <row r="830" spans="2:95">
      <c r="B830" s="1"/>
      <c r="C830" s="1848"/>
      <c r="D830" s="1"/>
      <c r="E830" s="1"/>
      <c r="F830" s="1848"/>
      <c r="G830" s="1"/>
      <c r="H830" s="1848"/>
      <c r="I830" s="1848"/>
      <c r="J830" s="1"/>
      <c r="K830" s="1848"/>
      <c r="L830" s="1848"/>
      <c r="M830" s="1848"/>
      <c r="N830" s="1848"/>
      <c r="O830" s="1848"/>
      <c r="P830" s="1848"/>
      <c r="Q830" s="1848"/>
      <c r="R830" s="1848"/>
      <c r="S830" s="1848"/>
      <c r="T830" s="1848"/>
      <c r="U830" s="1848"/>
      <c r="V830" s="1848"/>
      <c r="W830" s="1848"/>
      <c r="X830" s="1848"/>
      <c r="Y830" s="1848"/>
      <c r="Z830" s="1848"/>
      <c r="AA830" s="1848"/>
      <c r="AB830" s="1848"/>
      <c r="AC830" s="1848"/>
      <c r="AD830" s="1848"/>
      <c r="AE830" s="1848"/>
      <c r="AF830" s="1848"/>
      <c r="AG830" s="1848"/>
      <c r="AH830" s="1848"/>
      <c r="AI830" s="1848"/>
      <c r="AJ830" s="1848"/>
      <c r="AK830" s="1848"/>
      <c r="AL830" s="1848"/>
      <c r="AM830" s="1848"/>
      <c r="AN830" s="1848"/>
      <c r="AO830" s="1848"/>
      <c r="AP830" s="1848"/>
      <c r="AQ830" s="1848"/>
      <c r="AR830" s="1848"/>
      <c r="AS830" s="1848"/>
      <c r="AT830" s="1848"/>
      <c r="AU830" s="1848"/>
      <c r="AV830" s="1848"/>
      <c r="AW830" s="1848"/>
      <c r="AX830" s="1848"/>
      <c r="AY830" s="1848"/>
      <c r="AZ830" s="1848"/>
      <c r="BA830" s="1848"/>
      <c r="BB830" s="1848"/>
      <c r="BC830" s="1848"/>
      <c r="BD830" s="1848"/>
      <c r="BE830" s="1848"/>
      <c r="BF830" s="1848"/>
      <c r="BG830" s="1848"/>
      <c r="BH830" s="1848"/>
      <c r="BI830" s="1848"/>
      <c r="BJ830" s="1848"/>
      <c r="BK830" s="1848"/>
      <c r="BL830" s="1848"/>
      <c r="BM830" s="1848"/>
      <c r="BN830" s="1848"/>
      <c r="BO830" s="1848"/>
      <c r="BP830" s="1848"/>
      <c r="BQ830" s="1848"/>
      <c r="BR830" s="1848"/>
      <c r="BS830" s="1848"/>
      <c r="BT830" s="1848"/>
      <c r="BU830" s="1848"/>
      <c r="BV830" s="1848"/>
      <c r="BW830" s="1848"/>
      <c r="BX830" s="1848"/>
      <c r="BY830" s="1848"/>
      <c r="BZ830" s="1848"/>
      <c r="CA830" s="1848"/>
      <c r="CB830" s="1848"/>
      <c r="CC830" s="1848"/>
      <c r="CD830" s="1848"/>
      <c r="CE830" s="1848"/>
      <c r="CF830" s="1848"/>
      <c r="CG830" s="1848"/>
      <c r="CH830" s="1848"/>
      <c r="CJ830" s="1848"/>
      <c r="CK830" s="1848"/>
      <c r="CL830" s="1848"/>
      <c r="CM830" s="1848"/>
      <c r="CN830" s="1848"/>
      <c r="CO830" s="1848"/>
      <c r="CP830" s="1848"/>
      <c r="CQ830" s="1848"/>
    </row>
    <row r="831" spans="2:95">
      <c r="B831" s="1"/>
      <c r="C831" s="1848"/>
      <c r="D831" s="1"/>
      <c r="E831" s="1"/>
      <c r="F831" s="1848"/>
      <c r="G831" s="1"/>
      <c r="H831" s="1848"/>
      <c r="I831" s="1848"/>
      <c r="J831" s="1"/>
      <c r="K831" s="1848"/>
      <c r="L831" s="1848"/>
      <c r="M831" s="1848"/>
      <c r="N831" s="1848"/>
      <c r="O831" s="1848"/>
      <c r="P831" s="1848"/>
      <c r="Q831" s="1848"/>
      <c r="R831" s="1848"/>
      <c r="S831" s="1848"/>
      <c r="T831" s="1848"/>
      <c r="U831" s="1848"/>
      <c r="V831" s="1848"/>
      <c r="W831" s="1848"/>
      <c r="X831" s="1848"/>
      <c r="Y831" s="1848"/>
      <c r="Z831" s="1848"/>
      <c r="AA831" s="1848"/>
      <c r="AB831" s="1848"/>
      <c r="AC831" s="1848"/>
      <c r="AD831" s="1848"/>
      <c r="AE831" s="1848"/>
      <c r="AF831" s="1848"/>
      <c r="AG831" s="1848"/>
      <c r="AH831" s="1848"/>
      <c r="AI831" s="1848"/>
      <c r="AJ831" s="1848"/>
      <c r="AK831" s="1848"/>
      <c r="AL831" s="1848"/>
      <c r="AM831" s="1848"/>
      <c r="AN831" s="1848"/>
      <c r="AO831" s="1848"/>
      <c r="AP831" s="1848"/>
      <c r="AQ831" s="1848"/>
      <c r="AR831" s="1848"/>
      <c r="AS831" s="1848"/>
      <c r="AT831" s="1848"/>
      <c r="AU831" s="1848"/>
      <c r="AV831" s="1848"/>
      <c r="AW831" s="1848"/>
      <c r="AX831" s="1848"/>
      <c r="AY831" s="1848"/>
      <c r="AZ831" s="1848"/>
      <c r="BA831" s="1848"/>
      <c r="BB831" s="1848"/>
      <c r="BC831" s="1848"/>
      <c r="BD831" s="1848"/>
      <c r="BE831" s="1848"/>
      <c r="BF831" s="1848"/>
      <c r="BG831" s="1848"/>
      <c r="BH831" s="1848"/>
      <c r="BI831" s="1848"/>
      <c r="BJ831" s="1848"/>
      <c r="BK831" s="1848"/>
      <c r="BL831" s="1848"/>
      <c r="BM831" s="1848"/>
      <c r="BN831" s="1848"/>
      <c r="BO831" s="1848"/>
      <c r="BP831" s="1848"/>
      <c r="BQ831" s="1848"/>
      <c r="BR831" s="1848"/>
      <c r="BS831" s="1848"/>
      <c r="BT831" s="1848"/>
      <c r="BU831" s="1848"/>
      <c r="BV831" s="1848"/>
      <c r="BW831" s="1848"/>
      <c r="BX831" s="1848"/>
      <c r="BY831" s="1848"/>
      <c r="BZ831" s="1848"/>
      <c r="CA831" s="1848"/>
      <c r="CB831" s="1848"/>
      <c r="CC831" s="1848"/>
      <c r="CD831" s="1848"/>
      <c r="CE831" s="1848"/>
      <c r="CF831" s="1848"/>
      <c r="CG831" s="1848"/>
      <c r="CH831" s="1848"/>
      <c r="CJ831" s="1848"/>
      <c r="CK831" s="1848"/>
      <c r="CL831" s="1848"/>
      <c r="CM831" s="1848"/>
      <c r="CN831" s="1848"/>
      <c r="CO831" s="1848"/>
      <c r="CP831" s="1848"/>
      <c r="CQ831" s="1848"/>
    </row>
    <row r="832" spans="2:95">
      <c r="B832" s="1"/>
      <c r="C832" s="1848"/>
      <c r="D832" s="1"/>
      <c r="E832" s="1"/>
      <c r="F832" s="1848"/>
      <c r="G832" s="1"/>
      <c r="H832" s="1848"/>
      <c r="I832" s="1848"/>
      <c r="J832" s="1"/>
      <c r="K832" s="1848"/>
      <c r="L832" s="1848"/>
      <c r="M832" s="1848"/>
      <c r="N832" s="1848"/>
      <c r="O832" s="1848"/>
      <c r="P832" s="1848"/>
      <c r="Q832" s="1848"/>
      <c r="R832" s="1848"/>
      <c r="S832" s="1848"/>
      <c r="T832" s="1848"/>
      <c r="U832" s="1848"/>
      <c r="V832" s="1848"/>
      <c r="W832" s="1848"/>
      <c r="X832" s="1848"/>
      <c r="Y832" s="1848"/>
      <c r="Z832" s="1848"/>
      <c r="AA832" s="1848"/>
      <c r="AB832" s="1848"/>
      <c r="AC832" s="1848"/>
      <c r="AD832" s="1848"/>
      <c r="AE832" s="1848"/>
      <c r="AF832" s="1848"/>
      <c r="AG832" s="1848"/>
      <c r="AH832" s="1848"/>
      <c r="AI832" s="1848"/>
      <c r="AJ832" s="1848"/>
      <c r="AK832" s="1848"/>
      <c r="AL832" s="1848"/>
      <c r="AM832" s="1848"/>
      <c r="AN832" s="1848"/>
      <c r="AO832" s="1848"/>
      <c r="AP832" s="1848"/>
      <c r="AQ832" s="1848"/>
      <c r="AR832" s="1848"/>
      <c r="AS832" s="1848"/>
      <c r="AT832" s="1848"/>
      <c r="AU832" s="1848"/>
      <c r="AV832" s="1848"/>
      <c r="AW832" s="1848"/>
      <c r="AX832" s="1848"/>
      <c r="AY832" s="1848"/>
      <c r="AZ832" s="1848"/>
      <c r="BA832" s="1848"/>
      <c r="BB832" s="1848"/>
      <c r="BC832" s="1848"/>
      <c r="BD832" s="1848"/>
      <c r="BE832" s="1848"/>
      <c r="BF832" s="1848"/>
      <c r="BG832" s="1848"/>
      <c r="BH832" s="1848"/>
      <c r="BI832" s="1848"/>
      <c r="BJ832" s="1848"/>
      <c r="BK832" s="1848"/>
      <c r="BL832" s="1848"/>
      <c r="BM832" s="1848"/>
      <c r="BN832" s="1848"/>
      <c r="BO832" s="1848"/>
      <c r="BP832" s="1848"/>
      <c r="BQ832" s="1848"/>
      <c r="BR832" s="1848"/>
      <c r="BS832" s="1848"/>
      <c r="BT832" s="1848"/>
      <c r="BU832" s="1848"/>
      <c r="BV832" s="1848"/>
      <c r="BW832" s="1848"/>
      <c r="BX832" s="1848"/>
      <c r="BY832" s="1848"/>
      <c r="BZ832" s="1848"/>
      <c r="CA832" s="1848"/>
      <c r="CB832" s="1848"/>
      <c r="CC832" s="1848"/>
      <c r="CD832" s="1848"/>
      <c r="CE832" s="1848"/>
      <c r="CF832" s="1848"/>
      <c r="CG832" s="1848"/>
      <c r="CH832" s="1848"/>
      <c r="CJ832" s="1848"/>
      <c r="CK832" s="1848"/>
      <c r="CL832" s="1848"/>
      <c r="CM832" s="1848"/>
      <c r="CN832" s="1848"/>
      <c r="CO832" s="1848"/>
      <c r="CP832" s="1848"/>
      <c r="CQ832" s="1848"/>
    </row>
    <row r="833" spans="2:95">
      <c r="B833" s="1"/>
      <c r="C833" s="1848"/>
      <c r="D833" s="1"/>
      <c r="E833" s="1"/>
      <c r="F833" s="1848"/>
      <c r="G833" s="1"/>
      <c r="H833" s="1848"/>
      <c r="I833" s="1848"/>
      <c r="J833" s="1"/>
      <c r="K833" s="1848"/>
      <c r="L833" s="1848"/>
      <c r="M833" s="1848"/>
      <c r="N833" s="1848"/>
      <c r="O833" s="1848"/>
      <c r="P833" s="1848"/>
      <c r="Q833" s="1848"/>
      <c r="R833" s="1848"/>
      <c r="S833" s="1848"/>
      <c r="T833" s="1848"/>
      <c r="U833" s="1848"/>
      <c r="V833" s="1848"/>
      <c r="W833" s="1848"/>
      <c r="X833" s="1848"/>
      <c r="Y833" s="1848"/>
      <c r="Z833" s="1848"/>
      <c r="AA833" s="1848"/>
      <c r="AB833" s="1848"/>
      <c r="AC833" s="1848"/>
      <c r="AD833" s="1848"/>
      <c r="AE833" s="1848"/>
      <c r="AF833" s="1848"/>
      <c r="AG833" s="1848"/>
      <c r="AH833" s="1848"/>
      <c r="AI833" s="1848"/>
      <c r="AJ833" s="1848"/>
      <c r="AK833" s="1848"/>
      <c r="AL833" s="1848"/>
      <c r="AM833" s="1848"/>
      <c r="AN833" s="1848"/>
      <c r="AO833" s="1848"/>
      <c r="AP833" s="1848"/>
      <c r="AQ833" s="1848"/>
      <c r="AR833" s="1848"/>
      <c r="AS833" s="1848"/>
      <c r="AT833" s="1848"/>
      <c r="AU833" s="1848"/>
      <c r="AV833" s="1848"/>
      <c r="AW833" s="1848"/>
      <c r="AX833" s="1848"/>
      <c r="AY833" s="1848"/>
      <c r="AZ833" s="1848"/>
      <c r="BA833" s="1848"/>
      <c r="BB833" s="1848"/>
      <c r="BC833" s="1848"/>
      <c r="BD833" s="1848"/>
      <c r="BE833" s="1848"/>
      <c r="BF833" s="1848"/>
      <c r="BG833" s="1848"/>
      <c r="BH833" s="1848"/>
      <c r="BI833" s="1848"/>
      <c r="BJ833" s="1848"/>
      <c r="BK833" s="1848"/>
      <c r="BL833" s="1848"/>
      <c r="BM833" s="1848"/>
      <c r="BN833" s="1848"/>
      <c r="BO833" s="1848"/>
      <c r="BP833" s="1848"/>
      <c r="BQ833" s="1848"/>
      <c r="BR833" s="1848"/>
      <c r="BS833" s="1848"/>
      <c r="BT833" s="1848"/>
      <c r="BU833" s="1848"/>
      <c r="BV833" s="1848"/>
      <c r="BW833" s="1848"/>
      <c r="BX833" s="1848"/>
      <c r="BY833" s="1848"/>
      <c r="BZ833" s="1848"/>
      <c r="CA833" s="1848"/>
      <c r="CB833" s="1848"/>
      <c r="CC833" s="1848"/>
      <c r="CD833" s="1848"/>
      <c r="CE833" s="1848"/>
      <c r="CF833" s="1848"/>
      <c r="CG833" s="1848"/>
      <c r="CH833" s="1848"/>
      <c r="CJ833" s="1848"/>
      <c r="CK833" s="1848"/>
      <c r="CL833" s="1848"/>
      <c r="CM833" s="1848"/>
      <c r="CN833" s="1848"/>
      <c r="CO833" s="1848"/>
      <c r="CP833" s="1848"/>
      <c r="CQ833" s="1848"/>
    </row>
    <row r="834" spans="2:95">
      <c r="B834" s="1"/>
      <c r="C834" s="1848"/>
      <c r="D834" s="1"/>
      <c r="E834" s="1"/>
      <c r="F834" s="1848"/>
      <c r="G834" s="1"/>
      <c r="H834" s="1848"/>
      <c r="I834" s="1848"/>
      <c r="J834" s="1"/>
      <c r="K834" s="1848"/>
      <c r="L834" s="1848"/>
      <c r="M834" s="1848"/>
      <c r="N834" s="1848"/>
      <c r="O834" s="1848"/>
      <c r="P834" s="1848"/>
      <c r="Q834" s="1848"/>
      <c r="R834" s="1848"/>
      <c r="S834" s="1848"/>
      <c r="T834" s="1848"/>
      <c r="U834" s="1848"/>
      <c r="V834" s="1848"/>
      <c r="W834" s="1848"/>
      <c r="X834" s="1848"/>
      <c r="Y834" s="1848"/>
      <c r="Z834" s="1848"/>
      <c r="AA834" s="1848"/>
      <c r="AB834" s="1848"/>
      <c r="AC834" s="1848"/>
      <c r="AD834" s="1848"/>
      <c r="AE834" s="1848"/>
      <c r="AF834" s="1848"/>
      <c r="AG834" s="1848"/>
      <c r="AH834" s="1848"/>
      <c r="AI834" s="1848"/>
      <c r="AJ834" s="1848"/>
      <c r="AK834" s="1848"/>
      <c r="AL834" s="1848"/>
      <c r="AM834" s="1848"/>
      <c r="AN834" s="1848"/>
      <c r="AO834" s="1848"/>
      <c r="AP834" s="1848"/>
      <c r="AQ834" s="1848"/>
      <c r="AR834" s="1848"/>
      <c r="AS834" s="1848"/>
      <c r="AT834" s="1848"/>
      <c r="AU834" s="1848"/>
      <c r="AV834" s="1848"/>
      <c r="AW834" s="1848"/>
      <c r="AX834" s="1848"/>
      <c r="AY834" s="1848"/>
      <c r="AZ834" s="1848"/>
      <c r="BA834" s="1848"/>
      <c r="BB834" s="1848"/>
      <c r="BC834" s="1848"/>
      <c r="BD834" s="1848"/>
      <c r="BE834" s="1848"/>
      <c r="BF834" s="1848"/>
      <c r="BG834" s="1848"/>
      <c r="BH834" s="1848"/>
      <c r="BI834" s="1848"/>
      <c r="BJ834" s="1848"/>
      <c r="BK834" s="1848"/>
      <c r="BL834" s="1848"/>
      <c r="BM834" s="1848"/>
      <c r="BN834" s="1848"/>
      <c r="BO834" s="1848"/>
      <c r="BP834" s="1848"/>
      <c r="BQ834" s="1848"/>
      <c r="BR834" s="1848"/>
      <c r="BS834" s="1848"/>
      <c r="BT834" s="1848"/>
      <c r="BU834" s="1848"/>
      <c r="BV834" s="1848"/>
      <c r="BW834" s="1848"/>
      <c r="BX834" s="1848"/>
      <c r="BY834" s="1848"/>
      <c r="BZ834" s="1848"/>
      <c r="CA834" s="1848"/>
      <c r="CB834" s="1848"/>
      <c r="CC834" s="1848"/>
      <c r="CD834" s="1848"/>
      <c r="CE834" s="1848"/>
      <c r="CF834" s="1848"/>
      <c r="CG834" s="1848"/>
      <c r="CH834" s="1848"/>
      <c r="CJ834" s="1848"/>
      <c r="CK834" s="1848"/>
      <c r="CL834" s="1848"/>
      <c r="CM834" s="1848"/>
      <c r="CN834" s="1848"/>
      <c r="CO834" s="1848"/>
      <c r="CP834" s="1848"/>
      <c r="CQ834" s="1848"/>
    </row>
    <row r="835" spans="2:95">
      <c r="B835" s="1"/>
      <c r="C835" s="1848"/>
      <c r="D835" s="1"/>
      <c r="E835" s="1"/>
      <c r="F835" s="1848"/>
      <c r="G835" s="1"/>
      <c r="H835" s="1848"/>
      <c r="I835" s="1848"/>
      <c r="J835" s="1"/>
      <c r="K835" s="1848"/>
      <c r="L835" s="1848"/>
      <c r="M835" s="1848"/>
      <c r="N835" s="1848"/>
      <c r="O835" s="1848"/>
      <c r="P835" s="1848"/>
      <c r="Q835" s="1848"/>
      <c r="R835" s="1848"/>
      <c r="S835" s="1848"/>
      <c r="T835" s="1848"/>
      <c r="U835" s="1848"/>
      <c r="V835" s="1848"/>
      <c r="W835" s="1848"/>
      <c r="X835" s="1848"/>
      <c r="Y835" s="1848"/>
      <c r="Z835" s="1848"/>
      <c r="AA835" s="1848"/>
      <c r="AB835" s="1848"/>
      <c r="AC835" s="1848"/>
      <c r="AD835" s="1848"/>
      <c r="AE835" s="1848"/>
      <c r="AF835" s="1848"/>
      <c r="AG835" s="1848"/>
      <c r="AH835" s="1848"/>
      <c r="AI835" s="1848"/>
      <c r="AJ835" s="1848"/>
      <c r="AK835" s="1848"/>
      <c r="AL835" s="1848"/>
      <c r="AM835" s="1848"/>
      <c r="AN835" s="1848"/>
      <c r="AO835" s="1848"/>
      <c r="AP835" s="1848"/>
      <c r="AQ835" s="1848"/>
      <c r="AR835" s="1848"/>
      <c r="AS835" s="1848"/>
      <c r="AT835" s="1848"/>
      <c r="AU835" s="1848"/>
      <c r="AV835" s="1848"/>
      <c r="AW835" s="1848"/>
      <c r="AX835" s="1848"/>
      <c r="AY835" s="1848"/>
      <c r="AZ835" s="1848"/>
      <c r="BA835" s="1848"/>
      <c r="BB835" s="1848"/>
      <c r="BC835" s="1848"/>
      <c r="BD835" s="1848"/>
      <c r="BE835" s="1848"/>
      <c r="BF835" s="1848"/>
      <c r="BG835" s="1848"/>
      <c r="BH835" s="1848"/>
      <c r="BI835" s="1848"/>
      <c r="BJ835" s="1848"/>
      <c r="BK835" s="1848"/>
      <c r="BL835" s="1848"/>
      <c r="BM835" s="1848"/>
      <c r="BN835" s="1848"/>
      <c r="BO835" s="1848"/>
      <c r="BP835" s="1848"/>
      <c r="BQ835" s="1848"/>
      <c r="BR835" s="1848"/>
      <c r="BS835" s="1848"/>
      <c r="BT835" s="1848"/>
      <c r="BU835" s="1848"/>
      <c r="BV835" s="1848"/>
      <c r="BW835" s="1848"/>
      <c r="BX835" s="1848"/>
      <c r="BY835" s="1848"/>
      <c r="BZ835" s="1848"/>
      <c r="CA835" s="1848"/>
      <c r="CB835" s="1848"/>
      <c r="CC835" s="1848"/>
      <c r="CD835" s="1848"/>
      <c r="CE835" s="1848"/>
      <c r="CF835" s="1848"/>
      <c r="CG835" s="1848"/>
      <c r="CH835" s="1848"/>
      <c r="CJ835" s="1848"/>
      <c r="CK835" s="1848"/>
      <c r="CL835" s="1848"/>
      <c r="CM835" s="1848"/>
      <c r="CN835" s="1848"/>
      <c r="CO835" s="1848"/>
      <c r="CP835" s="1848"/>
      <c r="CQ835" s="1848"/>
    </row>
    <row r="836" spans="2:95">
      <c r="B836" s="1"/>
      <c r="C836" s="1848"/>
      <c r="D836" s="1"/>
      <c r="E836" s="1"/>
      <c r="F836" s="1848"/>
      <c r="G836" s="1"/>
      <c r="H836" s="1848"/>
      <c r="I836" s="1848"/>
      <c r="J836" s="1"/>
      <c r="K836" s="1848"/>
      <c r="L836" s="1848"/>
      <c r="M836" s="1848"/>
      <c r="N836" s="1848"/>
      <c r="O836" s="1848"/>
      <c r="P836" s="1848"/>
      <c r="Q836" s="1848"/>
      <c r="R836" s="1848"/>
      <c r="S836" s="1848"/>
      <c r="T836" s="1848"/>
      <c r="U836" s="1848"/>
      <c r="V836" s="1848"/>
      <c r="W836" s="1848"/>
      <c r="X836" s="1848"/>
      <c r="Y836" s="1848"/>
      <c r="Z836" s="1848"/>
      <c r="AA836" s="1848"/>
      <c r="AB836" s="1848"/>
      <c r="AC836" s="1848"/>
      <c r="AD836" s="1848"/>
      <c r="AE836" s="1848"/>
      <c r="AF836" s="1848"/>
      <c r="AG836" s="1848"/>
      <c r="AH836" s="1848"/>
      <c r="AI836" s="1848"/>
      <c r="AJ836" s="1848"/>
      <c r="AK836" s="1848"/>
      <c r="AL836" s="1848"/>
      <c r="AM836" s="1848"/>
      <c r="AN836" s="1848"/>
      <c r="AO836" s="1848"/>
      <c r="AP836" s="1848"/>
      <c r="AQ836" s="1848"/>
      <c r="AR836" s="1848"/>
      <c r="AS836" s="1848"/>
      <c r="AT836" s="1848"/>
      <c r="AU836" s="1848"/>
      <c r="AV836" s="1848"/>
      <c r="AW836" s="1848"/>
      <c r="AX836" s="1848"/>
      <c r="AY836" s="1848"/>
      <c r="AZ836" s="1848"/>
      <c r="BA836" s="1848"/>
      <c r="BB836" s="1848"/>
      <c r="BC836" s="1848"/>
      <c r="BD836" s="1848"/>
      <c r="BE836" s="1848"/>
      <c r="BF836" s="1848"/>
      <c r="BG836" s="1848"/>
      <c r="BH836" s="1848"/>
      <c r="BI836" s="1848"/>
      <c r="BJ836" s="1848"/>
      <c r="BK836" s="1848"/>
      <c r="BL836" s="1848"/>
      <c r="BM836" s="1848"/>
      <c r="BN836" s="1848"/>
      <c r="BO836" s="1848"/>
      <c r="BP836" s="1848"/>
      <c r="BQ836" s="1848"/>
      <c r="BR836" s="1848"/>
      <c r="BS836" s="1848"/>
      <c r="BT836" s="1848"/>
      <c r="BU836" s="1848"/>
      <c r="BV836" s="1848"/>
      <c r="BW836" s="1848"/>
      <c r="BX836" s="1848"/>
      <c r="BY836" s="1848"/>
      <c r="BZ836" s="1848"/>
      <c r="CA836" s="1848"/>
      <c r="CB836" s="1848"/>
      <c r="CC836" s="1848"/>
      <c r="CD836" s="1848"/>
      <c r="CE836" s="1848"/>
      <c r="CF836" s="1848"/>
      <c r="CG836" s="1848"/>
      <c r="CH836" s="1848"/>
      <c r="CJ836" s="1848"/>
      <c r="CK836" s="1848"/>
      <c r="CL836" s="1848"/>
      <c r="CM836" s="1848"/>
      <c r="CN836" s="1848"/>
      <c r="CO836" s="1848"/>
      <c r="CP836" s="1848"/>
      <c r="CQ836" s="1848"/>
    </row>
    <row r="837" spans="2:95">
      <c r="B837" s="1"/>
      <c r="C837" s="1848"/>
      <c r="D837" s="1"/>
      <c r="E837" s="1"/>
      <c r="F837" s="1848"/>
      <c r="G837" s="1"/>
      <c r="H837" s="1848"/>
      <c r="I837" s="1848"/>
      <c r="J837" s="1"/>
      <c r="K837" s="1848"/>
      <c r="L837" s="1848"/>
      <c r="M837" s="1848"/>
      <c r="N837" s="1848"/>
      <c r="O837" s="1848"/>
      <c r="P837" s="1848"/>
      <c r="Q837" s="1848"/>
      <c r="R837" s="1848"/>
      <c r="S837" s="1848"/>
      <c r="T837" s="1848"/>
      <c r="U837" s="1848"/>
      <c r="V837" s="1848"/>
      <c r="W837" s="1848"/>
      <c r="X837" s="1848"/>
      <c r="Y837" s="1848"/>
      <c r="Z837" s="1848"/>
      <c r="AA837" s="1848"/>
      <c r="AB837" s="1848"/>
      <c r="AC837" s="1848"/>
      <c r="AD837" s="1848"/>
      <c r="AE837" s="1848"/>
      <c r="AF837" s="1848"/>
      <c r="AG837" s="1848"/>
      <c r="AH837" s="1848"/>
      <c r="AI837" s="1848"/>
      <c r="AJ837" s="1848"/>
      <c r="AK837" s="1848"/>
      <c r="AL837" s="1848"/>
      <c r="AM837" s="1848"/>
      <c r="AN837" s="1848"/>
      <c r="AO837" s="1848"/>
      <c r="AP837" s="1848"/>
      <c r="AQ837" s="1848"/>
      <c r="AR837" s="1848"/>
      <c r="AS837" s="1848"/>
      <c r="AT837" s="1848"/>
      <c r="AU837" s="1848"/>
      <c r="AV837" s="1848"/>
      <c r="AW837" s="1848"/>
      <c r="AX837" s="1848"/>
      <c r="AY837" s="1848"/>
      <c r="AZ837" s="1848"/>
      <c r="BA837" s="1848"/>
      <c r="BB837" s="1848"/>
      <c r="BC837" s="1848"/>
      <c r="BD837" s="1848"/>
      <c r="BE837" s="1848"/>
      <c r="BF837" s="1848"/>
      <c r="BG837" s="1848"/>
      <c r="BH837" s="1848"/>
      <c r="BI837" s="1848"/>
      <c r="BJ837" s="1848"/>
      <c r="BK837" s="1848"/>
      <c r="BL837" s="1848"/>
      <c r="BM837" s="1848"/>
      <c r="BN837" s="1848"/>
      <c r="BO837" s="1848"/>
      <c r="BP837" s="1848"/>
      <c r="BQ837" s="1848"/>
      <c r="BR837" s="1848"/>
      <c r="BS837" s="1848"/>
      <c r="BT837" s="1848"/>
      <c r="BU837" s="1848"/>
      <c r="BV837" s="1848"/>
      <c r="BW837" s="1848"/>
      <c r="BX837" s="1848"/>
      <c r="BY837" s="1848"/>
      <c r="BZ837" s="1848"/>
      <c r="CA837" s="1848"/>
      <c r="CB837" s="1848"/>
      <c r="CC837" s="1848"/>
      <c r="CD837" s="1848"/>
      <c r="CE837" s="1848"/>
      <c r="CF837" s="1848"/>
      <c r="CG837" s="1848"/>
      <c r="CH837" s="1848"/>
      <c r="CJ837" s="1848"/>
      <c r="CK837" s="1848"/>
      <c r="CL837" s="1848"/>
      <c r="CM837" s="1848"/>
      <c r="CN837" s="1848"/>
      <c r="CO837" s="1848"/>
      <c r="CP837" s="1848"/>
      <c r="CQ837" s="1848"/>
    </row>
    <row r="838" spans="2:95">
      <c r="B838" s="1"/>
      <c r="C838" s="1848"/>
      <c r="D838" s="1"/>
      <c r="E838" s="1"/>
      <c r="F838" s="1848"/>
      <c r="G838" s="1"/>
      <c r="H838" s="1848"/>
      <c r="I838" s="1848"/>
      <c r="J838" s="1"/>
      <c r="K838" s="1848"/>
      <c r="L838" s="1848"/>
      <c r="M838" s="1848"/>
      <c r="N838" s="1848"/>
      <c r="O838" s="1848"/>
      <c r="P838" s="1848"/>
      <c r="Q838" s="1848"/>
      <c r="R838" s="1848"/>
      <c r="S838" s="1848"/>
      <c r="T838" s="1848"/>
      <c r="U838" s="1848"/>
      <c r="V838" s="1848"/>
      <c r="W838" s="1848"/>
      <c r="X838" s="1848"/>
      <c r="Y838" s="1848"/>
      <c r="Z838" s="1848"/>
      <c r="AA838" s="1848"/>
      <c r="AB838" s="1848"/>
      <c r="AC838" s="1848"/>
      <c r="AD838" s="1848"/>
      <c r="AE838" s="1848"/>
      <c r="AF838" s="1848"/>
      <c r="AG838" s="1848"/>
      <c r="AH838" s="1848"/>
      <c r="AI838" s="1848"/>
      <c r="AJ838" s="1848"/>
      <c r="AK838" s="1848"/>
      <c r="AL838" s="1848"/>
      <c r="AM838" s="1848"/>
      <c r="AN838" s="1848"/>
      <c r="AO838" s="1848"/>
      <c r="AP838" s="1848"/>
      <c r="AQ838" s="1848"/>
      <c r="AR838" s="1848"/>
      <c r="AS838" s="1848"/>
      <c r="AT838" s="1848"/>
      <c r="AU838" s="1848"/>
      <c r="AV838" s="1848"/>
      <c r="AW838" s="1848"/>
      <c r="AX838" s="1848"/>
      <c r="AY838" s="1848"/>
      <c r="AZ838" s="1848"/>
      <c r="BA838" s="1848"/>
      <c r="BB838" s="1848"/>
      <c r="BC838" s="1848"/>
      <c r="BD838" s="1848"/>
      <c r="BE838" s="1848"/>
      <c r="BF838" s="1848"/>
      <c r="BG838" s="1848"/>
      <c r="BH838" s="1848"/>
      <c r="BI838" s="1848"/>
      <c r="BJ838" s="1848"/>
      <c r="BK838" s="1848"/>
      <c r="BL838" s="1848"/>
      <c r="BM838" s="1848"/>
      <c r="BN838" s="1848"/>
      <c r="BO838" s="1848"/>
      <c r="BP838" s="1848"/>
      <c r="BQ838" s="1848"/>
      <c r="BR838" s="1848"/>
      <c r="BS838" s="1848"/>
      <c r="BT838" s="1848"/>
      <c r="BU838" s="1848"/>
      <c r="BV838" s="1848"/>
      <c r="BW838" s="1848"/>
      <c r="BX838" s="1848"/>
      <c r="BY838" s="1848"/>
      <c r="BZ838" s="1848"/>
      <c r="CA838" s="1848"/>
      <c r="CB838" s="1848"/>
      <c r="CC838" s="1848"/>
      <c r="CD838" s="1848"/>
      <c r="CE838" s="1848"/>
      <c r="CF838" s="1848"/>
      <c r="CG838" s="1848"/>
      <c r="CH838" s="1848"/>
      <c r="CJ838" s="1848"/>
      <c r="CK838" s="1848"/>
      <c r="CL838" s="1848"/>
      <c r="CM838" s="1848"/>
      <c r="CN838" s="1848"/>
      <c r="CO838" s="1848"/>
      <c r="CP838" s="1848"/>
      <c r="CQ838" s="1848"/>
    </row>
    <row r="839" spans="2:95">
      <c r="B839" s="1"/>
      <c r="C839" s="1848"/>
      <c r="D839" s="1"/>
      <c r="E839" s="1"/>
      <c r="F839" s="1848"/>
      <c r="G839" s="1"/>
      <c r="H839" s="1848"/>
      <c r="I839" s="1848"/>
      <c r="J839" s="1"/>
      <c r="K839" s="1848"/>
      <c r="L839" s="1848"/>
      <c r="M839" s="1848"/>
      <c r="N839" s="1848"/>
      <c r="O839" s="1848"/>
      <c r="P839" s="1848"/>
      <c r="Q839" s="1848"/>
      <c r="R839" s="1848"/>
      <c r="S839" s="1848"/>
      <c r="T839" s="1848"/>
      <c r="U839" s="1848"/>
      <c r="V839" s="1848"/>
      <c r="W839" s="1848"/>
      <c r="X839" s="1848"/>
      <c r="Y839" s="1848"/>
      <c r="Z839" s="1848"/>
      <c r="AA839" s="1848"/>
      <c r="AB839" s="1848"/>
      <c r="AC839" s="1848"/>
      <c r="AD839" s="1848"/>
      <c r="AE839" s="1848"/>
      <c r="AF839" s="1848"/>
      <c r="AG839" s="1848"/>
      <c r="AH839" s="1848"/>
      <c r="AI839" s="1848"/>
      <c r="AJ839" s="1848"/>
      <c r="AK839" s="1848"/>
      <c r="AL839" s="1848"/>
      <c r="AM839" s="1848"/>
      <c r="AN839" s="1848"/>
      <c r="AO839" s="1848"/>
      <c r="AP839" s="1848"/>
      <c r="AQ839" s="1848"/>
      <c r="AR839" s="1848"/>
      <c r="AS839" s="1848"/>
      <c r="AT839" s="1848"/>
      <c r="AU839" s="1848"/>
      <c r="AV839" s="1848"/>
      <c r="AW839" s="1848"/>
      <c r="AX839" s="1848"/>
      <c r="AY839" s="1848"/>
      <c r="AZ839" s="1848"/>
      <c r="BA839" s="1848"/>
      <c r="BB839" s="1848"/>
      <c r="BC839" s="1848"/>
      <c r="BD839" s="1848"/>
      <c r="BE839" s="1848"/>
      <c r="BF839" s="1848"/>
      <c r="BG839" s="1848"/>
      <c r="BH839" s="1848"/>
      <c r="BI839" s="1848"/>
      <c r="BJ839" s="1848"/>
      <c r="BK839" s="1848"/>
      <c r="BL839" s="1848"/>
      <c r="BM839" s="1848"/>
      <c r="BN839" s="1848"/>
      <c r="BO839" s="1848"/>
      <c r="BP839" s="1848"/>
      <c r="BQ839" s="1848"/>
      <c r="BR839" s="1848"/>
      <c r="BS839" s="1848"/>
      <c r="BT839" s="1848"/>
      <c r="BU839" s="1848"/>
      <c r="BV839" s="1848"/>
      <c r="BW839" s="1848"/>
      <c r="BX839" s="1848"/>
      <c r="BY839" s="1848"/>
      <c r="BZ839" s="1848"/>
      <c r="CA839" s="1848"/>
      <c r="CB839" s="1848"/>
      <c r="CC839" s="1848"/>
      <c r="CD839" s="1848"/>
      <c r="CE839" s="1848"/>
      <c r="CF839" s="1848"/>
      <c r="CG839" s="1848"/>
      <c r="CH839" s="1848"/>
      <c r="CJ839" s="1848"/>
      <c r="CK839" s="1848"/>
      <c r="CL839" s="1848"/>
      <c r="CM839" s="1848"/>
      <c r="CN839" s="1848"/>
      <c r="CO839" s="1848"/>
      <c r="CP839" s="1848"/>
      <c r="CQ839" s="1848"/>
    </row>
    <row r="840" spans="2:95">
      <c r="B840" s="1"/>
      <c r="C840" s="1848"/>
      <c r="D840" s="1"/>
      <c r="E840" s="1"/>
      <c r="F840" s="1848"/>
      <c r="G840" s="1"/>
      <c r="H840" s="1848"/>
      <c r="I840" s="1848"/>
      <c r="J840" s="1"/>
      <c r="K840" s="1848"/>
      <c r="L840" s="1848"/>
      <c r="M840" s="1848"/>
      <c r="N840" s="1848"/>
      <c r="O840" s="1848"/>
      <c r="P840" s="1848"/>
      <c r="Q840" s="1848"/>
      <c r="R840" s="1848"/>
      <c r="S840" s="1848"/>
      <c r="T840" s="1848"/>
      <c r="U840" s="1848"/>
      <c r="V840" s="1848"/>
      <c r="W840" s="1848"/>
      <c r="X840" s="1848"/>
      <c r="Y840" s="1848"/>
      <c r="Z840" s="1848"/>
      <c r="AA840" s="1848"/>
      <c r="AB840" s="1848"/>
      <c r="AC840" s="1848"/>
      <c r="AD840" s="1848"/>
      <c r="AE840" s="1848"/>
      <c r="AF840" s="1848"/>
      <c r="AG840" s="1848"/>
      <c r="AH840" s="1848"/>
      <c r="AI840" s="1848"/>
      <c r="AJ840" s="1848"/>
      <c r="AK840" s="1848"/>
      <c r="AL840" s="1848"/>
      <c r="AM840" s="1848"/>
      <c r="AN840" s="1848"/>
      <c r="AO840" s="1848"/>
      <c r="AP840" s="1848"/>
      <c r="AQ840" s="1848"/>
      <c r="AR840" s="1848"/>
      <c r="AS840" s="1848"/>
      <c r="AT840" s="1848"/>
      <c r="AU840" s="1848"/>
      <c r="AV840" s="1848"/>
      <c r="AW840" s="1848"/>
      <c r="AX840" s="1848"/>
      <c r="AY840" s="1848"/>
      <c r="AZ840" s="1848"/>
      <c r="BA840" s="1848"/>
      <c r="BB840" s="1848"/>
      <c r="BC840" s="1848"/>
      <c r="BD840" s="1848"/>
      <c r="BE840" s="1848"/>
      <c r="BF840" s="1848"/>
      <c r="BG840" s="1848"/>
      <c r="BH840" s="1848"/>
      <c r="BI840" s="1848"/>
      <c r="BJ840" s="1848"/>
      <c r="BK840" s="1848"/>
      <c r="BL840" s="1848"/>
      <c r="BM840" s="1848"/>
      <c r="BN840" s="1848"/>
      <c r="BO840" s="1848"/>
      <c r="BP840" s="1848"/>
      <c r="BQ840" s="1848"/>
      <c r="BR840" s="1848"/>
      <c r="BS840" s="1848"/>
      <c r="BT840" s="1848"/>
      <c r="BU840" s="1848"/>
      <c r="BV840" s="1848"/>
      <c r="BW840" s="1848"/>
      <c r="BX840" s="1848"/>
      <c r="BY840" s="1848"/>
      <c r="BZ840" s="1848"/>
      <c r="CA840" s="1848"/>
      <c r="CB840" s="1848"/>
      <c r="CC840" s="1848"/>
      <c r="CD840" s="1848"/>
      <c r="CE840" s="1848"/>
      <c r="CF840" s="1848"/>
      <c r="CG840" s="1848"/>
      <c r="CH840" s="1848"/>
      <c r="CJ840" s="1848"/>
      <c r="CK840" s="1848"/>
      <c r="CL840" s="1848"/>
      <c r="CM840" s="1848"/>
      <c r="CN840" s="1848"/>
      <c r="CO840" s="1848"/>
      <c r="CP840" s="1848"/>
      <c r="CQ840" s="1848"/>
    </row>
    <row r="841" spans="2:95">
      <c r="B841" s="1"/>
      <c r="C841" s="1848"/>
      <c r="D841" s="1"/>
      <c r="E841" s="1"/>
      <c r="F841" s="1848"/>
      <c r="G841" s="1"/>
      <c r="H841" s="1848"/>
      <c r="I841" s="1848"/>
      <c r="J841" s="1"/>
      <c r="K841" s="1848"/>
      <c r="L841" s="1848"/>
      <c r="M841" s="1848"/>
      <c r="N841" s="1848"/>
      <c r="O841" s="1848"/>
      <c r="P841" s="1848"/>
      <c r="Q841" s="1848"/>
      <c r="R841" s="1848"/>
      <c r="S841" s="1848"/>
      <c r="T841" s="1848"/>
      <c r="U841" s="1848"/>
      <c r="V841" s="1848"/>
      <c r="W841" s="1848"/>
      <c r="X841" s="1848"/>
      <c r="Y841" s="1848"/>
      <c r="Z841" s="1848"/>
      <c r="AA841" s="1848"/>
      <c r="AB841" s="1848"/>
      <c r="AC841" s="1848"/>
      <c r="AD841" s="1848"/>
      <c r="AE841" s="1848"/>
      <c r="AF841" s="1848"/>
      <c r="AG841" s="1848"/>
      <c r="AH841" s="1848"/>
      <c r="AI841" s="1848"/>
      <c r="AJ841" s="1848"/>
      <c r="AK841" s="1848"/>
      <c r="AL841" s="1848"/>
      <c r="AM841" s="1848"/>
      <c r="AN841" s="1848"/>
      <c r="AO841" s="1848"/>
      <c r="AP841" s="1848"/>
      <c r="AQ841" s="1848"/>
      <c r="AR841" s="1848"/>
      <c r="AS841" s="1848"/>
      <c r="AT841" s="1848"/>
      <c r="AU841" s="1848"/>
      <c r="AV841" s="1848"/>
      <c r="AW841" s="1848"/>
      <c r="AX841" s="1848"/>
      <c r="AY841" s="1848"/>
      <c r="AZ841" s="1848"/>
      <c r="BA841" s="1848"/>
      <c r="BB841" s="1848"/>
      <c r="BC841" s="1848"/>
      <c r="BD841" s="1848"/>
      <c r="BE841" s="1848"/>
      <c r="BF841" s="1848"/>
      <c r="BG841" s="1848"/>
      <c r="BH841" s="1848"/>
      <c r="BI841" s="1848"/>
      <c r="BJ841" s="1848"/>
      <c r="BK841" s="1848"/>
      <c r="BL841" s="1848"/>
      <c r="BM841" s="1848"/>
      <c r="BN841" s="1848"/>
      <c r="BO841" s="1848"/>
      <c r="BP841" s="1848"/>
      <c r="BQ841" s="1848"/>
      <c r="BR841" s="1848"/>
      <c r="BS841" s="1848"/>
      <c r="BT841" s="1848"/>
      <c r="BU841" s="1848"/>
      <c r="BV841" s="1848"/>
      <c r="BW841" s="1848"/>
      <c r="BX841" s="1848"/>
      <c r="BY841" s="1848"/>
      <c r="BZ841" s="1848"/>
      <c r="CA841" s="1848"/>
      <c r="CB841" s="1848"/>
      <c r="CC841" s="1848"/>
      <c r="CD841" s="1848"/>
      <c r="CE841" s="1848"/>
      <c r="CF841" s="1848"/>
      <c r="CG841" s="1848"/>
      <c r="CH841" s="1848"/>
      <c r="CJ841" s="1848"/>
      <c r="CK841" s="1848"/>
      <c r="CL841" s="1848"/>
      <c r="CM841" s="1848"/>
      <c r="CN841" s="1848"/>
      <c r="CO841" s="1848"/>
      <c r="CP841" s="1848"/>
      <c r="CQ841" s="1848"/>
    </row>
    <row r="842" spans="2:95">
      <c r="B842" s="1"/>
      <c r="C842" s="1848"/>
      <c r="D842" s="1"/>
      <c r="E842" s="1"/>
      <c r="F842" s="1848"/>
      <c r="G842" s="1"/>
      <c r="H842" s="1848"/>
      <c r="I842" s="1848"/>
      <c r="J842" s="1"/>
      <c r="K842" s="1848"/>
      <c r="L842" s="1848"/>
      <c r="M842" s="1848"/>
      <c r="N842" s="1848"/>
      <c r="O842" s="1848"/>
      <c r="P842" s="1848"/>
      <c r="Q842" s="1848"/>
      <c r="R842" s="1848"/>
      <c r="S842" s="1848"/>
      <c r="T842" s="1848"/>
      <c r="U842" s="1848"/>
      <c r="V842" s="1848"/>
      <c r="W842" s="1848"/>
      <c r="X842" s="1848"/>
      <c r="Y842" s="1848"/>
      <c r="Z842" s="1848"/>
      <c r="AA842" s="1848"/>
      <c r="AB842" s="1848"/>
      <c r="AC842" s="1848"/>
      <c r="AD842" s="1848"/>
      <c r="AE842" s="1848"/>
      <c r="AF842" s="1848"/>
      <c r="AG842" s="1848"/>
      <c r="AH842" s="1848"/>
      <c r="AI842" s="1848"/>
      <c r="AJ842" s="1848"/>
      <c r="AK842" s="1848"/>
      <c r="AL842" s="1848"/>
      <c r="AM842" s="1848"/>
      <c r="AN842" s="1848"/>
      <c r="AO842" s="1848"/>
      <c r="AP842" s="1848"/>
      <c r="AQ842" s="1848"/>
      <c r="AR842" s="1848"/>
      <c r="AS842" s="1848"/>
      <c r="AT842" s="1848"/>
      <c r="AU842" s="1848"/>
      <c r="AV842" s="1848"/>
      <c r="AW842" s="1848"/>
      <c r="AX842" s="1848"/>
      <c r="AY842" s="1848"/>
      <c r="AZ842" s="1848"/>
      <c r="BA842" s="1848"/>
      <c r="BB842" s="1848"/>
      <c r="BC842" s="1848"/>
      <c r="BD842" s="1848"/>
      <c r="BE842" s="1848"/>
      <c r="BF842" s="1848"/>
      <c r="BG842" s="1848"/>
      <c r="BH842" s="1848"/>
      <c r="BI842" s="1848"/>
      <c r="BJ842" s="1848"/>
      <c r="BK842" s="1848"/>
      <c r="BL842" s="1848"/>
      <c r="BM842" s="1848"/>
      <c r="BN842" s="1848"/>
      <c r="BO842" s="1848"/>
      <c r="BP842" s="1848"/>
      <c r="BQ842" s="1848"/>
      <c r="BR842" s="1848"/>
      <c r="BS842" s="1848"/>
      <c r="BT842" s="1848"/>
      <c r="BU842" s="1848"/>
      <c r="BV842" s="1848"/>
      <c r="BW842" s="1848"/>
      <c r="BX842" s="1848"/>
      <c r="BY842" s="1848"/>
      <c r="BZ842" s="1848"/>
      <c r="CA842" s="1848"/>
      <c r="CB842" s="1848"/>
      <c r="CC842" s="1848"/>
      <c r="CD842" s="1848"/>
      <c r="CE842" s="1848"/>
      <c r="CF842" s="1848"/>
      <c r="CG842" s="1848"/>
      <c r="CH842" s="1848"/>
      <c r="CJ842" s="1848"/>
      <c r="CK842" s="1848"/>
      <c r="CL842" s="1848"/>
      <c r="CM842" s="1848"/>
      <c r="CN842" s="1848"/>
      <c r="CO842" s="1848"/>
      <c r="CP842" s="1848"/>
      <c r="CQ842" s="1848"/>
    </row>
    <row r="843" spans="2:95">
      <c r="B843" s="1"/>
      <c r="C843" s="1848"/>
      <c r="D843" s="1"/>
      <c r="E843" s="1"/>
      <c r="F843" s="1848"/>
      <c r="G843" s="1"/>
      <c r="H843" s="1848"/>
      <c r="I843" s="1848"/>
      <c r="J843" s="1"/>
      <c r="K843" s="1848"/>
      <c r="L843" s="1848"/>
      <c r="M843" s="1848"/>
      <c r="N843" s="1848"/>
      <c r="O843" s="1848"/>
      <c r="P843" s="1848"/>
      <c r="Q843" s="1848"/>
      <c r="R843" s="1848"/>
      <c r="S843" s="1848"/>
      <c r="T843" s="1848"/>
      <c r="U843" s="1848"/>
      <c r="V843" s="1848"/>
      <c r="W843" s="1848"/>
      <c r="X843" s="1848"/>
      <c r="Y843" s="1848"/>
      <c r="Z843" s="1848"/>
      <c r="AA843" s="1848"/>
      <c r="AB843" s="1848"/>
      <c r="AC843" s="1848"/>
      <c r="AD843" s="1848"/>
      <c r="AE843" s="1848"/>
      <c r="AF843" s="1848"/>
      <c r="AG843" s="1848"/>
      <c r="AH843" s="1848"/>
      <c r="AI843" s="1848"/>
      <c r="AJ843" s="1848"/>
      <c r="AK843" s="1848"/>
      <c r="AL843" s="1848"/>
      <c r="AM843" s="1848"/>
      <c r="AN843" s="1848"/>
      <c r="AO843" s="1848"/>
      <c r="AP843" s="1848"/>
      <c r="AQ843" s="1848"/>
      <c r="AR843" s="1848"/>
      <c r="AS843" s="1848"/>
      <c r="AT843" s="1848"/>
      <c r="AU843" s="1848"/>
      <c r="AV843" s="1848"/>
      <c r="AW843" s="1848"/>
      <c r="AX843" s="1848"/>
      <c r="AY843" s="1848"/>
      <c r="AZ843" s="1848"/>
      <c r="BA843" s="1848"/>
      <c r="BB843" s="1848"/>
      <c r="BC843" s="1848"/>
      <c r="BD843" s="1848"/>
      <c r="BE843" s="1848"/>
      <c r="BF843" s="1848"/>
      <c r="BG843" s="1848"/>
      <c r="BH843" s="1848"/>
      <c r="BI843" s="1848"/>
      <c r="BJ843" s="1848"/>
      <c r="BK843" s="1848"/>
      <c r="BL843" s="1848"/>
      <c r="BM843" s="1848"/>
      <c r="BN843" s="1848"/>
      <c r="BO843" s="1848"/>
      <c r="BP843" s="1848"/>
      <c r="BQ843" s="1848"/>
      <c r="BR843" s="1848"/>
      <c r="BS843" s="1848"/>
      <c r="BT843" s="1848"/>
      <c r="BU843" s="1848"/>
      <c r="BV843" s="1848"/>
      <c r="BW843" s="1848"/>
      <c r="BX843" s="1848"/>
      <c r="BY843" s="1848"/>
      <c r="BZ843" s="1848"/>
      <c r="CA843" s="1848"/>
      <c r="CB843" s="1848"/>
      <c r="CC843" s="1848"/>
      <c r="CD843" s="1848"/>
      <c r="CE843" s="1848"/>
      <c r="CF843" s="1848"/>
      <c r="CG843" s="1848"/>
      <c r="CH843" s="1848"/>
      <c r="CJ843" s="1848"/>
      <c r="CK843" s="1848"/>
      <c r="CL843" s="1848"/>
      <c r="CM843" s="1848"/>
      <c r="CN843" s="1848"/>
      <c r="CO843" s="1848"/>
      <c r="CP843" s="1848"/>
      <c r="CQ843" s="1848"/>
    </row>
    <row r="844" spans="2:95">
      <c r="B844" s="1"/>
      <c r="C844" s="1848"/>
      <c r="D844" s="1"/>
      <c r="E844" s="1"/>
      <c r="F844" s="1848"/>
      <c r="G844" s="1"/>
      <c r="H844" s="1848"/>
      <c r="I844" s="1848"/>
      <c r="J844" s="1"/>
      <c r="K844" s="1848"/>
      <c r="L844" s="1848"/>
      <c r="M844" s="1848"/>
      <c r="N844" s="1848"/>
      <c r="O844" s="1848"/>
      <c r="P844" s="1848"/>
      <c r="Q844" s="1848"/>
      <c r="R844" s="1848"/>
      <c r="S844" s="1848"/>
      <c r="T844" s="1848"/>
      <c r="U844" s="1848"/>
      <c r="V844" s="1848"/>
      <c r="W844" s="1848"/>
      <c r="X844" s="1848"/>
      <c r="Y844" s="1848"/>
      <c r="Z844" s="1848"/>
      <c r="AA844" s="1848"/>
      <c r="AB844" s="1848"/>
      <c r="AC844" s="1848"/>
      <c r="AD844" s="1848"/>
      <c r="AE844" s="1848"/>
      <c r="AF844" s="1848"/>
      <c r="AG844" s="1848"/>
      <c r="AH844" s="1848"/>
      <c r="AI844" s="1848"/>
      <c r="AJ844" s="1848"/>
      <c r="AK844" s="1848"/>
      <c r="AL844" s="1848"/>
      <c r="AM844" s="1848"/>
      <c r="AN844" s="1848"/>
      <c r="AO844" s="1848"/>
      <c r="AP844" s="1848"/>
      <c r="AQ844" s="1848"/>
      <c r="AR844" s="1848"/>
      <c r="AS844" s="1848"/>
      <c r="AT844" s="1848"/>
      <c r="AU844" s="1848"/>
      <c r="AV844" s="1848"/>
      <c r="AW844" s="1848"/>
      <c r="AX844" s="1848"/>
      <c r="AY844" s="1848"/>
      <c r="AZ844" s="1848"/>
      <c r="BA844" s="1848"/>
      <c r="BB844" s="1848"/>
      <c r="BC844" s="1848"/>
      <c r="BD844" s="1848"/>
      <c r="BE844" s="1848"/>
      <c r="BF844" s="1848"/>
      <c r="BG844" s="1848"/>
      <c r="BH844" s="1848"/>
      <c r="BI844" s="1848"/>
      <c r="BJ844" s="1848"/>
      <c r="BK844" s="1848"/>
      <c r="BL844" s="1848"/>
      <c r="BM844" s="1848"/>
      <c r="BN844" s="1848"/>
      <c r="BO844" s="1848"/>
      <c r="BP844" s="1848"/>
      <c r="BQ844" s="1848"/>
      <c r="BR844" s="1848"/>
      <c r="BS844" s="1848"/>
      <c r="BT844" s="1848"/>
      <c r="BU844" s="1848"/>
      <c r="BV844" s="1848"/>
      <c r="BW844" s="1848"/>
      <c r="BX844" s="1848"/>
      <c r="BY844" s="1848"/>
      <c r="BZ844" s="1848"/>
      <c r="CA844" s="1848"/>
      <c r="CB844" s="1848"/>
      <c r="CC844" s="1848"/>
      <c r="CD844" s="1848"/>
      <c r="CE844" s="1848"/>
      <c r="CF844" s="1848"/>
      <c r="CG844" s="1848"/>
      <c r="CH844" s="1848"/>
      <c r="CJ844" s="1848"/>
      <c r="CK844" s="1848"/>
      <c r="CL844" s="1848"/>
      <c r="CM844" s="1848"/>
      <c r="CN844" s="1848"/>
      <c r="CO844" s="1848"/>
      <c r="CP844" s="1848"/>
      <c r="CQ844" s="1848"/>
    </row>
    <row r="845" spans="2:95">
      <c r="B845" s="1"/>
      <c r="C845" s="1848"/>
      <c r="D845" s="1"/>
      <c r="E845" s="1"/>
      <c r="F845" s="1848"/>
      <c r="G845" s="1"/>
      <c r="H845" s="1848"/>
      <c r="I845" s="1848"/>
      <c r="J845" s="1"/>
      <c r="K845" s="1848"/>
      <c r="L845" s="1848"/>
      <c r="M845" s="1848"/>
      <c r="N845" s="1848"/>
      <c r="O845" s="1848"/>
      <c r="P845" s="1848"/>
      <c r="Q845" s="1848"/>
      <c r="R845" s="1848"/>
      <c r="S845" s="1848"/>
      <c r="T845" s="1848"/>
      <c r="U845" s="1848"/>
      <c r="V845" s="1848"/>
      <c r="W845" s="1848"/>
      <c r="X845" s="1848"/>
      <c r="Y845" s="1848"/>
      <c r="Z845" s="1848"/>
      <c r="AA845" s="1848"/>
      <c r="AB845" s="1848"/>
      <c r="AC845" s="1848"/>
      <c r="AD845" s="1848"/>
      <c r="AE845" s="1848"/>
      <c r="AF845" s="1848"/>
      <c r="AG845" s="1848"/>
      <c r="AH845" s="1848"/>
      <c r="AI845" s="1848"/>
      <c r="AJ845" s="1848"/>
      <c r="AK845" s="1848"/>
      <c r="AL845" s="1848"/>
      <c r="AM845" s="1848"/>
      <c r="AN845" s="1848"/>
      <c r="AO845" s="1848"/>
      <c r="AP845" s="1848"/>
      <c r="AQ845" s="1848"/>
      <c r="AR845" s="1848"/>
      <c r="AS845" s="1848"/>
      <c r="AT845" s="1848"/>
      <c r="AU845" s="1848"/>
      <c r="AV845" s="1848"/>
      <c r="AW845" s="1848"/>
      <c r="AX845" s="1848"/>
      <c r="AY845" s="1848"/>
      <c r="AZ845" s="1848"/>
      <c r="BA845" s="1848"/>
      <c r="BB845" s="1848"/>
      <c r="BC845" s="1848"/>
      <c r="BD845" s="1848"/>
      <c r="BE845" s="1848"/>
      <c r="BF845" s="1848"/>
      <c r="BG845" s="1848"/>
      <c r="BH845" s="1848"/>
      <c r="BI845" s="1848"/>
      <c r="BJ845" s="1848"/>
      <c r="BK845" s="1848"/>
      <c r="BL845" s="1848"/>
      <c r="BM845" s="1848"/>
      <c r="BN845" s="1848"/>
      <c r="BO845" s="1848"/>
      <c r="BP845" s="1848"/>
      <c r="BQ845" s="1848"/>
      <c r="BR845" s="1848"/>
      <c r="BS845" s="1848"/>
      <c r="BT845" s="1848"/>
      <c r="BU845" s="1848"/>
      <c r="BV845" s="1848"/>
      <c r="BW845" s="1848"/>
      <c r="BX845" s="1848"/>
      <c r="BY845" s="1848"/>
      <c r="BZ845" s="1848"/>
      <c r="CA845" s="1848"/>
      <c r="CB845" s="1848"/>
      <c r="CC845" s="1848"/>
      <c r="CD845" s="1848"/>
      <c r="CE845" s="1848"/>
      <c r="CF845" s="1848"/>
      <c r="CG845" s="1848"/>
      <c r="CH845" s="1848"/>
      <c r="CJ845" s="1848"/>
      <c r="CK845" s="1848"/>
      <c r="CL845" s="1848"/>
      <c r="CM845" s="1848"/>
      <c r="CN845" s="1848"/>
      <c r="CO845" s="1848"/>
      <c r="CP845" s="1848"/>
      <c r="CQ845" s="1848"/>
    </row>
    <row r="846" spans="2:95">
      <c r="B846" s="1"/>
      <c r="C846" s="1848"/>
      <c r="D846" s="1"/>
      <c r="E846" s="1"/>
      <c r="F846" s="1848"/>
      <c r="G846" s="1"/>
      <c r="H846" s="1848"/>
      <c r="I846" s="1848"/>
      <c r="J846" s="1"/>
      <c r="K846" s="1848"/>
      <c r="L846" s="1848"/>
      <c r="M846" s="1848"/>
      <c r="N846" s="1848"/>
      <c r="O846" s="1848"/>
      <c r="P846" s="1848"/>
      <c r="Q846" s="1848"/>
      <c r="R846" s="1848"/>
      <c r="S846" s="1848"/>
      <c r="T846" s="1848"/>
      <c r="U846" s="1848"/>
      <c r="V846" s="1848"/>
      <c r="W846" s="1848"/>
      <c r="X846" s="1848"/>
      <c r="Y846" s="1848"/>
      <c r="Z846" s="1848"/>
      <c r="AA846" s="1848"/>
      <c r="AB846" s="1848"/>
      <c r="AC846" s="1848"/>
      <c r="AD846" s="1848"/>
      <c r="AE846" s="1848"/>
      <c r="AF846" s="1848"/>
      <c r="AG846" s="1848"/>
      <c r="AH846" s="1848"/>
      <c r="AI846" s="1848"/>
      <c r="AJ846" s="1848"/>
      <c r="AK846" s="1848"/>
      <c r="AL846" s="1848"/>
      <c r="AM846" s="1848"/>
      <c r="AN846" s="1848"/>
      <c r="AO846" s="1848"/>
      <c r="AP846" s="1848"/>
      <c r="AQ846" s="1848"/>
      <c r="AR846" s="1848"/>
      <c r="AS846" s="1848"/>
      <c r="AT846" s="1848"/>
      <c r="AU846" s="1848"/>
      <c r="AV846" s="1848"/>
      <c r="AW846" s="1848"/>
      <c r="AX846" s="1848"/>
      <c r="AY846" s="1848"/>
      <c r="AZ846" s="1848"/>
      <c r="BA846" s="1848"/>
      <c r="BB846" s="1848"/>
      <c r="BC846" s="1848"/>
      <c r="BD846" s="1848"/>
      <c r="BE846" s="1848"/>
      <c r="BF846" s="1848"/>
      <c r="BG846" s="1848"/>
      <c r="BH846" s="1848"/>
      <c r="BI846" s="1848"/>
      <c r="BJ846" s="1848"/>
      <c r="BK846" s="1848"/>
      <c r="BL846" s="1848"/>
      <c r="BM846" s="1848"/>
      <c r="BN846" s="1848"/>
      <c r="BO846" s="1848"/>
      <c r="BP846" s="1848"/>
      <c r="BQ846" s="1848"/>
      <c r="BR846" s="1848"/>
      <c r="BS846" s="1848"/>
      <c r="BT846" s="1848"/>
      <c r="BU846" s="1848"/>
      <c r="BV846" s="1848"/>
      <c r="BW846" s="1848"/>
      <c r="BX846" s="1848"/>
      <c r="BY846" s="1848"/>
      <c r="BZ846" s="1848"/>
      <c r="CA846" s="1848"/>
      <c r="CB846" s="1848"/>
      <c r="CC846" s="1848"/>
      <c r="CD846" s="1848"/>
      <c r="CE846" s="1848"/>
      <c r="CF846" s="1848"/>
      <c r="CG846" s="1848"/>
      <c r="CH846" s="1848"/>
      <c r="CJ846" s="1848"/>
      <c r="CK846" s="1848"/>
      <c r="CL846" s="1848"/>
      <c r="CM846" s="1848"/>
      <c r="CN846" s="1848"/>
      <c r="CO846" s="1848"/>
      <c r="CP846" s="1848"/>
      <c r="CQ846" s="1848"/>
    </row>
    <row r="847" spans="2:95">
      <c r="B847" s="1"/>
      <c r="C847" s="1848"/>
      <c r="D847" s="1"/>
      <c r="E847" s="1"/>
      <c r="F847" s="1848"/>
      <c r="G847" s="1"/>
      <c r="H847" s="1848"/>
      <c r="I847" s="1848"/>
      <c r="J847" s="1"/>
      <c r="K847" s="1848"/>
      <c r="L847" s="1848"/>
      <c r="M847" s="1848"/>
      <c r="N847" s="1848"/>
      <c r="O847" s="1848"/>
      <c r="P847" s="1848"/>
      <c r="Q847" s="1848"/>
      <c r="R847" s="1848"/>
      <c r="S847" s="1848"/>
      <c r="T847" s="1848"/>
      <c r="U847" s="1848"/>
      <c r="V847" s="1848"/>
      <c r="W847" s="1848"/>
      <c r="X847" s="1848"/>
      <c r="Y847" s="1848"/>
      <c r="Z847" s="1848"/>
      <c r="AA847" s="1848"/>
      <c r="AB847" s="1848"/>
      <c r="AC847" s="1848"/>
      <c r="AD847" s="1848"/>
      <c r="AE847" s="1848"/>
      <c r="AF847" s="1848"/>
      <c r="AG847" s="1848"/>
      <c r="AH847" s="1848"/>
      <c r="AI847" s="1848"/>
      <c r="AJ847" s="1848"/>
      <c r="AK847" s="1848"/>
      <c r="AL847" s="1848"/>
      <c r="AM847" s="1848"/>
      <c r="AN847" s="1848"/>
      <c r="AO847" s="1848"/>
      <c r="AP847" s="1848"/>
      <c r="AQ847" s="1848"/>
      <c r="AR847" s="1848"/>
      <c r="AS847" s="1848"/>
      <c r="AT847" s="1848"/>
      <c r="AU847" s="1848"/>
      <c r="AV847" s="1848"/>
      <c r="AW847" s="1848"/>
      <c r="AX847" s="1848"/>
      <c r="AY847" s="1848"/>
      <c r="AZ847" s="1848"/>
      <c r="BA847" s="1848"/>
      <c r="BB847" s="1848"/>
      <c r="BC847" s="1848"/>
      <c r="BD847" s="1848"/>
      <c r="BE847" s="1848"/>
      <c r="BF847" s="1848"/>
      <c r="BG847" s="1848"/>
      <c r="BH847" s="1848"/>
      <c r="BI847" s="1848"/>
      <c r="BJ847" s="1848"/>
      <c r="BK847" s="1848"/>
      <c r="BL847" s="1848"/>
      <c r="BM847" s="1848"/>
      <c r="BN847" s="1848"/>
      <c r="BO847" s="1848"/>
      <c r="BP847" s="1848"/>
      <c r="BQ847" s="1848"/>
      <c r="BR847" s="1848"/>
      <c r="BS847" s="1848"/>
      <c r="BT847" s="1848"/>
      <c r="BU847" s="1848"/>
      <c r="BV847" s="1848"/>
      <c r="BW847" s="1848"/>
      <c r="BX847" s="1848"/>
      <c r="BY847" s="1848"/>
      <c r="BZ847" s="1848"/>
      <c r="CA847" s="1848"/>
      <c r="CB847" s="1848"/>
      <c r="CC847" s="1848"/>
      <c r="CD847" s="1848"/>
      <c r="CE847" s="1848"/>
      <c r="CF847" s="1848"/>
      <c r="CG847" s="1848"/>
      <c r="CH847" s="1848"/>
      <c r="CJ847" s="1848"/>
      <c r="CK847" s="1848"/>
      <c r="CL847" s="1848"/>
      <c r="CM847" s="1848"/>
      <c r="CN847" s="1848"/>
      <c r="CO847" s="1848"/>
      <c r="CP847" s="1848"/>
      <c r="CQ847" s="1848"/>
    </row>
    <row r="848" spans="2:95">
      <c r="B848" s="1"/>
      <c r="C848" s="1848"/>
      <c r="D848" s="1"/>
      <c r="E848" s="1"/>
      <c r="F848" s="1848"/>
      <c r="G848" s="1"/>
      <c r="H848" s="1848"/>
      <c r="I848" s="1848"/>
      <c r="J848" s="1"/>
      <c r="K848" s="1848"/>
      <c r="L848" s="1848"/>
      <c r="M848" s="1848"/>
      <c r="N848" s="1848"/>
      <c r="O848" s="1848"/>
      <c r="P848" s="1848"/>
      <c r="Q848" s="1848"/>
      <c r="R848" s="1848"/>
      <c r="S848" s="1848"/>
      <c r="T848" s="1848"/>
      <c r="U848" s="1848"/>
      <c r="V848" s="1848"/>
      <c r="W848" s="1848"/>
      <c r="X848" s="1848"/>
      <c r="Y848" s="1848"/>
      <c r="Z848" s="1848"/>
      <c r="AA848" s="1848"/>
      <c r="AB848" s="1848"/>
      <c r="AC848" s="1848"/>
      <c r="AD848" s="1848"/>
      <c r="AE848" s="1848"/>
      <c r="AF848" s="1848"/>
      <c r="AG848" s="1848"/>
      <c r="AH848" s="1848"/>
      <c r="AI848" s="1848"/>
      <c r="AJ848" s="1848"/>
      <c r="AK848" s="1848"/>
      <c r="AL848" s="1848"/>
      <c r="AM848" s="1848"/>
      <c r="AN848" s="1848"/>
      <c r="AO848" s="1848"/>
      <c r="AP848" s="1848"/>
      <c r="AQ848" s="1848"/>
      <c r="AR848" s="1848"/>
      <c r="AS848" s="1848"/>
      <c r="AT848" s="1848"/>
      <c r="AU848" s="1848"/>
      <c r="AV848" s="1848"/>
      <c r="AW848" s="1848"/>
      <c r="AX848" s="1848"/>
      <c r="AY848" s="1848"/>
      <c r="AZ848" s="1848"/>
      <c r="BA848" s="1848"/>
      <c r="BB848" s="1848"/>
      <c r="BC848" s="1848"/>
      <c r="BD848" s="1848"/>
      <c r="BE848" s="1848"/>
      <c r="BF848" s="1848"/>
      <c r="BG848" s="1848"/>
      <c r="BH848" s="1848"/>
      <c r="BI848" s="1848"/>
      <c r="BJ848" s="1848"/>
      <c r="BK848" s="1848"/>
      <c r="BL848" s="1848"/>
      <c r="BM848" s="1848"/>
      <c r="BN848" s="1848"/>
      <c r="BO848" s="1848"/>
      <c r="BP848" s="1848"/>
      <c r="BQ848" s="1848"/>
      <c r="BR848" s="1848"/>
      <c r="BS848" s="1848"/>
      <c r="BT848" s="1848"/>
      <c r="BU848" s="1848"/>
      <c r="BV848" s="1848"/>
      <c r="BW848" s="1848"/>
      <c r="BX848" s="1848"/>
      <c r="BY848" s="1848"/>
      <c r="BZ848" s="1848"/>
      <c r="CA848" s="1848"/>
      <c r="CB848" s="1848"/>
      <c r="CC848" s="1848"/>
      <c r="CD848" s="1848"/>
      <c r="CE848" s="1848"/>
      <c r="CF848" s="1848"/>
      <c r="CG848" s="1848"/>
      <c r="CH848" s="1848"/>
      <c r="CJ848" s="1848"/>
      <c r="CK848" s="1848"/>
      <c r="CL848" s="1848"/>
      <c r="CM848" s="1848"/>
      <c r="CN848" s="1848"/>
      <c r="CO848" s="1848"/>
      <c r="CP848" s="1848"/>
      <c r="CQ848" s="1848"/>
    </row>
    <row r="849" spans="2:95">
      <c r="B849" s="1"/>
      <c r="C849" s="1848"/>
      <c r="D849" s="1"/>
      <c r="E849" s="1"/>
      <c r="F849" s="1848"/>
      <c r="G849" s="1"/>
      <c r="H849" s="1848"/>
      <c r="I849" s="1848"/>
      <c r="J849" s="1"/>
      <c r="K849" s="1848"/>
      <c r="L849" s="1848"/>
      <c r="M849" s="1848"/>
      <c r="N849" s="1848"/>
      <c r="O849" s="1848"/>
      <c r="P849" s="1848"/>
      <c r="Q849" s="1848"/>
      <c r="R849" s="1848"/>
      <c r="S849" s="1848"/>
      <c r="T849" s="1848"/>
      <c r="U849" s="1848"/>
      <c r="V849" s="1848"/>
      <c r="W849" s="1848"/>
      <c r="X849" s="1848"/>
      <c r="Y849" s="1848"/>
      <c r="Z849" s="1848"/>
      <c r="AA849" s="1848"/>
      <c r="AB849" s="1848"/>
      <c r="AC849" s="1848"/>
      <c r="AD849" s="1848"/>
      <c r="AE849" s="1848"/>
      <c r="AF849" s="1848"/>
      <c r="AG849" s="1848"/>
      <c r="AH849" s="1848"/>
      <c r="AI849" s="1848"/>
      <c r="AJ849" s="1848"/>
      <c r="AK849" s="1848"/>
      <c r="AL849" s="1848"/>
      <c r="AM849" s="1848"/>
      <c r="AN849" s="1848"/>
      <c r="AO849" s="1848"/>
      <c r="AP849" s="1848"/>
      <c r="AQ849" s="1848"/>
      <c r="AR849" s="1848"/>
      <c r="AS849" s="1848"/>
      <c r="AT849" s="1848"/>
      <c r="AU849" s="1848"/>
      <c r="AV849" s="1848"/>
      <c r="AW849" s="1848"/>
      <c r="AX849" s="1848"/>
      <c r="AY849" s="1848"/>
      <c r="AZ849" s="1848"/>
      <c r="BA849" s="1848"/>
      <c r="BB849" s="1848"/>
      <c r="BC849" s="1848"/>
      <c r="BD849" s="1848"/>
      <c r="BE849" s="1848"/>
      <c r="BF849" s="1848"/>
      <c r="BG849" s="1848"/>
      <c r="BH849" s="1848"/>
      <c r="BI849" s="1848"/>
      <c r="BJ849" s="1848"/>
      <c r="BK849" s="1848"/>
      <c r="BL849" s="1848"/>
      <c r="BM849" s="1848"/>
      <c r="BN849" s="1848"/>
      <c r="BO849" s="1848"/>
      <c r="BP849" s="1848"/>
      <c r="BQ849" s="1848"/>
      <c r="BR849" s="1848"/>
      <c r="BS849" s="1848"/>
      <c r="BT849" s="1848"/>
      <c r="BU849" s="1848"/>
      <c r="BV849" s="1848"/>
      <c r="BW849" s="1848"/>
      <c r="BX849" s="1848"/>
      <c r="BY849" s="1848"/>
      <c r="BZ849" s="1848"/>
      <c r="CA849" s="1848"/>
      <c r="CB849" s="1848"/>
      <c r="CC849" s="1848"/>
      <c r="CD849" s="1848"/>
      <c r="CE849" s="1848"/>
      <c r="CF849" s="1848"/>
      <c r="CG849" s="1848"/>
      <c r="CH849" s="1848"/>
      <c r="CJ849" s="1848"/>
      <c r="CK849" s="1848"/>
      <c r="CL849" s="1848"/>
      <c r="CM849" s="1848"/>
      <c r="CN849" s="1848"/>
      <c r="CO849" s="1848"/>
      <c r="CP849" s="1848"/>
      <c r="CQ849" s="1848"/>
    </row>
    <row r="850" spans="2:95">
      <c r="B850" s="1"/>
      <c r="C850" s="1848"/>
      <c r="D850" s="1"/>
      <c r="E850" s="1"/>
      <c r="F850" s="1848"/>
      <c r="G850" s="1"/>
      <c r="H850" s="1848"/>
      <c r="I850" s="1848"/>
      <c r="J850" s="1"/>
      <c r="K850" s="1848"/>
      <c r="L850" s="1848"/>
      <c r="M850" s="1848"/>
      <c r="N850" s="1848"/>
      <c r="O850" s="1848"/>
      <c r="P850" s="1848"/>
      <c r="Q850" s="1848"/>
      <c r="R850" s="1848"/>
      <c r="S850" s="1848"/>
      <c r="T850" s="1848"/>
      <c r="U850" s="1848"/>
      <c r="V850" s="1848"/>
      <c r="W850" s="1848"/>
      <c r="X850" s="1848"/>
      <c r="Y850" s="1848"/>
      <c r="Z850" s="1848"/>
      <c r="AA850" s="1848"/>
      <c r="AB850" s="1848"/>
      <c r="AC850" s="1848"/>
      <c r="AD850" s="1848"/>
      <c r="AE850" s="1848"/>
      <c r="AF850" s="1848"/>
      <c r="AG850" s="1848"/>
      <c r="AH850" s="1848"/>
      <c r="AI850" s="1848"/>
      <c r="AJ850" s="1848"/>
      <c r="AK850" s="1848"/>
      <c r="AL850" s="1848"/>
      <c r="AM850" s="1848"/>
      <c r="AN850" s="1848"/>
      <c r="AO850" s="1848"/>
      <c r="AP850" s="1848"/>
      <c r="AQ850" s="1848"/>
      <c r="AR850" s="1848"/>
      <c r="AS850" s="1848"/>
      <c r="AT850" s="1848"/>
      <c r="AU850" s="1848"/>
      <c r="AV850" s="1848"/>
      <c r="AW850" s="1848"/>
      <c r="AX850" s="1848"/>
      <c r="AY850" s="1848"/>
      <c r="AZ850" s="1848"/>
      <c r="BA850" s="1848"/>
      <c r="BB850" s="1848"/>
      <c r="BC850" s="1848"/>
      <c r="BD850" s="1848"/>
      <c r="BE850" s="1848"/>
      <c r="BF850" s="1848"/>
      <c r="BG850" s="1848"/>
      <c r="BH850" s="1848"/>
      <c r="BI850" s="1848"/>
      <c r="BJ850" s="1848"/>
      <c r="BK850" s="1848"/>
      <c r="BL850" s="1848"/>
      <c r="BM850" s="1848"/>
      <c r="BN850" s="1848"/>
      <c r="BO850" s="1848"/>
      <c r="BP850" s="1848"/>
      <c r="BQ850" s="1848"/>
      <c r="BR850" s="1848"/>
      <c r="BS850" s="1848"/>
      <c r="BT850" s="1848"/>
      <c r="BU850" s="1848"/>
      <c r="BV850" s="1848"/>
      <c r="BW850" s="1848"/>
      <c r="BX850" s="1848"/>
      <c r="BY850" s="1848"/>
      <c r="BZ850" s="1848"/>
      <c r="CA850" s="1848"/>
      <c r="CB850" s="1848"/>
      <c r="CC850" s="1848"/>
      <c r="CD850" s="1848"/>
      <c r="CE850" s="1848"/>
      <c r="CF850" s="1848"/>
      <c r="CG850" s="1848"/>
      <c r="CH850" s="1848"/>
      <c r="CJ850" s="1848"/>
      <c r="CK850" s="1848"/>
      <c r="CL850" s="1848"/>
      <c r="CM850" s="1848"/>
      <c r="CN850" s="1848"/>
      <c r="CO850" s="1848"/>
      <c r="CP850" s="1848"/>
      <c r="CQ850" s="1848"/>
    </row>
    <row r="851" spans="2:95">
      <c r="B851" s="1"/>
      <c r="C851" s="1848"/>
      <c r="D851" s="1"/>
      <c r="E851" s="1"/>
      <c r="F851" s="1848"/>
      <c r="G851" s="1"/>
      <c r="H851" s="1848"/>
      <c r="I851" s="1848"/>
      <c r="J851" s="1"/>
      <c r="K851" s="1848"/>
      <c r="L851" s="1848"/>
      <c r="M851" s="1848"/>
      <c r="N851" s="1848"/>
      <c r="O851" s="1848"/>
      <c r="P851" s="1848"/>
      <c r="Q851" s="1848"/>
      <c r="R851" s="1848"/>
      <c r="S851" s="1848"/>
      <c r="T851" s="1848"/>
      <c r="U851" s="1848"/>
      <c r="V851" s="1848"/>
      <c r="W851" s="1848"/>
      <c r="X851" s="1848"/>
      <c r="Y851" s="1848"/>
      <c r="Z851" s="1848"/>
      <c r="AA851" s="1848"/>
      <c r="AB851" s="1848"/>
      <c r="AC851" s="1848"/>
      <c r="AD851" s="1848"/>
      <c r="AE851" s="1848"/>
      <c r="AF851" s="1848"/>
      <c r="AG851" s="1848"/>
      <c r="AH851" s="1848"/>
      <c r="AI851" s="1848"/>
      <c r="AJ851" s="1848"/>
      <c r="AK851" s="1848"/>
      <c r="AL851" s="1848"/>
      <c r="AM851" s="1848"/>
      <c r="AN851" s="1848"/>
      <c r="AO851" s="1848"/>
      <c r="AP851" s="1848"/>
      <c r="AQ851" s="1848"/>
      <c r="AR851" s="1848"/>
      <c r="AS851" s="1848"/>
      <c r="AT851" s="1848"/>
      <c r="AU851" s="1848"/>
      <c r="AV851" s="1848"/>
      <c r="AW851" s="1848"/>
      <c r="AX851" s="1848"/>
      <c r="AY851" s="1848"/>
      <c r="AZ851" s="1848"/>
      <c r="BA851" s="1848"/>
      <c r="BB851" s="1848"/>
      <c r="BC851" s="1848"/>
      <c r="BD851" s="1848"/>
      <c r="BE851" s="1848"/>
      <c r="BF851" s="1848"/>
      <c r="BG851" s="1848"/>
      <c r="BH851" s="1848"/>
      <c r="BI851" s="1848"/>
      <c r="BJ851" s="1848"/>
      <c r="BK851" s="1848"/>
      <c r="BL851" s="1848"/>
      <c r="BM851" s="1848"/>
      <c r="BN851" s="1848"/>
      <c r="BO851" s="1848"/>
      <c r="BP851" s="1848"/>
      <c r="BQ851" s="1848"/>
      <c r="BR851" s="1848"/>
      <c r="BS851" s="1848"/>
      <c r="BT851" s="1848"/>
      <c r="BU851" s="1848"/>
      <c r="BV851" s="1848"/>
      <c r="BW851" s="1848"/>
      <c r="BX851" s="1848"/>
      <c r="BY851" s="1848"/>
      <c r="BZ851" s="1848"/>
      <c r="CA851" s="1848"/>
      <c r="CB851" s="1848"/>
      <c r="CC851" s="1848"/>
      <c r="CD851" s="1848"/>
      <c r="CE851" s="1848"/>
      <c r="CF851" s="1848"/>
      <c r="CG851" s="1848"/>
      <c r="CH851" s="1848"/>
      <c r="CJ851" s="1848"/>
      <c r="CK851" s="1848"/>
      <c r="CL851" s="1848"/>
      <c r="CM851" s="1848"/>
      <c r="CN851" s="1848"/>
      <c r="CO851" s="1848"/>
      <c r="CP851" s="1848"/>
      <c r="CQ851" s="1848"/>
    </row>
    <row r="852" spans="2:95">
      <c r="B852" s="1"/>
      <c r="C852" s="1848"/>
      <c r="D852" s="1"/>
      <c r="E852" s="1"/>
      <c r="F852" s="1848"/>
      <c r="G852" s="1"/>
      <c r="H852" s="1848"/>
      <c r="I852" s="1848"/>
      <c r="J852" s="1"/>
      <c r="K852" s="1848"/>
      <c r="L852" s="1848"/>
      <c r="M852" s="1848"/>
      <c r="N852" s="1848"/>
      <c r="O852" s="1848"/>
      <c r="P852" s="1848"/>
      <c r="Q852" s="1848"/>
      <c r="R852" s="1848"/>
      <c r="S852" s="1848"/>
      <c r="T852" s="1848"/>
      <c r="U852" s="1848"/>
      <c r="V852" s="1848"/>
      <c r="W852" s="1848"/>
      <c r="X852" s="1848"/>
      <c r="Y852" s="1848"/>
      <c r="Z852" s="1848"/>
      <c r="AA852" s="1848"/>
      <c r="AB852" s="1848"/>
      <c r="AC852" s="1848"/>
      <c r="AD852" s="1848"/>
      <c r="AE852" s="1848"/>
      <c r="AF852" s="1848"/>
      <c r="AG852" s="1848"/>
      <c r="AH852" s="1848"/>
      <c r="AI852" s="1848"/>
      <c r="AJ852" s="1848"/>
      <c r="AK852" s="1848"/>
      <c r="AL852" s="1848"/>
      <c r="AM852" s="1848"/>
      <c r="AN852" s="1848"/>
      <c r="AO852" s="1848"/>
      <c r="AP852" s="1848"/>
      <c r="AQ852" s="1848"/>
      <c r="AR852" s="1848"/>
      <c r="AS852" s="1848"/>
      <c r="AT852" s="1848"/>
      <c r="AU852" s="1848"/>
      <c r="AV852" s="1848"/>
      <c r="AW852" s="1848"/>
      <c r="AX852" s="1848"/>
      <c r="AY852" s="1848"/>
      <c r="AZ852" s="1848"/>
      <c r="BA852" s="1848"/>
      <c r="BB852" s="1848"/>
      <c r="BC852" s="1848"/>
      <c r="BD852" s="1848"/>
      <c r="BE852" s="1848"/>
      <c r="BF852" s="1848"/>
      <c r="BG852" s="1848"/>
      <c r="BH852" s="1848"/>
      <c r="BI852" s="1848"/>
      <c r="BJ852" s="1848"/>
      <c r="BK852" s="1848"/>
      <c r="BL852" s="1848"/>
      <c r="BM852" s="1848"/>
      <c r="BN852" s="1848"/>
      <c r="BO852" s="1848"/>
      <c r="BP852" s="1848"/>
      <c r="BQ852" s="1848"/>
      <c r="BR852" s="1848"/>
      <c r="BS852" s="1848"/>
      <c r="BT852" s="1848"/>
      <c r="BU852" s="1848"/>
      <c r="BV852" s="1848"/>
      <c r="BW852" s="1848"/>
      <c r="BX852" s="1848"/>
      <c r="BY852" s="1848"/>
      <c r="BZ852" s="1848"/>
      <c r="CA852" s="1848"/>
      <c r="CB852" s="1848"/>
      <c r="CC852" s="1848"/>
      <c r="CD852" s="1848"/>
      <c r="CE852" s="1848"/>
      <c r="CF852" s="1848"/>
      <c r="CG852" s="1848"/>
      <c r="CH852" s="1848"/>
      <c r="CJ852" s="1848"/>
      <c r="CK852" s="1848"/>
      <c r="CL852" s="1848"/>
      <c r="CM852" s="1848"/>
      <c r="CN852" s="1848"/>
      <c r="CO852" s="1848"/>
      <c r="CP852" s="1848"/>
      <c r="CQ852" s="1848"/>
    </row>
    <row r="853" spans="2:95">
      <c r="B853" s="1"/>
      <c r="C853" s="1848"/>
      <c r="D853" s="1"/>
      <c r="E853" s="1"/>
      <c r="F853" s="1848"/>
      <c r="G853" s="1"/>
      <c r="H853" s="1848"/>
      <c r="I853" s="1848"/>
      <c r="J853" s="1"/>
      <c r="K853" s="1848"/>
      <c r="L853" s="1848"/>
      <c r="M853" s="1848"/>
      <c r="N853" s="1848"/>
      <c r="O853" s="1848"/>
      <c r="P853" s="1848"/>
      <c r="Q853" s="1848"/>
      <c r="R853" s="1848"/>
      <c r="S853" s="1848"/>
      <c r="T853" s="1848"/>
      <c r="U853" s="1848"/>
      <c r="V853" s="1848"/>
      <c r="W853" s="1848"/>
      <c r="X853" s="1848"/>
      <c r="Y853" s="1848"/>
      <c r="Z853" s="1848"/>
      <c r="AA853" s="1848"/>
      <c r="AB853" s="1848"/>
      <c r="AC853" s="1848"/>
      <c r="AD853" s="1848"/>
      <c r="AE853" s="1848"/>
      <c r="AF853" s="1848"/>
      <c r="AG853" s="1848"/>
      <c r="AH853" s="1848"/>
      <c r="AI853" s="1848"/>
      <c r="AJ853" s="1848"/>
      <c r="AK853" s="1848"/>
      <c r="AL853" s="1848"/>
      <c r="AM853" s="1848"/>
      <c r="AN853" s="1848"/>
      <c r="AO853" s="1848"/>
      <c r="AP853" s="1848"/>
      <c r="AQ853" s="1848"/>
      <c r="AR853" s="1848"/>
      <c r="AS853" s="1848"/>
      <c r="AT853" s="1848"/>
      <c r="AU853" s="1848"/>
      <c r="AV853" s="1848"/>
      <c r="AW853" s="1848"/>
      <c r="AX853" s="1848"/>
      <c r="AY853" s="1848"/>
      <c r="AZ853" s="1848"/>
      <c r="BA853" s="1848"/>
      <c r="BB853" s="1848"/>
      <c r="BC853" s="1848"/>
      <c r="BD853" s="1848"/>
      <c r="BE853" s="1848"/>
      <c r="BF853" s="1848"/>
      <c r="BG853" s="1848"/>
      <c r="BH853" s="1848"/>
      <c r="BI853" s="1848"/>
      <c r="BJ853" s="1848"/>
      <c r="BK853" s="1848"/>
      <c r="BL853" s="1848"/>
      <c r="BM853" s="1848"/>
      <c r="BN853" s="1848"/>
      <c r="BO853" s="1848"/>
      <c r="BP853" s="1848"/>
      <c r="BQ853" s="1848"/>
      <c r="BR853" s="1848"/>
      <c r="BS853" s="1848"/>
      <c r="BT853" s="1848"/>
      <c r="BU853" s="1848"/>
      <c r="BV853" s="1848"/>
      <c r="BW853" s="1848"/>
      <c r="BX853" s="1848"/>
      <c r="BY853" s="1848"/>
      <c r="BZ853" s="1848"/>
      <c r="CA853" s="1848"/>
      <c r="CB853" s="1848"/>
      <c r="CC853" s="1848"/>
      <c r="CD853" s="1848"/>
      <c r="CE853" s="1848"/>
      <c r="CF853" s="1848"/>
      <c r="CG853" s="1848"/>
      <c r="CH853" s="1848"/>
      <c r="CJ853" s="1848"/>
      <c r="CK853" s="1848"/>
      <c r="CL853" s="1848"/>
      <c r="CM853" s="1848"/>
      <c r="CN853" s="1848"/>
      <c r="CO853" s="1848"/>
      <c r="CP853" s="1848"/>
      <c r="CQ853" s="1848"/>
    </row>
    <row r="854" spans="2:95">
      <c r="B854" s="1"/>
      <c r="C854" s="1848"/>
      <c r="D854" s="1"/>
      <c r="E854" s="1"/>
      <c r="F854" s="1848"/>
      <c r="G854" s="1"/>
      <c r="H854" s="1848"/>
      <c r="I854" s="1848"/>
      <c r="J854" s="1"/>
      <c r="K854" s="1848"/>
      <c r="L854" s="1848"/>
      <c r="M854" s="1848"/>
      <c r="N854" s="1848"/>
      <c r="O854" s="1848"/>
      <c r="P854" s="1848"/>
      <c r="Q854" s="1848"/>
      <c r="R854" s="1848"/>
      <c r="S854" s="1848"/>
      <c r="T854" s="1848"/>
      <c r="U854" s="1848"/>
      <c r="V854" s="1848"/>
      <c r="W854" s="1848"/>
      <c r="X854" s="1848"/>
      <c r="Y854" s="1848"/>
      <c r="Z854" s="1848"/>
      <c r="AA854" s="1848"/>
      <c r="AB854" s="1848"/>
      <c r="AC854" s="1848"/>
      <c r="AD854" s="1848"/>
      <c r="AE854" s="1848"/>
      <c r="AF854" s="1848"/>
      <c r="AG854" s="1848"/>
      <c r="AH854" s="1848"/>
      <c r="AI854" s="1848"/>
      <c r="AJ854" s="1848"/>
      <c r="AK854" s="1848"/>
      <c r="AL854" s="1848"/>
      <c r="AM854" s="1848"/>
      <c r="AN854" s="1848"/>
      <c r="AO854" s="1848"/>
      <c r="AP854" s="1848"/>
      <c r="AQ854" s="1848"/>
      <c r="AR854" s="1848"/>
      <c r="AS854" s="1848"/>
      <c r="AT854" s="1848"/>
      <c r="AU854" s="1848"/>
      <c r="AV854" s="1848"/>
      <c r="AW854" s="1848"/>
      <c r="AX854" s="1848"/>
      <c r="AY854" s="1848"/>
      <c r="AZ854" s="1848"/>
      <c r="BA854" s="1848"/>
      <c r="BB854" s="1848"/>
      <c r="BC854" s="1848"/>
      <c r="BD854" s="1848"/>
      <c r="BE854" s="1848"/>
      <c r="BF854" s="1848"/>
      <c r="BG854" s="1848"/>
      <c r="BH854" s="1848"/>
      <c r="BI854" s="1848"/>
      <c r="BJ854" s="1848"/>
      <c r="BK854" s="1848"/>
      <c r="BL854" s="1848"/>
      <c r="BM854" s="1848"/>
      <c r="BN854" s="1848"/>
      <c r="BO854" s="1848"/>
      <c r="BP854" s="1848"/>
      <c r="BQ854" s="1848"/>
      <c r="BR854" s="1848"/>
      <c r="BS854" s="1848"/>
      <c r="BT854" s="1848"/>
      <c r="BU854" s="1848"/>
      <c r="BV854" s="1848"/>
      <c r="BW854" s="1848"/>
      <c r="BX854" s="1848"/>
      <c r="BY854" s="1848"/>
      <c r="BZ854" s="1848"/>
      <c r="CA854" s="1848"/>
      <c r="CB854" s="1848"/>
      <c r="CC854" s="1848"/>
      <c r="CD854" s="1848"/>
      <c r="CE854" s="1848"/>
      <c r="CF854" s="1848"/>
      <c r="CG854" s="1848"/>
      <c r="CH854" s="1848"/>
      <c r="CJ854" s="1848"/>
      <c r="CK854" s="1848"/>
      <c r="CL854" s="1848"/>
      <c r="CM854" s="1848"/>
      <c r="CN854" s="1848"/>
      <c r="CO854" s="1848"/>
      <c r="CP854" s="1848"/>
      <c r="CQ854" s="1848"/>
    </row>
    <row r="855" spans="2:95">
      <c r="B855" s="1"/>
      <c r="C855" s="1848"/>
      <c r="D855" s="1"/>
      <c r="E855" s="1"/>
      <c r="F855" s="1848"/>
      <c r="G855" s="1"/>
      <c r="H855" s="1848"/>
      <c r="I855" s="1848"/>
      <c r="J855" s="1"/>
      <c r="K855" s="1848"/>
      <c r="L855" s="1848"/>
      <c r="M855" s="1848"/>
      <c r="N855" s="1848"/>
      <c r="O855" s="1848"/>
      <c r="P855" s="1848"/>
      <c r="Q855" s="1848"/>
      <c r="R855" s="1848"/>
      <c r="S855" s="1848"/>
      <c r="T855" s="1848"/>
      <c r="U855" s="1848"/>
      <c r="V855" s="1848"/>
      <c r="W855" s="1848"/>
      <c r="X855" s="1848"/>
      <c r="Y855" s="1848"/>
      <c r="Z855" s="1848"/>
      <c r="AA855" s="1848"/>
      <c r="AB855" s="1848"/>
      <c r="AC855" s="1848"/>
      <c r="AD855" s="1848"/>
      <c r="AE855" s="1848"/>
      <c r="AF855" s="1848"/>
      <c r="AG855" s="1848"/>
      <c r="AH855" s="1848"/>
      <c r="AI855" s="1848"/>
      <c r="AJ855" s="1848"/>
      <c r="AK855" s="1848"/>
      <c r="AL855" s="1848"/>
      <c r="AM855" s="1848"/>
      <c r="AN855" s="1848"/>
      <c r="AO855" s="1848"/>
      <c r="AP855" s="1848"/>
      <c r="AQ855" s="1848"/>
      <c r="AR855" s="1848"/>
      <c r="AS855" s="1848"/>
      <c r="AT855" s="1848"/>
      <c r="AU855" s="1848"/>
      <c r="AV855" s="1848"/>
      <c r="AW855" s="1848"/>
      <c r="AX855" s="1848"/>
      <c r="AY855" s="1848"/>
      <c r="AZ855" s="1848"/>
      <c r="BA855" s="1848"/>
      <c r="BB855" s="1848"/>
      <c r="BC855" s="1848"/>
      <c r="BD855" s="1848"/>
      <c r="BE855" s="1848"/>
      <c r="BF855" s="1848"/>
      <c r="BG855" s="1848"/>
      <c r="BH855" s="1848"/>
      <c r="BI855" s="1848"/>
      <c r="BJ855" s="1848"/>
      <c r="BK855" s="1848"/>
      <c r="BL855" s="1848"/>
      <c r="BM855" s="1848"/>
      <c r="BN855" s="1848"/>
      <c r="BO855" s="1848"/>
      <c r="BP855" s="1848"/>
      <c r="BQ855" s="1848"/>
      <c r="BR855" s="1848"/>
      <c r="BS855" s="1848"/>
      <c r="BT855" s="1848"/>
      <c r="BU855" s="1848"/>
      <c r="BV855" s="1848"/>
      <c r="BW855" s="1848"/>
      <c r="BX855" s="1848"/>
      <c r="BY855" s="1848"/>
      <c r="BZ855" s="1848"/>
      <c r="CA855" s="1848"/>
      <c r="CB855" s="1848"/>
      <c r="CC855" s="1848"/>
      <c r="CD855" s="1848"/>
      <c r="CE855" s="1848"/>
      <c r="CF855" s="1848"/>
      <c r="CG855" s="1848"/>
      <c r="CH855" s="1848"/>
      <c r="CJ855" s="1848"/>
      <c r="CK855" s="1848"/>
      <c r="CL855" s="1848"/>
      <c r="CM855" s="1848"/>
      <c r="CN855" s="1848"/>
      <c r="CO855" s="1848"/>
      <c r="CP855" s="1848"/>
      <c r="CQ855" s="1848"/>
    </row>
    <row r="856" spans="2:95">
      <c r="B856" s="1"/>
      <c r="C856" s="1848"/>
      <c r="D856" s="1"/>
      <c r="E856" s="1"/>
      <c r="F856" s="1848"/>
      <c r="G856" s="1"/>
      <c r="H856" s="1848"/>
      <c r="I856" s="1848"/>
      <c r="J856" s="1"/>
      <c r="K856" s="1848"/>
      <c r="L856" s="1848"/>
      <c r="M856" s="1848"/>
      <c r="N856" s="1848"/>
      <c r="O856" s="1848"/>
      <c r="P856" s="1848"/>
      <c r="Q856" s="1848"/>
      <c r="R856" s="1848"/>
      <c r="S856" s="1848"/>
      <c r="T856" s="1848"/>
      <c r="U856" s="1848"/>
      <c r="V856" s="1848"/>
      <c r="W856" s="1848"/>
      <c r="X856" s="1848"/>
      <c r="Y856" s="1848"/>
      <c r="Z856" s="1848"/>
      <c r="AA856" s="1848"/>
      <c r="AB856" s="1848"/>
      <c r="AC856" s="1848"/>
      <c r="AD856" s="1848"/>
      <c r="AE856" s="1848"/>
      <c r="AF856" s="1848"/>
      <c r="AG856" s="1848"/>
      <c r="AH856" s="1848"/>
      <c r="AI856" s="1848"/>
      <c r="AJ856" s="1848"/>
      <c r="AK856" s="1848"/>
      <c r="AL856" s="1848"/>
      <c r="AM856" s="1848"/>
      <c r="AN856" s="1848"/>
      <c r="AO856" s="1848"/>
      <c r="AP856" s="1848"/>
      <c r="AQ856" s="1848"/>
      <c r="AR856" s="1848"/>
      <c r="AS856" s="1848"/>
      <c r="AT856" s="1848"/>
      <c r="AU856" s="1848"/>
      <c r="AV856" s="1848"/>
      <c r="AW856" s="1848"/>
      <c r="AX856" s="1848"/>
      <c r="AY856" s="1848"/>
      <c r="AZ856" s="1848"/>
      <c r="BA856" s="1848"/>
      <c r="BB856" s="1848"/>
      <c r="BC856" s="1848"/>
      <c r="BD856" s="1848"/>
      <c r="BE856" s="1848"/>
      <c r="BF856" s="1848"/>
      <c r="BG856" s="1848"/>
      <c r="BH856" s="1848"/>
      <c r="BI856" s="1848"/>
      <c r="BJ856" s="1848"/>
      <c r="BK856" s="1848"/>
      <c r="BL856" s="1848"/>
      <c r="BM856" s="1848"/>
      <c r="BN856" s="1848"/>
      <c r="BO856" s="1848"/>
      <c r="BP856" s="1848"/>
      <c r="BQ856" s="1848"/>
      <c r="BR856" s="1848"/>
      <c r="BS856" s="1848"/>
      <c r="BT856" s="1848"/>
      <c r="BU856" s="1848"/>
      <c r="BV856" s="1848"/>
      <c r="BW856" s="1848"/>
      <c r="BX856" s="1848"/>
      <c r="BY856" s="1848"/>
      <c r="BZ856" s="1848"/>
      <c r="CA856" s="1848"/>
      <c r="CB856" s="1848"/>
      <c r="CC856" s="1848"/>
      <c r="CD856" s="1848"/>
      <c r="CE856" s="1848"/>
      <c r="CF856" s="1848"/>
      <c r="CG856" s="1848"/>
      <c r="CH856" s="1848"/>
      <c r="CJ856" s="1848"/>
      <c r="CK856" s="1848"/>
      <c r="CL856" s="1848"/>
      <c r="CM856" s="1848"/>
      <c r="CN856" s="1848"/>
      <c r="CO856" s="1848"/>
      <c r="CP856" s="1848"/>
      <c r="CQ856" s="1848"/>
    </row>
    <row r="857" spans="2:95">
      <c r="B857" s="1"/>
      <c r="C857" s="1848"/>
      <c r="D857" s="1"/>
      <c r="E857" s="1"/>
      <c r="F857" s="1848"/>
      <c r="G857" s="1"/>
      <c r="H857" s="1848"/>
      <c r="I857" s="1848"/>
      <c r="J857" s="1"/>
      <c r="K857" s="1848"/>
      <c r="L857" s="1848"/>
      <c r="M857" s="1848"/>
      <c r="N857" s="1848"/>
      <c r="O857" s="1848"/>
      <c r="P857" s="1848"/>
      <c r="Q857" s="1848"/>
      <c r="R857" s="1848"/>
      <c r="S857" s="1848"/>
      <c r="T857" s="1848"/>
      <c r="U857" s="1848"/>
      <c r="V857" s="1848"/>
      <c r="W857" s="1848"/>
      <c r="X857" s="1848"/>
      <c r="Y857" s="1848"/>
      <c r="Z857" s="1848"/>
      <c r="AA857" s="1848"/>
      <c r="AB857" s="1848"/>
      <c r="AC857" s="1848"/>
      <c r="AD857" s="1848"/>
      <c r="AE857" s="1848"/>
      <c r="AF857" s="1848"/>
      <c r="AG857" s="1848"/>
      <c r="AH857" s="1848"/>
      <c r="AI857" s="1848"/>
      <c r="AJ857" s="1848"/>
      <c r="AK857" s="1848"/>
      <c r="AL857" s="1848"/>
      <c r="AM857" s="1848"/>
      <c r="AN857" s="1848"/>
      <c r="AO857" s="1848"/>
      <c r="AP857" s="1848"/>
      <c r="AQ857" s="1848"/>
      <c r="AR857" s="1848"/>
      <c r="AS857" s="1848"/>
      <c r="AT857" s="1848"/>
      <c r="AU857" s="1848"/>
      <c r="AV857" s="1848"/>
      <c r="AW857" s="1848"/>
      <c r="AX857" s="1848"/>
      <c r="AY857" s="1848"/>
      <c r="AZ857" s="1848"/>
      <c r="BA857" s="1848"/>
      <c r="BB857" s="1848"/>
      <c r="BC857" s="1848"/>
      <c r="BD857" s="1848"/>
      <c r="BE857" s="1848"/>
      <c r="BF857" s="1848"/>
      <c r="BG857" s="1848"/>
      <c r="BH857" s="1848"/>
      <c r="BI857" s="1848"/>
      <c r="BJ857" s="1848"/>
      <c r="BK857" s="1848"/>
      <c r="BL857" s="1848"/>
      <c r="BM857" s="1848"/>
      <c r="BN857" s="1848"/>
      <c r="BO857" s="1848"/>
      <c r="BP857" s="1848"/>
      <c r="BQ857" s="1848"/>
      <c r="BR857" s="1848"/>
      <c r="BS857" s="1848"/>
      <c r="BT857" s="1848"/>
      <c r="BU857" s="1848"/>
      <c r="BV857" s="1848"/>
      <c r="BW857" s="1848"/>
      <c r="BX857" s="1848"/>
      <c r="BY857" s="1848"/>
      <c r="BZ857" s="1848"/>
      <c r="CA857" s="1848"/>
      <c r="CB857" s="1848"/>
      <c r="CC857" s="1848"/>
      <c r="CD857" s="1848"/>
      <c r="CE857" s="1848"/>
      <c r="CF857" s="1848"/>
      <c r="CG857" s="1848"/>
      <c r="CH857" s="1848"/>
      <c r="CJ857" s="1848"/>
      <c r="CK857" s="1848"/>
      <c r="CL857" s="1848"/>
      <c r="CM857" s="1848"/>
      <c r="CN857" s="1848"/>
      <c r="CO857" s="1848"/>
      <c r="CP857" s="1848"/>
      <c r="CQ857" s="1848"/>
    </row>
    <row r="858" spans="2:95">
      <c r="B858" s="1"/>
      <c r="C858" s="1848"/>
      <c r="D858" s="1"/>
      <c r="E858" s="1"/>
      <c r="F858" s="1848"/>
      <c r="G858" s="1"/>
      <c r="H858" s="1848"/>
      <c r="I858" s="1848"/>
      <c r="J858" s="1"/>
      <c r="K858" s="1848"/>
      <c r="L858" s="1848"/>
      <c r="M858" s="1848"/>
      <c r="N858" s="1848"/>
      <c r="O858" s="1848"/>
      <c r="P858" s="1848"/>
      <c r="Q858" s="1848"/>
      <c r="R858" s="1848"/>
      <c r="S858" s="1848"/>
      <c r="T858" s="1848"/>
      <c r="U858" s="1848"/>
      <c r="V858" s="1848"/>
      <c r="W858" s="1848"/>
      <c r="X858" s="1848"/>
      <c r="Y858" s="1848"/>
      <c r="Z858" s="1848"/>
      <c r="AA858" s="1848"/>
      <c r="AB858" s="1848"/>
      <c r="AC858" s="1848"/>
      <c r="AD858" s="1848"/>
      <c r="AE858" s="1848"/>
      <c r="AF858" s="1848"/>
      <c r="AG858" s="1848"/>
      <c r="AH858" s="1848"/>
      <c r="AI858" s="1848"/>
      <c r="AJ858" s="1848"/>
      <c r="AK858" s="1848"/>
      <c r="AL858" s="1848"/>
      <c r="AM858" s="1848"/>
      <c r="AN858" s="1848"/>
      <c r="AO858" s="1848"/>
      <c r="AP858" s="1848"/>
      <c r="AQ858" s="1848"/>
      <c r="AR858" s="1848"/>
      <c r="AS858" s="1848"/>
      <c r="AT858" s="1848"/>
      <c r="AU858" s="1848"/>
      <c r="AV858" s="1848"/>
      <c r="AW858" s="1848"/>
      <c r="AX858" s="1848"/>
      <c r="AY858" s="1848"/>
      <c r="AZ858" s="1848"/>
      <c r="BA858" s="1848"/>
      <c r="BB858" s="1848"/>
      <c r="BC858" s="1848"/>
      <c r="BD858" s="1848"/>
      <c r="BE858" s="1848"/>
      <c r="BF858" s="1848"/>
      <c r="BG858" s="1848"/>
      <c r="BH858" s="1848"/>
      <c r="BI858" s="1848"/>
      <c r="BJ858" s="1848"/>
      <c r="BK858" s="1848"/>
      <c r="BL858" s="1848"/>
      <c r="BM858" s="1848"/>
      <c r="BN858" s="1848"/>
      <c r="BO858" s="1848"/>
      <c r="BP858" s="1848"/>
      <c r="BQ858" s="1848"/>
      <c r="BR858" s="1848"/>
      <c r="BS858" s="1848"/>
      <c r="BT858" s="1848"/>
      <c r="BU858" s="1848"/>
      <c r="BV858" s="1848"/>
      <c r="BW858" s="1848"/>
      <c r="BX858" s="1848"/>
      <c r="BY858" s="1848"/>
      <c r="BZ858" s="1848"/>
      <c r="CA858" s="1848"/>
      <c r="CB858" s="1848"/>
      <c r="CC858" s="1848"/>
      <c r="CD858" s="1848"/>
      <c r="CE858" s="1848"/>
      <c r="CF858" s="1848"/>
      <c r="CG858" s="1848"/>
      <c r="CH858" s="1848"/>
      <c r="CJ858" s="1848"/>
      <c r="CK858" s="1848"/>
      <c r="CL858" s="1848"/>
      <c r="CM858" s="1848"/>
      <c r="CN858" s="1848"/>
      <c r="CO858" s="1848"/>
      <c r="CP858" s="1848"/>
      <c r="CQ858" s="1848"/>
    </row>
    <row r="859" spans="2:95">
      <c r="B859" s="1"/>
      <c r="C859" s="1848"/>
      <c r="D859" s="1"/>
      <c r="E859" s="1"/>
      <c r="F859" s="1848"/>
      <c r="G859" s="1"/>
      <c r="H859" s="1848"/>
      <c r="I859" s="1848"/>
      <c r="J859" s="1"/>
      <c r="K859" s="1848"/>
      <c r="L859" s="1848"/>
      <c r="M859" s="1848"/>
      <c r="N859" s="1848"/>
      <c r="O859" s="1848"/>
      <c r="P859" s="1848"/>
      <c r="Q859" s="1848"/>
      <c r="R859" s="1848"/>
      <c r="S859" s="1848"/>
      <c r="T859" s="1848"/>
      <c r="U859" s="1848"/>
      <c r="V859" s="1848"/>
      <c r="W859" s="1848"/>
      <c r="X859" s="1848"/>
      <c r="Y859" s="1848"/>
      <c r="Z859" s="1848"/>
      <c r="AA859" s="1848"/>
      <c r="AB859" s="1848"/>
      <c r="AC859" s="1848"/>
      <c r="AD859" s="1848"/>
      <c r="AE859" s="1848"/>
      <c r="AF859" s="1848"/>
      <c r="AG859" s="1848"/>
      <c r="AH859" s="1848"/>
      <c r="AI859" s="1848"/>
      <c r="AJ859" s="1848"/>
      <c r="AK859" s="1848"/>
      <c r="AL859" s="1848"/>
      <c r="AM859" s="1848"/>
      <c r="AN859" s="1848"/>
      <c r="AO859" s="1848"/>
      <c r="AP859" s="1848"/>
      <c r="AQ859" s="1848"/>
      <c r="AR859" s="1848"/>
      <c r="AS859" s="1848"/>
      <c r="AT859" s="1848"/>
      <c r="AU859" s="1848"/>
      <c r="AV859" s="1848"/>
      <c r="AW859" s="1848"/>
      <c r="AX859" s="1848"/>
      <c r="AY859" s="1848"/>
      <c r="AZ859" s="1848"/>
      <c r="BA859" s="1848"/>
      <c r="BB859" s="1848"/>
      <c r="BC859" s="1848"/>
      <c r="BD859" s="1848"/>
      <c r="BE859" s="1848"/>
      <c r="BF859" s="1848"/>
      <c r="BG859" s="1848"/>
      <c r="BH859" s="1848"/>
      <c r="BI859" s="1848"/>
      <c r="BJ859" s="1848"/>
      <c r="BK859" s="1848"/>
      <c r="BL859" s="1848"/>
      <c r="BM859" s="1848"/>
      <c r="BN859" s="1848"/>
      <c r="BO859" s="1848"/>
      <c r="BP859" s="1848"/>
      <c r="BQ859" s="1848"/>
      <c r="BR859" s="1848"/>
      <c r="BS859" s="1848"/>
      <c r="BT859" s="1848"/>
      <c r="BU859" s="1848"/>
      <c r="BV859" s="1848"/>
      <c r="BW859" s="1848"/>
      <c r="BX859" s="1848"/>
      <c r="BY859" s="1848"/>
      <c r="BZ859" s="1848"/>
      <c r="CA859" s="1848"/>
      <c r="CB859" s="1848"/>
      <c r="CC859" s="1848"/>
      <c r="CD859" s="1848"/>
      <c r="CE859" s="1848"/>
      <c r="CF859" s="1848"/>
      <c r="CG859" s="1848"/>
      <c r="CH859" s="1848"/>
      <c r="CJ859" s="1848"/>
      <c r="CK859" s="1848"/>
      <c r="CL859" s="1848"/>
      <c r="CM859" s="1848"/>
      <c r="CN859" s="1848"/>
      <c r="CO859" s="1848"/>
      <c r="CP859" s="1848"/>
      <c r="CQ859" s="1848"/>
    </row>
    <row r="860" spans="2:95">
      <c r="B860" s="1"/>
      <c r="C860" s="1848"/>
      <c r="D860" s="1"/>
      <c r="E860" s="1"/>
      <c r="F860" s="1848"/>
      <c r="G860" s="1"/>
      <c r="H860" s="1848"/>
      <c r="I860" s="1848"/>
      <c r="J860" s="1"/>
      <c r="K860" s="1848"/>
      <c r="L860" s="1848"/>
      <c r="M860" s="1848"/>
      <c r="N860" s="1848"/>
      <c r="O860" s="1848"/>
      <c r="P860" s="1848"/>
      <c r="Q860" s="1848"/>
      <c r="R860" s="1848"/>
      <c r="S860" s="1848"/>
      <c r="T860" s="1848"/>
      <c r="U860" s="1848"/>
      <c r="V860" s="1848"/>
      <c r="W860" s="1848"/>
      <c r="X860" s="1848"/>
      <c r="Y860" s="1848"/>
      <c r="Z860" s="1848"/>
      <c r="AA860" s="1848"/>
      <c r="AB860" s="1848"/>
      <c r="AC860" s="1848"/>
      <c r="AD860" s="1848"/>
      <c r="AE860" s="1848"/>
      <c r="AF860" s="1848"/>
      <c r="AG860" s="1848"/>
      <c r="AH860" s="1848"/>
      <c r="AI860" s="1848"/>
      <c r="AJ860" s="1848"/>
      <c r="AK860" s="1848"/>
      <c r="AL860" s="1848"/>
      <c r="AM860" s="1848"/>
      <c r="AN860" s="1848"/>
      <c r="AO860" s="1848"/>
      <c r="AP860" s="1848"/>
      <c r="AQ860" s="1848"/>
      <c r="AR860" s="1848"/>
      <c r="AS860" s="1848"/>
      <c r="AT860" s="1848"/>
      <c r="AU860" s="1848"/>
      <c r="AV860" s="1848"/>
      <c r="AW860" s="1848"/>
      <c r="AX860" s="1848"/>
      <c r="AY860" s="1848"/>
      <c r="AZ860" s="1848"/>
      <c r="BA860" s="1848"/>
      <c r="BB860" s="1848"/>
      <c r="BC860" s="1848"/>
      <c r="BD860" s="1848"/>
      <c r="BE860" s="1848"/>
      <c r="BF860" s="1848"/>
      <c r="BG860" s="1848"/>
      <c r="BH860" s="1848"/>
      <c r="BI860" s="1848"/>
      <c r="BJ860" s="1848"/>
      <c r="BK860" s="1848"/>
      <c r="BL860" s="1848"/>
      <c r="BM860" s="1848"/>
      <c r="BN860" s="1848"/>
      <c r="BO860" s="1848"/>
      <c r="BP860" s="1848"/>
      <c r="BQ860" s="1848"/>
      <c r="BR860" s="1848"/>
      <c r="BS860" s="1848"/>
      <c r="BT860" s="1848"/>
      <c r="BU860" s="1848"/>
      <c r="BV860" s="1848"/>
      <c r="BW860" s="1848"/>
      <c r="BX860" s="1848"/>
      <c r="BY860" s="1848"/>
      <c r="BZ860" s="1848"/>
      <c r="CA860" s="1848"/>
      <c r="CB860" s="1848"/>
      <c r="CC860" s="1848"/>
      <c r="CD860" s="1848"/>
      <c r="CE860" s="1848"/>
      <c r="CF860" s="1848"/>
      <c r="CG860" s="1848"/>
      <c r="CH860" s="1848"/>
      <c r="CJ860" s="1848"/>
      <c r="CK860" s="1848"/>
      <c r="CL860" s="1848"/>
      <c r="CM860" s="1848"/>
      <c r="CN860" s="1848"/>
      <c r="CO860" s="1848"/>
      <c r="CP860" s="1848"/>
      <c r="CQ860" s="1848"/>
    </row>
    <row r="861" spans="2:95">
      <c r="B861" s="1"/>
      <c r="C861" s="1848"/>
      <c r="D861" s="1"/>
      <c r="E861" s="1"/>
      <c r="F861" s="1848"/>
      <c r="G861" s="1"/>
      <c r="H861" s="1848"/>
      <c r="I861" s="1848"/>
      <c r="J861" s="1"/>
      <c r="K861" s="1848"/>
      <c r="L861" s="1848"/>
      <c r="M861" s="1848"/>
      <c r="N861" s="1848"/>
      <c r="O861" s="1848"/>
      <c r="P861" s="1848"/>
      <c r="Q861" s="1848"/>
      <c r="R861" s="1848"/>
      <c r="S861" s="1848"/>
      <c r="T861" s="1848"/>
      <c r="U861" s="1848"/>
      <c r="V861" s="1848"/>
      <c r="W861" s="1848"/>
      <c r="X861" s="1848"/>
      <c r="Y861" s="1848"/>
      <c r="Z861" s="1848"/>
      <c r="AA861" s="1848"/>
      <c r="AB861" s="1848"/>
      <c r="AC861" s="1848"/>
      <c r="AD861" s="1848"/>
      <c r="AE861" s="1848"/>
      <c r="AF861" s="1848"/>
      <c r="AG861" s="1848"/>
      <c r="AH861" s="1848"/>
      <c r="AI861" s="1848"/>
      <c r="AJ861" s="1848"/>
      <c r="AK861" s="1848"/>
      <c r="AL861" s="1848"/>
      <c r="AM861" s="1848"/>
      <c r="AN861" s="1848"/>
      <c r="AO861" s="1848"/>
      <c r="AP861" s="1848"/>
      <c r="AQ861" s="1848"/>
      <c r="AR861" s="1848"/>
      <c r="AS861" s="1848"/>
      <c r="AT861" s="1848"/>
      <c r="AU861" s="1848"/>
      <c r="AV861" s="1848"/>
      <c r="AW861" s="1848"/>
      <c r="AX861" s="1848"/>
      <c r="AY861" s="1848"/>
      <c r="AZ861" s="1848"/>
      <c r="BA861" s="1848"/>
      <c r="BB861" s="1848"/>
      <c r="BC861" s="1848"/>
      <c r="BD861" s="1848"/>
      <c r="BE861" s="1848"/>
      <c r="BF861" s="1848"/>
      <c r="BG861" s="1848"/>
      <c r="BH861" s="1848"/>
      <c r="BI861" s="1848"/>
      <c r="BJ861" s="1848"/>
      <c r="BK861" s="1848"/>
      <c r="BL861" s="1848"/>
      <c r="BM861" s="1848"/>
      <c r="BN861" s="1848"/>
      <c r="BO861" s="1848"/>
      <c r="BP861" s="1848"/>
      <c r="BQ861" s="1848"/>
      <c r="BR861" s="1848"/>
      <c r="BS861" s="1848"/>
      <c r="BT861" s="1848"/>
      <c r="BU861" s="1848"/>
      <c r="BV861" s="1848"/>
      <c r="BW861" s="1848"/>
      <c r="BX861" s="1848"/>
      <c r="BY861" s="1848"/>
      <c r="BZ861" s="1848"/>
      <c r="CA861" s="1848"/>
      <c r="CB861" s="1848"/>
      <c r="CC861" s="1848"/>
      <c r="CD861" s="1848"/>
      <c r="CE861" s="1848"/>
      <c r="CF861" s="1848"/>
      <c r="CG861" s="1848"/>
      <c r="CH861" s="1848"/>
      <c r="CJ861" s="1848"/>
      <c r="CK861" s="1848"/>
      <c r="CL861" s="1848"/>
      <c r="CM861" s="1848"/>
      <c r="CN861" s="1848"/>
      <c r="CO861" s="1848"/>
      <c r="CP861" s="1848"/>
      <c r="CQ861" s="1848"/>
    </row>
    <row r="862" spans="2:95">
      <c r="B862" s="1"/>
      <c r="C862" s="1848"/>
      <c r="D862" s="1"/>
      <c r="E862" s="1"/>
      <c r="F862" s="1848"/>
      <c r="G862" s="1"/>
      <c r="H862" s="1848"/>
      <c r="I862" s="1848"/>
      <c r="J862" s="1"/>
      <c r="K862" s="1848"/>
      <c r="L862" s="1848"/>
      <c r="M862" s="1848"/>
      <c r="N862" s="1848"/>
      <c r="O862" s="1848"/>
      <c r="P862" s="1848"/>
      <c r="Q862" s="1848"/>
      <c r="R862" s="1848"/>
      <c r="S862" s="1848"/>
      <c r="T862" s="1848"/>
      <c r="U862" s="1848"/>
      <c r="V862" s="1848"/>
      <c r="W862" s="1848"/>
      <c r="X862" s="1848"/>
      <c r="Y862" s="1848"/>
      <c r="Z862" s="1848"/>
      <c r="AA862" s="1848"/>
      <c r="AB862" s="1848"/>
      <c r="AC862" s="1848"/>
      <c r="AD862" s="1848"/>
      <c r="AE862" s="1848"/>
      <c r="AF862" s="1848"/>
      <c r="AG862" s="1848"/>
      <c r="AH862" s="1848"/>
      <c r="AI862" s="1848"/>
      <c r="AJ862" s="1848"/>
      <c r="AK862" s="1848"/>
      <c r="AL862" s="1848"/>
      <c r="AM862" s="1848"/>
      <c r="AN862" s="1848"/>
      <c r="AO862" s="1848"/>
      <c r="AP862" s="1848"/>
      <c r="AQ862" s="1848"/>
      <c r="AR862" s="1848"/>
      <c r="AS862" s="1848"/>
      <c r="AT862" s="1848"/>
      <c r="AU862" s="1848"/>
      <c r="AV862" s="1848"/>
      <c r="AW862" s="1848"/>
      <c r="AX862" s="1848"/>
      <c r="AY862" s="1848"/>
      <c r="AZ862" s="1848"/>
      <c r="BA862" s="1848"/>
      <c r="BB862" s="1848"/>
      <c r="BC862" s="1848"/>
      <c r="BD862" s="1848"/>
      <c r="BE862" s="1848"/>
      <c r="BF862" s="1848"/>
      <c r="BG862" s="1848"/>
      <c r="BH862" s="1848"/>
      <c r="BI862" s="1848"/>
      <c r="BJ862" s="1848"/>
      <c r="BK862" s="1848"/>
      <c r="BL862" s="1848"/>
      <c r="BM862" s="1848"/>
      <c r="BN862" s="1848"/>
      <c r="BO862" s="1848"/>
      <c r="BP862" s="1848"/>
      <c r="BQ862" s="1848"/>
      <c r="BR862" s="1848"/>
      <c r="BS862" s="1848"/>
      <c r="BT862" s="1848"/>
      <c r="BU862" s="1848"/>
      <c r="BV862" s="1848"/>
      <c r="BW862" s="1848"/>
      <c r="BX862" s="1848"/>
      <c r="BY862" s="1848"/>
      <c r="BZ862" s="1848"/>
      <c r="CA862" s="1848"/>
      <c r="CB862" s="1848"/>
      <c r="CC862" s="1848"/>
      <c r="CD862" s="1848"/>
      <c r="CE862" s="1848"/>
      <c r="CF862" s="1848"/>
      <c r="CG862" s="1848"/>
      <c r="CH862" s="1848"/>
      <c r="CJ862" s="1848"/>
      <c r="CK862" s="1848"/>
      <c r="CL862" s="1848"/>
      <c r="CM862" s="1848"/>
      <c r="CN862" s="1848"/>
      <c r="CO862" s="1848"/>
      <c r="CP862" s="1848"/>
      <c r="CQ862" s="1848"/>
    </row>
    <row r="863" spans="2:95">
      <c r="B863" s="1"/>
      <c r="C863" s="1848"/>
      <c r="D863" s="1"/>
      <c r="E863" s="1"/>
      <c r="F863" s="1848"/>
      <c r="G863" s="1"/>
      <c r="H863" s="1848"/>
      <c r="I863" s="1848"/>
      <c r="J863" s="1"/>
      <c r="K863" s="1848"/>
      <c r="L863" s="1848"/>
      <c r="M863" s="1848"/>
      <c r="N863" s="1848"/>
      <c r="O863" s="1848"/>
      <c r="P863" s="1848"/>
      <c r="Q863" s="1848"/>
      <c r="R863" s="1848"/>
      <c r="S863" s="1848"/>
      <c r="T863" s="1848"/>
      <c r="U863" s="1848"/>
      <c r="V863" s="1848"/>
      <c r="W863" s="1848"/>
      <c r="X863" s="1848"/>
      <c r="Y863" s="1848"/>
      <c r="Z863" s="1848"/>
      <c r="AA863" s="1848"/>
      <c r="AB863" s="1848"/>
      <c r="AC863" s="1848"/>
      <c r="AD863" s="1848"/>
      <c r="AE863" s="1848"/>
      <c r="AF863" s="1848"/>
      <c r="AG863" s="1848"/>
      <c r="AH863" s="1848"/>
      <c r="AI863" s="1848"/>
      <c r="AJ863" s="1848"/>
      <c r="AK863" s="1848"/>
      <c r="AL863" s="1848"/>
      <c r="AM863" s="1848"/>
      <c r="AN863" s="1848"/>
      <c r="AO863" s="1848"/>
      <c r="AP863" s="1848"/>
      <c r="AQ863" s="1848"/>
      <c r="AR863" s="1848"/>
      <c r="AS863" s="1848"/>
      <c r="AT863" s="1848"/>
      <c r="AU863" s="1848"/>
      <c r="AV863" s="1848"/>
      <c r="AW863" s="1848"/>
      <c r="AX863" s="1848"/>
      <c r="AY863" s="1848"/>
      <c r="AZ863" s="1848"/>
      <c r="BA863" s="1848"/>
      <c r="BB863" s="1848"/>
      <c r="BC863" s="1848"/>
      <c r="BD863" s="1848"/>
      <c r="BE863" s="1848"/>
      <c r="BF863" s="1848"/>
      <c r="BG863" s="1848"/>
      <c r="BH863" s="1848"/>
      <c r="BI863" s="1848"/>
      <c r="BJ863" s="1848"/>
      <c r="BK863" s="1848"/>
      <c r="BL863" s="1848"/>
      <c r="BM863" s="1848"/>
      <c r="BN863" s="1848"/>
      <c r="BO863" s="1848"/>
      <c r="BP863" s="1848"/>
      <c r="BQ863" s="1848"/>
      <c r="BR863" s="1848"/>
      <c r="BS863" s="1848"/>
      <c r="BT863" s="1848"/>
      <c r="BU863" s="1848"/>
      <c r="BV863" s="1848"/>
      <c r="BW863" s="1848"/>
      <c r="BX863" s="1848"/>
      <c r="BY863" s="1848"/>
      <c r="BZ863" s="1848"/>
      <c r="CA863" s="1848"/>
      <c r="CB863" s="1848"/>
      <c r="CC863" s="1848"/>
      <c r="CD863" s="1848"/>
      <c r="CE863" s="1848"/>
      <c r="CF863" s="1848"/>
      <c r="CG863" s="1848"/>
      <c r="CH863" s="1848"/>
      <c r="CJ863" s="1848"/>
      <c r="CK863" s="1848"/>
      <c r="CL863" s="1848"/>
      <c r="CM863" s="1848"/>
      <c r="CN863" s="1848"/>
      <c r="CO863" s="1848"/>
      <c r="CP863" s="1848"/>
      <c r="CQ863" s="1848"/>
    </row>
    <row r="864" spans="2:95">
      <c r="B864" s="1"/>
      <c r="C864" s="1848"/>
      <c r="D864" s="1"/>
      <c r="E864" s="1"/>
      <c r="F864" s="1848"/>
      <c r="G864" s="1"/>
      <c r="H864" s="1848"/>
      <c r="I864" s="1848"/>
      <c r="J864" s="1"/>
      <c r="K864" s="1848"/>
      <c r="L864" s="1848"/>
      <c r="M864" s="1848"/>
      <c r="N864" s="1848"/>
      <c r="O864" s="1848"/>
      <c r="P864" s="1848"/>
      <c r="Q864" s="1848"/>
      <c r="R864" s="1848"/>
      <c r="S864" s="1848"/>
      <c r="T864" s="1848"/>
      <c r="U864" s="1848"/>
      <c r="V864" s="1848"/>
      <c r="W864" s="1848"/>
      <c r="X864" s="1848"/>
      <c r="Y864" s="1848"/>
      <c r="Z864" s="1848"/>
      <c r="AA864" s="1848"/>
      <c r="AB864" s="1848"/>
      <c r="AC864" s="1848"/>
      <c r="AD864" s="1848"/>
      <c r="AE864" s="1848"/>
      <c r="AF864" s="1848"/>
      <c r="AG864" s="1848"/>
      <c r="AH864" s="1848"/>
      <c r="AI864" s="1848"/>
      <c r="AJ864" s="1848"/>
      <c r="AK864" s="1848"/>
      <c r="AL864" s="1848"/>
      <c r="AM864" s="1848"/>
      <c r="AN864" s="1848"/>
      <c r="AO864" s="1848"/>
      <c r="AP864" s="1848"/>
      <c r="AQ864" s="1848"/>
      <c r="AR864" s="1848"/>
      <c r="AS864" s="1848"/>
      <c r="AT864" s="1848"/>
      <c r="AU864" s="1848"/>
      <c r="AV864" s="1848"/>
      <c r="AW864" s="1848"/>
      <c r="AX864" s="1848"/>
      <c r="AY864" s="1848"/>
      <c r="AZ864" s="1848"/>
      <c r="BA864" s="1848"/>
      <c r="BB864" s="1848"/>
      <c r="BC864" s="1848"/>
      <c r="BD864" s="1848"/>
      <c r="BE864" s="1848"/>
      <c r="BF864" s="1848"/>
      <c r="BG864" s="1848"/>
      <c r="BH864" s="1848"/>
      <c r="BI864" s="1848"/>
      <c r="BJ864" s="1848"/>
      <c r="BK864" s="1848"/>
      <c r="BL864" s="1848"/>
      <c r="BM864" s="1848"/>
      <c r="BN864" s="1848"/>
      <c r="BO864" s="1848"/>
      <c r="BP864" s="1848"/>
      <c r="BQ864" s="1848"/>
      <c r="BR864" s="1848"/>
      <c r="BS864" s="1848"/>
      <c r="BT864" s="1848"/>
      <c r="BU864" s="1848"/>
      <c r="BV864" s="1848"/>
      <c r="BW864" s="1848"/>
      <c r="BX864" s="1848"/>
      <c r="BY864" s="1848"/>
      <c r="BZ864" s="1848"/>
      <c r="CA864" s="1848"/>
      <c r="CB864" s="1848"/>
      <c r="CC864" s="1848"/>
      <c r="CD864" s="1848"/>
      <c r="CE864" s="1848"/>
      <c r="CF864" s="1848"/>
      <c r="CG864" s="1848"/>
      <c r="CH864" s="1848"/>
      <c r="CJ864" s="1848"/>
      <c r="CK864" s="1848"/>
      <c r="CL864" s="1848"/>
      <c r="CM864" s="1848"/>
      <c r="CN864" s="1848"/>
      <c r="CO864" s="1848"/>
      <c r="CP864" s="1848"/>
      <c r="CQ864" s="1848"/>
    </row>
    <row r="865" spans="2:95">
      <c r="B865" s="1"/>
      <c r="C865" s="1848"/>
      <c r="D865" s="1"/>
      <c r="E865" s="1"/>
      <c r="F865" s="1848"/>
      <c r="G865" s="1"/>
      <c r="H865" s="1848"/>
      <c r="I865" s="1848"/>
      <c r="J865" s="1"/>
      <c r="K865" s="1848"/>
      <c r="L865" s="1848"/>
      <c r="M865" s="1848"/>
      <c r="N865" s="1848"/>
      <c r="O865" s="1848"/>
      <c r="P865" s="1848"/>
      <c r="Q865" s="1848"/>
      <c r="R865" s="1848"/>
      <c r="S865" s="1848"/>
      <c r="T865" s="1848"/>
      <c r="U865" s="1848"/>
      <c r="V865" s="1848"/>
      <c r="W865" s="1848"/>
      <c r="X865" s="1848"/>
      <c r="Y865" s="1848"/>
      <c r="Z865" s="1848"/>
      <c r="AA865" s="1848"/>
      <c r="AB865" s="1848"/>
      <c r="AC865" s="1848"/>
      <c r="AD865" s="1848"/>
      <c r="AE865" s="1848"/>
      <c r="AF865" s="1848"/>
      <c r="AG865" s="1848"/>
      <c r="AH865" s="1848"/>
      <c r="AI865" s="1848"/>
      <c r="AJ865" s="1848"/>
      <c r="AK865" s="1848"/>
      <c r="AL865" s="1848"/>
      <c r="AM865" s="1848"/>
      <c r="AN865" s="1848"/>
      <c r="AO865" s="1848"/>
      <c r="AP865" s="1848"/>
      <c r="AQ865" s="1848"/>
      <c r="AR865" s="1848"/>
      <c r="AS865" s="1848"/>
      <c r="AT865" s="1848"/>
      <c r="AU865" s="1848"/>
      <c r="AV865" s="1848"/>
      <c r="AW865" s="1848"/>
      <c r="AX865" s="1848"/>
      <c r="AY865" s="1848"/>
      <c r="AZ865" s="1848"/>
      <c r="BA865" s="1848"/>
      <c r="BB865" s="1848"/>
      <c r="BC865" s="1848"/>
      <c r="BD865" s="1848"/>
      <c r="BE865" s="1848"/>
      <c r="BF865" s="1848"/>
      <c r="BG865" s="1848"/>
      <c r="BH865" s="1848"/>
      <c r="BI865" s="1848"/>
      <c r="BJ865" s="1848"/>
      <c r="BK865" s="1848"/>
      <c r="BL865" s="1848"/>
      <c r="BM865" s="1848"/>
      <c r="BN865" s="1848"/>
      <c r="BO865" s="1848"/>
      <c r="BP865" s="1848"/>
      <c r="BQ865" s="1848"/>
      <c r="BR865" s="1848"/>
      <c r="BS865" s="1848"/>
      <c r="BT865" s="1848"/>
      <c r="BU865" s="1848"/>
      <c r="BV865" s="1848"/>
      <c r="BW865" s="1848"/>
      <c r="BX865" s="1848"/>
      <c r="BY865" s="1848"/>
      <c r="BZ865" s="1848"/>
      <c r="CA865" s="1848"/>
      <c r="CB865" s="1848"/>
      <c r="CC865" s="1848"/>
      <c r="CD865" s="1848"/>
      <c r="CE865" s="1848"/>
      <c r="CF865" s="1848"/>
      <c r="CG865" s="1848"/>
      <c r="CH865" s="1848"/>
      <c r="CJ865" s="1848"/>
      <c r="CK865" s="1848"/>
      <c r="CL865" s="1848"/>
      <c r="CM865" s="1848"/>
      <c r="CN865" s="1848"/>
      <c r="CO865" s="1848"/>
      <c r="CP865" s="1848"/>
      <c r="CQ865" s="1848"/>
    </row>
    <row r="866" spans="2:95">
      <c r="B866" s="1"/>
      <c r="C866" s="1848"/>
      <c r="D866" s="1"/>
      <c r="E866" s="1"/>
      <c r="F866" s="1848"/>
      <c r="G866" s="1"/>
      <c r="H866" s="1848"/>
      <c r="I866" s="1848"/>
      <c r="J866" s="1848"/>
      <c r="K866" s="1848"/>
      <c r="L866" s="1848"/>
      <c r="M866" s="1848"/>
      <c r="N866" s="1848"/>
      <c r="O866" s="1848"/>
      <c r="P866" s="1848"/>
      <c r="Q866" s="1848"/>
      <c r="R866" s="1848"/>
      <c r="S866" s="1848"/>
      <c r="T866" s="1848"/>
      <c r="U866" s="1848"/>
      <c r="V866" s="1848"/>
      <c r="W866" s="1848"/>
      <c r="X866" s="1848"/>
      <c r="Y866" s="1848"/>
      <c r="Z866" s="1848"/>
      <c r="AA866" s="1848"/>
      <c r="AB866" s="1848"/>
      <c r="AC866" s="1848"/>
      <c r="AD866" s="1848"/>
      <c r="AE866" s="1848"/>
      <c r="AF866" s="1848"/>
      <c r="AG866" s="1848"/>
      <c r="AH866" s="1848"/>
      <c r="AI866" s="1848"/>
      <c r="AJ866" s="1848"/>
      <c r="AK866" s="1848"/>
      <c r="AL866" s="1848"/>
      <c r="AM866" s="1848"/>
      <c r="AN866" s="1848"/>
      <c r="AO866" s="1848"/>
      <c r="AP866" s="1848"/>
      <c r="AQ866" s="1848"/>
      <c r="AR866" s="1848"/>
      <c r="AS866" s="1848"/>
      <c r="AT866" s="1848"/>
      <c r="AU866" s="1848"/>
      <c r="AV866" s="1848"/>
      <c r="AW866" s="1848"/>
      <c r="AX866" s="1848"/>
      <c r="AY866" s="1848"/>
      <c r="AZ866" s="1848"/>
      <c r="BA866" s="1848"/>
      <c r="BB866" s="1848"/>
      <c r="BC866" s="1848"/>
      <c r="BD866" s="1848"/>
      <c r="BE866" s="1848"/>
      <c r="BF866" s="1848"/>
      <c r="BG866" s="1848"/>
      <c r="BH866" s="1848"/>
      <c r="BI866" s="1848"/>
      <c r="BJ866" s="1848"/>
      <c r="BK866" s="1848"/>
      <c r="BL866" s="1848"/>
      <c r="BM866" s="1848"/>
      <c r="BN866" s="1848"/>
      <c r="BO866" s="1848"/>
      <c r="BP866" s="1848"/>
      <c r="BQ866" s="1848"/>
      <c r="BR866" s="1848"/>
      <c r="BS866" s="1848"/>
      <c r="BT866" s="1848"/>
      <c r="BU866" s="1848"/>
      <c r="BV866" s="1848"/>
      <c r="BW866" s="1848"/>
      <c r="BX866" s="1848"/>
      <c r="BY866" s="1848"/>
      <c r="BZ866" s="1848"/>
      <c r="CA866" s="1848"/>
      <c r="CB866" s="1848"/>
      <c r="CC866" s="1848"/>
      <c r="CD866" s="1848"/>
      <c r="CE866" s="1848"/>
      <c r="CF866" s="1848"/>
      <c r="CG866" s="1848"/>
      <c r="CH866" s="1848"/>
      <c r="CJ866" s="1848"/>
      <c r="CK866" s="1848"/>
      <c r="CL866" s="1848"/>
      <c r="CM866" s="1848"/>
      <c r="CN866" s="1848"/>
      <c r="CO866" s="1848"/>
      <c r="CP866" s="1848"/>
      <c r="CQ866" s="1848"/>
    </row>
    <row r="867" spans="2:95">
      <c r="B867" s="1"/>
      <c r="C867" s="1848"/>
      <c r="D867" s="1"/>
      <c r="E867" s="1"/>
      <c r="F867" s="1848"/>
      <c r="G867" s="1"/>
      <c r="H867" s="1848"/>
      <c r="I867" s="1848"/>
      <c r="J867" s="1848"/>
      <c r="K867" s="1848"/>
      <c r="L867" s="1848"/>
      <c r="M867" s="1848"/>
      <c r="N867" s="1848"/>
      <c r="O867" s="1848"/>
      <c r="P867" s="1848"/>
      <c r="Q867" s="1848"/>
      <c r="R867" s="1848"/>
      <c r="S867" s="1848"/>
      <c r="T867" s="1848"/>
      <c r="U867" s="1848"/>
      <c r="V867" s="1848"/>
      <c r="W867" s="1848"/>
      <c r="X867" s="1848"/>
      <c r="Y867" s="1848"/>
      <c r="Z867" s="1848"/>
      <c r="AA867" s="1848"/>
      <c r="AB867" s="1848"/>
      <c r="AC867" s="1848"/>
      <c r="AD867" s="1848"/>
      <c r="AE867" s="1848"/>
      <c r="AF867" s="1848"/>
      <c r="AG867" s="1848"/>
      <c r="AH867" s="1848"/>
      <c r="AI867" s="1848"/>
      <c r="AJ867" s="1848"/>
      <c r="AK867" s="1848"/>
      <c r="AL867" s="1848"/>
      <c r="AM867" s="1848"/>
      <c r="AN867" s="1848"/>
      <c r="AO867" s="1848"/>
      <c r="AP867" s="1848"/>
      <c r="AQ867" s="1848"/>
      <c r="AR867" s="1848"/>
      <c r="AS867" s="1848"/>
      <c r="AT867" s="1848"/>
      <c r="AU867" s="1848"/>
      <c r="AV867" s="1848"/>
      <c r="AW867" s="1848"/>
      <c r="AX867" s="1848"/>
      <c r="AY867" s="1848"/>
      <c r="AZ867" s="1848"/>
      <c r="BA867" s="1848"/>
      <c r="BB867" s="1848"/>
      <c r="BC867" s="1848"/>
      <c r="BD867" s="1848"/>
      <c r="BE867" s="1848"/>
      <c r="BF867" s="1848"/>
      <c r="BG867" s="1848"/>
      <c r="BH867" s="1848"/>
      <c r="BI867" s="1848"/>
      <c r="BJ867" s="1848"/>
      <c r="BK867" s="1848"/>
      <c r="BL867" s="1848"/>
      <c r="BM867" s="1848"/>
      <c r="BN867" s="1848"/>
      <c r="BO867" s="1848"/>
      <c r="BP867" s="1848"/>
      <c r="BQ867" s="1848"/>
      <c r="BR867" s="1848"/>
      <c r="BS867" s="1848"/>
      <c r="BT867" s="1848"/>
      <c r="BU867" s="1848"/>
      <c r="BV867" s="1848"/>
      <c r="BW867" s="1848"/>
      <c r="BX867" s="1848"/>
      <c r="BY867" s="1848"/>
      <c r="BZ867" s="1848"/>
      <c r="CA867" s="1848"/>
      <c r="CB867" s="1848"/>
      <c r="CC867" s="1848"/>
      <c r="CD867" s="1848"/>
      <c r="CE867" s="1848"/>
      <c r="CF867" s="1848"/>
      <c r="CG867" s="1848"/>
      <c r="CH867" s="1848"/>
      <c r="CJ867" s="1848"/>
      <c r="CK867" s="1848"/>
      <c r="CL867" s="1848"/>
      <c r="CM867" s="1848"/>
      <c r="CN867" s="1848"/>
      <c r="CO867" s="1848"/>
      <c r="CP867" s="1848"/>
      <c r="CQ867" s="1848"/>
    </row>
    <row r="868" spans="2:95">
      <c r="B868" s="1"/>
      <c r="C868" s="1848"/>
      <c r="D868" s="1"/>
      <c r="E868" s="1"/>
      <c r="F868" s="1848"/>
      <c r="G868" s="1"/>
      <c r="H868" s="1848"/>
      <c r="I868" s="1848"/>
      <c r="J868" s="1848"/>
      <c r="K868" s="1848"/>
      <c r="L868" s="1848"/>
      <c r="M868" s="1848"/>
      <c r="N868" s="1848"/>
      <c r="O868" s="1848"/>
      <c r="P868" s="1848"/>
      <c r="Q868" s="1848"/>
      <c r="R868" s="1848"/>
      <c r="S868" s="1848"/>
      <c r="T868" s="1848"/>
      <c r="U868" s="1848"/>
      <c r="V868" s="1848"/>
      <c r="W868" s="1848"/>
      <c r="X868" s="1848"/>
      <c r="Y868" s="1848"/>
      <c r="Z868" s="1848"/>
      <c r="AA868" s="1848"/>
      <c r="AB868" s="1848"/>
      <c r="AC868" s="1848"/>
      <c r="AD868" s="1848"/>
      <c r="AE868" s="1848"/>
      <c r="AF868" s="1848"/>
      <c r="AG868" s="1848"/>
      <c r="AH868" s="1848"/>
      <c r="AI868" s="1848"/>
      <c r="AJ868" s="1848"/>
      <c r="AK868" s="1848"/>
      <c r="AL868" s="1848"/>
      <c r="AM868" s="1848"/>
      <c r="AN868" s="1848"/>
      <c r="AO868" s="1848"/>
      <c r="AP868" s="1848"/>
      <c r="AQ868" s="1848"/>
      <c r="AR868" s="1848"/>
      <c r="AS868" s="1848"/>
      <c r="AT868" s="1848"/>
      <c r="AU868" s="1848"/>
      <c r="AV868" s="1848"/>
      <c r="AW868" s="1848"/>
      <c r="AX868" s="1848"/>
      <c r="AY868" s="1848"/>
      <c r="AZ868" s="1848"/>
      <c r="BA868" s="1848"/>
      <c r="BB868" s="1848"/>
      <c r="BC868" s="1848"/>
      <c r="BD868" s="1848"/>
      <c r="BE868" s="1848"/>
      <c r="BF868" s="1848"/>
      <c r="BG868" s="1848"/>
      <c r="BH868" s="1848"/>
      <c r="BI868" s="1848"/>
      <c r="BJ868" s="1848"/>
      <c r="BK868" s="1848"/>
      <c r="BL868" s="1848"/>
      <c r="BM868" s="1848"/>
      <c r="BN868" s="1848"/>
      <c r="BO868" s="1848"/>
      <c r="BP868" s="1848"/>
      <c r="BQ868" s="1848"/>
      <c r="BR868" s="1848"/>
      <c r="BS868" s="1848"/>
      <c r="BT868" s="1848"/>
      <c r="BU868" s="1848"/>
      <c r="BV868" s="1848"/>
      <c r="BW868" s="1848"/>
      <c r="BX868" s="1848"/>
      <c r="BY868" s="1848"/>
      <c r="BZ868" s="1848"/>
      <c r="CA868" s="1848"/>
      <c r="CB868" s="1848"/>
      <c r="CC868" s="1848"/>
      <c r="CD868" s="1848"/>
      <c r="CE868" s="1848"/>
      <c r="CF868" s="1848"/>
      <c r="CG868" s="1848"/>
      <c r="CH868" s="1848"/>
      <c r="CJ868" s="1848"/>
      <c r="CK868" s="1848"/>
      <c r="CL868" s="1848"/>
      <c r="CM868" s="1848"/>
      <c r="CN868" s="1848"/>
      <c r="CO868" s="1848"/>
      <c r="CP868" s="1848"/>
      <c r="CQ868" s="1848"/>
    </row>
    <row r="869" spans="2:95">
      <c r="B869" s="1"/>
      <c r="C869" s="1848"/>
      <c r="D869" s="1"/>
      <c r="E869" s="1"/>
      <c r="F869" s="1848"/>
      <c r="G869" s="1"/>
      <c r="H869" s="1848"/>
      <c r="I869" s="1848"/>
      <c r="J869" s="1848"/>
      <c r="K869" s="1848"/>
      <c r="L869" s="1848"/>
      <c r="M869" s="1848"/>
      <c r="N869" s="1848"/>
      <c r="O869" s="1848"/>
      <c r="P869" s="1848"/>
      <c r="Q869" s="1848"/>
      <c r="R869" s="1848"/>
      <c r="S869" s="1848"/>
      <c r="T869" s="1848"/>
      <c r="U869" s="1848"/>
      <c r="V869" s="1848"/>
      <c r="W869" s="1848"/>
      <c r="X869" s="1848"/>
      <c r="Y869" s="1848"/>
      <c r="Z869" s="1848"/>
      <c r="AA869" s="1848"/>
      <c r="AB869" s="1848"/>
      <c r="AC869" s="1848"/>
      <c r="AD869" s="1848"/>
      <c r="AE869" s="1848"/>
      <c r="AF869" s="1848"/>
      <c r="AG869" s="1848"/>
      <c r="AH869" s="1848"/>
      <c r="AI869" s="1848"/>
      <c r="AJ869" s="1848"/>
      <c r="AK869" s="1848"/>
      <c r="AL869" s="1848"/>
      <c r="AM869" s="1848"/>
      <c r="AN869" s="1848"/>
      <c r="AO869" s="1848"/>
      <c r="AP869" s="1848"/>
      <c r="AQ869" s="1848"/>
      <c r="AR869" s="1848"/>
      <c r="AS869" s="1848"/>
      <c r="AT869" s="1848"/>
      <c r="AU869" s="1848"/>
      <c r="AV869" s="1848"/>
      <c r="AW869" s="1848"/>
      <c r="AX869" s="1848"/>
      <c r="AY869" s="1848"/>
      <c r="AZ869" s="1848"/>
      <c r="BA869" s="1848"/>
      <c r="BB869" s="1848"/>
      <c r="BC869" s="1848"/>
      <c r="BD869" s="1848"/>
      <c r="BE869" s="1848"/>
      <c r="BF869" s="1848"/>
      <c r="BG869" s="1848"/>
      <c r="BH869" s="1848"/>
      <c r="BI869" s="1848"/>
      <c r="BJ869" s="1848"/>
      <c r="BK869" s="1848"/>
      <c r="BL869" s="1848"/>
      <c r="BM869" s="1848"/>
      <c r="BN869" s="1848"/>
      <c r="BO869" s="1848"/>
      <c r="BP869" s="1848"/>
      <c r="BQ869" s="1848"/>
      <c r="BR869" s="1848"/>
      <c r="BS869" s="1848"/>
      <c r="BT869" s="1848"/>
      <c r="BU869" s="1848"/>
      <c r="BV869" s="1848"/>
      <c r="BW869" s="1848"/>
      <c r="BX869" s="1848"/>
      <c r="BY869" s="1848"/>
      <c r="BZ869" s="1848"/>
      <c r="CA869" s="1848"/>
      <c r="CB869" s="1848"/>
      <c r="CC869" s="1848"/>
      <c r="CD869" s="1848"/>
      <c r="CE869" s="1848"/>
      <c r="CF869" s="1848"/>
      <c r="CG869" s="1848"/>
      <c r="CH869" s="1848"/>
      <c r="CJ869" s="1848"/>
      <c r="CK869" s="1848"/>
      <c r="CL869" s="1848"/>
      <c r="CM869" s="1848"/>
      <c r="CN869" s="1848"/>
      <c r="CO869" s="1848"/>
      <c r="CP869" s="1848"/>
      <c r="CQ869" s="1848"/>
    </row>
    <row r="870" spans="2:95">
      <c r="B870" s="1"/>
      <c r="C870" s="1848"/>
      <c r="D870" s="1"/>
      <c r="E870" s="1"/>
      <c r="F870" s="1848"/>
      <c r="G870" s="1"/>
      <c r="H870" s="1848"/>
      <c r="I870" s="1848"/>
      <c r="J870" s="1848"/>
      <c r="K870" s="1848"/>
      <c r="L870" s="1848"/>
      <c r="M870" s="1848"/>
      <c r="N870" s="1848"/>
      <c r="O870" s="1848"/>
      <c r="P870" s="1848"/>
      <c r="Q870" s="1848"/>
      <c r="R870" s="1848"/>
      <c r="S870" s="1848"/>
      <c r="T870" s="1848"/>
      <c r="U870" s="1848"/>
      <c r="V870" s="1848"/>
      <c r="W870" s="1848"/>
      <c r="X870" s="1848"/>
      <c r="Y870" s="1848"/>
      <c r="Z870" s="1848"/>
      <c r="AA870" s="1848"/>
      <c r="AB870" s="1848"/>
      <c r="AC870" s="1848"/>
      <c r="AD870" s="1848"/>
      <c r="AE870" s="1848"/>
      <c r="AF870" s="1848"/>
      <c r="AG870" s="1848"/>
      <c r="AH870" s="1848"/>
      <c r="AI870" s="1848"/>
      <c r="AJ870" s="1848"/>
      <c r="AK870" s="1848"/>
      <c r="AL870" s="1848"/>
      <c r="AM870" s="1848"/>
      <c r="AN870" s="1848"/>
      <c r="AO870" s="1848"/>
      <c r="AP870" s="1848"/>
      <c r="AQ870" s="1848"/>
      <c r="AR870" s="1848"/>
      <c r="AS870" s="1848"/>
      <c r="AT870" s="1848"/>
      <c r="AU870" s="1848"/>
      <c r="AV870" s="1848"/>
      <c r="AW870" s="1848"/>
      <c r="AX870" s="1848"/>
      <c r="AY870" s="1848"/>
      <c r="AZ870" s="1848"/>
      <c r="BA870" s="1848"/>
      <c r="BB870" s="1848"/>
      <c r="BC870" s="1848"/>
      <c r="BD870" s="1848"/>
      <c r="BE870" s="1848"/>
      <c r="BF870" s="1848"/>
      <c r="BG870" s="1848"/>
      <c r="BH870" s="1848"/>
      <c r="BI870" s="1848"/>
      <c r="BJ870" s="1848"/>
      <c r="BK870" s="1848"/>
      <c r="BL870" s="1848"/>
      <c r="BM870" s="1848"/>
      <c r="BN870" s="1848"/>
      <c r="BO870" s="1848"/>
      <c r="BP870" s="1848"/>
      <c r="BQ870" s="1848"/>
      <c r="BR870" s="1848"/>
      <c r="BS870" s="1848"/>
      <c r="BT870" s="1848"/>
      <c r="BU870" s="1848"/>
      <c r="BV870" s="1848"/>
      <c r="BW870" s="1848"/>
      <c r="BX870" s="1848"/>
      <c r="BY870" s="1848"/>
      <c r="BZ870" s="1848"/>
      <c r="CA870" s="1848"/>
      <c r="CB870" s="1848"/>
      <c r="CC870" s="1848"/>
      <c r="CD870" s="1848"/>
      <c r="CE870" s="1848"/>
      <c r="CF870" s="1848"/>
      <c r="CG870" s="1848"/>
      <c r="CH870" s="1848"/>
      <c r="CJ870" s="1848"/>
      <c r="CK870" s="1848"/>
      <c r="CL870" s="1848"/>
      <c r="CM870" s="1848"/>
      <c r="CN870" s="1848"/>
      <c r="CO870" s="1848"/>
      <c r="CP870" s="1848"/>
      <c r="CQ870" s="1848"/>
    </row>
    <row r="871" spans="2:95">
      <c r="B871" s="1"/>
      <c r="C871" s="1848"/>
      <c r="D871" s="1"/>
      <c r="E871" s="1"/>
      <c r="F871" s="1848"/>
      <c r="G871" s="1"/>
      <c r="H871" s="1848"/>
      <c r="I871" s="1848"/>
      <c r="J871" s="1848"/>
      <c r="K871" s="1848"/>
      <c r="L871" s="1848"/>
      <c r="M871" s="1848"/>
      <c r="N871" s="1848"/>
      <c r="O871" s="1848"/>
      <c r="P871" s="1848"/>
      <c r="Q871" s="1848"/>
      <c r="R871" s="1848"/>
      <c r="S871" s="1848"/>
      <c r="T871" s="1848"/>
      <c r="U871" s="1848"/>
      <c r="V871" s="1848"/>
      <c r="W871" s="1848"/>
      <c r="X871" s="1848"/>
      <c r="Y871" s="1848"/>
      <c r="Z871" s="1848"/>
      <c r="AA871" s="1848"/>
      <c r="AB871" s="1848"/>
      <c r="AC871" s="1848"/>
      <c r="AD871" s="1848"/>
      <c r="AE871" s="1848"/>
      <c r="AF871" s="1848"/>
      <c r="AG871" s="1848"/>
      <c r="AH871" s="1848"/>
      <c r="AI871" s="1848"/>
      <c r="AJ871" s="1848"/>
      <c r="AK871" s="1848"/>
      <c r="AL871" s="1848"/>
      <c r="AM871" s="1848"/>
      <c r="AN871" s="1848"/>
      <c r="AO871" s="1848"/>
      <c r="AP871" s="1848"/>
      <c r="AQ871" s="1848"/>
      <c r="AR871" s="1848"/>
      <c r="AS871" s="1848"/>
      <c r="AT871" s="1848"/>
      <c r="AU871" s="1848"/>
      <c r="AV871" s="1848"/>
      <c r="AW871" s="1848"/>
      <c r="AX871" s="1848"/>
      <c r="AY871" s="1848"/>
      <c r="AZ871" s="1848"/>
      <c r="BA871" s="1848"/>
      <c r="BB871" s="1848"/>
      <c r="BC871" s="1848"/>
      <c r="BD871" s="1848"/>
      <c r="BE871" s="1848"/>
      <c r="BF871" s="1848"/>
      <c r="BG871" s="1848"/>
      <c r="BH871" s="1848"/>
      <c r="BI871" s="1848"/>
      <c r="BJ871" s="1848"/>
      <c r="BK871" s="1848"/>
      <c r="BL871" s="1848"/>
      <c r="BM871" s="1848"/>
      <c r="BN871" s="1848"/>
      <c r="BO871" s="1848"/>
      <c r="BP871" s="1848"/>
      <c r="BQ871" s="1848"/>
      <c r="BR871" s="1848"/>
      <c r="BS871" s="1848"/>
      <c r="BT871" s="1848"/>
      <c r="BU871" s="1848"/>
      <c r="BV871" s="1848"/>
      <c r="BW871" s="1848"/>
      <c r="BX871" s="1848"/>
      <c r="BY871" s="1848"/>
      <c r="BZ871" s="1848"/>
      <c r="CA871" s="1848"/>
      <c r="CB871" s="1848"/>
      <c r="CC871" s="1848"/>
      <c r="CD871" s="1848"/>
      <c r="CE871" s="1848"/>
      <c r="CF871" s="1848"/>
      <c r="CG871" s="1848"/>
      <c r="CH871" s="1848"/>
      <c r="CJ871" s="1848"/>
      <c r="CK871" s="1848"/>
      <c r="CL871" s="1848"/>
      <c r="CM871" s="1848"/>
      <c r="CN871" s="1848"/>
      <c r="CO871" s="1848"/>
      <c r="CP871" s="1848"/>
      <c r="CQ871" s="1848"/>
    </row>
    <row r="872" spans="2:95">
      <c r="B872" s="1"/>
      <c r="C872" s="1848"/>
      <c r="D872" s="1"/>
      <c r="E872" s="1"/>
      <c r="F872" s="1848"/>
      <c r="G872" s="1"/>
      <c r="H872" s="1848"/>
      <c r="I872" s="1848"/>
      <c r="J872" s="1848"/>
      <c r="K872" s="1848"/>
      <c r="L872" s="1848"/>
      <c r="M872" s="1848"/>
      <c r="N872" s="1848"/>
      <c r="O872" s="1848"/>
      <c r="P872" s="1848"/>
      <c r="Q872" s="1848"/>
      <c r="R872" s="1848"/>
      <c r="S872" s="1848"/>
      <c r="T872" s="1848"/>
      <c r="U872" s="1848"/>
      <c r="V872" s="1848"/>
      <c r="W872" s="1848"/>
      <c r="X872" s="1848"/>
      <c r="Y872" s="1848"/>
      <c r="Z872" s="1848"/>
      <c r="AA872" s="1848"/>
      <c r="AB872" s="1848"/>
      <c r="AC872" s="1848"/>
      <c r="AD872" s="1848"/>
      <c r="AE872" s="1848"/>
      <c r="AF872" s="1848"/>
      <c r="AG872" s="1848"/>
      <c r="AH872" s="1848"/>
      <c r="AI872" s="1848"/>
      <c r="AJ872" s="1848"/>
      <c r="AK872" s="1848"/>
      <c r="AL872" s="1848"/>
      <c r="AM872" s="1848"/>
      <c r="AN872" s="1848"/>
      <c r="AO872" s="1848"/>
      <c r="AP872" s="1848"/>
      <c r="AQ872" s="1848"/>
      <c r="AR872" s="1848"/>
      <c r="AS872" s="1848"/>
      <c r="AT872" s="1848"/>
      <c r="AU872" s="1848"/>
      <c r="AV872" s="1848"/>
      <c r="AW872" s="1848"/>
      <c r="AX872" s="1848"/>
      <c r="AY872" s="1848"/>
      <c r="AZ872" s="1848"/>
      <c r="BA872" s="1848"/>
      <c r="BB872" s="1848"/>
      <c r="BC872" s="1848"/>
      <c r="BD872" s="1848"/>
      <c r="BE872" s="1848"/>
      <c r="BF872" s="1848"/>
      <c r="BG872" s="1848"/>
      <c r="BH872" s="1848"/>
      <c r="BI872" s="1848"/>
      <c r="BJ872" s="1848"/>
      <c r="BK872" s="1848"/>
      <c r="BL872" s="1848"/>
      <c r="BM872" s="1848"/>
      <c r="BN872" s="1848"/>
      <c r="BO872" s="1848"/>
      <c r="BP872" s="1848"/>
      <c r="BQ872" s="1848"/>
      <c r="BR872" s="1848"/>
      <c r="BS872" s="1848"/>
      <c r="BT872" s="1848"/>
      <c r="BU872" s="1848"/>
      <c r="BV872" s="1848"/>
      <c r="BW872" s="1848"/>
      <c r="BX872" s="1848"/>
      <c r="BY872" s="1848"/>
      <c r="BZ872" s="1848"/>
      <c r="CA872" s="1848"/>
      <c r="CB872" s="1848"/>
      <c r="CC872" s="1848"/>
      <c r="CD872" s="1848"/>
      <c r="CE872" s="1848"/>
      <c r="CF872" s="1848"/>
      <c r="CG872" s="1848"/>
      <c r="CH872" s="1848"/>
      <c r="CJ872" s="1848"/>
      <c r="CK872" s="1848"/>
      <c r="CL872" s="1848"/>
      <c r="CM872" s="1848"/>
      <c r="CN872" s="1848"/>
      <c r="CO872" s="1848"/>
      <c r="CP872" s="1848"/>
      <c r="CQ872" s="1848"/>
    </row>
    <row r="873" spans="2:95">
      <c r="B873" s="1"/>
      <c r="C873" s="1848"/>
      <c r="D873" s="1"/>
      <c r="E873" s="1"/>
      <c r="F873" s="1848"/>
      <c r="G873" s="1"/>
      <c r="H873" s="1848"/>
      <c r="I873" s="1848"/>
      <c r="J873" s="1848"/>
      <c r="K873" s="1848"/>
      <c r="L873" s="1848"/>
      <c r="M873" s="1848"/>
      <c r="N873" s="1848"/>
      <c r="O873" s="1848"/>
      <c r="P873" s="1848"/>
      <c r="Q873" s="1848"/>
      <c r="R873" s="1848"/>
      <c r="S873" s="1848"/>
      <c r="T873" s="1848"/>
      <c r="U873" s="1848"/>
      <c r="V873" s="1848"/>
      <c r="W873" s="1848"/>
      <c r="X873" s="1848"/>
      <c r="Y873" s="1848"/>
      <c r="Z873" s="1848"/>
      <c r="AA873" s="1848"/>
      <c r="AB873" s="1848"/>
      <c r="AC873" s="1848"/>
      <c r="AD873" s="1848"/>
      <c r="AE873" s="1848"/>
      <c r="AF873" s="1848"/>
      <c r="AG873" s="1848"/>
      <c r="AH873" s="1848"/>
      <c r="AI873" s="1848"/>
      <c r="AJ873" s="1848"/>
      <c r="AK873" s="1848"/>
      <c r="AL873" s="1848"/>
      <c r="AM873" s="1848"/>
      <c r="AN873" s="1848"/>
      <c r="AO873" s="1848"/>
      <c r="AP873" s="1848"/>
      <c r="AQ873" s="1848"/>
      <c r="AR873" s="1848"/>
      <c r="AS873" s="1848"/>
      <c r="AT873" s="1848"/>
      <c r="AU873" s="1848"/>
      <c r="AV873" s="1848"/>
      <c r="AW873" s="1848"/>
      <c r="AX873" s="1848"/>
      <c r="AY873" s="1848"/>
      <c r="AZ873" s="1848"/>
      <c r="BA873" s="1848"/>
      <c r="BB873" s="1848"/>
      <c r="BC873" s="1848"/>
      <c r="BD873" s="1848"/>
      <c r="BE873" s="1848"/>
      <c r="BF873" s="1848"/>
      <c r="BG873" s="1848"/>
      <c r="BH873" s="1848"/>
      <c r="BI873" s="1848"/>
      <c r="BJ873" s="1848"/>
      <c r="BK873" s="1848"/>
      <c r="BL873" s="1848"/>
      <c r="BM873" s="1848"/>
      <c r="BN873" s="1848"/>
      <c r="BO873" s="1848"/>
      <c r="BP873" s="1848"/>
      <c r="BQ873" s="1848"/>
      <c r="BR873" s="1848"/>
      <c r="BS873" s="1848"/>
      <c r="BT873" s="1848"/>
      <c r="BU873" s="1848"/>
      <c r="BV873" s="1848"/>
      <c r="BW873" s="1848"/>
      <c r="BX873" s="1848"/>
      <c r="BY873" s="1848"/>
      <c r="BZ873" s="1848"/>
      <c r="CA873" s="1848"/>
      <c r="CB873" s="1848"/>
      <c r="CC873" s="1848"/>
      <c r="CD873" s="1848"/>
      <c r="CE873" s="1848"/>
      <c r="CF873" s="1848"/>
      <c r="CG873" s="1848"/>
      <c r="CH873" s="1848"/>
      <c r="CJ873" s="1848"/>
      <c r="CK873" s="1848"/>
      <c r="CL873" s="1848"/>
      <c r="CM873" s="1848"/>
      <c r="CN873" s="1848"/>
      <c r="CO873" s="1848"/>
      <c r="CP873" s="1848"/>
      <c r="CQ873" s="1848"/>
    </row>
    <row r="874" spans="2:95">
      <c r="B874" s="1"/>
      <c r="C874" s="1848"/>
      <c r="D874" s="1"/>
      <c r="E874" s="1"/>
      <c r="F874" s="1848"/>
      <c r="G874" s="1"/>
      <c r="H874" s="1848"/>
      <c r="I874" s="1848"/>
      <c r="J874" s="1848"/>
      <c r="K874" s="1848"/>
      <c r="L874" s="1848"/>
      <c r="M874" s="1848"/>
      <c r="N874" s="1848"/>
      <c r="O874" s="1848"/>
      <c r="P874" s="1848"/>
      <c r="Q874" s="1848"/>
      <c r="R874" s="1848"/>
      <c r="S874" s="1848"/>
      <c r="T874" s="1848"/>
      <c r="U874" s="1848"/>
      <c r="V874" s="1848"/>
      <c r="W874" s="1848"/>
      <c r="X874" s="1848"/>
      <c r="Y874" s="1848"/>
      <c r="Z874" s="1848"/>
      <c r="AA874" s="1848"/>
      <c r="AB874" s="1848"/>
      <c r="AC874" s="1848"/>
      <c r="AD874" s="1848"/>
      <c r="AE874" s="1848"/>
      <c r="AF874" s="1848"/>
      <c r="AG874" s="1848"/>
      <c r="AH874" s="1848"/>
      <c r="AI874" s="1848"/>
      <c r="AJ874" s="1848"/>
      <c r="AK874" s="1848"/>
      <c r="AL874" s="1848"/>
      <c r="AM874" s="1848"/>
      <c r="AN874" s="1848"/>
      <c r="AO874" s="1848"/>
      <c r="AP874" s="1848"/>
      <c r="AQ874" s="1848"/>
      <c r="AR874" s="1848"/>
      <c r="AS874" s="1848"/>
      <c r="AT874" s="1848"/>
      <c r="AU874" s="1848"/>
      <c r="AV874" s="1848"/>
      <c r="AW874" s="1848"/>
      <c r="AX874" s="1848"/>
      <c r="AY874" s="1848"/>
      <c r="AZ874" s="1848"/>
      <c r="BA874" s="1848"/>
      <c r="BB874" s="1848"/>
      <c r="BC874" s="1848"/>
      <c r="BD874" s="1848"/>
      <c r="BE874" s="1848"/>
      <c r="BF874" s="1848"/>
      <c r="BG874" s="1848"/>
      <c r="BH874" s="1848"/>
      <c r="BI874" s="1848"/>
      <c r="BJ874" s="1848"/>
      <c r="BK874" s="1848"/>
      <c r="BL874" s="1848"/>
      <c r="BM874" s="1848"/>
      <c r="BN874" s="1848"/>
      <c r="BO874" s="1848"/>
      <c r="BP874" s="1848"/>
      <c r="BQ874" s="1848"/>
      <c r="BR874" s="1848"/>
      <c r="BS874" s="1848"/>
      <c r="BT874" s="1848"/>
      <c r="BU874" s="1848"/>
      <c r="BV874" s="1848"/>
      <c r="BW874" s="1848"/>
      <c r="BX874" s="1848"/>
      <c r="BY874" s="1848"/>
      <c r="BZ874" s="1848"/>
      <c r="CA874" s="1848"/>
      <c r="CB874" s="1848"/>
      <c r="CC874" s="1848"/>
      <c r="CD874" s="1848"/>
      <c r="CE874" s="1848"/>
      <c r="CF874" s="1848"/>
      <c r="CG874" s="1848"/>
      <c r="CH874" s="1848"/>
      <c r="CJ874" s="1848"/>
      <c r="CK874" s="1848"/>
      <c r="CL874" s="1848"/>
      <c r="CM874" s="1848"/>
      <c r="CN874" s="1848"/>
      <c r="CO874" s="1848"/>
      <c r="CP874" s="1848"/>
      <c r="CQ874" s="1848"/>
    </row>
    <row r="875" spans="2:95">
      <c r="B875" s="1"/>
      <c r="C875" s="1848"/>
      <c r="D875" s="1"/>
      <c r="E875" s="1"/>
      <c r="F875" s="1848"/>
      <c r="G875" s="1"/>
      <c r="H875" s="1848"/>
      <c r="I875" s="1848"/>
      <c r="J875" s="1848"/>
      <c r="K875" s="1848"/>
      <c r="L875" s="1848"/>
      <c r="M875" s="1848"/>
      <c r="N875" s="1848"/>
      <c r="O875" s="1848"/>
      <c r="P875" s="1848"/>
      <c r="Q875" s="1848"/>
      <c r="R875" s="1848"/>
      <c r="S875" s="1848"/>
      <c r="T875" s="1848"/>
      <c r="U875" s="1848"/>
      <c r="V875" s="1848"/>
      <c r="W875" s="1848"/>
      <c r="X875" s="1848"/>
      <c r="Y875" s="1848"/>
      <c r="Z875" s="1848"/>
      <c r="AA875" s="1848"/>
      <c r="AB875" s="1848"/>
      <c r="AC875" s="1848"/>
      <c r="AD875" s="1848"/>
      <c r="AE875" s="1848"/>
      <c r="AF875" s="1848"/>
      <c r="AG875" s="1848"/>
      <c r="AH875" s="1848"/>
      <c r="AI875" s="1848"/>
      <c r="AJ875" s="1848"/>
      <c r="AK875" s="1848"/>
      <c r="AL875" s="1848"/>
      <c r="AM875" s="1848"/>
      <c r="AN875" s="1848"/>
      <c r="AO875" s="1848"/>
      <c r="AP875" s="1848"/>
      <c r="AQ875" s="1848"/>
      <c r="AR875" s="1848"/>
      <c r="AS875" s="1848"/>
      <c r="AT875" s="1848"/>
      <c r="AU875" s="1848"/>
      <c r="AV875" s="1848"/>
      <c r="AW875" s="1848"/>
      <c r="AX875" s="1848"/>
      <c r="AY875" s="1848"/>
      <c r="AZ875" s="1848"/>
      <c r="BA875" s="1848"/>
      <c r="BB875" s="1848"/>
      <c r="BC875" s="1848"/>
      <c r="BD875" s="1848"/>
      <c r="BE875" s="1848"/>
      <c r="BF875" s="1848"/>
      <c r="BG875" s="1848"/>
      <c r="BH875" s="1848"/>
      <c r="BI875" s="1848"/>
      <c r="BJ875" s="1848"/>
      <c r="BK875" s="1848"/>
      <c r="BL875" s="1848"/>
      <c r="BM875" s="1848"/>
      <c r="BN875" s="1848"/>
      <c r="BO875" s="1848"/>
      <c r="BP875" s="1848"/>
      <c r="BQ875" s="1848"/>
      <c r="BR875" s="1848"/>
      <c r="BS875" s="1848"/>
      <c r="BT875" s="1848"/>
      <c r="BU875" s="1848"/>
      <c r="BV875" s="1848"/>
      <c r="BW875" s="1848"/>
      <c r="BX875" s="1848"/>
      <c r="BY875" s="1848"/>
      <c r="BZ875" s="1848"/>
      <c r="CA875" s="1848"/>
      <c r="CB875" s="1848"/>
      <c r="CC875" s="1848"/>
      <c r="CD875" s="1848"/>
      <c r="CE875" s="1848"/>
      <c r="CF875" s="1848"/>
      <c r="CG875" s="1848"/>
      <c r="CH875" s="1848"/>
      <c r="CJ875" s="1848"/>
      <c r="CK875" s="1848"/>
      <c r="CL875" s="1848"/>
      <c r="CM875" s="1848"/>
      <c r="CN875" s="1848"/>
      <c r="CO875" s="1848"/>
      <c r="CP875" s="1848"/>
      <c r="CQ875" s="1848"/>
    </row>
    <row r="876" spans="2:95">
      <c r="B876" s="1"/>
      <c r="C876" s="1848"/>
      <c r="D876" s="1"/>
      <c r="E876" s="1"/>
      <c r="F876" s="1848"/>
      <c r="G876" s="1"/>
      <c r="H876" s="1848"/>
      <c r="I876" s="1848"/>
      <c r="J876" s="1848"/>
      <c r="K876" s="1848"/>
      <c r="L876" s="1848"/>
      <c r="M876" s="1848"/>
      <c r="N876" s="1848"/>
      <c r="O876" s="1848"/>
      <c r="P876" s="1848"/>
      <c r="Q876" s="1848"/>
      <c r="R876" s="1848"/>
      <c r="S876" s="1848"/>
      <c r="T876" s="1848"/>
      <c r="U876" s="1848"/>
      <c r="V876" s="1848"/>
      <c r="W876" s="1848"/>
      <c r="X876" s="1848"/>
      <c r="Y876" s="1848"/>
      <c r="Z876" s="1848"/>
      <c r="AA876" s="1848"/>
      <c r="AB876" s="1848"/>
      <c r="AC876" s="1848"/>
      <c r="AD876" s="1848"/>
      <c r="AE876" s="1848"/>
      <c r="AF876" s="1848"/>
      <c r="AG876" s="1848"/>
      <c r="AH876" s="1848"/>
      <c r="AI876" s="1848"/>
      <c r="AJ876" s="1848"/>
      <c r="AK876" s="1848"/>
      <c r="AL876" s="1848"/>
      <c r="AM876" s="1848"/>
      <c r="AN876" s="1848"/>
      <c r="AO876" s="1848"/>
      <c r="AP876" s="1848"/>
      <c r="AQ876" s="1848"/>
      <c r="AR876" s="1848"/>
      <c r="AS876" s="1848"/>
      <c r="AT876" s="1848"/>
      <c r="AU876" s="1848"/>
      <c r="AV876" s="1848"/>
      <c r="AW876" s="1848"/>
      <c r="AX876" s="1848"/>
      <c r="AY876" s="1848"/>
      <c r="AZ876" s="1848"/>
      <c r="BA876" s="1848"/>
      <c r="BB876" s="1848"/>
      <c r="BC876" s="1848"/>
      <c r="BD876" s="1848"/>
      <c r="BE876" s="1848"/>
      <c r="BF876" s="1848"/>
      <c r="BG876" s="1848"/>
      <c r="BH876" s="1848"/>
      <c r="BI876" s="1848"/>
      <c r="BJ876" s="1848"/>
      <c r="BK876" s="1848"/>
      <c r="BL876" s="1848"/>
      <c r="BM876" s="1848"/>
      <c r="BN876" s="1848"/>
      <c r="BO876" s="1848"/>
      <c r="BP876" s="1848"/>
      <c r="BQ876" s="1848"/>
      <c r="BR876" s="1848"/>
      <c r="BS876" s="1848"/>
      <c r="BT876" s="1848"/>
      <c r="BU876" s="1848"/>
      <c r="BV876" s="1848"/>
      <c r="BW876" s="1848"/>
      <c r="BX876" s="1848"/>
      <c r="BY876" s="1848"/>
      <c r="BZ876" s="1848"/>
      <c r="CA876" s="1848"/>
      <c r="CB876" s="1848"/>
      <c r="CC876" s="1848"/>
      <c r="CD876" s="1848"/>
      <c r="CE876" s="1848"/>
      <c r="CF876" s="1848"/>
      <c r="CG876" s="1848"/>
      <c r="CH876" s="1848"/>
      <c r="CJ876" s="1848"/>
      <c r="CK876" s="1848"/>
      <c r="CL876" s="1848"/>
      <c r="CM876" s="1848"/>
      <c r="CN876" s="1848"/>
      <c r="CO876" s="1848"/>
      <c r="CP876" s="1848"/>
      <c r="CQ876" s="1848"/>
    </row>
    <row r="877" spans="2:95">
      <c r="B877" s="1"/>
      <c r="C877" s="1848"/>
      <c r="D877" s="1"/>
      <c r="E877" s="1"/>
      <c r="F877" s="1848"/>
      <c r="G877" s="1"/>
      <c r="H877" s="1848"/>
      <c r="I877" s="1848"/>
      <c r="J877" s="1848"/>
      <c r="K877" s="1848"/>
      <c r="L877" s="1848"/>
      <c r="M877" s="1848"/>
      <c r="N877" s="1848"/>
      <c r="O877" s="1848"/>
      <c r="P877" s="1848"/>
      <c r="Q877" s="1848"/>
      <c r="R877" s="1848"/>
      <c r="S877" s="1848"/>
      <c r="T877" s="1848"/>
      <c r="U877" s="1848"/>
      <c r="V877" s="1848"/>
      <c r="W877" s="1848"/>
      <c r="X877" s="1848"/>
      <c r="Y877" s="1848"/>
      <c r="Z877" s="1848"/>
      <c r="AA877" s="1848"/>
      <c r="AB877" s="1848"/>
      <c r="AC877" s="1848"/>
      <c r="AD877" s="1848"/>
      <c r="AE877" s="1848"/>
      <c r="AF877" s="1848"/>
      <c r="AG877" s="1848"/>
      <c r="AH877" s="1848"/>
      <c r="AI877" s="1848"/>
      <c r="AJ877" s="1848"/>
      <c r="AK877" s="1848"/>
      <c r="AL877" s="1848"/>
      <c r="AM877" s="1848"/>
      <c r="AN877" s="1848"/>
      <c r="AO877" s="1848"/>
      <c r="AP877" s="1848"/>
      <c r="AQ877" s="1848"/>
      <c r="AR877" s="1848"/>
      <c r="AS877" s="1848"/>
      <c r="AT877" s="1848"/>
      <c r="AU877" s="1848"/>
      <c r="AV877" s="1848"/>
      <c r="AW877" s="1848"/>
      <c r="AX877" s="1848"/>
      <c r="AY877" s="1848"/>
      <c r="AZ877" s="1848"/>
      <c r="BA877" s="1848"/>
      <c r="BB877" s="1848"/>
      <c r="BC877" s="1848"/>
      <c r="BD877" s="1848"/>
      <c r="BE877" s="1848"/>
      <c r="BF877" s="1848"/>
      <c r="BG877" s="1848"/>
      <c r="BH877" s="1848"/>
      <c r="BI877" s="1848"/>
      <c r="BJ877" s="1848"/>
      <c r="BK877" s="1848"/>
      <c r="BL877" s="1848"/>
      <c r="BM877" s="1848"/>
      <c r="BN877" s="1848"/>
      <c r="BO877" s="1848"/>
      <c r="BP877" s="1848"/>
      <c r="BQ877" s="1848"/>
      <c r="BR877" s="1848"/>
      <c r="BS877" s="1848"/>
      <c r="BT877" s="1848"/>
      <c r="BU877" s="1848"/>
      <c r="BV877" s="1848"/>
      <c r="BW877" s="1848"/>
      <c r="BX877" s="1848"/>
      <c r="BY877" s="1848"/>
      <c r="BZ877" s="1848"/>
      <c r="CA877" s="1848"/>
      <c r="CB877" s="1848"/>
      <c r="CC877" s="1848"/>
      <c r="CD877" s="1848"/>
      <c r="CE877" s="1848"/>
      <c r="CF877" s="1848"/>
      <c r="CG877" s="1848"/>
      <c r="CH877" s="1848"/>
      <c r="CJ877" s="1848"/>
      <c r="CK877" s="1848"/>
      <c r="CL877" s="1848"/>
      <c r="CM877" s="1848"/>
      <c r="CN877" s="1848"/>
      <c r="CO877" s="1848"/>
      <c r="CP877" s="1848"/>
      <c r="CQ877" s="1848"/>
    </row>
    <row r="878" spans="2:95">
      <c r="B878" s="1"/>
      <c r="C878" s="1848"/>
      <c r="D878" s="1"/>
      <c r="E878" s="1"/>
      <c r="F878" s="1848"/>
      <c r="G878" s="1"/>
      <c r="H878" s="1848"/>
      <c r="I878" s="1848"/>
      <c r="J878" s="1848"/>
      <c r="K878" s="1848"/>
      <c r="L878" s="1848"/>
      <c r="M878" s="1848"/>
      <c r="N878" s="1848"/>
      <c r="O878" s="1848"/>
      <c r="P878" s="1848"/>
      <c r="Q878" s="1848"/>
      <c r="R878" s="1848"/>
      <c r="S878" s="1848"/>
      <c r="T878" s="1848"/>
      <c r="U878" s="1848"/>
      <c r="V878" s="1848"/>
      <c r="W878" s="1848"/>
      <c r="X878" s="1848"/>
      <c r="Y878" s="1848"/>
      <c r="Z878" s="1848"/>
      <c r="AA878" s="1848"/>
      <c r="AB878" s="1848"/>
      <c r="AC878" s="1848"/>
      <c r="AD878" s="1848"/>
      <c r="AE878" s="1848"/>
      <c r="AF878" s="1848"/>
      <c r="AG878" s="1848"/>
      <c r="AH878" s="1848"/>
      <c r="AI878" s="1848"/>
      <c r="AJ878" s="1848"/>
      <c r="AK878" s="1848"/>
      <c r="AL878" s="1848"/>
      <c r="AM878" s="1848"/>
      <c r="AN878" s="1848"/>
      <c r="AO878" s="1848"/>
      <c r="AP878" s="1848"/>
      <c r="AQ878" s="1848"/>
      <c r="AR878" s="1848"/>
      <c r="AS878" s="1848"/>
      <c r="AT878" s="1848"/>
      <c r="AU878" s="1848"/>
      <c r="AV878" s="1848"/>
      <c r="AW878" s="1848"/>
      <c r="AX878" s="1848"/>
      <c r="AY878" s="1848"/>
      <c r="AZ878" s="1848"/>
      <c r="BA878" s="1848"/>
      <c r="BB878" s="1848"/>
      <c r="BC878" s="1848"/>
      <c r="BD878" s="1848"/>
      <c r="BE878" s="1848"/>
      <c r="BF878" s="1848"/>
      <c r="BG878" s="1848"/>
      <c r="BH878" s="1848"/>
      <c r="BI878" s="1848"/>
      <c r="BJ878" s="1848"/>
      <c r="BK878" s="1848"/>
      <c r="BL878" s="1848"/>
      <c r="BM878" s="1848"/>
      <c r="BN878" s="1848"/>
      <c r="BO878" s="1848"/>
      <c r="BP878" s="1848"/>
      <c r="BQ878" s="1848"/>
      <c r="BR878" s="1848"/>
      <c r="BS878" s="1848"/>
      <c r="BT878" s="1848"/>
      <c r="BU878" s="1848"/>
      <c r="BV878" s="1848"/>
      <c r="BW878" s="1848"/>
      <c r="BX878" s="1848"/>
      <c r="BY878" s="1848"/>
      <c r="BZ878" s="1848"/>
      <c r="CA878" s="1848"/>
      <c r="CB878" s="1848"/>
      <c r="CC878" s="1848"/>
      <c r="CD878" s="1848"/>
      <c r="CE878" s="1848"/>
      <c r="CF878" s="1848"/>
      <c r="CG878" s="1848"/>
      <c r="CH878" s="1848"/>
      <c r="CJ878" s="1848"/>
      <c r="CK878" s="1848"/>
      <c r="CL878" s="1848"/>
      <c r="CM878" s="1848"/>
      <c r="CN878" s="1848"/>
      <c r="CO878" s="1848"/>
      <c r="CP878" s="1848"/>
      <c r="CQ878" s="1848"/>
    </row>
    <row r="879" spans="2:95">
      <c r="B879" s="1"/>
      <c r="C879" s="1848"/>
      <c r="D879" s="1"/>
      <c r="E879" s="1"/>
      <c r="F879" s="1848"/>
      <c r="G879" s="1"/>
      <c r="H879" s="1848"/>
      <c r="I879" s="1848"/>
      <c r="J879" s="1848"/>
      <c r="K879" s="1848"/>
      <c r="L879" s="1848"/>
      <c r="M879" s="1848"/>
      <c r="N879" s="1848"/>
      <c r="O879" s="1848"/>
      <c r="P879" s="1848"/>
      <c r="Q879" s="1848"/>
      <c r="R879" s="1848"/>
      <c r="S879" s="1848"/>
      <c r="T879" s="1848"/>
      <c r="U879" s="1848"/>
      <c r="V879" s="1848"/>
      <c r="W879" s="1848"/>
      <c r="X879" s="1848"/>
      <c r="Y879" s="1848"/>
      <c r="Z879" s="1848"/>
      <c r="AA879" s="1848"/>
      <c r="AB879" s="1848"/>
      <c r="AC879" s="1848"/>
      <c r="AD879" s="1848"/>
      <c r="AE879" s="1848"/>
      <c r="AF879" s="1848"/>
      <c r="AG879" s="1848"/>
      <c r="AH879" s="1848"/>
      <c r="AI879" s="1848"/>
      <c r="AJ879" s="1848"/>
      <c r="AK879" s="1848"/>
      <c r="AL879" s="1848"/>
      <c r="AM879" s="1848"/>
      <c r="AN879" s="1848"/>
      <c r="AO879" s="1848"/>
      <c r="AP879" s="1848"/>
      <c r="AQ879" s="1848"/>
      <c r="AR879" s="1848"/>
      <c r="AS879" s="1848"/>
      <c r="AT879" s="1848"/>
      <c r="AU879" s="1848"/>
      <c r="AV879" s="1848"/>
      <c r="AW879" s="1848"/>
      <c r="AX879" s="1848"/>
      <c r="AY879" s="1848"/>
      <c r="AZ879" s="1848"/>
      <c r="BA879" s="1848"/>
      <c r="BB879" s="1848"/>
      <c r="BC879" s="1848"/>
      <c r="BD879" s="1848"/>
      <c r="BE879" s="1848"/>
      <c r="BF879" s="1848"/>
      <c r="BG879" s="1848"/>
      <c r="BH879" s="1848"/>
      <c r="BI879" s="1848"/>
      <c r="BJ879" s="1848"/>
      <c r="BK879" s="1848"/>
      <c r="BL879" s="1848"/>
      <c r="BM879" s="1848"/>
      <c r="BN879" s="1848"/>
      <c r="BO879" s="1848"/>
      <c r="BP879" s="1848"/>
      <c r="BQ879" s="1848"/>
      <c r="BR879" s="1848"/>
      <c r="BS879" s="1848"/>
      <c r="BT879" s="1848"/>
      <c r="BU879" s="1848"/>
      <c r="BV879" s="1848"/>
      <c r="BW879" s="1848"/>
      <c r="BX879" s="1848"/>
      <c r="BY879" s="1848"/>
      <c r="BZ879" s="1848"/>
      <c r="CA879" s="1848"/>
      <c r="CB879" s="1848"/>
      <c r="CC879" s="1848"/>
      <c r="CD879" s="1848"/>
      <c r="CE879" s="1848"/>
      <c r="CF879" s="1848"/>
      <c r="CG879" s="1848"/>
      <c r="CH879" s="1848"/>
      <c r="CJ879" s="1848"/>
      <c r="CK879" s="1848"/>
      <c r="CL879" s="1848"/>
      <c r="CM879" s="1848"/>
      <c r="CN879" s="1848"/>
      <c r="CO879" s="1848"/>
      <c r="CP879" s="1848"/>
      <c r="CQ879" s="1848"/>
    </row>
    <row r="880" spans="2:95">
      <c r="B880" s="1"/>
      <c r="C880" s="1848"/>
      <c r="D880" s="1"/>
      <c r="E880" s="1"/>
      <c r="F880" s="1848"/>
      <c r="G880" s="1"/>
      <c r="H880" s="1848"/>
      <c r="I880" s="1848"/>
      <c r="J880" s="1848"/>
      <c r="K880" s="1848"/>
      <c r="L880" s="1848"/>
      <c r="M880" s="1848"/>
      <c r="N880" s="1848"/>
      <c r="O880" s="1848"/>
      <c r="P880" s="1848"/>
      <c r="Q880" s="1848"/>
      <c r="R880" s="1848"/>
      <c r="S880" s="1848"/>
      <c r="T880" s="1848"/>
      <c r="U880" s="1848"/>
      <c r="V880" s="1848"/>
      <c r="W880" s="1848"/>
      <c r="X880" s="1848"/>
      <c r="Y880" s="1848"/>
      <c r="Z880" s="1848"/>
      <c r="AA880" s="1848"/>
      <c r="AB880" s="1848"/>
      <c r="AC880" s="1848"/>
      <c r="AD880" s="1848"/>
      <c r="AE880" s="1848"/>
      <c r="AF880" s="1848"/>
      <c r="AG880" s="1848"/>
      <c r="AH880" s="1848"/>
      <c r="AI880" s="1848"/>
      <c r="AJ880" s="1848"/>
      <c r="AK880" s="1848"/>
      <c r="AL880" s="1848"/>
      <c r="AM880" s="1848"/>
      <c r="AN880" s="1848"/>
      <c r="AO880" s="1848"/>
      <c r="AP880" s="1848"/>
      <c r="AQ880" s="1848"/>
      <c r="AR880" s="1848"/>
      <c r="AS880" s="1848"/>
      <c r="AT880" s="1848"/>
      <c r="AU880" s="1848"/>
      <c r="AV880" s="1848"/>
      <c r="AW880" s="1848"/>
      <c r="AX880" s="1848"/>
      <c r="AY880" s="1848"/>
      <c r="AZ880" s="1848"/>
      <c r="BA880" s="1848"/>
      <c r="BB880" s="1848"/>
      <c r="BC880" s="1848"/>
      <c r="BD880" s="1848"/>
      <c r="BE880" s="1848"/>
      <c r="BF880" s="1848"/>
      <c r="BG880" s="1848"/>
      <c r="BH880" s="1848"/>
      <c r="BI880" s="1848"/>
      <c r="BJ880" s="1848"/>
      <c r="BK880" s="1848"/>
      <c r="BL880" s="1848"/>
      <c r="BM880" s="1848"/>
      <c r="BN880" s="1848"/>
      <c r="BO880" s="1848"/>
      <c r="BP880" s="1848"/>
      <c r="BQ880" s="1848"/>
      <c r="BR880" s="1848"/>
      <c r="BS880" s="1848"/>
      <c r="BT880" s="1848"/>
      <c r="BU880" s="1848"/>
      <c r="BV880" s="1848"/>
      <c r="BW880" s="1848"/>
      <c r="BX880" s="1848"/>
      <c r="BY880" s="1848"/>
      <c r="BZ880" s="1848"/>
      <c r="CA880" s="1848"/>
      <c r="CB880" s="1848"/>
      <c r="CC880" s="1848"/>
      <c r="CD880" s="1848"/>
      <c r="CE880" s="1848"/>
      <c r="CF880" s="1848"/>
      <c r="CG880" s="1848"/>
      <c r="CH880" s="1848"/>
      <c r="CJ880" s="1848"/>
      <c r="CK880" s="1848"/>
      <c r="CL880" s="1848"/>
      <c r="CM880" s="1848"/>
      <c r="CN880" s="1848"/>
      <c r="CO880" s="1848"/>
      <c r="CP880" s="1848"/>
      <c r="CQ880" s="1848"/>
    </row>
    <row r="881" spans="2:95">
      <c r="B881" s="1"/>
      <c r="C881" s="1848"/>
      <c r="D881" s="1"/>
      <c r="E881" s="1"/>
      <c r="F881" s="1848"/>
      <c r="G881" s="1"/>
      <c r="H881" s="1848"/>
      <c r="I881" s="1848"/>
      <c r="J881" s="1848"/>
      <c r="K881" s="1848"/>
      <c r="L881" s="1848"/>
      <c r="M881" s="1848"/>
      <c r="N881" s="1848"/>
      <c r="O881" s="1848"/>
      <c r="P881" s="1848"/>
      <c r="Q881" s="1848"/>
      <c r="R881" s="1848"/>
      <c r="S881" s="1848"/>
      <c r="T881" s="1848"/>
      <c r="U881" s="1848"/>
      <c r="V881" s="1848"/>
      <c r="W881" s="1848"/>
      <c r="X881" s="1848"/>
      <c r="Y881" s="1848"/>
      <c r="Z881" s="1848"/>
      <c r="AA881" s="1848"/>
      <c r="AB881" s="1848"/>
      <c r="AC881" s="1848"/>
      <c r="AD881" s="1848"/>
      <c r="AE881" s="1848"/>
      <c r="AF881" s="1848"/>
      <c r="AG881" s="1848"/>
      <c r="AH881" s="1848"/>
      <c r="AI881" s="1848"/>
      <c r="AJ881" s="1848"/>
      <c r="AK881" s="1848"/>
      <c r="AL881" s="1848"/>
      <c r="AM881" s="1848"/>
      <c r="AN881" s="1848"/>
      <c r="AO881" s="1848"/>
      <c r="AP881" s="1848"/>
      <c r="AQ881" s="1848"/>
      <c r="AR881" s="1848"/>
      <c r="AS881" s="1848"/>
      <c r="AT881" s="1848"/>
      <c r="AU881" s="1848"/>
      <c r="AV881" s="1848"/>
      <c r="AW881" s="1848"/>
      <c r="AX881" s="1848"/>
      <c r="AY881" s="1848"/>
      <c r="AZ881" s="1848"/>
      <c r="BA881" s="1848"/>
      <c r="BB881" s="1848"/>
      <c r="BC881" s="1848"/>
      <c r="BD881" s="1848"/>
      <c r="BE881" s="1848"/>
      <c r="BF881" s="1848"/>
      <c r="BG881" s="1848"/>
      <c r="BH881" s="1848"/>
      <c r="BI881" s="1848"/>
      <c r="BJ881" s="1848"/>
      <c r="BK881" s="1848"/>
      <c r="BL881" s="1848"/>
      <c r="BM881" s="1848"/>
      <c r="BN881" s="1848"/>
      <c r="BO881" s="1848"/>
      <c r="BP881" s="1848"/>
      <c r="BQ881" s="1848"/>
      <c r="BR881" s="1848"/>
      <c r="BS881" s="1848"/>
      <c r="BT881" s="1848"/>
      <c r="BU881" s="1848"/>
      <c r="BV881" s="1848"/>
      <c r="BW881" s="1848"/>
      <c r="BX881" s="1848"/>
      <c r="BY881" s="1848"/>
      <c r="BZ881" s="1848"/>
      <c r="CA881" s="1848"/>
      <c r="CB881" s="1848"/>
      <c r="CC881" s="1848"/>
      <c r="CD881" s="1848"/>
      <c r="CE881" s="1848"/>
      <c r="CF881" s="1848"/>
      <c r="CG881" s="1848"/>
      <c r="CH881" s="1848"/>
      <c r="CJ881" s="1848"/>
      <c r="CK881" s="1848"/>
      <c r="CL881" s="1848"/>
      <c r="CM881" s="1848"/>
      <c r="CN881" s="1848"/>
      <c r="CO881" s="1848"/>
      <c r="CP881" s="1848"/>
      <c r="CQ881" s="1848"/>
    </row>
    <row r="882" spans="2:95">
      <c r="B882" s="1"/>
      <c r="C882" s="1848"/>
      <c r="D882" s="1"/>
      <c r="E882" s="1"/>
      <c r="F882" s="1848"/>
      <c r="G882" s="1"/>
      <c r="H882" s="1848"/>
      <c r="I882" s="1848"/>
      <c r="J882" s="1848"/>
      <c r="K882" s="1848"/>
      <c r="L882" s="1848"/>
      <c r="M882" s="1848"/>
      <c r="N882" s="1848"/>
      <c r="O882" s="1848"/>
      <c r="P882" s="1848"/>
      <c r="Q882" s="1848"/>
      <c r="R882" s="1848"/>
      <c r="S882" s="1848"/>
      <c r="T882" s="1848"/>
      <c r="U882" s="1848"/>
      <c r="V882" s="1848"/>
      <c r="W882" s="1848"/>
      <c r="X882" s="1848"/>
      <c r="Y882" s="1848"/>
      <c r="Z882" s="1848"/>
      <c r="AA882" s="1848"/>
      <c r="AB882" s="1848"/>
      <c r="AC882" s="1848"/>
      <c r="AD882" s="1848"/>
      <c r="AE882" s="1848"/>
      <c r="AF882" s="1848"/>
      <c r="AG882" s="1848"/>
      <c r="AH882" s="1848"/>
      <c r="AI882" s="1848"/>
      <c r="AJ882" s="1848"/>
      <c r="AK882" s="1848"/>
      <c r="AL882" s="1848"/>
      <c r="AM882" s="1848"/>
      <c r="AN882" s="1848"/>
      <c r="AO882" s="1848"/>
      <c r="AP882" s="1848"/>
      <c r="AQ882" s="1848"/>
      <c r="AR882" s="1848"/>
      <c r="AS882" s="1848"/>
      <c r="AT882" s="1848"/>
      <c r="AU882" s="1848"/>
      <c r="AV882" s="1848"/>
      <c r="AW882" s="1848"/>
      <c r="AX882" s="1848"/>
      <c r="AY882" s="1848"/>
      <c r="AZ882" s="1848"/>
      <c r="BA882" s="1848"/>
      <c r="BB882" s="1848"/>
      <c r="BC882" s="1848"/>
      <c r="BD882" s="1848"/>
      <c r="BE882" s="1848"/>
      <c r="BF882" s="1848"/>
      <c r="BG882" s="1848"/>
      <c r="BH882" s="1848"/>
      <c r="BI882" s="1848"/>
      <c r="BJ882" s="1848"/>
      <c r="BK882" s="1848"/>
      <c r="BL882" s="1848"/>
      <c r="BM882" s="1848"/>
      <c r="BN882" s="1848"/>
      <c r="BO882" s="1848"/>
      <c r="BP882" s="1848"/>
      <c r="BQ882" s="1848"/>
      <c r="BR882" s="1848"/>
      <c r="BS882" s="1848"/>
      <c r="BT882" s="1848"/>
      <c r="BU882" s="1848"/>
      <c r="BV882" s="1848"/>
      <c r="BW882" s="1848"/>
      <c r="BX882" s="1848"/>
      <c r="BY882" s="1848"/>
      <c r="BZ882" s="1848"/>
      <c r="CA882" s="1848"/>
      <c r="CB882" s="1848"/>
      <c r="CC882" s="1848"/>
      <c r="CD882" s="1848"/>
      <c r="CE882" s="1848"/>
      <c r="CF882" s="1848"/>
      <c r="CG882" s="1848"/>
      <c r="CH882" s="1848"/>
      <c r="CJ882" s="1848"/>
      <c r="CK882" s="1848"/>
      <c r="CL882" s="1848"/>
      <c r="CM882" s="1848"/>
      <c r="CN882" s="1848"/>
      <c r="CO882" s="1848"/>
      <c r="CP882" s="1848"/>
      <c r="CQ882" s="1848"/>
    </row>
    <row r="883" spans="2:95">
      <c r="B883" s="1"/>
      <c r="C883" s="1848"/>
      <c r="D883" s="1"/>
      <c r="E883" s="1"/>
      <c r="F883" s="1848"/>
      <c r="G883" s="1"/>
      <c r="H883" s="1848"/>
      <c r="I883" s="1848"/>
      <c r="J883" s="1848"/>
      <c r="K883" s="1848"/>
      <c r="L883" s="1848"/>
      <c r="M883" s="1848"/>
      <c r="N883" s="1848"/>
      <c r="O883" s="1848"/>
      <c r="P883" s="1848"/>
      <c r="Q883" s="1848"/>
      <c r="R883" s="1848"/>
      <c r="S883" s="1848"/>
      <c r="T883" s="1848"/>
      <c r="U883" s="1848"/>
      <c r="V883" s="1848"/>
      <c r="W883" s="1848"/>
      <c r="X883" s="1848"/>
      <c r="Y883" s="1848"/>
      <c r="Z883" s="1848"/>
      <c r="AA883" s="1848"/>
      <c r="AB883" s="1848"/>
      <c r="AC883" s="1848"/>
      <c r="AD883" s="1848"/>
      <c r="AE883" s="1848"/>
      <c r="AF883" s="1848"/>
      <c r="AG883" s="1848"/>
      <c r="AH883" s="1848"/>
      <c r="AI883" s="1848"/>
      <c r="AJ883" s="1848"/>
      <c r="AK883" s="1848"/>
      <c r="AL883" s="1848"/>
      <c r="AM883" s="1848"/>
      <c r="AN883" s="1848"/>
      <c r="AO883" s="1848"/>
      <c r="AP883" s="1848"/>
      <c r="AQ883" s="1848"/>
      <c r="AR883" s="1848"/>
      <c r="AS883" s="1848"/>
      <c r="AT883" s="1848"/>
      <c r="AU883" s="1848"/>
      <c r="AV883" s="1848"/>
      <c r="AW883" s="1848"/>
      <c r="AX883" s="1848"/>
      <c r="AY883" s="1848"/>
      <c r="AZ883" s="1848"/>
      <c r="BA883" s="1848"/>
      <c r="BB883" s="1848"/>
      <c r="BC883" s="1848"/>
      <c r="BD883" s="1848"/>
      <c r="BE883" s="1848"/>
      <c r="BF883" s="1848"/>
      <c r="BG883" s="1848"/>
      <c r="BH883" s="1848"/>
      <c r="BI883" s="1848"/>
      <c r="BJ883" s="1848"/>
      <c r="BK883" s="1848"/>
      <c r="BL883" s="1848"/>
      <c r="BM883" s="1848"/>
      <c r="BN883" s="1848"/>
      <c r="BO883" s="1848"/>
      <c r="BP883" s="1848"/>
      <c r="BQ883" s="1848"/>
      <c r="BR883" s="1848"/>
      <c r="BS883" s="1848"/>
      <c r="BT883" s="1848"/>
      <c r="BU883" s="1848"/>
      <c r="BV883" s="1848"/>
      <c r="BW883" s="1848"/>
      <c r="BX883" s="1848"/>
      <c r="BY883" s="1848"/>
      <c r="BZ883" s="1848"/>
      <c r="CA883" s="1848"/>
      <c r="CB883" s="1848"/>
      <c r="CC883" s="1848"/>
      <c r="CD883" s="1848"/>
      <c r="CE883" s="1848"/>
      <c r="CF883" s="1848"/>
      <c r="CG883" s="1848"/>
      <c r="CH883" s="1848"/>
      <c r="CJ883" s="1848"/>
      <c r="CK883" s="1848"/>
      <c r="CL883" s="1848"/>
      <c r="CM883" s="1848"/>
      <c r="CN883" s="1848"/>
      <c r="CO883" s="1848"/>
      <c r="CP883" s="1848"/>
      <c r="CQ883" s="1848"/>
    </row>
    <row r="884" spans="2:95">
      <c r="B884" s="1"/>
      <c r="C884" s="1848"/>
      <c r="D884" s="1"/>
      <c r="E884" s="1"/>
      <c r="F884" s="1848"/>
      <c r="G884" s="1"/>
      <c r="H884" s="1848"/>
      <c r="I884" s="1848"/>
      <c r="J884" s="1848"/>
      <c r="K884" s="1848"/>
      <c r="L884" s="1848"/>
      <c r="M884" s="1848"/>
      <c r="N884" s="1848"/>
      <c r="O884" s="1848"/>
      <c r="P884" s="1848"/>
      <c r="Q884" s="1848"/>
      <c r="R884" s="1848"/>
      <c r="S884" s="1848"/>
      <c r="T884" s="1848"/>
      <c r="U884" s="1848"/>
      <c r="V884" s="1848"/>
      <c r="W884" s="1848"/>
      <c r="X884" s="1848"/>
      <c r="Y884" s="1848"/>
      <c r="Z884" s="1848"/>
      <c r="AA884" s="1848"/>
      <c r="AB884" s="1848"/>
      <c r="AC884" s="1848"/>
      <c r="AD884" s="1848"/>
      <c r="AE884" s="1848"/>
      <c r="AF884" s="1848"/>
      <c r="AG884" s="1848"/>
      <c r="AH884" s="1848"/>
      <c r="AI884" s="1848"/>
      <c r="AJ884" s="1848"/>
      <c r="AK884" s="1848"/>
      <c r="AL884" s="1848"/>
      <c r="AM884" s="1848"/>
      <c r="AN884" s="1848"/>
      <c r="AO884" s="1848"/>
      <c r="AP884" s="1848"/>
      <c r="AQ884" s="1848"/>
      <c r="AR884" s="1848"/>
      <c r="AS884" s="1848"/>
      <c r="AT884" s="1848"/>
      <c r="AU884" s="1848"/>
      <c r="AV884" s="1848"/>
      <c r="AW884" s="1848"/>
      <c r="AX884" s="1848"/>
      <c r="AY884" s="1848"/>
      <c r="AZ884" s="1848"/>
      <c r="BA884" s="1848"/>
      <c r="BB884" s="1848"/>
      <c r="BC884" s="1848"/>
      <c r="BD884" s="1848"/>
      <c r="BE884" s="1848"/>
      <c r="BF884" s="1848"/>
      <c r="BG884" s="1848"/>
      <c r="BH884" s="1848"/>
      <c r="BI884" s="1848"/>
      <c r="BJ884" s="1848"/>
      <c r="BK884" s="1848"/>
      <c r="BL884" s="1848"/>
      <c r="BM884" s="1848"/>
      <c r="BN884" s="1848"/>
      <c r="BO884" s="1848"/>
      <c r="BP884" s="1848"/>
      <c r="BQ884" s="1848"/>
      <c r="BR884" s="1848"/>
      <c r="BS884" s="1848"/>
      <c r="BT884" s="1848"/>
      <c r="BU884" s="1848"/>
      <c r="BV884" s="1848"/>
      <c r="BW884" s="1848"/>
      <c r="BX884" s="1848"/>
      <c r="BY884" s="1848"/>
      <c r="BZ884" s="1848"/>
      <c r="CA884" s="1848"/>
      <c r="CB884" s="1848"/>
      <c r="CC884" s="1848"/>
      <c r="CD884" s="1848"/>
      <c r="CE884" s="1848"/>
      <c r="CF884" s="1848"/>
      <c r="CG884" s="1848"/>
      <c r="CH884" s="1848"/>
      <c r="CJ884" s="1848"/>
      <c r="CK884" s="1848"/>
      <c r="CL884" s="1848"/>
      <c r="CM884" s="1848"/>
      <c r="CN884" s="1848"/>
      <c r="CO884" s="1848"/>
      <c r="CP884" s="1848"/>
      <c r="CQ884" s="1848"/>
    </row>
    <row r="885" spans="2:95">
      <c r="B885" s="1"/>
      <c r="C885" s="1848"/>
      <c r="D885" s="1"/>
      <c r="E885" s="1"/>
      <c r="F885" s="1848"/>
      <c r="G885" s="1"/>
      <c r="H885" s="1848"/>
      <c r="I885" s="1848"/>
      <c r="J885" s="1848"/>
      <c r="K885" s="1848"/>
      <c r="L885" s="1848"/>
      <c r="M885" s="1848"/>
      <c r="N885" s="1848"/>
      <c r="O885" s="1848"/>
      <c r="P885" s="1848"/>
      <c r="Q885" s="1848"/>
      <c r="R885" s="1848"/>
      <c r="S885" s="1848"/>
      <c r="T885" s="1848"/>
      <c r="U885" s="1848"/>
      <c r="V885" s="1848"/>
      <c r="W885" s="1848"/>
      <c r="X885" s="1848"/>
      <c r="Y885" s="1848"/>
      <c r="Z885" s="1848"/>
      <c r="AA885" s="1848"/>
      <c r="AB885" s="1848"/>
      <c r="AC885" s="1848"/>
      <c r="AD885" s="1848"/>
      <c r="AE885" s="1848"/>
      <c r="AF885" s="1848"/>
      <c r="AG885" s="1848"/>
      <c r="AH885" s="1848"/>
      <c r="AI885" s="1848"/>
      <c r="AJ885" s="1848"/>
      <c r="AK885" s="1848"/>
      <c r="AL885" s="1848"/>
      <c r="AM885" s="1848"/>
      <c r="AN885" s="1848"/>
      <c r="AO885" s="1848"/>
      <c r="AP885" s="1848"/>
      <c r="AQ885" s="1848"/>
      <c r="AR885" s="1848"/>
      <c r="AS885" s="1848"/>
      <c r="AT885" s="1848"/>
      <c r="AU885" s="1848"/>
      <c r="AV885" s="1848"/>
      <c r="AW885" s="1848"/>
      <c r="AX885" s="1848"/>
      <c r="AY885" s="1848"/>
      <c r="AZ885" s="1848"/>
      <c r="BA885" s="1848"/>
      <c r="BB885" s="1848"/>
      <c r="BC885" s="1848"/>
      <c r="BD885" s="1848"/>
      <c r="BE885" s="1848"/>
      <c r="BF885" s="1848"/>
      <c r="BG885" s="1848"/>
      <c r="BH885" s="1848"/>
      <c r="BI885" s="1848"/>
      <c r="BJ885" s="1848"/>
      <c r="BK885" s="1848"/>
      <c r="BL885" s="1848"/>
      <c r="BM885" s="1848"/>
      <c r="BN885" s="1848"/>
      <c r="BO885" s="1848"/>
      <c r="BP885" s="1848"/>
      <c r="BQ885" s="1848"/>
      <c r="BR885" s="1848"/>
      <c r="BS885" s="1848"/>
      <c r="BT885" s="1848"/>
      <c r="BU885" s="1848"/>
      <c r="BV885" s="1848"/>
      <c r="BW885" s="1848"/>
      <c r="BX885" s="1848"/>
      <c r="BY885" s="1848"/>
      <c r="BZ885" s="1848"/>
      <c r="CA885" s="1848"/>
      <c r="CB885" s="1848"/>
      <c r="CC885" s="1848"/>
      <c r="CD885" s="1848"/>
      <c r="CE885" s="1848"/>
      <c r="CF885" s="1848"/>
      <c r="CG885" s="1848"/>
      <c r="CH885" s="1848"/>
      <c r="CJ885" s="1848"/>
      <c r="CK885" s="1848"/>
      <c r="CL885" s="1848"/>
      <c r="CM885" s="1848"/>
      <c r="CN885" s="1848"/>
      <c r="CO885" s="1848"/>
      <c r="CP885" s="1848"/>
      <c r="CQ885" s="1848"/>
    </row>
    <row r="886" spans="2:95">
      <c r="B886" s="1"/>
      <c r="C886" s="1848"/>
      <c r="D886" s="1"/>
      <c r="E886" s="1"/>
      <c r="F886" s="1848"/>
      <c r="G886" s="1"/>
      <c r="H886" s="1848"/>
      <c r="I886" s="1848"/>
      <c r="J886" s="1848"/>
      <c r="K886" s="1848"/>
      <c r="L886" s="1848"/>
      <c r="M886" s="1848"/>
      <c r="N886" s="1848"/>
      <c r="O886" s="1848"/>
      <c r="P886" s="1848"/>
      <c r="Q886" s="1848"/>
      <c r="R886" s="1848"/>
      <c r="S886" s="1848"/>
      <c r="T886" s="1848"/>
      <c r="U886" s="1848"/>
      <c r="V886" s="1848"/>
      <c r="W886" s="1848"/>
      <c r="X886" s="1848"/>
      <c r="Y886" s="1848"/>
      <c r="Z886" s="1848"/>
      <c r="AA886" s="1848"/>
      <c r="AB886" s="1848"/>
      <c r="AC886" s="1848"/>
      <c r="AD886" s="1848"/>
      <c r="AE886" s="1848"/>
      <c r="AF886" s="1848"/>
      <c r="AG886" s="1848"/>
      <c r="AH886" s="1848"/>
      <c r="AI886" s="1848"/>
      <c r="AJ886" s="1848"/>
      <c r="AK886" s="1848"/>
      <c r="AL886" s="1848"/>
      <c r="AM886" s="1848"/>
      <c r="AN886" s="1848"/>
      <c r="AO886" s="1848"/>
      <c r="AP886" s="1848"/>
      <c r="AQ886" s="1848"/>
      <c r="AR886" s="1848"/>
      <c r="AS886" s="1848"/>
      <c r="AT886" s="1848"/>
      <c r="AU886" s="1848"/>
      <c r="AV886" s="1848"/>
      <c r="AW886" s="1848"/>
      <c r="AX886" s="1848"/>
      <c r="AY886" s="1848"/>
      <c r="AZ886" s="1848"/>
      <c r="BA886" s="1848"/>
      <c r="BB886" s="1848"/>
      <c r="BC886" s="1848"/>
      <c r="BD886" s="1848"/>
      <c r="BE886" s="1848"/>
      <c r="BF886" s="1848"/>
      <c r="BG886" s="1848"/>
      <c r="BH886" s="1848"/>
      <c r="BI886" s="1848"/>
      <c r="BJ886" s="1848"/>
      <c r="BK886" s="1848"/>
      <c r="BL886" s="1848"/>
      <c r="BM886" s="1848"/>
      <c r="BN886" s="1848"/>
      <c r="BO886" s="1848"/>
      <c r="BP886" s="1848"/>
      <c r="BQ886" s="1848"/>
      <c r="BR886" s="1848"/>
      <c r="BS886" s="1848"/>
      <c r="BT886" s="1848"/>
      <c r="BU886" s="1848"/>
      <c r="BV886" s="1848"/>
      <c r="BW886" s="1848"/>
      <c r="BX886" s="1848"/>
      <c r="BY886" s="1848"/>
      <c r="BZ886" s="1848"/>
      <c r="CA886" s="1848"/>
      <c r="CB886" s="1848"/>
      <c r="CC886" s="1848"/>
      <c r="CD886" s="1848"/>
      <c r="CE886" s="1848"/>
      <c r="CF886" s="1848"/>
      <c r="CG886" s="1848"/>
      <c r="CH886" s="1848"/>
      <c r="CJ886" s="1848"/>
      <c r="CK886" s="1848"/>
      <c r="CL886" s="1848"/>
      <c r="CM886" s="1848"/>
      <c r="CN886" s="1848"/>
      <c r="CO886" s="1848"/>
      <c r="CP886" s="1848"/>
      <c r="CQ886" s="1848"/>
    </row>
    <row r="887" spans="2:95">
      <c r="B887" s="1"/>
      <c r="C887" s="1848"/>
      <c r="D887" s="1"/>
      <c r="E887" s="1"/>
      <c r="F887" s="1848"/>
      <c r="G887" s="1"/>
      <c r="H887" s="1848"/>
      <c r="I887" s="1848"/>
      <c r="J887" s="1848"/>
      <c r="K887" s="1848"/>
      <c r="L887" s="1848"/>
      <c r="M887" s="1848"/>
      <c r="N887" s="1848"/>
      <c r="O887" s="1848"/>
      <c r="P887" s="1848"/>
      <c r="Q887" s="1848"/>
      <c r="R887" s="1848"/>
      <c r="S887" s="1848"/>
      <c r="T887" s="1848"/>
      <c r="U887" s="1848"/>
      <c r="V887" s="1848"/>
      <c r="W887" s="1848"/>
      <c r="X887" s="1848"/>
      <c r="Y887" s="1848"/>
      <c r="Z887" s="1848"/>
      <c r="AA887" s="1848"/>
      <c r="AB887" s="1848"/>
      <c r="AC887" s="1848"/>
      <c r="AD887" s="1848"/>
      <c r="AE887" s="1848"/>
      <c r="AF887" s="1848"/>
      <c r="AG887" s="1848"/>
      <c r="AH887" s="1848"/>
      <c r="AI887" s="1848"/>
      <c r="AJ887" s="1848"/>
      <c r="AK887" s="1848"/>
      <c r="AL887" s="1848"/>
      <c r="AM887" s="1848"/>
      <c r="AN887" s="1848"/>
      <c r="AO887" s="1848"/>
      <c r="AP887" s="1848"/>
      <c r="AQ887" s="1848"/>
      <c r="AR887" s="1848"/>
      <c r="AS887" s="1848"/>
      <c r="AT887" s="1848"/>
      <c r="AU887" s="1848"/>
      <c r="AV887" s="1848"/>
      <c r="AW887" s="1848"/>
      <c r="AX887" s="1848"/>
      <c r="AY887" s="1848"/>
      <c r="AZ887" s="1848"/>
      <c r="BA887" s="1848"/>
      <c r="BB887" s="1848"/>
      <c r="BC887" s="1848"/>
      <c r="BD887" s="1848"/>
      <c r="BE887" s="1848"/>
      <c r="BF887" s="1848"/>
      <c r="BG887" s="1848"/>
      <c r="BH887" s="1848"/>
      <c r="BI887" s="1848"/>
      <c r="BJ887" s="1848"/>
      <c r="BK887" s="1848"/>
      <c r="BL887" s="1848"/>
      <c r="BM887" s="1848"/>
      <c r="BN887" s="1848"/>
      <c r="BO887" s="1848"/>
      <c r="BP887" s="1848"/>
      <c r="BQ887" s="1848"/>
      <c r="BR887" s="1848"/>
      <c r="BS887" s="1848"/>
      <c r="BT887" s="1848"/>
      <c r="BU887" s="1848"/>
      <c r="BV887" s="1848"/>
      <c r="BW887" s="1848"/>
      <c r="BX887" s="1848"/>
      <c r="BY887" s="1848"/>
      <c r="BZ887" s="1848"/>
      <c r="CA887" s="1848"/>
      <c r="CB887" s="1848"/>
      <c r="CC887" s="1848"/>
      <c r="CD887" s="1848"/>
      <c r="CE887" s="1848"/>
      <c r="CF887" s="1848"/>
      <c r="CG887" s="1848"/>
      <c r="CH887" s="1848"/>
      <c r="CJ887" s="1848"/>
      <c r="CK887" s="1848"/>
      <c r="CL887" s="1848"/>
      <c r="CM887" s="1848"/>
      <c r="CN887" s="1848"/>
      <c r="CO887" s="1848"/>
      <c r="CP887" s="1848"/>
      <c r="CQ887" s="1848"/>
    </row>
    <row r="888" spans="2:95">
      <c r="B888" s="1"/>
      <c r="C888" s="1848"/>
      <c r="D888" s="1"/>
      <c r="E888" s="1"/>
      <c r="F888" s="1848"/>
      <c r="G888" s="1"/>
      <c r="H888" s="1848"/>
      <c r="I888" s="1848"/>
      <c r="J888" s="1848"/>
      <c r="K888" s="1848"/>
      <c r="L888" s="1848"/>
      <c r="M888" s="1848"/>
      <c r="N888" s="1848"/>
      <c r="O888" s="1848"/>
      <c r="P888" s="1848"/>
      <c r="Q888" s="1848"/>
      <c r="R888" s="1848"/>
      <c r="S888" s="1848"/>
      <c r="T888" s="1848"/>
      <c r="U888" s="1848"/>
      <c r="V888" s="1848"/>
      <c r="W888" s="1848"/>
      <c r="X888" s="1848"/>
      <c r="Y888" s="1848"/>
      <c r="Z888" s="1848"/>
      <c r="AA888" s="1848"/>
      <c r="AB888" s="1848"/>
      <c r="AC888" s="1848"/>
      <c r="AD888" s="1848"/>
      <c r="AE888" s="1848"/>
      <c r="AF888" s="1848"/>
      <c r="AG888" s="1848"/>
      <c r="AH888" s="1848"/>
      <c r="AI888" s="1848"/>
      <c r="AJ888" s="1848"/>
      <c r="AK888" s="1848"/>
      <c r="AL888" s="1848"/>
      <c r="AM888" s="1848"/>
      <c r="AN888" s="1848"/>
      <c r="AO888" s="1848"/>
      <c r="AP888" s="1848"/>
      <c r="AQ888" s="1848"/>
      <c r="AR888" s="1848"/>
      <c r="AS888" s="1848"/>
      <c r="AT888" s="1848"/>
      <c r="AU888" s="1848"/>
      <c r="AV888" s="1848"/>
      <c r="AW888" s="1848"/>
      <c r="AX888" s="1848"/>
      <c r="AY888" s="1848"/>
      <c r="AZ888" s="1848"/>
      <c r="BA888" s="1848"/>
      <c r="BB888" s="1848"/>
      <c r="BC888" s="1848"/>
      <c r="BD888" s="1848"/>
      <c r="BE888" s="1848"/>
      <c r="BF888" s="1848"/>
      <c r="BG888" s="1848"/>
      <c r="BH888" s="1848"/>
      <c r="BI888" s="1848"/>
      <c r="BJ888" s="1848"/>
      <c r="BK888" s="1848"/>
      <c r="BL888" s="1848"/>
      <c r="BM888" s="1848"/>
      <c r="BN888" s="1848"/>
      <c r="BO888" s="1848"/>
      <c r="BP888" s="1848"/>
      <c r="BQ888" s="1848"/>
      <c r="BR888" s="1848"/>
      <c r="BS888" s="1848"/>
      <c r="BT888" s="1848"/>
      <c r="BU888" s="1848"/>
      <c r="BV888" s="1848"/>
      <c r="BW888" s="1848"/>
      <c r="BX888" s="1848"/>
      <c r="BY888" s="1848"/>
      <c r="BZ888" s="1848"/>
      <c r="CA888" s="1848"/>
      <c r="CB888" s="1848"/>
      <c r="CC888" s="1848"/>
      <c r="CD888" s="1848"/>
      <c r="CE888" s="1848"/>
      <c r="CF888" s="1848"/>
      <c r="CG888" s="1848"/>
      <c r="CH888" s="1848"/>
      <c r="CJ888" s="1848"/>
      <c r="CK888" s="1848"/>
      <c r="CL888" s="1848"/>
      <c r="CM888" s="1848"/>
      <c r="CN888" s="1848"/>
      <c r="CO888" s="1848"/>
      <c r="CP888" s="1848"/>
      <c r="CQ888" s="1848"/>
    </row>
    <row r="889" spans="2:95">
      <c r="B889" s="1"/>
      <c r="C889" s="1848"/>
      <c r="D889" s="1"/>
      <c r="E889" s="1"/>
      <c r="F889" s="1848"/>
      <c r="G889" s="1"/>
      <c r="H889" s="1848"/>
      <c r="I889" s="1848"/>
      <c r="J889" s="1848"/>
      <c r="K889" s="1848"/>
      <c r="L889" s="1848"/>
      <c r="M889" s="1848"/>
      <c r="N889" s="1848"/>
      <c r="O889" s="1848"/>
      <c r="P889" s="1848"/>
      <c r="Q889" s="1848"/>
      <c r="R889" s="1848"/>
      <c r="S889" s="1848"/>
      <c r="T889" s="1848"/>
      <c r="U889" s="1848"/>
      <c r="V889" s="1848"/>
      <c r="W889" s="1848"/>
      <c r="X889" s="1848"/>
      <c r="Y889" s="1848"/>
      <c r="Z889" s="1848"/>
      <c r="AA889" s="1848"/>
      <c r="AB889" s="1848"/>
      <c r="AC889" s="1848"/>
      <c r="AD889" s="1848"/>
      <c r="AE889" s="1848"/>
      <c r="AF889" s="1848"/>
      <c r="AG889" s="1848"/>
      <c r="AH889" s="1848"/>
      <c r="AI889" s="1848"/>
      <c r="AJ889" s="1848"/>
      <c r="AK889" s="1848"/>
      <c r="AL889" s="1848"/>
      <c r="AM889" s="1848"/>
      <c r="AN889" s="1848"/>
      <c r="AO889" s="1848"/>
      <c r="AP889" s="1848"/>
      <c r="AQ889" s="1848"/>
      <c r="AR889" s="1848"/>
      <c r="AS889" s="1848"/>
      <c r="AT889" s="1848"/>
      <c r="AU889" s="1848"/>
      <c r="AV889" s="1848"/>
      <c r="AW889" s="1848"/>
      <c r="AX889" s="1848"/>
      <c r="AY889" s="1848"/>
      <c r="AZ889" s="1848"/>
      <c r="BA889" s="1848"/>
      <c r="BB889" s="1848"/>
      <c r="BC889" s="1848"/>
      <c r="BD889" s="1848"/>
      <c r="BE889" s="1848"/>
      <c r="BF889" s="1848"/>
      <c r="BG889" s="1848"/>
      <c r="BH889" s="1848"/>
      <c r="BI889" s="1848"/>
      <c r="BJ889" s="1848"/>
      <c r="BK889" s="1848"/>
      <c r="BL889" s="1848"/>
      <c r="BM889" s="1848"/>
      <c r="BN889" s="1848"/>
      <c r="BO889" s="1848"/>
      <c r="BP889" s="1848"/>
      <c r="BQ889" s="1848"/>
      <c r="BR889" s="1848"/>
      <c r="BS889" s="1848"/>
      <c r="BT889" s="1848"/>
      <c r="BU889" s="1848"/>
      <c r="BV889" s="1848"/>
      <c r="BW889" s="1848"/>
      <c r="BX889" s="1848"/>
      <c r="BY889" s="1848"/>
      <c r="BZ889" s="1848"/>
      <c r="CA889" s="1848"/>
      <c r="CB889" s="1848"/>
      <c r="CC889" s="1848"/>
      <c r="CD889" s="1848"/>
      <c r="CE889" s="1848"/>
      <c r="CF889" s="1848"/>
      <c r="CG889" s="1848"/>
      <c r="CH889" s="1848"/>
      <c r="CJ889" s="1848"/>
      <c r="CK889" s="1848"/>
      <c r="CL889" s="1848"/>
      <c r="CM889" s="1848"/>
      <c r="CN889" s="1848"/>
      <c r="CO889" s="1848"/>
      <c r="CP889" s="1848"/>
      <c r="CQ889" s="1848"/>
    </row>
    <row r="890" spans="2:95">
      <c r="B890" s="1"/>
      <c r="C890" s="1848"/>
      <c r="D890" s="1"/>
      <c r="E890" s="1"/>
      <c r="F890" s="1848"/>
      <c r="G890" s="1"/>
      <c r="H890" s="1848"/>
      <c r="I890" s="1848"/>
      <c r="J890" s="1848"/>
      <c r="K890" s="1848"/>
      <c r="L890" s="1848"/>
      <c r="M890" s="1848"/>
      <c r="N890" s="1848"/>
      <c r="O890" s="1848"/>
      <c r="P890" s="1848"/>
      <c r="Q890" s="1848"/>
      <c r="R890" s="1848"/>
      <c r="S890" s="1848"/>
      <c r="T890" s="1848"/>
      <c r="U890" s="1848"/>
      <c r="V890" s="1848"/>
      <c r="W890" s="1848"/>
      <c r="X890" s="1848"/>
      <c r="Y890" s="1848"/>
      <c r="Z890" s="1848"/>
      <c r="AA890" s="1848"/>
      <c r="AB890" s="1848"/>
      <c r="AC890" s="1848"/>
      <c r="AD890" s="1848"/>
      <c r="AE890" s="1848"/>
      <c r="AF890" s="1848"/>
      <c r="AG890" s="1848"/>
      <c r="AH890" s="1848"/>
      <c r="AI890" s="1848"/>
      <c r="AJ890" s="1848"/>
      <c r="AK890" s="1848"/>
      <c r="AL890" s="1848"/>
      <c r="AM890" s="1848"/>
      <c r="AN890" s="1848"/>
      <c r="AO890" s="1848"/>
      <c r="AP890" s="1848"/>
      <c r="AQ890" s="1848"/>
      <c r="AR890" s="1848"/>
      <c r="AS890" s="1848"/>
      <c r="AT890" s="1848"/>
      <c r="AU890" s="1848"/>
      <c r="AV890" s="1848"/>
      <c r="AW890" s="1848"/>
      <c r="AX890" s="1848"/>
      <c r="AY890" s="1848"/>
      <c r="AZ890" s="1848"/>
      <c r="BA890" s="1848"/>
      <c r="BB890" s="1848"/>
      <c r="BC890" s="1848"/>
      <c r="BD890" s="1848"/>
      <c r="BE890" s="1848"/>
      <c r="BF890" s="1848"/>
      <c r="BG890" s="1848"/>
      <c r="BH890" s="1848"/>
      <c r="BI890" s="1848"/>
      <c r="BJ890" s="1848"/>
      <c r="BK890" s="1848"/>
      <c r="BL890" s="1848"/>
      <c r="BM890" s="1848"/>
      <c r="BN890" s="1848"/>
      <c r="BO890" s="1848"/>
      <c r="BP890" s="1848"/>
      <c r="BQ890" s="1848"/>
      <c r="BR890" s="1848"/>
      <c r="BS890" s="1848"/>
      <c r="BT890" s="1848"/>
      <c r="BU890" s="1848"/>
      <c r="BV890" s="1848"/>
      <c r="BW890" s="1848"/>
      <c r="BX890" s="1848"/>
      <c r="BY890" s="1848"/>
      <c r="BZ890" s="1848"/>
      <c r="CA890" s="1848"/>
      <c r="CB890" s="1848"/>
      <c r="CC890" s="1848"/>
      <c r="CD890" s="1848"/>
      <c r="CE890" s="1848"/>
      <c r="CF890" s="1848"/>
      <c r="CG890" s="1848"/>
      <c r="CH890" s="1848"/>
      <c r="CJ890" s="1848"/>
      <c r="CK890" s="1848"/>
      <c r="CL890" s="1848"/>
      <c r="CM890" s="1848"/>
      <c r="CN890" s="1848"/>
      <c r="CO890" s="1848"/>
      <c r="CP890" s="1848"/>
      <c r="CQ890" s="1848"/>
    </row>
    <row r="891" spans="2:95">
      <c r="B891" s="1"/>
      <c r="C891" s="1848"/>
      <c r="D891" s="1"/>
      <c r="E891" s="1"/>
      <c r="F891" s="1848"/>
      <c r="G891" s="1"/>
      <c r="H891" s="1848"/>
      <c r="I891" s="1848"/>
      <c r="J891" s="1848"/>
      <c r="K891" s="1848"/>
      <c r="L891" s="1848"/>
      <c r="M891" s="1848"/>
      <c r="N891" s="1848"/>
      <c r="O891" s="1848"/>
      <c r="P891" s="1848"/>
      <c r="Q891" s="1848"/>
      <c r="R891" s="1848"/>
      <c r="S891" s="1848"/>
      <c r="T891" s="1848"/>
      <c r="U891" s="1848"/>
      <c r="V891" s="1848"/>
      <c r="W891" s="1848"/>
      <c r="X891" s="1848"/>
      <c r="Y891" s="1848"/>
      <c r="Z891" s="1848"/>
      <c r="AA891" s="1848"/>
      <c r="AB891" s="1848"/>
      <c r="AC891" s="1848"/>
      <c r="AD891" s="1848"/>
      <c r="AE891" s="1848"/>
      <c r="AF891" s="1848"/>
      <c r="AG891" s="1848"/>
      <c r="AH891" s="1848"/>
      <c r="AI891" s="1848"/>
      <c r="AJ891" s="1848"/>
      <c r="AK891" s="1848"/>
      <c r="AL891" s="1848"/>
      <c r="AM891" s="1848"/>
      <c r="AN891" s="1848"/>
      <c r="AO891" s="1848"/>
      <c r="AP891" s="1848"/>
      <c r="AQ891" s="1848"/>
      <c r="AR891" s="1848"/>
      <c r="AS891" s="1848"/>
      <c r="AT891" s="1848"/>
      <c r="AU891" s="1848"/>
      <c r="AV891" s="1848"/>
      <c r="AW891" s="1848"/>
      <c r="AX891" s="1848"/>
      <c r="AY891" s="1848"/>
      <c r="AZ891" s="1848"/>
      <c r="BA891" s="1848"/>
      <c r="BB891" s="1848"/>
      <c r="BC891" s="1848"/>
      <c r="BD891" s="1848"/>
      <c r="BE891" s="1848"/>
      <c r="BF891" s="1848"/>
      <c r="BG891" s="1848"/>
      <c r="BH891" s="1848"/>
      <c r="BI891" s="1848"/>
      <c r="BJ891" s="1848"/>
      <c r="BK891" s="1848"/>
      <c r="BL891" s="1848"/>
      <c r="BM891" s="1848"/>
      <c r="BN891" s="1848"/>
      <c r="BO891" s="1848"/>
      <c r="BP891" s="1848"/>
      <c r="BQ891" s="1848"/>
      <c r="BR891" s="1848"/>
      <c r="BS891" s="1848"/>
      <c r="BT891" s="1848"/>
      <c r="BU891" s="1848"/>
      <c r="BV891" s="1848"/>
      <c r="BW891" s="1848"/>
      <c r="BX891" s="1848"/>
      <c r="BY891" s="1848"/>
      <c r="BZ891" s="1848"/>
      <c r="CA891" s="1848"/>
      <c r="CB891" s="1848"/>
      <c r="CC891" s="1848"/>
      <c r="CD891" s="1848"/>
      <c r="CE891" s="1848"/>
      <c r="CF891" s="1848"/>
      <c r="CG891" s="1848"/>
      <c r="CH891" s="1848"/>
      <c r="CJ891" s="1848"/>
      <c r="CK891" s="1848"/>
      <c r="CL891" s="1848"/>
      <c r="CM891" s="1848"/>
      <c r="CN891" s="1848"/>
      <c r="CO891" s="1848"/>
      <c r="CP891" s="1848"/>
      <c r="CQ891" s="1848"/>
    </row>
    <row r="892" spans="2:95">
      <c r="B892" s="1"/>
      <c r="C892" s="1848"/>
      <c r="D892" s="1"/>
      <c r="E892" s="1"/>
      <c r="F892" s="1848"/>
      <c r="G892" s="1"/>
      <c r="H892" s="1848"/>
      <c r="I892" s="1848"/>
      <c r="J892" s="1848"/>
      <c r="K892" s="1848"/>
      <c r="L892" s="1848"/>
      <c r="M892" s="1848"/>
      <c r="N892" s="1848"/>
      <c r="O892" s="1848"/>
      <c r="P892" s="1848"/>
      <c r="Q892" s="1848"/>
      <c r="R892" s="1848"/>
      <c r="S892" s="1848"/>
      <c r="T892" s="1848"/>
      <c r="U892" s="1848"/>
      <c r="V892" s="1848"/>
      <c r="W892" s="1848"/>
      <c r="X892" s="1848"/>
      <c r="Y892" s="1848"/>
      <c r="Z892" s="1848"/>
      <c r="AA892" s="1848"/>
      <c r="AB892" s="1848"/>
      <c r="AC892" s="1848"/>
      <c r="AD892" s="1848"/>
      <c r="AE892" s="1848"/>
      <c r="AF892" s="1848"/>
      <c r="AG892" s="1848"/>
      <c r="AH892" s="1848"/>
      <c r="AI892" s="1848"/>
      <c r="AJ892" s="1848"/>
      <c r="AK892" s="1848"/>
      <c r="AL892" s="1848"/>
      <c r="AM892" s="1848"/>
      <c r="AN892" s="1848"/>
      <c r="AO892" s="1848"/>
      <c r="AP892" s="1848"/>
      <c r="AQ892" s="1848"/>
      <c r="AR892" s="1848"/>
      <c r="AS892" s="1848"/>
      <c r="AT892" s="1848"/>
      <c r="AU892" s="1848"/>
      <c r="AV892" s="1848"/>
      <c r="AW892" s="1848"/>
      <c r="AX892" s="1848"/>
      <c r="AY892" s="1848"/>
      <c r="AZ892" s="1848"/>
      <c r="BA892" s="1848"/>
      <c r="BB892" s="1848"/>
      <c r="BC892" s="1848"/>
      <c r="BD892" s="1848"/>
      <c r="BE892" s="1848"/>
      <c r="BF892" s="1848"/>
      <c r="BG892" s="1848"/>
      <c r="BH892" s="1848"/>
      <c r="BI892" s="1848"/>
      <c r="BJ892" s="1848"/>
      <c r="BK892" s="1848"/>
      <c r="BL892" s="1848"/>
      <c r="BM892" s="1848"/>
      <c r="BN892" s="1848"/>
      <c r="BO892" s="1848"/>
      <c r="BP892" s="1848"/>
      <c r="BQ892" s="1848"/>
      <c r="BR892" s="1848"/>
      <c r="BS892" s="1848"/>
      <c r="BT892" s="1848"/>
      <c r="BU892" s="1848"/>
      <c r="BV892" s="1848"/>
      <c r="BW892" s="1848"/>
      <c r="BX892" s="1848"/>
      <c r="BY892" s="1848"/>
      <c r="BZ892" s="1848"/>
      <c r="CA892" s="1848"/>
      <c r="CB892" s="1848"/>
      <c r="CC892" s="1848"/>
      <c r="CD892" s="1848"/>
      <c r="CE892" s="1848"/>
      <c r="CF892" s="1848"/>
      <c r="CG892" s="1848"/>
      <c r="CH892" s="1848"/>
      <c r="CJ892" s="1848"/>
      <c r="CK892" s="1848"/>
      <c r="CL892" s="1848"/>
      <c r="CM892" s="1848"/>
      <c r="CN892" s="1848"/>
      <c r="CO892" s="1848"/>
      <c r="CP892" s="1848"/>
      <c r="CQ892" s="1848"/>
    </row>
    <row r="893" spans="2:95">
      <c r="B893" s="1"/>
      <c r="C893" s="1848"/>
      <c r="D893" s="1"/>
      <c r="E893" s="1"/>
      <c r="F893" s="1848"/>
      <c r="G893" s="1"/>
      <c r="H893" s="1848"/>
      <c r="I893" s="1848"/>
      <c r="J893" s="1848"/>
      <c r="K893" s="1848"/>
      <c r="L893" s="1848"/>
      <c r="M893" s="1848"/>
      <c r="N893" s="1848"/>
      <c r="O893" s="1848"/>
      <c r="P893" s="1848"/>
      <c r="Q893" s="1848"/>
      <c r="R893" s="1848"/>
      <c r="S893" s="1848"/>
      <c r="T893" s="1848"/>
      <c r="U893" s="1848"/>
      <c r="V893" s="1848"/>
      <c r="W893" s="1848"/>
      <c r="X893" s="1848"/>
      <c r="Y893" s="1848"/>
      <c r="Z893" s="1848"/>
      <c r="AA893" s="1848"/>
      <c r="AB893" s="1848"/>
      <c r="AC893" s="1848"/>
      <c r="AD893" s="1848"/>
      <c r="AE893" s="1848"/>
      <c r="AF893" s="1848"/>
      <c r="AG893" s="1848"/>
      <c r="AH893" s="1848"/>
      <c r="AI893" s="1848"/>
      <c r="AJ893" s="1848"/>
      <c r="AK893" s="1848"/>
      <c r="AL893" s="1848"/>
      <c r="AM893" s="1848"/>
      <c r="AN893" s="1848"/>
      <c r="AO893" s="1848"/>
      <c r="AP893" s="1848"/>
      <c r="AQ893" s="1848"/>
      <c r="AR893" s="1848"/>
      <c r="AS893" s="1848"/>
      <c r="AT893" s="1848"/>
      <c r="AU893" s="1848"/>
      <c r="AV893" s="1848"/>
      <c r="AW893" s="1848"/>
      <c r="AX893" s="1848"/>
      <c r="AY893" s="1848"/>
      <c r="AZ893" s="1848"/>
      <c r="BA893" s="1848"/>
      <c r="BB893" s="1848"/>
      <c r="BC893" s="1848"/>
      <c r="BD893" s="1848"/>
      <c r="BE893" s="1848"/>
      <c r="BF893" s="1848"/>
      <c r="BG893" s="1848"/>
      <c r="BH893" s="1848"/>
      <c r="BI893" s="1848"/>
      <c r="BJ893" s="1848"/>
      <c r="BK893" s="1848"/>
      <c r="BL893" s="1848"/>
      <c r="BM893" s="1848"/>
      <c r="BN893" s="1848"/>
      <c r="BO893" s="1848"/>
      <c r="BP893" s="1848"/>
      <c r="BQ893" s="1848"/>
      <c r="BR893" s="1848"/>
      <c r="BS893" s="1848"/>
      <c r="BT893" s="1848"/>
      <c r="BU893" s="1848"/>
      <c r="BV893" s="1848"/>
      <c r="BW893" s="1848"/>
      <c r="BX893" s="1848"/>
      <c r="BY893" s="1848"/>
      <c r="BZ893" s="1848"/>
      <c r="CA893" s="1848"/>
      <c r="CB893" s="1848"/>
      <c r="CC893" s="1848"/>
      <c r="CD893" s="1848"/>
      <c r="CE893" s="1848"/>
      <c r="CF893" s="1848"/>
      <c r="CG893" s="1848"/>
      <c r="CH893" s="1848"/>
      <c r="CJ893" s="1848"/>
      <c r="CK893" s="1848"/>
      <c r="CL893" s="1848"/>
      <c r="CM893" s="1848"/>
      <c r="CN893" s="1848"/>
      <c r="CO893" s="1848"/>
      <c r="CP893" s="1848"/>
      <c r="CQ893" s="1848"/>
    </row>
    <row r="894" spans="2:95">
      <c r="B894" s="1"/>
      <c r="C894" s="1848"/>
      <c r="D894" s="1"/>
      <c r="E894" s="1"/>
      <c r="F894" s="1848"/>
      <c r="G894" s="1"/>
      <c r="H894" s="1848"/>
      <c r="I894" s="1848"/>
      <c r="J894" s="1848"/>
      <c r="K894" s="1848"/>
      <c r="L894" s="1848"/>
      <c r="M894" s="1848"/>
      <c r="N894" s="1848"/>
      <c r="O894" s="1848"/>
      <c r="P894" s="1848"/>
      <c r="Q894" s="1848"/>
      <c r="R894" s="1848"/>
      <c r="S894" s="1848"/>
      <c r="T894" s="1848"/>
      <c r="U894" s="1848"/>
      <c r="V894" s="1848"/>
      <c r="W894" s="1848"/>
      <c r="X894" s="1848"/>
      <c r="Y894" s="1848"/>
      <c r="Z894" s="1848"/>
      <c r="AA894" s="1848"/>
      <c r="AB894" s="1848"/>
      <c r="AC894" s="1848"/>
      <c r="AD894" s="1848"/>
      <c r="AE894" s="1848"/>
      <c r="AF894" s="1848"/>
      <c r="AG894" s="1848"/>
      <c r="AH894" s="1848"/>
      <c r="AI894" s="1848"/>
      <c r="AJ894" s="1848"/>
      <c r="AK894" s="1848"/>
      <c r="AL894" s="1848"/>
      <c r="AM894" s="1848"/>
      <c r="AN894" s="1848"/>
      <c r="AO894" s="1848"/>
      <c r="AP894" s="1848"/>
      <c r="AQ894" s="1848"/>
      <c r="AR894" s="1848"/>
      <c r="AS894" s="1848"/>
      <c r="AT894" s="1848"/>
      <c r="AU894" s="1848"/>
      <c r="AV894" s="1848"/>
      <c r="AW894" s="1848"/>
      <c r="AX894" s="1848"/>
      <c r="AY894" s="1848"/>
      <c r="AZ894" s="1848"/>
      <c r="BA894" s="1848"/>
      <c r="BB894" s="1848"/>
      <c r="BC894" s="1848"/>
      <c r="BD894" s="1848"/>
      <c r="BE894" s="1848"/>
      <c r="BF894" s="1848"/>
      <c r="BG894" s="1848"/>
      <c r="BH894" s="1848"/>
      <c r="BI894" s="1848"/>
      <c r="BJ894" s="1848"/>
      <c r="BK894" s="1848"/>
      <c r="BL894" s="1848"/>
      <c r="BM894" s="1848"/>
      <c r="BN894" s="1848"/>
      <c r="BO894" s="1848"/>
      <c r="BP894" s="1848"/>
      <c r="BQ894" s="1848"/>
      <c r="BR894" s="1848"/>
      <c r="BS894" s="1848"/>
      <c r="BT894" s="1848"/>
      <c r="BU894" s="1848"/>
      <c r="BV894" s="1848"/>
      <c r="BW894" s="1848"/>
      <c r="BX894" s="1848"/>
      <c r="BY894" s="1848"/>
      <c r="BZ894" s="1848"/>
      <c r="CA894" s="1848"/>
      <c r="CB894" s="1848"/>
      <c r="CC894" s="1848"/>
      <c r="CD894" s="1848"/>
      <c r="CE894" s="1848"/>
      <c r="CF894" s="1848"/>
      <c r="CG894" s="1848"/>
      <c r="CH894" s="1848"/>
      <c r="CJ894" s="1848"/>
      <c r="CK894" s="1848"/>
      <c r="CL894" s="1848"/>
      <c r="CM894" s="1848"/>
      <c r="CN894" s="1848"/>
      <c r="CO894" s="1848"/>
      <c r="CP894" s="1848"/>
      <c r="CQ894" s="1848"/>
    </row>
    <row r="895" spans="2:95">
      <c r="B895" s="1"/>
      <c r="C895" s="1848"/>
      <c r="D895" s="1"/>
      <c r="E895" s="1"/>
      <c r="F895" s="1848"/>
      <c r="G895" s="1"/>
      <c r="H895" s="1848"/>
      <c r="I895" s="1848"/>
      <c r="J895" s="1848"/>
      <c r="K895" s="1848"/>
      <c r="L895" s="1848"/>
      <c r="M895" s="1848"/>
      <c r="N895" s="1848"/>
      <c r="O895" s="1848"/>
      <c r="P895" s="1848"/>
      <c r="Q895" s="1848"/>
      <c r="R895" s="1848"/>
      <c r="S895" s="1848"/>
      <c r="T895" s="1848"/>
      <c r="U895" s="1848"/>
      <c r="V895" s="1848"/>
      <c r="W895" s="1848"/>
      <c r="X895" s="1848"/>
      <c r="Y895" s="1848"/>
      <c r="Z895" s="1848"/>
      <c r="AA895" s="1848"/>
      <c r="AB895" s="1848"/>
      <c r="AC895" s="1848"/>
      <c r="AD895" s="1848"/>
      <c r="AE895" s="1848"/>
      <c r="AF895" s="1848"/>
      <c r="AG895" s="1848"/>
      <c r="AH895" s="1848"/>
      <c r="AI895" s="1848"/>
      <c r="AJ895" s="1848"/>
      <c r="AK895" s="1848"/>
      <c r="AL895" s="1848"/>
      <c r="AM895" s="1848"/>
      <c r="AN895" s="1848"/>
      <c r="AO895" s="1848"/>
      <c r="AP895" s="1848"/>
      <c r="AQ895" s="1848"/>
      <c r="AR895" s="1848"/>
      <c r="AS895" s="1848"/>
      <c r="AT895" s="1848"/>
      <c r="AU895" s="1848"/>
      <c r="AV895" s="1848"/>
      <c r="AW895" s="1848"/>
      <c r="AX895" s="1848"/>
      <c r="AY895" s="1848"/>
      <c r="AZ895" s="1848"/>
      <c r="BA895" s="1848"/>
      <c r="BB895" s="1848"/>
      <c r="BC895" s="1848"/>
      <c r="BD895" s="1848"/>
      <c r="BE895" s="1848"/>
      <c r="BF895" s="1848"/>
      <c r="BG895" s="1848"/>
      <c r="BH895" s="1848"/>
      <c r="BI895" s="1848"/>
      <c r="BJ895" s="1848"/>
      <c r="BK895" s="1848"/>
      <c r="BL895" s="1848"/>
      <c r="BM895" s="1848"/>
      <c r="BN895" s="1848"/>
      <c r="BO895" s="1848"/>
      <c r="BP895" s="1848"/>
      <c r="BQ895" s="1848"/>
      <c r="BR895" s="1848"/>
      <c r="BS895" s="1848"/>
      <c r="BT895" s="1848"/>
      <c r="BU895" s="1848"/>
      <c r="BV895" s="1848"/>
      <c r="BW895" s="1848"/>
      <c r="BX895" s="1848"/>
      <c r="BY895" s="1848"/>
      <c r="BZ895" s="1848"/>
      <c r="CA895" s="1848"/>
      <c r="CB895" s="1848"/>
      <c r="CC895" s="1848"/>
      <c r="CD895" s="1848"/>
      <c r="CE895" s="1848"/>
      <c r="CF895" s="1848"/>
      <c r="CG895" s="1848"/>
      <c r="CH895" s="1848"/>
      <c r="CJ895" s="1848"/>
      <c r="CK895" s="1848"/>
      <c r="CL895" s="1848"/>
      <c r="CM895" s="1848"/>
      <c r="CN895" s="1848"/>
      <c r="CO895" s="1848"/>
      <c r="CP895" s="1848"/>
      <c r="CQ895" s="1848"/>
    </row>
    <row r="896" spans="2:95">
      <c r="B896" s="1"/>
      <c r="C896" s="1848"/>
      <c r="D896" s="1"/>
      <c r="E896" s="1"/>
      <c r="F896" s="1848"/>
      <c r="G896" s="1"/>
      <c r="H896" s="1848"/>
      <c r="I896" s="1848"/>
      <c r="J896" s="1848"/>
      <c r="K896" s="1848"/>
      <c r="L896" s="1848"/>
      <c r="M896" s="1848"/>
      <c r="N896" s="1848"/>
      <c r="O896" s="1848"/>
      <c r="P896" s="1848"/>
      <c r="Q896" s="1848"/>
      <c r="R896" s="1848"/>
      <c r="S896" s="1848"/>
      <c r="T896" s="1848"/>
      <c r="U896" s="1848"/>
      <c r="V896" s="1848"/>
      <c r="W896" s="1848"/>
      <c r="X896" s="1848"/>
      <c r="Y896" s="1848"/>
      <c r="Z896" s="1848"/>
      <c r="AA896" s="1848"/>
      <c r="AB896" s="1848"/>
      <c r="AC896" s="1848"/>
      <c r="AD896" s="1848"/>
      <c r="AE896" s="1848"/>
      <c r="AF896" s="1848"/>
      <c r="AG896" s="1848"/>
      <c r="AH896" s="1848"/>
      <c r="AI896" s="1848"/>
      <c r="AJ896" s="1848"/>
      <c r="AK896" s="1848"/>
      <c r="AL896" s="1848"/>
      <c r="AM896" s="1848"/>
      <c r="AN896" s="1848"/>
      <c r="AO896" s="1848"/>
      <c r="AP896" s="1848"/>
      <c r="AQ896" s="1848"/>
      <c r="AR896" s="1848"/>
      <c r="AS896" s="1848"/>
      <c r="AT896" s="1848"/>
      <c r="AU896" s="1848"/>
      <c r="AV896" s="1848"/>
      <c r="AW896" s="1848"/>
      <c r="AX896" s="1848"/>
      <c r="AY896" s="1848"/>
      <c r="AZ896" s="1848"/>
      <c r="BA896" s="1848"/>
      <c r="BB896" s="1848"/>
      <c r="BC896" s="1848"/>
      <c r="BD896" s="1848"/>
      <c r="BE896" s="1848"/>
      <c r="BF896" s="1848"/>
      <c r="BG896" s="1848"/>
      <c r="BH896" s="1848"/>
      <c r="BI896" s="1848"/>
      <c r="BJ896" s="1848"/>
      <c r="BK896" s="1848"/>
      <c r="BL896" s="1848"/>
      <c r="BM896" s="1848"/>
      <c r="BN896" s="1848"/>
      <c r="BO896" s="1848"/>
      <c r="BP896" s="1848"/>
      <c r="BQ896" s="1848"/>
      <c r="BR896" s="1848"/>
      <c r="BS896" s="1848"/>
      <c r="BT896" s="1848"/>
      <c r="BU896" s="1848"/>
      <c r="BV896" s="1848"/>
      <c r="BW896" s="1848"/>
      <c r="BX896" s="1848"/>
      <c r="BY896" s="1848"/>
      <c r="BZ896" s="1848"/>
      <c r="CA896" s="1848"/>
      <c r="CB896" s="1848"/>
      <c r="CC896" s="1848"/>
      <c r="CD896" s="1848"/>
      <c r="CE896" s="1848"/>
      <c r="CF896" s="1848"/>
      <c r="CG896" s="1848"/>
      <c r="CH896" s="1848"/>
      <c r="CJ896" s="1848"/>
      <c r="CK896" s="1848"/>
      <c r="CL896" s="1848"/>
      <c r="CM896" s="1848"/>
      <c r="CN896" s="1848"/>
      <c r="CO896" s="1848"/>
      <c r="CP896" s="1848"/>
      <c r="CQ896" s="1848"/>
    </row>
    <row r="897" spans="2:95">
      <c r="B897" s="1"/>
      <c r="C897" s="1848"/>
      <c r="D897" s="1"/>
      <c r="E897" s="1"/>
      <c r="F897" s="1848"/>
      <c r="G897" s="1"/>
      <c r="H897" s="1848"/>
      <c r="I897" s="1848"/>
      <c r="J897" s="1848"/>
      <c r="K897" s="1848"/>
      <c r="L897" s="1848"/>
      <c r="M897" s="1848"/>
      <c r="N897" s="1848"/>
      <c r="O897" s="1848"/>
      <c r="P897" s="1848"/>
      <c r="Q897" s="1848"/>
      <c r="R897" s="1848"/>
      <c r="S897" s="1848"/>
      <c r="T897" s="1848"/>
      <c r="U897" s="1848"/>
      <c r="V897" s="1848"/>
      <c r="W897" s="1848"/>
      <c r="X897" s="1848"/>
      <c r="Y897" s="1848"/>
      <c r="Z897" s="1848"/>
      <c r="AA897" s="1848"/>
      <c r="AB897" s="1848"/>
      <c r="AC897" s="1848"/>
      <c r="AD897" s="1848"/>
      <c r="AE897" s="1848"/>
      <c r="AF897" s="1848"/>
      <c r="AG897" s="1848"/>
      <c r="AH897" s="1848"/>
      <c r="AI897" s="1848"/>
      <c r="AJ897" s="1848"/>
      <c r="AK897" s="1848"/>
      <c r="AL897" s="1848"/>
      <c r="AM897" s="1848"/>
      <c r="AN897" s="1848"/>
      <c r="AO897" s="1848"/>
      <c r="AP897" s="1848"/>
      <c r="AQ897" s="1848"/>
      <c r="AR897" s="1848"/>
      <c r="AS897" s="1848"/>
      <c r="AT897" s="1848"/>
      <c r="AU897" s="1848"/>
      <c r="AV897" s="1848"/>
      <c r="AW897" s="1848"/>
      <c r="AX897" s="1848"/>
      <c r="AY897" s="1848"/>
      <c r="AZ897" s="1848"/>
      <c r="BA897" s="1848"/>
      <c r="BB897" s="1848"/>
      <c r="BC897" s="1848"/>
      <c r="BD897" s="1848"/>
      <c r="BE897" s="1848"/>
      <c r="BF897" s="1848"/>
      <c r="BG897" s="1848"/>
      <c r="BH897" s="1848"/>
      <c r="BI897" s="1848"/>
      <c r="BJ897" s="1848"/>
      <c r="BK897" s="1848"/>
      <c r="BL897" s="1848"/>
      <c r="BM897" s="1848"/>
      <c r="BN897" s="1848"/>
      <c r="BO897" s="1848"/>
      <c r="BP897" s="1848"/>
      <c r="BQ897" s="1848"/>
      <c r="BR897" s="1848"/>
      <c r="BS897" s="1848"/>
      <c r="BT897" s="1848"/>
      <c r="BU897" s="1848"/>
      <c r="BV897" s="1848"/>
      <c r="BW897" s="1848"/>
      <c r="BX897" s="1848"/>
      <c r="BY897" s="1848"/>
      <c r="BZ897" s="1848"/>
      <c r="CA897" s="1848"/>
      <c r="CB897" s="1848"/>
      <c r="CC897" s="1848"/>
      <c r="CD897" s="1848"/>
      <c r="CE897" s="1848"/>
      <c r="CF897" s="1848"/>
      <c r="CG897" s="1848"/>
      <c r="CH897" s="1848"/>
      <c r="CJ897" s="1848"/>
      <c r="CK897" s="1848"/>
      <c r="CL897" s="1848"/>
      <c r="CM897" s="1848"/>
      <c r="CN897" s="1848"/>
      <c r="CO897" s="1848"/>
      <c r="CP897" s="1848"/>
      <c r="CQ897" s="1848"/>
    </row>
    <row r="898" spans="2:95">
      <c r="B898" s="1"/>
      <c r="C898" s="1848"/>
      <c r="D898" s="1"/>
      <c r="E898" s="1"/>
      <c r="F898" s="1848"/>
      <c r="G898" s="1"/>
      <c r="H898" s="1848"/>
      <c r="I898" s="1848"/>
      <c r="J898" s="1848"/>
      <c r="K898" s="1848"/>
      <c r="L898" s="1848"/>
      <c r="M898" s="1848"/>
      <c r="N898" s="1848"/>
      <c r="O898" s="1848"/>
      <c r="P898" s="1848"/>
      <c r="Q898" s="1848"/>
      <c r="R898" s="1848"/>
      <c r="S898" s="1848"/>
      <c r="T898" s="1848"/>
      <c r="U898" s="1848"/>
      <c r="V898" s="1848"/>
      <c r="W898" s="1848"/>
      <c r="X898" s="1848"/>
      <c r="Y898" s="1848"/>
      <c r="Z898" s="1848"/>
      <c r="AA898" s="1848"/>
      <c r="AB898" s="1848"/>
      <c r="AC898" s="1848"/>
      <c r="AD898" s="1848"/>
      <c r="AE898" s="1848"/>
      <c r="AF898" s="1848"/>
      <c r="AG898" s="1848"/>
      <c r="AH898" s="1848"/>
      <c r="AI898" s="1848"/>
      <c r="AJ898" s="1848"/>
      <c r="AK898" s="1848"/>
      <c r="AL898" s="1848"/>
      <c r="AM898" s="1848"/>
      <c r="AN898" s="1848"/>
      <c r="AO898" s="1848"/>
      <c r="AP898" s="1848"/>
      <c r="AQ898" s="1848"/>
      <c r="AR898" s="1848"/>
      <c r="AS898" s="1848"/>
      <c r="AT898" s="1848"/>
      <c r="AU898" s="1848"/>
      <c r="AV898" s="1848"/>
      <c r="AW898" s="1848"/>
      <c r="AX898" s="1848"/>
      <c r="AY898" s="1848"/>
      <c r="AZ898" s="1848"/>
      <c r="BA898" s="1848"/>
      <c r="BB898" s="1848"/>
      <c r="BC898" s="1848"/>
      <c r="BD898" s="1848"/>
      <c r="BE898" s="1848"/>
      <c r="BF898" s="1848"/>
      <c r="BG898" s="1848"/>
      <c r="BH898" s="1848"/>
      <c r="BI898" s="1848"/>
      <c r="BJ898" s="1848"/>
      <c r="BK898" s="1848"/>
      <c r="BL898" s="1848"/>
      <c r="BM898" s="1848"/>
      <c r="BN898" s="1848"/>
      <c r="BO898" s="1848"/>
      <c r="BP898" s="1848"/>
      <c r="BQ898" s="1848"/>
      <c r="BR898" s="1848"/>
      <c r="BS898" s="1848"/>
      <c r="BT898" s="1848"/>
      <c r="BU898" s="1848"/>
      <c r="BV898" s="1848"/>
      <c r="BW898" s="1848"/>
      <c r="BX898" s="1848"/>
      <c r="BY898" s="1848"/>
      <c r="BZ898" s="1848"/>
      <c r="CA898" s="1848"/>
      <c r="CB898" s="1848"/>
      <c r="CC898" s="1848"/>
      <c r="CD898" s="1848"/>
      <c r="CE898" s="1848"/>
      <c r="CF898" s="1848"/>
      <c r="CG898" s="1848"/>
      <c r="CH898" s="1848"/>
      <c r="CJ898" s="1848"/>
      <c r="CK898" s="1848"/>
      <c r="CL898" s="1848"/>
      <c r="CM898" s="1848"/>
      <c r="CN898" s="1848"/>
      <c r="CO898" s="1848"/>
      <c r="CP898" s="1848"/>
      <c r="CQ898" s="1848"/>
    </row>
    <row r="899" spans="2:95">
      <c r="B899" s="1"/>
      <c r="C899" s="1848"/>
      <c r="D899" s="1"/>
      <c r="E899" s="1"/>
      <c r="F899" s="1848"/>
      <c r="G899" s="1"/>
      <c r="H899" s="1848"/>
      <c r="I899" s="1848"/>
      <c r="J899" s="1848"/>
      <c r="K899" s="1848"/>
      <c r="L899" s="1848"/>
      <c r="M899" s="1848"/>
      <c r="N899" s="1848"/>
      <c r="O899" s="1848"/>
      <c r="P899" s="1848"/>
      <c r="Q899" s="1848"/>
      <c r="R899" s="1848"/>
      <c r="S899" s="1848"/>
      <c r="T899" s="1848"/>
      <c r="U899" s="1848"/>
      <c r="V899" s="1848"/>
      <c r="W899" s="1848"/>
      <c r="X899" s="1848"/>
      <c r="Y899" s="1848"/>
      <c r="Z899" s="1848"/>
      <c r="AA899" s="1848"/>
      <c r="AB899" s="1848"/>
      <c r="AC899" s="1848"/>
      <c r="AD899" s="1848"/>
      <c r="AE899" s="1848"/>
      <c r="AF899" s="1848"/>
      <c r="AG899" s="1848"/>
      <c r="AH899" s="1848"/>
      <c r="AI899" s="1848"/>
      <c r="AJ899" s="1848"/>
      <c r="AK899" s="1848"/>
      <c r="AL899" s="1848"/>
      <c r="AM899" s="1848"/>
      <c r="AN899" s="1848"/>
      <c r="AO899" s="1848"/>
      <c r="AP899" s="1848"/>
      <c r="AQ899" s="1848"/>
      <c r="AR899" s="1848"/>
      <c r="AS899" s="1848"/>
      <c r="AT899" s="1848"/>
      <c r="AU899" s="1848"/>
      <c r="AV899" s="1848"/>
      <c r="AW899" s="1848"/>
      <c r="AX899" s="1848"/>
      <c r="AY899" s="1848"/>
      <c r="AZ899" s="1848"/>
      <c r="BA899" s="1848"/>
      <c r="BB899" s="1848"/>
      <c r="BC899" s="1848"/>
      <c r="BD899" s="1848"/>
      <c r="BE899" s="1848"/>
      <c r="BF899" s="1848"/>
      <c r="BG899" s="1848"/>
      <c r="BH899" s="1848"/>
      <c r="BI899" s="1848"/>
      <c r="BJ899" s="1848"/>
      <c r="BK899" s="1848"/>
      <c r="BL899" s="1848"/>
      <c r="BM899" s="1848"/>
      <c r="BN899" s="1848"/>
      <c r="BO899" s="1848"/>
      <c r="BP899" s="1848"/>
      <c r="BQ899" s="1848"/>
      <c r="BR899" s="1848"/>
      <c r="BS899" s="1848"/>
      <c r="BT899" s="1848"/>
      <c r="BU899" s="1848"/>
      <c r="BV899" s="1848"/>
      <c r="BW899" s="1848"/>
      <c r="BX899" s="1848"/>
      <c r="BY899" s="1848"/>
      <c r="BZ899" s="1848"/>
      <c r="CA899" s="1848"/>
      <c r="CB899" s="1848"/>
      <c r="CC899" s="1848"/>
      <c r="CD899" s="1848"/>
      <c r="CE899" s="1848"/>
      <c r="CF899" s="1848"/>
      <c r="CG899" s="1848"/>
      <c r="CH899" s="1848"/>
      <c r="CJ899" s="1848"/>
      <c r="CK899" s="1848"/>
      <c r="CL899" s="1848"/>
      <c r="CM899" s="1848"/>
      <c r="CN899" s="1848"/>
      <c r="CO899" s="1848"/>
      <c r="CP899" s="1848"/>
      <c r="CQ899" s="1848"/>
    </row>
    <row r="900" spans="2:95">
      <c r="B900" s="1"/>
      <c r="C900" s="1848"/>
      <c r="D900" s="1"/>
      <c r="E900" s="1"/>
      <c r="F900" s="1848"/>
      <c r="G900" s="1"/>
      <c r="H900" s="1848"/>
      <c r="I900" s="1848"/>
      <c r="J900" s="1848"/>
      <c r="K900" s="1848"/>
      <c r="L900" s="1848"/>
      <c r="M900" s="1848"/>
      <c r="N900" s="1848"/>
      <c r="O900" s="1848"/>
      <c r="P900" s="1848"/>
      <c r="Q900" s="1848"/>
      <c r="R900" s="1848"/>
      <c r="S900" s="1848"/>
      <c r="T900" s="1848"/>
      <c r="U900" s="1848"/>
      <c r="V900" s="1848"/>
      <c r="W900" s="1848"/>
      <c r="X900" s="1848"/>
      <c r="Y900" s="1848"/>
      <c r="Z900" s="1848"/>
      <c r="AA900" s="1848"/>
      <c r="AB900" s="1848"/>
      <c r="AC900" s="1848"/>
      <c r="AD900" s="1848"/>
      <c r="AE900" s="1848"/>
      <c r="AF900" s="1848"/>
      <c r="AG900" s="1848"/>
      <c r="AH900" s="1848"/>
      <c r="AI900" s="1848"/>
      <c r="AJ900" s="1848"/>
      <c r="AK900" s="1848"/>
      <c r="AL900" s="1848"/>
      <c r="AM900" s="1848"/>
      <c r="AN900" s="1848"/>
      <c r="AO900" s="1848"/>
      <c r="AP900" s="1848"/>
      <c r="AQ900" s="1848"/>
      <c r="AR900" s="1848"/>
      <c r="AS900" s="1848"/>
      <c r="AT900" s="1848"/>
      <c r="AU900" s="1848"/>
      <c r="AV900" s="1848"/>
      <c r="AW900" s="1848"/>
      <c r="AX900" s="1848"/>
      <c r="AY900" s="1848"/>
      <c r="AZ900" s="1848"/>
      <c r="BA900" s="1848"/>
      <c r="BB900" s="1848"/>
      <c r="BC900" s="1848"/>
      <c r="BD900" s="1848"/>
      <c r="BE900" s="1848"/>
      <c r="BF900" s="1848"/>
      <c r="BG900" s="1848"/>
      <c r="BH900" s="1848"/>
      <c r="BI900" s="1848"/>
      <c r="BJ900" s="1848"/>
      <c r="BK900" s="1848"/>
      <c r="BL900" s="1848"/>
      <c r="BM900" s="1848"/>
      <c r="BN900" s="1848"/>
      <c r="BO900" s="1848"/>
      <c r="BP900" s="1848"/>
      <c r="BQ900" s="1848"/>
      <c r="BR900" s="1848"/>
      <c r="BS900" s="1848"/>
      <c r="BT900" s="1848"/>
      <c r="BU900" s="1848"/>
      <c r="BV900" s="1848"/>
      <c r="BW900" s="1848"/>
      <c r="BX900" s="1848"/>
      <c r="BY900" s="1848"/>
      <c r="BZ900" s="1848"/>
      <c r="CA900" s="1848"/>
      <c r="CB900" s="1848"/>
      <c r="CC900" s="1848"/>
      <c r="CD900" s="1848"/>
      <c r="CE900" s="1848"/>
      <c r="CF900" s="1848"/>
      <c r="CG900" s="1848"/>
      <c r="CH900" s="1848"/>
      <c r="CJ900" s="1848"/>
      <c r="CK900" s="1848"/>
      <c r="CL900" s="1848"/>
      <c r="CM900" s="1848"/>
      <c r="CN900" s="1848"/>
      <c r="CO900" s="1848"/>
      <c r="CP900" s="1848"/>
      <c r="CQ900" s="1848"/>
    </row>
    <row r="901" spans="2:95">
      <c r="B901" s="1"/>
      <c r="C901" s="1848"/>
      <c r="D901" s="1"/>
      <c r="E901" s="1"/>
      <c r="F901" s="1848"/>
      <c r="G901" s="1"/>
      <c r="H901" s="1848"/>
      <c r="I901" s="1848"/>
      <c r="J901" s="1848"/>
      <c r="K901" s="1848"/>
      <c r="L901" s="1848"/>
      <c r="M901" s="1848"/>
      <c r="N901" s="1848"/>
      <c r="O901" s="1848"/>
      <c r="P901" s="1848"/>
      <c r="Q901" s="1848"/>
      <c r="R901" s="1848"/>
      <c r="S901" s="1848"/>
      <c r="T901" s="1848"/>
      <c r="U901" s="1848"/>
      <c r="V901" s="1848"/>
      <c r="W901" s="1848"/>
      <c r="X901" s="1848"/>
      <c r="Y901" s="1848"/>
      <c r="Z901" s="1848"/>
      <c r="AA901" s="1848"/>
      <c r="AB901" s="1848"/>
      <c r="AC901" s="1848"/>
      <c r="AD901" s="1848"/>
      <c r="AE901" s="1848"/>
      <c r="AF901" s="1848"/>
      <c r="AG901" s="1848"/>
      <c r="AH901" s="1848"/>
      <c r="AI901" s="1848"/>
      <c r="AJ901" s="1848"/>
      <c r="AK901" s="1848"/>
      <c r="AL901" s="1848"/>
      <c r="AM901" s="1848"/>
      <c r="AN901" s="1848"/>
      <c r="AO901" s="1848"/>
      <c r="AP901" s="1848"/>
      <c r="AQ901" s="1848"/>
      <c r="AR901" s="1848"/>
      <c r="AS901" s="1848"/>
      <c r="AT901" s="1848"/>
      <c r="AU901" s="1848"/>
      <c r="AV901" s="1848"/>
      <c r="AW901" s="1848"/>
      <c r="AX901" s="1848"/>
      <c r="AY901" s="1848"/>
      <c r="AZ901" s="1848"/>
      <c r="BA901" s="1848"/>
      <c r="BB901" s="1848"/>
      <c r="BC901" s="1848"/>
      <c r="BD901" s="1848"/>
      <c r="BE901" s="1848"/>
      <c r="BF901" s="1848"/>
      <c r="BG901" s="1848"/>
      <c r="BH901" s="1848"/>
      <c r="BI901" s="1848"/>
      <c r="BJ901" s="1848"/>
      <c r="BK901" s="1848"/>
      <c r="BL901" s="1848"/>
      <c r="BM901" s="1848"/>
      <c r="BN901" s="1848"/>
      <c r="BO901" s="1848"/>
      <c r="BP901" s="1848"/>
      <c r="BQ901" s="1848"/>
      <c r="BR901" s="1848"/>
      <c r="BS901" s="1848"/>
      <c r="BT901" s="1848"/>
      <c r="BU901" s="1848"/>
      <c r="BV901" s="1848"/>
      <c r="BW901" s="1848"/>
      <c r="BX901" s="1848"/>
      <c r="BY901" s="1848"/>
      <c r="BZ901" s="1848"/>
      <c r="CA901" s="1848"/>
      <c r="CB901" s="1848"/>
      <c r="CC901" s="1848"/>
      <c r="CD901" s="1848"/>
      <c r="CE901" s="1848"/>
      <c r="CF901" s="1848"/>
      <c r="CG901" s="1848"/>
      <c r="CH901" s="1848"/>
      <c r="CJ901" s="1848"/>
      <c r="CK901" s="1848"/>
      <c r="CL901" s="1848"/>
      <c r="CM901" s="1848"/>
      <c r="CN901" s="1848"/>
      <c r="CO901" s="1848"/>
      <c r="CP901" s="1848"/>
      <c r="CQ901" s="1848"/>
    </row>
    <row r="902" spans="2:95">
      <c r="B902" s="1"/>
      <c r="C902" s="1848"/>
      <c r="D902" s="1"/>
      <c r="E902" s="1"/>
      <c r="F902" s="1848"/>
      <c r="G902" s="1"/>
      <c r="H902" s="1848"/>
      <c r="I902" s="1848"/>
      <c r="J902" s="1848"/>
      <c r="K902" s="1848"/>
      <c r="L902" s="1848"/>
      <c r="M902" s="1848"/>
      <c r="N902" s="1848"/>
      <c r="O902" s="1848"/>
      <c r="P902" s="1848"/>
      <c r="Q902" s="1848"/>
      <c r="R902" s="1848"/>
      <c r="S902" s="1848"/>
      <c r="T902" s="1848"/>
      <c r="U902" s="1848"/>
      <c r="V902" s="1848"/>
      <c r="W902" s="1848"/>
      <c r="X902" s="1848"/>
      <c r="Y902" s="1848"/>
      <c r="Z902" s="1848"/>
      <c r="AA902" s="1848"/>
      <c r="AB902" s="1848"/>
      <c r="AC902" s="1848"/>
      <c r="AD902" s="1848"/>
      <c r="AE902" s="1848"/>
      <c r="AF902" s="1848"/>
      <c r="AG902" s="1848"/>
      <c r="AH902" s="1848"/>
      <c r="AI902" s="1848"/>
      <c r="AJ902" s="1848"/>
      <c r="AK902" s="1848"/>
      <c r="AL902" s="1848"/>
      <c r="AM902" s="1848"/>
      <c r="AN902" s="1848"/>
      <c r="AO902" s="1848"/>
      <c r="AP902" s="1848"/>
      <c r="AQ902" s="1848"/>
      <c r="AR902" s="1848"/>
      <c r="AS902" s="1848"/>
      <c r="AT902" s="1848"/>
      <c r="AU902" s="1848"/>
      <c r="AV902" s="1848"/>
      <c r="AW902" s="1848"/>
      <c r="AX902" s="1848"/>
      <c r="AY902" s="1848"/>
      <c r="AZ902" s="1848"/>
      <c r="BA902" s="1848"/>
      <c r="BB902" s="1848"/>
      <c r="BC902" s="1848"/>
      <c r="BD902" s="1848"/>
      <c r="BE902" s="1848"/>
      <c r="BF902" s="1848"/>
      <c r="BG902" s="1848"/>
      <c r="BH902" s="1848"/>
      <c r="BI902" s="1848"/>
      <c r="BJ902" s="1848"/>
      <c r="BK902" s="1848"/>
      <c r="BL902" s="1848"/>
      <c r="BM902" s="1848"/>
      <c r="BN902" s="1848"/>
      <c r="BO902" s="1848"/>
      <c r="BP902" s="1848"/>
      <c r="BQ902" s="1848"/>
      <c r="BR902" s="1848"/>
      <c r="BS902" s="1848"/>
      <c r="BT902" s="1848"/>
      <c r="BU902" s="1848"/>
      <c r="BV902" s="1848"/>
      <c r="BW902" s="1848"/>
      <c r="BX902" s="1848"/>
      <c r="BY902" s="1848"/>
      <c r="BZ902" s="1848"/>
      <c r="CA902" s="1848"/>
      <c r="CB902" s="1848"/>
      <c r="CC902" s="1848"/>
      <c r="CD902" s="1848"/>
      <c r="CE902" s="1848"/>
      <c r="CF902" s="1848"/>
      <c r="CG902" s="1848"/>
      <c r="CH902" s="1848"/>
      <c r="CJ902" s="1848"/>
      <c r="CK902" s="1848"/>
      <c r="CL902" s="1848"/>
      <c r="CM902" s="1848"/>
      <c r="CN902" s="1848"/>
      <c r="CO902" s="1848"/>
      <c r="CP902" s="1848"/>
      <c r="CQ902" s="1848"/>
    </row>
    <row r="903" spans="2:95">
      <c r="B903" s="1"/>
      <c r="C903" s="1848"/>
      <c r="D903" s="1"/>
      <c r="E903" s="1"/>
      <c r="F903" s="1848"/>
      <c r="G903" s="1"/>
      <c r="H903" s="1848"/>
      <c r="I903" s="1848"/>
      <c r="J903" s="1848"/>
      <c r="K903" s="1848"/>
      <c r="L903" s="1848"/>
      <c r="M903" s="1848"/>
      <c r="N903" s="1848"/>
      <c r="O903" s="1848"/>
      <c r="P903" s="1848"/>
      <c r="Q903" s="1848"/>
      <c r="R903" s="1848"/>
      <c r="S903" s="1848"/>
      <c r="T903" s="1848"/>
      <c r="U903" s="1848"/>
      <c r="V903" s="1848"/>
      <c r="W903" s="1848"/>
      <c r="X903" s="1848"/>
      <c r="Y903" s="1848"/>
      <c r="Z903" s="1848"/>
      <c r="AA903" s="1848"/>
      <c r="AB903" s="1848"/>
      <c r="AC903" s="1848"/>
      <c r="AD903" s="1848"/>
      <c r="AE903" s="1848"/>
      <c r="AF903" s="1848"/>
      <c r="AG903" s="1848"/>
      <c r="AH903" s="1848"/>
      <c r="AI903" s="1848"/>
      <c r="AJ903" s="1848"/>
      <c r="AK903" s="1848"/>
      <c r="AL903" s="1848"/>
      <c r="AM903" s="1848"/>
      <c r="AN903" s="1848"/>
      <c r="AO903" s="1848"/>
      <c r="AP903" s="1848"/>
      <c r="AQ903" s="1848"/>
      <c r="AR903" s="1848"/>
      <c r="AS903" s="1848"/>
      <c r="AT903" s="1848"/>
      <c r="AU903" s="1848"/>
      <c r="AV903" s="1848"/>
      <c r="AW903" s="1848"/>
      <c r="AX903" s="1848"/>
      <c r="AY903" s="1848"/>
      <c r="AZ903" s="1848"/>
      <c r="BA903" s="1848"/>
      <c r="BB903" s="1848"/>
      <c r="BC903" s="1848"/>
      <c r="BD903" s="1848"/>
      <c r="BE903" s="1848"/>
      <c r="BF903" s="1848"/>
      <c r="BG903" s="1848"/>
      <c r="BH903" s="1848"/>
      <c r="BI903" s="1848"/>
      <c r="BJ903" s="1848"/>
      <c r="BK903" s="1848"/>
      <c r="BL903" s="1848"/>
      <c r="BM903" s="1848"/>
      <c r="BN903" s="1848"/>
      <c r="BO903" s="1848"/>
      <c r="BP903" s="1848"/>
      <c r="BQ903" s="1848"/>
      <c r="BR903" s="1848"/>
      <c r="BS903" s="1848"/>
      <c r="BT903" s="1848"/>
      <c r="BU903" s="1848"/>
      <c r="BV903" s="1848"/>
      <c r="BW903" s="1848"/>
      <c r="BX903" s="1848"/>
      <c r="BY903" s="1848"/>
      <c r="BZ903" s="1848"/>
      <c r="CA903" s="1848"/>
      <c r="CB903" s="1848"/>
      <c r="CC903" s="1848"/>
      <c r="CD903" s="1848"/>
      <c r="CE903" s="1848"/>
      <c r="CF903" s="1848"/>
      <c r="CG903" s="1848"/>
      <c r="CH903" s="1848"/>
      <c r="CJ903" s="1848"/>
      <c r="CK903" s="1848"/>
      <c r="CL903" s="1848"/>
      <c r="CM903" s="1848"/>
      <c r="CN903" s="1848"/>
      <c r="CO903" s="1848"/>
      <c r="CP903" s="1848"/>
      <c r="CQ903" s="1848"/>
    </row>
    <row r="904" spans="2:95">
      <c r="B904" s="1"/>
      <c r="C904" s="1848"/>
      <c r="D904" s="1"/>
      <c r="E904" s="1"/>
      <c r="F904" s="1848"/>
      <c r="G904" s="1"/>
      <c r="H904" s="1848"/>
      <c r="I904" s="1848"/>
      <c r="J904" s="1848"/>
      <c r="K904" s="1848"/>
      <c r="L904" s="1848"/>
      <c r="M904" s="1848"/>
      <c r="N904" s="1848"/>
      <c r="O904" s="1848"/>
      <c r="P904" s="1848"/>
      <c r="Q904" s="1848"/>
      <c r="R904" s="1848"/>
      <c r="S904" s="1848"/>
      <c r="T904" s="1848"/>
      <c r="U904" s="1848"/>
      <c r="V904" s="1848"/>
      <c r="W904" s="1848"/>
      <c r="X904" s="1848"/>
      <c r="Y904" s="1848"/>
      <c r="Z904" s="1848"/>
      <c r="AA904" s="1848"/>
      <c r="AB904" s="1848"/>
      <c r="AC904" s="1848"/>
      <c r="AD904" s="1848"/>
      <c r="AE904" s="1848"/>
      <c r="AF904" s="1848"/>
      <c r="AG904" s="1848"/>
      <c r="AH904" s="1848"/>
      <c r="AI904" s="1848"/>
      <c r="AJ904" s="1848"/>
      <c r="AK904" s="1848"/>
      <c r="AL904" s="1848"/>
      <c r="AM904" s="1848"/>
      <c r="AN904" s="1848"/>
      <c r="AO904" s="1848"/>
      <c r="AP904" s="1848"/>
      <c r="AQ904" s="1848"/>
      <c r="AR904" s="1848"/>
      <c r="AS904" s="1848"/>
      <c r="AT904" s="1848"/>
      <c r="AU904" s="1848"/>
      <c r="AV904" s="1848"/>
      <c r="AW904" s="1848"/>
      <c r="AX904" s="1848"/>
      <c r="AY904" s="1848"/>
      <c r="AZ904" s="1848"/>
      <c r="BA904" s="1848"/>
      <c r="BB904" s="1848"/>
      <c r="BC904" s="1848"/>
      <c r="BD904" s="1848"/>
      <c r="BE904" s="1848"/>
      <c r="BF904" s="1848"/>
      <c r="BG904" s="1848"/>
      <c r="BH904" s="1848"/>
      <c r="BI904" s="1848"/>
      <c r="BJ904" s="1848"/>
      <c r="BK904" s="1848"/>
      <c r="BL904" s="1848"/>
      <c r="BM904" s="1848"/>
      <c r="BN904" s="1848"/>
      <c r="BO904" s="1848"/>
      <c r="BP904" s="1848"/>
      <c r="BQ904" s="1848"/>
      <c r="BR904" s="1848"/>
      <c r="BS904" s="1848"/>
      <c r="BT904" s="1848"/>
      <c r="BU904" s="1848"/>
      <c r="BV904" s="1848"/>
      <c r="BW904" s="1848"/>
      <c r="BX904" s="1848"/>
      <c r="BY904" s="1848"/>
      <c r="BZ904" s="1848"/>
      <c r="CA904" s="1848"/>
      <c r="CB904" s="1848"/>
      <c r="CC904" s="1848"/>
      <c r="CD904" s="1848"/>
      <c r="CE904" s="1848"/>
      <c r="CF904" s="1848"/>
      <c r="CG904" s="1848"/>
      <c r="CH904" s="1848"/>
      <c r="CJ904" s="1848"/>
      <c r="CK904" s="1848"/>
      <c r="CL904" s="1848"/>
      <c r="CM904" s="1848"/>
      <c r="CN904" s="1848"/>
      <c r="CO904" s="1848"/>
      <c r="CP904" s="1848"/>
      <c r="CQ904" s="1848"/>
    </row>
    <row r="905" spans="2:95">
      <c r="B905" s="1"/>
      <c r="C905" s="1848"/>
      <c r="D905" s="1"/>
      <c r="E905" s="1"/>
      <c r="F905" s="1848"/>
      <c r="G905" s="1"/>
      <c r="H905" s="1848"/>
      <c r="I905" s="1848"/>
      <c r="J905" s="1848"/>
      <c r="K905" s="1848"/>
      <c r="L905" s="1848"/>
      <c r="M905" s="1848"/>
      <c r="N905" s="1848"/>
      <c r="O905" s="1848"/>
      <c r="P905" s="1848"/>
      <c r="Q905" s="1848"/>
      <c r="R905" s="1848"/>
      <c r="S905" s="1848"/>
      <c r="T905" s="1848"/>
      <c r="U905" s="1848"/>
      <c r="V905" s="1848"/>
      <c r="W905" s="1848"/>
      <c r="X905" s="1848"/>
      <c r="Y905" s="1848"/>
      <c r="Z905" s="1848"/>
      <c r="AA905" s="1848"/>
      <c r="AB905" s="1848"/>
      <c r="AC905" s="1848"/>
      <c r="AD905" s="1848"/>
      <c r="AE905" s="1848"/>
      <c r="AF905" s="1848"/>
      <c r="AG905" s="1848"/>
      <c r="AH905" s="1848"/>
      <c r="AI905" s="1848"/>
      <c r="AJ905" s="1848"/>
      <c r="AK905" s="1848"/>
      <c r="AL905" s="1848"/>
      <c r="AM905" s="1848"/>
      <c r="AN905" s="1848"/>
      <c r="AO905" s="1848"/>
      <c r="AP905" s="1848"/>
      <c r="AQ905" s="1848"/>
      <c r="AR905" s="1848"/>
      <c r="AS905" s="1848"/>
      <c r="AT905" s="1848"/>
      <c r="AU905" s="1848"/>
      <c r="AV905" s="1848"/>
      <c r="AW905" s="1848"/>
      <c r="AX905" s="1848"/>
      <c r="AY905" s="1848"/>
      <c r="AZ905" s="1848"/>
      <c r="BA905" s="1848"/>
      <c r="BB905" s="1848"/>
      <c r="BC905" s="1848"/>
      <c r="BD905" s="1848"/>
      <c r="BE905" s="1848"/>
      <c r="BF905" s="1848"/>
      <c r="BG905" s="1848"/>
      <c r="BH905" s="1848"/>
      <c r="BI905" s="1848"/>
      <c r="BJ905" s="1848"/>
      <c r="BK905" s="1848"/>
      <c r="BL905" s="1848"/>
      <c r="BM905" s="1848"/>
      <c r="BN905" s="1848"/>
      <c r="BO905" s="1848"/>
      <c r="BP905" s="1848"/>
      <c r="BQ905" s="1848"/>
      <c r="BR905" s="1848"/>
      <c r="BS905" s="1848"/>
      <c r="BT905" s="1848"/>
      <c r="BU905" s="1848"/>
      <c r="BV905" s="1848"/>
      <c r="BW905" s="1848"/>
      <c r="BX905" s="1848"/>
      <c r="BY905" s="1848"/>
      <c r="BZ905" s="1848"/>
      <c r="CA905" s="1848"/>
      <c r="CB905" s="1848"/>
      <c r="CC905" s="1848"/>
      <c r="CD905" s="1848"/>
      <c r="CE905" s="1848"/>
      <c r="CF905" s="1848"/>
      <c r="CG905" s="1848"/>
      <c r="CH905" s="1848"/>
      <c r="CJ905" s="1848"/>
      <c r="CK905" s="1848"/>
      <c r="CL905" s="1848"/>
      <c r="CM905" s="1848"/>
      <c r="CN905" s="1848"/>
      <c r="CO905" s="1848"/>
      <c r="CP905" s="1848"/>
      <c r="CQ905" s="1848"/>
    </row>
    <row r="906" spans="2:95">
      <c r="B906" s="1"/>
      <c r="C906" s="1848"/>
      <c r="D906" s="1"/>
      <c r="E906" s="1"/>
      <c r="F906" s="1848"/>
      <c r="G906" s="1"/>
      <c r="H906" s="1848"/>
      <c r="I906" s="1848"/>
      <c r="J906" s="1848"/>
      <c r="K906" s="1848"/>
      <c r="L906" s="1848"/>
      <c r="M906" s="1848"/>
      <c r="N906" s="1848"/>
      <c r="O906" s="1848"/>
      <c r="P906" s="1848"/>
      <c r="Q906" s="1848"/>
      <c r="R906" s="1848"/>
      <c r="S906" s="1848"/>
      <c r="T906" s="1848"/>
      <c r="U906" s="1848"/>
      <c r="V906" s="1848"/>
      <c r="W906" s="1848"/>
      <c r="X906" s="1848"/>
      <c r="Y906" s="1848"/>
      <c r="Z906" s="1848"/>
      <c r="AA906" s="1848"/>
      <c r="AB906" s="1848"/>
      <c r="AC906" s="1848"/>
      <c r="AD906" s="1848"/>
      <c r="AE906" s="1848"/>
      <c r="AF906" s="1848"/>
      <c r="AG906" s="1848"/>
      <c r="AH906" s="1848"/>
      <c r="AI906" s="1848"/>
      <c r="AJ906" s="1848"/>
      <c r="AK906" s="1848"/>
      <c r="AL906" s="1848"/>
      <c r="AM906" s="1848"/>
      <c r="AN906" s="1848"/>
      <c r="AO906" s="1848"/>
      <c r="AP906" s="1848"/>
      <c r="AQ906" s="1848"/>
      <c r="AR906" s="1848"/>
      <c r="AS906" s="1848"/>
      <c r="AT906" s="1848"/>
      <c r="AU906" s="1848"/>
      <c r="AV906" s="1848"/>
      <c r="AW906" s="1848"/>
      <c r="AX906" s="1848"/>
      <c r="AY906" s="1848"/>
      <c r="AZ906" s="1848"/>
      <c r="BA906" s="1848"/>
      <c r="BB906" s="1848"/>
      <c r="BC906" s="1848"/>
      <c r="BD906" s="1848"/>
      <c r="BE906" s="1848"/>
      <c r="BF906" s="1848"/>
      <c r="BG906" s="1848"/>
      <c r="BH906" s="1848"/>
      <c r="BI906" s="1848"/>
      <c r="BJ906" s="1848"/>
      <c r="BK906" s="1848"/>
      <c r="BL906" s="1848"/>
      <c r="BM906" s="1848"/>
      <c r="BN906" s="1848"/>
      <c r="BO906" s="1848"/>
      <c r="BP906" s="1848"/>
      <c r="BQ906" s="1848"/>
      <c r="BR906" s="1848"/>
      <c r="BS906" s="1848"/>
      <c r="BT906" s="1848"/>
      <c r="BU906" s="1848"/>
      <c r="BV906" s="1848"/>
      <c r="BW906" s="1848"/>
      <c r="BX906" s="1848"/>
      <c r="BY906" s="1848"/>
      <c r="BZ906" s="1848"/>
      <c r="CA906" s="1848"/>
      <c r="CB906" s="1848"/>
      <c r="CC906" s="1848"/>
      <c r="CD906" s="1848"/>
      <c r="CE906" s="1848"/>
      <c r="CF906" s="1848"/>
      <c r="CG906" s="1848"/>
      <c r="CH906" s="1848"/>
      <c r="CJ906" s="1848"/>
      <c r="CK906" s="1848"/>
      <c r="CL906" s="1848"/>
      <c r="CM906" s="1848"/>
      <c r="CN906" s="1848"/>
      <c r="CO906" s="1848"/>
      <c r="CP906" s="1848"/>
      <c r="CQ906" s="1848"/>
    </row>
    <row r="907" spans="2:95">
      <c r="B907" s="1"/>
      <c r="C907" s="1848"/>
      <c r="D907" s="1"/>
      <c r="E907" s="1"/>
      <c r="F907" s="1848"/>
      <c r="G907" s="1"/>
      <c r="H907" s="1848"/>
      <c r="I907" s="1848"/>
      <c r="J907" s="1848"/>
      <c r="K907" s="1848"/>
      <c r="L907" s="1848"/>
      <c r="M907" s="1848"/>
      <c r="N907" s="1848"/>
      <c r="O907" s="1848"/>
      <c r="P907" s="1848"/>
      <c r="Q907" s="1848"/>
      <c r="R907" s="1848"/>
      <c r="S907" s="1848"/>
      <c r="T907" s="1848"/>
      <c r="U907" s="1848"/>
      <c r="V907" s="1848"/>
      <c r="W907" s="1848"/>
      <c r="X907" s="1848"/>
      <c r="Y907" s="1848"/>
      <c r="Z907" s="1848"/>
      <c r="AA907" s="1848"/>
      <c r="AB907" s="1848"/>
      <c r="AC907" s="1848"/>
      <c r="AD907" s="1848"/>
      <c r="AE907" s="1848"/>
      <c r="AF907" s="1848"/>
      <c r="AG907" s="1848"/>
      <c r="AH907" s="1848"/>
      <c r="AI907" s="1848"/>
      <c r="AJ907" s="1848"/>
      <c r="AK907" s="1848"/>
      <c r="AL907" s="1848"/>
      <c r="AM907" s="1848"/>
      <c r="AN907" s="1848"/>
      <c r="AO907" s="1848"/>
      <c r="AP907" s="1848"/>
      <c r="AQ907" s="1848"/>
      <c r="AR907" s="1848"/>
      <c r="AS907" s="1848"/>
      <c r="AT907" s="1848"/>
      <c r="AU907" s="1848"/>
      <c r="AV907" s="1848"/>
      <c r="AW907" s="1848"/>
      <c r="AX907" s="1848"/>
      <c r="AY907" s="1848"/>
      <c r="AZ907" s="1848"/>
      <c r="BA907" s="1848"/>
      <c r="BB907" s="1848"/>
      <c r="BC907" s="1848"/>
      <c r="BD907" s="1848"/>
      <c r="BE907" s="1848"/>
      <c r="BF907" s="1848"/>
      <c r="BG907" s="1848"/>
      <c r="BH907" s="1848"/>
      <c r="BI907" s="1848"/>
      <c r="BJ907" s="1848"/>
      <c r="BK907" s="1848"/>
      <c r="BL907" s="1848"/>
      <c r="BM907" s="1848"/>
      <c r="BN907" s="1848"/>
      <c r="BO907" s="1848"/>
      <c r="BP907" s="1848"/>
      <c r="BQ907" s="1848"/>
      <c r="BR907" s="1848"/>
      <c r="BS907" s="1848"/>
      <c r="BT907" s="1848"/>
      <c r="BU907" s="1848"/>
      <c r="BV907" s="1848"/>
      <c r="BW907" s="1848"/>
      <c r="BX907" s="1848"/>
      <c r="BY907" s="1848"/>
      <c r="BZ907" s="1848"/>
      <c r="CA907" s="1848"/>
      <c r="CB907" s="1848"/>
      <c r="CC907" s="1848"/>
      <c r="CD907" s="1848"/>
      <c r="CE907" s="1848"/>
      <c r="CF907" s="1848"/>
      <c r="CG907" s="1848"/>
      <c r="CH907" s="1848"/>
      <c r="CJ907" s="1848"/>
      <c r="CK907" s="1848"/>
      <c r="CL907" s="1848"/>
      <c r="CM907" s="1848"/>
      <c r="CN907" s="1848"/>
      <c r="CO907" s="1848"/>
      <c r="CP907" s="1848"/>
      <c r="CQ907" s="1848"/>
    </row>
    <row r="908" spans="2:95">
      <c r="B908" s="1"/>
      <c r="C908" s="1848"/>
      <c r="D908" s="1"/>
      <c r="E908" s="1"/>
      <c r="F908" s="1848"/>
      <c r="G908" s="1"/>
      <c r="H908" s="1848"/>
      <c r="I908" s="1848"/>
      <c r="J908" s="1848"/>
      <c r="K908" s="1848"/>
      <c r="L908" s="1848"/>
      <c r="M908" s="1848"/>
      <c r="N908" s="1848"/>
      <c r="O908" s="1848"/>
      <c r="P908" s="1848"/>
      <c r="Q908" s="1848"/>
      <c r="R908" s="1848"/>
      <c r="S908" s="1848"/>
      <c r="T908" s="1848"/>
      <c r="U908" s="1848"/>
      <c r="V908" s="1848"/>
      <c r="W908" s="1848"/>
      <c r="X908" s="1848"/>
      <c r="Y908" s="1848"/>
      <c r="Z908" s="1848"/>
      <c r="AA908" s="1848"/>
      <c r="AB908" s="1848"/>
      <c r="AC908" s="1848"/>
      <c r="AD908" s="1848"/>
      <c r="AE908" s="1848"/>
      <c r="AF908" s="1848"/>
      <c r="AG908" s="1848"/>
      <c r="AH908" s="1848"/>
      <c r="AI908" s="1848"/>
      <c r="AJ908" s="1848"/>
      <c r="AK908" s="1848"/>
      <c r="AL908" s="1848"/>
      <c r="AM908" s="1848"/>
      <c r="AN908" s="1848"/>
      <c r="AO908" s="1848"/>
      <c r="AP908" s="1848"/>
      <c r="AQ908" s="1848"/>
      <c r="AR908" s="1848"/>
      <c r="AS908" s="1848"/>
      <c r="AT908" s="1848"/>
      <c r="AU908" s="1848"/>
      <c r="AV908" s="1848"/>
      <c r="AW908" s="1848"/>
      <c r="AX908" s="1848"/>
      <c r="AY908" s="1848"/>
      <c r="AZ908" s="1848"/>
      <c r="BA908" s="1848"/>
      <c r="BB908" s="1848"/>
      <c r="BC908" s="1848"/>
      <c r="BD908" s="1848"/>
      <c r="BE908" s="1848"/>
      <c r="BF908" s="1848"/>
      <c r="BG908" s="1848"/>
      <c r="BH908" s="1848"/>
      <c r="BI908" s="1848"/>
      <c r="BJ908" s="1848"/>
      <c r="BK908" s="1848"/>
      <c r="BL908" s="1848"/>
      <c r="BM908" s="1848"/>
      <c r="BN908" s="1848"/>
      <c r="BO908" s="1848"/>
      <c r="BP908" s="1848"/>
      <c r="BQ908" s="1848"/>
      <c r="BR908" s="1848"/>
      <c r="BS908" s="1848"/>
      <c r="BT908" s="1848"/>
      <c r="BU908" s="1848"/>
      <c r="BV908" s="1848"/>
      <c r="BW908" s="1848"/>
      <c r="BX908" s="1848"/>
      <c r="BY908" s="1848"/>
      <c r="BZ908" s="1848"/>
      <c r="CA908" s="1848"/>
      <c r="CB908" s="1848"/>
      <c r="CC908" s="1848"/>
      <c r="CD908" s="1848"/>
      <c r="CE908" s="1848"/>
      <c r="CF908" s="1848"/>
      <c r="CG908" s="1848"/>
      <c r="CH908" s="1848"/>
      <c r="CJ908" s="1848"/>
      <c r="CK908" s="1848"/>
      <c r="CL908" s="1848"/>
      <c r="CM908" s="1848"/>
      <c r="CN908" s="1848"/>
      <c r="CO908" s="1848"/>
      <c r="CP908" s="1848"/>
      <c r="CQ908" s="1848"/>
    </row>
    <row r="909" spans="2:95">
      <c r="B909" s="1"/>
      <c r="C909" s="1848"/>
      <c r="D909" s="1"/>
      <c r="E909" s="1"/>
      <c r="F909" s="1848"/>
      <c r="G909" s="1"/>
      <c r="H909" s="1848"/>
      <c r="I909" s="1848"/>
      <c r="J909" s="1848"/>
      <c r="K909" s="1848"/>
      <c r="L909" s="1848"/>
      <c r="M909" s="1848"/>
      <c r="N909" s="1848"/>
      <c r="O909" s="1848"/>
      <c r="P909" s="1848"/>
      <c r="Q909" s="1848"/>
      <c r="R909" s="1848"/>
      <c r="S909" s="1848"/>
      <c r="T909" s="1848"/>
      <c r="U909" s="1848"/>
      <c r="V909" s="1848"/>
      <c r="W909" s="1848"/>
      <c r="X909" s="1848"/>
      <c r="Y909" s="1848"/>
      <c r="Z909" s="1848"/>
      <c r="AA909" s="1848"/>
      <c r="AB909" s="1848"/>
      <c r="AC909" s="1848"/>
      <c r="AD909" s="1848"/>
      <c r="AE909" s="1848"/>
      <c r="AF909" s="1848"/>
      <c r="AG909" s="1848"/>
      <c r="AH909" s="1848"/>
      <c r="AI909" s="1848"/>
      <c r="AJ909" s="1848"/>
      <c r="AK909" s="1848"/>
      <c r="AL909" s="1848"/>
      <c r="AM909" s="1848"/>
      <c r="AN909" s="1848"/>
      <c r="AO909" s="1848"/>
      <c r="AP909" s="1848"/>
      <c r="AQ909" s="1848"/>
      <c r="AR909" s="1848"/>
      <c r="AS909" s="1848"/>
      <c r="AT909" s="1848"/>
      <c r="AU909" s="1848"/>
      <c r="AV909" s="1848"/>
      <c r="AW909" s="1848"/>
      <c r="AX909" s="1848"/>
      <c r="AY909" s="1848"/>
      <c r="AZ909" s="1848"/>
      <c r="BA909" s="1848"/>
      <c r="BB909" s="1848"/>
      <c r="BC909" s="1848"/>
      <c r="BD909" s="1848"/>
      <c r="BE909" s="1848"/>
      <c r="BF909" s="1848"/>
      <c r="BG909" s="1848"/>
      <c r="BH909" s="1848"/>
      <c r="BI909" s="1848"/>
      <c r="BJ909" s="1848"/>
      <c r="BK909" s="1848"/>
      <c r="BL909" s="1848"/>
      <c r="BM909" s="1848"/>
      <c r="BN909" s="1848"/>
      <c r="BO909" s="1848"/>
      <c r="BP909" s="1848"/>
      <c r="BQ909" s="1848"/>
      <c r="BR909" s="1848"/>
      <c r="BS909" s="1848"/>
      <c r="BT909" s="1848"/>
      <c r="BU909" s="1848"/>
      <c r="BV909" s="1848"/>
      <c r="BW909" s="1848"/>
      <c r="BX909" s="1848"/>
      <c r="BY909" s="1848"/>
      <c r="BZ909" s="1848"/>
      <c r="CA909" s="1848"/>
      <c r="CB909" s="1848"/>
      <c r="CC909" s="1848"/>
      <c r="CD909" s="1848"/>
      <c r="CE909" s="1848"/>
      <c r="CF909" s="1848"/>
      <c r="CG909" s="1848"/>
      <c r="CH909" s="1848"/>
      <c r="CJ909" s="1848"/>
      <c r="CK909" s="1848"/>
      <c r="CL909" s="1848"/>
      <c r="CM909" s="1848"/>
      <c r="CN909" s="1848"/>
      <c r="CO909" s="1848"/>
      <c r="CP909" s="1848"/>
      <c r="CQ909" s="1848"/>
    </row>
    <row r="910" spans="2:95">
      <c r="B910" s="1"/>
      <c r="C910" s="1848"/>
      <c r="D910" s="1"/>
      <c r="E910" s="1"/>
      <c r="F910" s="1848"/>
      <c r="G910" s="1"/>
      <c r="H910" s="1848"/>
      <c r="I910" s="1848"/>
      <c r="J910" s="1848"/>
      <c r="K910" s="1848"/>
      <c r="L910" s="1848"/>
      <c r="M910" s="1848"/>
      <c r="N910" s="1848"/>
      <c r="O910" s="1848"/>
      <c r="P910" s="1848"/>
      <c r="Q910" s="1848"/>
      <c r="R910" s="1848"/>
      <c r="S910" s="1848"/>
      <c r="T910" s="1848"/>
      <c r="U910" s="1848"/>
      <c r="V910" s="1848"/>
      <c r="W910" s="1848"/>
      <c r="X910" s="1848"/>
      <c r="Y910" s="1848"/>
      <c r="Z910" s="1848"/>
      <c r="AA910" s="1848"/>
      <c r="AB910" s="1848"/>
      <c r="AC910" s="1848"/>
      <c r="AD910" s="1848"/>
      <c r="AE910" s="1848"/>
      <c r="AF910" s="1848"/>
      <c r="AG910" s="1848"/>
      <c r="AH910" s="1848"/>
      <c r="AI910" s="1848"/>
      <c r="AJ910" s="1848"/>
      <c r="AK910" s="1848"/>
      <c r="AL910" s="1848"/>
      <c r="AM910" s="1848"/>
      <c r="AN910" s="1848"/>
      <c r="AO910" s="1848"/>
      <c r="AP910" s="1848"/>
      <c r="AQ910" s="1848"/>
      <c r="AR910" s="1848"/>
      <c r="AS910" s="1848"/>
      <c r="AT910" s="1848"/>
      <c r="AU910" s="1848"/>
      <c r="AV910" s="1848"/>
      <c r="AW910" s="1848"/>
      <c r="AX910" s="1848"/>
      <c r="AY910" s="1848"/>
      <c r="AZ910" s="1848"/>
      <c r="BA910" s="1848"/>
      <c r="BB910" s="1848"/>
      <c r="BC910" s="1848"/>
      <c r="BD910" s="1848"/>
      <c r="BE910" s="1848"/>
      <c r="BF910" s="1848"/>
      <c r="BG910" s="1848"/>
      <c r="BH910" s="1848"/>
      <c r="BI910" s="1848"/>
      <c r="BJ910" s="1848"/>
      <c r="BK910" s="1848"/>
      <c r="BL910" s="1848"/>
      <c r="BM910" s="1848"/>
      <c r="BN910" s="1848"/>
      <c r="BO910" s="1848"/>
      <c r="BP910" s="1848"/>
      <c r="BQ910" s="1848"/>
      <c r="BR910" s="1848"/>
      <c r="BS910" s="1848"/>
      <c r="BT910" s="1848"/>
      <c r="BU910" s="1848"/>
      <c r="BV910" s="1848"/>
      <c r="BW910" s="1848"/>
      <c r="BX910" s="1848"/>
      <c r="BY910" s="1848"/>
      <c r="BZ910" s="1848"/>
      <c r="CA910" s="1848"/>
      <c r="CB910" s="1848"/>
      <c r="CC910" s="1848"/>
      <c r="CD910" s="1848"/>
      <c r="CE910" s="1848"/>
      <c r="CF910" s="1848"/>
      <c r="CG910" s="1848"/>
      <c r="CH910" s="1848"/>
      <c r="CJ910" s="1848"/>
      <c r="CK910" s="1848"/>
      <c r="CL910" s="1848"/>
      <c r="CM910" s="1848"/>
      <c r="CN910" s="1848"/>
      <c r="CO910" s="1848"/>
      <c r="CP910" s="1848"/>
      <c r="CQ910" s="1848"/>
    </row>
    <row r="911" spans="2:95">
      <c r="B911" s="1"/>
      <c r="C911" s="1848"/>
      <c r="D911" s="1"/>
      <c r="E911" s="1"/>
      <c r="F911" s="1848"/>
      <c r="G911" s="1"/>
      <c r="H911" s="1848"/>
      <c r="I911" s="1848"/>
      <c r="J911" s="1848"/>
      <c r="K911" s="1848"/>
      <c r="L911" s="1848"/>
      <c r="M911" s="1848"/>
      <c r="N911" s="1848"/>
      <c r="O911" s="1848"/>
      <c r="P911" s="1848"/>
      <c r="Q911" s="1848"/>
      <c r="R911" s="1848"/>
      <c r="S911" s="1848"/>
      <c r="T911" s="1848"/>
      <c r="U911" s="1848"/>
      <c r="V911" s="1848"/>
      <c r="W911" s="1848"/>
      <c r="X911" s="1848"/>
      <c r="Y911" s="1848"/>
      <c r="Z911" s="1848"/>
      <c r="AA911" s="1848"/>
      <c r="AB911" s="1848"/>
      <c r="AC911" s="1848"/>
      <c r="AD911" s="1848"/>
      <c r="AE911" s="1848"/>
      <c r="AF911" s="1848"/>
      <c r="AG911" s="1848"/>
      <c r="AH911" s="1848"/>
      <c r="AI911" s="1848"/>
      <c r="AJ911" s="1848"/>
      <c r="AK911" s="1848"/>
      <c r="AL911" s="1848"/>
      <c r="AM911" s="1848"/>
      <c r="AN911" s="1848"/>
      <c r="AO911" s="1848"/>
      <c r="AP911" s="1848"/>
      <c r="AQ911" s="1848"/>
      <c r="AR911" s="1848"/>
      <c r="AS911" s="1848"/>
      <c r="AT911" s="1848"/>
      <c r="AU911" s="1848"/>
      <c r="AV911" s="1848"/>
      <c r="AW911" s="1848"/>
      <c r="AX911" s="1848"/>
      <c r="AY911" s="1848"/>
      <c r="AZ911" s="1848"/>
      <c r="BA911" s="1848"/>
      <c r="BB911" s="1848"/>
      <c r="BC911" s="1848"/>
      <c r="BD911" s="1848"/>
      <c r="BE911" s="1848"/>
      <c r="BF911" s="1848"/>
      <c r="BG911" s="1848"/>
      <c r="BH911" s="1848"/>
      <c r="BI911" s="1848"/>
      <c r="BJ911" s="1848"/>
      <c r="BK911" s="1848"/>
      <c r="BL911" s="1848"/>
      <c r="BM911" s="1848"/>
      <c r="BN911" s="1848"/>
      <c r="BO911" s="1848"/>
      <c r="BP911" s="1848"/>
      <c r="BQ911" s="1848"/>
      <c r="BR911" s="1848"/>
      <c r="BS911" s="1848"/>
      <c r="BT911" s="1848"/>
      <c r="BU911" s="1848"/>
      <c r="BV911" s="1848"/>
      <c r="BW911" s="1848"/>
      <c r="BX911" s="1848"/>
      <c r="BY911" s="1848"/>
      <c r="BZ911" s="1848"/>
      <c r="CA911" s="1848"/>
      <c r="CB911" s="1848"/>
      <c r="CC911" s="1848"/>
      <c r="CD911" s="1848"/>
      <c r="CE911" s="1848"/>
      <c r="CF911" s="1848"/>
      <c r="CG911" s="1848"/>
      <c r="CH911" s="1848"/>
      <c r="CJ911" s="1848"/>
      <c r="CK911" s="1848"/>
      <c r="CL911" s="1848"/>
      <c r="CM911" s="1848"/>
      <c r="CN911" s="1848"/>
      <c r="CO911" s="1848"/>
      <c r="CP911" s="1848"/>
      <c r="CQ911" s="1848"/>
    </row>
    <row r="912" spans="2:95">
      <c r="B912" s="1"/>
      <c r="C912" s="1848"/>
      <c r="D912" s="1"/>
      <c r="E912" s="1"/>
      <c r="F912" s="1848"/>
      <c r="G912" s="1"/>
      <c r="H912" s="1848"/>
      <c r="I912" s="1848"/>
      <c r="J912" s="1848"/>
      <c r="K912" s="1848"/>
      <c r="L912" s="1848"/>
      <c r="M912" s="1848"/>
      <c r="N912" s="1848"/>
      <c r="O912" s="1848"/>
      <c r="P912" s="1848"/>
      <c r="Q912" s="1848"/>
      <c r="R912" s="1848"/>
      <c r="S912" s="1848"/>
      <c r="T912" s="1848"/>
      <c r="U912" s="1848"/>
      <c r="V912" s="1848"/>
      <c r="W912" s="1848"/>
      <c r="X912" s="1848"/>
      <c r="Y912" s="1848"/>
      <c r="Z912" s="1848"/>
      <c r="AA912" s="1848"/>
      <c r="AB912" s="1848"/>
      <c r="AC912" s="1848"/>
      <c r="AD912" s="1848"/>
      <c r="AE912" s="1848"/>
      <c r="AF912" s="1848"/>
      <c r="AG912" s="1848"/>
      <c r="AH912" s="1848"/>
      <c r="AI912" s="1848"/>
      <c r="AJ912" s="1848"/>
      <c r="AK912" s="1848"/>
      <c r="AL912" s="1848"/>
      <c r="AM912" s="1848"/>
      <c r="AN912" s="1848"/>
      <c r="AO912" s="1848"/>
      <c r="AP912" s="1848"/>
      <c r="AQ912" s="1848"/>
      <c r="AR912" s="1848"/>
      <c r="AS912" s="1848"/>
      <c r="AT912" s="1848"/>
      <c r="AU912" s="1848"/>
      <c r="AV912" s="1848"/>
      <c r="AW912" s="1848"/>
      <c r="AX912" s="1848"/>
      <c r="AY912" s="1848"/>
      <c r="AZ912" s="1848"/>
      <c r="BA912" s="1848"/>
      <c r="BB912" s="1848"/>
      <c r="BC912" s="1848"/>
      <c r="BD912" s="1848"/>
      <c r="BE912" s="1848"/>
      <c r="BF912" s="1848"/>
      <c r="BG912" s="1848"/>
      <c r="BH912" s="1848"/>
      <c r="BI912" s="1848"/>
      <c r="BJ912" s="1848"/>
      <c r="BK912" s="1848"/>
      <c r="BL912" s="1848"/>
      <c r="BM912" s="1848"/>
      <c r="BN912" s="1848"/>
      <c r="BO912" s="1848"/>
      <c r="BP912" s="1848"/>
      <c r="BQ912" s="1848"/>
      <c r="BR912" s="1848"/>
      <c r="BS912" s="1848"/>
      <c r="BT912" s="1848"/>
      <c r="BU912" s="1848"/>
      <c r="BV912" s="1848"/>
      <c r="BW912" s="1848"/>
      <c r="BX912" s="1848"/>
      <c r="BY912" s="1848"/>
      <c r="BZ912" s="1848"/>
      <c r="CA912" s="1848"/>
      <c r="CB912" s="1848"/>
      <c r="CC912" s="1848"/>
      <c r="CD912" s="1848"/>
      <c r="CE912" s="1848"/>
      <c r="CF912" s="1848"/>
      <c r="CG912" s="1848"/>
      <c r="CH912" s="1848"/>
      <c r="CJ912" s="1848"/>
      <c r="CK912" s="1848"/>
      <c r="CL912" s="1848"/>
      <c r="CM912" s="1848"/>
      <c r="CN912" s="1848"/>
      <c r="CO912" s="1848"/>
      <c r="CP912" s="1848"/>
      <c r="CQ912" s="1848"/>
    </row>
    <row r="913" spans="2:95">
      <c r="B913" s="1"/>
      <c r="C913" s="1848"/>
      <c r="D913" s="1"/>
      <c r="E913" s="1"/>
      <c r="F913" s="1848"/>
      <c r="G913" s="1"/>
      <c r="H913" s="1848"/>
      <c r="I913" s="1848"/>
      <c r="J913" s="1848"/>
      <c r="K913" s="1848"/>
      <c r="L913" s="1848"/>
      <c r="M913" s="1848"/>
      <c r="N913" s="1848"/>
      <c r="O913" s="1848"/>
      <c r="P913" s="1848"/>
      <c r="Q913" s="1848"/>
      <c r="R913" s="1848"/>
      <c r="S913" s="1848"/>
      <c r="T913" s="1848"/>
      <c r="U913" s="1848"/>
      <c r="V913" s="1848"/>
      <c r="W913" s="1848"/>
      <c r="X913" s="1848"/>
      <c r="Y913" s="1848"/>
      <c r="Z913" s="1848"/>
      <c r="AA913" s="1848"/>
      <c r="AB913" s="1848"/>
      <c r="AC913" s="1848"/>
      <c r="AD913" s="1848"/>
      <c r="AE913" s="1848"/>
      <c r="AF913" s="1848"/>
      <c r="AG913" s="1848"/>
      <c r="AH913" s="1848"/>
      <c r="AI913" s="1848"/>
      <c r="AJ913" s="1848"/>
      <c r="AK913" s="1848"/>
      <c r="AL913" s="1848"/>
      <c r="AM913" s="1848"/>
      <c r="AN913" s="1848"/>
      <c r="AO913" s="1848"/>
      <c r="AP913" s="1848"/>
      <c r="AQ913" s="1848"/>
      <c r="AR913" s="1848"/>
      <c r="AS913" s="1848"/>
      <c r="AT913" s="1848"/>
      <c r="AU913" s="1848"/>
      <c r="AV913" s="1848"/>
      <c r="AW913" s="1848"/>
      <c r="AX913" s="1848"/>
      <c r="AY913" s="1848"/>
      <c r="AZ913" s="1848"/>
      <c r="BA913" s="1848"/>
      <c r="BB913" s="1848"/>
      <c r="BC913" s="1848"/>
      <c r="BD913" s="1848"/>
      <c r="BE913" s="1848"/>
      <c r="BF913" s="1848"/>
      <c r="BG913" s="1848"/>
      <c r="BH913" s="1848"/>
      <c r="BI913" s="1848"/>
      <c r="BJ913" s="1848"/>
      <c r="BK913" s="1848"/>
      <c r="BL913" s="1848"/>
      <c r="BM913" s="1848"/>
      <c r="BN913" s="1848"/>
      <c r="BO913" s="1848"/>
      <c r="BP913" s="1848"/>
      <c r="BQ913" s="1848"/>
      <c r="BR913" s="1848"/>
      <c r="BS913" s="1848"/>
      <c r="BT913" s="1848"/>
      <c r="BU913" s="1848"/>
      <c r="BV913" s="1848"/>
      <c r="BW913" s="1848"/>
      <c r="BX913" s="1848"/>
      <c r="BY913" s="1848"/>
      <c r="BZ913" s="1848"/>
      <c r="CA913" s="1848"/>
      <c r="CB913" s="1848"/>
      <c r="CC913" s="1848"/>
      <c r="CD913" s="1848"/>
      <c r="CE913" s="1848"/>
      <c r="CF913" s="1848"/>
      <c r="CG913" s="1848"/>
      <c r="CH913" s="1848"/>
      <c r="CJ913" s="1848"/>
      <c r="CK913" s="1848"/>
      <c r="CL913" s="1848"/>
      <c r="CM913" s="1848"/>
      <c r="CN913" s="1848"/>
      <c r="CO913" s="1848"/>
      <c r="CP913" s="1848"/>
      <c r="CQ913" s="1848"/>
    </row>
    <row r="914" spans="2:95">
      <c r="B914" s="1"/>
      <c r="C914" s="1848"/>
      <c r="D914" s="1"/>
      <c r="E914" s="1"/>
      <c r="F914" s="1848"/>
      <c r="G914" s="1"/>
      <c r="H914" s="1848"/>
      <c r="I914" s="1848"/>
      <c r="J914" s="1848"/>
      <c r="K914" s="1848"/>
      <c r="L914" s="1848"/>
      <c r="M914" s="1848"/>
      <c r="N914" s="1848"/>
      <c r="O914" s="1848"/>
      <c r="P914" s="1848"/>
      <c r="Q914" s="1848"/>
      <c r="R914" s="1848"/>
      <c r="S914" s="1848"/>
      <c r="T914" s="1848"/>
      <c r="U914" s="1848"/>
      <c r="V914" s="1848"/>
      <c r="W914" s="1848"/>
      <c r="X914" s="1848"/>
      <c r="Y914" s="1848"/>
      <c r="Z914" s="1848"/>
      <c r="AA914" s="1848"/>
      <c r="AB914" s="1848"/>
      <c r="AC914" s="1848"/>
      <c r="AD914" s="1848"/>
      <c r="AE914" s="1848"/>
      <c r="AF914" s="1848"/>
      <c r="AG914" s="1848"/>
      <c r="AH914" s="1848"/>
      <c r="AI914" s="1848"/>
      <c r="AJ914" s="1848"/>
      <c r="AK914" s="1848"/>
      <c r="AL914" s="1848"/>
      <c r="AM914" s="1848"/>
      <c r="AN914" s="1848"/>
      <c r="AO914" s="1848"/>
      <c r="AP914" s="1848"/>
      <c r="AQ914" s="1848"/>
      <c r="AR914" s="1848"/>
      <c r="AS914" s="1848"/>
      <c r="AT914" s="1848"/>
      <c r="AU914" s="1848"/>
      <c r="AV914" s="1848"/>
      <c r="AW914" s="1848"/>
      <c r="AX914" s="1848"/>
      <c r="AY914" s="1848"/>
      <c r="AZ914" s="1848"/>
      <c r="BA914" s="1848"/>
      <c r="BB914" s="1848"/>
      <c r="BC914" s="1848"/>
      <c r="BD914" s="1848"/>
      <c r="BE914" s="1848"/>
      <c r="BF914" s="1848"/>
      <c r="BG914" s="1848"/>
      <c r="BH914" s="1848"/>
      <c r="BI914" s="1848"/>
      <c r="BJ914" s="1848"/>
      <c r="BK914" s="1848"/>
      <c r="BL914" s="1848"/>
      <c r="BM914" s="1848"/>
      <c r="BN914" s="1848"/>
      <c r="BO914" s="1848"/>
      <c r="BP914" s="1848"/>
      <c r="BQ914" s="1848"/>
      <c r="BR914" s="1848"/>
      <c r="BS914" s="1848"/>
      <c r="BT914" s="1848"/>
      <c r="BU914" s="1848"/>
      <c r="BV914" s="1848"/>
      <c r="BW914" s="1848"/>
      <c r="BX914" s="1848"/>
      <c r="BY914" s="1848"/>
      <c r="BZ914" s="1848"/>
      <c r="CA914" s="1848"/>
      <c r="CB914" s="1848"/>
      <c r="CC914" s="1848"/>
      <c r="CD914" s="1848"/>
      <c r="CE914" s="1848"/>
      <c r="CF914" s="1848"/>
      <c r="CG914" s="1848"/>
      <c r="CH914" s="1848"/>
      <c r="CJ914" s="1848"/>
      <c r="CK914" s="1848"/>
      <c r="CL914" s="1848"/>
      <c r="CM914" s="1848"/>
      <c r="CN914" s="1848"/>
      <c r="CO914" s="1848"/>
      <c r="CP914" s="1848"/>
      <c r="CQ914" s="1848"/>
    </row>
    <row r="915" spans="2:95">
      <c r="B915" s="1"/>
      <c r="C915" s="1848"/>
      <c r="D915" s="1"/>
      <c r="E915" s="1"/>
      <c r="F915" s="1848"/>
      <c r="G915" s="1"/>
      <c r="H915" s="1848"/>
      <c r="I915" s="1848"/>
      <c r="J915" s="1848"/>
      <c r="K915" s="1848"/>
      <c r="L915" s="1848"/>
      <c r="M915" s="1848"/>
      <c r="N915" s="1848"/>
      <c r="O915" s="1848"/>
      <c r="P915" s="1848"/>
      <c r="Q915" s="1848"/>
      <c r="R915" s="1848"/>
      <c r="S915" s="1848"/>
      <c r="T915" s="1848"/>
      <c r="U915" s="1848"/>
      <c r="V915" s="1848"/>
      <c r="W915" s="1848"/>
      <c r="X915" s="1848"/>
      <c r="Y915" s="1848"/>
      <c r="Z915" s="1848"/>
      <c r="AA915" s="1848"/>
      <c r="AB915" s="1848"/>
      <c r="AC915" s="1848"/>
      <c r="AD915" s="1848"/>
      <c r="AE915" s="1848"/>
      <c r="AF915" s="1848"/>
      <c r="AG915" s="1848"/>
      <c r="AH915" s="1848"/>
      <c r="AI915" s="1848"/>
      <c r="AJ915" s="1848"/>
      <c r="AK915" s="1848"/>
      <c r="AL915" s="1848"/>
      <c r="AM915" s="1848"/>
      <c r="AN915" s="1848"/>
      <c r="AO915" s="1848"/>
      <c r="AP915" s="1848"/>
      <c r="AQ915" s="1848"/>
      <c r="AR915" s="1848"/>
      <c r="AS915" s="1848"/>
      <c r="AT915" s="1848"/>
      <c r="AU915" s="1848"/>
      <c r="AV915" s="1848"/>
      <c r="AW915" s="1848"/>
      <c r="AX915" s="1848"/>
      <c r="AY915" s="1848"/>
      <c r="AZ915" s="1848"/>
      <c r="BA915" s="1848"/>
      <c r="BB915" s="1848"/>
      <c r="BC915" s="1848"/>
      <c r="BD915" s="1848"/>
      <c r="BE915" s="1848"/>
      <c r="BF915" s="1848"/>
      <c r="BG915" s="1848"/>
      <c r="BH915" s="1848"/>
      <c r="BI915" s="1848"/>
      <c r="BJ915" s="1848"/>
      <c r="BK915" s="1848"/>
      <c r="BL915" s="1848"/>
      <c r="BM915" s="1848"/>
      <c r="BN915" s="1848"/>
      <c r="BO915" s="1848"/>
      <c r="BP915" s="1848"/>
      <c r="BQ915" s="1848"/>
      <c r="BR915" s="1848"/>
      <c r="BS915" s="1848"/>
      <c r="BT915" s="1848"/>
      <c r="BU915" s="1848"/>
      <c r="BV915" s="1848"/>
      <c r="BW915" s="1848"/>
      <c r="BX915" s="1848"/>
      <c r="BY915" s="1848"/>
      <c r="BZ915" s="1848"/>
      <c r="CA915" s="1848"/>
      <c r="CB915" s="1848"/>
      <c r="CC915" s="1848"/>
      <c r="CD915" s="1848"/>
      <c r="CE915" s="1848"/>
      <c r="CF915" s="1848"/>
      <c r="CG915" s="1848"/>
      <c r="CH915" s="1848"/>
      <c r="CJ915" s="1848"/>
      <c r="CK915" s="1848"/>
      <c r="CL915" s="1848"/>
      <c r="CM915" s="1848"/>
      <c r="CN915" s="1848"/>
      <c r="CO915" s="1848"/>
      <c r="CP915" s="1848"/>
      <c r="CQ915" s="1848"/>
    </row>
    <row r="916" spans="2:95">
      <c r="B916" s="1"/>
      <c r="C916" s="1848"/>
      <c r="D916" s="1"/>
      <c r="E916" s="1"/>
      <c r="F916" s="1848"/>
      <c r="G916" s="1"/>
      <c r="H916" s="1848"/>
      <c r="I916" s="1848"/>
      <c r="J916" s="1848"/>
      <c r="K916" s="1848"/>
      <c r="L916" s="1848"/>
      <c r="M916" s="1848"/>
      <c r="N916" s="1848"/>
      <c r="O916" s="1848"/>
      <c r="P916" s="1848"/>
      <c r="Q916" s="1848"/>
      <c r="R916" s="1848"/>
      <c r="S916" s="1848"/>
      <c r="T916" s="1848"/>
      <c r="U916" s="1848"/>
      <c r="V916" s="1848"/>
      <c r="W916" s="1848"/>
      <c r="X916" s="1848"/>
      <c r="Y916" s="1848"/>
      <c r="Z916" s="1848"/>
      <c r="AA916" s="1848"/>
      <c r="AB916" s="1848"/>
      <c r="AC916" s="1848"/>
      <c r="AD916" s="1848"/>
      <c r="AE916" s="1848"/>
      <c r="AF916" s="1848"/>
      <c r="AG916" s="1848"/>
      <c r="AH916" s="1848"/>
      <c r="AI916" s="1848"/>
      <c r="AJ916" s="1848"/>
      <c r="AK916" s="1848"/>
      <c r="AL916" s="1848"/>
      <c r="AM916" s="1848"/>
      <c r="AN916" s="1848"/>
      <c r="AO916" s="1848"/>
      <c r="AP916" s="1848"/>
      <c r="AQ916" s="1848"/>
      <c r="AR916" s="1848"/>
      <c r="AS916" s="1848"/>
      <c r="AT916" s="1848"/>
      <c r="AU916" s="1848"/>
      <c r="AV916" s="1848"/>
      <c r="AW916" s="1848"/>
      <c r="AX916" s="1848"/>
      <c r="AY916" s="1848"/>
      <c r="AZ916" s="1848"/>
      <c r="BA916" s="1848"/>
      <c r="BB916" s="1848"/>
      <c r="BC916" s="1848"/>
      <c r="BD916" s="1848"/>
      <c r="BE916" s="1848"/>
      <c r="BF916" s="1848"/>
      <c r="BG916" s="1848"/>
      <c r="BH916" s="1848"/>
      <c r="BI916" s="1848"/>
      <c r="BJ916" s="1848"/>
      <c r="BK916" s="1848"/>
      <c r="BL916" s="1848"/>
      <c r="BM916" s="1848"/>
      <c r="BN916" s="1848"/>
      <c r="BO916" s="1848"/>
      <c r="BP916" s="1848"/>
      <c r="BQ916" s="1848"/>
      <c r="BR916" s="1848"/>
      <c r="BS916" s="1848"/>
      <c r="BT916" s="1848"/>
      <c r="BU916" s="1848"/>
      <c r="BV916" s="1848"/>
      <c r="BW916" s="1848"/>
      <c r="BX916" s="1848"/>
      <c r="BY916" s="1848"/>
      <c r="BZ916" s="1848"/>
      <c r="CA916" s="1848"/>
      <c r="CB916" s="1848"/>
      <c r="CC916" s="1848"/>
      <c r="CD916" s="1848"/>
      <c r="CE916" s="1848"/>
      <c r="CF916" s="1848"/>
      <c r="CG916" s="1848"/>
      <c r="CH916" s="1848"/>
      <c r="CJ916" s="1848"/>
      <c r="CK916" s="1848"/>
      <c r="CL916" s="1848"/>
      <c r="CM916" s="1848"/>
      <c r="CN916" s="1848"/>
      <c r="CO916" s="1848"/>
      <c r="CP916" s="1848"/>
      <c r="CQ916" s="1848"/>
    </row>
    <row r="917" spans="2:95">
      <c r="B917" s="1"/>
      <c r="C917" s="1848"/>
      <c r="D917" s="1"/>
      <c r="E917" s="1"/>
      <c r="F917" s="1848"/>
      <c r="G917" s="1"/>
      <c r="H917" s="1848"/>
      <c r="I917" s="1848"/>
      <c r="J917" s="1848"/>
      <c r="K917" s="1848"/>
      <c r="L917" s="1848"/>
      <c r="M917" s="1848"/>
      <c r="N917" s="1848"/>
      <c r="O917" s="1848"/>
      <c r="P917" s="1848"/>
      <c r="Q917" s="1848"/>
      <c r="R917" s="1848"/>
      <c r="S917" s="1848"/>
      <c r="T917" s="1848"/>
      <c r="U917" s="1848"/>
      <c r="V917" s="1848"/>
      <c r="W917" s="1848"/>
      <c r="X917" s="1848"/>
      <c r="Y917" s="1848"/>
      <c r="Z917" s="1848"/>
      <c r="AA917" s="1848"/>
      <c r="AB917" s="1848"/>
      <c r="AC917" s="1848"/>
      <c r="AD917" s="1848"/>
      <c r="AE917" s="1848"/>
      <c r="AF917" s="1848"/>
      <c r="AG917" s="1848"/>
      <c r="AH917" s="1848"/>
      <c r="AI917" s="1848"/>
      <c r="AJ917" s="1848"/>
      <c r="AK917" s="1848"/>
      <c r="AL917" s="1848"/>
      <c r="AM917" s="1848"/>
      <c r="AN917" s="1848"/>
      <c r="AO917" s="1848"/>
      <c r="AP917" s="1848"/>
      <c r="AQ917" s="1848"/>
      <c r="AR917" s="1848"/>
      <c r="AS917" s="1848"/>
      <c r="AT917" s="1848"/>
      <c r="AU917" s="1848"/>
      <c r="AV917" s="1848"/>
      <c r="AW917" s="1848"/>
      <c r="AX917" s="1848"/>
      <c r="AY917" s="1848"/>
      <c r="AZ917" s="1848"/>
      <c r="BA917" s="1848"/>
      <c r="BB917" s="1848"/>
      <c r="BC917" s="1848"/>
      <c r="BD917" s="1848"/>
      <c r="BE917" s="1848"/>
      <c r="BF917" s="1848"/>
      <c r="BG917" s="1848"/>
      <c r="BH917" s="1848"/>
      <c r="BI917" s="1848"/>
      <c r="BJ917" s="1848"/>
      <c r="BK917" s="1848"/>
      <c r="BL917" s="1848"/>
      <c r="BM917" s="1848"/>
      <c r="BN917" s="1848"/>
      <c r="BO917" s="1848"/>
      <c r="BP917" s="1848"/>
      <c r="BQ917" s="1848"/>
      <c r="BR917" s="1848"/>
      <c r="BS917" s="1848"/>
      <c r="BT917" s="1848"/>
      <c r="BU917" s="1848"/>
      <c r="BV917" s="1848"/>
      <c r="BW917" s="1848"/>
      <c r="BX917" s="1848"/>
      <c r="BY917" s="1848"/>
      <c r="BZ917" s="1848"/>
      <c r="CA917" s="1848"/>
      <c r="CB917" s="1848"/>
      <c r="CC917" s="1848"/>
      <c r="CD917" s="1848"/>
      <c r="CE917" s="1848"/>
      <c r="CF917" s="1848"/>
      <c r="CG917" s="1848"/>
      <c r="CH917" s="1848"/>
      <c r="CJ917" s="1848"/>
      <c r="CK917" s="1848"/>
      <c r="CL917" s="1848"/>
      <c r="CM917" s="1848"/>
      <c r="CN917" s="1848"/>
      <c r="CO917" s="1848"/>
      <c r="CP917" s="1848"/>
      <c r="CQ917" s="1848"/>
    </row>
    <row r="918" spans="2:95">
      <c r="B918" s="1"/>
      <c r="C918" s="1848"/>
      <c r="D918" s="1"/>
      <c r="E918" s="1"/>
      <c r="F918" s="1848"/>
      <c r="G918" s="1"/>
      <c r="H918" s="1848"/>
      <c r="I918" s="1848"/>
      <c r="J918" s="1848"/>
      <c r="K918" s="1848"/>
      <c r="L918" s="1848"/>
      <c r="M918" s="1848"/>
      <c r="N918" s="1848"/>
      <c r="O918" s="1848"/>
      <c r="P918" s="1848"/>
      <c r="Q918" s="1848"/>
      <c r="R918" s="1848"/>
      <c r="S918" s="1848"/>
      <c r="T918" s="1848"/>
      <c r="U918" s="1848"/>
      <c r="V918" s="1848"/>
      <c r="W918" s="1848"/>
      <c r="X918" s="1848"/>
      <c r="Y918" s="1848"/>
      <c r="Z918" s="1848"/>
      <c r="AA918" s="1848"/>
      <c r="AB918" s="1848"/>
      <c r="AC918" s="1848"/>
      <c r="AD918" s="1848"/>
      <c r="AE918" s="1848"/>
      <c r="AF918" s="1848"/>
      <c r="AG918" s="1848"/>
      <c r="AH918" s="1848"/>
      <c r="AI918" s="1848"/>
      <c r="AJ918" s="1848"/>
      <c r="AK918" s="1848"/>
      <c r="AL918" s="1848"/>
      <c r="AM918" s="1848"/>
      <c r="AN918" s="1848"/>
      <c r="AO918" s="1848"/>
      <c r="AP918" s="1848"/>
      <c r="AQ918" s="1848"/>
      <c r="AR918" s="1848"/>
      <c r="AS918" s="1848"/>
      <c r="AT918" s="1848"/>
      <c r="AU918" s="1848"/>
      <c r="AV918" s="1848"/>
      <c r="AW918" s="1848"/>
      <c r="AX918" s="1848"/>
      <c r="AY918" s="1848"/>
      <c r="AZ918" s="1848"/>
      <c r="BA918" s="1848"/>
      <c r="BB918" s="1848"/>
      <c r="BC918" s="1848"/>
      <c r="BD918" s="1848"/>
      <c r="BE918" s="1848"/>
      <c r="BF918" s="1848"/>
      <c r="BG918" s="1848"/>
      <c r="BH918" s="1848"/>
      <c r="BI918" s="1848"/>
      <c r="BJ918" s="1848"/>
      <c r="BK918" s="1848"/>
      <c r="BL918" s="1848"/>
      <c r="BM918" s="1848"/>
      <c r="BN918" s="1848"/>
      <c r="BO918" s="1848"/>
      <c r="BP918" s="1848"/>
      <c r="BQ918" s="1848"/>
      <c r="BR918" s="1848"/>
      <c r="BS918" s="1848"/>
      <c r="BT918" s="1848"/>
      <c r="BU918" s="1848"/>
      <c r="BV918" s="1848"/>
      <c r="BW918" s="1848"/>
      <c r="BX918" s="1848"/>
      <c r="BY918" s="1848"/>
      <c r="BZ918" s="1848"/>
      <c r="CA918" s="1848"/>
      <c r="CB918" s="1848"/>
      <c r="CC918" s="1848"/>
      <c r="CD918" s="1848"/>
      <c r="CE918" s="1848"/>
      <c r="CF918" s="1848"/>
      <c r="CG918" s="1848"/>
      <c r="CH918" s="1848"/>
      <c r="CJ918" s="1848"/>
      <c r="CK918" s="1848"/>
      <c r="CL918" s="1848"/>
      <c r="CM918" s="1848"/>
      <c r="CN918" s="1848"/>
      <c r="CO918" s="1848"/>
      <c r="CP918" s="1848"/>
      <c r="CQ918" s="1848"/>
    </row>
    <row r="919" spans="2:95">
      <c r="B919" s="1"/>
      <c r="C919" s="1848"/>
      <c r="D919" s="1"/>
      <c r="E919" s="1"/>
      <c r="F919" s="1848"/>
      <c r="G919" s="1"/>
      <c r="H919" s="1848"/>
      <c r="I919" s="1848"/>
      <c r="J919" s="1848"/>
      <c r="K919" s="1848"/>
      <c r="L919" s="1848"/>
      <c r="M919" s="1848"/>
      <c r="N919" s="1848"/>
      <c r="O919" s="1848"/>
      <c r="P919" s="1848"/>
      <c r="Q919" s="1848"/>
      <c r="R919" s="1848"/>
      <c r="S919" s="1848"/>
      <c r="T919" s="1848"/>
      <c r="U919" s="1848"/>
      <c r="V919" s="1848"/>
      <c r="W919" s="1848"/>
      <c r="X919" s="1848"/>
      <c r="Y919" s="1848"/>
      <c r="Z919" s="1848"/>
      <c r="AA919" s="1848"/>
      <c r="AB919" s="1848"/>
      <c r="AC919" s="1848"/>
      <c r="AD919" s="1848"/>
      <c r="AE919" s="1848"/>
      <c r="AF919" s="1848"/>
      <c r="AG919" s="1848"/>
      <c r="AH919" s="1848"/>
      <c r="AI919" s="1848"/>
      <c r="AJ919" s="1848"/>
      <c r="AK919" s="1848"/>
      <c r="AL919" s="1848"/>
      <c r="AM919" s="1848"/>
      <c r="AN919" s="1848"/>
      <c r="AO919" s="1848"/>
      <c r="AP919" s="1848"/>
      <c r="AQ919" s="1848"/>
      <c r="AR919" s="1848"/>
      <c r="AS919" s="1848"/>
      <c r="AT919" s="1848"/>
      <c r="AU919" s="1848"/>
      <c r="AV919" s="1848"/>
      <c r="AW919" s="1848"/>
      <c r="AX919" s="1848"/>
      <c r="AY919" s="1848"/>
      <c r="AZ919" s="1848"/>
      <c r="BA919" s="1848"/>
      <c r="BB919" s="1848"/>
      <c r="BC919" s="1848"/>
      <c r="BD919" s="1848"/>
      <c r="BE919" s="1848"/>
      <c r="BF919" s="1848"/>
      <c r="BG919" s="1848"/>
      <c r="BH919" s="1848"/>
      <c r="BI919" s="1848"/>
      <c r="BJ919" s="1848"/>
      <c r="BK919" s="1848"/>
      <c r="BL919" s="1848"/>
      <c r="BM919" s="1848"/>
      <c r="BN919" s="1848"/>
      <c r="BO919" s="1848"/>
      <c r="BP919" s="1848"/>
      <c r="BQ919" s="1848"/>
      <c r="BR919" s="1848"/>
      <c r="BS919" s="1848"/>
      <c r="BT919" s="1848"/>
      <c r="BU919" s="1848"/>
      <c r="BV919" s="1848"/>
      <c r="BW919" s="1848"/>
      <c r="BX919" s="1848"/>
      <c r="BY919" s="1848"/>
      <c r="BZ919" s="1848"/>
      <c r="CA919" s="1848"/>
      <c r="CB919" s="1848"/>
      <c r="CC919" s="1848"/>
      <c r="CD919" s="1848"/>
      <c r="CE919" s="1848"/>
      <c r="CF919" s="1848"/>
      <c r="CG919" s="1848"/>
      <c r="CH919" s="1848"/>
      <c r="CJ919" s="1848"/>
      <c r="CK919" s="1848"/>
      <c r="CL919" s="1848"/>
      <c r="CM919" s="1848"/>
      <c r="CN919" s="1848"/>
      <c r="CO919" s="1848"/>
      <c r="CP919" s="1848"/>
      <c r="CQ919" s="1848"/>
    </row>
    <row r="920" spans="2:95">
      <c r="B920" s="1"/>
      <c r="C920" s="1848"/>
      <c r="D920" s="1"/>
      <c r="E920" s="1"/>
      <c r="F920" s="1848"/>
      <c r="G920" s="1"/>
      <c r="H920" s="1848"/>
      <c r="I920" s="1848"/>
      <c r="J920" s="1848"/>
      <c r="K920" s="1848"/>
      <c r="L920" s="1848"/>
      <c r="M920" s="1848"/>
      <c r="N920" s="1848"/>
      <c r="O920" s="1848"/>
      <c r="P920" s="1848"/>
      <c r="Q920" s="1848"/>
      <c r="R920" s="1848"/>
      <c r="S920" s="1848"/>
      <c r="T920" s="1848"/>
      <c r="U920" s="1848"/>
      <c r="V920" s="1848"/>
      <c r="W920" s="1848"/>
      <c r="X920" s="1848"/>
      <c r="Y920" s="1848"/>
      <c r="Z920" s="1848"/>
      <c r="AA920" s="1848"/>
      <c r="AB920" s="1848"/>
      <c r="AC920" s="1848"/>
      <c r="AD920" s="1848"/>
      <c r="AE920" s="1848"/>
      <c r="AF920" s="1848"/>
      <c r="AG920" s="1848"/>
      <c r="AH920" s="1848"/>
      <c r="AI920" s="1848"/>
      <c r="AJ920" s="1848"/>
      <c r="AK920" s="1848"/>
      <c r="AL920" s="1848"/>
      <c r="AM920" s="1848"/>
      <c r="AN920" s="1848"/>
      <c r="AO920" s="1848"/>
      <c r="AP920" s="1848"/>
      <c r="AQ920" s="1848"/>
      <c r="AR920" s="1848"/>
      <c r="AS920" s="1848"/>
      <c r="AT920" s="1848"/>
      <c r="AU920" s="1848"/>
      <c r="AV920" s="1848"/>
      <c r="AW920" s="1848"/>
      <c r="AX920" s="1848"/>
      <c r="AY920" s="1848"/>
      <c r="AZ920" s="1848"/>
      <c r="BA920" s="1848"/>
      <c r="BB920" s="1848"/>
      <c r="BC920" s="1848"/>
      <c r="BD920" s="1848"/>
      <c r="BE920" s="1848"/>
      <c r="BF920" s="1848"/>
      <c r="BG920" s="1848"/>
      <c r="BH920" s="1848"/>
      <c r="BI920" s="1848"/>
      <c r="BJ920" s="1848"/>
      <c r="BK920" s="1848"/>
      <c r="BL920" s="1848"/>
      <c r="BM920" s="1848"/>
      <c r="BN920" s="1848"/>
      <c r="BO920" s="1848"/>
      <c r="BP920" s="1848"/>
      <c r="BQ920" s="1848"/>
      <c r="BR920" s="1848"/>
      <c r="BS920" s="1848"/>
      <c r="BT920" s="1848"/>
      <c r="BU920" s="1848"/>
      <c r="BV920" s="1848"/>
      <c r="BW920" s="1848"/>
      <c r="BX920" s="1848"/>
      <c r="BY920" s="1848"/>
      <c r="BZ920" s="1848"/>
      <c r="CA920" s="1848"/>
      <c r="CB920" s="1848"/>
      <c r="CC920" s="1848"/>
      <c r="CD920" s="1848"/>
      <c r="CE920" s="1848"/>
      <c r="CF920" s="1848"/>
      <c r="CG920" s="1848"/>
      <c r="CH920" s="1848"/>
      <c r="CJ920" s="1848"/>
      <c r="CK920" s="1848"/>
      <c r="CL920" s="1848"/>
      <c r="CM920" s="1848"/>
      <c r="CN920" s="1848"/>
      <c r="CO920" s="1848"/>
      <c r="CP920" s="1848"/>
      <c r="CQ920" s="1848"/>
    </row>
    <row r="921" spans="2:95">
      <c r="B921" s="1"/>
      <c r="C921" s="1848"/>
      <c r="D921" s="1"/>
      <c r="E921" s="1"/>
      <c r="F921" s="1848"/>
      <c r="G921" s="1"/>
      <c r="H921" s="1848"/>
      <c r="I921" s="1848"/>
      <c r="J921" s="1848"/>
      <c r="K921" s="1848"/>
      <c r="L921" s="1848"/>
      <c r="M921" s="1848"/>
      <c r="N921" s="1848"/>
      <c r="O921" s="1848"/>
      <c r="P921" s="1848"/>
      <c r="Q921" s="1848"/>
      <c r="R921" s="1848"/>
      <c r="S921" s="1848"/>
      <c r="T921" s="1848"/>
      <c r="U921" s="1848"/>
      <c r="V921" s="1848"/>
      <c r="W921" s="1848"/>
      <c r="X921" s="1848"/>
      <c r="Y921" s="1848"/>
      <c r="Z921" s="1848"/>
      <c r="AA921" s="1848"/>
      <c r="AB921" s="1848"/>
      <c r="AC921" s="1848"/>
      <c r="AD921" s="1848"/>
      <c r="AE921" s="1848"/>
      <c r="AF921" s="1848"/>
      <c r="AG921" s="1848"/>
      <c r="AH921" s="1848"/>
      <c r="AI921" s="1848"/>
      <c r="AJ921" s="1848"/>
      <c r="AK921" s="1848"/>
      <c r="AL921" s="1848"/>
      <c r="AM921" s="1848"/>
      <c r="AN921" s="1848"/>
      <c r="AO921" s="1848"/>
      <c r="AP921" s="1848"/>
      <c r="AQ921" s="1848"/>
      <c r="AR921" s="1848"/>
      <c r="AS921" s="1848"/>
      <c r="AT921" s="1848"/>
      <c r="AU921" s="1848"/>
      <c r="AV921" s="1848"/>
      <c r="AW921" s="1848"/>
      <c r="AX921" s="1848"/>
      <c r="AY921" s="1848"/>
      <c r="AZ921" s="1848"/>
      <c r="BA921" s="1848"/>
      <c r="BB921" s="1848"/>
      <c r="BC921" s="1848"/>
      <c r="BD921" s="1848"/>
      <c r="BE921" s="1848"/>
      <c r="BF921" s="1848"/>
      <c r="BG921" s="1848"/>
      <c r="BH921" s="1848"/>
      <c r="BI921" s="1848"/>
      <c r="BJ921" s="1848"/>
      <c r="BK921" s="1848"/>
      <c r="BL921" s="1848"/>
      <c r="BM921" s="1848"/>
      <c r="BN921" s="1848"/>
      <c r="BO921" s="1848"/>
      <c r="BP921" s="1848"/>
      <c r="BQ921" s="1848"/>
      <c r="BR921" s="1848"/>
      <c r="BS921" s="1848"/>
      <c r="BT921" s="1848"/>
      <c r="BU921" s="1848"/>
      <c r="BV921" s="1848"/>
      <c r="BW921" s="1848"/>
      <c r="BX921" s="1848"/>
      <c r="BY921" s="1848"/>
      <c r="BZ921" s="1848"/>
      <c r="CA921" s="1848"/>
      <c r="CB921" s="1848"/>
      <c r="CC921" s="1848"/>
      <c r="CD921" s="1848"/>
      <c r="CE921" s="1848"/>
      <c r="CF921" s="1848"/>
      <c r="CG921" s="1848"/>
      <c r="CH921" s="1848"/>
      <c r="CJ921" s="1848"/>
      <c r="CK921" s="1848"/>
      <c r="CL921" s="1848"/>
      <c r="CM921" s="1848"/>
      <c r="CN921" s="1848"/>
      <c r="CO921" s="1848"/>
      <c r="CP921" s="1848"/>
      <c r="CQ921" s="1848"/>
    </row>
    <row r="922" spans="2:95">
      <c r="B922" s="1"/>
      <c r="C922" s="1848"/>
      <c r="D922" s="1"/>
      <c r="E922" s="1"/>
      <c r="F922" s="1848"/>
      <c r="G922" s="1"/>
      <c r="H922" s="1848"/>
      <c r="I922" s="1848"/>
      <c r="J922" s="1848"/>
      <c r="K922" s="1848"/>
      <c r="L922" s="1848"/>
      <c r="M922" s="1848"/>
      <c r="N922" s="1848"/>
      <c r="O922" s="1848"/>
      <c r="P922" s="1848"/>
      <c r="Q922" s="1848"/>
      <c r="R922" s="1848"/>
      <c r="S922" s="1848"/>
      <c r="T922" s="1848"/>
      <c r="U922" s="1848"/>
      <c r="V922" s="1848"/>
      <c r="W922" s="1848"/>
      <c r="X922" s="1848"/>
      <c r="Y922" s="1848"/>
      <c r="Z922" s="1848"/>
      <c r="AA922" s="1848"/>
      <c r="AB922" s="1848"/>
      <c r="AC922" s="1848"/>
      <c r="AD922" s="1848"/>
      <c r="AE922" s="1848"/>
      <c r="AF922" s="1848"/>
      <c r="AG922" s="1848"/>
      <c r="AH922" s="1848"/>
      <c r="AI922" s="1848"/>
      <c r="AJ922" s="1848"/>
      <c r="AK922" s="1848"/>
      <c r="AL922" s="1848"/>
      <c r="AM922" s="1848"/>
      <c r="AN922" s="1848"/>
      <c r="AO922" s="1848"/>
      <c r="AP922" s="1848"/>
      <c r="AQ922" s="1848"/>
      <c r="AR922" s="1848"/>
      <c r="AS922" s="1848"/>
      <c r="AT922" s="1848"/>
      <c r="AU922" s="1848"/>
      <c r="AV922" s="1848"/>
      <c r="AW922" s="1848"/>
      <c r="AX922" s="1848"/>
      <c r="AY922" s="1848"/>
      <c r="AZ922" s="1848"/>
      <c r="BA922" s="1848"/>
      <c r="BB922" s="1848"/>
      <c r="BC922" s="1848"/>
      <c r="BD922" s="1848"/>
      <c r="BE922" s="1848"/>
      <c r="BF922" s="1848"/>
      <c r="BG922" s="1848"/>
      <c r="BH922" s="1848"/>
      <c r="BI922" s="1848"/>
      <c r="BJ922" s="1848"/>
      <c r="BK922" s="1848"/>
      <c r="BL922" s="1848"/>
      <c r="BM922" s="1848"/>
      <c r="BN922" s="1848"/>
      <c r="BO922" s="1848"/>
      <c r="BP922" s="1848"/>
      <c r="BQ922" s="1848"/>
      <c r="BR922" s="1848"/>
      <c r="BS922" s="1848"/>
      <c r="BT922" s="1848"/>
      <c r="BU922" s="1848"/>
      <c r="BV922" s="1848"/>
      <c r="BW922" s="1848"/>
      <c r="BX922" s="1848"/>
      <c r="BY922" s="1848"/>
      <c r="BZ922" s="1848"/>
      <c r="CA922" s="1848"/>
      <c r="CB922" s="1848"/>
      <c r="CC922" s="1848"/>
      <c r="CD922" s="1848"/>
      <c r="CE922" s="1848"/>
      <c r="CF922" s="1848"/>
      <c r="CG922" s="1848"/>
      <c r="CH922" s="1848"/>
      <c r="CJ922" s="1848"/>
      <c r="CK922" s="1848"/>
      <c r="CL922" s="1848"/>
      <c r="CM922" s="1848"/>
      <c r="CN922" s="1848"/>
      <c r="CO922" s="1848"/>
      <c r="CP922" s="1848"/>
      <c r="CQ922" s="1848"/>
    </row>
    <row r="923" spans="2:95">
      <c r="B923" s="1"/>
      <c r="C923" s="1848"/>
      <c r="D923" s="1"/>
      <c r="E923" s="1"/>
      <c r="F923" s="1848"/>
      <c r="G923" s="1"/>
      <c r="H923" s="1848"/>
      <c r="I923" s="1848"/>
      <c r="J923" s="1848"/>
      <c r="K923" s="1848"/>
      <c r="L923" s="1848"/>
      <c r="M923" s="1848"/>
      <c r="N923" s="1848"/>
      <c r="O923" s="1848"/>
      <c r="P923" s="1848"/>
      <c r="Q923" s="1848"/>
      <c r="R923" s="1848"/>
      <c r="S923" s="1848"/>
      <c r="T923" s="1848"/>
      <c r="U923" s="1848"/>
      <c r="V923" s="1848"/>
      <c r="W923" s="1848"/>
      <c r="X923" s="1848"/>
      <c r="Y923" s="1848"/>
      <c r="Z923" s="1848"/>
      <c r="AA923" s="1848"/>
      <c r="AB923" s="1848"/>
      <c r="AC923" s="1848"/>
      <c r="AD923" s="1848"/>
      <c r="AE923" s="1848"/>
      <c r="AF923" s="1848"/>
      <c r="AG923" s="1848"/>
      <c r="AH923" s="1848"/>
      <c r="AI923" s="1848"/>
      <c r="AJ923" s="1848"/>
      <c r="AK923" s="1848"/>
      <c r="AL923" s="1848"/>
      <c r="AM923" s="1848"/>
      <c r="AN923" s="1848"/>
      <c r="AO923" s="1848"/>
      <c r="AP923" s="1848"/>
      <c r="AQ923" s="1848"/>
      <c r="AR923" s="1848"/>
      <c r="AS923" s="1848"/>
      <c r="AT923" s="1848"/>
      <c r="AU923" s="1848"/>
      <c r="AV923" s="1848"/>
      <c r="AW923" s="1848"/>
      <c r="AX923" s="1848"/>
      <c r="AY923" s="1848"/>
      <c r="AZ923" s="1848"/>
      <c r="BA923" s="1848"/>
      <c r="BB923" s="1848"/>
      <c r="BC923" s="1848"/>
      <c r="BD923" s="1848"/>
      <c r="BE923" s="1848"/>
      <c r="BF923" s="1848"/>
      <c r="BG923" s="1848"/>
      <c r="BH923" s="1848"/>
      <c r="BI923" s="1848"/>
      <c r="BJ923" s="1848"/>
      <c r="BK923" s="1848"/>
      <c r="BL923" s="1848"/>
      <c r="BM923" s="1848"/>
      <c r="BN923" s="1848"/>
      <c r="BO923" s="1848"/>
      <c r="BP923" s="1848"/>
      <c r="BQ923" s="1848"/>
      <c r="BR923" s="1848"/>
      <c r="BS923" s="1848"/>
      <c r="BT923" s="1848"/>
      <c r="BU923" s="1848"/>
      <c r="BV923" s="1848"/>
      <c r="BW923" s="1848"/>
      <c r="BX923" s="1848"/>
      <c r="BY923" s="1848"/>
      <c r="BZ923" s="1848"/>
      <c r="CA923" s="1848"/>
      <c r="CB923" s="1848"/>
      <c r="CC923" s="1848"/>
      <c r="CD923" s="1848"/>
      <c r="CE923" s="1848"/>
      <c r="CF923" s="1848"/>
      <c r="CG923" s="1848"/>
      <c r="CH923" s="1848"/>
      <c r="CJ923" s="1848"/>
      <c r="CK923" s="1848"/>
      <c r="CL923" s="1848"/>
      <c r="CM923" s="1848"/>
      <c r="CN923" s="1848"/>
      <c r="CO923" s="1848"/>
      <c r="CP923" s="1848"/>
      <c r="CQ923" s="1848"/>
    </row>
    <row r="924" spans="2:95">
      <c r="B924" s="1"/>
      <c r="C924" s="1848"/>
      <c r="D924" s="1"/>
      <c r="E924" s="1"/>
      <c r="F924" s="1848"/>
      <c r="G924" s="1"/>
      <c r="H924" s="1848"/>
      <c r="I924" s="1848"/>
      <c r="J924" s="1848"/>
      <c r="K924" s="1848"/>
      <c r="L924" s="1848"/>
      <c r="M924" s="1848"/>
      <c r="N924" s="1848"/>
      <c r="O924" s="1848"/>
      <c r="P924" s="1848"/>
      <c r="Q924" s="1848"/>
      <c r="R924" s="1848"/>
      <c r="S924" s="1848"/>
      <c r="T924" s="1848"/>
      <c r="U924" s="1848"/>
      <c r="V924" s="1848"/>
      <c r="W924" s="1848"/>
      <c r="X924" s="1848"/>
      <c r="Y924" s="1848"/>
      <c r="Z924" s="1848"/>
      <c r="AA924" s="1848"/>
      <c r="AB924" s="1848"/>
      <c r="AC924" s="1848"/>
      <c r="AD924" s="1848"/>
      <c r="AE924" s="1848"/>
      <c r="AF924" s="1848"/>
      <c r="AG924" s="1848"/>
      <c r="AH924" s="1848"/>
      <c r="AI924" s="1848"/>
      <c r="AJ924" s="1848"/>
      <c r="AK924" s="1848"/>
      <c r="AL924" s="1848"/>
      <c r="AM924" s="1848"/>
      <c r="AN924" s="1848"/>
      <c r="AO924" s="1848"/>
      <c r="AP924" s="1848"/>
      <c r="AQ924" s="1848"/>
      <c r="AR924" s="1848"/>
      <c r="AS924" s="1848"/>
      <c r="AT924" s="1848"/>
      <c r="AU924" s="1848"/>
      <c r="AV924" s="1848"/>
      <c r="AW924" s="1848"/>
      <c r="AX924" s="1848"/>
      <c r="AY924" s="1848"/>
      <c r="AZ924" s="1848"/>
      <c r="BA924" s="1848"/>
      <c r="BB924" s="1848"/>
      <c r="BC924" s="1848"/>
      <c r="BD924" s="1848"/>
      <c r="BE924" s="1848"/>
      <c r="BF924" s="1848"/>
      <c r="BG924" s="1848"/>
      <c r="BH924" s="1848"/>
      <c r="BI924" s="1848"/>
      <c r="BJ924" s="1848"/>
      <c r="BK924" s="1848"/>
      <c r="BL924" s="1848"/>
      <c r="BM924" s="1848"/>
      <c r="BN924" s="1848"/>
      <c r="BO924" s="1848"/>
      <c r="BP924" s="1848"/>
      <c r="BQ924" s="1848"/>
      <c r="BR924" s="1848"/>
      <c r="BS924" s="1848"/>
      <c r="BT924" s="1848"/>
      <c r="BU924" s="1848"/>
      <c r="BV924" s="1848"/>
      <c r="BW924" s="1848"/>
      <c r="BX924" s="1848"/>
      <c r="BY924" s="1848"/>
      <c r="BZ924" s="1848"/>
      <c r="CA924" s="1848"/>
      <c r="CB924" s="1848"/>
      <c r="CC924" s="1848"/>
      <c r="CD924" s="1848"/>
      <c r="CE924" s="1848"/>
      <c r="CF924" s="1848"/>
      <c r="CG924" s="1848"/>
      <c r="CH924" s="1848"/>
      <c r="CJ924" s="1848"/>
      <c r="CK924" s="1848"/>
      <c r="CL924" s="1848"/>
      <c r="CM924" s="1848"/>
      <c r="CN924" s="1848"/>
      <c r="CO924" s="1848"/>
      <c r="CP924" s="1848"/>
      <c r="CQ924" s="1848"/>
    </row>
    <row r="925" spans="2:95">
      <c r="B925" s="1"/>
      <c r="C925" s="1848"/>
      <c r="D925" s="1"/>
      <c r="E925" s="1"/>
      <c r="F925" s="1848"/>
      <c r="G925" s="1"/>
      <c r="H925" s="1848"/>
      <c r="I925" s="1848"/>
      <c r="J925" s="1848"/>
      <c r="K925" s="1848"/>
      <c r="L925" s="1848"/>
      <c r="M925" s="1848"/>
      <c r="N925" s="1848"/>
      <c r="O925" s="1848"/>
      <c r="P925" s="1848"/>
      <c r="Q925" s="1848"/>
      <c r="R925" s="1848"/>
      <c r="S925" s="1848"/>
      <c r="T925" s="1848"/>
      <c r="U925" s="1848"/>
      <c r="V925" s="1848"/>
      <c r="W925" s="1848"/>
      <c r="X925" s="1848"/>
      <c r="Y925" s="1848"/>
      <c r="Z925" s="1848"/>
      <c r="AA925" s="1848"/>
      <c r="AB925" s="1848"/>
      <c r="AC925" s="1848"/>
      <c r="AD925" s="1848"/>
      <c r="AE925" s="1848"/>
      <c r="AF925" s="1848"/>
      <c r="AG925" s="1848"/>
      <c r="AH925" s="1848"/>
      <c r="AI925" s="1848"/>
      <c r="AJ925" s="1848"/>
      <c r="AK925" s="1848"/>
      <c r="AL925" s="1848"/>
      <c r="AM925" s="1848"/>
      <c r="AN925" s="1848"/>
      <c r="AO925" s="1848"/>
      <c r="AP925" s="1848"/>
      <c r="AQ925" s="1848"/>
      <c r="AR925" s="1848"/>
      <c r="AS925" s="1848"/>
      <c r="AT925" s="1848"/>
      <c r="AU925" s="1848"/>
      <c r="AV925" s="1848"/>
      <c r="AW925" s="1848"/>
      <c r="AX925" s="1848"/>
      <c r="AY925" s="1848"/>
      <c r="AZ925" s="1848"/>
      <c r="BA925" s="1848"/>
      <c r="BB925" s="1848"/>
      <c r="BC925" s="1848"/>
      <c r="BD925" s="1848"/>
      <c r="BE925" s="1848"/>
      <c r="BF925" s="1848"/>
      <c r="BG925" s="1848"/>
      <c r="BH925" s="1848"/>
      <c r="BI925" s="1848"/>
      <c r="BJ925" s="1848"/>
      <c r="BK925" s="1848"/>
      <c r="BL925" s="1848"/>
      <c r="BM925" s="1848"/>
      <c r="BN925" s="1848"/>
      <c r="BO925" s="1848"/>
      <c r="BP925" s="1848"/>
      <c r="BQ925" s="1848"/>
      <c r="BR925" s="1848"/>
      <c r="BS925" s="1848"/>
      <c r="BT925" s="1848"/>
      <c r="BU925" s="1848"/>
      <c r="BV925" s="1848"/>
      <c r="BW925" s="1848"/>
      <c r="BX925" s="1848"/>
      <c r="BY925" s="1848"/>
      <c r="BZ925" s="1848"/>
      <c r="CA925" s="1848"/>
      <c r="CB925" s="1848"/>
      <c r="CC925" s="1848"/>
      <c r="CD925" s="1848"/>
      <c r="CE925" s="1848"/>
      <c r="CF925" s="1848"/>
      <c r="CG925" s="1848"/>
      <c r="CH925" s="1848"/>
      <c r="CJ925" s="1848"/>
      <c r="CK925" s="1848"/>
      <c r="CL925" s="1848"/>
      <c r="CM925" s="1848"/>
      <c r="CN925" s="1848"/>
      <c r="CO925" s="1848"/>
      <c r="CP925" s="1848"/>
      <c r="CQ925" s="1848"/>
    </row>
    <row r="926" spans="2:95">
      <c r="B926" s="1"/>
      <c r="C926" s="1848"/>
      <c r="D926" s="1"/>
      <c r="E926" s="1"/>
      <c r="F926" s="1848"/>
      <c r="G926" s="1"/>
      <c r="H926" s="1848"/>
      <c r="I926" s="1848"/>
      <c r="J926" s="1848"/>
      <c r="K926" s="1848"/>
      <c r="L926" s="1848"/>
      <c r="M926" s="1848"/>
      <c r="N926" s="1848"/>
      <c r="O926" s="1848"/>
      <c r="P926" s="1848"/>
      <c r="Q926" s="1848"/>
      <c r="R926" s="1848"/>
      <c r="S926" s="1848"/>
      <c r="T926" s="1848"/>
      <c r="U926" s="1848"/>
      <c r="V926" s="1848"/>
      <c r="W926" s="1848"/>
      <c r="X926" s="1848"/>
      <c r="Y926" s="1848"/>
      <c r="Z926" s="1848"/>
      <c r="AA926" s="1848"/>
      <c r="AB926" s="1848"/>
      <c r="AC926" s="1848"/>
      <c r="AD926" s="1848"/>
      <c r="AE926" s="1848"/>
      <c r="AF926" s="1848"/>
      <c r="AG926" s="1848"/>
      <c r="AH926" s="1848"/>
      <c r="AI926" s="1848"/>
      <c r="AJ926" s="1848"/>
      <c r="AK926" s="1848"/>
      <c r="AL926" s="1848"/>
      <c r="AM926" s="1848"/>
      <c r="AN926" s="1848"/>
      <c r="AO926" s="1848"/>
      <c r="AP926" s="1848"/>
      <c r="AQ926" s="1848"/>
      <c r="AR926" s="1848"/>
      <c r="AS926" s="1848"/>
      <c r="AT926" s="1848"/>
      <c r="AU926" s="1848"/>
      <c r="AV926" s="1848"/>
      <c r="AW926" s="1848"/>
      <c r="AX926" s="1848"/>
      <c r="AY926" s="1848"/>
      <c r="AZ926" s="1848"/>
      <c r="BA926" s="1848"/>
      <c r="BB926" s="1848"/>
      <c r="BC926" s="1848"/>
      <c r="BD926" s="1848"/>
      <c r="BE926" s="1848"/>
      <c r="BF926" s="1848"/>
      <c r="BG926" s="1848"/>
      <c r="BH926" s="1848"/>
      <c r="BI926" s="1848"/>
      <c r="BJ926" s="1848"/>
      <c r="BK926" s="1848"/>
      <c r="BL926" s="1848"/>
      <c r="BM926" s="1848"/>
      <c r="BN926" s="1848"/>
      <c r="BO926" s="1848"/>
      <c r="BP926" s="1848"/>
      <c r="BQ926" s="1848"/>
      <c r="BR926" s="1848"/>
      <c r="BS926" s="1848"/>
      <c r="BT926" s="1848"/>
      <c r="BU926" s="1848"/>
      <c r="BV926" s="1848"/>
      <c r="BW926" s="1848"/>
      <c r="BX926" s="1848"/>
      <c r="BY926" s="1848"/>
      <c r="BZ926" s="1848"/>
      <c r="CA926" s="1848"/>
      <c r="CB926" s="1848"/>
      <c r="CC926" s="1848"/>
      <c r="CD926" s="1848"/>
      <c r="CE926" s="1848"/>
      <c r="CF926" s="1848"/>
      <c r="CG926" s="1848"/>
      <c r="CH926" s="1848"/>
      <c r="CJ926" s="1848"/>
      <c r="CK926" s="1848"/>
      <c r="CL926" s="1848"/>
      <c r="CM926" s="1848"/>
      <c r="CN926" s="1848"/>
      <c r="CO926" s="1848"/>
      <c r="CP926" s="1848"/>
      <c r="CQ926" s="1848"/>
    </row>
    <row r="927" spans="2:95">
      <c r="B927" s="1"/>
      <c r="C927" s="1848"/>
      <c r="D927" s="1"/>
      <c r="E927" s="1"/>
      <c r="F927" s="1848"/>
      <c r="G927" s="1"/>
      <c r="H927" s="1848"/>
      <c r="I927" s="1848"/>
      <c r="J927" s="1848"/>
      <c r="K927" s="1848"/>
      <c r="L927" s="1848"/>
      <c r="M927" s="1848"/>
      <c r="N927" s="1848"/>
      <c r="O927" s="1848"/>
      <c r="P927" s="1848"/>
      <c r="Q927" s="1848"/>
      <c r="R927" s="1848"/>
      <c r="S927" s="1848"/>
      <c r="T927" s="1848"/>
      <c r="U927" s="1848"/>
      <c r="V927" s="1848"/>
      <c r="W927" s="1848"/>
      <c r="X927" s="1848"/>
      <c r="Y927" s="1848"/>
      <c r="Z927" s="1848"/>
      <c r="AA927" s="1848"/>
      <c r="AB927" s="1848"/>
      <c r="AC927" s="1848"/>
      <c r="AD927" s="1848"/>
      <c r="AE927" s="1848"/>
      <c r="AF927" s="1848"/>
      <c r="AG927" s="1848"/>
      <c r="AH927" s="1848"/>
      <c r="AI927" s="1848"/>
      <c r="AJ927" s="1848"/>
      <c r="AK927" s="1848"/>
      <c r="AL927" s="1848"/>
      <c r="AM927" s="1848"/>
      <c r="AN927" s="1848"/>
      <c r="AO927" s="1848"/>
      <c r="AP927" s="1848"/>
      <c r="AQ927" s="1848"/>
      <c r="AR927" s="1848"/>
      <c r="AS927" s="1848"/>
      <c r="AT927" s="1848"/>
      <c r="AU927" s="1848"/>
      <c r="AV927" s="1848"/>
      <c r="AW927" s="1848"/>
      <c r="AX927" s="1848"/>
      <c r="AY927" s="1848"/>
      <c r="AZ927" s="1848"/>
      <c r="BA927" s="1848"/>
      <c r="BB927" s="1848"/>
      <c r="BC927" s="1848"/>
      <c r="BD927" s="1848"/>
      <c r="BE927" s="1848"/>
      <c r="BF927" s="1848"/>
      <c r="BG927" s="1848"/>
      <c r="BH927" s="1848"/>
      <c r="BI927" s="1848"/>
      <c r="BJ927" s="1848"/>
      <c r="BK927" s="1848"/>
      <c r="BL927" s="1848"/>
      <c r="BM927" s="1848"/>
      <c r="BN927" s="1848"/>
      <c r="BO927" s="1848"/>
      <c r="BP927" s="1848"/>
      <c r="BQ927" s="1848"/>
      <c r="BR927" s="1848"/>
      <c r="BS927" s="1848"/>
      <c r="BT927" s="1848"/>
      <c r="BU927" s="1848"/>
      <c r="BV927" s="1848"/>
      <c r="BW927" s="1848"/>
      <c r="BX927" s="1848"/>
      <c r="BY927" s="1848"/>
      <c r="BZ927" s="1848"/>
      <c r="CA927" s="1848"/>
      <c r="CB927" s="1848"/>
      <c r="CC927" s="1848"/>
      <c r="CD927" s="1848"/>
      <c r="CE927" s="1848"/>
      <c r="CF927" s="1848"/>
      <c r="CG927" s="1848"/>
      <c r="CH927" s="1848"/>
      <c r="CJ927" s="1848"/>
      <c r="CK927" s="1848"/>
      <c r="CL927" s="1848"/>
      <c r="CM927" s="1848"/>
      <c r="CN927" s="1848"/>
      <c r="CO927" s="1848"/>
      <c r="CP927" s="1848"/>
      <c r="CQ927" s="1848"/>
    </row>
    <row r="928" spans="2:95">
      <c r="B928" s="1"/>
      <c r="C928" s="1848"/>
      <c r="D928" s="1"/>
      <c r="E928" s="1"/>
      <c r="F928" s="1848"/>
      <c r="G928" s="1"/>
      <c r="H928" s="1848"/>
      <c r="I928" s="1848"/>
      <c r="J928" s="1848"/>
      <c r="K928" s="1848"/>
      <c r="L928" s="1848"/>
      <c r="M928" s="1848"/>
      <c r="N928" s="1848"/>
      <c r="O928" s="1848"/>
      <c r="P928" s="1848"/>
      <c r="Q928" s="1848"/>
      <c r="R928" s="1848"/>
      <c r="S928" s="1848"/>
      <c r="T928" s="1848"/>
      <c r="U928" s="1848"/>
      <c r="V928" s="1848"/>
      <c r="W928" s="1848"/>
      <c r="X928" s="1848"/>
      <c r="Y928" s="1848"/>
      <c r="Z928" s="1848"/>
      <c r="AA928" s="1848"/>
      <c r="AB928" s="1848"/>
      <c r="AC928" s="1848"/>
      <c r="AD928" s="1848"/>
      <c r="AE928" s="1848"/>
      <c r="AF928" s="1848"/>
      <c r="AG928" s="1848"/>
      <c r="AH928" s="1848"/>
      <c r="AI928" s="1848"/>
      <c r="AJ928" s="1848"/>
      <c r="AK928" s="1848"/>
      <c r="AL928" s="1848"/>
      <c r="AM928" s="1848"/>
      <c r="AN928" s="1848"/>
      <c r="AO928" s="1848"/>
      <c r="AP928" s="1848"/>
      <c r="AQ928" s="1848"/>
      <c r="AR928" s="1848"/>
      <c r="AS928" s="1848"/>
      <c r="AT928" s="1848"/>
      <c r="AU928" s="1848"/>
      <c r="AV928" s="1848"/>
      <c r="AW928" s="1848"/>
      <c r="AX928" s="1848"/>
      <c r="AY928" s="1848"/>
      <c r="AZ928" s="1848"/>
      <c r="BA928" s="1848"/>
      <c r="BB928" s="1848"/>
      <c r="BC928" s="1848"/>
      <c r="BD928" s="1848"/>
      <c r="BE928" s="1848"/>
      <c r="BF928" s="1848"/>
      <c r="BG928" s="1848"/>
      <c r="BH928" s="1848"/>
      <c r="BI928" s="1848"/>
      <c r="BJ928" s="1848"/>
      <c r="BK928" s="1848"/>
      <c r="BL928" s="1848"/>
      <c r="BM928" s="1848"/>
      <c r="BN928" s="1848"/>
      <c r="BO928" s="1848"/>
      <c r="BP928" s="1848"/>
      <c r="BQ928" s="1848"/>
      <c r="BR928" s="1848"/>
      <c r="BS928" s="1848"/>
      <c r="BT928" s="1848"/>
      <c r="BU928" s="1848"/>
      <c r="BV928" s="1848"/>
      <c r="BW928" s="1848"/>
      <c r="BX928" s="1848"/>
      <c r="BY928" s="1848"/>
      <c r="BZ928" s="1848"/>
      <c r="CA928" s="1848"/>
      <c r="CB928" s="1848"/>
      <c r="CC928" s="1848"/>
      <c r="CD928" s="1848"/>
      <c r="CE928" s="1848"/>
      <c r="CF928" s="1848"/>
      <c r="CG928" s="1848"/>
      <c r="CH928" s="1848"/>
      <c r="CJ928" s="1848"/>
      <c r="CK928" s="1848"/>
      <c r="CL928" s="1848"/>
      <c r="CM928" s="1848"/>
      <c r="CN928" s="1848"/>
      <c r="CO928" s="1848"/>
      <c r="CP928" s="1848"/>
      <c r="CQ928" s="1848"/>
    </row>
    <row r="929" spans="2:95">
      <c r="B929" s="1"/>
      <c r="C929" s="1848"/>
      <c r="D929" s="1"/>
      <c r="E929" s="1"/>
      <c r="F929" s="1848"/>
      <c r="G929" s="1"/>
      <c r="H929" s="1848"/>
      <c r="I929" s="1848"/>
      <c r="J929" s="1848"/>
      <c r="K929" s="1848"/>
      <c r="L929" s="1848"/>
      <c r="M929" s="1848"/>
      <c r="N929" s="1848"/>
      <c r="O929" s="1848"/>
      <c r="P929" s="1848"/>
      <c r="Q929" s="1848"/>
      <c r="R929" s="1848"/>
      <c r="S929" s="1848"/>
      <c r="T929" s="1848"/>
      <c r="U929" s="1848"/>
      <c r="V929" s="1848"/>
      <c r="W929" s="1848"/>
      <c r="X929" s="1848"/>
      <c r="Y929" s="1848"/>
      <c r="Z929" s="1848"/>
      <c r="AA929" s="1848"/>
      <c r="AB929" s="1848"/>
      <c r="AC929" s="1848"/>
      <c r="AD929" s="1848"/>
      <c r="AE929" s="1848"/>
      <c r="AF929" s="1848"/>
      <c r="AG929" s="1848"/>
      <c r="AH929" s="1848"/>
      <c r="AI929" s="1848"/>
      <c r="AJ929" s="1848"/>
      <c r="AK929" s="1848"/>
      <c r="AL929" s="1848"/>
      <c r="AM929" s="1848"/>
      <c r="AN929" s="1848"/>
      <c r="AO929" s="1848"/>
      <c r="AP929" s="1848"/>
      <c r="AQ929" s="1848"/>
      <c r="AR929" s="1848"/>
      <c r="AS929" s="1848"/>
      <c r="AT929" s="1848"/>
      <c r="AU929" s="1848"/>
      <c r="AV929" s="1848"/>
      <c r="AW929" s="1848"/>
      <c r="AX929" s="1848"/>
      <c r="AY929" s="1848"/>
      <c r="AZ929" s="1848"/>
      <c r="BA929" s="1848"/>
      <c r="BB929" s="1848"/>
      <c r="BC929" s="1848"/>
      <c r="BD929" s="1848"/>
      <c r="BE929" s="1848"/>
      <c r="BF929" s="1848"/>
      <c r="BG929" s="1848"/>
      <c r="BH929" s="1848"/>
      <c r="BI929" s="1848"/>
      <c r="BJ929" s="1848"/>
      <c r="BK929" s="1848"/>
      <c r="BL929" s="1848"/>
      <c r="BM929" s="1848"/>
      <c r="BN929" s="1848"/>
      <c r="BO929" s="1848"/>
      <c r="BP929" s="1848"/>
      <c r="BQ929" s="1848"/>
      <c r="BR929" s="1848"/>
      <c r="BS929" s="1848"/>
      <c r="BT929" s="1848"/>
      <c r="BU929" s="1848"/>
      <c r="BV929" s="1848"/>
      <c r="BW929" s="1848"/>
      <c r="BX929" s="1848"/>
      <c r="BY929" s="1848"/>
      <c r="BZ929" s="1848"/>
      <c r="CA929" s="1848"/>
      <c r="CB929" s="1848"/>
      <c r="CC929" s="1848"/>
      <c r="CD929" s="1848"/>
      <c r="CE929" s="1848"/>
      <c r="CF929" s="1848"/>
      <c r="CG929" s="1848"/>
      <c r="CH929" s="1848"/>
      <c r="CJ929" s="1848"/>
      <c r="CK929" s="1848"/>
      <c r="CL929" s="1848"/>
      <c r="CM929" s="1848"/>
      <c r="CN929" s="1848"/>
      <c r="CO929" s="1848"/>
      <c r="CP929" s="1848"/>
      <c r="CQ929" s="1848"/>
    </row>
    <row r="930" spans="2:95">
      <c r="B930" s="1"/>
      <c r="C930" s="1848"/>
      <c r="D930" s="1"/>
      <c r="E930" s="1"/>
      <c r="F930" s="1848"/>
      <c r="G930" s="1"/>
      <c r="H930" s="1848"/>
      <c r="I930" s="1848"/>
      <c r="J930" s="1848"/>
      <c r="K930" s="1848"/>
      <c r="L930" s="1848"/>
      <c r="M930" s="1848"/>
      <c r="N930" s="1848"/>
      <c r="O930" s="1848"/>
      <c r="P930" s="1848"/>
      <c r="Q930" s="1848"/>
      <c r="R930" s="1848"/>
      <c r="S930" s="1848"/>
      <c r="T930" s="1848"/>
      <c r="U930" s="1848"/>
      <c r="V930" s="1848"/>
      <c r="W930" s="1848"/>
      <c r="X930" s="1848"/>
      <c r="Y930" s="1848"/>
      <c r="Z930" s="1848"/>
      <c r="AA930" s="1848"/>
      <c r="AB930" s="1848"/>
      <c r="AC930" s="1848"/>
      <c r="AD930" s="1848"/>
      <c r="AE930" s="1848"/>
      <c r="AF930" s="1848"/>
      <c r="AG930" s="1848"/>
      <c r="AH930" s="1848"/>
      <c r="AI930" s="1848"/>
      <c r="AJ930" s="1848"/>
      <c r="AK930" s="1848"/>
      <c r="AL930" s="1848"/>
      <c r="AM930" s="1848"/>
      <c r="AN930" s="1848"/>
      <c r="AO930" s="1848"/>
      <c r="AP930" s="1848"/>
      <c r="AQ930" s="1848"/>
      <c r="AR930" s="1848"/>
      <c r="AS930" s="1848"/>
      <c r="AT930" s="1848"/>
      <c r="AU930" s="1848"/>
      <c r="AV930" s="1848"/>
      <c r="AW930" s="1848"/>
      <c r="AX930" s="1848"/>
      <c r="AY930" s="1848"/>
      <c r="AZ930" s="1848"/>
      <c r="BA930" s="1848"/>
      <c r="BB930" s="1848"/>
      <c r="BC930" s="1848"/>
      <c r="BD930" s="1848"/>
      <c r="BE930" s="1848"/>
      <c r="BF930" s="1848"/>
      <c r="BG930" s="1848"/>
      <c r="BH930" s="1848"/>
      <c r="BI930" s="1848"/>
      <c r="BJ930" s="1848"/>
      <c r="BK930" s="1848"/>
      <c r="BL930" s="1848"/>
      <c r="BM930" s="1848"/>
      <c r="BN930" s="1848"/>
      <c r="BO930" s="1848"/>
      <c r="BP930" s="1848"/>
      <c r="BQ930" s="1848"/>
      <c r="BR930" s="1848"/>
      <c r="BS930" s="1848"/>
      <c r="BT930" s="1848"/>
      <c r="BU930" s="1848"/>
      <c r="BV930" s="1848"/>
      <c r="BW930" s="1848"/>
      <c r="BX930" s="1848"/>
      <c r="BY930" s="1848"/>
      <c r="BZ930" s="1848"/>
      <c r="CA930" s="1848"/>
      <c r="CB930" s="1848"/>
      <c r="CC930" s="1848"/>
      <c r="CD930" s="1848"/>
      <c r="CE930" s="1848"/>
      <c r="CF930" s="1848"/>
      <c r="CG930" s="1848"/>
      <c r="CH930" s="1848"/>
      <c r="CJ930" s="1848"/>
      <c r="CK930" s="1848"/>
      <c r="CL930" s="1848"/>
      <c r="CM930" s="1848"/>
      <c r="CN930" s="1848"/>
      <c r="CO930" s="1848"/>
      <c r="CP930" s="1848"/>
      <c r="CQ930" s="1848"/>
    </row>
    <row r="931" spans="2:95">
      <c r="B931" s="1"/>
      <c r="C931" s="1848"/>
      <c r="D931" s="1"/>
      <c r="E931" s="1"/>
      <c r="F931" s="1848"/>
      <c r="G931" s="1"/>
      <c r="H931" s="1848"/>
      <c r="I931" s="1848"/>
      <c r="J931" s="1848"/>
      <c r="K931" s="1848"/>
      <c r="L931" s="1848"/>
      <c r="M931" s="1848"/>
      <c r="N931" s="1848"/>
      <c r="O931" s="1848"/>
      <c r="P931" s="1848"/>
      <c r="Q931" s="1848"/>
      <c r="R931" s="1848"/>
      <c r="S931" s="1848"/>
      <c r="T931" s="1848"/>
      <c r="U931" s="1848"/>
      <c r="V931" s="1848"/>
      <c r="W931" s="1848"/>
      <c r="X931" s="1848"/>
      <c r="Y931" s="1848"/>
      <c r="Z931" s="1848"/>
      <c r="AA931" s="1848"/>
      <c r="AB931" s="1848"/>
      <c r="AC931" s="1848"/>
      <c r="AD931" s="1848"/>
      <c r="AE931" s="1848"/>
      <c r="AF931" s="1848"/>
      <c r="AG931" s="1848"/>
      <c r="AH931" s="1848"/>
      <c r="AI931" s="1848"/>
      <c r="AJ931" s="1848"/>
      <c r="AK931" s="1848"/>
      <c r="AL931" s="1848"/>
      <c r="AM931" s="1848"/>
      <c r="AN931" s="1848"/>
      <c r="AO931" s="1848"/>
      <c r="AP931" s="1848"/>
      <c r="AQ931" s="1848"/>
      <c r="AR931" s="1848"/>
      <c r="AS931" s="1848"/>
      <c r="AT931" s="1848"/>
      <c r="AU931" s="1848"/>
      <c r="AV931" s="1848"/>
      <c r="AW931" s="1848"/>
      <c r="AX931" s="1848"/>
      <c r="AY931" s="1848"/>
      <c r="AZ931" s="1848"/>
      <c r="BA931" s="1848"/>
      <c r="BB931" s="1848"/>
      <c r="BC931" s="1848"/>
      <c r="BD931" s="1848"/>
      <c r="BE931" s="1848"/>
      <c r="BF931" s="1848"/>
      <c r="BG931" s="1848"/>
      <c r="BH931" s="1848"/>
      <c r="BI931" s="1848"/>
      <c r="BJ931" s="1848"/>
      <c r="BK931" s="1848"/>
      <c r="BL931" s="1848"/>
      <c r="BM931" s="1848"/>
      <c r="BN931" s="1848"/>
      <c r="BO931" s="1848"/>
      <c r="BP931" s="1848"/>
      <c r="BQ931" s="1848"/>
      <c r="BR931" s="1848"/>
      <c r="BS931" s="1848"/>
      <c r="BT931" s="1848"/>
      <c r="BU931" s="1848"/>
      <c r="BV931" s="1848"/>
      <c r="BW931" s="1848"/>
      <c r="BX931" s="1848"/>
      <c r="BY931" s="1848"/>
      <c r="BZ931" s="1848"/>
      <c r="CA931" s="1848"/>
      <c r="CB931" s="1848"/>
      <c r="CC931" s="1848"/>
      <c r="CD931" s="1848"/>
      <c r="CE931" s="1848"/>
      <c r="CF931" s="1848"/>
      <c r="CG931" s="1848"/>
      <c r="CH931" s="1848"/>
      <c r="CJ931" s="1848"/>
      <c r="CK931" s="1848"/>
      <c r="CL931" s="1848"/>
      <c r="CM931" s="1848"/>
      <c r="CN931" s="1848"/>
      <c r="CO931" s="1848"/>
      <c r="CP931" s="1848"/>
      <c r="CQ931" s="1848"/>
    </row>
    <row r="932" spans="2:95">
      <c r="B932" s="1"/>
      <c r="C932" s="1848"/>
      <c r="D932" s="1"/>
      <c r="E932" s="1"/>
      <c r="F932" s="1848"/>
      <c r="G932" s="1"/>
      <c r="H932" s="1848"/>
      <c r="I932" s="1848"/>
      <c r="J932" s="1848"/>
      <c r="K932" s="1848"/>
      <c r="L932" s="1848"/>
      <c r="M932" s="1848"/>
      <c r="N932" s="1848"/>
      <c r="O932" s="1848"/>
      <c r="P932" s="1848"/>
      <c r="Q932" s="1848"/>
      <c r="R932" s="1848"/>
      <c r="S932" s="1848"/>
      <c r="T932" s="1848"/>
      <c r="U932" s="1848"/>
      <c r="V932" s="1848"/>
      <c r="W932" s="1848"/>
      <c r="X932" s="1848"/>
      <c r="Y932" s="1848"/>
      <c r="Z932" s="1848"/>
      <c r="AA932" s="1848"/>
      <c r="AB932" s="1848"/>
      <c r="AC932" s="1848"/>
      <c r="AD932" s="1848"/>
      <c r="AE932" s="1848"/>
      <c r="AF932" s="1848"/>
      <c r="AG932" s="1848"/>
      <c r="AH932" s="1848"/>
      <c r="AI932" s="1848"/>
      <c r="AJ932" s="1848"/>
      <c r="AK932" s="1848"/>
      <c r="AL932" s="1848"/>
      <c r="AM932" s="1848"/>
      <c r="AN932" s="1848"/>
      <c r="AO932" s="1848"/>
      <c r="AP932" s="1848"/>
      <c r="AQ932" s="1848"/>
      <c r="AR932" s="1848"/>
      <c r="AS932" s="1848"/>
      <c r="AT932" s="1848"/>
      <c r="AU932" s="1848"/>
      <c r="AV932" s="1848"/>
      <c r="AW932" s="1848"/>
      <c r="AX932" s="1848"/>
      <c r="AY932" s="1848"/>
      <c r="AZ932" s="1848"/>
      <c r="BA932" s="1848"/>
      <c r="BB932" s="1848"/>
      <c r="BC932" s="1848"/>
      <c r="BD932" s="1848"/>
      <c r="BE932" s="1848"/>
      <c r="BF932" s="1848"/>
      <c r="BG932" s="1848"/>
      <c r="BH932" s="1848"/>
      <c r="BI932" s="1848"/>
      <c r="BJ932" s="1848"/>
      <c r="BK932" s="1848"/>
      <c r="BL932" s="1848"/>
      <c r="BM932" s="1848"/>
      <c r="BN932" s="1848"/>
      <c r="BO932" s="1848"/>
      <c r="BP932" s="1848"/>
      <c r="BQ932" s="1848"/>
      <c r="BR932" s="1848"/>
      <c r="BS932" s="1848"/>
      <c r="BT932" s="1848"/>
      <c r="BU932" s="1848"/>
      <c r="BV932" s="1848"/>
      <c r="BW932" s="1848"/>
      <c r="BX932" s="1848"/>
      <c r="BY932" s="1848"/>
      <c r="BZ932" s="1848"/>
      <c r="CA932" s="1848"/>
      <c r="CB932" s="1848"/>
      <c r="CC932" s="1848"/>
      <c r="CD932" s="1848"/>
      <c r="CE932" s="1848"/>
      <c r="CF932" s="1848"/>
      <c r="CG932" s="1848"/>
      <c r="CH932" s="1848"/>
      <c r="CJ932" s="1848"/>
      <c r="CK932" s="1848"/>
      <c r="CL932" s="1848"/>
      <c r="CM932" s="1848"/>
      <c r="CN932" s="1848"/>
      <c r="CO932" s="1848"/>
      <c r="CP932" s="1848"/>
      <c r="CQ932" s="1848"/>
    </row>
    <row r="933" spans="2:95">
      <c r="B933" s="1"/>
      <c r="C933" s="1848"/>
      <c r="D933" s="1"/>
      <c r="E933" s="1"/>
      <c r="F933" s="1848"/>
      <c r="G933" s="1"/>
      <c r="H933" s="1848"/>
      <c r="I933" s="1848"/>
      <c r="J933" s="1848"/>
      <c r="K933" s="1848"/>
      <c r="L933" s="1848"/>
      <c r="M933" s="1848"/>
      <c r="N933" s="1848"/>
      <c r="O933" s="1848"/>
      <c r="P933" s="1848"/>
      <c r="Q933" s="1848"/>
      <c r="R933" s="1848"/>
      <c r="S933" s="1848"/>
      <c r="T933" s="1848"/>
      <c r="U933" s="1848"/>
      <c r="V933" s="1848"/>
      <c r="W933" s="1848"/>
      <c r="X933" s="1848"/>
      <c r="Y933" s="1848"/>
      <c r="Z933" s="1848"/>
      <c r="AA933" s="1848"/>
      <c r="AB933" s="1848"/>
      <c r="AC933" s="1848"/>
      <c r="AD933" s="1848"/>
      <c r="AE933" s="1848"/>
      <c r="AF933" s="1848"/>
      <c r="AG933" s="1848"/>
      <c r="AH933" s="1848"/>
      <c r="AI933" s="1848"/>
      <c r="AJ933" s="1848"/>
      <c r="AK933" s="1848"/>
      <c r="AL933" s="1848"/>
      <c r="AM933" s="1848"/>
      <c r="AN933" s="1848"/>
      <c r="AO933" s="1848"/>
      <c r="AP933" s="1848"/>
      <c r="AQ933" s="1848"/>
      <c r="AR933" s="1848"/>
      <c r="AS933" s="1848"/>
      <c r="AT933" s="1848"/>
      <c r="AU933" s="1848"/>
      <c r="AV933" s="1848"/>
      <c r="AW933" s="1848"/>
      <c r="AX933" s="1848"/>
      <c r="AY933" s="1848"/>
      <c r="AZ933" s="1848"/>
      <c r="BA933" s="1848"/>
      <c r="BB933" s="1848"/>
      <c r="BC933" s="1848"/>
      <c r="BD933" s="1848"/>
      <c r="BE933" s="1848"/>
      <c r="BF933" s="1848"/>
      <c r="BG933" s="1848"/>
      <c r="BH933" s="1848"/>
      <c r="BI933" s="1848"/>
      <c r="BJ933" s="1848"/>
      <c r="BK933" s="1848"/>
      <c r="BL933" s="1848"/>
      <c r="BM933" s="1848"/>
      <c r="BN933" s="1848"/>
      <c r="BO933" s="1848"/>
      <c r="BP933" s="1848"/>
      <c r="BQ933" s="1848"/>
      <c r="BR933" s="1848"/>
      <c r="BS933" s="1848"/>
      <c r="BT933" s="1848"/>
      <c r="BU933" s="1848"/>
      <c r="BV933" s="1848"/>
      <c r="BW933" s="1848"/>
      <c r="BX933" s="1848"/>
      <c r="BY933" s="1848"/>
      <c r="BZ933" s="1848"/>
      <c r="CA933" s="1848"/>
      <c r="CB933" s="1848"/>
      <c r="CC933" s="1848"/>
      <c r="CD933" s="1848"/>
      <c r="CE933" s="1848"/>
      <c r="CF933" s="1848"/>
      <c r="CG933" s="1848"/>
      <c r="CH933" s="1848"/>
      <c r="CJ933" s="1848"/>
      <c r="CK933" s="1848"/>
      <c r="CL933" s="1848"/>
      <c r="CM933" s="1848"/>
      <c r="CN933" s="1848"/>
      <c r="CO933" s="1848"/>
      <c r="CP933" s="1848"/>
      <c r="CQ933" s="1848"/>
    </row>
    <row r="934" spans="2:95">
      <c r="B934" s="1"/>
      <c r="C934" s="1848"/>
      <c r="D934" s="1"/>
      <c r="E934" s="1"/>
      <c r="F934" s="1848"/>
      <c r="G934" s="1"/>
      <c r="H934" s="1848"/>
      <c r="I934" s="1848"/>
      <c r="J934" s="1848"/>
      <c r="K934" s="1848"/>
      <c r="L934" s="1848"/>
      <c r="M934" s="1848"/>
      <c r="N934" s="1848"/>
      <c r="O934" s="1848"/>
      <c r="P934" s="1848"/>
      <c r="Q934" s="1848"/>
      <c r="R934" s="1848"/>
      <c r="S934" s="1848"/>
      <c r="T934" s="1848"/>
      <c r="U934" s="1848"/>
      <c r="V934" s="1848"/>
      <c r="W934" s="1848"/>
      <c r="X934" s="1848"/>
      <c r="Y934" s="1848"/>
      <c r="Z934" s="1848"/>
      <c r="AA934" s="1848"/>
      <c r="AB934" s="1848"/>
      <c r="AC934" s="1848"/>
      <c r="AD934" s="1848"/>
      <c r="AE934" s="1848"/>
      <c r="AF934" s="1848"/>
      <c r="AG934" s="1848"/>
      <c r="AH934" s="1848"/>
      <c r="AI934" s="1848"/>
      <c r="AJ934" s="1848"/>
      <c r="AK934" s="1848"/>
      <c r="AL934" s="1848"/>
      <c r="AM934" s="1848"/>
      <c r="AN934" s="1848"/>
      <c r="AO934" s="1848"/>
      <c r="AP934" s="1848"/>
      <c r="AQ934" s="1848"/>
      <c r="AR934" s="1848"/>
      <c r="AS934" s="1848"/>
      <c r="AT934" s="1848"/>
      <c r="AU934" s="1848"/>
      <c r="AV934" s="1848"/>
      <c r="AW934" s="1848"/>
      <c r="AX934" s="1848"/>
      <c r="AY934" s="1848"/>
      <c r="AZ934" s="1848"/>
      <c r="BA934" s="1848"/>
      <c r="BB934" s="1848"/>
      <c r="BC934" s="1848"/>
      <c r="BD934" s="1848"/>
      <c r="BE934" s="1848"/>
      <c r="BF934" s="1848"/>
      <c r="BG934" s="1848"/>
      <c r="BH934" s="1848"/>
      <c r="BI934" s="1848"/>
      <c r="BJ934" s="1848"/>
      <c r="BK934" s="1848"/>
      <c r="BL934" s="1848"/>
      <c r="BM934" s="1848"/>
      <c r="BN934" s="1848"/>
      <c r="BO934" s="1848"/>
      <c r="BP934" s="1848"/>
      <c r="BQ934" s="1848"/>
      <c r="BR934" s="1848"/>
      <c r="BS934" s="1848"/>
      <c r="BT934" s="1848"/>
      <c r="BU934" s="1848"/>
      <c r="BV934" s="1848"/>
      <c r="BW934" s="1848"/>
      <c r="BX934" s="1848"/>
      <c r="BY934" s="1848"/>
      <c r="BZ934" s="1848"/>
      <c r="CA934" s="1848"/>
      <c r="CB934" s="1848"/>
      <c r="CC934" s="1848"/>
      <c r="CD934" s="1848"/>
      <c r="CE934" s="1848"/>
      <c r="CF934" s="1848"/>
      <c r="CG934" s="1848"/>
      <c r="CH934" s="1848"/>
      <c r="CJ934" s="1848"/>
      <c r="CK934" s="1848"/>
      <c r="CL934" s="1848"/>
      <c r="CM934" s="1848"/>
      <c r="CN934" s="1848"/>
      <c r="CO934" s="1848"/>
      <c r="CP934" s="1848"/>
      <c r="CQ934" s="1848"/>
    </row>
    <row r="935" spans="2:95">
      <c r="B935" s="1"/>
      <c r="C935" s="1848"/>
      <c r="D935" s="1"/>
      <c r="E935" s="1"/>
      <c r="F935" s="1848"/>
      <c r="G935" s="1"/>
      <c r="H935" s="1848"/>
      <c r="I935" s="1848"/>
      <c r="J935" s="1848"/>
      <c r="K935" s="1848"/>
      <c r="L935" s="1848"/>
      <c r="M935" s="1848"/>
      <c r="N935" s="1848"/>
      <c r="O935" s="1848"/>
      <c r="P935" s="1848"/>
      <c r="Q935" s="1848"/>
      <c r="R935" s="1848"/>
      <c r="S935" s="1848"/>
      <c r="T935" s="1848"/>
      <c r="U935" s="1848"/>
      <c r="V935" s="1848"/>
      <c r="W935" s="1848"/>
      <c r="X935" s="1848"/>
      <c r="Y935" s="1848"/>
      <c r="Z935" s="1848"/>
      <c r="AA935" s="1848"/>
      <c r="AB935" s="1848"/>
      <c r="AC935" s="1848"/>
      <c r="AD935" s="1848"/>
      <c r="AE935" s="1848"/>
      <c r="AF935" s="1848"/>
      <c r="AG935" s="1848"/>
      <c r="AH935" s="1848"/>
      <c r="AI935" s="1848"/>
      <c r="AJ935" s="1848"/>
      <c r="AK935" s="1848"/>
      <c r="AL935" s="1848"/>
      <c r="AM935" s="1848"/>
      <c r="AN935" s="1848"/>
      <c r="AO935" s="1848"/>
      <c r="AP935" s="1848"/>
      <c r="AQ935" s="1848"/>
      <c r="AR935" s="1848"/>
      <c r="AS935" s="1848"/>
      <c r="AT935" s="1848"/>
      <c r="AU935" s="1848"/>
      <c r="AV935" s="1848"/>
      <c r="AW935" s="1848"/>
      <c r="AX935" s="1848"/>
      <c r="AY935" s="1848"/>
      <c r="AZ935" s="1848"/>
      <c r="BA935" s="1848"/>
      <c r="BB935" s="1848"/>
      <c r="BC935" s="1848"/>
      <c r="BD935" s="1848"/>
      <c r="BE935" s="1848"/>
      <c r="BF935" s="1848"/>
      <c r="BG935" s="1848"/>
      <c r="BH935" s="1848"/>
      <c r="BI935" s="1848"/>
      <c r="BJ935" s="1848"/>
      <c r="BK935" s="1848"/>
      <c r="BL935" s="1848"/>
      <c r="BM935" s="1848"/>
      <c r="BN935" s="1848"/>
      <c r="BO935" s="1848"/>
      <c r="BP935" s="1848"/>
      <c r="BQ935" s="1848"/>
      <c r="BR935" s="1848"/>
      <c r="BS935" s="1848"/>
      <c r="BT935" s="1848"/>
      <c r="BU935" s="1848"/>
      <c r="BV935" s="1848"/>
      <c r="BW935" s="1848"/>
      <c r="BX935" s="1848"/>
      <c r="BY935" s="1848"/>
      <c r="BZ935" s="1848"/>
      <c r="CA935" s="1848"/>
      <c r="CB935" s="1848"/>
      <c r="CC935" s="1848"/>
      <c r="CD935" s="1848"/>
      <c r="CE935" s="1848"/>
      <c r="CF935" s="1848"/>
      <c r="CG935" s="1848"/>
      <c r="CH935" s="1848"/>
      <c r="CJ935" s="1848"/>
      <c r="CK935" s="1848"/>
      <c r="CL935" s="1848"/>
      <c r="CM935" s="1848"/>
      <c r="CN935" s="1848"/>
      <c r="CO935" s="1848"/>
      <c r="CP935" s="1848"/>
      <c r="CQ935" s="1848"/>
    </row>
    <row r="936" spans="2:95">
      <c r="B936" s="1"/>
      <c r="C936" s="1848"/>
      <c r="D936" s="1"/>
      <c r="E936" s="1"/>
      <c r="F936" s="1848"/>
      <c r="G936" s="1"/>
      <c r="H936" s="1848"/>
      <c r="I936" s="1848"/>
      <c r="J936" s="1848"/>
      <c r="K936" s="1848"/>
      <c r="L936" s="1848"/>
      <c r="M936" s="1848"/>
      <c r="N936" s="1848"/>
      <c r="O936" s="1848"/>
      <c r="P936" s="1848"/>
      <c r="Q936" s="1848"/>
      <c r="R936" s="1848"/>
      <c r="S936" s="1848"/>
      <c r="T936" s="1848"/>
      <c r="U936" s="1848"/>
      <c r="V936" s="1848"/>
      <c r="W936" s="1848"/>
      <c r="X936" s="1848"/>
      <c r="Y936" s="1848"/>
      <c r="Z936" s="1848"/>
      <c r="AA936" s="1848"/>
      <c r="AB936" s="1848"/>
      <c r="AC936" s="1848"/>
      <c r="AD936" s="1848"/>
      <c r="AE936" s="1848"/>
      <c r="AF936" s="1848"/>
      <c r="AG936" s="1848"/>
      <c r="AH936" s="1848"/>
      <c r="AI936" s="1848"/>
      <c r="AJ936" s="1848"/>
      <c r="AK936" s="1848"/>
      <c r="AL936" s="1848"/>
      <c r="AM936" s="1848"/>
      <c r="AN936" s="1848"/>
      <c r="AO936" s="1848"/>
      <c r="AP936" s="1848"/>
      <c r="AQ936" s="1848"/>
      <c r="AR936" s="1848"/>
      <c r="AS936" s="1848"/>
      <c r="AT936" s="1848"/>
      <c r="AU936" s="1848"/>
      <c r="AV936" s="1848"/>
      <c r="AW936" s="1848"/>
      <c r="AX936" s="1848"/>
      <c r="AY936" s="1848"/>
      <c r="AZ936" s="1848"/>
      <c r="BA936" s="1848"/>
      <c r="BB936" s="1848"/>
      <c r="BC936" s="1848"/>
      <c r="BD936" s="1848"/>
      <c r="BE936" s="1848"/>
      <c r="BF936" s="1848"/>
      <c r="BG936" s="1848"/>
      <c r="BH936" s="1848"/>
      <c r="BI936" s="1848"/>
      <c r="BJ936" s="1848"/>
      <c r="BK936" s="1848"/>
      <c r="BL936" s="1848"/>
      <c r="BM936" s="1848"/>
      <c r="BN936" s="1848"/>
      <c r="BO936" s="1848"/>
      <c r="BP936" s="1848"/>
      <c r="BQ936" s="1848"/>
      <c r="BR936" s="1848"/>
      <c r="BS936" s="1848"/>
      <c r="BT936" s="1848"/>
      <c r="BU936" s="1848"/>
      <c r="BV936" s="1848"/>
      <c r="BW936" s="1848"/>
      <c r="BX936" s="1848"/>
      <c r="BY936" s="1848"/>
      <c r="BZ936" s="1848"/>
      <c r="CA936" s="1848"/>
      <c r="CB936" s="1848"/>
      <c r="CC936" s="1848"/>
      <c r="CD936" s="1848"/>
      <c r="CE936" s="1848"/>
      <c r="CF936" s="1848"/>
      <c r="CG936" s="1848"/>
      <c r="CH936" s="1848"/>
      <c r="CJ936" s="1848"/>
      <c r="CK936" s="1848"/>
      <c r="CL936" s="1848"/>
      <c r="CM936" s="1848"/>
      <c r="CN936" s="1848"/>
      <c r="CO936" s="1848"/>
      <c r="CP936" s="1848"/>
      <c r="CQ936" s="1848"/>
    </row>
    <row r="937" spans="2:95">
      <c r="B937" s="1"/>
      <c r="C937" s="1848"/>
      <c r="D937" s="1"/>
      <c r="E937" s="1"/>
      <c r="F937" s="1848"/>
      <c r="G937" s="1"/>
      <c r="H937" s="1848"/>
      <c r="I937" s="1848"/>
      <c r="J937" s="1848"/>
      <c r="K937" s="1848"/>
      <c r="L937" s="1848"/>
      <c r="M937" s="1848"/>
      <c r="N937" s="1848"/>
      <c r="O937" s="1848"/>
      <c r="P937" s="1848"/>
      <c r="Q937" s="1848"/>
      <c r="R937" s="1848"/>
      <c r="S937" s="1848"/>
      <c r="T937" s="1848"/>
      <c r="U937" s="1848"/>
      <c r="V937" s="1848"/>
      <c r="W937" s="1848"/>
      <c r="X937" s="1848"/>
      <c r="Y937" s="1848"/>
      <c r="Z937" s="1848"/>
      <c r="AA937" s="1848"/>
      <c r="AB937" s="1848"/>
      <c r="AC937" s="1848"/>
      <c r="AD937" s="1848"/>
      <c r="AE937" s="1848"/>
      <c r="AF937" s="1848"/>
      <c r="AG937" s="1848"/>
      <c r="AH937" s="1848"/>
      <c r="AI937" s="1848"/>
      <c r="AJ937" s="1848"/>
      <c r="AK937" s="1848"/>
      <c r="AL937" s="1848"/>
      <c r="AM937" s="1848"/>
      <c r="AN937" s="1848"/>
      <c r="AO937" s="1848"/>
      <c r="AP937" s="1848"/>
      <c r="AQ937" s="1848"/>
      <c r="AR937" s="1848"/>
      <c r="AS937" s="1848"/>
      <c r="AT937" s="1848"/>
      <c r="AU937" s="1848"/>
      <c r="AV937" s="1848"/>
      <c r="AW937" s="1848"/>
      <c r="AX937" s="1848"/>
      <c r="AY937" s="1848"/>
      <c r="AZ937" s="1848"/>
      <c r="BA937" s="1848"/>
      <c r="BB937" s="1848"/>
      <c r="BC937" s="1848"/>
      <c r="BD937" s="1848"/>
      <c r="BE937" s="1848"/>
      <c r="BF937" s="1848"/>
      <c r="BG937" s="1848"/>
      <c r="BH937" s="1848"/>
      <c r="BI937" s="1848"/>
      <c r="BJ937" s="1848"/>
      <c r="BK937" s="1848"/>
      <c r="BL937" s="1848"/>
      <c r="BM937" s="1848"/>
      <c r="BN937" s="1848"/>
      <c r="BO937" s="1848"/>
      <c r="BP937" s="1848"/>
      <c r="BQ937" s="1848"/>
      <c r="BR937" s="1848"/>
      <c r="BS937" s="1848"/>
      <c r="BT937" s="1848"/>
      <c r="BU937" s="1848"/>
      <c r="BV937" s="1848"/>
      <c r="BW937" s="1848"/>
      <c r="BX937" s="1848"/>
      <c r="BY937" s="1848"/>
      <c r="BZ937" s="1848"/>
      <c r="CA937" s="1848"/>
      <c r="CB937" s="1848"/>
      <c r="CC937" s="1848"/>
      <c r="CD937" s="1848"/>
      <c r="CE937" s="1848"/>
      <c r="CF937" s="1848"/>
      <c r="CG937" s="1848"/>
      <c r="CH937" s="1848"/>
      <c r="CJ937" s="1848"/>
      <c r="CK937" s="1848"/>
      <c r="CL937" s="1848"/>
      <c r="CM937" s="1848"/>
      <c r="CN937" s="1848"/>
      <c r="CO937" s="1848"/>
      <c r="CP937" s="1848"/>
      <c r="CQ937" s="1848"/>
    </row>
    <row r="938" spans="2:95">
      <c r="B938" s="1"/>
      <c r="C938" s="1848"/>
      <c r="D938" s="1"/>
      <c r="E938" s="1"/>
      <c r="F938" s="1848"/>
      <c r="G938" s="1"/>
      <c r="H938" s="1848"/>
      <c r="I938" s="1848"/>
      <c r="J938" s="1848"/>
      <c r="K938" s="1848"/>
      <c r="L938" s="1848"/>
      <c r="M938" s="1848"/>
      <c r="N938" s="1848"/>
      <c r="O938" s="1848"/>
      <c r="P938" s="1848"/>
      <c r="Q938" s="1848"/>
      <c r="R938" s="1848"/>
      <c r="S938" s="1848"/>
      <c r="T938" s="1848"/>
      <c r="U938" s="1848"/>
      <c r="V938" s="1848"/>
      <c r="W938" s="1848"/>
      <c r="X938" s="1848"/>
      <c r="Y938" s="1848"/>
      <c r="Z938" s="1848"/>
      <c r="AA938" s="1848"/>
      <c r="AB938" s="1848"/>
      <c r="AC938" s="1848"/>
      <c r="AD938" s="1848"/>
      <c r="AE938" s="1848"/>
      <c r="AF938" s="1848"/>
      <c r="AG938" s="1848"/>
      <c r="AH938" s="1848"/>
      <c r="AI938" s="1848"/>
      <c r="AJ938" s="1848"/>
      <c r="AK938" s="1848"/>
      <c r="AL938" s="1848"/>
      <c r="AM938" s="1848"/>
      <c r="AN938" s="1848"/>
      <c r="AO938" s="1848"/>
      <c r="AP938" s="1848"/>
      <c r="AQ938" s="1848"/>
      <c r="AR938" s="1848"/>
      <c r="AS938" s="1848"/>
      <c r="AT938" s="1848"/>
      <c r="AU938" s="1848"/>
      <c r="AV938" s="1848"/>
      <c r="AW938" s="1848"/>
      <c r="AX938" s="1848"/>
      <c r="AY938" s="1848"/>
      <c r="AZ938" s="1848"/>
      <c r="BA938" s="1848"/>
      <c r="BB938" s="1848"/>
      <c r="BC938" s="1848"/>
      <c r="BD938" s="1848"/>
      <c r="BE938" s="1848"/>
      <c r="BF938" s="1848"/>
      <c r="BG938" s="1848"/>
      <c r="BH938" s="1848"/>
      <c r="BI938" s="1848"/>
      <c r="BJ938" s="1848"/>
      <c r="BK938" s="1848"/>
      <c r="BL938" s="1848"/>
      <c r="BM938" s="1848"/>
      <c r="BN938" s="1848"/>
      <c r="BO938" s="1848"/>
      <c r="BP938" s="1848"/>
      <c r="BQ938" s="1848"/>
      <c r="BR938" s="1848"/>
      <c r="BS938" s="1848"/>
      <c r="BT938" s="1848"/>
      <c r="BU938" s="1848"/>
      <c r="BV938" s="1848"/>
      <c r="BW938" s="1848"/>
      <c r="BX938" s="1848"/>
      <c r="BY938" s="1848"/>
      <c r="BZ938" s="1848"/>
      <c r="CA938" s="1848"/>
      <c r="CB938" s="1848"/>
      <c r="CC938" s="1848"/>
      <c r="CD938" s="1848"/>
      <c r="CE938" s="1848"/>
      <c r="CF938" s="1848"/>
      <c r="CG938" s="1848"/>
      <c r="CH938" s="1848"/>
      <c r="CJ938" s="1848"/>
      <c r="CK938" s="1848"/>
      <c r="CL938" s="1848"/>
      <c r="CM938" s="1848"/>
      <c r="CN938" s="1848"/>
      <c r="CO938" s="1848"/>
      <c r="CP938" s="1848"/>
      <c r="CQ938" s="1848"/>
    </row>
    <row r="939" spans="2:95">
      <c r="B939" s="1"/>
      <c r="C939" s="1848"/>
      <c r="D939" s="1"/>
      <c r="E939" s="1"/>
      <c r="F939" s="1848"/>
      <c r="G939" s="1"/>
      <c r="H939" s="1848"/>
      <c r="I939" s="1848"/>
      <c r="J939" s="1848"/>
      <c r="K939" s="1848"/>
      <c r="L939" s="1848"/>
      <c r="M939" s="1848"/>
      <c r="N939" s="1848"/>
      <c r="O939" s="1848"/>
      <c r="P939" s="1848"/>
      <c r="Q939" s="1848"/>
      <c r="R939" s="1848"/>
      <c r="S939" s="1848"/>
      <c r="T939" s="1848"/>
      <c r="U939" s="1848"/>
      <c r="V939" s="1848"/>
      <c r="W939" s="1848"/>
      <c r="X939" s="1848"/>
      <c r="Y939" s="1848"/>
      <c r="Z939" s="1848"/>
      <c r="AA939" s="1848"/>
      <c r="AB939" s="1848"/>
      <c r="AC939" s="1848"/>
      <c r="AD939" s="1848"/>
      <c r="AE939" s="1848"/>
      <c r="AF939" s="1848"/>
      <c r="AG939" s="1848"/>
      <c r="AH939" s="1848"/>
      <c r="AI939" s="1848"/>
      <c r="AJ939" s="1848"/>
      <c r="AK939" s="1848"/>
      <c r="AL939" s="1848"/>
      <c r="AM939" s="1848"/>
      <c r="AN939" s="1848"/>
      <c r="AO939" s="1848"/>
      <c r="AP939" s="1848"/>
      <c r="AQ939" s="1848"/>
      <c r="AR939" s="1848"/>
      <c r="AS939" s="1848"/>
      <c r="AT939" s="1848"/>
      <c r="AU939" s="1848"/>
      <c r="AV939" s="1848"/>
      <c r="AW939" s="1848"/>
      <c r="AX939" s="1848"/>
      <c r="AY939" s="1848"/>
      <c r="AZ939" s="1848"/>
      <c r="BA939" s="1848"/>
      <c r="BB939" s="1848"/>
      <c r="BC939" s="1848"/>
      <c r="BD939" s="1848"/>
      <c r="BE939" s="1848"/>
      <c r="BF939" s="1848"/>
      <c r="BG939" s="1848"/>
      <c r="BH939" s="1848"/>
      <c r="BI939" s="1848"/>
      <c r="BJ939" s="1848"/>
      <c r="BK939" s="1848"/>
      <c r="BL939" s="1848"/>
      <c r="BM939" s="1848"/>
      <c r="BN939" s="1848"/>
      <c r="BO939" s="1848"/>
      <c r="BP939" s="1848"/>
      <c r="BQ939" s="1848"/>
      <c r="BR939" s="1848"/>
      <c r="BS939" s="1848"/>
      <c r="BT939" s="1848"/>
      <c r="BU939" s="1848"/>
      <c r="BV939" s="1848"/>
      <c r="BW939" s="1848"/>
      <c r="BX939" s="1848"/>
      <c r="BY939" s="1848"/>
      <c r="BZ939" s="1848"/>
      <c r="CA939" s="1848"/>
      <c r="CB939" s="1848"/>
      <c r="CC939" s="1848"/>
      <c r="CD939" s="1848"/>
      <c r="CE939" s="1848"/>
      <c r="CF939" s="1848"/>
      <c r="CG939" s="1848"/>
      <c r="CH939" s="1848"/>
      <c r="CJ939" s="1848"/>
      <c r="CK939" s="1848"/>
      <c r="CL939" s="1848"/>
      <c r="CM939" s="1848"/>
      <c r="CN939" s="1848"/>
      <c r="CO939" s="1848"/>
      <c r="CP939" s="1848"/>
      <c r="CQ939" s="1848"/>
    </row>
    <row r="940" spans="2:95">
      <c r="B940" s="1"/>
      <c r="C940" s="1848"/>
      <c r="D940" s="1"/>
      <c r="E940" s="1"/>
      <c r="F940" s="1848"/>
      <c r="G940" s="1"/>
      <c r="H940" s="1848"/>
      <c r="I940" s="1848"/>
      <c r="J940" s="1848"/>
      <c r="K940" s="1848"/>
      <c r="L940" s="1848"/>
      <c r="M940" s="1848"/>
      <c r="N940" s="1848"/>
      <c r="O940" s="1848"/>
      <c r="P940" s="1848"/>
      <c r="Q940" s="1848"/>
      <c r="R940" s="1848"/>
      <c r="S940" s="1848"/>
      <c r="T940" s="1848"/>
      <c r="U940" s="1848"/>
      <c r="V940" s="1848"/>
      <c r="W940" s="1848"/>
      <c r="X940" s="1848"/>
      <c r="Y940" s="1848"/>
      <c r="Z940" s="1848"/>
      <c r="AA940" s="1848"/>
      <c r="AB940" s="1848"/>
      <c r="AC940" s="1848"/>
      <c r="AD940" s="1848"/>
      <c r="AE940" s="1848"/>
      <c r="AF940" s="1848"/>
      <c r="AG940" s="1848"/>
      <c r="AH940" s="1848"/>
      <c r="AI940" s="1848"/>
      <c r="AJ940" s="1848"/>
      <c r="AK940" s="1848"/>
      <c r="AL940" s="1848"/>
      <c r="AM940" s="1848"/>
      <c r="AN940" s="1848"/>
      <c r="AO940" s="1848"/>
      <c r="AP940" s="1848"/>
      <c r="AQ940" s="1848"/>
      <c r="AR940" s="1848"/>
      <c r="AS940" s="1848"/>
      <c r="AT940" s="1848"/>
      <c r="AU940" s="1848"/>
      <c r="AV940" s="1848"/>
      <c r="AW940" s="1848"/>
      <c r="AX940" s="1848"/>
      <c r="AY940" s="1848"/>
      <c r="AZ940" s="1848"/>
      <c r="BA940" s="1848"/>
      <c r="BB940" s="1848"/>
      <c r="BC940" s="1848"/>
      <c r="BD940" s="1848"/>
      <c r="BE940" s="1848"/>
      <c r="BF940" s="1848"/>
      <c r="BG940" s="1848"/>
      <c r="BH940" s="1848"/>
      <c r="BI940" s="1848"/>
      <c r="BJ940" s="1848"/>
      <c r="BK940" s="1848"/>
      <c r="BL940" s="1848"/>
      <c r="BM940" s="1848"/>
      <c r="BN940" s="1848"/>
      <c r="BO940" s="1848"/>
      <c r="BP940" s="1848"/>
      <c r="BQ940" s="1848"/>
      <c r="BR940" s="1848"/>
      <c r="BS940" s="1848"/>
      <c r="BT940" s="1848"/>
      <c r="BU940" s="1848"/>
      <c r="BV940" s="1848"/>
      <c r="BW940" s="1848"/>
      <c r="BX940" s="1848"/>
      <c r="BY940" s="1848"/>
      <c r="BZ940" s="1848"/>
      <c r="CA940" s="1848"/>
      <c r="CB940" s="1848"/>
      <c r="CC940" s="1848"/>
      <c r="CD940" s="1848"/>
      <c r="CE940" s="1848"/>
      <c r="CF940" s="1848"/>
      <c r="CG940" s="1848"/>
      <c r="CH940" s="1848"/>
      <c r="CJ940" s="1848"/>
      <c r="CK940" s="1848"/>
      <c r="CL940" s="1848"/>
      <c r="CM940" s="1848"/>
      <c r="CN940" s="1848"/>
      <c r="CO940" s="1848"/>
      <c r="CP940" s="1848"/>
      <c r="CQ940" s="1848"/>
    </row>
    <row r="941" spans="2:95">
      <c r="B941" s="1"/>
      <c r="C941" s="1848"/>
      <c r="D941" s="1"/>
      <c r="E941" s="1"/>
      <c r="F941" s="1848"/>
      <c r="G941" s="1"/>
      <c r="H941" s="1848"/>
      <c r="I941" s="1848"/>
      <c r="J941" s="1848"/>
      <c r="K941" s="1848"/>
      <c r="L941" s="1848"/>
      <c r="M941" s="1848"/>
      <c r="N941" s="1848"/>
      <c r="O941" s="1848"/>
      <c r="P941" s="1848"/>
      <c r="Q941" s="1848"/>
      <c r="R941" s="1848"/>
      <c r="S941" s="1848"/>
      <c r="T941" s="1848"/>
      <c r="U941" s="1848"/>
      <c r="V941" s="1848"/>
      <c r="W941" s="1848"/>
      <c r="X941" s="1848"/>
      <c r="Y941" s="1848"/>
      <c r="Z941" s="1848"/>
      <c r="AA941" s="1848"/>
      <c r="AB941" s="1848"/>
      <c r="AC941" s="1848"/>
      <c r="AD941" s="1848"/>
      <c r="AE941" s="1848"/>
      <c r="AF941" s="1848"/>
      <c r="AG941" s="1848"/>
      <c r="AH941" s="1848"/>
      <c r="AI941" s="1848"/>
      <c r="AJ941" s="1848"/>
      <c r="AK941" s="1848"/>
      <c r="AL941" s="1848"/>
      <c r="AM941" s="1848"/>
      <c r="AN941" s="1848"/>
      <c r="AO941" s="1848"/>
      <c r="AP941" s="1848"/>
      <c r="AQ941" s="1848"/>
      <c r="AR941" s="1848"/>
      <c r="AS941" s="1848"/>
      <c r="AT941" s="1848"/>
      <c r="AU941" s="1848"/>
      <c r="AV941" s="1848"/>
      <c r="AW941" s="1848"/>
      <c r="AX941" s="1848"/>
      <c r="AY941" s="1848"/>
      <c r="AZ941" s="1848"/>
      <c r="BA941" s="1848"/>
      <c r="BB941" s="1848"/>
      <c r="BC941" s="1848"/>
      <c r="BD941" s="1848"/>
      <c r="BE941" s="1848"/>
      <c r="BF941" s="1848"/>
      <c r="BG941" s="1848"/>
      <c r="BH941" s="1848"/>
      <c r="BI941" s="1848"/>
      <c r="BJ941" s="1848"/>
      <c r="BK941" s="1848"/>
      <c r="BL941" s="1848"/>
      <c r="BM941" s="1848"/>
      <c r="BN941" s="1848"/>
      <c r="BO941" s="1848"/>
      <c r="BP941" s="1848"/>
      <c r="BQ941" s="1848"/>
      <c r="BR941" s="1848"/>
      <c r="BS941" s="1848"/>
      <c r="BT941" s="1848"/>
      <c r="BU941" s="1848"/>
      <c r="BV941" s="1848"/>
      <c r="BW941" s="1848"/>
      <c r="BX941" s="1848"/>
      <c r="BY941" s="1848"/>
      <c r="BZ941" s="1848"/>
      <c r="CA941" s="1848"/>
      <c r="CB941" s="1848"/>
      <c r="CC941" s="1848"/>
      <c r="CD941" s="1848"/>
      <c r="CE941" s="1848"/>
      <c r="CF941" s="1848"/>
      <c r="CG941" s="1848"/>
      <c r="CH941" s="1848"/>
      <c r="CJ941" s="1848"/>
      <c r="CK941" s="1848"/>
      <c r="CL941" s="1848"/>
      <c r="CM941" s="1848"/>
      <c r="CN941" s="1848"/>
      <c r="CO941" s="1848"/>
      <c r="CP941" s="1848"/>
      <c r="CQ941" s="1848"/>
    </row>
    <row r="942" spans="2:95">
      <c r="B942" s="1"/>
      <c r="C942" s="1848"/>
      <c r="D942" s="1"/>
      <c r="E942" s="1"/>
      <c r="F942" s="1848"/>
      <c r="G942" s="1"/>
      <c r="H942" s="1848"/>
      <c r="I942" s="1848"/>
      <c r="J942" s="1848"/>
      <c r="K942" s="1848"/>
      <c r="L942" s="1848"/>
      <c r="M942" s="1848"/>
      <c r="N942" s="1848"/>
      <c r="O942" s="1848"/>
      <c r="P942" s="1848"/>
      <c r="Q942" s="1848"/>
      <c r="R942" s="1848"/>
      <c r="S942" s="1848"/>
      <c r="T942" s="1848"/>
      <c r="U942" s="1848"/>
      <c r="V942" s="1848"/>
      <c r="W942" s="1848"/>
      <c r="X942" s="1848"/>
      <c r="Y942" s="1848"/>
      <c r="Z942" s="1848"/>
      <c r="AA942" s="1848"/>
      <c r="AB942" s="1848"/>
      <c r="AC942" s="1848"/>
      <c r="AD942" s="1848"/>
      <c r="AE942" s="1848"/>
      <c r="AF942" s="1848"/>
      <c r="AG942" s="1848"/>
      <c r="AH942" s="1848"/>
      <c r="AI942" s="1848"/>
      <c r="AJ942" s="1848"/>
      <c r="AK942" s="1848"/>
      <c r="AL942" s="1848"/>
      <c r="AM942" s="1848"/>
      <c r="AN942" s="1848"/>
      <c r="AO942" s="1848"/>
      <c r="AP942" s="1848"/>
      <c r="AQ942" s="1848"/>
      <c r="AR942" s="1848"/>
      <c r="AS942" s="1848"/>
      <c r="AT942" s="1848"/>
      <c r="AU942" s="1848"/>
      <c r="AV942" s="1848"/>
      <c r="AW942" s="1848"/>
      <c r="AX942" s="1848"/>
      <c r="AY942" s="1848"/>
      <c r="AZ942" s="1848"/>
      <c r="BA942" s="1848"/>
      <c r="BB942" s="1848"/>
      <c r="BC942" s="1848"/>
      <c r="BD942" s="1848"/>
      <c r="BE942" s="1848"/>
      <c r="BF942" s="1848"/>
      <c r="BG942" s="1848"/>
      <c r="BH942" s="1848"/>
      <c r="BI942" s="1848"/>
      <c r="BJ942" s="1848"/>
      <c r="BK942" s="1848"/>
      <c r="BL942" s="1848"/>
      <c r="BM942" s="1848"/>
      <c r="BN942" s="1848"/>
      <c r="BO942" s="1848"/>
      <c r="BP942" s="1848"/>
      <c r="BQ942" s="1848"/>
      <c r="BR942" s="1848"/>
      <c r="BS942" s="1848"/>
      <c r="BT942" s="1848"/>
      <c r="BU942" s="1848"/>
      <c r="BV942" s="1848"/>
      <c r="BW942" s="1848"/>
      <c r="BX942" s="1848"/>
      <c r="BY942" s="1848"/>
      <c r="BZ942" s="1848"/>
      <c r="CA942" s="1848"/>
      <c r="CB942" s="1848"/>
      <c r="CC942" s="1848"/>
      <c r="CD942" s="1848"/>
      <c r="CE942" s="1848"/>
      <c r="CF942" s="1848"/>
      <c r="CG942" s="1848"/>
      <c r="CH942" s="1848"/>
      <c r="CJ942" s="1848"/>
      <c r="CK942" s="1848"/>
      <c r="CL942" s="1848"/>
      <c r="CM942" s="1848"/>
      <c r="CN942" s="1848"/>
      <c r="CO942" s="1848"/>
      <c r="CP942" s="1848"/>
      <c r="CQ942" s="1848"/>
    </row>
    <row r="943" spans="2:95">
      <c r="B943" s="1"/>
      <c r="C943" s="1848"/>
      <c r="D943" s="1"/>
      <c r="E943" s="1"/>
      <c r="F943" s="1848"/>
      <c r="G943" s="1"/>
      <c r="H943" s="1848"/>
      <c r="I943" s="1848"/>
      <c r="J943" s="1848"/>
      <c r="K943" s="1848"/>
      <c r="L943" s="1848"/>
      <c r="M943" s="1848"/>
      <c r="N943" s="1848"/>
      <c r="O943" s="1848"/>
      <c r="P943" s="1848"/>
      <c r="Q943" s="1848"/>
      <c r="R943" s="1848"/>
      <c r="S943" s="1848"/>
      <c r="T943" s="1848"/>
      <c r="U943" s="1848"/>
      <c r="V943" s="1848"/>
      <c r="W943" s="1848"/>
      <c r="X943" s="1848"/>
      <c r="Y943" s="1848"/>
      <c r="Z943" s="1848"/>
      <c r="AA943" s="1848"/>
      <c r="AB943" s="1848"/>
      <c r="AC943" s="1848"/>
      <c r="AD943" s="1848"/>
      <c r="AE943" s="1848"/>
      <c r="AF943" s="1848"/>
      <c r="AG943" s="1848"/>
      <c r="AH943" s="1848"/>
      <c r="AI943" s="1848"/>
      <c r="AJ943" s="1848"/>
      <c r="AK943" s="1848"/>
      <c r="AL943" s="1848"/>
      <c r="AM943" s="1848"/>
      <c r="AN943" s="1848"/>
      <c r="AO943" s="1848"/>
      <c r="AP943" s="1848"/>
      <c r="AQ943" s="1848"/>
      <c r="AR943" s="1848"/>
      <c r="AS943" s="1848"/>
      <c r="AT943" s="1848"/>
      <c r="AU943" s="1848"/>
      <c r="AV943" s="1848"/>
      <c r="AW943" s="1848"/>
      <c r="AX943" s="1848"/>
      <c r="AY943" s="1848"/>
      <c r="AZ943" s="1848"/>
      <c r="BA943" s="1848"/>
      <c r="BB943" s="1848"/>
      <c r="BC943" s="1848"/>
      <c r="BD943" s="1848"/>
      <c r="BE943" s="1848"/>
      <c r="BF943" s="1848"/>
      <c r="BG943" s="1848"/>
      <c r="BH943" s="1848"/>
      <c r="BI943" s="1848"/>
      <c r="BJ943" s="1848"/>
      <c r="BK943" s="1848"/>
      <c r="BL943" s="1848"/>
      <c r="BM943" s="1848"/>
      <c r="BN943" s="1848"/>
      <c r="BO943" s="1848"/>
      <c r="BP943" s="1848"/>
      <c r="BQ943" s="1848"/>
      <c r="BR943" s="1848"/>
      <c r="BS943" s="1848"/>
      <c r="BT943" s="1848"/>
      <c r="BU943" s="1848"/>
      <c r="BV943" s="1848"/>
      <c r="BW943" s="1848"/>
      <c r="BX943" s="1848"/>
      <c r="BY943" s="1848"/>
      <c r="BZ943" s="1848"/>
      <c r="CA943" s="1848"/>
      <c r="CB943" s="1848"/>
      <c r="CC943" s="1848"/>
      <c r="CD943" s="1848"/>
      <c r="CE943" s="1848"/>
      <c r="CF943" s="1848"/>
      <c r="CG943" s="1848"/>
      <c r="CH943" s="1848"/>
      <c r="CJ943" s="1848"/>
      <c r="CK943" s="1848"/>
      <c r="CL943" s="1848"/>
      <c r="CM943" s="1848"/>
      <c r="CN943" s="1848"/>
      <c r="CO943" s="1848"/>
      <c r="CP943" s="1848"/>
      <c r="CQ943" s="1848"/>
    </row>
    <row r="944" spans="2:95">
      <c r="B944" s="1"/>
      <c r="C944" s="1848"/>
      <c r="D944" s="1"/>
      <c r="E944" s="1"/>
      <c r="F944" s="1848"/>
      <c r="G944" s="1"/>
      <c r="H944" s="1848"/>
      <c r="I944" s="1848"/>
      <c r="J944" s="1848"/>
      <c r="K944" s="1848"/>
      <c r="L944" s="1848"/>
      <c r="M944" s="1848"/>
      <c r="N944" s="1848"/>
      <c r="O944" s="1848"/>
      <c r="P944" s="1848"/>
      <c r="Q944" s="1848"/>
      <c r="R944" s="1848"/>
      <c r="S944" s="1848"/>
      <c r="T944" s="1848"/>
      <c r="U944" s="1848"/>
      <c r="V944" s="1848"/>
      <c r="W944" s="1848"/>
      <c r="X944" s="1848"/>
      <c r="Y944" s="1848"/>
      <c r="Z944" s="1848"/>
      <c r="AA944" s="1848"/>
      <c r="AB944" s="1848"/>
      <c r="AC944" s="1848"/>
      <c r="AD944" s="1848"/>
      <c r="AE944" s="1848"/>
      <c r="AF944" s="1848"/>
      <c r="AG944" s="1848"/>
      <c r="AH944" s="1848"/>
      <c r="AI944" s="1848"/>
      <c r="AJ944" s="1848"/>
      <c r="AK944" s="1848"/>
      <c r="AL944" s="1848"/>
      <c r="AM944" s="1848"/>
      <c r="AN944" s="1848"/>
      <c r="AO944" s="1848"/>
      <c r="AP944" s="1848"/>
      <c r="AQ944" s="1848"/>
      <c r="AR944" s="1848"/>
      <c r="AS944" s="1848"/>
      <c r="AT944" s="1848"/>
      <c r="AU944" s="1848"/>
      <c r="AV944" s="1848"/>
      <c r="AW944" s="1848"/>
      <c r="AX944" s="1848"/>
      <c r="AY944" s="1848"/>
      <c r="AZ944" s="1848"/>
      <c r="BA944" s="1848"/>
      <c r="BB944" s="1848"/>
      <c r="BC944" s="1848"/>
      <c r="BD944" s="1848"/>
      <c r="BE944" s="1848"/>
      <c r="BF944" s="1848"/>
      <c r="BG944" s="1848"/>
      <c r="BH944" s="1848"/>
      <c r="BI944" s="1848"/>
      <c r="BJ944" s="1848"/>
      <c r="BK944" s="1848"/>
      <c r="BL944" s="1848"/>
      <c r="BM944" s="1848"/>
      <c r="BN944" s="1848"/>
      <c r="BO944" s="1848"/>
      <c r="BP944" s="1848"/>
      <c r="BQ944" s="1848"/>
      <c r="BR944" s="1848"/>
      <c r="BS944" s="1848"/>
      <c r="BT944" s="1848"/>
      <c r="BU944" s="1848"/>
      <c r="BV944" s="1848"/>
      <c r="BW944" s="1848"/>
      <c r="BX944" s="1848"/>
      <c r="BY944" s="1848"/>
      <c r="BZ944" s="1848"/>
      <c r="CA944" s="1848"/>
      <c r="CB944" s="1848"/>
      <c r="CC944" s="1848"/>
      <c r="CD944" s="1848"/>
      <c r="CE944" s="1848"/>
      <c r="CF944" s="1848"/>
      <c r="CG944" s="1848"/>
      <c r="CH944" s="1848"/>
      <c r="CJ944" s="1848"/>
      <c r="CK944" s="1848"/>
      <c r="CL944" s="1848"/>
      <c r="CM944" s="1848"/>
      <c r="CN944" s="1848"/>
      <c r="CO944" s="1848"/>
      <c r="CP944" s="1848"/>
      <c r="CQ944" s="1848"/>
    </row>
    <row r="945" spans="2:95">
      <c r="B945" s="1"/>
      <c r="C945" s="1848"/>
      <c r="D945" s="1"/>
      <c r="E945" s="1"/>
      <c r="F945" s="1848"/>
      <c r="G945" s="1"/>
      <c r="H945" s="1848"/>
      <c r="I945" s="1848"/>
      <c r="J945" s="1848"/>
      <c r="K945" s="1848"/>
      <c r="L945" s="1848"/>
      <c r="M945" s="1848"/>
      <c r="N945" s="1848"/>
      <c r="O945" s="1848"/>
      <c r="P945" s="1848"/>
      <c r="Q945" s="1848"/>
      <c r="R945" s="1848"/>
      <c r="S945" s="1848"/>
      <c r="T945" s="1848"/>
      <c r="U945" s="1848"/>
      <c r="V945" s="1848"/>
      <c r="W945" s="1848"/>
      <c r="X945" s="1848"/>
      <c r="Y945" s="1848"/>
      <c r="Z945" s="1848"/>
      <c r="AA945" s="1848"/>
      <c r="AB945" s="1848"/>
      <c r="AC945" s="1848"/>
      <c r="AD945" s="1848"/>
      <c r="AE945" s="1848"/>
      <c r="AF945" s="1848"/>
      <c r="AG945" s="1848"/>
      <c r="AH945" s="1848"/>
      <c r="AI945" s="1848"/>
      <c r="AJ945" s="1848"/>
      <c r="AK945" s="1848"/>
      <c r="AL945" s="1848"/>
      <c r="AM945" s="1848"/>
      <c r="AN945" s="1848"/>
      <c r="AO945" s="1848"/>
      <c r="AP945" s="1848"/>
      <c r="AQ945" s="1848"/>
      <c r="AR945" s="1848"/>
      <c r="AS945" s="1848"/>
      <c r="AT945" s="1848"/>
      <c r="AU945" s="1848"/>
      <c r="AV945" s="1848"/>
      <c r="AW945" s="1848"/>
      <c r="AX945" s="1848"/>
      <c r="AY945" s="1848"/>
      <c r="AZ945" s="1848"/>
      <c r="BA945" s="1848"/>
      <c r="BB945" s="1848"/>
      <c r="BC945" s="1848"/>
      <c r="BD945" s="1848"/>
      <c r="BE945" s="1848"/>
      <c r="BF945" s="1848"/>
      <c r="BG945" s="1848"/>
      <c r="BH945" s="1848"/>
      <c r="BI945" s="1848"/>
      <c r="BJ945" s="1848"/>
      <c r="BK945" s="1848"/>
      <c r="BL945" s="1848"/>
      <c r="BM945" s="1848"/>
      <c r="BN945" s="1848"/>
      <c r="BO945" s="1848"/>
      <c r="BP945" s="1848"/>
      <c r="BQ945" s="1848"/>
      <c r="BR945" s="1848"/>
      <c r="BS945" s="1848"/>
      <c r="BT945" s="1848"/>
      <c r="BU945" s="1848"/>
      <c r="BV945" s="1848"/>
      <c r="BW945" s="1848"/>
      <c r="BX945" s="1848"/>
      <c r="BY945" s="1848"/>
      <c r="BZ945" s="1848"/>
      <c r="CA945" s="1848"/>
      <c r="CB945" s="1848"/>
      <c r="CC945" s="1848"/>
      <c r="CD945" s="1848"/>
      <c r="CE945" s="1848"/>
      <c r="CF945" s="1848"/>
      <c r="CG945" s="1848"/>
      <c r="CH945" s="1848"/>
      <c r="CJ945" s="1848"/>
      <c r="CK945" s="1848"/>
      <c r="CL945" s="1848"/>
      <c r="CM945" s="1848"/>
      <c r="CN945" s="1848"/>
      <c r="CO945" s="1848"/>
      <c r="CP945" s="1848"/>
      <c r="CQ945" s="1848"/>
    </row>
    <row r="946" spans="2:95">
      <c r="B946" s="1"/>
      <c r="C946" s="1848"/>
      <c r="D946" s="1"/>
      <c r="E946" s="1"/>
      <c r="F946" s="1848"/>
      <c r="G946" s="1"/>
      <c r="H946" s="1848"/>
      <c r="I946" s="1848"/>
      <c r="J946" s="1848"/>
      <c r="K946" s="1848"/>
      <c r="L946" s="1848"/>
      <c r="M946" s="1848"/>
      <c r="N946" s="1848"/>
      <c r="O946" s="1848"/>
      <c r="P946" s="1848"/>
      <c r="Q946" s="1848"/>
      <c r="R946" s="1848"/>
      <c r="S946" s="1848"/>
      <c r="T946" s="1848"/>
      <c r="U946" s="1848"/>
      <c r="V946" s="1848"/>
      <c r="W946" s="1848"/>
      <c r="X946" s="1848"/>
      <c r="Y946" s="1848"/>
      <c r="Z946" s="1848"/>
      <c r="AA946" s="1848"/>
      <c r="AB946" s="1848"/>
      <c r="AC946" s="1848"/>
      <c r="AD946" s="1848"/>
      <c r="AE946" s="1848"/>
      <c r="AF946" s="1848"/>
      <c r="AG946" s="1848"/>
      <c r="AH946" s="1848"/>
      <c r="AI946" s="1848"/>
      <c r="AJ946" s="1848"/>
      <c r="AK946" s="1848"/>
      <c r="AL946" s="1848"/>
      <c r="AM946" s="1848"/>
      <c r="AN946" s="1848"/>
      <c r="AO946" s="1848"/>
      <c r="AP946" s="1848"/>
      <c r="AQ946" s="1848"/>
      <c r="AR946" s="1848"/>
      <c r="AS946" s="1848"/>
      <c r="AT946" s="1848"/>
      <c r="AU946" s="1848"/>
      <c r="AV946" s="1848"/>
      <c r="AW946" s="1848"/>
      <c r="AX946" s="1848"/>
      <c r="AY946" s="1848"/>
      <c r="AZ946" s="1848"/>
      <c r="BA946" s="1848"/>
      <c r="BB946" s="1848"/>
      <c r="BC946" s="1848"/>
      <c r="BD946" s="1848"/>
      <c r="BE946" s="1848"/>
      <c r="BF946" s="1848"/>
      <c r="BG946" s="1848"/>
      <c r="BH946" s="1848"/>
      <c r="BI946" s="1848"/>
      <c r="BJ946" s="1848"/>
      <c r="BK946" s="1848"/>
      <c r="BL946" s="1848"/>
      <c r="BM946" s="1848"/>
      <c r="BN946" s="1848"/>
      <c r="BO946" s="1848"/>
      <c r="BP946" s="1848"/>
      <c r="BQ946" s="1848"/>
      <c r="BR946" s="1848"/>
      <c r="BS946" s="1848"/>
      <c r="BT946" s="1848"/>
      <c r="BU946" s="1848"/>
      <c r="BV946" s="1848"/>
      <c r="BW946" s="1848"/>
      <c r="BX946" s="1848"/>
      <c r="BY946" s="1848"/>
      <c r="BZ946" s="1848"/>
      <c r="CA946" s="1848"/>
      <c r="CB946" s="1848"/>
      <c r="CC946" s="1848"/>
      <c r="CD946" s="1848"/>
      <c r="CE946" s="1848"/>
      <c r="CF946" s="1848"/>
      <c r="CG946" s="1848"/>
      <c r="CH946" s="1848"/>
      <c r="CJ946" s="1848"/>
      <c r="CK946" s="1848"/>
      <c r="CL946" s="1848"/>
      <c r="CM946" s="1848"/>
      <c r="CN946" s="1848"/>
      <c r="CO946" s="1848"/>
      <c r="CP946" s="1848"/>
      <c r="CQ946" s="1848"/>
    </row>
    <row r="947" spans="2:95">
      <c r="B947" s="1"/>
      <c r="C947" s="1848"/>
      <c r="D947" s="1"/>
      <c r="E947" s="1"/>
      <c r="F947" s="1848"/>
      <c r="G947" s="1"/>
      <c r="H947" s="1848"/>
      <c r="I947" s="1848"/>
      <c r="J947" s="1848"/>
      <c r="K947" s="1848"/>
      <c r="L947" s="1848"/>
      <c r="M947" s="1848"/>
      <c r="N947" s="1848"/>
      <c r="O947" s="1848"/>
      <c r="P947" s="1848"/>
      <c r="Q947" s="1848"/>
      <c r="R947" s="1848"/>
      <c r="S947" s="1848"/>
      <c r="T947" s="1848"/>
      <c r="U947" s="1848"/>
      <c r="V947" s="1848"/>
      <c r="W947" s="1848"/>
      <c r="X947" s="1848"/>
      <c r="Y947" s="1848"/>
      <c r="Z947" s="1848"/>
      <c r="AA947" s="1848"/>
      <c r="AB947" s="1848"/>
      <c r="AC947" s="1848"/>
      <c r="AD947" s="1848"/>
      <c r="AE947" s="1848"/>
      <c r="AF947" s="1848"/>
      <c r="AG947" s="1848"/>
      <c r="AH947" s="1848"/>
      <c r="AI947" s="1848"/>
      <c r="AJ947" s="1848"/>
      <c r="AK947" s="1848"/>
      <c r="AL947" s="1848"/>
      <c r="AM947" s="1848"/>
      <c r="AN947" s="1848"/>
      <c r="AO947" s="1848"/>
      <c r="AP947" s="1848"/>
      <c r="AQ947" s="1848"/>
      <c r="AR947" s="1848"/>
      <c r="AS947" s="1848"/>
      <c r="AT947" s="1848"/>
      <c r="AU947" s="1848"/>
      <c r="AV947" s="1848"/>
      <c r="AW947" s="1848"/>
      <c r="AX947" s="1848"/>
      <c r="AY947" s="1848"/>
      <c r="AZ947" s="1848"/>
      <c r="BA947" s="1848"/>
      <c r="BB947" s="1848"/>
      <c r="BC947" s="1848"/>
      <c r="BD947" s="1848"/>
      <c r="BE947" s="1848"/>
      <c r="BF947" s="1848"/>
      <c r="BG947" s="1848"/>
      <c r="BH947" s="1848"/>
      <c r="BI947" s="1848"/>
      <c r="BJ947" s="1848"/>
      <c r="BK947" s="1848"/>
      <c r="BL947" s="1848"/>
      <c r="BM947" s="1848"/>
      <c r="BN947" s="1848"/>
      <c r="BO947" s="1848"/>
      <c r="BP947" s="1848"/>
      <c r="BQ947" s="1848"/>
      <c r="BR947" s="1848"/>
      <c r="BS947" s="1848"/>
      <c r="BT947" s="1848"/>
      <c r="BU947" s="1848"/>
      <c r="BV947" s="1848"/>
      <c r="BW947" s="1848"/>
      <c r="BX947" s="1848"/>
      <c r="BY947" s="1848"/>
      <c r="BZ947" s="1848"/>
      <c r="CA947" s="1848"/>
      <c r="CB947" s="1848"/>
      <c r="CC947" s="1848"/>
      <c r="CD947" s="1848"/>
      <c r="CE947" s="1848"/>
      <c r="CF947" s="1848"/>
      <c r="CG947" s="1848"/>
      <c r="CH947" s="1848"/>
      <c r="CJ947" s="1848"/>
      <c r="CK947" s="1848"/>
      <c r="CL947" s="1848"/>
      <c r="CM947" s="1848"/>
      <c r="CN947" s="1848"/>
      <c r="CO947" s="1848"/>
      <c r="CP947" s="1848"/>
      <c r="CQ947" s="1848"/>
    </row>
    <row r="948" spans="2:95">
      <c r="B948" s="1"/>
      <c r="C948" s="1848"/>
      <c r="D948" s="1"/>
      <c r="E948" s="1"/>
      <c r="F948" s="1848"/>
      <c r="G948" s="1"/>
      <c r="H948" s="1848"/>
      <c r="I948" s="1848"/>
      <c r="J948" s="1848"/>
      <c r="K948" s="1848"/>
      <c r="L948" s="1848"/>
      <c r="M948" s="1848"/>
      <c r="N948" s="1848"/>
      <c r="O948" s="1848"/>
      <c r="P948" s="1848"/>
      <c r="Q948" s="1848"/>
      <c r="R948" s="1848"/>
      <c r="S948" s="1848"/>
      <c r="T948" s="1848"/>
      <c r="U948" s="1848"/>
      <c r="V948" s="1848"/>
      <c r="W948" s="1848"/>
      <c r="X948" s="1848"/>
      <c r="Y948" s="1848"/>
      <c r="Z948" s="1848"/>
      <c r="AA948" s="1848"/>
      <c r="AB948" s="1848"/>
      <c r="AC948" s="1848"/>
      <c r="AD948" s="1848"/>
      <c r="AE948" s="1848"/>
      <c r="AF948" s="1848"/>
      <c r="AG948" s="1848"/>
      <c r="AH948" s="1848"/>
      <c r="AI948" s="1848"/>
      <c r="AJ948" s="1848"/>
      <c r="AK948" s="1848"/>
      <c r="AL948" s="1848"/>
      <c r="AM948" s="1848"/>
      <c r="AN948" s="1848"/>
      <c r="AO948" s="1848"/>
      <c r="AP948" s="1848"/>
      <c r="AQ948" s="1848"/>
      <c r="AR948" s="1848"/>
      <c r="AS948" s="1848"/>
      <c r="AT948" s="1848"/>
      <c r="AU948" s="1848"/>
      <c r="AV948" s="1848"/>
      <c r="AW948" s="1848"/>
      <c r="AX948" s="1848"/>
      <c r="AY948" s="1848"/>
      <c r="AZ948" s="1848"/>
      <c r="BA948" s="1848"/>
      <c r="BB948" s="1848"/>
      <c r="BC948" s="1848"/>
      <c r="BD948" s="1848"/>
      <c r="BE948" s="1848"/>
      <c r="BF948" s="1848"/>
      <c r="BG948" s="1848"/>
      <c r="BH948" s="1848"/>
      <c r="BI948" s="1848"/>
      <c r="BJ948" s="1848"/>
      <c r="BK948" s="1848"/>
      <c r="BL948" s="1848"/>
      <c r="BM948" s="1848"/>
      <c r="BN948" s="1848"/>
      <c r="BO948" s="1848"/>
      <c r="BP948" s="1848"/>
      <c r="BQ948" s="1848"/>
      <c r="BR948" s="1848"/>
      <c r="BS948" s="1848"/>
      <c r="BT948" s="1848"/>
      <c r="BU948" s="1848"/>
      <c r="BV948" s="1848"/>
      <c r="BW948" s="1848"/>
      <c r="BX948" s="1848"/>
      <c r="BY948" s="1848"/>
      <c r="BZ948" s="1848"/>
      <c r="CA948" s="1848"/>
      <c r="CB948" s="1848"/>
      <c r="CC948" s="1848"/>
      <c r="CD948" s="1848"/>
      <c r="CE948" s="1848"/>
      <c r="CF948" s="1848"/>
      <c r="CG948" s="1848"/>
      <c r="CH948" s="1848"/>
      <c r="CJ948" s="1848"/>
      <c r="CK948" s="1848"/>
      <c r="CL948" s="1848"/>
      <c r="CM948" s="1848"/>
      <c r="CN948" s="1848"/>
      <c r="CO948" s="1848"/>
      <c r="CP948" s="1848"/>
      <c r="CQ948" s="1848"/>
    </row>
    <row r="949" spans="2:95">
      <c r="B949" s="1"/>
      <c r="C949" s="1848"/>
      <c r="D949" s="1"/>
      <c r="E949" s="1"/>
      <c r="F949" s="1848"/>
      <c r="G949" s="1"/>
      <c r="H949" s="1848"/>
      <c r="I949" s="1848"/>
      <c r="J949" s="1848"/>
      <c r="K949" s="1848"/>
      <c r="L949" s="1848"/>
      <c r="M949" s="1848"/>
      <c r="N949" s="1848"/>
      <c r="O949" s="1848"/>
      <c r="P949" s="1848"/>
      <c r="Q949" s="1848"/>
      <c r="R949" s="1848"/>
      <c r="S949" s="1848"/>
      <c r="T949" s="1848"/>
      <c r="U949" s="1848"/>
      <c r="V949" s="1848"/>
      <c r="W949" s="1848"/>
      <c r="X949" s="1848"/>
      <c r="Y949" s="1848"/>
      <c r="Z949" s="1848"/>
      <c r="AA949" s="1848"/>
      <c r="AB949" s="1848"/>
      <c r="AC949" s="1848"/>
      <c r="AD949" s="1848"/>
      <c r="AE949" s="1848"/>
      <c r="AF949" s="1848"/>
      <c r="AG949" s="1848"/>
      <c r="AH949" s="1848"/>
      <c r="AI949" s="1848"/>
      <c r="AJ949" s="1848"/>
      <c r="AK949" s="1848"/>
      <c r="AL949" s="1848"/>
      <c r="AM949" s="1848"/>
      <c r="AN949" s="1848"/>
      <c r="AO949" s="1848"/>
      <c r="AP949" s="1848"/>
      <c r="AQ949" s="1848"/>
      <c r="AR949" s="1848"/>
      <c r="AS949" s="1848"/>
      <c r="AT949" s="1848"/>
      <c r="AU949" s="1848"/>
      <c r="AV949" s="1848"/>
      <c r="AW949" s="1848"/>
      <c r="AX949" s="1848"/>
      <c r="AY949" s="1848"/>
      <c r="AZ949" s="1848"/>
      <c r="BA949" s="1848"/>
      <c r="BB949" s="1848"/>
      <c r="BC949" s="1848"/>
      <c r="BD949" s="1848"/>
      <c r="BE949" s="1848"/>
      <c r="BF949" s="1848"/>
      <c r="BG949" s="1848"/>
      <c r="BH949" s="1848"/>
      <c r="BI949" s="1848"/>
      <c r="BJ949" s="1848"/>
      <c r="BK949" s="1848"/>
      <c r="BL949" s="1848"/>
      <c r="BM949" s="1848"/>
      <c r="BN949" s="1848"/>
      <c r="BO949" s="1848"/>
      <c r="BP949" s="1848"/>
      <c r="BQ949" s="1848"/>
      <c r="BR949" s="1848"/>
      <c r="BS949" s="1848"/>
      <c r="BT949" s="1848"/>
      <c r="BU949" s="1848"/>
      <c r="BV949" s="1848"/>
      <c r="BW949" s="1848"/>
      <c r="BX949" s="1848"/>
      <c r="BY949" s="1848"/>
      <c r="BZ949" s="1848"/>
      <c r="CA949" s="1848"/>
      <c r="CB949" s="1848"/>
      <c r="CC949" s="1848"/>
      <c r="CD949" s="1848"/>
      <c r="CE949" s="1848"/>
      <c r="CF949" s="1848"/>
      <c r="CG949" s="1848"/>
      <c r="CH949" s="1848"/>
      <c r="CJ949" s="1848"/>
      <c r="CK949" s="1848"/>
      <c r="CL949" s="1848"/>
      <c r="CM949" s="1848"/>
      <c r="CN949" s="1848"/>
      <c r="CO949" s="1848"/>
      <c r="CP949" s="1848"/>
      <c r="CQ949" s="1848"/>
    </row>
    <row r="950" spans="2:95">
      <c r="B950" s="1"/>
      <c r="C950" s="1848"/>
      <c r="D950" s="1"/>
      <c r="E950" s="1"/>
      <c r="F950" s="1848"/>
      <c r="G950" s="1"/>
      <c r="H950" s="1848"/>
      <c r="I950" s="1848"/>
      <c r="J950" s="1848"/>
      <c r="K950" s="1848"/>
      <c r="L950" s="1848"/>
      <c r="M950" s="1848"/>
      <c r="N950" s="1848"/>
      <c r="O950" s="1848"/>
      <c r="P950" s="1848"/>
      <c r="Q950" s="1848"/>
      <c r="R950" s="1848"/>
      <c r="S950" s="1848"/>
      <c r="T950" s="1848"/>
      <c r="U950" s="1848"/>
      <c r="V950" s="1848"/>
      <c r="W950" s="1848"/>
      <c r="X950" s="1848"/>
      <c r="Y950" s="1848"/>
      <c r="Z950" s="1848"/>
      <c r="AA950" s="1848"/>
      <c r="AB950" s="1848"/>
      <c r="AC950" s="1848"/>
      <c r="AD950" s="1848"/>
      <c r="AE950" s="1848"/>
      <c r="AF950" s="1848"/>
      <c r="AG950" s="1848"/>
      <c r="AH950" s="1848"/>
      <c r="AI950" s="1848"/>
      <c r="AJ950" s="1848"/>
      <c r="AK950" s="1848"/>
      <c r="AL950" s="1848"/>
      <c r="AM950" s="1848"/>
      <c r="AN950" s="1848"/>
      <c r="AO950" s="1848"/>
      <c r="AP950" s="1848"/>
      <c r="AQ950" s="1848"/>
      <c r="AR950" s="1848"/>
      <c r="AS950" s="1848"/>
      <c r="AT950" s="1848"/>
      <c r="AU950" s="1848"/>
      <c r="AV950" s="1848"/>
      <c r="AW950" s="1848"/>
      <c r="AX950" s="1848"/>
      <c r="AY950" s="1848"/>
      <c r="AZ950" s="1848"/>
      <c r="BA950" s="1848"/>
      <c r="BB950" s="1848"/>
      <c r="BC950" s="1848"/>
      <c r="BD950" s="1848"/>
      <c r="BE950" s="1848"/>
      <c r="BF950" s="1848"/>
      <c r="BG950" s="1848"/>
      <c r="BH950" s="1848"/>
      <c r="BI950" s="1848"/>
      <c r="BJ950" s="1848"/>
      <c r="BK950" s="1848"/>
      <c r="BL950" s="1848"/>
      <c r="BM950" s="1848"/>
      <c r="BN950" s="1848"/>
      <c r="BO950" s="1848"/>
      <c r="BP950" s="1848"/>
      <c r="BQ950" s="1848"/>
      <c r="BR950" s="1848"/>
      <c r="BS950" s="1848"/>
      <c r="BT950" s="1848"/>
      <c r="BU950" s="1848"/>
      <c r="BV950" s="1848"/>
      <c r="BW950" s="1848"/>
      <c r="BX950" s="1848"/>
      <c r="BY950" s="1848"/>
      <c r="BZ950" s="1848"/>
      <c r="CA950" s="1848"/>
      <c r="CB950" s="1848"/>
      <c r="CC950" s="1848"/>
      <c r="CD950" s="1848"/>
      <c r="CE950" s="1848"/>
      <c r="CF950" s="1848"/>
      <c r="CG950" s="1848"/>
      <c r="CH950" s="1848"/>
      <c r="CJ950" s="1848"/>
      <c r="CK950" s="1848"/>
      <c r="CL950" s="1848"/>
      <c r="CM950" s="1848"/>
      <c r="CN950" s="1848"/>
      <c r="CO950" s="1848"/>
      <c r="CP950" s="1848"/>
      <c r="CQ950" s="1848"/>
    </row>
    <row r="951" spans="2:95">
      <c r="B951" s="1"/>
      <c r="C951" s="1848"/>
      <c r="D951" s="1"/>
      <c r="E951" s="1"/>
      <c r="F951" s="1848"/>
      <c r="G951" s="1"/>
      <c r="H951" s="1848"/>
      <c r="I951" s="1848"/>
      <c r="J951" s="1848"/>
      <c r="K951" s="1848"/>
      <c r="L951" s="1848"/>
      <c r="M951" s="1848"/>
      <c r="N951" s="1848"/>
      <c r="O951" s="1848"/>
      <c r="P951" s="1848"/>
      <c r="Q951" s="1848"/>
      <c r="R951" s="1848"/>
      <c r="S951" s="1848"/>
      <c r="T951" s="1848"/>
      <c r="U951" s="1848"/>
      <c r="V951" s="1848"/>
      <c r="W951" s="1848"/>
      <c r="X951" s="1848"/>
      <c r="Y951" s="1848"/>
      <c r="Z951" s="1848"/>
      <c r="AA951" s="1848"/>
      <c r="AB951" s="1848"/>
      <c r="AC951" s="1848"/>
      <c r="AD951" s="1848"/>
      <c r="AE951" s="1848"/>
      <c r="AF951" s="1848"/>
      <c r="AG951" s="1848"/>
      <c r="AH951" s="1848"/>
      <c r="AI951" s="1848"/>
      <c r="AJ951" s="1848"/>
      <c r="AK951" s="1848"/>
      <c r="AL951" s="1848"/>
      <c r="AM951" s="1848"/>
      <c r="AN951" s="1848"/>
      <c r="AO951" s="1848"/>
      <c r="AP951" s="1848"/>
      <c r="AQ951" s="1848"/>
      <c r="AR951" s="1848"/>
      <c r="AS951" s="1848"/>
      <c r="AT951" s="1848"/>
      <c r="AU951" s="1848"/>
      <c r="AV951" s="1848"/>
      <c r="AW951" s="1848"/>
      <c r="AX951" s="1848"/>
      <c r="AY951" s="1848"/>
      <c r="AZ951" s="1848"/>
      <c r="BA951" s="1848"/>
      <c r="BB951" s="1848"/>
      <c r="BC951" s="1848"/>
      <c r="BD951" s="1848"/>
      <c r="BE951" s="1848"/>
      <c r="BF951" s="1848"/>
      <c r="BG951" s="1848"/>
      <c r="BH951" s="1848"/>
      <c r="BI951" s="1848"/>
      <c r="BJ951" s="1848"/>
      <c r="BK951" s="1848"/>
      <c r="BL951" s="1848"/>
      <c r="BM951" s="1848"/>
      <c r="BN951" s="1848"/>
      <c r="BO951" s="1848"/>
      <c r="BP951" s="1848"/>
      <c r="BQ951" s="1848"/>
      <c r="BR951" s="1848"/>
      <c r="BS951" s="1848"/>
      <c r="BT951" s="1848"/>
      <c r="BU951" s="1848"/>
      <c r="BV951" s="1848"/>
      <c r="BW951" s="1848"/>
      <c r="BX951" s="1848"/>
      <c r="BY951" s="1848"/>
      <c r="BZ951" s="1848"/>
      <c r="CA951" s="1848"/>
      <c r="CB951" s="1848"/>
      <c r="CC951" s="1848"/>
      <c r="CD951" s="1848"/>
      <c r="CE951" s="1848"/>
      <c r="CF951" s="1848"/>
      <c r="CG951" s="1848"/>
      <c r="CH951" s="1848"/>
      <c r="CJ951" s="1848"/>
      <c r="CK951" s="1848"/>
      <c r="CL951" s="1848"/>
      <c r="CM951" s="1848"/>
      <c r="CN951" s="1848"/>
      <c r="CO951" s="1848"/>
      <c r="CP951" s="1848"/>
      <c r="CQ951" s="1848"/>
    </row>
    <row r="952" spans="2:95">
      <c r="B952" s="1"/>
      <c r="C952" s="1848"/>
      <c r="D952" s="1"/>
      <c r="E952" s="1"/>
      <c r="F952" s="1848"/>
      <c r="G952" s="1"/>
      <c r="H952" s="1848"/>
      <c r="I952" s="1848"/>
      <c r="J952" s="1848"/>
      <c r="K952" s="1848"/>
      <c r="L952" s="1848"/>
      <c r="M952" s="1848"/>
      <c r="N952" s="1848"/>
      <c r="O952" s="1848"/>
      <c r="P952" s="1848"/>
      <c r="Q952" s="1848"/>
      <c r="R952" s="1848"/>
      <c r="S952" s="1848"/>
      <c r="T952" s="1848"/>
      <c r="U952" s="1848"/>
      <c r="V952" s="1848"/>
      <c r="W952" s="1848"/>
      <c r="X952" s="1848"/>
      <c r="Y952" s="1848"/>
      <c r="Z952" s="1848"/>
      <c r="AA952" s="1848"/>
      <c r="AB952" s="1848"/>
      <c r="AC952" s="1848"/>
      <c r="AD952" s="1848"/>
      <c r="AE952" s="1848"/>
      <c r="AF952" s="1848"/>
      <c r="AG952" s="1848"/>
      <c r="AH952" s="1848"/>
      <c r="AI952" s="1848"/>
      <c r="AJ952" s="1848"/>
      <c r="AK952" s="1848"/>
      <c r="AL952" s="1848"/>
      <c r="AM952" s="1848"/>
      <c r="AN952" s="1848"/>
      <c r="AO952" s="1848"/>
      <c r="AP952" s="1848"/>
      <c r="AQ952" s="1848"/>
      <c r="AR952" s="1848"/>
      <c r="AS952" s="1848"/>
      <c r="AT952" s="1848"/>
      <c r="AU952" s="1848"/>
      <c r="AV952" s="1848"/>
      <c r="AW952" s="1848"/>
      <c r="AX952" s="1848"/>
      <c r="AY952" s="1848"/>
      <c r="AZ952" s="1848"/>
      <c r="BA952" s="1848"/>
      <c r="BB952" s="1848"/>
      <c r="BC952" s="1848"/>
      <c r="BD952" s="1848"/>
      <c r="BE952" s="1848"/>
      <c r="BF952" s="1848"/>
      <c r="BG952" s="1848"/>
      <c r="BH952" s="1848"/>
      <c r="BI952" s="1848"/>
      <c r="BJ952" s="1848"/>
      <c r="BK952" s="1848"/>
      <c r="BL952" s="1848"/>
      <c r="BM952" s="1848"/>
      <c r="BN952" s="1848"/>
      <c r="BO952" s="1848"/>
      <c r="BP952" s="1848"/>
      <c r="BQ952" s="1848"/>
      <c r="BR952" s="1848"/>
      <c r="BS952" s="1848"/>
      <c r="BT952" s="1848"/>
      <c r="BU952" s="1848"/>
      <c r="BV952" s="1848"/>
      <c r="BW952" s="1848"/>
      <c r="BX952" s="1848"/>
      <c r="BY952" s="1848"/>
      <c r="BZ952" s="1848"/>
      <c r="CA952" s="1848"/>
      <c r="CB952" s="1848"/>
      <c r="CC952" s="1848"/>
      <c r="CD952" s="1848"/>
      <c r="CE952" s="1848"/>
      <c r="CF952" s="1848"/>
      <c r="CG952" s="1848"/>
      <c r="CH952" s="1848"/>
      <c r="CJ952" s="1848"/>
      <c r="CK952" s="1848"/>
      <c r="CL952" s="1848"/>
      <c r="CM952" s="1848"/>
      <c r="CN952" s="1848"/>
      <c r="CO952" s="1848"/>
      <c r="CP952" s="1848"/>
      <c r="CQ952" s="1848"/>
    </row>
    <row r="953" spans="2:95">
      <c r="B953" s="1"/>
      <c r="C953" s="1848"/>
      <c r="D953" s="1"/>
      <c r="E953" s="1"/>
      <c r="F953" s="1848"/>
      <c r="G953" s="1"/>
      <c r="H953" s="1848"/>
      <c r="I953" s="1848"/>
      <c r="J953" s="1848"/>
      <c r="K953" s="1848"/>
      <c r="L953" s="1848"/>
      <c r="M953" s="1848"/>
      <c r="N953" s="1848"/>
      <c r="O953" s="1848"/>
      <c r="P953" s="1848"/>
      <c r="Q953" s="1848"/>
      <c r="R953" s="1848"/>
      <c r="S953" s="1848"/>
      <c r="T953" s="1848"/>
      <c r="U953" s="1848"/>
      <c r="V953" s="1848"/>
      <c r="W953" s="1848"/>
      <c r="X953" s="1848"/>
      <c r="Y953" s="1848"/>
      <c r="Z953" s="1848"/>
      <c r="AA953" s="1848"/>
      <c r="AB953" s="1848"/>
      <c r="AC953" s="1848"/>
      <c r="AD953" s="1848"/>
      <c r="AE953" s="1848"/>
      <c r="AF953" s="1848"/>
      <c r="AG953" s="1848"/>
      <c r="AH953" s="1848"/>
      <c r="AI953" s="1848"/>
      <c r="AJ953" s="1848"/>
      <c r="AK953" s="1848"/>
      <c r="AL953" s="1848"/>
      <c r="AM953" s="1848"/>
      <c r="AN953" s="1848"/>
      <c r="AO953" s="1848"/>
      <c r="AP953" s="1848"/>
      <c r="AQ953" s="1848"/>
      <c r="AR953" s="1848"/>
      <c r="AS953" s="1848"/>
      <c r="AT953" s="1848"/>
      <c r="AU953" s="1848"/>
      <c r="AV953" s="1848"/>
      <c r="AW953" s="1848"/>
      <c r="AX953" s="1848"/>
      <c r="AY953" s="1848"/>
      <c r="AZ953" s="1848"/>
      <c r="BA953" s="1848"/>
      <c r="BB953" s="1848"/>
      <c r="BC953" s="1848"/>
      <c r="BD953" s="1848"/>
      <c r="BE953" s="1848"/>
      <c r="BF953" s="1848"/>
      <c r="BG953" s="1848"/>
      <c r="BH953" s="1848"/>
      <c r="BI953" s="1848"/>
      <c r="BJ953" s="1848"/>
      <c r="BK953" s="1848"/>
      <c r="BL953" s="1848"/>
      <c r="BM953" s="1848"/>
      <c r="BN953" s="1848"/>
      <c r="BO953" s="1848"/>
      <c r="BP953" s="1848"/>
      <c r="BQ953" s="1848"/>
      <c r="BR953" s="1848"/>
      <c r="BS953" s="1848"/>
      <c r="BT953" s="1848"/>
      <c r="BU953" s="1848"/>
      <c r="BV953" s="1848"/>
      <c r="BW953" s="1848"/>
      <c r="BX953" s="1848"/>
      <c r="BY953" s="1848"/>
      <c r="BZ953" s="1848"/>
      <c r="CA953" s="1848"/>
      <c r="CB953" s="1848"/>
      <c r="CC953" s="1848"/>
      <c r="CD953" s="1848"/>
      <c r="CE953" s="1848"/>
      <c r="CF953" s="1848"/>
      <c r="CG953" s="1848"/>
      <c r="CH953" s="1848"/>
      <c r="CJ953" s="1848"/>
      <c r="CK953" s="1848"/>
      <c r="CL953" s="1848"/>
      <c r="CM953" s="1848"/>
      <c r="CN953" s="1848"/>
      <c r="CO953" s="1848"/>
      <c r="CP953" s="1848"/>
      <c r="CQ953" s="1848"/>
    </row>
    <row r="954" spans="2:95">
      <c r="B954" s="1"/>
      <c r="C954" s="1848"/>
      <c r="D954" s="1"/>
      <c r="E954" s="1"/>
      <c r="F954" s="1848"/>
      <c r="G954" s="1"/>
      <c r="H954" s="1848"/>
      <c r="I954" s="1848"/>
      <c r="J954" s="1848"/>
      <c r="K954" s="1848"/>
      <c r="L954" s="1848"/>
      <c r="M954" s="1848"/>
      <c r="N954" s="1848"/>
      <c r="O954" s="1848"/>
      <c r="P954" s="1848"/>
      <c r="Q954" s="1848"/>
      <c r="R954" s="1848"/>
      <c r="S954" s="1848"/>
      <c r="T954" s="1848"/>
      <c r="U954" s="1848"/>
      <c r="V954" s="1848"/>
      <c r="W954" s="1848"/>
      <c r="X954" s="1848"/>
      <c r="Y954" s="1848"/>
      <c r="Z954" s="1848"/>
      <c r="AA954" s="1848"/>
      <c r="AB954" s="1848"/>
      <c r="AC954" s="1848"/>
      <c r="AD954" s="1848"/>
      <c r="AE954" s="1848"/>
      <c r="AF954" s="1848"/>
      <c r="AG954" s="1848"/>
      <c r="AH954" s="1848"/>
      <c r="AI954" s="1848"/>
      <c r="AJ954" s="1848"/>
      <c r="AK954" s="1848"/>
      <c r="AL954" s="1848"/>
      <c r="AM954" s="1848"/>
      <c r="AN954" s="1848"/>
      <c r="AO954" s="1848"/>
      <c r="AP954" s="1848"/>
      <c r="AQ954" s="1848"/>
      <c r="AR954" s="1848"/>
      <c r="AS954" s="1848"/>
      <c r="AT954" s="1848"/>
      <c r="AU954" s="1848"/>
      <c r="AV954" s="1848"/>
      <c r="AW954" s="1848"/>
      <c r="AX954" s="1848"/>
      <c r="AY954" s="1848"/>
      <c r="AZ954" s="1848"/>
      <c r="BA954" s="1848"/>
      <c r="BB954" s="1848"/>
      <c r="BC954" s="1848"/>
      <c r="BD954" s="1848"/>
      <c r="BE954" s="1848"/>
      <c r="BF954" s="1848"/>
      <c r="BG954" s="1848"/>
      <c r="BH954" s="1848"/>
      <c r="BI954" s="1848"/>
      <c r="BJ954" s="1848"/>
      <c r="BK954" s="1848"/>
      <c r="BL954" s="1848"/>
      <c r="BM954" s="1848"/>
      <c r="BN954" s="1848"/>
      <c r="BO954" s="1848"/>
      <c r="BP954" s="1848"/>
      <c r="BQ954" s="1848"/>
      <c r="BR954" s="1848"/>
      <c r="BS954" s="1848"/>
      <c r="BT954" s="1848"/>
      <c r="BU954" s="1848"/>
      <c r="BV954" s="1848"/>
      <c r="BW954" s="1848"/>
      <c r="BX954" s="1848"/>
      <c r="BY954" s="1848"/>
      <c r="BZ954" s="1848"/>
      <c r="CA954" s="1848"/>
      <c r="CB954" s="1848"/>
      <c r="CC954" s="1848"/>
      <c r="CD954" s="1848"/>
      <c r="CE954" s="1848"/>
      <c r="CF954" s="1848"/>
      <c r="CG954" s="1848"/>
      <c r="CH954" s="1848"/>
      <c r="CJ954" s="1848"/>
      <c r="CK954" s="1848"/>
      <c r="CL954" s="1848"/>
      <c r="CM954" s="1848"/>
      <c r="CN954" s="1848"/>
      <c r="CO954" s="1848"/>
      <c r="CP954" s="1848"/>
      <c r="CQ954" s="1848"/>
    </row>
    <row r="955" spans="2:95">
      <c r="B955" s="1"/>
      <c r="C955" s="1848"/>
      <c r="D955" s="1"/>
      <c r="E955" s="1"/>
      <c r="F955" s="1848"/>
      <c r="G955" s="1"/>
      <c r="H955" s="1848"/>
      <c r="I955" s="1848"/>
      <c r="J955" s="1848"/>
      <c r="K955" s="1848"/>
      <c r="L955" s="1848"/>
      <c r="M955" s="1848"/>
      <c r="N955" s="1848"/>
      <c r="O955" s="1848"/>
      <c r="P955" s="1848"/>
      <c r="Q955" s="1848"/>
      <c r="R955" s="1848"/>
      <c r="S955" s="1848"/>
      <c r="T955" s="1848"/>
      <c r="U955" s="1848"/>
      <c r="V955" s="1848"/>
      <c r="W955" s="1848"/>
      <c r="X955" s="1848"/>
      <c r="Y955" s="1848"/>
      <c r="Z955" s="1848"/>
      <c r="AA955" s="1848"/>
      <c r="AB955" s="1848"/>
      <c r="AC955" s="1848"/>
      <c r="AD955" s="1848"/>
      <c r="AE955" s="1848"/>
      <c r="AF955" s="1848"/>
      <c r="AG955" s="1848"/>
      <c r="AH955" s="1848"/>
      <c r="AI955" s="1848"/>
      <c r="AJ955" s="1848"/>
      <c r="AK955" s="1848"/>
      <c r="AL955" s="1848"/>
      <c r="AM955" s="1848"/>
      <c r="AN955" s="1848"/>
      <c r="AO955" s="1848"/>
      <c r="AP955" s="1848"/>
      <c r="AQ955" s="1848"/>
      <c r="AR955" s="1848"/>
      <c r="AS955" s="1848"/>
      <c r="AT955" s="1848"/>
      <c r="AU955" s="1848"/>
      <c r="AV955" s="1848"/>
      <c r="AW955" s="1848"/>
      <c r="AX955" s="1848"/>
      <c r="AY955" s="1848"/>
      <c r="AZ955" s="1848"/>
      <c r="BA955" s="1848"/>
      <c r="BB955" s="1848"/>
      <c r="BC955" s="1848"/>
      <c r="BD955" s="1848"/>
      <c r="BE955" s="1848"/>
      <c r="BF955" s="1848"/>
      <c r="BG955" s="1848"/>
      <c r="BH955" s="1848"/>
      <c r="BI955" s="1848"/>
      <c r="BJ955" s="1848"/>
      <c r="BK955" s="1848"/>
      <c r="BL955" s="1848"/>
      <c r="BM955" s="1848"/>
      <c r="BN955" s="1848"/>
      <c r="BO955" s="1848"/>
      <c r="BP955" s="1848"/>
      <c r="BQ955" s="1848"/>
      <c r="BR955" s="1848"/>
      <c r="BS955" s="1848"/>
      <c r="BT955" s="1848"/>
      <c r="BU955" s="1848"/>
      <c r="BV955" s="1848"/>
      <c r="BW955" s="1848"/>
      <c r="BX955" s="1848"/>
      <c r="BY955" s="1848"/>
      <c r="BZ955" s="1848"/>
      <c r="CA955" s="1848"/>
      <c r="CB955" s="1848"/>
      <c r="CC955" s="1848"/>
      <c r="CD955" s="1848"/>
      <c r="CE955" s="1848"/>
      <c r="CF955" s="1848"/>
      <c r="CG955" s="1848"/>
      <c r="CH955" s="1848"/>
      <c r="CJ955" s="1848"/>
      <c r="CK955" s="1848"/>
      <c r="CL955" s="1848"/>
      <c r="CM955" s="1848"/>
      <c r="CN955" s="1848"/>
      <c r="CO955" s="1848"/>
      <c r="CP955" s="1848"/>
      <c r="CQ955" s="1848"/>
    </row>
    <row r="956" spans="2:95">
      <c r="B956" s="1"/>
      <c r="C956" s="1848"/>
      <c r="D956" s="1"/>
      <c r="E956" s="1"/>
      <c r="F956" s="1848"/>
      <c r="G956" s="1"/>
      <c r="H956" s="1848"/>
      <c r="I956" s="1848"/>
      <c r="J956" s="1848"/>
      <c r="K956" s="1848"/>
      <c r="L956" s="1848"/>
      <c r="M956" s="1848"/>
      <c r="N956" s="1848"/>
      <c r="O956" s="1848"/>
      <c r="P956" s="1848"/>
      <c r="Q956" s="1848"/>
      <c r="R956" s="1848"/>
      <c r="S956" s="1848"/>
      <c r="T956" s="1848"/>
      <c r="U956" s="1848"/>
      <c r="V956" s="1848"/>
      <c r="W956" s="1848"/>
      <c r="X956" s="1848"/>
      <c r="Y956" s="1848"/>
      <c r="Z956" s="1848"/>
      <c r="AA956" s="1848"/>
      <c r="AB956" s="1848"/>
      <c r="AC956" s="1848"/>
      <c r="AD956" s="1848"/>
      <c r="AE956" s="1848"/>
      <c r="AF956" s="1848"/>
      <c r="AG956" s="1848"/>
      <c r="AH956" s="1848"/>
      <c r="AI956" s="1848"/>
      <c r="AJ956" s="1848"/>
      <c r="AK956" s="1848"/>
      <c r="AL956" s="1848"/>
      <c r="AM956" s="1848"/>
      <c r="AN956" s="1848"/>
      <c r="AO956" s="1848"/>
      <c r="AP956" s="1848"/>
      <c r="AQ956" s="1848"/>
      <c r="AR956" s="1848"/>
      <c r="AS956" s="1848"/>
      <c r="AT956" s="1848"/>
      <c r="AU956" s="1848"/>
      <c r="AV956" s="1848"/>
      <c r="AW956" s="1848"/>
      <c r="AX956" s="1848"/>
      <c r="AY956" s="1848"/>
      <c r="AZ956" s="1848"/>
      <c r="BA956" s="1848"/>
      <c r="BB956" s="1848"/>
      <c r="BC956" s="1848"/>
      <c r="BD956" s="1848"/>
      <c r="BE956" s="1848"/>
      <c r="BF956" s="1848"/>
      <c r="BG956" s="1848"/>
      <c r="BH956" s="1848"/>
      <c r="BI956" s="1848"/>
      <c r="BJ956" s="1848"/>
      <c r="BK956" s="1848"/>
      <c r="BL956" s="1848"/>
      <c r="BM956" s="1848"/>
      <c r="BN956" s="1848"/>
      <c r="BO956" s="1848"/>
      <c r="BP956" s="1848"/>
      <c r="BQ956" s="1848"/>
      <c r="BR956" s="1848"/>
      <c r="BS956" s="1848"/>
      <c r="BT956" s="1848"/>
      <c r="BU956" s="1848"/>
      <c r="BV956" s="1848"/>
      <c r="BW956" s="1848"/>
      <c r="BX956" s="1848"/>
      <c r="BY956" s="1848"/>
      <c r="BZ956" s="1848"/>
      <c r="CA956" s="1848"/>
      <c r="CB956" s="1848"/>
      <c r="CC956" s="1848"/>
      <c r="CD956" s="1848"/>
      <c r="CE956" s="1848"/>
      <c r="CF956" s="1848"/>
      <c r="CG956" s="1848"/>
      <c r="CH956" s="1848"/>
      <c r="CJ956" s="1848"/>
      <c r="CK956" s="1848"/>
      <c r="CL956" s="1848"/>
      <c r="CM956" s="1848"/>
      <c r="CN956" s="1848"/>
      <c r="CO956" s="1848"/>
      <c r="CP956" s="1848"/>
      <c r="CQ956" s="1848"/>
    </row>
    <row r="957" spans="2:95">
      <c r="B957" s="1"/>
      <c r="C957" s="1848"/>
      <c r="D957" s="1"/>
      <c r="E957" s="1"/>
      <c r="F957" s="1848"/>
      <c r="G957" s="1"/>
      <c r="H957" s="1848"/>
      <c r="I957" s="1848"/>
      <c r="J957" s="1848"/>
      <c r="K957" s="1848"/>
      <c r="L957" s="1848"/>
      <c r="M957" s="1848"/>
      <c r="N957" s="1848"/>
      <c r="O957" s="1848"/>
      <c r="P957" s="1848"/>
      <c r="Q957" s="1848"/>
      <c r="R957" s="1848"/>
      <c r="S957" s="1848"/>
      <c r="T957" s="1848"/>
      <c r="U957" s="1848"/>
      <c r="V957" s="1848"/>
      <c r="W957" s="1848"/>
      <c r="X957" s="1848"/>
      <c r="Y957" s="1848"/>
      <c r="Z957" s="1848"/>
      <c r="AA957" s="1848"/>
      <c r="AB957" s="1848"/>
      <c r="AC957" s="1848"/>
      <c r="AD957" s="1848"/>
      <c r="AE957" s="1848"/>
      <c r="AF957" s="1848"/>
      <c r="AG957" s="1848"/>
      <c r="AH957" s="1848"/>
      <c r="AI957" s="1848"/>
      <c r="AJ957" s="1848"/>
      <c r="AK957" s="1848"/>
      <c r="AL957" s="1848"/>
      <c r="AM957" s="1848"/>
      <c r="AN957" s="1848"/>
      <c r="AO957" s="1848"/>
      <c r="AP957" s="1848"/>
      <c r="AQ957" s="1848"/>
      <c r="AR957" s="1848"/>
      <c r="AS957" s="1848"/>
      <c r="AT957" s="1848"/>
      <c r="AU957" s="1848"/>
      <c r="AV957" s="1848"/>
      <c r="AW957" s="1848"/>
      <c r="AX957" s="1848"/>
      <c r="AY957" s="1848"/>
      <c r="AZ957" s="1848"/>
      <c r="BA957" s="1848"/>
      <c r="BB957" s="1848"/>
      <c r="BC957" s="1848"/>
      <c r="BD957" s="1848"/>
      <c r="BE957" s="1848"/>
      <c r="BF957" s="1848"/>
      <c r="BG957" s="1848"/>
      <c r="BH957" s="1848"/>
      <c r="BI957" s="1848"/>
      <c r="BJ957" s="1848"/>
      <c r="BK957" s="1848"/>
      <c r="BL957" s="1848"/>
      <c r="BM957" s="1848"/>
      <c r="BN957" s="1848"/>
      <c r="BO957" s="1848"/>
      <c r="BP957" s="1848"/>
      <c r="BQ957" s="1848"/>
      <c r="BR957" s="1848"/>
      <c r="BS957" s="1848"/>
      <c r="BT957" s="1848"/>
      <c r="BU957" s="1848"/>
      <c r="BV957" s="1848"/>
      <c r="BW957" s="1848"/>
      <c r="BX957" s="1848"/>
      <c r="BY957" s="1848"/>
      <c r="BZ957" s="1848"/>
      <c r="CA957" s="1848"/>
      <c r="CB957" s="1848"/>
      <c r="CC957" s="1848"/>
      <c r="CD957" s="1848"/>
      <c r="CE957" s="1848"/>
      <c r="CF957" s="1848"/>
      <c r="CG957" s="1848"/>
      <c r="CH957" s="1848"/>
      <c r="CJ957" s="1848"/>
      <c r="CK957" s="1848"/>
      <c r="CL957" s="1848"/>
      <c r="CM957" s="1848"/>
      <c r="CN957" s="1848"/>
      <c r="CO957" s="1848"/>
      <c r="CP957" s="1848"/>
      <c r="CQ957" s="1848"/>
    </row>
    <row r="958" spans="2:95">
      <c r="B958" s="1"/>
      <c r="C958" s="1848"/>
      <c r="D958" s="1"/>
      <c r="E958" s="1"/>
      <c r="F958" s="1848"/>
      <c r="G958" s="1"/>
      <c r="H958" s="1848"/>
      <c r="I958" s="1848"/>
      <c r="J958" s="1848"/>
      <c r="K958" s="1848"/>
      <c r="L958" s="1848"/>
      <c r="M958" s="1848"/>
      <c r="N958" s="1848"/>
      <c r="O958" s="1848"/>
      <c r="P958" s="1848"/>
      <c r="Q958" s="1848"/>
      <c r="R958" s="1848"/>
      <c r="S958" s="1848"/>
      <c r="T958" s="1848"/>
      <c r="U958" s="1848"/>
      <c r="V958" s="1848"/>
      <c r="W958" s="1848"/>
      <c r="X958" s="1848"/>
      <c r="Y958" s="1848"/>
      <c r="Z958" s="1848"/>
      <c r="AA958" s="1848"/>
      <c r="AB958" s="1848"/>
      <c r="AC958" s="1848"/>
      <c r="AD958" s="1848"/>
      <c r="AE958" s="1848"/>
      <c r="AF958" s="1848"/>
      <c r="AG958" s="1848"/>
      <c r="AH958" s="1848"/>
      <c r="AI958" s="1848"/>
      <c r="AJ958" s="1848"/>
      <c r="AK958" s="1848"/>
      <c r="AL958" s="1848"/>
      <c r="AM958" s="1848"/>
      <c r="AN958" s="1848"/>
      <c r="AO958" s="1848"/>
      <c r="AP958" s="1848"/>
      <c r="AQ958" s="1848"/>
      <c r="AR958" s="1848"/>
      <c r="AS958" s="1848"/>
      <c r="AT958" s="1848"/>
      <c r="AU958" s="1848"/>
      <c r="AV958" s="1848"/>
      <c r="AW958" s="1848"/>
      <c r="AX958" s="1848"/>
      <c r="AY958" s="1848"/>
      <c r="AZ958" s="1848"/>
      <c r="BA958" s="1848"/>
      <c r="BB958" s="1848"/>
      <c r="BC958" s="1848"/>
      <c r="BD958" s="1848"/>
      <c r="BE958" s="1848"/>
      <c r="BF958" s="1848"/>
      <c r="BG958" s="1848"/>
      <c r="BH958" s="1848"/>
      <c r="BI958" s="1848"/>
      <c r="BJ958" s="1848"/>
      <c r="BK958" s="1848"/>
      <c r="BL958" s="1848"/>
      <c r="BM958" s="1848"/>
      <c r="BN958" s="1848"/>
      <c r="BO958" s="1848"/>
      <c r="BP958" s="1848"/>
      <c r="BQ958" s="1848"/>
      <c r="BR958" s="1848"/>
      <c r="BS958" s="1848"/>
      <c r="BT958" s="1848"/>
      <c r="BU958" s="1848"/>
      <c r="BV958" s="1848"/>
      <c r="BW958" s="1848"/>
      <c r="BX958" s="1848"/>
      <c r="BY958" s="1848"/>
      <c r="BZ958" s="1848"/>
      <c r="CA958" s="1848"/>
      <c r="CB958" s="1848"/>
      <c r="CC958" s="1848"/>
      <c r="CD958" s="1848"/>
      <c r="CE958" s="1848"/>
      <c r="CF958" s="1848"/>
      <c r="CG958" s="1848"/>
      <c r="CH958" s="1848"/>
      <c r="CJ958" s="1848"/>
      <c r="CK958" s="1848"/>
      <c r="CL958" s="1848"/>
      <c r="CM958" s="1848"/>
      <c r="CN958" s="1848"/>
      <c r="CO958" s="1848"/>
      <c r="CP958" s="1848"/>
      <c r="CQ958" s="1848"/>
    </row>
    <row r="959" spans="2:95">
      <c r="B959" s="1"/>
      <c r="C959" s="1848"/>
      <c r="D959" s="1"/>
      <c r="E959" s="1"/>
      <c r="F959" s="1848"/>
      <c r="G959" s="1"/>
      <c r="H959" s="1848"/>
      <c r="I959" s="1848"/>
      <c r="J959" s="1848"/>
      <c r="K959" s="1848"/>
      <c r="L959" s="1848"/>
      <c r="M959" s="1848"/>
      <c r="N959" s="1848"/>
      <c r="O959" s="1848"/>
      <c r="P959" s="1848"/>
      <c r="Q959" s="1848"/>
      <c r="R959" s="1848"/>
      <c r="S959" s="1848"/>
      <c r="T959" s="1848"/>
      <c r="U959" s="1848"/>
      <c r="V959" s="1848"/>
      <c r="W959" s="1848"/>
      <c r="X959" s="1848"/>
      <c r="Y959" s="1848"/>
      <c r="Z959" s="1848"/>
      <c r="AA959" s="1848"/>
      <c r="AB959" s="1848"/>
      <c r="AC959" s="1848"/>
      <c r="AD959" s="1848"/>
      <c r="AE959" s="1848"/>
      <c r="AF959" s="1848"/>
      <c r="AG959" s="1848"/>
      <c r="AH959" s="1848"/>
      <c r="AI959" s="1848"/>
      <c r="AJ959" s="1848"/>
      <c r="AK959" s="1848"/>
      <c r="AL959" s="1848"/>
      <c r="AM959" s="1848"/>
      <c r="AN959" s="1848"/>
      <c r="AO959" s="1848"/>
      <c r="AP959" s="1848"/>
      <c r="AQ959" s="1848"/>
      <c r="AR959" s="1848"/>
      <c r="AS959" s="1848"/>
      <c r="AT959" s="1848"/>
      <c r="AU959" s="1848"/>
      <c r="AV959" s="1848"/>
      <c r="AW959" s="1848"/>
      <c r="AX959" s="1848"/>
      <c r="AY959" s="1848"/>
      <c r="AZ959" s="1848"/>
      <c r="BA959" s="1848"/>
      <c r="BB959" s="1848"/>
      <c r="BC959" s="1848"/>
      <c r="BD959" s="1848"/>
      <c r="BE959" s="1848"/>
      <c r="BF959" s="1848"/>
      <c r="BG959" s="1848"/>
      <c r="BH959" s="1848"/>
      <c r="BI959" s="1848"/>
      <c r="BJ959" s="1848"/>
      <c r="BK959" s="1848"/>
      <c r="BL959" s="1848"/>
      <c r="BM959" s="1848"/>
      <c r="BN959" s="1848"/>
      <c r="BO959" s="1848"/>
      <c r="BP959" s="1848"/>
      <c r="BQ959" s="1848"/>
      <c r="BR959" s="1848"/>
      <c r="BS959" s="1848"/>
      <c r="BT959" s="1848"/>
      <c r="BU959" s="1848"/>
      <c r="BV959" s="1848"/>
      <c r="BW959" s="1848"/>
      <c r="BX959" s="1848"/>
      <c r="BY959" s="1848"/>
      <c r="BZ959" s="1848"/>
      <c r="CA959" s="1848"/>
      <c r="CB959" s="1848"/>
      <c r="CC959" s="1848"/>
      <c r="CD959" s="1848"/>
      <c r="CE959" s="1848"/>
      <c r="CF959" s="1848"/>
      <c r="CG959" s="1848"/>
      <c r="CH959" s="1848"/>
      <c r="CJ959" s="1848"/>
      <c r="CK959" s="1848"/>
      <c r="CL959" s="1848"/>
      <c r="CM959" s="1848"/>
      <c r="CN959" s="1848"/>
      <c r="CO959" s="1848"/>
      <c r="CP959" s="1848"/>
      <c r="CQ959" s="1848"/>
    </row>
    <row r="960" spans="2:95">
      <c r="B960" s="1"/>
      <c r="C960" s="1848"/>
      <c r="D960" s="1"/>
      <c r="E960" s="1"/>
      <c r="F960" s="1848"/>
      <c r="G960" s="1"/>
      <c r="H960" s="1848"/>
      <c r="I960" s="1848"/>
      <c r="J960" s="1848"/>
      <c r="K960" s="1848"/>
      <c r="L960" s="1848"/>
      <c r="M960" s="1848"/>
      <c r="N960" s="1848"/>
      <c r="O960" s="1848"/>
      <c r="P960" s="1848"/>
      <c r="Q960" s="1848"/>
      <c r="R960" s="1848"/>
      <c r="S960" s="1848"/>
      <c r="T960" s="1848"/>
      <c r="U960" s="1848"/>
      <c r="V960" s="1848"/>
      <c r="W960" s="1848"/>
      <c r="X960" s="1848"/>
      <c r="Y960" s="1848"/>
      <c r="Z960" s="1848"/>
      <c r="AA960" s="1848"/>
      <c r="AB960" s="1848"/>
      <c r="AC960" s="1848"/>
      <c r="AD960" s="1848"/>
      <c r="AE960" s="1848"/>
      <c r="AF960" s="1848"/>
      <c r="AG960" s="1848"/>
      <c r="AH960" s="1848"/>
      <c r="AI960" s="1848"/>
      <c r="AJ960" s="1848"/>
      <c r="AK960" s="1848"/>
      <c r="AL960" s="1848"/>
      <c r="AM960" s="1848"/>
      <c r="AN960" s="1848"/>
      <c r="AO960" s="1848"/>
      <c r="AP960" s="1848"/>
      <c r="AQ960" s="1848"/>
      <c r="AR960" s="1848"/>
      <c r="AS960" s="1848"/>
      <c r="AT960" s="1848"/>
      <c r="AU960" s="1848"/>
      <c r="AV960" s="1848"/>
      <c r="AW960" s="1848"/>
      <c r="AX960" s="1848"/>
      <c r="AY960" s="1848"/>
      <c r="AZ960" s="1848"/>
      <c r="BA960" s="1848"/>
      <c r="BB960" s="1848"/>
      <c r="BC960" s="1848"/>
      <c r="BD960" s="1848"/>
      <c r="BE960" s="1848"/>
      <c r="BF960" s="1848"/>
      <c r="BG960" s="1848"/>
      <c r="BH960" s="1848"/>
      <c r="BI960" s="1848"/>
      <c r="BJ960" s="1848"/>
      <c r="BK960" s="1848"/>
      <c r="BL960" s="1848"/>
      <c r="BM960" s="1848"/>
      <c r="BN960" s="1848"/>
      <c r="BO960" s="1848"/>
      <c r="BP960" s="1848"/>
      <c r="BQ960" s="1848"/>
      <c r="BR960" s="1848"/>
      <c r="BS960" s="1848"/>
      <c r="BT960" s="1848"/>
      <c r="BU960" s="1848"/>
      <c r="BV960" s="1848"/>
      <c r="BW960" s="1848"/>
      <c r="BX960" s="1848"/>
      <c r="BY960" s="1848"/>
      <c r="BZ960" s="1848"/>
      <c r="CA960" s="1848"/>
      <c r="CB960" s="1848"/>
      <c r="CC960" s="1848"/>
      <c r="CD960" s="1848"/>
      <c r="CE960" s="1848"/>
      <c r="CF960" s="1848"/>
      <c r="CG960" s="1848"/>
      <c r="CH960" s="1848"/>
      <c r="CJ960" s="1848"/>
      <c r="CK960" s="1848"/>
      <c r="CL960" s="1848"/>
      <c r="CM960" s="1848"/>
      <c r="CN960" s="1848"/>
      <c r="CO960" s="1848"/>
      <c r="CP960" s="1848"/>
      <c r="CQ960" s="1848"/>
    </row>
    <row r="961" spans="2:95">
      <c r="B961" s="1"/>
      <c r="C961" s="1848"/>
      <c r="D961" s="1"/>
      <c r="E961" s="1"/>
      <c r="F961" s="1848"/>
      <c r="G961" s="1"/>
      <c r="H961" s="1848"/>
      <c r="I961" s="1848"/>
      <c r="J961" s="1848"/>
      <c r="K961" s="1848"/>
      <c r="L961" s="1848"/>
      <c r="M961" s="1848"/>
      <c r="N961" s="1848"/>
      <c r="O961" s="1848"/>
      <c r="P961" s="1848"/>
      <c r="Q961" s="1848"/>
      <c r="R961" s="1848"/>
      <c r="S961" s="1848"/>
      <c r="T961" s="1848"/>
      <c r="U961" s="1848"/>
      <c r="V961" s="1848"/>
      <c r="W961" s="1848"/>
      <c r="X961" s="1848"/>
      <c r="Y961" s="1848"/>
      <c r="Z961" s="1848"/>
      <c r="AA961" s="1848"/>
      <c r="AB961" s="1848"/>
      <c r="AC961" s="1848"/>
      <c r="AD961" s="1848"/>
      <c r="AE961" s="1848"/>
      <c r="AF961" s="1848"/>
      <c r="AG961" s="1848"/>
      <c r="AH961" s="1848"/>
      <c r="AI961" s="1848"/>
      <c r="AJ961" s="1848"/>
      <c r="AK961" s="1848"/>
      <c r="AL961" s="1848"/>
      <c r="AM961" s="1848"/>
      <c r="AN961" s="1848"/>
      <c r="AO961" s="1848"/>
      <c r="AP961" s="1848"/>
      <c r="AQ961" s="1848"/>
      <c r="AR961" s="1848"/>
      <c r="AS961" s="1848"/>
      <c r="AT961" s="1848"/>
      <c r="AU961" s="1848"/>
      <c r="AV961" s="1848"/>
      <c r="AW961" s="1848"/>
      <c r="AX961" s="1848"/>
      <c r="AY961" s="1848"/>
      <c r="AZ961" s="1848"/>
      <c r="BA961" s="1848"/>
      <c r="BB961" s="1848"/>
      <c r="BC961" s="1848"/>
      <c r="BD961" s="1848"/>
      <c r="BE961" s="1848"/>
      <c r="BF961" s="1848"/>
      <c r="BG961" s="1848"/>
      <c r="BH961" s="1848"/>
      <c r="BI961" s="1848"/>
      <c r="BJ961" s="1848"/>
      <c r="BK961" s="1848"/>
      <c r="BL961" s="1848"/>
      <c r="BM961" s="1848"/>
      <c r="BN961" s="1848"/>
      <c r="BO961" s="1848"/>
      <c r="BP961" s="1848"/>
      <c r="BQ961" s="1848"/>
      <c r="BR961" s="1848"/>
      <c r="BS961" s="1848"/>
      <c r="BT961" s="1848"/>
      <c r="BU961" s="1848"/>
      <c r="BV961" s="1848"/>
      <c r="BW961" s="1848"/>
      <c r="BX961" s="1848"/>
      <c r="BY961" s="1848"/>
      <c r="BZ961" s="1848"/>
      <c r="CA961" s="1848"/>
      <c r="CB961" s="1848"/>
      <c r="CC961" s="1848"/>
      <c r="CD961" s="1848"/>
      <c r="CE961" s="1848"/>
      <c r="CF961" s="1848"/>
      <c r="CG961" s="1848"/>
      <c r="CH961" s="1848"/>
      <c r="CJ961" s="1848"/>
      <c r="CK961" s="1848"/>
      <c r="CL961" s="1848"/>
      <c r="CM961" s="1848"/>
      <c r="CN961" s="1848"/>
      <c r="CO961" s="1848"/>
      <c r="CP961" s="1848"/>
      <c r="CQ961" s="1848"/>
    </row>
    <row r="962" spans="2:95">
      <c r="B962" s="1"/>
      <c r="C962" s="1848"/>
      <c r="D962" s="1"/>
      <c r="E962" s="1"/>
      <c r="F962" s="1848"/>
      <c r="G962" s="1"/>
      <c r="H962" s="1848"/>
      <c r="I962" s="1848"/>
      <c r="J962" s="1848"/>
      <c r="K962" s="1848"/>
      <c r="L962" s="1848"/>
      <c r="M962" s="1848"/>
      <c r="N962" s="1848"/>
      <c r="O962" s="1848"/>
      <c r="P962" s="1848"/>
      <c r="Q962" s="1848"/>
      <c r="R962" s="1848"/>
      <c r="S962" s="1848"/>
      <c r="T962" s="1848"/>
      <c r="U962" s="1848"/>
      <c r="V962" s="1848"/>
      <c r="W962" s="1848"/>
      <c r="X962" s="1848"/>
      <c r="Y962" s="1848"/>
      <c r="Z962" s="1848"/>
      <c r="AA962" s="1848"/>
      <c r="AB962" s="1848"/>
      <c r="AC962" s="1848"/>
      <c r="AD962" s="1848"/>
      <c r="AE962" s="1848"/>
      <c r="AF962" s="1848"/>
      <c r="AG962" s="1848"/>
      <c r="AH962" s="1848"/>
      <c r="AI962" s="1848"/>
      <c r="AJ962" s="1848"/>
      <c r="AK962" s="1848"/>
      <c r="AL962" s="1848"/>
      <c r="AM962" s="1848"/>
      <c r="AN962" s="1848"/>
      <c r="AO962" s="1848"/>
      <c r="AP962" s="1848"/>
      <c r="AQ962" s="1848"/>
      <c r="AR962" s="1848"/>
      <c r="AS962" s="1848"/>
      <c r="AT962" s="1848"/>
      <c r="AU962" s="1848"/>
      <c r="AV962" s="1848"/>
      <c r="AW962" s="1848"/>
      <c r="AX962" s="1848"/>
      <c r="AY962" s="1848"/>
      <c r="AZ962" s="1848"/>
      <c r="BA962" s="1848"/>
      <c r="BB962" s="1848"/>
      <c r="BC962" s="1848"/>
      <c r="BD962" s="1848"/>
      <c r="BE962" s="1848"/>
      <c r="BF962" s="1848"/>
      <c r="BG962" s="1848"/>
      <c r="BH962" s="1848"/>
      <c r="BI962" s="1848"/>
      <c r="BJ962" s="1848"/>
      <c r="BK962" s="1848"/>
      <c r="BL962" s="1848"/>
      <c r="BM962" s="1848"/>
      <c r="BN962" s="1848"/>
      <c r="BO962" s="1848"/>
      <c r="BP962" s="1848"/>
      <c r="BQ962" s="1848"/>
      <c r="BR962" s="1848"/>
      <c r="BS962" s="1848"/>
      <c r="BT962" s="1848"/>
      <c r="BU962" s="1848"/>
      <c r="BV962" s="1848"/>
      <c r="BW962" s="1848"/>
      <c r="BX962" s="1848"/>
      <c r="BY962" s="1848"/>
      <c r="BZ962" s="1848"/>
      <c r="CA962" s="1848"/>
      <c r="CB962" s="1848"/>
      <c r="CC962" s="1848"/>
      <c r="CD962" s="1848"/>
      <c r="CE962" s="1848"/>
      <c r="CF962" s="1848"/>
      <c r="CG962" s="1848"/>
      <c r="CH962" s="1848"/>
      <c r="CJ962" s="1848"/>
      <c r="CK962" s="1848"/>
      <c r="CL962" s="1848"/>
      <c r="CM962" s="1848"/>
      <c r="CN962" s="1848"/>
      <c r="CO962" s="1848"/>
      <c r="CP962" s="1848"/>
      <c r="CQ962" s="1848"/>
    </row>
    <row r="963" spans="2:95">
      <c r="B963" s="1"/>
      <c r="C963" s="1848"/>
      <c r="D963" s="1"/>
      <c r="E963" s="1"/>
      <c r="F963" s="1848"/>
      <c r="G963" s="1"/>
      <c r="H963" s="1848"/>
      <c r="I963" s="1848"/>
      <c r="J963" s="1848"/>
      <c r="K963" s="1848"/>
      <c r="L963" s="1848"/>
      <c r="M963" s="1848"/>
      <c r="N963" s="1848"/>
      <c r="O963" s="1848"/>
      <c r="P963" s="1848"/>
      <c r="Q963" s="1848"/>
      <c r="R963" s="1848"/>
      <c r="S963" s="1848"/>
      <c r="T963" s="1848"/>
      <c r="U963" s="1848"/>
      <c r="V963" s="1848"/>
      <c r="W963" s="1848"/>
      <c r="X963" s="1848"/>
      <c r="Y963" s="1848"/>
      <c r="Z963" s="1848"/>
      <c r="AA963" s="1848"/>
      <c r="AB963" s="1848"/>
      <c r="AC963" s="1848"/>
      <c r="AD963" s="1848"/>
      <c r="AE963" s="1848"/>
      <c r="AF963" s="1848"/>
      <c r="AG963" s="1848"/>
      <c r="AH963" s="1848"/>
      <c r="AI963" s="1848"/>
      <c r="AJ963" s="1848"/>
      <c r="AK963" s="1848"/>
      <c r="AL963" s="1848"/>
      <c r="AM963" s="1848"/>
      <c r="AN963" s="1848"/>
      <c r="AO963" s="1848"/>
      <c r="AP963" s="1848"/>
      <c r="AQ963" s="1848"/>
      <c r="AR963" s="1848"/>
      <c r="AS963" s="1848"/>
      <c r="AT963" s="1848"/>
      <c r="AU963" s="1848"/>
      <c r="AV963" s="1848"/>
      <c r="AW963" s="1848"/>
      <c r="AX963" s="1848"/>
      <c r="AY963" s="1848"/>
      <c r="AZ963" s="1848"/>
      <c r="BA963" s="1848"/>
      <c r="BB963" s="1848"/>
      <c r="BC963" s="1848"/>
      <c r="BD963" s="1848"/>
      <c r="BE963" s="1848"/>
      <c r="BF963" s="1848"/>
      <c r="BG963" s="1848"/>
      <c r="BH963" s="1848"/>
      <c r="BI963" s="1848"/>
      <c r="BJ963" s="1848"/>
      <c r="BK963" s="1848"/>
      <c r="BL963" s="1848"/>
      <c r="BM963" s="1848"/>
      <c r="BN963" s="1848"/>
      <c r="BO963" s="1848"/>
      <c r="BP963" s="1848"/>
      <c r="BQ963" s="1848"/>
      <c r="BR963" s="1848"/>
      <c r="BS963" s="1848"/>
      <c r="BT963" s="1848"/>
      <c r="BU963" s="1848"/>
      <c r="BV963" s="1848"/>
      <c r="BW963" s="1848"/>
      <c r="BX963" s="1848"/>
      <c r="BY963" s="1848"/>
      <c r="BZ963" s="1848"/>
      <c r="CA963" s="1848"/>
      <c r="CB963" s="1848"/>
      <c r="CC963" s="1848"/>
      <c r="CD963" s="1848"/>
      <c r="CE963" s="1848"/>
      <c r="CF963" s="1848"/>
      <c r="CG963" s="1848"/>
      <c r="CH963" s="1848"/>
      <c r="CJ963" s="1848"/>
      <c r="CK963" s="1848"/>
      <c r="CL963" s="1848"/>
      <c r="CM963" s="1848"/>
      <c r="CN963" s="1848"/>
      <c r="CO963" s="1848"/>
      <c r="CP963" s="1848"/>
      <c r="CQ963" s="1848"/>
    </row>
    <row r="964" spans="2:95">
      <c r="B964" s="1"/>
      <c r="C964" s="1848"/>
      <c r="D964" s="1"/>
      <c r="E964" s="1"/>
      <c r="F964" s="1848"/>
      <c r="G964" s="1"/>
      <c r="H964" s="1848"/>
      <c r="I964" s="1848"/>
      <c r="J964" s="1848"/>
      <c r="K964" s="1848"/>
      <c r="L964" s="1848"/>
      <c r="M964" s="1848"/>
      <c r="N964" s="1848"/>
      <c r="O964" s="1848"/>
      <c r="P964" s="1848"/>
      <c r="Q964" s="1848"/>
      <c r="R964" s="1848"/>
      <c r="S964" s="1848"/>
      <c r="T964" s="1848"/>
      <c r="U964" s="1848"/>
      <c r="V964" s="1848"/>
      <c r="W964" s="1848"/>
      <c r="X964" s="1848"/>
      <c r="Y964" s="1848"/>
      <c r="Z964" s="1848"/>
      <c r="AA964" s="1848"/>
      <c r="AB964" s="1848"/>
      <c r="AC964" s="1848"/>
      <c r="AD964" s="1848"/>
      <c r="AE964" s="1848"/>
      <c r="AF964" s="1848"/>
      <c r="AG964" s="1848"/>
      <c r="AH964" s="1848"/>
      <c r="AI964" s="1848"/>
      <c r="AJ964" s="1848"/>
      <c r="AK964" s="1848"/>
      <c r="AL964" s="1848"/>
      <c r="AM964" s="1848"/>
      <c r="AN964" s="1848"/>
      <c r="AO964" s="1848"/>
      <c r="AP964" s="1848"/>
      <c r="AQ964" s="1848"/>
      <c r="AR964" s="1848"/>
      <c r="AS964" s="1848"/>
      <c r="AT964" s="1848"/>
      <c r="AU964" s="1848"/>
      <c r="AV964" s="1848"/>
      <c r="AW964" s="1848"/>
      <c r="AX964" s="1848"/>
      <c r="AY964" s="1848"/>
      <c r="AZ964" s="1848"/>
      <c r="BA964" s="1848"/>
      <c r="BB964" s="1848"/>
      <c r="BC964" s="1848"/>
      <c r="BD964" s="1848"/>
      <c r="BE964" s="1848"/>
      <c r="BF964" s="1848"/>
      <c r="BG964" s="1848"/>
      <c r="BH964" s="1848"/>
      <c r="BI964" s="1848"/>
      <c r="BJ964" s="1848"/>
      <c r="BK964" s="1848"/>
      <c r="BL964" s="1848"/>
      <c r="BM964" s="1848"/>
      <c r="BN964" s="1848"/>
      <c r="BO964" s="1848"/>
      <c r="BP964" s="1848"/>
      <c r="BQ964" s="1848"/>
      <c r="BR964" s="1848"/>
      <c r="BS964" s="1848"/>
      <c r="BT964" s="1848"/>
      <c r="BU964" s="1848"/>
      <c r="BV964" s="1848"/>
      <c r="BW964" s="1848"/>
      <c r="BX964" s="1848"/>
      <c r="BY964" s="1848"/>
      <c r="BZ964" s="1848"/>
      <c r="CA964" s="1848"/>
      <c r="CB964" s="1848"/>
      <c r="CC964" s="1848"/>
      <c r="CD964" s="1848"/>
      <c r="CE964" s="1848"/>
      <c r="CF964" s="1848"/>
      <c r="CG964" s="1848"/>
      <c r="CH964" s="1848"/>
      <c r="CJ964" s="1848"/>
      <c r="CK964" s="1848"/>
      <c r="CL964" s="1848"/>
      <c r="CM964" s="1848"/>
      <c r="CN964" s="1848"/>
      <c r="CO964" s="1848"/>
      <c r="CP964" s="1848"/>
      <c r="CQ964" s="1848"/>
    </row>
    <row r="965" spans="2:95">
      <c r="B965" s="1"/>
      <c r="C965" s="1848"/>
      <c r="D965" s="1"/>
      <c r="E965" s="1"/>
      <c r="F965" s="1848"/>
      <c r="G965" s="1"/>
      <c r="H965" s="1848"/>
      <c r="I965" s="1848"/>
      <c r="J965" s="1848"/>
      <c r="K965" s="1848"/>
      <c r="L965" s="1848"/>
      <c r="M965" s="1848"/>
      <c r="N965" s="1848"/>
      <c r="O965" s="1848"/>
      <c r="P965" s="1848"/>
      <c r="Q965" s="1848"/>
      <c r="R965" s="1848"/>
      <c r="S965" s="1848"/>
      <c r="T965" s="1848"/>
      <c r="U965" s="1848"/>
      <c r="V965" s="1848"/>
      <c r="W965" s="1848"/>
      <c r="X965" s="1848"/>
      <c r="Y965" s="1848"/>
      <c r="Z965" s="1848"/>
      <c r="AA965" s="1848"/>
      <c r="AB965" s="1848"/>
      <c r="AC965" s="1848"/>
      <c r="AD965" s="1848"/>
      <c r="AE965" s="1848"/>
      <c r="AF965" s="1848"/>
      <c r="AG965" s="1848"/>
      <c r="AH965" s="1848"/>
      <c r="AI965" s="1848"/>
      <c r="AJ965" s="1848"/>
      <c r="AK965" s="1848"/>
      <c r="AL965" s="1848"/>
      <c r="AM965" s="1848"/>
      <c r="AN965" s="1848"/>
      <c r="AO965" s="1848"/>
      <c r="AP965" s="1848"/>
      <c r="AQ965" s="1848"/>
      <c r="AR965" s="1848"/>
      <c r="AS965" s="1848"/>
      <c r="AT965" s="1848"/>
      <c r="AU965" s="1848"/>
      <c r="AV965" s="1848"/>
      <c r="AW965" s="1848"/>
      <c r="AX965" s="1848"/>
      <c r="AY965" s="1848"/>
      <c r="AZ965" s="1848"/>
      <c r="BA965" s="1848"/>
      <c r="BB965" s="1848"/>
      <c r="BC965" s="1848"/>
      <c r="BD965" s="1848"/>
      <c r="BE965" s="1848"/>
      <c r="BF965" s="1848"/>
      <c r="BG965" s="1848"/>
      <c r="BH965" s="1848"/>
      <c r="BI965" s="1848"/>
      <c r="BJ965" s="1848"/>
      <c r="BK965" s="1848"/>
      <c r="BL965" s="1848"/>
      <c r="BM965" s="1848"/>
      <c r="BN965" s="1848"/>
      <c r="BO965" s="1848"/>
      <c r="BP965" s="1848"/>
      <c r="BQ965" s="1848"/>
      <c r="BR965" s="1848"/>
      <c r="BS965" s="1848"/>
      <c r="BT965" s="1848"/>
      <c r="BU965" s="1848"/>
      <c r="BV965" s="1848"/>
      <c r="BW965" s="1848"/>
      <c r="BX965" s="1848"/>
      <c r="BY965" s="1848"/>
      <c r="BZ965" s="1848"/>
      <c r="CA965" s="1848"/>
      <c r="CB965" s="1848"/>
      <c r="CC965" s="1848"/>
      <c r="CD965" s="1848"/>
      <c r="CE965" s="1848"/>
      <c r="CF965" s="1848"/>
      <c r="CG965" s="1848"/>
      <c r="CH965" s="1848"/>
      <c r="CJ965" s="1848"/>
      <c r="CK965" s="1848"/>
      <c r="CL965" s="1848"/>
      <c r="CM965" s="1848"/>
      <c r="CN965" s="1848"/>
      <c r="CO965" s="1848"/>
      <c r="CP965" s="1848"/>
      <c r="CQ965" s="1848"/>
    </row>
    <row r="966" spans="2:95">
      <c r="B966" s="1"/>
      <c r="C966" s="1848"/>
      <c r="D966" s="1"/>
      <c r="E966" s="1"/>
      <c r="F966" s="1848"/>
      <c r="G966" s="1"/>
      <c r="H966" s="1848"/>
      <c r="I966" s="1848"/>
      <c r="J966" s="1848"/>
      <c r="K966" s="1848"/>
      <c r="L966" s="1848"/>
      <c r="M966" s="1848"/>
      <c r="N966" s="1848"/>
      <c r="O966" s="1848"/>
      <c r="P966" s="1848"/>
      <c r="Q966" s="1848"/>
      <c r="R966" s="1848"/>
      <c r="S966" s="1848"/>
      <c r="T966" s="1848"/>
      <c r="U966" s="1848"/>
      <c r="V966" s="1848"/>
      <c r="W966" s="1848"/>
      <c r="X966" s="1848"/>
      <c r="Y966" s="1848"/>
      <c r="Z966" s="1848"/>
      <c r="AA966" s="1848"/>
      <c r="AB966" s="1848"/>
      <c r="AC966" s="1848"/>
      <c r="AD966" s="1848"/>
      <c r="AE966" s="1848"/>
      <c r="AF966" s="1848"/>
      <c r="AG966" s="1848"/>
      <c r="AH966" s="1848"/>
      <c r="AI966" s="1848"/>
      <c r="AJ966" s="1848"/>
      <c r="AK966" s="1848"/>
      <c r="AL966" s="1848"/>
      <c r="AM966" s="1848"/>
      <c r="AN966" s="1848"/>
      <c r="AO966" s="1848"/>
      <c r="AP966" s="1848"/>
      <c r="AQ966" s="1848"/>
      <c r="AR966" s="1848"/>
      <c r="AS966" s="1848"/>
      <c r="AT966" s="1848"/>
      <c r="AU966" s="1848"/>
      <c r="AV966" s="1848"/>
      <c r="AW966" s="1848"/>
      <c r="AX966" s="1848"/>
      <c r="AY966" s="1848"/>
      <c r="AZ966" s="1848"/>
      <c r="BA966" s="1848"/>
      <c r="BB966" s="1848"/>
      <c r="BC966" s="1848"/>
      <c r="BD966" s="1848"/>
      <c r="BE966" s="1848"/>
      <c r="BF966" s="1848"/>
      <c r="BG966" s="1848"/>
      <c r="BH966" s="1848"/>
      <c r="BI966" s="1848"/>
      <c r="BJ966" s="1848"/>
      <c r="BK966" s="1848"/>
      <c r="BL966" s="1848"/>
      <c r="BM966" s="1848"/>
      <c r="BN966" s="1848"/>
      <c r="BO966" s="1848"/>
      <c r="BP966" s="1848"/>
      <c r="BQ966" s="1848"/>
      <c r="BR966" s="1848"/>
      <c r="BS966" s="1848"/>
      <c r="BT966" s="1848"/>
      <c r="BU966" s="1848"/>
      <c r="BV966" s="1848"/>
      <c r="BW966" s="1848"/>
      <c r="BX966" s="1848"/>
      <c r="BY966" s="1848"/>
      <c r="BZ966" s="1848"/>
      <c r="CA966" s="1848"/>
      <c r="CB966" s="1848"/>
      <c r="CC966" s="1848"/>
      <c r="CD966" s="1848"/>
      <c r="CE966" s="1848"/>
      <c r="CF966" s="1848"/>
      <c r="CG966" s="1848"/>
      <c r="CH966" s="1848"/>
      <c r="CJ966" s="1848"/>
      <c r="CK966" s="1848"/>
      <c r="CL966" s="1848"/>
      <c r="CM966" s="1848"/>
      <c r="CN966" s="1848"/>
      <c r="CO966" s="1848"/>
      <c r="CP966" s="1848"/>
      <c r="CQ966" s="1848"/>
    </row>
    <row r="967" spans="2:95">
      <c r="B967" s="1"/>
      <c r="C967" s="1848"/>
      <c r="D967" s="1"/>
      <c r="E967" s="1"/>
      <c r="F967" s="1848"/>
      <c r="G967" s="1"/>
      <c r="H967" s="1848"/>
      <c r="I967" s="1848"/>
      <c r="J967" s="1848"/>
      <c r="K967" s="1848"/>
      <c r="L967" s="1848"/>
      <c r="M967" s="1848"/>
      <c r="N967" s="1848"/>
      <c r="O967" s="1848"/>
      <c r="P967" s="1848"/>
      <c r="Q967" s="1848"/>
      <c r="R967" s="1848"/>
      <c r="S967" s="1848"/>
      <c r="T967" s="1848"/>
      <c r="U967" s="1848"/>
      <c r="V967" s="1848"/>
      <c r="W967" s="1848"/>
      <c r="X967" s="1848"/>
      <c r="Y967" s="1848"/>
      <c r="Z967" s="1848"/>
      <c r="AA967" s="1848"/>
      <c r="AB967" s="1848"/>
      <c r="AC967" s="1848"/>
      <c r="AD967" s="1848"/>
      <c r="AE967" s="1848"/>
      <c r="AF967" s="1848"/>
      <c r="AG967" s="1848"/>
      <c r="AH967" s="1848"/>
      <c r="AI967" s="1848"/>
      <c r="AJ967" s="1848"/>
      <c r="AK967" s="1848"/>
      <c r="AL967" s="1848"/>
      <c r="AM967" s="1848"/>
      <c r="AN967" s="1848"/>
      <c r="AO967" s="1848"/>
      <c r="AP967" s="1848"/>
      <c r="AQ967" s="1848"/>
      <c r="AR967" s="1848"/>
      <c r="AS967" s="1848"/>
      <c r="AT967" s="1848"/>
      <c r="AU967" s="1848"/>
      <c r="AV967" s="1848"/>
      <c r="AW967" s="1848"/>
      <c r="AX967" s="1848"/>
      <c r="AY967" s="1848"/>
      <c r="AZ967" s="1848"/>
      <c r="BA967" s="1848"/>
      <c r="BB967" s="1848"/>
      <c r="BC967" s="1848"/>
      <c r="BD967" s="1848"/>
      <c r="BE967" s="1848"/>
      <c r="BF967" s="1848"/>
      <c r="BG967" s="1848"/>
      <c r="BH967" s="1848"/>
      <c r="BI967" s="1848"/>
      <c r="BJ967" s="1848"/>
      <c r="BK967" s="1848"/>
      <c r="BL967" s="1848"/>
      <c r="BM967" s="1848"/>
      <c r="BN967" s="1848"/>
      <c r="BO967" s="1848"/>
      <c r="BP967" s="1848"/>
      <c r="BQ967" s="1848"/>
      <c r="BR967" s="1848"/>
      <c r="BS967" s="1848"/>
      <c r="BT967" s="1848"/>
      <c r="BU967" s="1848"/>
      <c r="BV967" s="1848"/>
      <c r="BW967" s="1848"/>
      <c r="BX967" s="1848"/>
      <c r="BY967" s="1848"/>
      <c r="BZ967" s="1848"/>
      <c r="CA967" s="1848"/>
      <c r="CB967" s="1848"/>
      <c r="CC967" s="1848"/>
      <c r="CD967" s="1848"/>
      <c r="CE967" s="1848"/>
      <c r="CF967" s="1848"/>
      <c r="CG967" s="1848"/>
      <c r="CH967" s="1848"/>
      <c r="CJ967" s="1848"/>
      <c r="CK967" s="1848"/>
      <c r="CL967" s="1848"/>
      <c r="CM967" s="1848"/>
      <c r="CN967" s="1848"/>
      <c r="CO967" s="1848"/>
      <c r="CP967" s="1848"/>
      <c r="CQ967" s="1848"/>
    </row>
    <row r="968" spans="2:95">
      <c r="B968" s="1"/>
      <c r="C968" s="1848"/>
      <c r="D968" s="1"/>
      <c r="E968" s="1"/>
      <c r="F968" s="1848"/>
      <c r="G968" s="1"/>
      <c r="H968" s="1848"/>
      <c r="I968" s="1848"/>
      <c r="J968" s="1848"/>
      <c r="K968" s="1848"/>
      <c r="L968" s="1848"/>
      <c r="M968" s="1848"/>
      <c r="N968" s="1848"/>
      <c r="O968" s="1848"/>
      <c r="P968" s="1848"/>
      <c r="Q968" s="1848"/>
      <c r="R968" s="1848"/>
      <c r="S968" s="1848"/>
      <c r="T968" s="1848"/>
      <c r="U968" s="1848"/>
      <c r="V968" s="1848"/>
      <c r="W968" s="1848"/>
      <c r="X968" s="1848"/>
      <c r="Y968" s="1848"/>
      <c r="Z968" s="1848"/>
      <c r="AA968" s="1848"/>
      <c r="AB968" s="1848"/>
      <c r="AC968" s="1848"/>
      <c r="AD968" s="1848"/>
      <c r="AE968" s="1848"/>
      <c r="AF968" s="1848"/>
      <c r="AG968" s="1848"/>
      <c r="AH968" s="1848"/>
      <c r="AI968" s="1848"/>
      <c r="AJ968" s="1848"/>
      <c r="AK968" s="1848"/>
      <c r="AL968" s="1848"/>
      <c r="AM968" s="1848"/>
      <c r="AN968" s="1848"/>
      <c r="AO968" s="1848"/>
      <c r="AP968" s="1848"/>
      <c r="AQ968" s="1848"/>
      <c r="AR968" s="1848"/>
      <c r="AS968" s="1848"/>
      <c r="AT968" s="1848"/>
      <c r="AU968" s="1848"/>
      <c r="AV968" s="1848"/>
      <c r="AW968" s="1848"/>
      <c r="AX968" s="1848"/>
      <c r="AY968" s="1848"/>
      <c r="AZ968" s="1848"/>
      <c r="BA968" s="1848"/>
      <c r="BB968" s="1848"/>
      <c r="BC968" s="1848"/>
      <c r="BD968" s="1848"/>
      <c r="BE968" s="1848"/>
      <c r="BF968" s="1848"/>
      <c r="BG968" s="1848"/>
      <c r="BH968" s="1848"/>
      <c r="BI968" s="1848"/>
      <c r="BJ968" s="1848"/>
      <c r="BK968" s="1848"/>
      <c r="BL968" s="1848"/>
      <c r="BM968" s="1848"/>
      <c r="BN968" s="1848"/>
      <c r="BO968" s="1848"/>
      <c r="BP968" s="1848"/>
      <c r="BQ968" s="1848"/>
      <c r="BR968" s="1848"/>
      <c r="BS968" s="1848"/>
      <c r="BT968" s="1848"/>
      <c r="BU968" s="1848"/>
      <c r="BV968" s="1848"/>
      <c r="BW968" s="1848"/>
      <c r="BX968" s="1848"/>
      <c r="BY968" s="1848"/>
      <c r="BZ968" s="1848"/>
      <c r="CA968" s="1848"/>
      <c r="CB968" s="1848"/>
      <c r="CC968" s="1848"/>
      <c r="CD968" s="1848"/>
      <c r="CE968" s="1848"/>
      <c r="CF968" s="1848"/>
      <c r="CG968" s="1848"/>
      <c r="CH968" s="1848"/>
      <c r="CJ968" s="1848"/>
      <c r="CK968" s="1848"/>
      <c r="CL968" s="1848"/>
      <c r="CM968" s="1848"/>
      <c r="CN968" s="1848"/>
      <c r="CO968" s="1848"/>
      <c r="CP968" s="1848"/>
      <c r="CQ968" s="1848"/>
    </row>
    <row r="969" spans="2:95">
      <c r="B969" s="1"/>
      <c r="C969" s="1848"/>
      <c r="D969" s="1"/>
      <c r="E969" s="1"/>
      <c r="F969" s="1848"/>
      <c r="G969" s="1"/>
      <c r="H969" s="1848"/>
      <c r="I969" s="1848"/>
      <c r="J969" s="1848"/>
      <c r="K969" s="1848"/>
      <c r="L969" s="1848"/>
      <c r="M969" s="1848"/>
      <c r="N969" s="1848"/>
      <c r="O969" s="1848"/>
      <c r="P969" s="1848"/>
      <c r="Q969" s="1848"/>
      <c r="R969" s="1848"/>
      <c r="S969" s="1848"/>
      <c r="T969" s="1848"/>
      <c r="U969" s="1848"/>
      <c r="V969" s="1848"/>
      <c r="W969" s="1848"/>
      <c r="X969" s="1848"/>
      <c r="Y969" s="1848"/>
      <c r="Z969" s="1848"/>
      <c r="AA969" s="1848"/>
      <c r="AB969" s="1848"/>
      <c r="AC969" s="1848"/>
      <c r="AD969" s="1848"/>
      <c r="AE969" s="1848"/>
      <c r="AF969" s="1848"/>
      <c r="AG969" s="1848"/>
      <c r="AH969" s="1848"/>
      <c r="AI969" s="1848"/>
      <c r="AJ969" s="1848"/>
      <c r="AK969" s="1848"/>
      <c r="AL969" s="1848"/>
      <c r="AM969" s="1848"/>
      <c r="AN969" s="1848"/>
      <c r="AO969" s="1848"/>
      <c r="AP969" s="1848"/>
      <c r="AQ969" s="1848"/>
      <c r="AR969" s="1848"/>
      <c r="AS969" s="1848"/>
      <c r="AT969" s="1848"/>
      <c r="AU969" s="1848"/>
      <c r="AV969" s="1848"/>
      <c r="AW969" s="1848"/>
      <c r="AX969" s="1848"/>
      <c r="AY969" s="1848"/>
      <c r="AZ969" s="1848"/>
      <c r="BA969" s="1848"/>
      <c r="BB969" s="1848"/>
      <c r="BC969" s="1848"/>
      <c r="BD969" s="1848"/>
      <c r="BE969" s="1848"/>
      <c r="BF969" s="1848"/>
      <c r="BG969" s="1848"/>
      <c r="BH969" s="1848"/>
      <c r="BI969" s="1848"/>
      <c r="BJ969" s="1848"/>
      <c r="BK969" s="1848"/>
      <c r="BL969" s="1848"/>
      <c r="BM969" s="1848"/>
      <c r="BN969" s="1848"/>
      <c r="BO969" s="1848"/>
      <c r="BP969" s="1848"/>
      <c r="BQ969" s="1848"/>
      <c r="BR969" s="1848"/>
      <c r="BS969" s="1848"/>
      <c r="BT969" s="1848"/>
      <c r="BU969" s="1848"/>
      <c r="BV969" s="1848"/>
      <c r="BW969" s="1848"/>
      <c r="BX969" s="1848"/>
      <c r="BY969" s="1848"/>
      <c r="BZ969" s="1848"/>
      <c r="CA969" s="1848"/>
      <c r="CB969" s="1848"/>
      <c r="CC969" s="1848"/>
      <c r="CD969" s="1848"/>
      <c r="CE969" s="1848"/>
      <c r="CF969" s="1848"/>
      <c r="CG969" s="1848"/>
      <c r="CH969" s="1848"/>
      <c r="CJ969" s="1848"/>
      <c r="CK969" s="1848"/>
      <c r="CL969" s="1848"/>
      <c r="CM969" s="1848"/>
      <c r="CN969" s="1848"/>
      <c r="CO969" s="1848"/>
      <c r="CP969" s="1848"/>
      <c r="CQ969" s="1848"/>
    </row>
    <row r="970" spans="2:95">
      <c r="B970" s="1"/>
      <c r="C970" s="1848"/>
      <c r="D970" s="1"/>
      <c r="E970" s="1"/>
      <c r="F970" s="1848"/>
      <c r="G970" s="1"/>
      <c r="H970" s="1848"/>
      <c r="I970" s="1848"/>
      <c r="J970" s="1848"/>
      <c r="K970" s="1848"/>
      <c r="L970" s="1848"/>
      <c r="M970" s="1848"/>
      <c r="N970" s="1848"/>
      <c r="O970" s="1848"/>
      <c r="P970" s="1848"/>
      <c r="Q970" s="1848"/>
      <c r="R970" s="1848"/>
      <c r="S970" s="1848"/>
      <c r="T970" s="1848"/>
      <c r="U970" s="1848"/>
      <c r="V970" s="1848"/>
      <c r="W970" s="1848"/>
      <c r="X970" s="1848"/>
      <c r="Y970" s="1848"/>
      <c r="Z970" s="1848"/>
      <c r="AA970" s="1848"/>
      <c r="AB970" s="1848"/>
      <c r="AC970" s="1848"/>
      <c r="AD970" s="1848"/>
      <c r="AE970" s="1848"/>
      <c r="AF970" s="1848"/>
      <c r="AG970" s="1848"/>
      <c r="AH970" s="1848"/>
      <c r="AI970" s="1848"/>
      <c r="AJ970" s="1848"/>
      <c r="AK970" s="1848"/>
      <c r="AL970" s="1848"/>
      <c r="AM970" s="1848"/>
      <c r="AN970" s="1848"/>
      <c r="AO970" s="1848"/>
      <c r="AP970" s="1848"/>
      <c r="AQ970" s="1848"/>
      <c r="AR970" s="1848"/>
      <c r="AS970" s="1848"/>
      <c r="AT970" s="1848"/>
      <c r="AU970" s="1848"/>
      <c r="AV970" s="1848"/>
      <c r="AW970" s="1848"/>
      <c r="AX970" s="1848"/>
      <c r="AY970" s="1848"/>
      <c r="AZ970" s="1848"/>
      <c r="BA970" s="1848"/>
      <c r="BB970" s="1848"/>
      <c r="BC970" s="1848"/>
      <c r="BD970" s="1848"/>
      <c r="BE970" s="1848"/>
      <c r="BF970" s="1848"/>
      <c r="BG970" s="1848"/>
      <c r="BH970" s="1848"/>
      <c r="BI970" s="1848"/>
      <c r="BJ970" s="1848"/>
      <c r="BK970" s="1848"/>
      <c r="BL970" s="1848"/>
      <c r="BM970" s="1848"/>
      <c r="BN970" s="1848"/>
      <c r="BO970" s="1848"/>
      <c r="BP970" s="1848"/>
      <c r="BQ970" s="1848"/>
      <c r="BR970" s="1848"/>
      <c r="BS970" s="1848"/>
      <c r="BT970" s="1848"/>
      <c r="BU970" s="1848"/>
      <c r="BV970" s="1848"/>
      <c r="BW970" s="1848"/>
      <c r="BX970" s="1848"/>
      <c r="BY970" s="1848"/>
      <c r="BZ970" s="1848"/>
      <c r="CA970" s="1848"/>
      <c r="CB970" s="1848"/>
      <c r="CC970" s="1848"/>
      <c r="CD970" s="1848"/>
      <c r="CE970" s="1848"/>
      <c r="CF970" s="1848"/>
      <c r="CG970" s="1848"/>
      <c r="CH970" s="1848"/>
      <c r="CJ970" s="1848"/>
      <c r="CK970" s="1848"/>
      <c r="CL970" s="1848"/>
      <c r="CM970" s="1848"/>
      <c r="CN970" s="1848"/>
      <c r="CO970" s="1848"/>
      <c r="CP970" s="1848"/>
      <c r="CQ970" s="1848"/>
    </row>
    <row r="971" spans="2:95">
      <c r="B971" s="1"/>
      <c r="C971" s="1848"/>
      <c r="D971" s="1"/>
      <c r="E971" s="1"/>
      <c r="F971" s="1848"/>
      <c r="G971" s="1"/>
      <c r="H971" s="1848"/>
      <c r="I971" s="1848"/>
      <c r="J971" s="1848"/>
      <c r="K971" s="1848"/>
      <c r="L971" s="1848"/>
      <c r="M971" s="1848"/>
      <c r="N971" s="1848"/>
      <c r="O971" s="1848"/>
      <c r="P971" s="1848"/>
      <c r="Q971" s="1848"/>
      <c r="R971" s="1848"/>
      <c r="S971" s="1848"/>
      <c r="T971" s="1848"/>
      <c r="U971" s="1848"/>
      <c r="V971" s="1848"/>
      <c r="W971" s="1848"/>
      <c r="X971" s="1848"/>
      <c r="Y971" s="1848"/>
      <c r="Z971" s="1848"/>
      <c r="AA971" s="1848"/>
      <c r="AB971" s="1848"/>
      <c r="AC971" s="1848"/>
      <c r="AD971" s="1848"/>
      <c r="AE971" s="1848"/>
      <c r="AF971" s="1848"/>
      <c r="AG971" s="1848"/>
      <c r="AH971" s="1848"/>
      <c r="AI971" s="1848"/>
      <c r="AJ971" s="1848"/>
      <c r="AK971" s="1848"/>
      <c r="AL971" s="1848"/>
      <c r="AM971" s="1848"/>
      <c r="AN971" s="1848"/>
      <c r="AO971" s="1848"/>
      <c r="AP971" s="1848"/>
      <c r="AQ971" s="1848"/>
      <c r="AR971" s="1848"/>
      <c r="AS971" s="1848"/>
      <c r="AT971" s="1848"/>
      <c r="AU971" s="1848"/>
      <c r="AV971" s="1848"/>
      <c r="AW971" s="1848"/>
      <c r="AX971" s="1848"/>
      <c r="AY971" s="1848"/>
      <c r="AZ971" s="1848"/>
      <c r="BA971" s="1848"/>
      <c r="BB971" s="1848"/>
      <c r="BC971" s="1848"/>
      <c r="BD971" s="1848"/>
      <c r="BE971" s="1848"/>
      <c r="BF971" s="1848"/>
      <c r="BG971" s="1848"/>
      <c r="BH971" s="1848"/>
      <c r="BI971" s="1848"/>
      <c r="BJ971" s="1848"/>
      <c r="BK971" s="1848"/>
      <c r="BL971" s="1848"/>
      <c r="BM971" s="1848"/>
      <c r="BN971" s="1848"/>
      <c r="BO971" s="1848"/>
      <c r="BP971" s="1848"/>
      <c r="BQ971" s="1848"/>
      <c r="BR971" s="1848"/>
      <c r="BS971" s="1848"/>
      <c r="BT971" s="1848"/>
      <c r="BU971" s="1848"/>
      <c r="BV971" s="1848"/>
      <c r="BW971" s="1848"/>
      <c r="BX971" s="1848"/>
      <c r="BY971" s="1848"/>
      <c r="BZ971" s="1848"/>
      <c r="CA971" s="1848"/>
      <c r="CB971" s="1848"/>
      <c r="CC971" s="1848"/>
      <c r="CD971" s="1848"/>
      <c r="CE971" s="1848"/>
      <c r="CF971" s="1848"/>
      <c r="CG971" s="1848"/>
      <c r="CH971" s="1848"/>
      <c r="CJ971" s="1848"/>
      <c r="CK971" s="1848"/>
      <c r="CL971" s="1848"/>
      <c r="CM971" s="1848"/>
      <c r="CN971" s="1848"/>
      <c r="CO971" s="1848"/>
      <c r="CP971" s="1848"/>
      <c r="CQ971" s="1848"/>
    </row>
    <row r="972" spans="2:95">
      <c r="B972" s="1"/>
      <c r="C972" s="1848"/>
      <c r="D972" s="1"/>
      <c r="E972" s="1"/>
      <c r="F972" s="1848"/>
      <c r="G972" s="1"/>
      <c r="H972" s="1848"/>
      <c r="I972" s="1848"/>
      <c r="J972" s="1848"/>
      <c r="K972" s="1848"/>
      <c r="L972" s="1848"/>
      <c r="M972" s="1848"/>
      <c r="N972" s="1848"/>
      <c r="O972" s="1848"/>
      <c r="P972" s="1848"/>
      <c r="Q972" s="1848"/>
      <c r="R972" s="1848"/>
      <c r="S972" s="1848"/>
      <c r="T972" s="1848"/>
      <c r="U972" s="1848"/>
      <c r="V972" s="1848"/>
      <c r="W972" s="1848"/>
      <c r="X972" s="1848"/>
      <c r="Y972" s="1848"/>
      <c r="Z972" s="1848"/>
      <c r="AA972" s="1848"/>
      <c r="AB972" s="1848"/>
      <c r="AC972" s="1848"/>
      <c r="AD972" s="1848"/>
      <c r="AE972" s="1848"/>
      <c r="AF972" s="1848"/>
      <c r="AG972" s="1848"/>
      <c r="AH972" s="1848"/>
      <c r="AI972" s="1848"/>
      <c r="AJ972" s="1848"/>
      <c r="AK972" s="1848"/>
      <c r="AL972" s="1848"/>
      <c r="AM972" s="1848"/>
      <c r="AN972" s="1848"/>
      <c r="AO972" s="1848"/>
      <c r="AP972" s="1848"/>
      <c r="AQ972" s="1848"/>
      <c r="AR972" s="1848"/>
      <c r="AS972" s="1848"/>
      <c r="AT972" s="1848"/>
      <c r="AU972" s="1848"/>
      <c r="AV972" s="1848"/>
      <c r="AW972" s="1848"/>
      <c r="AX972" s="1848"/>
      <c r="AY972" s="1848"/>
      <c r="AZ972" s="1848"/>
      <c r="BA972" s="1848"/>
      <c r="BB972" s="1848"/>
      <c r="BC972" s="1848"/>
      <c r="BD972" s="1848"/>
      <c r="BE972" s="1848"/>
      <c r="BF972" s="1848"/>
      <c r="BG972" s="1848"/>
      <c r="BH972" s="1848"/>
      <c r="BI972" s="1848"/>
      <c r="BJ972" s="1848"/>
      <c r="BK972" s="1848"/>
      <c r="BL972" s="1848"/>
      <c r="BM972" s="1848"/>
      <c r="BN972" s="1848"/>
      <c r="BO972" s="1848"/>
      <c r="BP972" s="1848"/>
      <c r="BQ972" s="1848"/>
      <c r="BR972" s="1848"/>
      <c r="BS972" s="1848"/>
      <c r="BT972" s="1848"/>
      <c r="BU972" s="1848"/>
      <c r="BV972" s="1848"/>
      <c r="BW972" s="1848"/>
      <c r="BX972" s="1848"/>
      <c r="BY972" s="1848"/>
      <c r="BZ972" s="1848"/>
      <c r="CA972" s="1848"/>
      <c r="CB972" s="1848"/>
      <c r="CC972" s="1848"/>
      <c r="CD972" s="1848"/>
      <c r="CE972" s="1848"/>
      <c r="CF972" s="1848"/>
      <c r="CG972" s="1848"/>
      <c r="CH972" s="1848"/>
      <c r="CJ972" s="1848"/>
      <c r="CK972" s="1848"/>
      <c r="CL972" s="1848"/>
      <c r="CM972" s="1848"/>
      <c r="CN972" s="1848"/>
      <c r="CO972" s="1848"/>
      <c r="CP972" s="1848"/>
      <c r="CQ972" s="1848"/>
    </row>
    <row r="973" spans="2:95">
      <c r="B973" s="1"/>
      <c r="C973" s="1848"/>
      <c r="D973" s="1"/>
      <c r="E973" s="1"/>
      <c r="F973" s="1848"/>
      <c r="G973" s="1"/>
      <c r="H973" s="1848"/>
      <c r="I973" s="1848"/>
      <c r="J973" s="1848"/>
      <c r="K973" s="1848"/>
      <c r="L973" s="1848"/>
      <c r="M973" s="1848"/>
      <c r="N973" s="1848"/>
      <c r="O973" s="1848"/>
      <c r="P973" s="1848"/>
      <c r="Q973" s="1848"/>
      <c r="R973" s="1848"/>
      <c r="S973" s="1848"/>
      <c r="T973" s="1848"/>
      <c r="U973" s="1848"/>
      <c r="V973" s="1848"/>
      <c r="W973" s="1848"/>
      <c r="X973" s="1848"/>
      <c r="Y973" s="1848"/>
      <c r="Z973" s="1848"/>
      <c r="AA973" s="1848"/>
      <c r="AB973" s="1848"/>
      <c r="AC973" s="1848"/>
      <c r="AD973" s="1848"/>
      <c r="AE973" s="1848"/>
      <c r="AF973" s="1848"/>
      <c r="AG973" s="1848"/>
      <c r="AH973" s="1848"/>
      <c r="AI973" s="1848"/>
      <c r="AJ973" s="1848"/>
      <c r="AK973" s="1848"/>
      <c r="AL973" s="1848"/>
      <c r="AM973" s="1848"/>
      <c r="AN973" s="1848"/>
      <c r="AO973" s="1848"/>
      <c r="AP973" s="1848"/>
      <c r="AQ973" s="1848"/>
      <c r="AR973" s="1848"/>
      <c r="AS973" s="1848"/>
      <c r="AT973" s="1848"/>
      <c r="AU973" s="1848"/>
      <c r="AV973" s="1848"/>
      <c r="AW973" s="1848"/>
      <c r="AX973" s="1848"/>
      <c r="AY973" s="1848"/>
      <c r="AZ973" s="1848"/>
      <c r="BA973" s="1848"/>
      <c r="BB973" s="1848"/>
      <c r="BC973" s="1848"/>
      <c r="BD973" s="1848"/>
      <c r="BE973" s="1848"/>
      <c r="BF973" s="1848"/>
      <c r="BG973" s="1848"/>
      <c r="BH973" s="1848"/>
      <c r="BI973" s="1848"/>
      <c r="BJ973" s="1848"/>
      <c r="BK973" s="1848"/>
      <c r="BL973" s="1848"/>
      <c r="BM973" s="1848"/>
      <c r="BN973" s="1848"/>
      <c r="BO973" s="1848"/>
      <c r="BP973" s="1848"/>
      <c r="BQ973" s="1848"/>
      <c r="BR973" s="1848"/>
      <c r="BS973" s="1848"/>
      <c r="BT973" s="1848"/>
      <c r="BU973" s="1848"/>
      <c r="BV973" s="1848"/>
      <c r="BW973" s="1848"/>
      <c r="BX973" s="1848"/>
      <c r="BY973" s="1848"/>
      <c r="BZ973" s="1848"/>
      <c r="CA973" s="1848"/>
      <c r="CB973" s="1848"/>
      <c r="CC973" s="1848"/>
      <c r="CD973" s="1848"/>
      <c r="CE973" s="1848"/>
      <c r="CF973" s="1848"/>
      <c r="CG973" s="1848"/>
      <c r="CH973" s="1848"/>
      <c r="CJ973" s="1848"/>
      <c r="CK973" s="1848"/>
      <c r="CL973" s="1848"/>
      <c r="CM973" s="1848"/>
      <c r="CN973" s="1848"/>
      <c r="CO973" s="1848"/>
      <c r="CP973" s="1848"/>
      <c r="CQ973" s="1848"/>
    </row>
    <row r="974" spans="2:95">
      <c r="B974" s="1"/>
      <c r="C974" s="1848"/>
      <c r="D974" s="1"/>
      <c r="E974" s="1"/>
      <c r="F974" s="1848"/>
      <c r="G974" s="1"/>
      <c r="H974" s="1848"/>
      <c r="I974" s="1848"/>
      <c r="J974" s="1848"/>
      <c r="K974" s="1848"/>
      <c r="L974" s="1848"/>
      <c r="M974" s="1848"/>
      <c r="N974" s="1848"/>
      <c r="O974" s="1848"/>
      <c r="P974" s="1848"/>
      <c r="Q974" s="1848"/>
      <c r="R974" s="1848"/>
      <c r="S974" s="1848"/>
      <c r="T974" s="1848"/>
      <c r="U974" s="1848"/>
      <c r="V974" s="1848"/>
      <c r="W974" s="1848"/>
      <c r="X974" s="1848"/>
      <c r="Y974" s="1848"/>
      <c r="Z974" s="1848"/>
      <c r="AA974" s="1848"/>
      <c r="AB974" s="1848"/>
      <c r="AC974" s="1848"/>
      <c r="AD974" s="1848"/>
      <c r="AE974" s="1848"/>
      <c r="AF974" s="1848"/>
      <c r="AG974" s="1848"/>
      <c r="AH974" s="1848"/>
      <c r="AI974" s="1848"/>
      <c r="AJ974" s="1848"/>
      <c r="AK974" s="1848"/>
      <c r="AL974" s="1848"/>
      <c r="AM974" s="1848"/>
      <c r="AN974" s="1848"/>
      <c r="AO974" s="1848"/>
      <c r="AP974" s="1848"/>
      <c r="AQ974" s="1848"/>
      <c r="AR974" s="1848"/>
      <c r="AS974" s="1848"/>
      <c r="AT974" s="1848"/>
      <c r="AU974" s="1848"/>
      <c r="AV974" s="1848"/>
      <c r="AW974" s="1848"/>
      <c r="AX974" s="1848"/>
      <c r="AY974" s="1848"/>
      <c r="AZ974" s="1848"/>
      <c r="BA974" s="1848"/>
      <c r="BB974" s="1848"/>
      <c r="BC974" s="1848"/>
      <c r="BD974" s="1848"/>
      <c r="BE974" s="1848"/>
      <c r="BF974" s="1848"/>
      <c r="BG974" s="1848"/>
      <c r="BH974" s="1848"/>
      <c r="BI974" s="1848"/>
      <c r="BJ974" s="1848"/>
      <c r="BK974" s="1848"/>
      <c r="BL974" s="1848"/>
      <c r="BM974" s="1848"/>
      <c r="BN974" s="1848"/>
      <c r="BO974" s="1848"/>
      <c r="BP974" s="1848"/>
      <c r="BQ974" s="1848"/>
      <c r="BR974" s="1848"/>
      <c r="BS974" s="1848"/>
      <c r="BT974" s="1848"/>
      <c r="BU974" s="1848"/>
      <c r="BV974" s="1848"/>
      <c r="BW974" s="1848"/>
      <c r="BX974" s="1848"/>
      <c r="BY974" s="1848"/>
      <c r="BZ974" s="1848"/>
      <c r="CA974" s="1848"/>
      <c r="CB974" s="1848"/>
      <c r="CC974" s="1848"/>
      <c r="CD974" s="1848"/>
      <c r="CE974" s="1848"/>
      <c r="CF974" s="1848"/>
      <c r="CG974" s="1848"/>
      <c r="CH974" s="1848"/>
      <c r="CJ974" s="1848"/>
      <c r="CK974" s="1848"/>
      <c r="CL974" s="1848"/>
      <c r="CM974" s="1848"/>
      <c r="CN974" s="1848"/>
      <c r="CO974" s="1848"/>
      <c r="CP974" s="1848"/>
      <c r="CQ974" s="1848"/>
    </row>
    <row r="975" spans="2:95">
      <c r="B975" s="1"/>
      <c r="C975" s="1848"/>
      <c r="D975" s="1"/>
      <c r="E975" s="1"/>
      <c r="F975" s="1848"/>
      <c r="G975" s="1"/>
      <c r="H975" s="1848"/>
      <c r="I975" s="1848"/>
      <c r="J975" s="1848"/>
      <c r="K975" s="1848"/>
      <c r="L975" s="1848"/>
      <c r="M975" s="1848"/>
      <c r="N975" s="1848"/>
      <c r="O975" s="1848"/>
      <c r="P975" s="1848"/>
      <c r="Q975" s="1848"/>
      <c r="R975" s="1848"/>
      <c r="S975" s="1848"/>
      <c r="T975" s="1848"/>
      <c r="U975" s="1848"/>
      <c r="V975" s="1848"/>
      <c r="W975" s="1848"/>
      <c r="X975" s="1848"/>
      <c r="Y975" s="1848"/>
      <c r="Z975" s="1848"/>
      <c r="AA975" s="1848"/>
      <c r="AB975" s="1848"/>
      <c r="AC975" s="1848"/>
      <c r="AD975" s="1848"/>
      <c r="AE975" s="1848"/>
      <c r="AF975" s="1848"/>
      <c r="AG975" s="1848"/>
      <c r="AH975" s="1848"/>
      <c r="AI975" s="1848"/>
      <c r="AJ975" s="1848"/>
      <c r="AK975" s="1848"/>
      <c r="AL975" s="1848"/>
      <c r="AM975" s="1848"/>
      <c r="AN975" s="1848"/>
      <c r="AO975" s="1848"/>
      <c r="AP975" s="1848"/>
      <c r="AQ975" s="1848"/>
      <c r="AR975" s="1848"/>
      <c r="AS975" s="1848"/>
      <c r="AT975" s="1848"/>
      <c r="AU975" s="1848"/>
      <c r="AV975" s="1848"/>
      <c r="AW975" s="1848"/>
      <c r="AX975" s="1848"/>
      <c r="AY975" s="1848"/>
      <c r="AZ975" s="1848"/>
      <c r="BA975" s="1848"/>
      <c r="BB975" s="1848"/>
      <c r="BC975" s="1848"/>
      <c r="BD975" s="1848"/>
      <c r="BE975" s="1848"/>
      <c r="BF975" s="1848"/>
      <c r="BG975" s="1848"/>
      <c r="BH975" s="1848"/>
      <c r="BI975" s="1848"/>
      <c r="BJ975" s="1848"/>
      <c r="BK975" s="1848"/>
      <c r="BL975" s="1848"/>
      <c r="BM975" s="1848"/>
      <c r="BN975" s="1848"/>
      <c r="BO975" s="1848"/>
      <c r="BP975" s="1848"/>
      <c r="BQ975" s="1848"/>
      <c r="BR975" s="1848"/>
      <c r="BS975" s="1848"/>
      <c r="BT975" s="1848"/>
      <c r="BU975" s="1848"/>
      <c r="BV975" s="1848"/>
      <c r="BW975" s="1848"/>
      <c r="BX975" s="1848"/>
      <c r="BY975" s="1848"/>
      <c r="BZ975" s="1848"/>
      <c r="CA975" s="1848"/>
      <c r="CB975" s="1848"/>
      <c r="CC975" s="1848"/>
      <c r="CD975" s="1848"/>
      <c r="CE975" s="1848"/>
      <c r="CF975" s="1848"/>
      <c r="CG975" s="1848"/>
      <c r="CH975" s="1848"/>
      <c r="CJ975" s="1848"/>
      <c r="CK975" s="1848"/>
      <c r="CL975" s="1848"/>
      <c r="CM975" s="1848"/>
      <c r="CN975" s="1848"/>
      <c r="CO975" s="1848"/>
      <c r="CP975" s="1848"/>
      <c r="CQ975" s="1848"/>
    </row>
    <row r="976" spans="2:95">
      <c r="B976" s="1"/>
      <c r="C976" s="1848"/>
      <c r="D976" s="1"/>
      <c r="E976" s="1"/>
      <c r="F976" s="1848"/>
      <c r="G976" s="1"/>
      <c r="H976" s="1848"/>
      <c r="I976" s="1848"/>
      <c r="J976" s="1848"/>
      <c r="K976" s="1848"/>
      <c r="L976" s="1848"/>
      <c r="M976" s="1848"/>
      <c r="N976" s="1848"/>
      <c r="O976" s="1848"/>
      <c r="P976" s="1848"/>
      <c r="Q976" s="1848"/>
      <c r="R976" s="1848"/>
      <c r="S976" s="1848"/>
      <c r="T976" s="1848"/>
      <c r="U976" s="1848"/>
      <c r="V976" s="1848"/>
      <c r="W976" s="1848"/>
      <c r="X976" s="1848"/>
      <c r="Y976" s="1848"/>
      <c r="Z976" s="1848"/>
      <c r="AA976" s="1848"/>
      <c r="AB976" s="1848"/>
      <c r="AC976" s="1848"/>
      <c r="AD976" s="1848"/>
      <c r="AE976" s="1848"/>
      <c r="AF976" s="1848"/>
      <c r="AG976" s="1848"/>
      <c r="AH976" s="1848"/>
      <c r="AI976" s="1848"/>
      <c r="AJ976" s="1848"/>
      <c r="AK976" s="1848"/>
      <c r="AL976" s="1848"/>
      <c r="AM976" s="1848"/>
      <c r="AN976" s="1848"/>
      <c r="AO976" s="1848"/>
      <c r="AP976" s="1848"/>
      <c r="AQ976" s="1848"/>
      <c r="AR976" s="1848"/>
      <c r="AS976" s="1848"/>
      <c r="AT976" s="1848"/>
      <c r="AU976" s="1848"/>
      <c r="AV976" s="1848"/>
      <c r="AW976" s="1848"/>
      <c r="AX976" s="1848"/>
      <c r="AY976" s="1848"/>
      <c r="AZ976" s="1848"/>
      <c r="BA976" s="1848"/>
      <c r="BB976" s="1848"/>
      <c r="BC976" s="1848"/>
      <c r="BD976" s="1848"/>
      <c r="BE976" s="1848"/>
      <c r="BF976" s="1848"/>
      <c r="BG976" s="1848"/>
      <c r="BH976" s="1848"/>
      <c r="BI976" s="1848"/>
      <c r="BJ976" s="1848"/>
      <c r="BK976" s="1848"/>
      <c r="BL976" s="1848"/>
      <c r="BM976" s="1848"/>
      <c r="BN976" s="1848"/>
      <c r="BO976" s="1848"/>
      <c r="BP976" s="1848"/>
      <c r="BQ976" s="1848"/>
      <c r="BR976" s="1848"/>
      <c r="BS976" s="1848"/>
      <c r="BT976" s="1848"/>
      <c r="BU976" s="1848"/>
      <c r="BV976" s="1848"/>
      <c r="BW976" s="1848"/>
      <c r="BX976" s="1848"/>
      <c r="BY976" s="1848"/>
      <c r="BZ976" s="1848"/>
      <c r="CA976" s="1848"/>
      <c r="CB976" s="1848"/>
      <c r="CC976" s="1848"/>
      <c r="CD976" s="1848"/>
      <c r="CE976" s="1848"/>
      <c r="CF976" s="1848"/>
      <c r="CG976" s="1848"/>
      <c r="CH976" s="1848"/>
      <c r="CJ976" s="1848"/>
      <c r="CK976" s="1848"/>
      <c r="CL976" s="1848"/>
      <c r="CM976" s="1848"/>
      <c r="CN976" s="1848"/>
      <c r="CO976" s="1848"/>
      <c r="CP976" s="1848"/>
      <c r="CQ976" s="1848"/>
    </row>
    <row r="977" spans="2:95">
      <c r="B977" s="1"/>
      <c r="C977" s="1848"/>
      <c r="D977" s="1"/>
      <c r="E977" s="1"/>
      <c r="F977" s="1848"/>
      <c r="G977" s="1"/>
      <c r="H977" s="1848"/>
      <c r="I977" s="1848"/>
      <c r="J977" s="1848"/>
      <c r="K977" s="1848"/>
      <c r="L977" s="1848"/>
      <c r="M977" s="1848"/>
      <c r="N977" s="1848"/>
      <c r="O977" s="1848"/>
      <c r="P977" s="1848"/>
      <c r="Q977" s="1848"/>
      <c r="R977" s="1848"/>
      <c r="S977" s="1848"/>
      <c r="T977" s="1848"/>
      <c r="U977" s="1848"/>
      <c r="V977" s="1848"/>
      <c r="W977" s="1848"/>
      <c r="X977" s="1848"/>
      <c r="Y977" s="1848"/>
      <c r="Z977" s="1848"/>
      <c r="AA977" s="1848"/>
      <c r="AB977" s="1848"/>
      <c r="AC977" s="1848"/>
      <c r="AD977" s="1848"/>
      <c r="AE977" s="1848"/>
      <c r="AF977" s="1848"/>
      <c r="AG977" s="1848"/>
      <c r="AH977" s="1848"/>
      <c r="AI977" s="1848"/>
      <c r="AJ977" s="1848"/>
      <c r="AK977" s="1848"/>
      <c r="AL977" s="1848"/>
      <c r="AM977" s="1848"/>
      <c r="AN977" s="1848"/>
      <c r="AO977" s="1848"/>
      <c r="AP977" s="1848"/>
      <c r="AQ977" s="1848"/>
      <c r="AR977" s="1848"/>
      <c r="AS977" s="1848"/>
      <c r="AT977" s="1848"/>
      <c r="AU977" s="1848"/>
      <c r="AV977" s="1848"/>
      <c r="AW977" s="1848"/>
      <c r="AX977" s="1848"/>
      <c r="AY977" s="1848"/>
      <c r="AZ977" s="1848"/>
      <c r="BA977" s="1848"/>
      <c r="BB977" s="1848"/>
      <c r="BC977" s="1848"/>
      <c r="BD977" s="1848"/>
      <c r="BE977" s="1848"/>
      <c r="BF977" s="1848"/>
      <c r="BG977" s="1848"/>
      <c r="BH977" s="1848"/>
      <c r="BI977" s="1848"/>
      <c r="BJ977" s="1848"/>
      <c r="BK977" s="1848"/>
      <c r="BL977" s="1848"/>
      <c r="BM977" s="1848"/>
      <c r="BN977" s="1848"/>
      <c r="BO977" s="1848"/>
      <c r="BP977" s="1848"/>
      <c r="BQ977" s="1848"/>
      <c r="BR977" s="1848"/>
      <c r="BS977" s="1848"/>
      <c r="BT977" s="1848"/>
      <c r="BU977" s="1848"/>
      <c r="BV977" s="1848"/>
      <c r="BW977" s="1848"/>
      <c r="BX977" s="1848"/>
      <c r="BY977" s="1848"/>
      <c r="BZ977" s="1848"/>
      <c r="CA977" s="1848"/>
      <c r="CB977" s="1848"/>
      <c r="CC977" s="1848"/>
      <c r="CD977" s="1848"/>
      <c r="CE977" s="1848"/>
      <c r="CF977" s="1848"/>
      <c r="CG977" s="1848"/>
      <c r="CH977" s="1848"/>
      <c r="CJ977" s="1848"/>
      <c r="CK977" s="1848"/>
      <c r="CL977" s="1848"/>
      <c r="CM977" s="1848"/>
      <c r="CN977" s="1848"/>
      <c r="CO977" s="1848"/>
      <c r="CP977" s="1848"/>
      <c r="CQ977" s="1848"/>
    </row>
    <row r="978" spans="2:95">
      <c r="B978" s="1"/>
      <c r="C978" s="1848"/>
      <c r="D978" s="1"/>
      <c r="E978" s="1"/>
      <c r="F978" s="1848"/>
      <c r="G978" s="1"/>
      <c r="H978" s="1848"/>
      <c r="I978" s="1848"/>
      <c r="J978" s="1848"/>
      <c r="K978" s="1848"/>
      <c r="L978" s="1848"/>
      <c r="M978" s="1848"/>
      <c r="N978" s="1848"/>
      <c r="O978" s="1848"/>
      <c r="P978" s="1848"/>
      <c r="Q978" s="1848"/>
      <c r="R978" s="1848"/>
      <c r="S978" s="1848"/>
      <c r="T978" s="1848"/>
      <c r="U978" s="1848"/>
      <c r="V978" s="1848"/>
      <c r="W978" s="1848"/>
      <c r="X978" s="1848"/>
      <c r="Y978" s="1848"/>
      <c r="Z978" s="1848"/>
      <c r="AA978" s="1848"/>
      <c r="AB978" s="1848"/>
      <c r="AC978" s="1848"/>
      <c r="AD978" s="1848"/>
      <c r="AE978" s="1848"/>
      <c r="AF978" s="1848"/>
      <c r="AG978" s="1848"/>
      <c r="AH978" s="1848"/>
      <c r="AI978" s="1848"/>
      <c r="AJ978" s="1848"/>
      <c r="AK978" s="1848"/>
      <c r="AL978" s="1848"/>
      <c r="AM978" s="1848"/>
      <c r="AN978" s="1848"/>
      <c r="AO978" s="1848"/>
      <c r="AP978" s="1848"/>
      <c r="AQ978" s="1848"/>
      <c r="AR978" s="1848"/>
      <c r="AS978" s="1848"/>
      <c r="AT978" s="1848"/>
      <c r="AU978" s="1848"/>
      <c r="AV978" s="1848"/>
      <c r="AW978" s="1848"/>
      <c r="AX978" s="1848"/>
      <c r="AY978" s="1848"/>
      <c r="AZ978" s="1848"/>
      <c r="BA978" s="1848"/>
      <c r="BB978" s="1848"/>
      <c r="BC978" s="1848"/>
      <c r="BD978" s="1848"/>
      <c r="BE978" s="1848"/>
      <c r="BF978" s="1848"/>
      <c r="BG978" s="1848"/>
      <c r="BH978" s="1848"/>
      <c r="BI978" s="1848"/>
      <c r="BJ978" s="1848"/>
      <c r="BK978" s="1848"/>
      <c r="BL978" s="1848"/>
      <c r="BM978" s="1848"/>
      <c r="BN978" s="1848"/>
      <c r="BO978" s="1848"/>
      <c r="BP978" s="1848"/>
      <c r="BQ978" s="1848"/>
      <c r="BR978" s="1848"/>
      <c r="BS978" s="1848"/>
      <c r="BT978" s="1848"/>
      <c r="BU978" s="1848"/>
      <c r="BV978" s="1848"/>
      <c r="BW978" s="1848"/>
      <c r="BX978" s="1848"/>
      <c r="BY978" s="1848"/>
      <c r="BZ978" s="1848"/>
      <c r="CA978" s="1848"/>
      <c r="CB978" s="1848"/>
      <c r="CC978" s="1848"/>
      <c r="CD978" s="1848"/>
      <c r="CE978" s="1848"/>
      <c r="CF978" s="1848"/>
      <c r="CG978" s="1848"/>
      <c r="CH978" s="1848"/>
      <c r="CJ978" s="1848"/>
      <c r="CK978" s="1848"/>
      <c r="CL978" s="1848"/>
      <c r="CM978" s="1848"/>
      <c r="CN978" s="1848"/>
      <c r="CO978" s="1848"/>
      <c r="CP978" s="1848"/>
      <c r="CQ978" s="1848"/>
    </row>
    <row r="979" spans="2:95">
      <c r="B979" s="1"/>
      <c r="C979" s="1848"/>
      <c r="D979" s="1"/>
      <c r="E979" s="1"/>
      <c r="F979" s="1848"/>
      <c r="G979" s="1"/>
      <c r="H979" s="1848"/>
      <c r="I979" s="1848"/>
      <c r="J979" s="1848"/>
      <c r="K979" s="1848"/>
      <c r="L979" s="1848"/>
      <c r="M979" s="1848"/>
      <c r="N979" s="1848"/>
      <c r="O979" s="1848"/>
      <c r="P979" s="1848"/>
      <c r="Q979" s="1848"/>
      <c r="R979" s="1848"/>
      <c r="S979" s="1848"/>
      <c r="T979" s="1848"/>
      <c r="U979" s="1848"/>
      <c r="V979" s="1848"/>
      <c r="W979" s="1848"/>
      <c r="X979" s="1848"/>
      <c r="Y979" s="1848"/>
      <c r="Z979" s="1848"/>
      <c r="AA979" s="1848"/>
      <c r="AB979" s="1848"/>
      <c r="AC979" s="1848"/>
      <c r="AD979" s="1848"/>
      <c r="AE979" s="1848"/>
      <c r="AF979" s="1848"/>
      <c r="AG979" s="1848"/>
      <c r="AH979" s="1848"/>
      <c r="AI979" s="1848"/>
      <c r="AJ979" s="1848"/>
      <c r="AK979" s="1848"/>
      <c r="AL979" s="1848"/>
      <c r="AM979" s="1848"/>
      <c r="AN979" s="1848"/>
      <c r="AO979" s="1848"/>
      <c r="AP979" s="1848"/>
      <c r="AQ979" s="1848"/>
      <c r="AR979" s="1848"/>
      <c r="AS979" s="1848"/>
      <c r="AT979" s="1848"/>
      <c r="AU979" s="1848"/>
      <c r="AV979" s="1848"/>
      <c r="AW979" s="1848"/>
      <c r="AX979" s="1848"/>
      <c r="AY979" s="1848"/>
      <c r="AZ979" s="1848"/>
      <c r="BA979" s="1848"/>
      <c r="BB979" s="1848"/>
      <c r="BC979" s="1848"/>
      <c r="BD979" s="1848"/>
      <c r="BE979" s="1848"/>
      <c r="BF979" s="1848"/>
      <c r="BG979" s="1848"/>
      <c r="BH979" s="1848"/>
      <c r="BI979" s="1848"/>
      <c r="BJ979" s="1848"/>
      <c r="BK979" s="1848"/>
      <c r="BL979" s="1848"/>
      <c r="BM979" s="1848"/>
      <c r="BN979" s="1848"/>
      <c r="BO979" s="1848"/>
      <c r="BP979" s="1848"/>
      <c r="BQ979" s="1848"/>
      <c r="BR979" s="1848"/>
      <c r="BS979" s="1848"/>
      <c r="BT979" s="1848"/>
      <c r="BU979" s="1848"/>
      <c r="BV979" s="1848"/>
      <c r="BW979" s="1848"/>
      <c r="BX979" s="1848"/>
      <c r="BY979" s="1848"/>
      <c r="BZ979" s="1848"/>
      <c r="CA979" s="1848"/>
      <c r="CB979" s="1848"/>
      <c r="CC979" s="1848"/>
      <c r="CD979" s="1848"/>
      <c r="CE979" s="1848"/>
      <c r="CF979" s="1848"/>
      <c r="CG979" s="1848"/>
      <c r="CH979" s="1848"/>
      <c r="CJ979" s="1848"/>
      <c r="CK979" s="1848"/>
      <c r="CL979" s="1848"/>
      <c r="CM979" s="1848"/>
      <c r="CN979" s="1848"/>
      <c r="CO979" s="1848"/>
      <c r="CP979" s="1848"/>
      <c r="CQ979" s="1848"/>
    </row>
    <row r="980" spans="2:95">
      <c r="B980" s="1"/>
      <c r="C980" s="1848"/>
      <c r="D980" s="1"/>
      <c r="E980" s="1"/>
      <c r="F980" s="1848"/>
      <c r="G980" s="1"/>
      <c r="H980" s="1848"/>
      <c r="I980" s="1848"/>
      <c r="J980" s="1848"/>
      <c r="K980" s="1848"/>
      <c r="L980" s="1848"/>
      <c r="M980" s="1848"/>
      <c r="N980" s="1848"/>
      <c r="O980" s="1848"/>
      <c r="P980" s="1848"/>
      <c r="Q980" s="1848"/>
      <c r="R980" s="1848"/>
      <c r="S980" s="1848"/>
      <c r="T980" s="1848"/>
      <c r="U980" s="1848"/>
      <c r="V980" s="1848"/>
      <c r="W980" s="1848"/>
      <c r="X980" s="1848"/>
      <c r="Y980" s="1848"/>
      <c r="Z980" s="1848"/>
      <c r="AA980" s="1848"/>
      <c r="AB980" s="1848"/>
      <c r="AC980" s="1848"/>
      <c r="AD980" s="1848"/>
      <c r="AE980" s="1848"/>
      <c r="AF980" s="1848"/>
      <c r="AG980" s="1848"/>
      <c r="AH980" s="1848"/>
      <c r="AI980" s="1848"/>
      <c r="AJ980" s="1848"/>
      <c r="AK980" s="1848"/>
      <c r="AL980" s="1848"/>
      <c r="AM980" s="1848"/>
      <c r="AN980" s="1848"/>
      <c r="AO980" s="1848"/>
      <c r="AP980" s="1848"/>
      <c r="AQ980" s="1848"/>
      <c r="AR980" s="1848"/>
      <c r="AS980" s="1848"/>
      <c r="AT980" s="1848"/>
      <c r="AU980" s="1848"/>
      <c r="AV980" s="1848"/>
      <c r="AW980" s="1848"/>
      <c r="AX980" s="1848"/>
      <c r="AY980" s="1848"/>
      <c r="AZ980" s="1848"/>
      <c r="BA980" s="1848"/>
      <c r="BB980" s="1848"/>
      <c r="BC980" s="1848"/>
      <c r="BD980" s="1848"/>
      <c r="BE980" s="1848"/>
      <c r="BF980" s="1848"/>
      <c r="BG980" s="1848"/>
      <c r="BH980" s="1848"/>
      <c r="BI980" s="1848"/>
      <c r="BJ980" s="1848"/>
      <c r="BK980" s="1848"/>
      <c r="BL980" s="1848"/>
      <c r="BM980" s="1848"/>
      <c r="BN980" s="1848"/>
      <c r="BO980" s="1848"/>
      <c r="BP980" s="1848"/>
      <c r="BQ980" s="1848"/>
      <c r="BR980" s="1848"/>
      <c r="BS980" s="1848"/>
      <c r="BT980" s="1848"/>
      <c r="BU980" s="1848"/>
      <c r="BV980" s="1848"/>
      <c r="BW980" s="1848"/>
      <c r="BX980" s="1848"/>
      <c r="BY980" s="1848"/>
      <c r="BZ980" s="1848"/>
      <c r="CA980" s="1848"/>
      <c r="CB980" s="1848"/>
      <c r="CC980" s="1848"/>
      <c r="CD980" s="1848"/>
      <c r="CE980" s="1848"/>
      <c r="CF980" s="1848"/>
      <c r="CG980" s="1848"/>
      <c r="CH980" s="1848"/>
      <c r="CJ980" s="1848"/>
      <c r="CK980" s="1848"/>
      <c r="CL980" s="1848"/>
      <c r="CM980" s="1848"/>
      <c r="CN980" s="1848"/>
      <c r="CO980" s="1848"/>
      <c r="CP980" s="1848"/>
      <c r="CQ980" s="1848"/>
    </row>
    <row r="981" spans="2:95">
      <c r="B981" s="1"/>
      <c r="C981" s="1848"/>
      <c r="D981" s="1"/>
      <c r="E981" s="1"/>
      <c r="F981" s="1848"/>
      <c r="G981" s="1"/>
      <c r="H981" s="1848"/>
      <c r="I981" s="1848"/>
      <c r="J981" s="1848"/>
      <c r="K981" s="1848"/>
      <c r="L981" s="1848"/>
      <c r="M981" s="1848"/>
      <c r="N981" s="1848"/>
      <c r="O981" s="1848"/>
      <c r="P981" s="1848"/>
      <c r="Q981" s="1848"/>
      <c r="R981" s="1848"/>
      <c r="S981" s="1848"/>
      <c r="T981" s="1848"/>
      <c r="U981" s="1848"/>
      <c r="V981" s="1848"/>
      <c r="W981" s="1848"/>
      <c r="X981" s="1848"/>
      <c r="Y981" s="1848"/>
      <c r="Z981" s="1848"/>
      <c r="AA981" s="1848"/>
      <c r="AB981" s="1848"/>
      <c r="AC981" s="1848"/>
      <c r="AD981" s="1848"/>
      <c r="AE981" s="1848"/>
      <c r="AF981" s="1848"/>
      <c r="AG981" s="1848"/>
      <c r="AH981" s="1848"/>
      <c r="AI981" s="1848"/>
      <c r="AJ981" s="1848"/>
      <c r="AK981" s="1848"/>
      <c r="AL981" s="1848"/>
      <c r="AM981" s="1848"/>
      <c r="AN981" s="1848"/>
      <c r="AO981" s="1848"/>
      <c r="AP981" s="1848"/>
      <c r="AQ981" s="1848"/>
      <c r="AR981" s="1848"/>
      <c r="AS981" s="1848"/>
      <c r="AT981" s="1848"/>
      <c r="AU981" s="1848"/>
      <c r="AV981" s="1848"/>
      <c r="AW981" s="1848"/>
      <c r="AX981" s="1848"/>
      <c r="AY981" s="1848"/>
      <c r="AZ981" s="1848"/>
      <c r="BA981" s="1848"/>
      <c r="BB981" s="1848"/>
      <c r="BC981" s="1848"/>
      <c r="BD981" s="1848"/>
      <c r="BE981" s="1848"/>
      <c r="BF981" s="1848"/>
      <c r="BG981" s="1848"/>
      <c r="BH981" s="1848"/>
      <c r="BI981" s="1848"/>
      <c r="BJ981" s="1848"/>
      <c r="BK981" s="1848"/>
      <c r="BL981" s="1848"/>
      <c r="BM981" s="1848"/>
      <c r="BN981" s="1848"/>
      <c r="BO981" s="1848"/>
      <c r="BP981" s="1848"/>
      <c r="BQ981" s="1848"/>
      <c r="BR981" s="1848"/>
      <c r="BS981" s="1848"/>
      <c r="BT981" s="1848"/>
      <c r="BU981" s="1848"/>
      <c r="BV981" s="1848"/>
      <c r="BW981" s="1848"/>
      <c r="BX981" s="1848"/>
      <c r="BY981" s="1848"/>
      <c r="BZ981" s="1848"/>
      <c r="CA981" s="1848"/>
      <c r="CB981" s="1848"/>
      <c r="CC981" s="1848"/>
      <c r="CD981" s="1848"/>
      <c r="CE981" s="1848"/>
      <c r="CF981" s="1848"/>
      <c r="CG981" s="1848"/>
      <c r="CH981" s="1848"/>
      <c r="CJ981" s="1848"/>
      <c r="CK981" s="1848"/>
      <c r="CL981" s="1848"/>
      <c r="CM981" s="1848"/>
      <c r="CN981" s="1848"/>
      <c r="CO981" s="1848"/>
      <c r="CP981" s="1848"/>
      <c r="CQ981" s="1848"/>
    </row>
    <row r="982" spans="2:95">
      <c r="B982" s="1"/>
      <c r="C982" s="1848"/>
      <c r="D982" s="1"/>
      <c r="E982" s="1"/>
      <c r="F982" s="1848"/>
      <c r="G982" s="1"/>
      <c r="H982" s="1848"/>
      <c r="I982" s="1848"/>
      <c r="J982" s="1848"/>
      <c r="K982" s="1848"/>
      <c r="L982" s="1848"/>
      <c r="M982" s="1848"/>
      <c r="N982" s="1848"/>
      <c r="O982" s="1848"/>
      <c r="P982" s="1848"/>
      <c r="Q982" s="1848"/>
      <c r="R982" s="1848"/>
      <c r="S982" s="1848"/>
      <c r="T982" s="1848"/>
      <c r="U982" s="1848"/>
      <c r="V982" s="1848"/>
      <c r="W982" s="1848"/>
      <c r="X982" s="1848"/>
      <c r="Y982" s="1848"/>
      <c r="Z982" s="1848"/>
      <c r="AA982" s="1848"/>
      <c r="AB982" s="1848"/>
      <c r="AC982" s="1848"/>
      <c r="AD982" s="1848"/>
      <c r="AE982" s="1848"/>
      <c r="AF982" s="1848"/>
      <c r="AG982" s="1848"/>
      <c r="AH982" s="1848"/>
      <c r="AI982" s="1848"/>
      <c r="AJ982" s="1848"/>
      <c r="AK982" s="1848"/>
      <c r="AL982" s="1848"/>
      <c r="AM982" s="1848"/>
      <c r="AN982" s="1848"/>
      <c r="AO982" s="1848"/>
      <c r="AP982" s="1848"/>
      <c r="AQ982" s="1848"/>
      <c r="AR982" s="1848"/>
      <c r="AS982" s="1848"/>
      <c r="AT982" s="1848"/>
      <c r="AU982" s="1848"/>
      <c r="AV982" s="1848"/>
      <c r="AW982" s="1848"/>
      <c r="AX982" s="1848"/>
      <c r="AY982" s="1848"/>
      <c r="AZ982" s="1848"/>
      <c r="BA982" s="1848"/>
      <c r="BB982" s="1848"/>
      <c r="BC982" s="1848"/>
      <c r="BD982" s="1848"/>
      <c r="BE982" s="1848"/>
      <c r="BF982" s="1848"/>
      <c r="BG982" s="1848"/>
      <c r="BH982" s="1848"/>
      <c r="BI982" s="1848"/>
      <c r="BJ982" s="1848"/>
      <c r="BK982" s="1848"/>
      <c r="BL982" s="1848"/>
      <c r="BM982" s="1848"/>
      <c r="BN982" s="1848"/>
      <c r="BO982" s="1848"/>
      <c r="BP982" s="1848"/>
      <c r="BQ982" s="1848"/>
      <c r="BR982" s="1848"/>
      <c r="BS982" s="1848"/>
      <c r="BT982" s="1848"/>
      <c r="BU982" s="1848"/>
      <c r="BV982" s="1848"/>
      <c r="BW982" s="1848"/>
      <c r="BX982" s="1848"/>
      <c r="BY982" s="1848"/>
      <c r="BZ982" s="1848"/>
      <c r="CA982" s="1848"/>
      <c r="CB982" s="1848"/>
      <c r="CC982" s="1848"/>
      <c r="CD982" s="1848"/>
      <c r="CE982" s="1848"/>
      <c r="CF982" s="1848"/>
      <c r="CG982" s="1848"/>
      <c r="CH982" s="1848"/>
      <c r="CJ982" s="1848"/>
      <c r="CK982" s="1848"/>
      <c r="CL982" s="1848"/>
      <c r="CM982" s="1848"/>
      <c r="CN982" s="1848"/>
      <c r="CO982" s="1848"/>
      <c r="CP982" s="1848"/>
      <c r="CQ982" s="1848"/>
    </row>
    <row r="983" spans="2:95">
      <c r="B983" s="1"/>
      <c r="C983" s="1848"/>
      <c r="D983" s="1"/>
      <c r="E983" s="1"/>
      <c r="F983" s="1848"/>
      <c r="G983" s="1"/>
      <c r="H983" s="1848"/>
      <c r="I983" s="1848"/>
      <c r="J983" s="1848"/>
      <c r="K983" s="1848"/>
      <c r="L983" s="1848"/>
      <c r="M983" s="1848"/>
      <c r="N983" s="1848"/>
      <c r="O983" s="1848"/>
      <c r="P983" s="1848"/>
      <c r="Q983" s="1848"/>
      <c r="R983" s="1848"/>
      <c r="S983" s="1848"/>
      <c r="T983" s="1848"/>
      <c r="U983" s="1848"/>
      <c r="V983" s="1848"/>
      <c r="W983" s="1848"/>
      <c r="X983" s="1848"/>
      <c r="Y983" s="1848"/>
      <c r="Z983" s="1848"/>
      <c r="AA983" s="1848"/>
      <c r="AB983" s="1848"/>
      <c r="AC983" s="1848"/>
      <c r="AD983" s="1848"/>
      <c r="AE983" s="1848"/>
      <c r="AF983" s="1848"/>
      <c r="AG983" s="1848"/>
      <c r="AH983" s="1848"/>
      <c r="AI983" s="1848"/>
      <c r="AJ983" s="1848"/>
      <c r="AK983" s="1848"/>
      <c r="AL983" s="1848"/>
      <c r="AM983" s="1848"/>
      <c r="AN983" s="1848"/>
      <c r="AO983" s="1848"/>
      <c r="AP983" s="1848"/>
      <c r="AQ983" s="1848"/>
      <c r="AR983" s="1848"/>
      <c r="AS983" s="1848"/>
      <c r="AT983" s="1848"/>
      <c r="AU983" s="1848"/>
      <c r="AV983" s="1848"/>
      <c r="AW983" s="1848"/>
      <c r="AX983" s="1848"/>
      <c r="AY983" s="1848"/>
      <c r="AZ983" s="1848"/>
      <c r="BA983" s="1848"/>
      <c r="BB983" s="1848"/>
      <c r="BC983" s="1848"/>
      <c r="BD983" s="1848"/>
      <c r="BE983" s="1848"/>
      <c r="BF983" s="1848"/>
      <c r="BG983" s="1848"/>
      <c r="BH983" s="1848"/>
      <c r="BI983" s="1848"/>
      <c r="BJ983" s="1848"/>
      <c r="BK983" s="1848"/>
      <c r="BL983" s="1848"/>
      <c r="BM983" s="1848"/>
      <c r="BN983" s="1848"/>
      <c r="BO983" s="1848"/>
      <c r="BP983" s="1848"/>
      <c r="BQ983" s="1848"/>
      <c r="BR983" s="1848"/>
      <c r="BS983" s="1848"/>
      <c r="BT983" s="1848"/>
      <c r="BU983" s="1848"/>
      <c r="BV983" s="1848"/>
      <c r="BW983" s="1848"/>
      <c r="BX983" s="1848"/>
      <c r="BY983" s="1848"/>
      <c r="BZ983" s="1848"/>
      <c r="CA983" s="1848"/>
      <c r="CB983" s="1848"/>
      <c r="CC983" s="1848"/>
      <c r="CD983" s="1848"/>
      <c r="CE983" s="1848"/>
      <c r="CF983" s="1848"/>
      <c r="CG983" s="1848"/>
      <c r="CH983" s="1848"/>
      <c r="CJ983" s="1848"/>
      <c r="CK983" s="1848"/>
      <c r="CL983" s="1848"/>
      <c r="CM983" s="1848"/>
      <c r="CN983" s="1848"/>
      <c r="CO983" s="1848"/>
      <c r="CP983" s="1848"/>
      <c r="CQ983" s="1848"/>
    </row>
    <row r="984" spans="2:95">
      <c r="B984" s="1"/>
      <c r="C984" s="1848"/>
      <c r="D984" s="1"/>
      <c r="E984" s="1"/>
      <c r="F984" s="1848"/>
      <c r="G984" s="1"/>
      <c r="H984" s="1848"/>
      <c r="I984" s="1848"/>
      <c r="J984" s="1848"/>
      <c r="K984" s="1848"/>
      <c r="L984" s="1848"/>
      <c r="M984" s="1848"/>
      <c r="N984" s="1848"/>
      <c r="O984" s="1848"/>
      <c r="P984" s="1848"/>
      <c r="Q984" s="1848"/>
      <c r="R984" s="1848"/>
      <c r="S984" s="1848"/>
      <c r="T984" s="1848"/>
      <c r="U984" s="1848"/>
      <c r="V984" s="1848"/>
      <c r="W984" s="1848"/>
      <c r="X984" s="1848"/>
      <c r="Y984" s="1848"/>
      <c r="Z984" s="1848"/>
      <c r="AA984" s="1848"/>
      <c r="AB984" s="1848"/>
      <c r="AC984" s="1848"/>
      <c r="AD984" s="1848"/>
      <c r="AE984" s="1848"/>
      <c r="AF984" s="1848"/>
      <c r="AG984" s="1848"/>
      <c r="AH984" s="1848"/>
      <c r="AI984" s="1848"/>
      <c r="AJ984" s="1848"/>
      <c r="AK984" s="1848"/>
      <c r="AL984" s="1848"/>
      <c r="AM984" s="1848"/>
      <c r="AN984" s="1848"/>
      <c r="AO984" s="1848"/>
      <c r="AP984" s="1848"/>
      <c r="AQ984" s="1848"/>
      <c r="AR984" s="1848"/>
      <c r="AS984" s="1848"/>
      <c r="AT984" s="1848"/>
      <c r="AU984" s="1848"/>
      <c r="AV984" s="1848"/>
      <c r="AW984" s="1848"/>
      <c r="AX984" s="1848"/>
      <c r="AY984" s="1848"/>
      <c r="AZ984" s="1848"/>
      <c r="BA984" s="1848"/>
      <c r="BB984" s="1848"/>
      <c r="BC984" s="1848"/>
      <c r="BD984" s="1848"/>
      <c r="BE984" s="1848"/>
      <c r="BF984" s="1848"/>
      <c r="BG984" s="1848"/>
      <c r="BH984" s="1848"/>
      <c r="BI984" s="1848"/>
      <c r="BJ984" s="1848"/>
      <c r="BK984" s="1848"/>
      <c r="BL984" s="1848"/>
      <c r="BM984" s="1848"/>
      <c r="BN984" s="1848"/>
      <c r="BO984" s="1848"/>
      <c r="BP984" s="1848"/>
      <c r="BQ984" s="1848"/>
      <c r="BR984" s="1848"/>
      <c r="BS984" s="1848"/>
      <c r="BT984" s="1848"/>
      <c r="BU984" s="1848"/>
      <c r="BV984" s="1848"/>
      <c r="BW984" s="1848"/>
      <c r="BX984" s="1848"/>
      <c r="BY984" s="1848"/>
      <c r="BZ984" s="1848"/>
      <c r="CA984" s="1848"/>
      <c r="CB984" s="1848"/>
      <c r="CC984" s="1848"/>
      <c r="CD984" s="1848"/>
      <c r="CE984" s="1848"/>
      <c r="CF984" s="1848"/>
      <c r="CG984" s="1848"/>
      <c r="CH984" s="1848"/>
      <c r="CJ984" s="1848"/>
      <c r="CK984" s="1848"/>
      <c r="CL984" s="1848"/>
      <c r="CM984" s="1848"/>
      <c r="CN984" s="1848"/>
      <c r="CO984" s="1848"/>
      <c r="CP984" s="1848"/>
      <c r="CQ984" s="1848"/>
    </row>
    <row r="985" spans="2:95">
      <c r="B985" s="1848"/>
      <c r="C985" s="1848"/>
      <c r="D985" s="1"/>
      <c r="E985" s="1"/>
      <c r="F985" s="1848"/>
      <c r="G985" s="1"/>
      <c r="H985" s="1848"/>
      <c r="I985" s="1848"/>
      <c r="J985" s="1848"/>
      <c r="K985" s="1848"/>
      <c r="L985" s="1848"/>
      <c r="M985" s="1848"/>
      <c r="N985" s="1848"/>
      <c r="O985" s="1848"/>
      <c r="P985" s="1848"/>
      <c r="Q985" s="1848"/>
      <c r="R985" s="1848"/>
      <c r="S985" s="1848"/>
      <c r="T985" s="1848"/>
      <c r="U985" s="1848"/>
      <c r="V985" s="1848"/>
      <c r="W985" s="1848"/>
      <c r="X985" s="1848"/>
      <c r="Y985" s="1848"/>
      <c r="Z985" s="1848"/>
      <c r="AA985" s="1848"/>
      <c r="AB985" s="1848"/>
      <c r="AC985" s="1848"/>
      <c r="AD985" s="1848"/>
      <c r="AE985" s="1848"/>
      <c r="AF985" s="1848"/>
      <c r="AG985" s="1848"/>
      <c r="AH985" s="1848"/>
      <c r="AI985" s="1848"/>
      <c r="AJ985" s="1848"/>
      <c r="AK985" s="1848"/>
      <c r="AL985" s="1848"/>
      <c r="AM985" s="1848"/>
      <c r="AN985" s="1848"/>
      <c r="AO985" s="1848"/>
      <c r="AP985" s="1848"/>
      <c r="AQ985" s="1848"/>
      <c r="AR985" s="1848"/>
      <c r="AS985" s="1848"/>
      <c r="AT985" s="1848"/>
      <c r="AU985" s="1848"/>
      <c r="AV985" s="1848"/>
      <c r="AW985" s="1848"/>
      <c r="AX985" s="1848"/>
      <c r="AY985" s="1848"/>
      <c r="AZ985" s="1848"/>
      <c r="BA985" s="1848"/>
      <c r="BB985" s="1848"/>
      <c r="BC985" s="1848"/>
      <c r="BD985" s="1848"/>
      <c r="BE985" s="1848"/>
      <c r="BF985" s="1848"/>
      <c r="BG985" s="1848"/>
      <c r="BH985" s="1848"/>
      <c r="BI985" s="1848"/>
      <c r="BJ985" s="1848"/>
      <c r="BK985" s="1848"/>
      <c r="BL985" s="1848"/>
      <c r="BM985" s="1848"/>
      <c r="BN985" s="1848"/>
      <c r="BO985" s="1848"/>
      <c r="BP985" s="1848"/>
      <c r="BQ985" s="1848"/>
      <c r="BR985" s="1848"/>
      <c r="BS985" s="1848"/>
      <c r="BT985" s="1848"/>
      <c r="BU985" s="1848"/>
      <c r="BV985" s="1848"/>
      <c r="BW985" s="1848"/>
      <c r="BX985" s="1848"/>
      <c r="BY985" s="1848"/>
      <c r="BZ985" s="1848"/>
      <c r="CA985" s="1848"/>
      <c r="CB985" s="1848"/>
      <c r="CC985" s="1848"/>
      <c r="CD985" s="1848"/>
      <c r="CE985" s="1848"/>
      <c r="CF985" s="1848"/>
      <c r="CG985" s="1848"/>
      <c r="CH985" s="1848"/>
      <c r="CJ985" s="1848"/>
      <c r="CK985" s="1848"/>
      <c r="CL985" s="1848"/>
      <c r="CM985" s="1848"/>
      <c r="CN985" s="1848"/>
      <c r="CO985" s="1848"/>
      <c r="CP985" s="1848"/>
      <c r="CQ985" s="1848"/>
    </row>
    <row r="986" spans="2:95">
      <c r="B986" s="1848"/>
      <c r="C986" s="1848"/>
      <c r="D986" s="1"/>
      <c r="E986" s="1"/>
      <c r="F986" s="1848"/>
      <c r="G986" s="1"/>
      <c r="H986" s="1848"/>
      <c r="I986" s="1848"/>
      <c r="J986" s="1848"/>
      <c r="K986" s="1848"/>
      <c r="L986" s="1848"/>
      <c r="M986" s="1848"/>
      <c r="N986" s="1848"/>
      <c r="O986" s="1848"/>
      <c r="P986" s="1848"/>
      <c r="Q986" s="1848"/>
      <c r="R986" s="1848"/>
      <c r="S986" s="1848"/>
      <c r="T986" s="1848"/>
      <c r="U986" s="1848"/>
      <c r="V986" s="1848"/>
      <c r="W986" s="1848"/>
      <c r="X986" s="1848"/>
      <c r="Y986" s="1848"/>
      <c r="Z986" s="1848"/>
      <c r="AA986" s="1848"/>
      <c r="AB986" s="1848"/>
      <c r="AC986" s="1848"/>
      <c r="AD986" s="1848"/>
      <c r="AE986" s="1848"/>
      <c r="AF986" s="1848"/>
      <c r="AG986" s="1848"/>
      <c r="AH986" s="1848"/>
      <c r="AI986" s="1848"/>
      <c r="AJ986" s="1848"/>
      <c r="AK986" s="1848"/>
      <c r="AL986" s="1848"/>
      <c r="AM986" s="1848"/>
      <c r="AN986" s="1848"/>
      <c r="AO986" s="1848"/>
      <c r="AP986" s="1848"/>
      <c r="AQ986" s="1848"/>
      <c r="AR986" s="1848"/>
      <c r="AS986" s="1848"/>
      <c r="AT986" s="1848"/>
      <c r="AU986" s="1848"/>
      <c r="AV986" s="1848"/>
      <c r="AW986" s="1848"/>
      <c r="AX986" s="1848"/>
      <c r="AY986" s="1848"/>
      <c r="AZ986" s="1848"/>
      <c r="BA986" s="1848"/>
      <c r="BB986" s="1848"/>
      <c r="BC986" s="1848"/>
      <c r="BD986" s="1848"/>
      <c r="BE986" s="1848"/>
      <c r="BF986" s="1848"/>
      <c r="BG986" s="1848"/>
      <c r="BH986" s="1848"/>
      <c r="BI986" s="1848"/>
      <c r="BJ986" s="1848"/>
      <c r="BK986" s="1848"/>
      <c r="BL986" s="1848"/>
      <c r="BM986" s="1848"/>
      <c r="BN986" s="1848"/>
      <c r="BO986" s="1848"/>
      <c r="BP986" s="1848"/>
      <c r="BQ986" s="1848"/>
      <c r="BR986" s="1848"/>
      <c r="BS986" s="1848"/>
      <c r="BT986" s="1848"/>
      <c r="BU986" s="1848"/>
      <c r="BV986" s="1848"/>
      <c r="BW986" s="1848"/>
      <c r="BX986" s="1848"/>
      <c r="BY986" s="1848"/>
      <c r="BZ986" s="1848"/>
      <c r="CA986" s="1848"/>
      <c r="CB986" s="1848"/>
      <c r="CC986" s="1848"/>
      <c r="CD986" s="1848"/>
      <c r="CE986" s="1848"/>
      <c r="CF986" s="1848"/>
      <c r="CG986" s="1848"/>
      <c r="CH986" s="1848"/>
      <c r="CJ986" s="1848"/>
      <c r="CK986" s="1848"/>
      <c r="CL986" s="1848"/>
      <c r="CM986" s="1848"/>
      <c r="CN986" s="1848"/>
      <c r="CO986" s="1848"/>
      <c r="CP986" s="1848"/>
      <c r="CQ986" s="1848"/>
    </row>
    <row r="987" spans="2:95">
      <c r="B987" s="1848"/>
      <c r="C987" s="1848"/>
      <c r="D987" s="1"/>
      <c r="E987" s="1"/>
      <c r="F987" s="1848"/>
      <c r="G987" s="1"/>
      <c r="H987" s="1848"/>
      <c r="I987" s="1848"/>
      <c r="J987" s="1848"/>
      <c r="K987" s="1848"/>
      <c r="L987" s="1848"/>
      <c r="M987" s="1848"/>
      <c r="N987" s="1848"/>
      <c r="O987" s="1848"/>
      <c r="P987" s="1848"/>
      <c r="Q987" s="1848"/>
      <c r="R987" s="1848"/>
      <c r="S987" s="1848"/>
      <c r="T987" s="1848"/>
      <c r="U987" s="1848"/>
      <c r="V987" s="1848"/>
      <c r="W987" s="1848"/>
      <c r="X987" s="1848"/>
      <c r="Y987" s="1848"/>
      <c r="Z987" s="1848"/>
      <c r="AA987" s="1848"/>
      <c r="AB987" s="1848"/>
      <c r="AC987" s="1848"/>
      <c r="AD987" s="1848"/>
      <c r="AE987" s="1848"/>
      <c r="AF987" s="1848"/>
      <c r="AG987" s="1848"/>
      <c r="AH987" s="1848"/>
      <c r="AI987" s="1848"/>
      <c r="AJ987" s="1848"/>
      <c r="AK987" s="1848"/>
      <c r="AL987" s="1848"/>
      <c r="AM987" s="1848"/>
      <c r="AN987" s="1848"/>
      <c r="AO987" s="1848"/>
      <c r="AP987" s="1848"/>
      <c r="AQ987" s="1848"/>
      <c r="AR987" s="1848"/>
      <c r="AS987" s="1848"/>
      <c r="AT987" s="1848"/>
      <c r="AU987" s="1848"/>
      <c r="AV987" s="1848"/>
      <c r="AW987" s="1848"/>
      <c r="AX987" s="1848"/>
      <c r="AY987" s="1848"/>
      <c r="AZ987" s="1848"/>
      <c r="BA987" s="1848"/>
      <c r="BB987" s="1848"/>
      <c r="BC987" s="1848"/>
      <c r="BD987" s="1848"/>
      <c r="BE987" s="1848"/>
      <c r="BF987" s="1848"/>
      <c r="BG987" s="1848"/>
      <c r="BH987" s="1848"/>
      <c r="BI987" s="1848"/>
      <c r="BJ987" s="1848"/>
      <c r="BK987" s="1848"/>
      <c r="BL987" s="1848"/>
      <c r="BM987" s="1848"/>
      <c r="BN987" s="1848"/>
      <c r="BO987" s="1848"/>
      <c r="BP987" s="1848"/>
      <c r="BQ987" s="1848"/>
      <c r="BR987" s="1848"/>
      <c r="BS987" s="1848"/>
      <c r="BT987" s="1848"/>
      <c r="BU987" s="1848"/>
      <c r="BV987" s="1848"/>
      <c r="BW987" s="1848"/>
      <c r="BX987" s="1848"/>
      <c r="BY987" s="1848"/>
      <c r="BZ987" s="1848"/>
      <c r="CA987" s="1848"/>
      <c r="CB987" s="1848"/>
      <c r="CC987" s="1848"/>
      <c r="CD987" s="1848"/>
      <c r="CE987" s="1848"/>
      <c r="CF987" s="1848"/>
      <c r="CG987" s="1848"/>
      <c r="CH987" s="1848"/>
      <c r="CJ987" s="1848"/>
      <c r="CK987" s="1848"/>
      <c r="CL987" s="1848"/>
      <c r="CM987" s="1848"/>
      <c r="CN987" s="1848"/>
      <c r="CO987" s="1848"/>
      <c r="CP987" s="1848"/>
      <c r="CQ987" s="1848"/>
    </row>
    <row r="988" spans="2:95">
      <c r="B988" s="1848"/>
      <c r="C988" s="1848"/>
      <c r="D988" s="1"/>
      <c r="E988" s="1"/>
      <c r="F988" s="1848"/>
      <c r="G988" s="1"/>
      <c r="H988" s="1848"/>
      <c r="I988" s="1848"/>
      <c r="J988" s="1848"/>
      <c r="K988" s="1848"/>
      <c r="L988" s="1848"/>
      <c r="M988" s="1848"/>
      <c r="N988" s="1848"/>
      <c r="O988" s="1848"/>
      <c r="P988" s="1848"/>
      <c r="Q988" s="1848"/>
      <c r="R988" s="1848"/>
      <c r="S988" s="1848"/>
      <c r="T988" s="1848"/>
      <c r="U988" s="1848"/>
      <c r="V988" s="1848"/>
      <c r="W988" s="1848"/>
      <c r="X988" s="1848"/>
      <c r="Y988" s="1848"/>
      <c r="Z988" s="1848"/>
      <c r="AA988" s="1848"/>
      <c r="AB988" s="1848"/>
      <c r="AC988" s="1848"/>
      <c r="AD988" s="1848"/>
      <c r="AE988" s="1848"/>
      <c r="AF988" s="1848"/>
      <c r="AG988" s="1848"/>
      <c r="AH988" s="1848"/>
      <c r="AI988" s="1848"/>
      <c r="AJ988" s="1848"/>
      <c r="AK988" s="1848"/>
      <c r="AL988" s="1848"/>
      <c r="AM988" s="1848"/>
      <c r="AN988" s="1848"/>
      <c r="AO988" s="1848"/>
      <c r="AP988" s="1848"/>
      <c r="AQ988" s="1848"/>
      <c r="AR988" s="1848"/>
      <c r="AS988" s="1848"/>
      <c r="AT988" s="1848"/>
      <c r="AU988" s="1848"/>
      <c r="AV988" s="1848"/>
      <c r="AW988" s="1848"/>
      <c r="AX988" s="1848"/>
      <c r="AY988" s="1848"/>
      <c r="AZ988" s="1848"/>
      <c r="BA988" s="1848"/>
      <c r="BB988" s="1848"/>
      <c r="BC988" s="1848"/>
      <c r="BD988" s="1848"/>
      <c r="BE988" s="1848"/>
      <c r="BF988" s="1848"/>
      <c r="BG988" s="1848"/>
      <c r="BH988" s="1848"/>
      <c r="BI988" s="1848"/>
      <c r="BJ988" s="1848"/>
      <c r="BK988" s="1848"/>
      <c r="BL988" s="1848"/>
      <c r="BM988" s="1848"/>
      <c r="BN988" s="1848"/>
      <c r="BO988" s="1848"/>
      <c r="BP988" s="1848"/>
      <c r="BQ988" s="1848"/>
      <c r="BR988" s="1848"/>
      <c r="BS988" s="1848"/>
      <c r="BT988" s="1848"/>
      <c r="BU988" s="1848"/>
      <c r="BV988" s="1848"/>
      <c r="BW988" s="1848"/>
      <c r="BX988" s="1848"/>
      <c r="BY988" s="1848"/>
      <c r="BZ988" s="1848"/>
      <c r="CA988" s="1848"/>
      <c r="CB988" s="1848"/>
      <c r="CC988" s="1848"/>
      <c r="CD988" s="1848"/>
      <c r="CE988" s="1848"/>
      <c r="CF988" s="1848"/>
      <c r="CG988" s="1848"/>
      <c r="CH988" s="1848"/>
      <c r="CJ988" s="1848"/>
      <c r="CK988" s="1848"/>
      <c r="CL988" s="1848"/>
      <c r="CM988" s="1848"/>
      <c r="CN988" s="1848"/>
      <c r="CO988" s="1848"/>
      <c r="CP988" s="1848"/>
      <c r="CQ988" s="1848"/>
    </row>
    <row r="989" spans="2:95">
      <c r="B989" s="1848"/>
      <c r="C989" s="1848"/>
      <c r="D989" s="1"/>
      <c r="E989" s="1"/>
      <c r="F989" s="1848"/>
      <c r="G989" s="1"/>
      <c r="H989" s="1848"/>
      <c r="I989" s="1848"/>
      <c r="J989" s="1848"/>
      <c r="K989" s="1848"/>
      <c r="L989" s="1848"/>
      <c r="M989" s="1848"/>
      <c r="N989" s="1848"/>
      <c r="O989" s="1848"/>
      <c r="P989" s="1848"/>
      <c r="Q989" s="1848"/>
      <c r="R989" s="1848"/>
      <c r="S989" s="1848"/>
      <c r="T989" s="1848"/>
      <c r="U989" s="1848"/>
      <c r="V989" s="1848"/>
      <c r="W989" s="1848"/>
      <c r="X989" s="1848"/>
      <c r="Y989" s="1848"/>
      <c r="Z989" s="1848"/>
      <c r="AA989" s="1848"/>
      <c r="AB989" s="1848"/>
      <c r="AC989" s="1848"/>
      <c r="AD989" s="1848"/>
      <c r="AE989" s="1848"/>
      <c r="AF989" s="1848"/>
      <c r="AG989" s="1848"/>
      <c r="AH989" s="1848"/>
      <c r="AI989" s="1848"/>
      <c r="AJ989" s="1848"/>
      <c r="AK989" s="1848"/>
      <c r="AL989" s="1848"/>
      <c r="AM989" s="1848"/>
      <c r="AN989" s="1848"/>
      <c r="AO989" s="1848"/>
      <c r="AP989" s="1848"/>
      <c r="AQ989" s="1848"/>
      <c r="AR989" s="1848"/>
      <c r="AS989" s="1848"/>
      <c r="AT989" s="1848"/>
      <c r="AU989" s="1848"/>
      <c r="AV989" s="1848"/>
      <c r="AW989" s="1848"/>
      <c r="AX989" s="1848"/>
      <c r="AY989" s="1848"/>
      <c r="AZ989" s="1848"/>
      <c r="BA989" s="1848"/>
      <c r="BB989" s="1848"/>
      <c r="BC989" s="1848"/>
      <c r="BD989" s="1848"/>
      <c r="BE989" s="1848"/>
      <c r="BF989" s="1848"/>
      <c r="BG989" s="1848"/>
      <c r="BH989" s="1848"/>
      <c r="BI989" s="1848"/>
      <c r="BJ989" s="1848"/>
      <c r="BK989" s="1848"/>
      <c r="BL989" s="1848"/>
      <c r="BM989" s="1848"/>
      <c r="BN989" s="1848"/>
      <c r="BO989" s="1848"/>
      <c r="BP989" s="1848"/>
      <c r="BQ989" s="1848"/>
      <c r="BR989" s="1848"/>
      <c r="BS989" s="1848"/>
      <c r="BT989" s="1848"/>
      <c r="BU989" s="1848"/>
      <c r="BV989" s="1848"/>
      <c r="BW989" s="1848"/>
      <c r="BX989" s="1848"/>
      <c r="BY989" s="1848"/>
      <c r="BZ989" s="1848"/>
      <c r="CA989" s="1848"/>
      <c r="CB989" s="1848"/>
      <c r="CC989" s="1848"/>
      <c r="CD989" s="1848"/>
      <c r="CE989" s="1848"/>
      <c r="CF989" s="1848"/>
      <c r="CG989" s="1848"/>
      <c r="CH989" s="1848"/>
      <c r="CJ989" s="1848"/>
      <c r="CK989" s="1848"/>
      <c r="CL989" s="1848"/>
      <c r="CM989" s="1848"/>
      <c r="CN989" s="1848"/>
      <c r="CO989" s="1848"/>
      <c r="CP989" s="1848"/>
      <c r="CQ989" s="1848"/>
    </row>
    <row r="990" spans="2:95">
      <c r="B990" s="1848"/>
      <c r="C990" s="1848"/>
      <c r="D990" s="1"/>
      <c r="E990" s="1"/>
      <c r="F990" s="1848"/>
      <c r="G990" s="1"/>
      <c r="H990" s="1848"/>
      <c r="I990" s="1848"/>
      <c r="J990" s="1848"/>
      <c r="K990" s="1848"/>
      <c r="L990" s="1848"/>
      <c r="M990" s="1848"/>
      <c r="N990" s="1848"/>
      <c r="O990" s="1848"/>
      <c r="P990" s="1848"/>
      <c r="Q990" s="1848"/>
      <c r="R990" s="1848"/>
      <c r="S990" s="1848"/>
      <c r="T990" s="1848"/>
      <c r="U990" s="1848"/>
      <c r="V990" s="1848"/>
      <c r="W990" s="1848"/>
      <c r="X990" s="1848"/>
      <c r="Y990" s="1848"/>
      <c r="Z990" s="1848"/>
      <c r="AA990" s="1848"/>
      <c r="AB990" s="1848"/>
      <c r="AC990" s="1848"/>
      <c r="AD990" s="1848"/>
      <c r="AE990" s="1848"/>
      <c r="AF990" s="1848"/>
      <c r="AG990" s="1848"/>
      <c r="AH990" s="1848"/>
      <c r="AI990" s="1848"/>
      <c r="AJ990" s="1848"/>
      <c r="AK990" s="1848"/>
      <c r="AL990" s="1848"/>
      <c r="AM990" s="1848"/>
      <c r="AN990" s="1848"/>
      <c r="AO990" s="1848"/>
      <c r="AP990" s="1848"/>
      <c r="AQ990" s="1848"/>
      <c r="AR990" s="1848"/>
      <c r="AS990" s="1848"/>
      <c r="AT990" s="1848"/>
      <c r="AU990" s="1848"/>
      <c r="AV990" s="1848"/>
      <c r="AW990" s="1848"/>
      <c r="AX990" s="1848"/>
      <c r="AY990" s="1848"/>
      <c r="AZ990" s="1848"/>
      <c r="BA990" s="1848"/>
      <c r="BB990" s="1848"/>
      <c r="BC990" s="1848"/>
      <c r="BD990" s="1848"/>
      <c r="BE990" s="1848"/>
      <c r="BF990" s="1848"/>
      <c r="BG990" s="1848"/>
      <c r="BH990" s="1848"/>
      <c r="BI990" s="1848"/>
      <c r="BJ990" s="1848"/>
      <c r="BK990" s="1848"/>
      <c r="BL990" s="1848"/>
      <c r="BM990" s="1848"/>
      <c r="BN990" s="1848"/>
      <c r="BO990" s="1848"/>
      <c r="BP990" s="1848"/>
      <c r="BQ990" s="1848"/>
      <c r="BR990" s="1848"/>
      <c r="BS990" s="1848"/>
      <c r="BT990" s="1848"/>
      <c r="BU990" s="1848"/>
      <c r="BV990" s="1848"/>
      <c r="BW990" s="1848"/>
      <c r="BX990" s="1848"/>
      <c r="BY990" s="1848"/>
      <c r="BZ990" s="1848"/>
      <c r="CA990" s="1848"/>
      <c r="CB990" s="1848"/>
      <c r="CC990" s="1848"/>
      <c r="CD990" s="1848"/>
      <c r="CE990" s="1848"/>
      <c r="CF990" s="1848"/>
      <c r="CG990" s="1848"/>
      <c r="CH990" s="1848"/>
      <c r="CJ990" s="1848"/>
      <c r="CK990" s="1848"/>
      <c r="CL990" s="1848"/>
      <c r="CM990" s="1848"/>
      <c r="CN990" s="1848"/>
      <c r="CO990" s="1848"/>
      <c r="CP990" s="1848"/>
      <c r="CQ990" s="1848"/>
    </row>
    <row r="991" spans="2:95">
      <c r="B991" s="1848"/>
      <c r="C991" s="1848"/>
      <c r="D991" s="1"/>
      <c r="E991" s="1"/>
      <c r="F991" s="1848"/>
      <c r="G991" s="1"/>
      <c r="H991" s="1848"/>
      <c r="I991" s="1848"/>
      <c r="J991" s="1848"/>
      <c r="K991" s="1848"/>
      <c r="L991" s="1848"/>
      <c r="M991" s="1848"/>
      <c r="N991" s="1848"/>
      <c r="O991" s="1848"/>
      <c r="P991" s="1848"/>
      <c r="Q991" s="1848"/>
      <c r="R991" s="1848"/>
      <c r="S991" s="1848"/>
      <c r="T991" s="1848"/>
      <c r="U991" s="1848"/>
      <c r="V991" s="1848"/>
      <c r="W991" s="1848"/>
      <c r="X991" s="1848"/>
      <c r="Y991" s="1848"/>
      <c r="Z991" s="1848"/>
      <c r="AA991" s="1848"/>
      <c r="AB991" s="1848"/>
      <c r="AC991" s="1848"/>
      <c r="AD991" s="1848"/>
      <c r="AE991" s="1848"/>
      <c r="AF991" s="1848"/>
      <c r="AG991" s="1848"/>
      <c r="AH991" s="1848"/>
      <c r="AI991" s="1848"/>
      <c r="AJ991" s="1848"/>
      <c r="AK991" s="1848"/>
      <c r="AL991" s="1848"/>
      <c r="AM991" s="1848"/>
      <c r="AN991" s="1848"/>
      <c r="AO991" s="1848"/>
      <c r="AP991" s="1848"/>
      <c r="AQ991" s="1848"/>
      <c r="AR991" s="1848"/>
      <c r="AS991" s="1848"/>
      <c r="AT991" s="1848"/>
      <c r="AU991" s="1848"/>
      <c r="AV991" s="1848"/>
      <c r="AW991" s="1848"/>
      <c r="AX991" s="1848"/>
      <c r="AY991" s="1848"/>
      <c r="AZ991" s="1848"/>
      <c r="BA991" s="1848"/>
      <c r="BB991" s="1848"/>
      <c r="BC991" s="1848"/>
      <c r="BD991" s="1848"/>
      <c r="BE991" s="1848"/>
      <c r="BF991" s="1848"/>
      <c r="BG991" s="1848"/>
      <c r="BH991" s="1848"/>
      <c r="BI991" s="1848"/>
      <c r="BJ991" s="1848"/>
      <c r="BK991" s="1848"/>
      <c r="BL991" s="1848"/>
      <c r="BM991" s="1848"/>
      <c r="BN991" s="1848"/>
      <c r="BO991" s="1848"/>
      <c r="BP991" s="1848"/>
      <c r="BQ991" s="1848"/>
      <c r="BR991" s="1848"/>
      <c r="BS991" s="1848"/>
      <c r="BT991" s="1848"/>
      <c r="BU991" s="1848"/>
      <c r="BV991" s="1848"/>
      <c r="BW991" s="1848"/>
      <c r="BX991" s="1848"/>
      <c r="BY991" s="1848"/>
      <c r="BZ991" s="1848"/>
      <c r="CA991" s="1848"/>
      <c r="CB991" s="1848"/>
      <c r="CC991" s="1848"/>
      <c r="CD991" s="1848"/>
      <c r="CE991" s="1848"/>
      <c r="CF991" s="1848"/>
      <c r="CG991" s="1848"/>
      <c r="CH991" s="1848"/>
      <c r="CJ991" s="1848"/>
      <c r="CK991" s="1848"/>
      <c r="CL991" s="1848"/>
      <c r="CM991" s="1848"/>
      <c r="CN991" s="1848"/>
      <c r="CO991" s="1848"/>
      <c r="CP991" s="1848"/>
      <c r="CQ991" s="1848"/>
    </row>
    <row r="992" spans="2:95">
      <c r="B992" s="1848"/>
      <c r="C992" s="1848"/>
      <c r="D992" s="1"/>
      <c r="E992" s="1"/>
      <c r="F992" s="1848"/>
      <c r="G992" s="1"/>
      <c r="H992" s="1848"/>
      <c r="I992" s="1848"/>
      <c r="J992" s="1848"/>
      <c r="K992" s="1848"/>
      <c r="L992" s="1848"/>
      <c r="M992" s="1848"/>
      <c r="N992" s="1848"/>
      <c r="O992" s="1848"/>
      <c r="P992" s="1848"/>
      <c r="Q992" s="1848"/>
      <c r="R992" s="1848"/>
      <c r="S992" s="1848"/>
      <c r="T992" s="1848"/>
      <c r="U992" s="1848"/>
      <c r="V992" s="1848"/>
      <c r="W992" s="1848"/>
      <c r="X992" s="1848"/>
      <c r="Y992" s="1848"/>
      <c r="Z992" s="1848"/>
      <c r="AA992" s="1848"/>
      <c r="AB992" s="1848"/>
      <c r="AC992" s="1848"/>
      <c r="AD992" s="1848"/>
      <c r="AE992" s="1848"/>
      <c r="AF992" s="1848"/>
      <c r="AG992" s="1848"/>
      <c r="AH992" s="1848"/>
      <c r="AI992" s="1848"/>
      <c r="AJ992" s="1848"/>
      <c r="AK992" s="1848"/>
      <c r="AL992" s="1848"/>
      <c r="AM992" s="1848"/>
      <c r="AN992" s="1848"/>
      <c r="AO992" s="1848"/>
      <c r="AP992" s="1848"/>
      <c r="AQ992" s="1848"/>
      <c r="AR992" s="1848"/>
      <c r="AS992" s="1848"/>
      <c r="AT992" s="1848"/>
      <c r="AU992" s="1848"/>
      <c r="AV992" s="1848"/>
      <c r="AW992" s="1848"/>
      <c r="AX992" s="1848"/>
      <c r="AY992" s="1848"/>
      <c r="AZ992" s="1848"/>
      <c r="BA992" s="1848"/>
      <c r="BB992" s="1848"/>
      <c r="BC992" s="1848"/>
      <c r="BD992" s="1848"/>
      <c r="BE992" s="1848"/>
      <c r="BF992" s="1848"/>
      <c r="BG992" s="1848"/>
      <c r="BH992" s="1848"/>
      <c r="BI992" s="1848"/>
      <c r="BJ992" s="1848"/>
      <c r="BK992" s="1848"/>
      <c r="BL992" s="1848"/>
      <c r="BM992" s="1848"/>
      <c r="BN992" s="1848"/>
      <c r="BO992" s="1848"/>
      <c r="BP992" s="1848"/>
      <c r="BQ992" s="1848"/>
      <c r="BR992" s="1848"/>
      <c r="BS992" s="1848"/>
      <c r="BT992" s="1848"/>
      <c r="BU992" s="1848"/>
      <c r="BV992" s="1848"/>
      <c r="BW992" s="1848"/>
      <c r="BX992" s="1848"/>
      <c r="BY992" s="1848"/>
      <c r="BZ992" s="1848"/>
      <c r="CA992" s="1848"/>
      <c r="CB992" s="1848"/>
      <c r="CC992" s="1848"/>
      <c r="CD992" s="1848"/>
      <c r="CE992" s="1848"/>
      <c r="CF992" s="1848"/>
      <c r="CG992" s="1848"/>
      <c r="CH992" s="1848"/>
      <c r="CJ992" s="1848"/>
      <c r="CK992" s="1848"/>
      <c r="CL992" s="1848"/>
      <c r="CM992" s="1848"/>
      <c r="CN992" s="1848"/>
      <c r="CO992" s="1848"/>
      <c r="CP992" s="1848"/>
      <c r="CQ992" s="1848"/>
    </row>
    <row r="993" spans="4:95">
      <c r="D993" s="1"/>
      <c r="E993" s="1"/>
      <c r="F993" s="1848"/>
      <c r="G993" s="1"/>
      <c r="H993" s="1848"/>
      <c r="I993" s="1848"/>
      <c r="J993" s="1848"/>
      <c r="K993" s="1848"/>
      <c r="L993" s="1848"/>
      <c r="M993" s="1848"/>
      <c r="N993" s="1848"/>
      <c r="O993" s="1848"/>
      <c r="P993" s="1848"/>
      <c r="Q993" s="1848"/>
      <c r="R993" s="1848"/>
      <c r="S993" s="1848"/>
      <c r="T993" s="1848"/>
      <c r="U993" s="1848"/>
      <c r="V993" s="1848"/>
      <c r="W993" s="1848"/>
      <c r="X993" s="1848"/>
      <c r="Y993" s="1848"/>
      <c r="Z993" s="1848"/>
      <c r="AA993" s="1848"/>
      <c r="AB993" s="1848"/>
      <c r="AC993" s="1848"/>
      <c r="AD993" s="1848"/>
      <c r="AE993" s="1848"/>
      <c r="AF993" s="1848"/>
      <c r="AG993" s="1848"/>
      <c r="AH993" s="1848"/>
      <c r="AI993" s="1848"/>
      <c r="AJ993" s="1848"/>
      <c r="AK993" s="1848"/>
      <c r="AL993" s="1848"/>
      <c r="AM993" s="1848"/>
      <c r="AN993" s="1848"/>
      <c r="AO993" s="1848"/>
      <c r="AP993" s="1848"/>
      <c r="AQ993" s="1848"/>
      <c r="AR993" s="1848"/>
      <c r="AS993" s="1848"/>
      <c r="AT993" s="1848"/>
      <c r="AU993" s="1848"/>
      <c r="AV993" s="1848"/>
      <c r="AW993" s="1848"/>
      <c r="AX993" s="1848"/>
      <c r="AY993" s="1848"/>
      <c r="AZ993" s="1848"/>
      <c r="BA993" s="1848"/>
      <c r="BB993" s="1848"/>
      <c r="BC993" s="1848"/>
      <c r="BD993" s="1848"/>
      <c r="BE993" s="1848"/>
      <c r="BF993" s="1848"/>
      <c r="BG993" s="1848"/>
      <c r="BH993" s="1848"/>
      <c r="BI993" s="1848"/>
      <c r="BJ993" s="1848"/>
      <c r="BK993" s="1848"/>
      <c r="BL993" s="1848"/>
      <c r="BM993" s="1848"/>
      <c r="BN993" s="1848"/>
      <c r="BO993" s="1848"/>
      <c r="BP993" s="1848"/>
      <c r="BQ993" s="1848"/>
      <c r="BR993" s="1848"/>
      <c r="BS993" s="1848"/>
      <c r="BT993" s="1848"/>
      <c r="BU993" s="1848"/>
      <c r="BV993" s="1848"/>
      <c r="BW993" s="1848"/>
      <c r="BX993" s="1848"/>
      <c r="BY993" s="1848"/>
      <c r="BZ993" s="1848"/>
      <c r="CA993" s="1848"/>
      <c r="CB993" s="1848"/>
      <c r="CC993" s="1848"/>
      <c r="CD993" s="1848"/>
      <c r="CE993" s="1848"/>
      <c r="CF993" s="1848"/>
      <c r="CG993" s="1848"/>
      <c r="CH993" s="1848"/>
      <c r="CJ993" s="1848"/>
      <c r="CK993" s="1848"/>
      <c r="CL993" s="1848"/>
      <c r="CM993" s="1848"/>
      <c r="CN993" s="1848"/>
      <c r="CO993" s="1848"/>
      <c r="CP993" s="1848"/>
      <c r="CQ993" s="1848"/>
    </row>
    <row r="994" spans="4:95">
      <c r="D994" s="1"/>
      <c r="E994" s="1"/>
      <c r="F994" s="1848"/>
      <c r="G994" s="1"/>
      <c r="H994" s="1848"/>
      <c r="I994" s="1848"/>
      <c r="J994" s="1848"/>
      <c r="K994" s="1848"/>
      <c r="L994" s="1848"/>
      <c r="M994" s="1848"/>
      <c r="N994" s="1848"/>
      <c r="O994" s="1848"/>
      <c r="P994" s="1848"/>
      <c r="Q994" s="1848"/>
      <c r="R994" s="1848"/>
      <c r="S994" s="1848"/>
      <c r="T994" s="1848"/>
      <c r="U994" s="1848"/>
      <c r="V994" s="1848"/>
      <c r="W994" s="1848"/>
      <c r="X994" s="1848"/>
      <c r="Y994" s="1848"/>
      <c r="Z994" s="1848"/>
      <c r="AA994" s="1848"/>
      <c r="AB994" s="1848"/>
      <c r="AC994" s="1848"/>
      <c r="AD994" s="1848"/>
      <c r="AE994" s="1848"/>
      <c r="AF994" s="1848"/>
      <c r="AG994" s="1848"/>
      <c r="AH994" s="1848"/>
      <c r="AI994" s="1848"/>
      <c r="AJ994" s="1848"/>
      <c r="AK994" s="1848"/>
      <c r="AL994" s="1848"/>
      <c r="AM994" s="1848"/>
      <c r="AN994" s="1848"/>
      <c r="AO994" s="1848"/>
      <c r="AP994" s="1848"/>
      <c r="AQ994" s="1848"/>
      <c r="AR994" s="1848"/>
      <c r="AS994" s="1848"/>
      <c r="AT994" s="1848"/>
      <c r="AU994" s="1848"/>
      <c r="AV994" s="1848"/>
      <c r="AW994" s="1848"/>
      <c r="AX994" s="1848"/>
      <c r="AY994" s="1848"/>
      <c r="AZ994" s="1848"/>
      <c r="BA994" s="1848"/>
      <c r="BB994" s="1848"/>
      <c r="BC994" s="1848"/>
      <c r="BD994" s="1848"/>
      <c r="BE994" s="1848"/>
      <c r="BF994" s="1848"/>
      <c r="BG994" s="1848"/>
      <c r="BH994" s="1848"/>
      <c r="BI994" s="1848"/>
      <c r="BJ994" s="1848"/>
      <c r="BK994" s="1848"/>
      <c r="BL994" s="1848"/>
      <c r="BM994" s="1848"/>
      <c r="BN994" s="1848"/>
      <c r="BO994" s="1848"/>
      <c r="BP994" s="1848"/>
      <c r="BQ994" s="1848"/>
      <c r="BR994" s="1848"/>
      <c r="BS994" s="1848"/>
      <c r="BT994" s="1848"/>
      <c r="BU994" s="1848"/>
      <c r="BV994" s="1848"/>
      <c r="BW994" s="1848"/>
      <c r="BX994" s="1848"/>
      <c r="BY994" s="1848"/>
      <c r="BZ994" s="1848"/>
      <c r="CA994" s="1848"/>
      <c r="CB994" s="1848"/>
      <c r="CC994" s="1848"/>
      <c r="CD994" s="1848"/>
      <c r="CE994" s="1848"/>
      <c r="CF994" s="1848"/>
      <c r="CG994" s="1848"/>
      <c r="CH994" s="1848"/>
      <c r="CJ994" s="1848"/>
      <c r="CK994" s="1848"/>
      <c r="CL994" s="1848"/>
      <c r="CM994" s="1848"/>
      <c r="CN994" s="1848"/>
      <c r="CO994" s="1848"/>
      <c r="CP994" s="1848"/>
      <c r="CQ994" s="1848"/>
    </row>
    <row r="995" spans="4:95">
      <c r="D995" s="1"/>
      <c r="E995" s="1"/>
      <c r="F995" s="1848"/>
      <c r="G995" s="1"/>
      <c r="H995" s="1848"/>
      <c r="I995" s="1848"/>
      <c r="J995" s="1848"/>
      <c r="K995" s="1848"/>
      <c r="L995" s="1848"/>
      <c r="M995" s="1848"/>
      <c r="N995" s="1848"/>
      <c r="O995" s="1848"/>
      <c r="P995" s="1848"/>
      <c r="Q995" s="1848"/>
      <c r="R995" s="1848"/>
      <c r="S995" s="1848"/>
      <c r="T995" s="1848"/>
      <c r="U995" s="1848"/>
      <c r="V995" s="1848"/>
      <c r="W995" s="1848"/>
      <c r="X995" s="1848"/>
      <c r="Y995" s="1848"/>
      <c r="Z995" s="1848"/>
      <c r="AA995" s="1848"/>
      <c r="AB995" s="1848"/>
      <c r="AC995" s="1848"/>
      <c r="AD995" s="1848"/>
      <c r="AE995" s="1848"/>
      <c r="AF995" s="1848"/>
      <c r="AG995" s="1848"/>
      <c r="AH995" s="1848"/>
      <c r="AI995" s="1848"/>
      <c r="AJ995" s="1848"/>
      <c r="AK995" s="1848"/>
      <c r="AL995" s="1848"/>
      <c r="AM995" s="1848"/>
      <c r="AN995" s="1848"/>
      <c r="AO995" s="1848"/>
      <c r="AP995" s="1848"/>
      <c r="AQ995" s="1848"/>
      <c r="AR995" s="1848"/>
      <c r="AS995" s="1848"/>
      <c r="AT995" s="1848"/>
      <c r="AU995" s="1848"/>
      <c r="AV995" s="1848"/>
      <c r="AW995" s="1848"/>
      <c r="AX995" s="1848"/>
      <c r="AY995" s="1848"/>
      <c r="AZ995" s="1848"/>
      <c r="BA995" s="1848"/>
      <c r="BB995" s="1848"/>
      <c r="BC995" s="1848"/>
      <c r="BD995" s="1848"/>
      <c r="BE995" s="1848"/>
      <c r="BF995" s="1848"/>
      <c r="BG995" s="1848"/>
      <c r="BH995" s="1848"/>
      <c r="BI995" s="1848"/>
      <c r="BJ995" s="1848"/>
      <c r="BK995" s="1848"/>
      <c r="BL995" s="1848"/>
      <c r="BM995" s="1848"/>
      <c r="BN995" s="1848"/>
      <c r="BO995" s="1848"/>
      <c r="BP995" s="1848"/>
      <c r="BQ995" s="1848"/>
      <c r="BR995" s="1848"/>
      <c r="BS995" s="1848"/>
      <c r="BT995" s="1848"/>
      <c r="BU995" s="1848"/>
      <c r="BV995" s="1848"/>
      <c r="BW995" s="1848"/>
      <c r="BX995" s="1848"/>
      <c r="BY995" s="1848"/>
      <c r="BZ995" s="1848"/>
      <c r="CA995" s="1848"/>
      <c r="CB995" s="1848"/>
      <c r="CC995" s="1848"/>
      <c r="CD995" s="1848"/>
      <c r="CE995" s="1848"/>
      <c r="CF995" s="1848"/>
      <c r="CG995" s="1848"/>
      <c r="CH995" s="1848"/>
      <c r="CJ995" s="1848"/>
      <c r="CK995" s="1848"/>
      <c r="CL995" s="1848"/>
      <c r="CM995" s="1848"/>
      <c r="CN995" s="1848"/>
      <c r="CO995" s="1848"/>
      <c r="CP995" s="1848"/>
      <c r="CQ995" s="1848"/>
    </row>
    <row r="996" spans="4:95">
      <c r="D996" s="1"/>
      <c r="E996" s="1"/>
      <c r="F996" s="1848"/>
      <c r="G996" s="1"/>
      <c r="H996" s="1848"/>
      <c r="I996" s="1848"/>
      <c r="J996" s="1848"/>
      <c r="K996" s="1848"/>
      <c r="L996" s="1848"/>
      <c r="M996" s="1848"/>
      <c r="N996" s="1848"/>
      <c r="O996" s="1848"/>
      <c r="P996" s="1848"/>
      <c r="Q996" s="1848"/>
      <c r="R996" s="1848"/>
      <c r="S996" s="1848"/>
      <c r="T996" s="1848"/>
      <c r="U996" s="1848"/>
      <c r="V996" s="1848"/>
      <c r="W996" s="1848"/>
      <c r="X996" s="1848"/>
      <c r="Y996" s="1848"/>
      <c r="Z996" s="1848"/>
      <c r="AA996" s="1848"/>
      <c r="AB996" s="1848"/>
      <c r="AC996" s="1848"/>
      <c r="AD996" s="1848"/>
      <c r="AE996" s="1848"/>
      <c r="AF996" s="1848"/>
      <c r="AG996" s="1848"/>
      <c r="AH996" s="1848"/>
      <c r="AI996" s="1848"/>
      <c r="AJ996" s="1848"/>
      <c r="AK996" s="1848"/>
      <c r="AL996" s="1848"/>
      <c r="AM996" s="1848"/>
      <c r="AN996" s="1848"/>
      <c r="AO996" s="1848"/>
      <c r="AP996" s="1848"/>
      <c r="AQ996" s="1848"/>
      <c r="AR996" s="1848"/>
      <c r="AS996" s="1848"/>
      <c r="AT996" s="1848"/>
      <c r="AU996" s="1848"/>
      <c r="AV996" s="1848"/>
      <c r="AW996" s="1848"/>
      <c r="AX996" s="1848"/>
      <c r="AY996" s="1848"/>
      <c r="AZ996" s="1848"/>
      <c r="BA996" s="1848"/>
      <c r="BB996" s="1848"/>
      <c r="BC996" s="1848"/>
      <c r="BD996" s="1848"/>
      <c r="BE996" s="1848"/>
      <c r="BF996" s="1848"/>
      <c r="BG996" s="1848"/>
      <c r="BH996" s="1848"/>
      <c r="BI996" s="1848"/>
      <c r="BJ996" s="1848"/>
      <c r="BK996" s="1848"/>
      <c r="BL996" s="1848"/>
      <c r="BM996" s="1848"/>
      <c r="BN996" s="1848"/>
      <c r="BO996" s="1848"/>
      <c r="BP996" s="1848"/>
      <c r="BQ996" s="1848"/>
      <c r="BR996" s="1848"/>
      <c r="BS996" s="1848"/>
      <c r="BT996" s="1848"/>
      <c r="BU996" s="1848"/>
      <c r="BV996" s="1848"/>
      <c r="BW996" s="1848"/>
      <c r="BX996" s="1848"/>
      <c r="BY996" s="1848"/>
      <c r="BZ996" s="1848"/>
      <c r="CA996" s="1848"/>
      <c r="CB996" s="1848"/>
      <c r="CC996" s="1848"/>
      <c r="CD996" s="1848"/>
      <c r="CE996" s="1848"/>
      <c r="CF996" s="1848"/>
      <c r="CG996" s="1848"/>
      <c r="CH996" s="1848"/>
      <c r="CJ996" s="1848"/>
      <c r="CK996" s="1848"/>
      <c r="CL996" s="1848"/>
      <c r="CM996" s="1848"/>
      <c r="CN996" s="1848"/>
      <c r="CO996" s="1848"/>
      <c r="CP996" s="1848"/>
      <c r="CQ996" s="1848"/>
    </row>
    <row r="997" spans="4:95">
      <c r="D997" s="1"/>
      <c r="E997" s="1"/>
      <c r="F997" s="1848"/>
      <c r="G997" s="1"/>
      <c r="H997" s="1848"/>
      <c r="I997" s="1848"/>
      <c r="J997" s="1848"/>
      <c r="K997" s="1848"/>
      <c r="L997" s="1848"/>
      <c r="M997" s="1848"/>
      <c r="N997" s="1848"/>
      <c r="O997" s="1848"/>
      <c r="P997" s="1848"/>
      <c r="Q997" s="1848"/>
      <c r="R997" s="1848"/>
      <c r="S997" s="1848"/>
      <c r="T997" s="1848"/>
      <c r="U997" s="1848"/>
      <c r="V997" s="1848"/>
      <c r="W997" s="1848"/>
      <c r="X997" s="1848"/>
      <c r="Y997" s="1848"/>
      <c r="Z997" s="1848"/>
      <c r="AA997" s="1848"/>
      <c r="AB997" s="1848"/>
      <c r="AC997" s="1848"/>
      <c r="AD997" s="1848"/>
      <c r="AE997" s="1848"/>
      <c r="AF997" s="1848"/>
      <c r="AG997" s="1848"/>
      <c r="AH997" s="1848"/>
      <c r="AI997" s="1848"/>
      <c r="AJ997" s="1848"/>
      <c r="AK997" s="1848"/>
      <c r="AL997" s="1848"/>
      <c r="AM997" s="1848"/>
      <c r="AN997" s="1848"/>
      <c r="AO997" s="1848"/>
      <c r="AP997" s="1848"/>
      <c r="AQ997" s="1848"/>
      <c r="AR997" s="1848"/>
      <c r="AS997" s="1848"/>
      <c r="AT997" s="1848"/>
      <c r="AU997" s="1848"/>
      <c r="AV997" s="1848"/>
      <c r="AW997" s="1848"/>
      <c r="AX997" s="1848"/>
      <c r="AY997" s="1848"/>
      <c r="AZ997" s="1848"/>
      <c r="BA997" s="1848"/>
      <c r="BB997" s="1848"/>
      <c r="BC997" s="1848"/>
      <c r="BD997" s="1848"/>
      <c r="BE997" s="1848"/>
      <c r="BF997" s="1848"/>
      <c r="BG997" s="1848"/>
      <c r="BH997" s="1848"/>
      <c r="BI997" s="1848"/>
      <c r="BJ997" s="1848"/>
      <c r="BK997" s="1848"/>
      <c r="BL997" s="1848"/>
      <c r="BM997" s="1848"/>
      <c r="BN997" s="1848"/>
      <c r="BO997" s="1848"/>
      <c r="BP997" s="1848"/>
      <c r="BQ997" s="1848"/>
      <c r="BR997" s="1848"/>
      <c r="BS997" s="1848"/>
      <c r="BT997" s="1848"/>
      <c r="BU997" s="1848"/>
      <c r="BV997" s="1848"/>
      <c r="BW997" s="1848"/>
      <c r="BX997" s="1848"/>
      <c r="BY997" s="1848"/>
      <c r="BZ997" s="1848"/>
      <c r="CA997" s="1848"/>
      <c r="CB997" s="1848"/>
      <c r="CC997" s="1848"/>
      <c r="CD997" s="1848"/>
      <c r="CE997" s="1848"/>
      <c r="CF997" s="1848"/>
      <c r="CG997" s="1848"/>
      <c r="CH997" s="1848"/>
      <c r="CJ997" s="1848"/>
      <c r="CK997" s="1848"/>
      <c r="CL997" s="1848"/>
      <c r="CM997" s="1848"/>
      <c r="CN997" s="1848"/>
      <c r="CO997" s="1848"/>
      <c r="CP997" s="1848"/>
      <c r="CQ997" s="1848"/>
    </row>
    <row r="998" spans="4:95">
      <c r="D998" s="1"/>
      <c r="E998" s="1"/>
      <c r="F998" s="1848"/>
      <c r="G998" s="1"/>
      <c r="H998" s="1848"/>
      <c r="I998" s="1848"/>
      <c r="J998" s="1848"/>
      <c r="K998" s="1848"/>
      <c r="L998" s="1848"/>
      <c r="M998" s="1848"/>
      <c r="N998" s="1848"/>
      <c r="O998" s="1848"/>
      <c r="P998" s="1848"/>
      <c r="Q998" s="1848"/>
      <c r="R998" s="1848"/>
      <c r="S998" s="1848"/>
      <c r="T998" s="1848"/>
      <c r="U998" s="1848"/>
      <c r="V998" s="1848"/>
      <c r="W998" s="1848"/>
      <c r="X998" s="1848"/>
      <c r="Y998" s="1848"/>
      <c r="Z998" s="1848"/>
      <c r="AA998" s="1848"/>
      <c r="AB998" s="1848"/>
      <c r="AC998" s="1848"/>
      <c r="AD998" s="1848"/>
      <c r="AE998" s="1848"/>
      <c r="AF998" s="1848"/>
      <c r="AG998" s="1848"/>
      <c r="AH998" s="1848"/>
      <c r="AI998" s="1848"/>
      <c r="AJ998" s="1848"/>
      <c r="AK998" s="1848"/>
      <c r="AL998" s="1848"/>
      <c r="AM998" s="1848"/>
      <c r="AN998" s="1848"/>
      <c r="AO998" s="1848"/>
      <c r="AP998" s="1848"/>
      <c r="AQ998" s="1848"/>
      <c r="AR998" s="1848"/>
      <c r="AS998" s="1848"/>
      <c r="AT998" s="1848"/>
      <c r="AU998" s="1848"/>
      <c r="AV998" s="1848"/>
      <c r="AW998" s="1848"/>
      <c r="AX998" s="1848"/>
      <c r="AY998" s="1848"/>
      <c r="AZ998" s="1848"/>
      <c r="BA998" s="1848"/>
      <c r="BB998" s="1848"/>
      <c r="BC998" s="1848"/>
      <c r="BD998" s="1848"/>
      <c r="BE998" s="1848"/>
      <c r="BF998" s="1848"/>
      <c r="BG998" s="1848"/>
      <c r="BH998" s="1848"/>
      <c r="BI998" s="1848"/>
      <c r="BJ998" s="1848"/>
      <c r="BK998" s="1848"/>
      <c r="BL998" s="1848"/>
      <c r="BM998" s="1848"/>
      <c r="BN998" s="1848"/>
      <c r="BO998" s="1848"/>
      <c r="BP998" s="1848"/>
      <c r="BQ998" s="1848"/>
      <c r="BR998" s="1848"/>
      <c r="BS998" s="1848"/>
      <c r="BT998" s="1848"/>
      <c r="BU998" s="1848"/>
      <c r="BV998" s="1848"/>
      <c r="BW998" s="1848"/>
      <c r="BX998" s="1848"/>
      <c r="BY998" s="1848"/>
      <c r="BZ998" s="1848"/>
      <c r="CA998" s="1848"/>
      <c r="CB998" s="1848"/>
      <c r="CC998" s="1848"/>
      <c r="CD998" s="1848"/>
      <c r="CE998" s="1848"/>
      <c r="CF998" s="1848"/>
      <c r="CG998" s="1848"/>
      <c r="CH998" s="1848"/>
      <c r="CJ998" s="1848"/>
      <c r="CK998" s="1848"/>
      <c r="CL998" s="1848"/>
      <c r="CM998" s="1848"/>
      <c r="CN998" s="1848"/>
      <c r="CO998" s="1848"/>
      <c r="CP998" s="1848"/>
      <c r="CQ998" s="1848"/>
    </row>
    <row r="999" spans="4:95">
      <c r="D999" s="1"/>
      <c r="E999" s="1"/>
      <c r="F999" s="1848"/>
      <c r="G999" s="1"/>
      <c r="H999" s="1848"/>
      <c r="I999" s="1848"/>
      <c r="J999" s="1848"/>
      <c r="K999" s="1848"/>
      <c r="L999" s="1848"/>
      <c r="M999" s="1848"/>
      <c r="N999" s="1848"/>
      <c r="O999" s="1848"/>
      <c r="P999" s="1848"/>
      <c r="Q999" s="1848"/>
      <c r="R999" s="1848"/>
      <c r="S999" s="1848"/>
      <c r="T999" s="1848"/>
      <c r="U999" s="1848"/>
      <c r="V999" s="1848"/>
      <c r="W999" s="1848"/>
      <c r="X999" s="1848"/>
      <c r="Y999" s="1848"/>
      <c r="Z999" s="1848"/>
      <c r="AA999" s="1848"/>
      <c r="AB999" s="1848"/>
      <c r="AC999" s="1848"/>
      <c r="AD999" s="1848"/>
      <c r="AE999" s="1848"/>
      <c r="AF999" s="1848"/>
      <c r="AG999" s="1848"/>
      <c r="AH999" s="1848"/>
      <c r="AI999" s="1848"/>
      <c r="AJ999" s="1848"/>
      <c r="AK999" s="1848"/>
      <c r="AL999" s="1848"/>
      <c r="AM999" s="1848"/>
      <c r="AN999" s="1848"/>
      <c r="AO999" s="1848"/>
      <c r="AP999" s="1848"/>
      <c r="AQ999" s="1848"/>
      <c r="AR999" s="1848"/>
      <c r="AS999" s="1848"/>
      <c r="AT999" s="1848"/>
      <c r="AU999" s="1848"/>
      <c r="AV999" s="1848"/>
      <c r="AW999" s="1848"/>
      <c r="AX999" s="1848"/>
      <c r="AY999" s="1848"/>
      <c r="AZ999" s="1848"/>
      <c r="BA999" s="1848"/>
      <c r="BB999" s="1848"/>
      <c r="BC999" s="1848"/>
      <c r="BD999" s="1848"/>
      <c r="BE999" s="1848"/>
      <c r="BF999" s="1848"/>
      <c r="BG999" s="1848"/>
      <c r="BH999" s="1848"/>
      <c r="BI999" s="1848"/>
      <c r="BJ999" s="1848"/>
      <c r="BK999" s="1848"/>
      <c r="BL999" s="1848"/>
      <c r="BM999" s="1848"/>
      <c r="BN999" s="1848"/>
      <c r="BO999" s="1848"/>
      <c r="BP999" s="1848"/>
      <c r="BQ999" s="1848"/>
      <c r="BR999" s="1848"/>
      <c r="BS999" s="1848"/>
      <c r="BT999" s="1848"/>
      <c r="BU999" s="1848"/>
      <c r="BV999" s="1848"/>
      <c r="BW999" s="1848"/>
      <c r="BX999" s="1848"/>
      <c r="BY999" s="1848"/>
      <c r="BZ999" s="1848"/>
      <c r="CA999" s="1848"/>
      <c r="CB999" s="1848"/>
      <c r="CC999" s="1848"/>
      <c r="CD999" s="1848"/>
      <c r="CE999" s="1848"/>
      <c r="CF999" s="1848"/>
      <c r="CG999" s="1848"/>
      <c r="CH999" s="1848"/>
      <c r="CJ999" s="1848"/>
      <c r="CK999" s="1848"/>
      <c r="CL999" s="1848"/>
      <c r="CM999" s="1848"/>
      <c r="CN999" s="1848"/>
      <c r="CO999" s="1848"/>
      <c r="CP999" s="1848"/>
      <c r="CQ999" s="1848"/>
    </row>
    <row r="1000" spans="4:95">
      <c r="D1000" s="1"/>
      <c r="E1000" s="1"/>
      <c r="F1000" s="1848"/>
      <c r="G1000" s="1"/>
      <c r="H1000" s="1848"/>
      <c r="I1000" s="1848"/>
      <c r="J1000" s="1848"/>
      <c r="K1000" s="1848"/>
      <c r="L1000" s="1848"/>
      <c r="M1000" s="1848"/>
      <c r="N1000" s="1848"/>
      <c r="O1000" s="1848"/>
      <c r="P1000" s="1848"/>
      <c r="Q1000" s="1848"/>
      <c r="R1000" s="1848"/>
      <c r="S1000" s="1848"/>
      <c r="T1000" s="1848"/>
      <c r="U1000" s="1848"/>
      <c r="V1000" s="1848"/>
      <c r="W1000" s="1848"/>
      <c r="X1000" s="1848"/>
      <c r="Y1000" s="1848"/>
      <c r="Z1000" s="1848"/>
      <c r="AA1000" s="1848"/>
      <c r="AB1000" s="1848"/>
      <c r="AC1000" s="1848"/>
      <c r="AD1000" s="1848"/>
      <c r="AE1000" s="1848"/>
      <c r="AF1000" s="1848"/>
      <c r="AG1000" s="1848"/>
      <c r="AH1000" s="1848"/>
      <c r="AI1000" s="1848"/>
      <c r="AJ1000" s="1848"/>
      <c r="AK1000" s="1848"/>
      <c r="AL1000" s="1848"/>
      <c r="AM1000" s="1848"/>
      <c r="AN1000" s="1848"/>
      <c r="AO1000" s="1848"/>
      <c r="AP1000" s="1848"/>
      <c r="AQ1000" s="1848"/>
      <c r="AR1000" s="1848"/>
      <c r="AS1000" s="1848"/>
      <c r="AT1000" s="1848"/>
      <c r="AU1000" s="1848"/>
      <c r="AV1000" s="1848"/>
      <c r="AW1000" s="1848"/>
      <c r="AX1000" s="1848"/>
      <c r="AY1000" s="1848"/>
      <c r="AZ1000" s="1848"/>
      <c r="BA1000" s="1848"/>
      <c r="BB1000" s="1848"/>
      <c r="BC1000" s="1848"/>
      <c r="BD1000" s="1848"/>
      <c r="BE1000" s="1848"/>
      <c r="BF1000" s="1848"/>
      <c r="BG1000" s="1848"/>
      <c r="BH1000" s="1848"/>
      <c r="BI1000" s="1848"/>
      <c r="BJ1000" s="1848"/>
      <c r="BK1000" s="1848"/>
      <c r="BL1000" s="1848"/>
      <c r="BM1000" s="1848"/>
      <c r="BN1000" s="1848"/>
      <c r="BO1000" s="1848"/>
      <c r="BP1000" s="1848"/>
      <c r="BQ1000" s="1848"/>
      <c r="BR1000" s="1848"/>
      <c r="BS1000" s="1848"/>
      <c r="BT1000" s="1848"/>
      <c r="BU1000" s="1848"/>
      <c r="BV1000" s="1848"/>
      <c r="BW1000" s="1848"/>
      <c r="BX1000" s="1848"/>
      <c r="BY1000" s="1848"/>
      <c r="BZ1000" s="1848"/>
      <c r="CA1000" s="1848"/>
      <c r="CB1000" s="1848"/>
      <c r="CC1000" s="1848"/>
      <c r="CD1000" s="1848"/>
      <c r="CE1000" s="1848"/>
      <c r="CF1000" s="1848"/>
      <c r="CG1000" s="1848"/>
      <c r="CH1000" s="1848"/>
      <c r="CJ1000" s="1848"/>
      <c r="CK1000" s="1848"/>
      <c r="CL1000" s="1848"/>
      <c r="CM1000" s="1848"/>
      <c r="CN1000" s="1848"/>
      <c r="CO1000" s="1848"/>
      <c r="CP1000" s="1848"/>
      <c r="CQ1000" s="1848"/>
    </row>
    <row r="1001" spans="4:95">
      <c r="D1001" s="1"/>
      <c r="E1001" s="1"/>
      <c r="F1001" s="1848"/>
      <c r="G1001" s="1"/>
      <c r="H1001" s="1848"/>
      <c r="I1001" s="1848"/>
      <c r="J1001" s="1848"/>
      <c r="K1001" s="1848"/>
      <c r="L1001" s="1848"/>
      <c r="M1001" s="1848"/>
      <c r="N1001" s="1848"/>
      <c r="O1001" s="1848"/>
      <c r="P1001" s="1848"/>
      <c r="Q1001" s="1848"/>
      <c r="R1001" s="1848"/>
      <c r="S1001" s="1848"/>
      <c r="T1001" s="1848"/>
      <c r="U1001" s="1848"/>
      <c r="V1001" s="1848"/>
      <c r="W1001" s="1848"/>
      <c r="X1001" s="1848"/>
      <c r="Y1001" s="1848"/>
      <c r="Z1001" s="1848"/>
      <c r="AA1001" s="1848"/>
      <c r="AB1001" s="1848"/>
      <c r="AC1001" s="1848"/>
      <c r="AD1001" s="1848"/>
      <c r="AE1001" s="1848"/>
      <c r="AF1001" s="1848"/>
      <c r="AG1001" s="1848"/>
      <c r="AH1001" s="1848"/>
      <c r="AI1001" s="1848"/>
      <c r="AJ1001" s="1848"/>
      <c r="AK1001" s="1848"/>
      <c r="AL1001" s="1848"/>
      <c r="AM1001" s="1848"/>
      <c r="AN1001" s="1848"/>
      <c r="AO1001" s="1848"/>
      <c r="AP1001" s="1848"/>
      <c r="AQ1001" s="1848"/>
      <c r="AR1001" s="1848"/>
      <c r="AS1001" s="1848"/>
      <c r="AT1001" s="1848"/>
      <c r="AU1001" s="1848"/>
      <c r="AV1001" s="1848"/>
      <c r="AW1001" s="1848"/>
      <c r="AX1001" s="1848"/>
      <c r="AY1001" s="1848"/>
      <c r="AZ1001" s="1848"/>
      <c r="BA1001" s="1848"/>
      <c r="BB1001" s="1848"/>
      <c r="BC1001" s="1848"/>
      <c r="BD1001" s="1848"/>
      <c r="BE1001" s="1848"/>
      <c r="BF1001" s="1848"/>
      <c r="BG1001" s="1848"/>
      <c r="BH1001" s="1848"/>
      <c r="BI1001" s="1848"/>
      <c r="BJ1001" s="1848"/>
      <c r="BK1001" s="1848"/>
      <c r="BL1001" s="1848"/>
      <c r="BM1001" s="1848"/>
      <c r="BN1001" s="1848"/>
      <c r="BO1001" s="1848"/>
      <c r="BP1001" s="1848"/>
      <c r="BQ1001" s="1848"/>
      <c r="BR1001" s="1848"/>
      <c r="BS1001" s="1848"/>
      <c r="BT1001" s="1848"/>
      <c r="BU1001" s="1848"/>
      <c r="BV1001" s="1848"/>
      <c r="BW1001" s="1848"/>
      <c r="BX1001" s="1848"/>
      <c r="BY1001" s="1848"/>
      <c r="BZ1001" s="1848"/>
      <c r="CA1001" s="1848"/>
      <c r="CB1001" s="1848"/>
      <c r="CC1001" s="1848"/>
      <c r="CD1001" s="1848"/>
      <c r="CE1001" s="1848"/>
      <c r="CF1001" s="1848"/>
      <c r="CG1001" s="1848"/>
      <c r="CH1001" s="1848"/>
      <c r="CJ1001" s="1848"/>
      <c r="CK1001" s="1848"/>
      <c r="CL1001" s="1848"/>
      <c r="CM1001" s="1848"/>
      <c r="CN1001" s="1848"/>
      <c r="CO1001" s="1848"/>
      <c r="CP1001" s="1848"/>
      <c r="CQ1001" s="1848"/>
    </row>
    <row r="1002" spans="4:95">
      <c r="D1002" s="1"/>
      <c r="E1002" s="1"/>
      <c r="F1002" s="1848"/>
      <c r="G1002" s="1848"/>
      <c r="H1002" s="1848"/>
      <c r="I1002" s="1848"/>
      <c r="J1002" s="1848"/>
      <c r="K1002" s="1848"/>
      <c r="L1002" s="1848"/>
      <c r="M1002" s="1848"/>
      <c r="N1002" s="1848"/>
      <c r="O1002" s="1848"/>
      <c r="P1002" s="1848"/>
      <c r="Q1002" s="1848"/>
      <c r="R1002" s="1848"/>
      <c r="S1002" s="1848"/>
      <c r="T1002" s="1848"/>
      <c r="U1002" s="1848"/>
      <c r="V1002" s="1848"/>
      <c r="W1002" s="1848"/>
      <c r="X1002" s="1848"/>
      <c r="Y1002" s="1848"/>
      <c r="Z1002" s="1848"/>
      <c r="AA1002" s="1848"/>
      <c r="AB1002" s="1848"/>
      <c r="AC1002" s="1848"/>
      <c r="AD1002" s="1848"/>
      <c r="AE1002" s="1848"/>
      <c r="AF1002" s="1848"/>
      <c r="AG1002" s="1848"/>
      <c r="AH1002" s="1848"/>
      <c r="AI1002" s="1848"/>
      <c r="AJ1002" s="1848"/>
      <c r="AK1002" s="1848"/>
      <c r="AL1002" s="1848"/>
      <c r="AM1002" s="1848"/>
      <c r="AN1002" s="1848"/>
      <c r="AO1002" s="1848"/>
      <c r="AP1002" s="1848"/>
      <c r="AQ1002" s="1848"/>
      <c r="AR1002" s="1848"/>
      <c r="AS1002" s="1848"/>
      <c r="AT1002" s="1848"/>
      <c r="AU1002" s="1848"/>
      <c r="AV1002" s="1848"/>
      <c r="AW1002" s="1848"/>
      <c r="AX1002" s="1848"/>
      <c r="AY1002" s="1848"/>
      <c r="AZ1002" s="1848"/>
      <c r="BA1002" s="1848"/>
      <c r="BB1002" s="1848"/>
      <c r="BC1002" s="1848"/>
      <c r="BD1002" s="1848"/>
      <c r="BE1002" s="1848"/>
      <c r="BF1002" s="1848"/>
      <c r="BG1002" s="1848"/>
      <c r="BH1002" s="1848"/>
      <c r="BI1002" s="1848"/>
      <c r="BJ1002" s="1848"/>
      <c r="BK1002" s="1848"/>
      <c r="BL1002" s="1848"/>
      <c r="BM1002" s="1848"/>
      <c r="BN1002" s="1848"/>
      <c r="BO1002" s="1848"/>
      <c r="BP1002" s="1848"/>
      <c r="BQ1002" s="1848"/>
      <c r="BR1002" s="1848"/>
      <c r="BS1002" s="1848"/>
      <c r="BT1002" s="1848"/>
      <c r="BU1002" s="1848"/>
      <c r="BV1002" s="1848"/>
      <c r="BW1002" s="1848"/>
      <c r="BX1002" s="1848"/>
      <c r="BY1002" s="1848"/>
      <c r="BZ1002" s="1848"/>
      <c r="CA1002" s="1848"/>
      <c r="CB1002" s="1848"/>
      <c r="CC1002" s="1848"/>
      <c r="CD1002" s="1848"/>
      <c r="CE1002" s="1848"/>
      <c r="CF1002" s="1848"/>
      <c r="CG1002" s="1848"/>
      <c r="CH1002" s="1848"/>
      <c r="CJ1002" s="1848"/>
      <c r="CK1002" s="1848"/>
      <c r="CL1002" s="1848"/>
      <c r="CM1002" s="1848"/>
      <c r="CN1002" s="1848"/>
      <c r="CO1002" s="1848"/>
      <c r="CP1002" s="1848"/>
      <c r="CQ1002" s="1848"/>
    </row>
    <row r="1003" spans="4:95">
      <c r="D1003" s="1"/>
      <c r="E1003" s="1"/>
      <c r="F1003" s="1848"/>
      <c r="G1003" s="1848"/>
      <c r="H1003" s="1848"/>
      <c r="I1003" s="1848"/>
      <c r="J1003" s="1848"/>
      <c r="K1003" s="1848"/>
      <c r="L1003" s="1848"/>
      <c r="M1003" s="1848"/>
      <c r="N1003" s="1848"/>
      <c r="O1003" s="1848"/>
      <c r="P1003" s="1848"/>
      <c r="Q1003" s="1848"/>
      <c r="R1003" s="1848"/>
      <c r="S1003" s="1848"/>
      <c r="T1003" s="1848"/>
      <c r="U1003" s="1848"/>
      <c r="V1003" s="1848"/>
      <c r="W1003" s="1848"/>
      <c r="X1003" s="1848"/>
      <c r="Y1003" s="1848"/>
      <c r="Z1003" s="1848"/>
      <c r="AA1003" s="1848"/>
      <c r="AB1003" s="1848"/>
      <c r="AC1003" s="1848"/>
      <c r="AD1003" s="1848"/>
      <c r="AE1003" s="1848"/>
      <c r="AF1003" s="1848"/>
      <c r="AG1003" s="1848"/>
      <c r="AH1003" s="1848"/>
      <c r="AI1003" s="1848"/>
      <c r="AJ1003" s="1848"/>
      <c r="AK1003" s="1848"/>
      <c r="AL1003" s="1848"/>
      <c r="AM1003" s="1848"/>
      <c r="AN1003" s="1848"/>
      <c r="AO1003" s="1848"/>
      <c r="AP1003" s="1848"/>
      <c r="AQ1003" s="1848"/>
      <c r="AR1003" s="1848"/>
      <c r="AS1003" s="1848"/>
      <c r="AT1003" s="1848"/>
      <c r="AU1003" s="1848"/>
      <c r="AV1003" s="1848"/>
      <c r="AW1003" s="1848"/>
      <c r="AX1003" s="1848"/>
      <c r="AY1003" s="1848"/>
      <c r="AZ1003" s="1848"/>
      <c r="BA1003" s="1848"/>
      <c r="BB1003" s="1848"/>
      <c r="BC1003" s="1848"/>
      <c r="BD1003" s="1848"/>
      <c r="BE1003" s="1848"/>
      <c r="BF1003" s="1848"/>
      <c r="BG1003" s="1848"/>
      <c r="BH1003" s="1848"/>
      <c r="BI1003" s="1848"/>
      <c r="BJ1003" s="1848"/>
      <c r="BK1003" s="1848"/>
      <c r="BL1003" s="1848"/>
      <c r="BM1003" s="1848"/>
      <c r="BN1003" s="1848"/>
      <c r="BO1003" s="1848"/>
      <c r="BP1003" s="1848"/>
      <c r="BQ1003" s="1848"/>
      <c r="BR1003" s="1848"/>
      <c r="BS1003" s="1848"/>
      <c r="BT1003" s="1848"/>
      <c r="BU1003" s="1848"/>
      <c r="BV1003" s="1848"/>
      <c r="BW1003" s="1848"/>
      <c r="BX1003" s="1848"/>
      <c r="BY1003" s="1848"/>
      <c r="BZ1003" s="1848"/>
      <c r="CA1003" s="1848"/>
      <c r="CB1003" s="1848"/>
      <c r="CC1003" s="1848"/>
      <c r="CD1003" s="1848"/>
      <c r="CE1003" s="1848"/>
      <c r="CF1003" s="1848"/>
      <c r="CG1003" s="1848"/>
      <c r="CH1003" s="1848"/>
      <c r="CJ1003" s="1848"/>
      <c r="CK1003" s="1848"/>
      <c r="CL1003" s="1848"/>
      <c r="CM1003" s="1848"/>
      <c r="CN1003" s="1848"/>
      <c r="CO1003" s="1848"/>
      <c r="CP1003" s="1848"/>
      <c r="CQ1003" s="1848"/>
    </row>
    <row r="1004" spans="4:95">
      <c r="D1004" s="1"/>
      <c r="E1004" s="1"/>
      <c r="F1004" s="1848"/>
      <c r="G1004" s="1848"/>
      <c r="H1004" s="1848"/>
      <c r="I1004" s="1848"/>
      <c r="J1004" s="1848"/>
      <c r="K1004" s="1848"/>
      <c r="L1004" s="1848"/>
      <c r="M1004" s="1848"/>
      <c r="N1004" s="1848"/>
      <c r="O1004" s="1848"/>
      <c r="P1004" s="1848"/>
      <c r="Q1004" s="1848"/>
      <c r="R1004" s="1848"/>
      <c r="S1004" s="1848"/>
      <c r="T1004" s="1848"/>
      <c r="U1004" s="1848"/>
      <c r="V1004" s="1848"/>
      <c r="W1004" s="1848"/>
      <c r="X1004" s="1848"/>
      <c r="Y1004" s="1848"/>
      <c r="Z1004" s="1848"/>
      <c r="AA1004" s="1848"/>
      <c r="AB1004" s="1848"/>
      <c r="AC1004" s="1848"/>
      <c r="AD1004" s="1848"/>
      <c r="AE1004" s="1848"/>
      <c r="AF1004" s="1848"/>
      <c r="AG1004" s="1848"/>
      <c r="AH1004" s="1848"/>
      <c r="AI1004" s="1848"/>
      <c r="AJ1004" s="1848"/>
      <c r="AK1004" s="1848"/>
      <c r="AL1004" s="1848"/>
      <c r="AM1004" s="1848"/>
      <c r="AN1004" s="1848"/>
      <c r="AO1004" s="1848"/>
      <c r="AP1004" s="1848"/>
      <c r="AQ1004" s="1848"/>
      <c r="AR1004" s="1848"/>
      <c r="AS1004" s="1848"/>
      <c r="AT1004" s="1848"/>
      <c r="AU1004" s="1848"/>
      <c r="AV1004" s="1848"/>
      <c r="AW1004" s="1848"/>
      <c r="AX1004" s="1848"/>
      <c r="AY1004" s="1848"/>
      <c r="AZ1004" s="1848"/>
      <c r="BA1004" s="1848"/>
      <c r="BB1004" s="1848"/>
      <c r="BC1004" s="1848"/>
      <c r="BD1004" s="1848"/>
      <c r="BE1004" s="1848"/>
      <c r="BF1004" s="1848"/>
      <c r="BG1004" s="1848"/>
      <c r="BH1004" s="1848"/>
      <c r="BI1004" s="1848"/>
      <c r="BJ1004" s="1848"/>
      <c r="BK1004" s="1848"/>
      <c r="BL1004" s="1848"/>
      <c r="BM1004" s="1848"/>
      <c r="BN1004" s="1848"/>
      <c r="BO1004" s="1848"/>
      <c r="BP1004" s="1848"/>
      <c r="BQ1004" s="1848"/>
      <c r="BR1004" s="1848"/>
      <c r="BS1004" s="1848"/>
      <c r="BT1004" s="1848"/>
      <c r="BU1004" s="1848"/>
      <c r="BV1004" s="1848"/>
      <c r="BW1004" s="1848"/>
      <c r="BX1004" s="1848"/>
      <c r="BY1004" s="1848"/>
      <c r="BZ1004" s="1848"/>
      <c r="CA1004" s="1848"/>
      <c r="CB1004" s="1848"/>
      <c r="CC1004" s="1848"/>
      <c r="CD1004" s="1848"/>
      <c r="CE1004" s="1848"/>
      <c r="CF1004" s="1848"/>
      <c r="CG1004" s="1848"/>
      <c r="CH1004" s="1848"/>
      <c r="CJ1004" s="1848"/>
      <c r="CK1004" s="1848"/>
      <c r="CL1004" s="1848"/>
      <c r="CM1004" s="1848"/>
      <c r="CN1004" s="1848"/>
      <c r="CO1004" s="1848"/>
      <c r="CP1004" s="1848"/>
      <c r="CQ1004" s="1848"/>
    </row>
    <row r="1005" spans="4:95">
      <c r="D1005" s="1"/>
      <c r="E1005" s="1"/>
      <c r="F1005" s="1848"/>
      <c r="G1005" s="1848"/>
      <c r="H1005" s="1848"/>
      <c r="I1005" s="1848"/>
      <c r="J1005" s="1848"/>
      <c r="K1005" s="1848"/>
      <c r="L1005" s="1848"/>
      <c r="M1005" s="1848"/>
      <c r="N1005" s="1848"/>
      <c r="O1005" s="1848"/>
      <c r="P1005" s="1848"/>
      <c r="Q1005" s="1848"/>
      <c r="R1005" s="1848"/>
      <c r="S1005" s="1848"/>
      <c r="T1005" s="1848"/>
      <c r="U1005" s="1848"/>
      <c r="V1005" s="1848"/>
      <c r="W1005" s="1848"/>
      <c r="X1005" s="1848"/>
      <c r="Y1005" s="1848"/>
      <c r="Z1005" s="1848"/>
      <c r="AA1005" s="1848"/>
      <c r="AB1005" s="1848"/>
      <c r="AC1005" s="1848"/>
      <c r="AD1005" s="1848"/>
      <c r="AE1005" s="1848"/>
      <c r="AF1005" s="1848"/>
      <c r="AG1005" s="1848"/>
      <c r="AH1005" s="1848"/>
      <c r="AI1005" s="1848"/>
      <c r="AJ1005" s="1848"/>
      <c r="AK1005" s="1848"/>
      <c r="AL1005" s="1848"/>
      <c r="AM1005" s="1848"/>
      <c r="AN1005" s="1848"/>
      <c r="AO1005" s="1848"/>
      <c r="AP1005" s="1848"/>
      <c r="AQ1005" s="1848"/>
      <c r="AR1005" s="1848"/>
      <c r="AS1005" s="1848"/>
      <c r="AT1005" s="1848"/>
      <c r="AU1005" s="1848"/>
      <c r="AV1005" s="1848"/>
      <c r="AW1005" s="1848"/>
      <c r="AX1005" s="1848"/>
      <c r="AY1005" s="1848"/>
      <c r="AZ1005" s="1848"/>
      <c r="BA1005" s="1848"/>
      <c r="BB1005" s="1848"/>
      <c r="BC1005" s="1848"/>
      <c r="BD1005" s="1848"/>
      <c r="BE1005" s="1848"/>
      <c r="BF1005" s="1848"/>
      <c r="BG1005" s="1848"/>
      <c r="BH1005" s="1848"/>
      <c r="BI1005" s="1848"/>
      <c r="BJ1005" s="1848"/>
      <c r="BK1005" s="1848"/>
      <c r="BL1005" s="1848"/>
      <c r="BM1005" s="1848"/>
      <c r="BN1005" s="1848"/>
      <c r="BO1005" s="1848"/>
      <c r="BP1005" s="1848"/>
      <c r="BQ1005" s="1848"/>
      <c r="BR1005" s="1848"/>
      <c r="BS1005" s="1848"/>
      <c r="BT1005" s="1848"/>
      <c r="BU1005" s="1848"/>
      <c r="BV1005" s="1848"/>
      <c r="BW1005" s="1848"/>
      <c r="BX1005" s="1848"/>
      <c r="BY1005" s="1848"/>
      <c r="BZ1005" s="1848"/>
      <c r="CA1005" s="1848"/>
      <c r="CB1005" s="1848"/>
      <c r="CC1005" s="1848"/>
      <c r="CD1005" s="1848"/>
      <c r="CE1005" s="1848"/>
      <c r="CF1005" s="1848"/>
      <c r="CG1005" s="1848"/>
      <c r="CH1005" s="1848"/>
      <c r="CJ1005" s="1848"/>
      <c r="CK1005" s="1848"/>
      <c r="CL1005" s="1848"/>
      <c r="CM1005" s="1848"/>
      <c r="CN1005" s="1848"/>
      <c r="CO1005" s="1848"/>
      <c r="CP1005" s="1848"/>
      <c r="CQ1005" s="1848"/>
    </row>
    <row r="1006" spans="4:95">
      <c r="D1006" s="1"/>
      <c r="E1006" s="1"/>
      <c r="F1006" s="1848"/>
      <c r="G1006" s="1848"/>
      <c r="H1006" s="1848"/>
      <c r="I1006" s="1848"/>
      <c r="J1006" s="1848"/>
      <c r="K1006" s="1848"/>
      <c r="L1006" s="1848"/>
      <c r="M1006" s="1848"/>
      <c r="N1006" s="1848"/>
      <c r="O1006" s="1848"/>
      <c r="P1006" s="1848"/>
      <c r="Q1006" s="1848"/>
      <c r="R1006" s="1848"/>
      <c r="S1006" s="1848"/>
      <c r="T1006" s="1848"/>
      <c r="U1006" s="1848"/>
      <c r="V1006" s="1848"/>
      <c r="W1006" s="1848"/>
      <c r="X1006" s="1848"/>
      <c r="Y1006" s="1848"/>
      <c r="Z1006" s="1848"/>
      <c r="AA1006" s="1848"/>
      <c r="AB1006" s="1848"/>
      <c r="AC1006" s="1848"/>
      <c r="AD1006" s="1848"/>
      <c r="AE1006" s="1848"/>
      <c r="AF1006" s="1848"/>
      <c r="AG1006" s="1848"/>
      <c r="AH1006" s="1848"/>
      <c r="AI1006" s="1848"/>
      <c r="AJ1006" s="1848"/>
      <c r="AK1006" s="1848"/>
      <c r="AL1006" s="1848"/>
      <c r="AM1006" s="1848"/>
      <c r="AN1006" s="1848"/>
      <c r="AO1006" s="1848"/>
      <c r="AP1006" s="1848"/>
      <c r="AQ1006" s="1848"/>
      <c r="AR1006" s="1848"/>
      <c r="AS1006" s="1848"/>
      <c r="AT1006" s="1848"/>
      <c r="AU1006" s="1848"/>
      <c r="AV1006" s="1848"/>
      <c r="AW1006" s="1848"/>
      <c r="AX1006" s="1848"/>
      <c r="AY1006" s="1848"/>
      <c r="AZ1006" s="1848"/>
      <c r="BA1006" s="1848"/>
      <c r="BB1006" s="1848"/>
      <c r="BC1006" s="1848"/>
      <c r="BD1006" s="1848"/>
      <c r="BE1006" s="1848"/>
      <c r="BF1006" s="1848"/>
      <c r="BG1006" s="1848"/>
      <c r="BH1006" s="1848"/>
      <c r="BI1006" s="1848"/>
      <c r="BJ1006" s="1848"/>
      <c r="BK1006" s="1848"/>
      <c r="BL1006" s="1848"/>
      <c r="BM1006" s="1848"/>
      <c r="BN1006" s="1848"/>
      <c r="BO1006" s="1848"/>
      <c r="BP1006" s="1848"/>
      <c r="BQ1006" s="1848"/>
      <c r="BR1006" s="1848"/>
      <c r="BS1006" s="1848"/>
      <c r="BT1006" s="1848"/>
      <c r="BU1006" s="1848"/>
      <c r="BV1006" s="1848"/>
      <c r="BW1006" s="1848"/>
      <c r="BX1006" s="1848"/>
      <c r="BY1006" s="1848"/>
      <c r="BZ1006" s="1848"/>
      <c r="CA1006" s="1848"/>
      <c r="CB1006" s="1848"/>
      <c r="CC1006" s="1848"/>
      <c r="CD1006" s="1848"/>
      <c r="CE1006" s="1848"/>
      <c r="CF1006" s="1848"/>
      <c r="CG1006" s="1848"/>
      <c r="CH1006" s="1848"/>
      <c r="CJ1006" s="1848"/>
      <c r="CK1006" s="1848"/>
      <c r="CL1006" s="1848"/>
      <c r="CM1006" s="1848"/>
      <c r="CN1006" s="1848"/>
      <c r="CO1006" s="1848"/>
      <c r="CP1006" s="1848"/>
      <c r="CQ1006" s="1848"/>
    </row>
    <row r="1007" spans="4:95">
      <c r="D1007" s="1"/>
      <c r="E1007" s="1"/>
      <c r="F1007" s="1848"/>
      <c r="G1007" s="1848"/>
      <c r="H1007" s="1848"/>
      <c r="I1007" s="1848"/>
      <c r="J1007" s="1848"/>
      <c r="K1007" s="1848"/>
      <c r="L1007" s="1848"/>
      <c r="M1007" s="1848"/>
      <c r="N1007" s="1848"/>
      <c r="O1007" s="1848"/>
      <c r="P1007" s="1848"/>
      <c r="Q1007" s="1848"/>
      <c r="R1007" s="1848"/>
      <c r="S1007" s="1848"/>
      <c r="T1007" s="1848"/>
      <c r="U1007" s="1848"/>
      <c r="V1007" s="1848"/>
      <c r="W1007" s="1848"/>
      <c r="X1007" s="1848"/>
      <c r="Y1007" s="1848"/>
      <c r="Z1007" s="1848"/>
      <c r="AA1007" s="1848"/>
      <c r="AB1007" s="1848"/>
      <c r="AC1007" s="1848"/>
      <c r="AD1007" s="1848"/>
      <c r="AE1007" s="1848"/>
      <c r="AF1007" s="1848"/>
      <c r="AG1007" s="1848"/>
      <c r="AH1007" s="1848"/>
      <c r="AI1007" s="1848"/>
      <c r="AJ1007" s="1848"/>
      <c r="AK1007" s="1848"/>
      <c r="AL1007" s="1848"/>
      <c r="AM1007" s="1848"/>
      <c r="AN1007" s="1848"/>
      <c r="AO1007" s="1848"/>
      <c r="AP1007" s="1848"/>
      <c r="AQ1007" s="1848"/>
      <c r="AR1007" s="1848"/>
      <c r="AS1007" s="1848"/>
      <c r="AT1007" s="1848"/>
      <c r="AU1007" s="1848"/>
      <c r="AV1007" s="1848"/>
      <c r="AW1007" s="1848"/>
      <c r="AX1007" s="1848"/>
      <c r="AY1007" s="1848"/>
      <c r="AZ1007" s="1848"/>
      <c r="BA1007" s="1848"/>
      <c r="BB1007" s="1848"/>
      <c r="BC1007" s="1848"/>
      <c r="BD1007" s="1848"/>
      <c r="BE1007" s="1848"/>
      <c r="BF1007" s="1848"/>
      <c r="BG1007" s="1848"/>
      <c r="BH1007" s="1848"/>
      <c r="BI1007" s="1848"/>
      <c r="BJ1007" s="1848"/>
      <c r="BK1007" s="1848"/>
      <c r="BL1007" s="1848"/>
      <c r="BM1007" s="1848"/>
      <c r="BN1007" s="1848"/>
      <c r="BO1007" s="1848"/>
      <c r="BP1007" s="1848"/>
      <c r="BQ1007" s="1848"/>
      <c r="BR1007" s="1848"/>
      <c r="BS1007" s="1848"/>
      <c r="BT1007" s="1848"/>
      <c r="BU1007" s="1848"/>
      <c r="BV1007" s="1848"/>
      <c r="BW1007" s="1848"/>
      <c r="BX1007" s="1848"/>
      <c r="BY1007" s="1848"/>
      <c r="BZ1007" s="1848"/>
      <c r="CA1007" s="1848"/>
      <c r="CB1007" s="1848"/>
      <c r="CC1007" s="1848"/>
      <c r="CD1007" s="1848"/>
      <c r="CE1007" s="1848"/>
      <c r="CF1007" s="1848"/>
      <c r="CG1007" s="1848"/>
      <c r="CH1007" s="1848"/>
      <c r="CJ1007" s="1848"/>
      <c r="CK1007" s="1848"/>
      <c r="CL1007" s="1848"/>
      <c r="CM1007" s="1848"/>
      <c r="CN1007" s="1848"/>
      <c r="CO1007" s="1848"/>
      <c r="CP1007" s="1848"/>
      <c r="CQ1007" s="1848"/>
    </row>
    <row r="1008" spans="4:95">
      <c r="D1008" s="1"/>
      <c r="E1008" s="1"/>
      <c r="F1008" s="1848"/>
      <c r="G1008" s="1848"/>
      <c r="H1008" s="1848"/>
      <c r="I1008" s="1848"/>
      <c r="J1008" s="1848"/>
      <c r="K1008" s="1848"/>
      <c r="L1008" s="1848"/>
      <c r="M1008" s="1848"/>
      <c r="N1008" s="1848"/>
      <c r="O1008" s="1848"/>
      <c r="P1008" s="1848"/>
      <c r="Q1008" s="1848"/>
      <c r="R1008" s="1848"/>
      <c r="S1008" s="1848"/>
      <c r="T1008" s="1848"/>
      <c r="U1008" s="1848"/>
      <c r="V1008" s="1848"/>
      <c r="W1008" s="1848"/>
      <c r="X1008" s="1848"/>
      <c r="Y1008" s="1848"/>
      <c r="Z1008" s="1848"/>
      <c r="AA1008" s="1848"/>
      <c r="AB1008" s="1848"/>
      <c r="AC1008" s="1848"/>
      <c r="AD1008" s="1848"/>
      <c r="AE1008" s="1848"/>
      <c r="AF1008" s="1848"/>
      <c r="AG1008" s="1848"/>
      <c r="AH1008" s="1848"/>
      <c r="AI1008" s="1848"/>
      <c r="AJ1008" s="1848"/>
      <c r="AK1008" s="1848"/>
      <c r="AL1008" s="1848"/>
      <c r="AM1008" s="1848"/>
      <c r="AN1008" s="1848"/>
      <c r="AO1008" s="1848"/>
      <c r="AP1008" s="1848"/>
      <c r="AQ1008" s="1848"/>
      <c r="AR1008" s="1848"/>
      <c r="AS1008" s="1848"/>
      <c r="AT1008" s="1848"/>
      <c r="AU1008" s="1848"/>
      <c r="AV1008" s="1848"/>
      <c r="AW1008" s="1848"/>
      <c r="AX1008" s="1848"/>
      <c r="AY1008" s="1848"/>
      <c r="AZ1008" s="1848"/>
      <c r="BA1008" s="1848"/>
      <c r="BB1008" s="1848"/>
      <c r="BC1008" s="1848"/>
      <c r="BD1008" s="1848"/>
      <c r="BE1008" s="1848"/>
      <c r="BF1008" s="1848"/>
      <c r="BG1008" s="1848"/>
      <c r="BH1008" s="1848"/>
      <c r="BI1008" s="1848"/>
      <c r="BJ1008" s="1848"/>
      <c r="BK1008" s="1848"/>
      <c r="BL1008" s="1848"/>
      <c r="BM1008" s="1848"/>
      <c r="BN1008" s="1848"/>
      <c r="BO1008" s="1848"/>
      <c r="BP1008" s="1848"/>
      <c r="BQ1008" s="1848"/>
      <c r="BR1008" s="1848"/>
      <c r="BS1008" s="1848"/>
      <c r="BT1008" s="1848"/>
      <c r="BU1008" s="1848"/>
      <c r="BV1008" s="1848"/>
      <c r="BW1008" s="1848"/>
      <c r="BX1008" s="1848"/>
      <c r="BY1008" s="1848"/>
      <c r="BZ1008" s="1848"/>
      <c r="CA1008" s="1848"/>
      <c r="CB1008" s="1848"/>
      <c r="CC1008" s="1848"/>
      <c r="CD1008" s="1848"/>
      <c r="CE1008" s="1848"/>
      <c r="CF1008" s="1848"/>
      <c r="CG1008" s="1848"/>
      <c r="CH1008" s="1848"/>
      <c r="CJ1008" s="1848"/>
      <c r="CK1008" s="1848"/>
      <c r="CL1008" s="1848"/>
      <c r="CM1008" s="1848"/>
      <c r="CN1008" s="1848"/>
      <c r="CO1008" s="1848"/>
      <c r="CP1008" s="1848"/>
      <c r="CQ1008" s="1848"/>
    </row>
    <row r="1009" spans="4:95">
      <c r="D1009" s="1"/>
      <c r="E1009" s="1"/>
      <c r="F1009" s="1848"/>
      <c r="G1009" s="1848"/>
      <c r="H1009" s="1848"/>
      <c r="I1009" s="1848"/>
      <c r="J1009" s="1848"/>
      <c r="K1009" s="1848"/>
      <c r="L1009" s="1848"/>
      <c r="M1009" s="1848"/>
      <c r="N1009" s="1848"/>
      <c r="O1009" s="1848"/>
      <c r="P1009" s="1848"/>
      <c r="Q1009" s="1848"/>
      <c r="R1009" s="1848"/>
      <c r="S1009" s="1848"/>
      <c r="T1009" s="1848"/>
      <c r="U1009" s="1848"/>
      <c r="V1009" s="1848"/>
      <c r="W1009" s="1848"/>
      <c r="X1009" s="1848"/>
      <c r="Y1009" s="1848"/>
      <c r="Z1009" s="1848"/>
      <c r="AA1009" s="1848"/>
      <c r="AB1009" s="1848"/>
      <c r="AC1009" s="1848"/>
      <c r="AD1009" s="1848"/>
      <c r="AE1009" s="1848"/>
      <c r="AF1009" s="1848"/>
      <c r="AG1009" s="1848"/>
      <c r="AH1009" s="1848"/>
      <c r="AI1009" s="1848"/>
      <c r="AJ1009" s="1848"/>
      <c r="AK1009" s="1848"/>
      <c r="AL1009" s="1848"/>
      <c r="AM1009" s="1848"/>
      <c r="AN1009" s="1848"/>
      <c r="AO1009" s="1848"/>
      <c r="AP1009" s="1848"/>
      <c r="AQ1009" s="1848"/>
      <c r="AR1009" s="1848"/>
      <c r="AS1009" s="1848"/>
      <c r="AT1009" s="1848"/>
      <c r="AU1009" s="1848"/>
      <c r="AV1009" s="1848"/>
      <c r="AW1009" s="1848"/>
      <c r="AX1009" s="1848"/>
      <c r="AY1009" s="1848"/>
      <c r="AZ1009" s="1848"/>
      <c r="BA1009" s="1848"/>
      <c r="BB1009" s="1848"/>
      <c r="BC1009" s="1848"/>
      <c r="BD1009" s="1848"/>
      <c r="BE1009" s="1848"/>
      <c r="BF1009" s="1848"/>
      <c r="BG1009" s="1848"/>
      <c r="BH1009" s="1848"/>
      <c r="BI1009" s="1848"/>
      <c r="BJ1009" s="1848"/>
      <c r="BK1009" s="1848"/>
      <c r="BL1009" s="1848"/>
      <c r="BM1009" s="1848"/>
      <c r="BN1009" s="1848"/>
      <c r="BO1009" s="1848"/>
      <c r="BP1009" s="1848"/>
      <c r="BQ1009" s="1848"/>
      <c r="BR1009" s="1848"/>
      <c r="BS1009" s="1848"/>
      <c r="BT1009" s="1848"/>
      <c r="BU1009" s="1848"/>
      <c r="BV1009" s="1848"/>
      <c r="BW1009" s="1848"/>
      <c r="BX1009" s="1848"/>
      <c r="BY1009" s="1848"/>
      <c r="BZ1009" s="1848"/>
      <c r="CA1009" s="1848"/>
      <c r="CB1009" s="1848"/>
      <c r="CC1009" s="1848"/>
      <c r="CD1009" s="1848"/>
      <c r="CE1009" s="1848"/>
      <c r="CF1009" s="1848"/>
      <c r="CG1009" s="1848"/>
      <c r="CH1009" s="1848"/>
      <c r="CJ1009" s="1848"/>
      <c r="CK1009" s="1848"/>
      <c r="CL1009" s="1848"/>
      <c r="CM1009" s="1848"/>
      <c r="CN1009" s="1848"/>
      <c r="CO1009" s="1848"/>
      <c r="CP1009" s="1848"/>
      <c r="CQ1009" s="1848"/>
    </row>
    <row r="1010" spans="4:95">
      <c r="D1010" s="1"/>
      <c r="E1010" s="1"/>
      <c r="F1010" s="1848"/>
      <c r="G1010" s="1848"/>
      <c r="H1010" s="1848"/>
      <c r="I1010" s="1848"/>
      <c r="J1010" s="1848"/>
      <c r="K1010" s="1848"/>
      <c r="L1010" s="1848"/>
      <c r="M1010" s="1848"/>
      <c r="N1010" s="1848"/>
      <c r="O1010" s="1848"/>
      <c r="P1010" s="1848"/>
      <c r="Q1010" s="1848"/>
      <c r="R1010" s="1848"/>
      <c r="S1010" s="1848"/>
      <c r="T1010" s="1848"/>
      <c r="U1010" s="1848"/>
      <c r="V1010" s="1848"/>
      <c r="W1010" s="1848"/>
      <c r="X1010" s="1848"/>
      <c r="Y1010" s="1848"/>
      <c r="Z1010" s="1848"/>
      <c r="AA1010" s="1848"/>
      <c r="AB1010" s="1848"/>
      <c r="AC1010" s="1848"/>
      <c r="AD1010" s="1848"/>
      <c r="AE1010" s="1848"/>
      <c r="AF1010" s="1848"/>
      <c r="AG1010" s="1848"/>
      <c r="AH1010" s="1848"/>
      <c r="AI1010" s="1848"/>
      <c r="AJ1010" s="1848"/>
      <c r="AK1010" s="1848"/>
      <c r="AL1010" s="1848"/>
      <c r="AM1010" s="1848"/>
      <c r="AN1010" s="1848"/>
      <c r="AO1010" s="1848"/>
      <c r="AP1010" s="1848"/>
      <c r="AQ1010" s="1848"/>
      <c r="AR1010" s="1848"/>
      <c r="AS1010" s="1848"/>
      <c r="AT1010" s="1848"/>
      <c r="AU1010" s="1848"/>
      <c r="AV1010" s="1848"/>
      <c r="AW1010" s="1848"/>
      <c r="AX1010" s="1848"/>
      <c r="AY1010" s="1848"/>
      <c r="AZ1010" s="1848"/>
      <c r="BA1010" s="1848"/>
      <c r="BB1010" s="1848"/>
      <c r="BC1010" s="1848"/>
      <c r="BD1010" s="1848"/>
      <c r="BE1010" s="1848"/>
      <c r="BF1010" s="1848"/>
      <c r="BG1010" s="1848"/>
      <c r="BH1010" s="1848"/>
      <c r="BI1010" s="1848"/>
      <c r="BJ1010" s="1848"/>
      <c r="BK1010" s="1848"/>
      <c r="BL1010" s="1848"/>
      <c r="BM1010" s="1848"/>
      <c r="BN1010" s="1848"/>
      <c r="BO1010" s="1848"/>
      <c r="BP1010" s="1848"/>
      <c r="BQ1010" s="1848"/>
      <c r="BR1010" s="1848"/>
      <c r="BS1010" s="1848"/>
      <c r="BT1010" s="1848"/>
      <c r="BU1010" s="1848"/>
      <c r="BV1010" s="1848"/>
      <c r="BW1010" s="1848"/>
      <c r="BX1010" s="1848"/>
      <c r="BY1010" s="1848"/>
      <c r="BZ1010" s="1848"/>
      <c r="CA1010" s="1848"/>
      <c r="CB1010" s="1848"/>
      <c r="CC1010" s="1848"/>
      <c r="CD1010" s="1848"/>
      <c r="CE1010" s="1848"/>
      <c r="CF1010" s="1848"/>
      <c r="CG1010" s="1848"/>
      <c r="CH1010" s="1848"/>
      <c r="CJ1010" s="1848"/>
      <c r="CK1010" s="1848"/>
      <c r="CL1010" s="1848"/>
      <c r="CM1010" s="1848"/>
      <c r="CN1010" s="1848"/>
      <c r="CO1010" s="1848"/>
      <c r="CP1010" s="1848"/>
      <c r="CQ1010" s="1848"/>
    </row>
    <row r="1011" spans="4:95">
      <c r="D1011" s="1"/>
      <c r="E1011" s="1"/>
      <c r="F1011" s="1848"/>
      <c r="G1011" s="1848"/>
      <c r="H1011" s="1848"/>
      <c r="I1011" s="1848"/>
      <c r="J1011" s="1848"/>
      <c r="K1011" s="1848"/>
      <c r="L1011" s="1848"/>
      <c r="M1011" s="1848"/>
      <c r="N1011" s="1848"/>
      <c r="O1011" s="1848"/>
      <c r="P1011" s="1848"/>
      <c r="Q1011" s="1848"/>
      <c r="R1011" s="1848"/>
      <c r="S1011" s="1848"/>
      <c r="T1011" s="1848"/>
      <c r="U1011" s="1848"/>
      <c r="V1011" s="1848"/>
      <c r="W1011" s="1848"/>
      <c r="X1011" s="1848"/>
      <c r="Y1011" s="1848"/>
      <c r="Z1011" s="1848"/>
      <c r="AA1011" s="1848"/>
      <c r="AB1011" s="1848"/>
      <c r="AC1011" s="1848"/>
      <c r="AD1011" s="1848"/>
      <c r="AE1011" s="1848"/>
      <c r="AF1011" s="1848"/>
      <c r="AG1011" s="1848"/>
      <c r="AH1011" s="1848"/>
      <c r="AI1011" s="1848"/>
      <c r="AJ1011" s="1848"/>
      <c r="AK1011" s="1848"/>
      <c r="AL1011" s="1848"/>
      <c r="AM1011" s="1848"/>
      <c r="AN1011" s="1848"/>
      <c r="AO1011" s="1848"/>
      <c r="AP1011" s="1848"/>
      <c r="AQ1011" s="1848"/>
      <c r="AR1011" s="1848"/>
      <c r="AS1011" s="1848"/>
      <c r="AT1011" s="1848"/>
      <c r="AU1011" s="1848"/>
      <c r="AV1011" s="1848"/>
      <c r="AW1011" s="1848"/>
      <c r="AX1011" s="1848"/>
      <c r="AY1011" s="1848"/>
      <c r="AZ1011" s="1848"/>
      <c r="BA1011" s="1848"/>
      <c r="BB1011" s="1848"/>
      <c r="BC1011" s="1848"/>
      <c r="BD1011" s="1848"/>
      <c r="BE1011" s="1848"/>
      <c r="BF1011" s="1848"/>
      <c r="BG1011" s="1848"/>
      <c r="BH1011" s="1848"/>
      <c r="BI1011" s="1848"/>
      <c r="BJ1011" s="1848"/>
      <c r="BK1011" s="1848"/>
      <c r="BL1011" s="1848"/>
      <c r="BM1011" s="1848"/>
      <c r="BN1011" s="1848"/>
      <c r="BO1011" s="1848"/>
      <c r="BP1011" s="1848"/>
      <c r="BQ1011" s="1848"/>
      <c r="BR1011" s="1848"/>
      <c r="BS1011" s="1848"/>
      <c r="BT1011" s="1848"/>
      <c r="BU1011" s="1848"/>
      <c r="BV1011" s="1848"/>
      <c r="BW1011" s="1848"/>
      <c r="BX1011" s="1848"/>
      <c r="BY1011" s="1848"/>
      <c r="BZ1011" s="1848"/>
      <c r="CA1011" s="1848"/>
      <c r="CB1011" s="1848"/>
      <c r="CC1011" s="1848"/>
      <c r="CD1011" s="1848"/>
      <c r="CE1011" s="1848"/>
      <c r="CF1011" s="1848"/>
      <c r="CG1011" s="1848"/>
      <c r="CH1011" s="1848"/>
      <c r="CJ1011" s="1848"/>
      <c r="CK1011" s="1848"/>
      <c r="CL1011" s="1848"/>
      <c r="CM1011" s="1848"/>
      <c r="CN1011" s="1848"/>
      <c r="CO1011" s="1848"/>
      <c r="CP1011" s="1848"/>
      <c r="CQ1011" s="1848"/>
    </row>
    <row r="1012" spans="4:95">
      <c r="D1012" s="1"/>
      <c r="E1012" s="1"/>
      <c r="F1012" s="1848"/>
      <c r="G1012" s="1848"/>
      <c r="H1012" s="1848"/>
      <c r="I1012" s="1848"/>
      <c r="J1012" s="1848"/>
      <c r="K1012" s="1848"/>
      <c r="L1012" s="1848"/>
      <c r="M1012" s="1848"/>
      <c r="N1012" s="1848"/>
      <c r="O1012" s="1848"/>
      <c r="P1012" s="1848"/>
      <c r="Q1012" s="1848"/>
      <c r="R1012" s="1848"/>
      <c r="S1012" s="1848"/>
      <c r="T1012" s="1848"/>
      <c r="U1012" s="1848"/>
      <c r="V1012" s="1848"/>
      <c r="W1012" s="1848"/>
      <c r="X1012" s="1848"/>
      <c r="Y1012" s="1848"/>
      <c r="Z1012" s="1848"/>
      <c r="AA1012" s="1848"/>
      <c r="AB1012" s="1848"/>
      <c r="AC1012" s="1848"/>
      <c r="AD1012" s="1848"/>
      <c r="AE1012" s="1848"/>
      <c r="AF1012" s="1848"/>
      <c r="AG1012" s="1848"/>
      <c r="AH1012" s="1848"/>
      <c r="AI1012" s="1848"/>
      <c r="AJ1012" s="1848"/>
      <c r="AK1012" s="1848"/>
      <c r="AL1012" s="1848"/>
      <c r="AM1012" s="1848"/>
      <c r="AN1012" s="1848"/>
      <c r="AO1012" s="1848"/>
      <c r="AP1012" s="1848"/>
      <c r="AQ1012" s="1848"/>
      <c r="AR1012" s="1848"/>
      <c r="AS1012" s="1848"/>
      <c r="AT1012" s="1848"/>
      <c r="AU1012" s="1848"/>
      <c r="AV1012" s="1848"/>
      <c r="AW1012" s="1848"/>
      <c r="AX1012" s="1848"/>
      <c r="AY1012" s="1848"/>
      <c r="AZ1012" s="1848"/>
      <c r="BA1012" s="1848"/>
      <c r="BB1012" s="1848"/>
      <c r="BC1012" s="1848"/>
      <c r="BD1012" s="1848"/>
      <c r="BE1012" s="1848"/>
      <c r="BF1012" s="1848"/>
      <c r="BG1012" s="1848"/>
      <c r="BH1012" s="1848"/>
      <c r="BI1012" s="1848"/>
      <c r="BJ1012" s="1848"/>
      <c r="BK1012" s="1848"/>
      <c r="BL1012" s="1848"/>
      <c r="BM1012" s="1848"/>
      <c r="BN1012" s="1848"/>
      <c r="BO1012" s="1848"/>
      <c r="BP1012" s="1848"/>
      <c r="BQ1012" s="1848"/>
      <c r="BR1012" s="1848"/>
      <c r="BS1012" s="1848"/>
      <c r="BT1012" s="1848"/>
      <c r="BU1012" s="1848"/>
      <c r="BV1012" s="1848"/>
      <c r="BW1012" s="1848"/>
      <c r="BX1012" s="1848"/>
      <c r="BY1012" s="1848"/>
      <c r="BZ1012" s="1848"/>
      <c r="CA1012" s="1848"/>
      <c r="CB1012" s="1848"/>
      <c r="CC1012" s="1848"/>
      <c r="CD1012" s="1848"/>
      <c r="CE1012" s="1848"/>
      <c r="CF1012" s="1848"/>
      <c r="CG1012" s="1848"/>
      <c r="CH1012" s="1848"/>
      <c r="CJ1012" s="1848"/>
      <c r="CK1012" s="1848"/>
      <c r="CL1012" s="1848"/>
      <c r="CM1012" s="1848"/>
      <c r="CN1012" s="1848"/>
      <c r="CO1012" s="1848"/>
      <c r="CP1012" s="1848"/>
      <c r="CQ1012" s="1848"/>
    </row>
    <row r="1013" spans="4:95">
      <c r="D1013" s="1"/>
      <c r="E1013" s="1"/>
      <c r="F1013" s="1848"/>
      <c r="G1013" s="1848"/>
      <c r="H1013" s="1848"/>
      <c r="I1013" s="1848"/>
      <c r="J1013" s="1848"/>
      <c r="K1013" s="1848"/>
      <c r="L1013" s="1848"/>
      <c r="M1013" s="1848"/>
      <c r="N1013" s="1848"/>
      <c r="O1013" s="1848"/>
      <c r="P1013" s="1848"/>
      <c r="Q1013" s="1848"/>
      <c r="R1013" s="1848"/>
      <c r="S1013" s="1848"/>
      <c r="T1013" s="1848"/>
      <c r="U1013" s="1848"/>
      <c r="V1013" s="1848"/>
      <c r="W1013" s="1848"/>
      <c r="X1013" s="1848"/>
      <c r="Y1013" s="1848"/>
      <c r="Z1013" s="1848"/>
      <c r="AA1013" s="1848"/>
      <c r="AB1013" s="1848"/>
      <c r="AC1013" s="1848"/>
      <c r="AD1013" s="1848"/>
      <c r="AE1013" s="1848"/>
      <c r="AF1013" s="1848"/>
      <c r="AG1013" s="1848"/>
      <c r="AH1013" s="1848"/>
      <c r="AI1013" s="1848"/>
      <c r="AJ1013" s="1848"/>
      <c r="AK1013" s="1848"/>
      <c r="AL1013" s="1848"/>
      <c r="AM1013" s="1848"/>
      <c r="AN1013" s="1848"/>
      <c r="AO1013" s="1848"/>
      <c r="AP1013" s="1848"/>
      <c r="AQ1013" s="1848"/>
      <c r="AR1013" s="1848"/>
      <c r="AS1013" s="1848"/>
      <c r="AT1013" s="1848"/>
      <c r="AU1013" s="1848"/>
      <c r="AV1013" s="1848"/>
      <c r="AW1013" s="1848"/>
      <c r="AX1013" s="1848"/>
      <c r="AY1013" s="1848"/>
      <c r="AZ1013" s="1848"/>
      <c r="BA1013" s="1848"/>
      <c r="BB1013" s="1848"/>
      <c r="BC1013" s="1848"/>
      <c r="BD1013" s="1848"/>
      <c r="BE1013" s="1848"/>
      <c r="BF1013" s="1848"/>
      <c r="BG1013" s="1848"/>
      <c r="BH1013" s="1848"/>
      <c r="BI1013" s="1848"/>
      <c r="BJ1013" s="1848"/>
      <c r="BK1013" s="1848"/>
      <c r="BL1013" s="1848"/>
      <c r="BM1013" s="1848"/>
      <c r="BN1013" s="1848"/>
      <c r="BO1013" s="1848"/>
      <c r="BP1013" s="1848"/>
      <c r="BQ1013" s="1848"/>
      <c r="BR1013" s="1848"/>
      <c r="BS1013" s="1848"/>
      <c r="BT1013" s="1848"/>
      <c r="BU1013" s="1848"/>
      <c r="BV1013" s="1848"/>
      <c r="BW1013" s="1848"/>
      <c r="BX1013" s="1848"/>
      <c r="BY1013" s="1848"/>
      <c r="BZ1013" s="1848"/>
      <c r="CA1013" s="1848"/>
      <c r="CB1013" s="1848"/>
      <c r="CC1013" s="1848"/>
      <c r="CD1013" s="1848"/>
      <c r="CE1013" s="1848"/>
      <c r="CF1013" s="1848"/>
      <c r="CG1013" s="1848"/>
      <c r="CH1013" s="1848"/>
      <c r="CJ1013" s="1848"/>
      <c r="CK1013" s="1848"/>
      <c r="CL1013" s="1848"/>
      <c r="CM1013" s="1848"/>
      <c r="CN1013" s="1848"/>
      <c r="CO1013" s="1848"/>
      <c r="CP1013" s="1848"/>
      <c r="CQ1013" s="1848"/>
    </row>
    <row r="1014" spans="4:95">
      <c r="D1014" s="1"/>
      <c r="E1014" s="1"/>
      <c r="F1014" s="1848"/>
      <c r="G1014" s="1848"/>
      <c r="H1014" s="1848"/>
      <c r="I1014" s="1848"/>
      <c r="J1014" s="1848"/>
      <c r="K1014" s="1848"/>
      <c r="L1014" s="1848"/>
      <c r="M1014" s="1848"/>
      <c r="N1014" s="1848"/>
      <c r="O1014" s="1848"/>
      <c r="P1014" s="1848"/>
      <c r="Q1014" s="1848"/>
      <c r="R1014" s="1848"/>
      <c r="S1014" s="1848"/>
      <c r="T1014" s="1848"/>
      <c r="U1014" s="1848"/>
      <c r="V1014" s="1848"/>
      <c r="W1014" s="1848"/>
      <c r="X1014" s="1848"/>
      <c r="Y1014" s="1848"/>
      <c r="Z1014" s="1848"/>
      <c r="AA1014" s="1848"/>
      <c r="AB1014" s="1848"/>
      <c r="AC1014" s="1848"/>
      <c r="AD1014" s="1848"/>
      <c r="AE1014" s="1848"/>
      <c r="AF1014" s="1848"/>
      <c r="AG1014" s="1848"/>
      <c r="AH1014" s="1848"/>
      <c r="AI1014" s="1848"/>
      <c r="AJ1014" s="1848"/>
      <c r="AK1014" s="1848"/>
      <c r="AL1014" s="1848"/>
      <c r="AM1014" s="1848"/>
      <c r="AN1014" s="1848"/>
      <c r="AO1014" s="1848"/>
      <c r="AP1014" s="1848"/>
      <c r="AQ1014" s="1848"/>
      <c r="AR1014" s="1848"/>
      <c r="AS1014" s="1848"/>
      <c r="AT1014" s="1848"/>
      <c r="AU1014" s="1848"/>
      <c r="AV1014" s="1848"/>
      <c r="AW1014" s="1848"/>
      <c r="AX1014" s="1848"/>
      <c r="AY1014" s="1848"/>
      <c r="AZ1014" s="1848"/>
      <c r="BA1014" s="1848"/>
      <c r="BB1014" s="1848"/>
      <c r="BC1014" s="1848"/>
      <c r="BD1014" s="1848"/>
      <c r="BE1014" s="1848"/>
      <c r="BF1014" s="1848"/>
      <c r="BG1014" s="1848"/>
      <c r="BH1014" s="1848"/>
      <c r="BI1014" s="1848"/>
      <c r="BJ1014" s="1848"/>
      <c r="BK1014" s="1848"/>
      <c r="BL1014" s="1848"/>
      <c r="BM1014" s="1848"/>
      <c r="BN1014" s="1848"/>
      <c r="BO1014" s="1848"/>
      <c r="BP1014" s="1848"/>
      <c r="BQ1014" s="1848"/>
      <c r="BR1014" s="1848"/>
      <c r="BS1014" s="1848"/>
      <c r="BT1014" s="1848"/>
      <c r="BU1014" s="1848"/>
      <c r="BV1014" s="1848"/>
      <c r="BW1014" s="1848"/>
      <c r="BX1014" s="1848"/>
      <c r="BY1014" s="1848"/>
      <c r="BZ1014" s="1848"/>
      <c r="CA1014" s="1848"/>
      <c r="CB1014" s="1848"/>
      <c r="CC1014" s="1848"/>
      <c r="CD1014" s="1848"/>
      <c r="CE1014" s="1848"/>
      <c r="CF1014" s="1848"/>
      <c r="CG1014" s="1848"/>
      <c r="CH1014" s="1848"/>
      <c r="CJ1014" s="1848"/>
      <c r="CK1014" s="1848"/>
      <c r="CL1014" s="1848"/>
      <c r="CM1014" s="1848"/>
      <c r="CN1014" s="1848"/>
      <c r="CO1014" s="1848"/>
      <c r="CP1014" s="1848"/>
      <c r="CQ1014" s="1848"/>
    </row>
    <row r="1015" spans="4:95">
      <c r="D1015" s="1"/>
      <c r="E1015" s="1"/>
      <c r="F1015" s="1848"/>
      <c r="G1015" s="1848"/>
      <c r="H1015" s="1848"/>
      <c r="I1015" s="1848"/>
      <c r="J1015" s="1848"/>
      <c r="K1015" s="1848"/>
      <c r="L1015" s="1848"/>
      <c r="M1015" s="1848"/>
      <c r="N1015" s="1848"/>
      <c r="O1015" s="1848"/>
      <c r="P1015" s="1848"/>
      <c r="Q1015" s="1848"/>
      <c r="R1015" s="1848"/>
      <c r="S1015" s="1848"/>
      <c r="T1015" s="1848"/>
      <c r="U1015" s="1848"/>
      <c r="V1015" s="1848"/>
      <c r="W1015" s="1848"/>
      <c r="X1015" s="1848"/>
      <c r="Y1015" s="1848"/>
      <c r="Z1015" s="1848"/>
      <c r="AA1015" s="1848"/>
      <c r="AB1015" s="1848"/>
      <c r="AC1015" s="1848"/>
      <c r="AD1015" s="1848"/>
      <c r="AE1015" s="1848"/>
      <c r="AF1015" s="1848"/>
      <c r="AG1015" s="1848"/>
      <c r="AH1015" s="1848"/>
      <c r="AI1015" s="1848"/>
      <c r="AJ1015" s="1848"/>
      <c r="AK1015" s="1848"/>
      <c r="AL1015" s="1848"/>
      <c r="AM1015" s="1848"/>
      <c r="AN1015" s="1848"/>
      <c r="AO1015" s="1848"/>
      <c r="AP1015" s="1848"/>
      <c r="AQ1015" s="1848"/>
      <c r="AR1015" s="1848"/>
      <c r="AS1015" s="1848"/>
      <c r="AT1015" s="1848"/>
      <c r="AU1015" s="1848"/>
      <c r="AV1015" s="1848"/>
      <c r="AW1015" s="1848"/>
      <c r="AX1015" s="1848"/>
      <c r="AY1015" s="1848"/>
      <c r="AZ1015" s="1848"/>
      <c r="BA1015" s="1848"/>
      <c r="BB1015" s="1848"/>
      <c r="BC1015" s="1848"/>
      <c r="BD1015" s="1848"/>
      <c r="BE1015" s="1848"/>
      <c r="BF1015" s="1848"/>
      <c r="BG1015" s="1848"/>
      <c r="BH1015" s="1848"/>
      <c r="BI1015" s="1848"/>
      <c r="BJ1015" s="1848"/>
      <c r="BK1015" s="1848"/>
      <c r="BL1015" s="1848"/>
      <c r="BM1015" s="1848"/>
      <c r="BN1015" s="1848"/>
      <c r="BO1015" s="1848"/>
      <c r="BP1015" s="1848"/>
      <c r="BQ1015" s="1848"/>
      <c r="BR1015" s="1848"/>
      <c r="BS1015" s="1848"/>
      <c r="BT1015" s="1848"/>
      <c r="BU1015" s="1848"/>
      <c r="BV1015" s="1848"/>
      <c r="BW1015" s="1848"/>
      <c r="BX1015" s="1848"/>
      <c r="BY1015" s="1848"/>
      <c r="BZ1015" s="1848"/>
      <c r="CA1015" s="1848"/>
      <c r="CB1015" s="1848"/>
      <c r="CC1015" s="1848"/>
      <c r="CD1015" s="1848"/>
      <c r="CE1015" s="1848"/>
      <c r="CF1015" s="1848"/>
      <c r="CG1015" s="1848"/>
      <c r="CH1015" s="1848"/>
      <c r="CJ1015" s="1848"/>
      <c r="CK1015" s="1848"/>
      <c r="CL1015" s="1848"/>
      <c r="CM1015" s="1848"/>
      <c r="CN1015" s="1848"/>
      <c r="CO1015" s="1848"/>
      <c r="CP1015" s="1848"/>
      <c r="CQ1015" s="1848"/>
    </row>
    <row r="1016" spans="4:95">
      <c r="D1016" s="1"/>
      <c r="E1016" s="1"/>
      <c r="F1016" s="1848"/>
      <c r="G1016" s="1848"/>
      <c r="H1016" s="1848"/>
      <c r="I1016" s="1848"/>
      <c r="J1016" s="1848"/>
      <c r="K1016" s="1848"/>
      <c r="L1016" s="1848"/>
      <c r="M1016" s="1848"/>
      <c r="N1016" s="1848"/>
      <c r="O1016" s="1848"/>
      <c r="P1016" s="1848"/>
      <c r="Q1016" s="1848"/>
      <c r="R1016" s="1848"/>
      <c r="S1016" s="1848"/>
      <c r="T1016" s="1848"/>
      <c r="U1016" s="1848"/>
      <c r="V1016" s="1848"/>
      <c r="W1016" s="1848"/>
      <c r="X1016" s="1848"/>
      <c r="Y1016" s="1848"/>
      <c r="Z1016" s="1848"/>
      <c r="AA1016" s="1848"/>
      <c r="AB1016" s="1848"/>
      <c r="AC1016" s="1848"/>
      <c r="AD1016" s="1848"/>
      <c r="AE1016" s="1848"/>
      <c r="AF1016" s="1848"/>
      <c r="AG1016" s="1848"/>
      <c r="AH1016" s="1848"/>
      <c r="AI1016" s="1848"/>
      <c r="AJ1016" s="1848"/>
      <c r="AK1016" s="1848"/>
      <c r="AL1016" s="1848"/>
      <c r="AM1016" s="1848"/>
      <c r="AN1016" s="1848"/>
      <c r="AO1016" s="1848"/>
      <c r="AP1016" s="1848"/>
      <c r="AQ1016" s="1848"/>
      <c r="AR1016" s="1848"/>
      <c r="AS1016" s="1848"/>
      <c r="AT1016" s="1848"/>
      <c r="AU1016" s="1848"/>
      <c r="AV1016" s="1848"/>
      <c r="AW1016" s="1848"/>
      <c r="AX1016" s="1848"/>
      <c r="AY1016" s="1848"/>
      <c r="AZ1016" s="1848"/>
      <c r="BA1016" s="1848"/>
      <c r="BB1016" s="1848"/>
      <c r="BC1016" s="1848"/>
      <c r="BD1016" s="1848"/>
      <c r="BE1016" s="1848"/>
      <c r="BF1016" s="1848"/>
      <c r="BG1016" s="1848"/>
      <c r="BH1016" s="1848"/>
      <c r="BI1016" s="1848"/>
      <c r="BJ1016" s="1848"/>
      <c r="BK1016" s="1848"/>
      <c r="BL1016" s="1848"/>
      <c r="BM1016" s="1848"/>
      <c r="BN1016" s="1848"/>
      <c r="BO1016" s="1848"/>
      <c r="BP1016" s="1848"/>
      <c r="BQ1016" s="1848"/>
      <c r="BR1016" s="1848"/>
      <c r="BS1016" s="1848"/>
      <c r="BT1016" s="1848"/>
      <c r="BU1016" s="1848"/>
      <c r="BV1016" s="1848"/>
      <c r="BW1016" s="1848"/>
      <c r="BX1016" s="1848"/>
      <c r="BY1016" s="1848"/>
      <c r="BZ1016" s="1848"/>
      <c r="CA1016" s="1848"/>
      <c r="CB1016" s="1848"/>
      <c r="CC1016" s="1848"/>
      <c r="CD1016" s="1848"/>
      <c r="CE1016" s="1848"/>
      <c r="CF1016" s="1848"/>
      <c r="CG1016" s="1848"/>
      <c r="CH1016" s="1848"/>
      <c r="CJ1016" s="1848"/>
      <c r="CK1016" s="1848"/>
      <c r="CL1016" s="1848"/>
      <c r="CM1016" s="1848"/>
      <c r="CN1016" s="1848"/>
      <c r="CO1016" s="1848"/>
      <c r="CP1016" s="1848"/>
      <c r="CQ1016" s="1848"/>
    </row>
    <row r="1017" spans="4:95">
      <c r="D1017" s="1"/>
      <c r="E1017" s="1"/>
      <c r="F1017" s="1848"/>
      <c r="G1017" s="1848"/>
      <c r="H1017" s="1848"/>
      <c r="I1017" s="1848"/>
      <c r="J1017" s="1848"/>
      <c r="K1017" s="1848"/>
      <c r="L1017" s="1848"/>
      <c r="M1017" s="1848"/>
      <c r="N1017" s="1848"/>
      <c r="O1017" s="1848"/>
      <c r="P1017" s="1848"/>
      <c r="Q1017" s="1848"/>
      <c r="R1017" s="1848"/>
      <c r="S1017" s="1848"/>
      <c r="T1017" s="1848"/>
      <c r="U1017" s="1848"/>
      <c r="V1017" s="1848"/>
      <c r="W1017" s="1848"/>
      <c r="X1017" s="1848"/>
      <c r="Y1017" s="1848"/>
      <c r="Z1017" s="1848"/>
      <c r="AA1017" s="1848"/>
      <c r="AB1017" s="1848"/>
      <c r="AC1017" s="1848"/>
      <c r="AD1017" s="1848"/>
      <c r="AE1017" s="1848"/>
      <c r="AF1017" s="1848"/>
      <c r="AG1017" s="1848"/>
      <c r="AH1017" s="1848"/>
      <c r="AI1017" s="1848"/>
      <c r="AJ1017" s="1848"/>
      <c r="AK1017" s="1848"/>
      <c r="AL1017" s="1848"/>
      <c r="AM1017" s="1848"/>
      <c r="AN1017" s="1848"/>
      <c r="AO1017" s="1848"/>
      <c r="AP1017" s="1848"/>
      <c r="AQ1017" s="1848"/>
      <c r="AR1017" s="1848"/>
      <c r="AS1017" s="1848"/>
      <c r="AT1017" s="1848"/>
      <c r="AU1017" s="1848"/>
      <c r="AV1017" s="1848"/>
      <c r="AW1017" s="1848"/>
      <c r="AX1017" s="1848"/>
      <c r="AY1017" s="1848"/>
      <c r="AZ1017" s="1848"/>
      <c r="BA1017" s="1848"/>
      <c r="BB1017" s="1848"/>
      <c r="BC1017" s="1848"/>
      <c r="BD1017" s="1848"/>
      <c r="BE1017" s="1848"/>
      <c r="BF1017" s="1848"/>
      <c r="BG1017" s="1848"/>
      <c r="BH1017" s="1848"/>
      <c r="BI1017" s="1848"/>
      <c r="BJ1017" s="1848"/>
      <c r="BK1017" s="1848"/>
      <c r="BL1017" s="1848"/>
      <c r="BM1017" s="1848"/>
      <c r="BN1017" s="1848"/>
      <c r="BO1017" s="1848"/>
      <c r="BP1017" s="1848"/>
      <c r="BQ1017" s="1848"/>
      <c r="BR1017" s="1848"/>
      <c r="BS1017" s="1848"/>
      <c r="BT1017" s="1848"/>
      <c r="BU1017" s="1848"/>
      <c r="BV1017" s="1848"/>
      <c r="BW1017" s="1848"/>
      <c r="BX1017" s="1848"/>
      <c r="BY1017" s="1848"/>
      <c r="BZ1017" s="1848"/>
      <c r="CA1017" s="1848"/>
      <c r="CB1017" s="1848"/>
      <c r="CC1017" s="1848"/>
      <c r="CD1017" s="1848"/>
      <c r="CE1017" s="1848"/>
      <c r="CF1017" s="1848"/>
      <c r="CG1017" s="1848"/>
      <c r="CH1017" s="1848"/>
      <c r="CJ1017" s="1848"/>
      <c r="CK1017" s="1848"/>
      <c r="CL1017" s="1848"/>
      <c r="CM1017" s="1848"/>
      <c r="CN1017" s="1848"/>
      <c r="CO1017" s="1848"/>
      <c r="CP1017" s="1848"/>
      <c r="CQ1017" s="1848"/>
    </row>
    <row r="1018" spans="4:95">
      <c r="D1018" s="1"/>
      <c r="E1018" s="1"/>
      <c r="F1018" s="1848"/>
      <c r="G1018" s="1848"/>
      <c r="H1018" s="1848"/>
      <c r="I1018" s="1848"/>
      <c r="J1018" s="1848"/>
      <c r="K1018" s="1848"/>
      <c r="L1018" s="1848"/>
      <c r="M1018" s="1848"/>
      <c r="N1018" s="1848"/>
      <c r="O1018" s="1848"/>
      <c r="P1018" s="1848"/>
      <c r="Q1018" s="1848"/>
      <c r="R1018" s="1848"/>
      <c r="S1018" s="1848"/>
      <c r="T1018" s="1848"/>
      <c r="U1018" s="1848"/>
      <c r="V1018" s="1848"/>
      <c r="W1018" s="1848"/>
      <c r="X1018" s="1848"/>
      <c r="Y1018" s="1848"/>
      <c r="Z1018" s="1848"/>
      <c r="AA1018" s="1848"/>
      <c r="AB1018" s="1848"/>
      <c r="AC1018" s="1848"/>
      <c r="AD1018" s="1848"/>
      <c r="AE1018" s="1848"/>
      <c r="AF1018" s="1848"/>
      <c r="AG1018" s="1848"/>
      <c r="AH1018" s="1848"/>
      <c r="AI1018" s="1848"/>
      <c r="AJ1018" s="1848"/>
      <c r="AK1018" s="1848"/>
      <c r="AL1018" s="1848"/>
      <c r="AM1018" s="1848"/>
      <c r="AN1018" s="1848"/>
      <c r="AO1018" s="1848"/>
      <c r="AP1018" s="1848"/>
      <c r="AQ1018" s="1848"/>
      <c r="AR1018" s="1848"/>
      <c r="AS1018" s="1848"/>
      <c r="AT1018" s="1848"/>
      <c r="AU1018" s="1848"/>
      <c r="AV1018" s="1848"/>
      <c r="AW1018" s="1848"/>
      <c r="AX1018" s="1848"/>
      <c r="AY1018" s="1848"/>
      <c r="AZ1018" s="1848"/>
      <c r="BA1018" s="1848"/>
      <c r="BB1018" s="1848"/>
      <c r="BC1018" s="1848"/>
      <c r="BD1018" s="1848"/>
      <c r="BE1018" s="1848"/>
      <c r="BF1018" s="1848"/>
      <c r="BG1018" s="1848"/>
      <c r="BH1018" s="1848"/>
      <c r="BI1018" s="1848"/>
      <c r="BJ1018" s="1848"/>
      <c r="BK1018" s="1848"/>
      <c r="BL1018" s="1848"/>
      <c r="BM1018" s="1848"/>
      <c r="BN1018" s="1848"/>
      <c r="BO1018" s="1848"/>
      <c r="BP1018" s="1848"/>
      <c r="BQ1018" s="1848"/>
      <c r="BR1018" s="1848"/>
      <c r="BS1018" s="1848"/>
      <c r="BT1018" s="1848"/>
      <c r="BU1018" s="1848"/>
      <c r="BV1018" s="1848"/>
      <c r="BW1018" s="1848"/>
      <c r="BX1018" s="1848"/>
      <c r="BY1018" s="1848"/>
      <c r="BZ1018" s="1848"/>
      <c r="CA1018" s="1848"/>
      <c r="CB1018" s="1848"/>
      <c r="CC1018" s="1848"/>
      <c r="CD1018" s="1848"/>
      <c r="CE1018" s="1848"/>
      <c r="CF1018" s="1848"/>
      <c r="CG1018" s="1848"/>
      <c r="CH1018" s="1848"/>
      <c r="CJ1018" s="1848"/>
      <c r="CK1018" s="1848"/>
      <c r="CL1018" s="1848"/>
      <c r="CM1018" s="1848"/>
      <c r="CN1018" s="1848"/>
      <c r="CO1018" s="1848"/>
      <c r="CP1018" s="1848"/>
      <c r="CQ1018" s="1848"/>
    </row>
    <row r="1019" spans="4:95">
      <c r="D1019" s="1"/>
      <c r="E1019" s="1"/>
      <c r="F1019" s="1848"/>
      <c r="G1019" s="1848"/>
      <c r="H1019" s="1848"/>
      <c r="I1019" s="1848"/>
      <c r="J1019" s="1848"/>
      <c r="K1019" s="1848"/>
      <c r="L1019" s="1848"/>
      <c r="M1019" s="1848"/>
      <c r="N1019" s="1848"/>
      <c r="O1019" s="1848"/>
      <c r="P1019" s="1848"/>
      <c r="Q1019" s="1848"/>
      <c r="R1019" s="1848"/>
      <c r="S1019" s="1848"/>
      <c r="T1019" s="1848"/>
      <c r="U1019" s="1848"/>
      <c r="V1019" s="1848"/>
      <c r="W1019" s="1848"/>
      <c r="X1019" s="1848"/>
      <c r="Y1019" s="1848"/>
      <c r="Z1019" s="1848"/>
      <c r="AA1019" s="1848"/>
      <c r="AB1019" s="1848"/>
      <c r="AC1019" s="1848"/>
      <c r="AD1019" s="1848"/>
      <c r="AE1019" s="1848"/>
      <c r="AF1019" s="1848"/>
      <c r="AG1019" s="1848"/>
      <c r="AH1019" s="1848"/>
      <c r="AI1019" s="1848"/>
      <c r="AJ1019" s="1848"/>
      <c r="AK1019" s="1848"/>
      <c r="AL1019" s="1848"/>
      <c r="AM1019" s="1848"/>
      <c r="AN1019" s="1848"/>
      <c r="AO1019" s="1848"/>
      <c r="AP1019" s="1848"/>
      <c r="AQ1019" s="1848"/>
      <c r="AR1019" s="1848"/>
      <c r="AS1019" s="1848"/>
      <c r="AT1019" s="1848"/>
      <c r="AU1019" s="1848"/>
      <c r="AV1019" s="1848"/>
      <c r="AW1019" s="1848"/>
      <c r="AX1019" s="1848"/>
      <c r="AY1019" s="1848"/>
      <c r="AZ1019" s="1848"/>
      <c r="BA1019" s="1848"/>
      <c r="BB1019" s="1848"/>
      <c r="BC1019" s="1848"/>
      <c r="BD1019" s="1848"/>
      <c r="BE1019" s="1848"/>
      <c r="BF1019" s="1848"/>
      <c r="BG1019" s="1848"/>
      <c r="BH1019" s="1848"/>
      <c r="BI1019" s="1848"/>
      <c r="BJ1019" s="1848"/>
      <c r="BK1019" s="1848"/>
      <c r="BL1019" s="1848"/>
      <c r="BM1019" s="1848"/>
      <c r="BN1019" s="1848"/>
      <c r="BO1019" s="1848"/>
      <c r="BP1019" s="1848"/>
      <c r="BQ1019" s="1848"/>
      <c r="BR1019" s="1848"/>
      <c r="BS1019" s="1848"/>
      <c r="BT1019" s="1848"/>
      <c r="BU1019" s="1848"/>
      <c r="BV1019" s="1848"/>
      <c r="BW1019" s="1848"/>
      <c r="BX1019" s="1848"/>
      <c r="BY1019" s="1848"/>
      <c r="BZ1019" s="1848"/>
      <c r="CA1019" s="1848"/>
      <c r="CB1019" s="1848"/>
      <c r="CC1019" s="1848"/>
      <c r="CD1019" s="1848"/>
      <c r="CE1019" s="1848"/>
      <c r="CF1019" s="1848"/>
      <c r="CG1019" s="1848"/>
      <c r="CH1019" s="1848"/>
      <c r="CJ1019" s="1848"/>
      <c r="CK1019" s="1848"/>
      <c r="CL1019" s="1848"/>
      <c r="CM1019" s="1848"/>
      <c r="CN1019" s="1848"/>
      <c r="CO1019" s="1848"/>
      <c r="CP1019" s="1848"/>
      <c r="CQ1019" s="1848"/>
    </row>
    <row r="1020" spans="4:95">
      <c r="D1020" s="1"/>
      <c r="E1020" s="1"/>
      <c r="F1020" s="1848"/>
      <c r="G1020" s="1848"/>
      <c r="H1020" s="1848"/>
      <c r="I1020" s="1848"/>
      <c r="J1020" s="1848"/>
      <c r="K1020" s="1848"/>
      <c r="L1020" s="1848"/>
      <c r="M1020" s="1848"/>
      <c r="N1020" s="1848"/>
      <c r="O1020" s="1848"/>
      <c r="P1020" s="1848"/>
      <c r="Q1020" s="1848"/>
      <c r="R1020" s="1848"/>
      <c r="S1020" s="1848"/>
      <c r="T1020" s="1848"/>
      <c r="U1020" s="1848"/>
      <c r="V1020" s="1848"/>
      <c r="W1020" s="1848"/>
      <c r="X1020" s="1848"/>
      <c r="Y1020" s="1848"/>
      <c r="Z1020" s="1848"/>
      <c r="AA1020" s="1848"/>
      <c r="AB1020" s="1848"/>
      <c r="AC1020" s="1848"/>
      <c r="AD1020" s="1848"/>
      <c r="AE1020" s="1848"/>
      <c r="AF1020" s="1848"/>
      <c r="AG1020" s="1848"/>
      <c r="AH1020" s="1848"/>
      <c r="AI1020" s="1848"/>
      <c r="AJ1020" s="1848"/>
      <c r="AK1020" s="1848"/>
      <c r="AL1020" s="1848"/>
      <c r="AM1020" s="1848"/>
      <c r="AN1020" s="1848"/>
      <c r="AO1020" s="1848"/>
      <c r="AP1020" s="1848"/>
      <c r="AQ1020" s="1848"/>
      <c r="AR1020" s="1848"/>
      <c r="AS1020" s="1848"/>
      <c r="AT1020" s="1848"/>
      <c r="AU1020" s="1848"/>
      <c r="AV1020" s="1848"/>
      <c r="AW1020" s="1848"/>
      <c r="AX1020" s="1848"/>
      <c r="AY1020" s="1848"/>
      <c r="AZ1020" s="1848"/>
      <c r="BA1020" s="1848"/>
      <c r="BB1020" s="1848"/>
      <c r="BC1020" s="1848"/>
      <c r="BD1020" s="1848"/>
      <c r="BE1020" s="1848"/>
      <c r="BF1020" s="1848"/>
      <c r="BG1020" s="1848"/>
      <c r="BH1020" s="1848"/>
      <c r="BI1020" s="1848"/>
      <c r="BJ1020" s="1848"/>
      <c r="BK1020" s="1848"/>
      <c r="BL1020" s="1848"/>
      <c r="BM1020" s="1848"/>
      <c r="BN1020" s="1848"/>
      <c r="BO1020" s="1848"/>
      <c r="BP1020" s="1848"/>
      <c r="BQ1020" s="1848"/>
      <c r="BR1020" s="1848"/>
      <c r="BS1020" s="1848"/>
      <c r="BT1020" s="1848"/>
      <c r="BU1020" s="1848"/>
      <c r="BV1020" s="1848"/>
      <c r="BW1020" s="1848"/>
      <c r="BX1020" s="1848"/>
      <c r="BY1020" s="1848"/>
      <c r="BZ1020" s="1848"/>
      <c r="CA1020" s="1848"/>
      <c r="CB1020" s="1848"/>
      <c r="CC1020" s="1848"/>
      <c r="CD1020" s="1848"/>
      <c r="CE1020" s="1848"/>
      <c r="CF1020" s="1848"/>
      <c r="CG1020" s="1848"/>
      <c r="CH1020" s="1848"/>
      <c r="CJ1020" s="1848"/>
      <c r="CK1020" s="1848"/>
      <c r="CL1020" s="1848"/>
      <c r="CM1020" s="1848"/>
      <c r="CN1020" s="1848"/>
      <c r="CO1020" s="1848"/>
      <c r="CP1020" s="1848"/>
      <c r="CQ1020" s="1848"/>
    </row>
    <row r="1021" spans="4:95">
      <c r="D1021" s="1"/>
      <c r="E1021" s="1"/>
      <c r="F1021" s="1848"/>
      <c r="G1021" s="1848"/>
      <c r="H1021" s="1848"/>
      <c r="I1021" s="1848"/>
      <c r="J1021" s="1848"/>
      <c r="K1021" s="1848"/>
      <c r="L1021" s="1848"/>
      <c r="M1021" s="1848"/>
      <c r="N1021" s="1848"/>
      <c r="O1021" s="1848"/>
      <c r="P1021" s="1848"/>
      <c r="Q1021" s="1848"/>
      <c r="R1021" s="1848"/>
      <c r="S1021" s="1848"/>
      <c r="T1021" s="1848"/>
      <c r="U1021" s="1848"/>
      <c r="V1021" s="1848"/>
      <c r="W1021" s="1848"/>
      <c r="X1021" s="1848"/>
      <c r="Y1021" s="1848"/>
      <c r="Z1021" s="1848"/>
      <c r="AA1021" s="1848"/>
      <c r="AB1021" s="1848"/>
      <c r="AC1021" s="1848"/>
      <c r="AD1021" s="1848"/>
      <c r="AE1021" s="1848"/>
      <c r="AF1021" s="1848"/>
      <c r="AG1021" s="1848"/>
      <c r="AH1021" s="1848"/>
      <c r="AI1021" s="1848"/>
      <c r="AJ1021" s="1848"/>
      <c r="AK1021" s="1848"/>
      <c r="AL1021" s="1848"/>
      <c r="AM1021" s="1848"/>
      <c r="AN1021" s="1848"/>
      <c r="AO1021" s="1848"/>
      <c r="AP1021" s="1848"/>
      <c r="AQ1021" s="1848"/>
      <c r="AR1021" s="1848"/>
      <c r="AS1021" s="1848"/>
      <c r="AT1021" s="1848"/>
      <c r="AU1021" s="1848"/>
      <c r="AV1021" s="1848"/>
      <c r="AW1021" s="1848"/>
      <c r="AX1021" s="1848"/>
      <c r="AY1021" s="1848"/>
      <c r="AZ1021" s="1848"/>
      <c r="BA1021" s="1848"/>
      <c r="BB1021" s="1848"/>
      <c r="BC1021" s="1848"/>
      <c r="BD1021" s="1848"/>
      <c r="BE1021" s="1848"/>
      <c r="BF1021" s="1848"/>
      <c r="BG1021" s="1848"/>
      <c r="BH1021" s="1848"/>
      <c r="BI1021" s="1848"/>
      <c r="BJ1021" s="1848"/>
      <c r="BK1021" s="1848"/>
      <c r="BL1021" s="1848"/>
      <c r="BM1021" s="1848"/>
      <c r="BN1021" s="1848"/>
      <c r="BO1021" s="1848"/>
      <c r="BP1021" s="1848"/>
      <c r="BQ1021" s="1848"/>
      <c r="BR1021" s="1848"/>
      <c r="BS1021" s="1848"/>
      <c r="BT1021" s="1848"/>
      <c r="BU1021" s="1848"/>
      <c r="BV1021" s="1848"/>
      <c r="BW1021" s="1848"/>
      <c r="BX1021" s="1848"/>
      <c r="BY1021" s="1848"/>
      <c r="BZ1021" s="1848"/>
      <c r="CA1021" s="1848"/>
      <c r="CB1021" s="1848"/>
      <c r="CC1021" s="1848"/>
      <c r="CD1021" s="1848"/>
      <c r="CE1021" s="1848"/>
      <c r="CF1021" s="1848"/>
      <c r="CG1021" s="1848"/>
      <c r="CH1021" s="1848"/>
      <c r="CJ1021" s="1848"/>
      <c r="CK1021" s="1848"/>
      <c r="CL1021" s="1848"/>
      <c r="CM1021" s="1848"/>
      <c r="CN1021" s="1848"/>
      <c r="CO1021" s="1848"/>
      <c r="CP1021" s="1848"/>
      <c r="CQ1021" s="1848"/>
    </row>
    <row r="1022" spans="4:95">
      <c r="D1022" s="1"/>
      <c r="E1022" s="1"/>
      <c r="F1022" s="1848"/>
      <c r="G1022" s="1848"/>
      <c r="H1022" s="1848"/>
      <c r="I1022" s="1848"/>
      <c r="J1022" s="1848"/>
      <c r="K1022" s="1848"/>
      <c r="L1022" s="1848"/>
      <c r="M1022" s="1848"/>
      <c r="N1022" s="1848"/>
      <c r="O1022" s="1848"/>
      <c r="P1022" s="1848"/>
      <c r="Q1022" s="1848"/>
      <c r="R1022" s="1848"/>
      <c r="S1022" s="1848"/>
      <c r="T1022" s="1848"/>
      <c r="U1022" s="1848"/>
      <c r="V1022" s="1848"/>
      <c r="W1022" s="1848"/>
      <c r="X1022" s="1848"/>
      <c r="Y1022" s="1848"/>
      <c r="Z1022" s="1848"/>
      <c r="AA1022" s="1848"/>
      <c r="AB1022" s="1848"/>
      <c r="AC1022" s="1848"/>
      <c r="AD1022" s="1848"/>
      <c r="AE1022" s="1848"/>
      <c r="AF1022" s="1848"/>
      <c r="AG1022" s="1848"/>
      <c r="AH1022" s="1848"/>
      <c r="AI1022" s="1848"/>
      <c r="AJ1022" s="1848"/>
      <c r="AK1022" s="1848"/>
      <c r="AL1022" s="1848"/>
      <c r="AM1022" s="1848"/>
      <c r="AN1022" s="1848"/>
      <c r="AO1022" s="1848"/>
      <c r="AP1022" s="1848"/>
      <c r="AQ1022" s="1848"/>
      <c r="AR1022" s="1848"/>
      <c r="AS1022" s="1848"/>
      <c r="AT1022" s="1848"/>
      <c r="AU1022" s="1848"/>
      <c r="AV1022" s="1848"/>
      <c r="AW1022" s="1848"/>
      <c r="AX1022" s="1848"/>
      <c r="AY1022" s="1848"/>
      <c r="AZ1022" s="1848"/>
      <c r="BA1022" s="1848"/>
      <c r="BB1022" s="1848"/>
      <c r="BC1022" s="1848"/>
      <c r="BD1022" s="1848"/>
      <c r="BE1022" s="1848"/>
      <c r="BF1022" s="1848"/>
      <c r="BG1022" s="1848"/>
      <c r="BH1022" s="1848"/>
      <c r="BI1022" s="1848"/>
      <c r="BJ1022" s="1848"/>
      <c r="BK1022" s="1848"/>
      <c r="BL1022" s="1848"/>
      <c r="BM1022" s="1848"/>
      <c r="BN1022" s="1848"/>
      <c r="BO1022" s="1848"/>
      <c r="BP1022" s="1848"/>
      <c r="BQ1022" s="1848"/>
      <c r="BR1022" s="1848"/>
      <c r="BS1022" s="1848"/>
      <c r="BT1022" s="1848"/>
      <c r="BU1022" s="1848"/>
      <c r="BV1022" s="1848"/>
      <c r="BW1022" s="1848"/>
      <c r="BX1022" s="1848"/>
      <c r="BY1022" s="1848"/>
      <c r="BZ1022" s="1848"/>
      <c r="CA1022" s="1848"/>
      <c r="CB1022" s="1848"/>
      <c r="CC1022" s="1848"/>
      <c r="CD1022" s="1848"/>
      <c r="CE1022" s="1848"/>
      <c r="CF1022" s="1848"/>
      <c r="CG1022" s="1848"/>
      <c r="CH1022" s="1848"/>
      <c r="CJ1022" s="1848"/>
      <c r="CK1022" s="1848"/>
      <c r="CL1022" s="1848"/>
      <c r="CM1022" s="1848"/>
      <c r="CN1022" s="1848"/>
      <c r="CO1022" s="1848"/>
      <c r="CP1022" s="1848"/>
      <c r="CQ1022" s="1848"/>
    </row>
    <row r="1023" spans="4:95">
      <c r="D1023" s="1"/>
      <c r="E1023" s="1"/>
      <c r="F1023" s="1848"/>
      <c r="G1023" s="1848"/>
      <c r="H1023" s="1848"/>
      <c r="I1023" s="1848"/>
      <c r="J1023" s="1848"/>
      <c r="K1023" s="1848"/>
      <c r="L1023" s="1848"/>
      <c r="M1023" s="1848"/>
      <c r="N1023" s="1848"/>
      <c r="O1023" s="1848"/>
      <c r="P1023" s="1848"/>
      <c r="Q1023" s="1848"/>
      <c r="R1023" s="1848"/>
      <c r="S1023" s="1848"/>
      <c r="T1023" s="1848"/>
      <c r="U1023" s="1848"/>
      <c r="V1023" s="1848"/>
      <c r="W1023" s="1848"/>
      <c r="X1023" s="1848"/>
      <c r="Y1023" s="1848"/>
      <c r="Z1023" s="1848"/>
      <c r="AA1023" s="1848"/>
      <c r="AB1023" s="1848"/>
      <c r="AC1023" s="1848"/>
      <c r="AD1023" s="1848"/>
      <c r="AE1023" s="1848"/>
      <c r="AF1023" s="1848"/>
      <c r="AG1023" s="1848"/>
      <c r="AH1023" s="1848"/>
      <c r="AI1023" s="1848"/>
      <c r="AJ1023" s="1848"/>
      <c r="AK1023" s="1848"/>
      <c r="AL1023" s="1848"/>
      <c r="AM1023" s="1848"/>
      <c r="AN1023" s="1848"/>
      <c r="AO1023" s="1848"/>
      <c r="AP1023" s="1848"/>
      <c r="AQ1023" s="1848"/>
      <c r="AR1023" s="1848"/>
      <c r="AS1023" s="1848"/>
      <c r="AT1023" s="1848"/>
      <c r="AU1023" s="1848"/>
      <c r="AV1023" s="1848"/>
      <c r="AW1023" s="1848"/>
      <c r="AX1023" s="1848"/>
      <c r="AY1023" s="1848"/>
      <c r="AZ1023" s="1848"/>
      <c r="BA1023" s="1848"/>
      <c r="BB1023" s="1848"/>
      <c r="BC1023" s="1848"/>
      <c r="BD1023" s="1848"/>
      <c r="BE1023" s="1848"/>
      <c r="BF1023" s="1848"/>
      <c r="BG1023" s="1848"/>
      <c r="BH1023" s="1848"/>
      <c r="BI1023" s="1848"/>
      <c r="BJ1023" s="1848"/>
      <c r="BK1023" s="1848"/>
      <c r="BL1023" s="1848"/>
      <c r="BM1023" s="1848"/>
      <c r="BN1023" s="1848"/>
      <c r="BO1023" s="1848"/>
      <c r="BP1023" s="1848"/>
      <c r="BQ1023" s="1848"/>
      <c r="BR1023" s="1848"/>
      <c r="BS1023" s="1848"/>
      <c r="BT1023" s="1848"/>
      <c r="BU1023" s="1848"/>
      <c r="BV1023" s="1848"/>
      <c r="BW1023" s="1848"/>
      <c r="BX1023" s="1848"/>
      <c r="BY1023" s="1848"/>
      <c r="BZ1023" s="1848"/>
      <c r="CA1023" s="1848"/>
      <c r="CB1023" s="1848"/>
      <c r="CC1023" s="1848"/>
      <c r="CD1023" s="1848"/>
      <c r="CE1023" s="1848"/>
      <c r="CF1023" s="1848"/>
      <c r="CG1023" s="1848"/>
      <c r="CH1023" s="1848"/>
      <c r="CJ1023" s="1848"/>
      <c r="CK1023" s="1848"/>
      <c r="CL1023" s="1848"/>
      <c r="CM1023" s="1848"/>
      <c r="CN1023" s="1848"/>
      <c r="CO1023" s="1848"/>
      <c r="CP1023" s="1848"/>
      <c r="CQ1023" s="1848"/>
    </row>
    <row r="1024" spans="4:95">
      <c r="D1024" s="1"/>
      <c r="E1024" s="1"/>
      <c r="F1024" s="1848"/>
      <c r="G1024" s="1848"/>
      <c r="H1024" s="1848"/>
      <c r="I1024" s="1848"/>
      <c r="J1024" s="1848"/>
      <c r="K1024" s="1848"/>
      <c r="L1024" s="1848"/>
      <c r="M1024" s="1848"/>
      <c r="N1024" s="1848"/>
      <c r="O1024" s="1848"/>
      <c r="P1024" s="1848"/>
      <c r="Q1024" s="1848"/>
      <c r="R1024" s="1848"/>
      <c r="S1024" s="1848"/>
      <c r="T1024" s="1848"/>
      <c r="U1024" s="1848"/>
      <c r="V1024" s="1848"/>
      <c r="W1024" s="1848"/>
      <c r="X1024" s="1848"/>
      <c r="Y1024" s="1848"/>
      <c r="Z1024" s="1848"/>
      <c r="AA1024" s="1848"/>
      <c r="AB1024" s="1848"/>
      <c r="AC1024" s="1848"/>
      <c r="AD1024" s="1848"/>
      <c r="AE1024" s="1848"/>
      <c r="AF1024" s="1848"/>
      <c r="AG1024" s="1848"/>
      <c r="AH1024" s="1848"/>
      <c r="AI1024" s="1848"/>
      <c r="AJ1024" s="1848"/>
      <c r="AK1024" s="1848"/>
      <c r="AL1024" s="1848"/>
      <c r="AM1024" s="1848"/>
      <c r="AN1024" s="1848"/>
      <c r="AO1024" s="1848"/>
      <c r="AP1024" s="1848"/>
      <c r="AQ1024" s="1848"/>
      <c r="AR1024" s="1848"/>
      <c r="AS1024" s="1848"/>
      <c r="AT1024" s="1848"/>
      <c r="AU1024" s="1848"/>
      <c r="AV1024" s="1848"/>
      <c r="AW1024" s="1848"/>
      <c r="AX1024" s="1848"/>
      <c r="AY1024" s="1848"/>
      <c r="AZ1024" s="1848"/>
      <c r="BA1024" s="1848"/>
      <c r="BB1024" s="1848"/>
      <c r="BC1024" s="1848"/>
      <c r="BD1024" s="1848"/>
      <c r="BE1024" s="1848"/>
      <c r="BF1024" s="1848"/>
      <c r="BG1024" s="1848"/>
      <c r="BH1024" s="1848"/>
      <c r="BI1024" s="1848"/>
      <c r="BJ1024" s="1848"/>
      <c r="BK1024" s="1848"/>
      <c r="BL1024" s="1848"/>
      <c r="BM1024" s="1848"/>
      <c r="BN1024" s="1848"/>
      <c r="BO1024" s="1848"/>
      <c r="BP1024" s="1848"/>
      <c r="BQ1024" s="1848"/>
      <c r="BR1024" s="1848"/>
      <c r="BS1024" s="1848"/>
      <c r="BT1024" s="1848"/>
      <c r="BU1024" s="1848"/>
      <c r="BV1024" s="1848"/>
      <c r="BW1024" s="1848"/>
      <c r="BX1024" s="1848"/>
      <c r="BY1024" s="1848"/>
      <c r="BZ1024" s="1848"/>
      <c r="CA1024" s="1848"/>
      <c r="CB1024" s="1848"/>
      <c r="CC1024" s="1848"/>
      <c r="CD1024" s="1848"/>
      <c r="CE1024" s="1848"/>
      <c r="CF1024" s="1848"/>
      <c r="CG1024" s="1848"/>
      <c r="CH1024" s="1848"/>
      <c r="CJ1024" s="1848"/>
      <c r="CK1024" s="1848"/>
      <c r="CL1024" s="1848"/>
      <c r="CM1024" s="1848"/>
      <c r="CN1024" s="1848"/>
      <c r="CO1024" s="1848"/>
      <c r="CP1024" s="1848"/>
      <c r="CQ1024" s="1848"/>
    </row>
    <row r="1025" spans="4:95">
      <c r="D1025" s="1"/>
      <c r="E1025" s="1"/>
      <c r="F1025" s="1848"/>
      <c r="G1025" s="1848"/>
      <c r="H1025" s="1848"/>
      <c r="I1025" s="1848"/>
      <c r="J1025" s="1848"/>
      <c r="K1025" s="1848"/>
      <c r="L1025" s="1848"/>
      <c r="M1025" s="1848"/>
      <c r="N1025" s="1848"/>
      <c r="O1025" s="1848"/>
      <c r="P1025" s="1848"/>
      <c r="Q1025" s="1848"/>
      <c r="R1025" s="1848"/>
      <c r="S1025" s="1848"/>
      <c r="T1025" s="1848"/>
      <c r="U1025" s="1848"/>
      <c r="V1025" s="1848"/>
      <c r="W1025" s="1848"/>
      <c r="X1025" s="1848"/>
      <c r="Y1025" s="1848"/>
      <c r="Z1025" s="1848"/>
      <c r="AA1025" s="1848"/>
      <c r="AB1025" s="1848"/>
      <c r="AC1025" s="1848"/>
      <c r="AD1025" s="1848"/>
      <c r="AE1025" s="1848"/>
      <c r="AF1025" s="1848"/>
      <c r="AG1025" s="1848"/>
      <c r="AH1025" s="1848"/>
      <c r="AI1025" s="1848"/>
      <c r="AJ1025" s="1848"/>
      <c r="AK1025" s="1848"/>
      <c r="AL1025" s="1848"/>
      <c r="AM1025" s="1848"/>
      <c r="AN1025" s="1848"/>
      <c r="AO1025" s="1848"/>
      <c r="AP1025" s="1848"/>
      <c r="AQ1025" s="1848"/>
      <c r="AR1025" s="1848"/>
      <c r="AS1025" s="1848"/>
      <c r="AT1025" s="1848"/>
      <c r="AU1025" s="1848"/>
      <c r="AV1025" s="1848"/>
      <c r="AW1025" s="1848"/>
      <c r="AX1025" s="1848"/>
      <c r="AY1025" s="1848"/>
      <c r="AZ1025" s="1848"/>
      <c r="BA1025" s="1848"/>
      <c r="BB1025" s="1848"/>
      <c r="BC1025" s="1848"/>
      <c r="BD1025" s="1848"/>
      <c r="BE1025" s="1848"/>
      <c r="BF1025" s="1848"/>
      <c r="BG1025" s="1848"/>
      <c r="BH1025" s="1848"/>
      <c r="BI1025" s="1848"/>
      <c r="BJ1025" s="1848"/>
      <c r="BK1025" s="1848"/>
      <c r="BL1025" s="1848"/>
      <c r="BM1025" s="1848"/>
      <c r="BN1025" s="1848"/>
      <c r="BO1025" s="1848"/>
      <c r="BP1025" s="1848"/>
      <c r="BQ1025" s="1848"/>
      <c r="BR1025" s="1848"/>
      <c r="BS1025" s="1848"/>
      <c r="BT1025" s="1848"/>
      <c r="BU1025" s="1848"/>
      <c r="BV1025" s="1848"/>
      <c r="BW1025" s="1848"/>
      <c r="BX1025" s="1848"/>
      <c r="BY1025" s="1848"/>
      <c r="BZ1025" s="1848"/>
      <c r="CA1025" s="1848"/>
      <c r="CB1025" s="1848"/>
      <c r="CC1025" s="1848"/>
      <c r="CD1025" s="1848"/>
      <c r="CE1025" s="1848"/>
      <c r="CF1025" s="1848"/>
      <c r="CG1025" s="1848"/>
      <c r="CH1025" s="1848"/>
      <c r="CJ1025" s="1848"/>
      <c r="CK1025" s="1848"/>
      <c r="CL1025" s="1848"/>
      <c r="CM1025" s="1848"/>
      <c r="CN1025" s="1848"/>
      <c r="CO1025" s="1848"/>
      <c r="CP1025" s="1848"/>
      <c r="CQ1025" s="1848"/>
    </row>
    <row r="1026" spans="4:95">
      <c r="D1026" s="1"/>
      <c r="E1026" s="1"/>
      <c r="F1026" s="1848"/>
      <c r="G1026" s="1848"/>
      <c r="H1026" s="1848"/>
      <c r="I1026" s="1848"/>
      <c r="J1026" s="1848"/>
      <c r="K1026" s="1848"/>
      <c r="L1026" s="1848"/>
      <c r="M1026" s="1848"/>
      <c r="N1026" s="1848"/>
      <c r="O1026" s="1848"/>
      <c r="P1026" s="1848"/>
      <c r="Q1026" s="1848"/>
      <c r="R1026" s="1848"/>
      <c r="S1026" s="1848"/>
      <c r="T1026" s="1848"/>
      <c r="U1026" s="1848"/>
      <c r="V1026" s="1848"/>
      <c r="W1026" s="1848"/>
      <c r="X1026" s="1848"/>
      <c r="Y1026" s="1848"/>
      <c r="Z1026" s="1848"/>
      <c r="AA1026" s="1848"/>
      <c r="AB1026" s="1848"/>
      <c r="AC1026" s="1848"/>
      <c r="AD1026" s="1848"/>
      <c r="AE1026" s="1848"/>
      <c r="AF1026" s="1848"/>
      <c r="AG1026" s="1848"/>
      <c r="AH1026" s="1848"/>
      <c r="AI1026" s="1848"/>
      <c r="AJ1026" s="1848"/>
      <c r="AK1026" s="1848"/>
      <c r="AL1026" s="1848"/>
      <c r="AM1026" s="1848"/>
      <c r="AN1026" s="1848"/>
      <c r="AO1026" s="1848"/>
      <c r="AP1026" s="1848"/>
      <c r="AQ1026" s="1848"/>
      <c r="AR1026" s="1848"/>
      <c r="AS1026" s="1848"/>
      <c r="AT1026" s="1848"/>
      <c r="AU1026" s="1848"/>
      <c r="AV1026" s="1848"/>
      <c r="AW1026" s="1848"/>
      <c r="AX1026" s="1848"/>
      <c r="AY1026" s="1848"/>
      <c r="AZ1026" s="1848"/>
      <c r="BA1026" s="1848"/>
      <c r="BB1026" s="1848"/>
      <c r="BC1026" s="1848"/>
      <c r="BD1026" s="1848"/>
      <c r="BE1026" s="1848"/>
      <c r="BF1026" s="1848"/>
      <c r="BG1026" s="1848"/>
      <c r="BH1026" s="1848"/>
      <c r="BI1026" s="1848"/>
      <c r="BJ1026" s="1848"/>
      <c r="BK1026" s="1848"/>
      <c r="BL1026" s="1848"/>
      <c r="BM1026" s="1848"/>
      <c r="BN1026" s="1848"/>
      <c r="BO1026" s="1848"/>
      <c r="BP1026" s="1848"/>
      <c r="BQ1026" s="1848"/>
      <c r="BR1026" s="1848"/>
      <c r="BS1026" s="1848"/>
      <c r="BT1026" s="1848"/>
      <c r="BU1026" s="1848"/>
      <c r="BV1026" s="1848"/>
      <c r="BW1026" s="1848"/>
      <c r="BX1026" s="1848"/>
      <c r="BY1026" s="1848"/>
      <c r="BZ1026" s="1848"/>
      <c r="CA1026" s="1848"/>
      <c r="CB1026" s="1848"/>
      <c r="CC1026" s="1848"/>
      <c r="CD1026" s="1848"/>
      <c r="CE1026" s="1848"/>
      <c r="CF1026" s="1848"/>
      <c r="CG1026" s="1848"/>
      <c r="CH1026" s="1848"/>
      <c r="CJ1026" s="1848"/>
      <c r="CK1026" s="1848"/>
      <c r="CL1026" s="1848"/>
      <c r="CM1026" s="1848"/>
      <c r="CN1026" s="1848"/>
      <c r="CO1026" s="1848"/>
      <c r="CP1026" s="1848"/>
      <c r="CQ1026" s="1848"/>
    </row>
    <row r="1027" spans="4:95">
      <c r="D1027" s="1"/>
      <c r="E1027" s="1"/>
      <c r="F1027" s="1848"/>
      <c r="G1027" s="1848"/>
      <c r="H1027" s="1848"/>
      <c r="I1027" s="1848"/>
      <c r="J1027" s="1848"/>
      <c r="K1027" s="1848"/>
      <c r="L1027" s="1848"/>
      <c r="M1027" s="1848"/>
      <c r="N1027" s="1848"/>
      <c r="O1027" s="1848"/>
      <c r="P1027" s="1848"/>
      <c r="Q1027" s="1848"/>
      <c r="R1027" s="1848"/>
      <c r="S1027" s="1848"/>
      <c r="T1027" s="1848"/>
      <c r="U1027" s="1848"/>
      <c r="V1027" s="1848"/>
      <c r="W1027" s="1848"/>
      <c r="X1027" s="1848"/>
      <c r="Y1027" s="1848"/>
      <c r="Z1027" s="1848"/>
      <c r="AA1027" s="1848"/>
      <c r="AB1027" s="1848"/>
      <c r="AC1027" s="1848"/>
      <c r="AD1027" s="1848"/>
      <c r="AE1027" s="1848"/>
      <c r="AF1027" s="1848"/>
      <c r="AG1027" s="1848"/>
      <c r="AH1027" s="1848"/>
      <c r="AI1027" s="1848"/>
      <c r="AJ1027" s="1848"/>
      <c r="AK1027" s="1848"/>
      <c r="AL1027" s="1848"/>
      <c r="AM1027" s="1848"/>
      <c r="AN1027" s="1848"/>
      <c r="AO1027" s="1848"/>
      <c r="AP1027" s="1848"/>
      <c r="AQ1027" s="1848"/>
      <c r="AR1027" s="1848"/>
      <c r="AS1027" s="1848"/>
      <c r="AT1027" s="1848"/>
      <c r="AU1027" s="1848"/>
      <c r="AV1027" s="1848"/>
      <c r="AW1027" s="1848"/>
      <c r="AX1027" s="1848"/>
      <c r="AY1027" s="1848"/>
      <c r="AZ1027" s="1848"/>
      <c r="BA1027" s="1848"/>
      <c r="BB1027" s="1848"/>
      <c r="BC1027" s="1848"/>
      <c r="BD1027" s="1848"/>
      <c r="BE1027" s="1848"/>
      <c r="BF1027" s="1848"/>
      <c r="BG1027" s="1848"/>
      <c r="BH1027" s="1848"/>
      <c r="BI1027" s="1848"/>
      <c r="BJ1027" s="1848"/>
      <c r="BK1027" s="1848"/>
      <c r="BL1027" s="1848"/>
      <c r="BM1027" s="1848"/>
      <c r="BN1027" s="1848"/>
      <c r="BO1027" s="1848"/>
      <c r="BP1027" s="1848"/>
      <c r="BQ1027" s="1848"/>
      <c r="BR1027" s="1848"/>
      <c r="BS1027" s="1848"/>
      <c r="BT1027" s="1848"/>
      <c r="BU1027" s="1848"/>
      <c r="BV1027" s="1848"/>
      <c r="BW1027" s="1848"/>
      <c r="BX1027" s="1848"/>
      <c r="BY1027" s="1848"/>
      <c r="BZ1027" s="1848"/>
      <c r="CA1027" s="1848"/>
      <c r="CB1027" s="1848"/>
      <c r="CC1027" s="1848"/>
      <c r="CD1027" s="1848"/>
      <c r="CE1027" s="1848"/>
      <c r="CF1027" s="1848"/>
      <c r="CG1027" s="1848"/>
      <c r="CH1027" s="1848"/>
      <c r="CJ1027" s="1848"/>
      <c r="CK1027" s="1848"/>
      <c r="CL1027" s="1848"/>
      <c r="CM1027" s="1848"/>
      <c r="CN1027" s="1848"/>
      <c r="CO1027" s="1848"/>
      <c r="CP1027" s="1848"/>
      <c r="CQ1027" s="1848"/>
    </row>
    <row r="1028" spans="4:95">
      <c r="D1028" s="1"/>
      <c r="E1028" s="1"/>
      <c r="F1028" s="1848"/>
      <c r="G1028" s="1848"/>
      <c r="H1028" s="1848"/>
      <c r="I1028" s="1848"/>
      <c r="J1028" s="1848"/>
      <c r="K1028" s="1848"/>
      <c r="L1028" s="1848"/>
      <c r="M1028" s="1848"/>
      <c r="N1028" s="1848"/>
      <c r="O1028" s="1848"/>
      <c r="P1028" s="1848"/>
      <c r="Q1028" s="1848"/>
      <c r="R1028" s="1848"/>
      <c r="S1028" s="1848"/>
      <c r="T1028" s="1848"/>
      <c r="U1028" s="1848"/>
      <c r="V1028" s="1848"/>
      <c r="W1028" s="1848"/>
      <c r="X1028" s="1848"/>
      <c r="Y1028" s="1848"/>
      <c r="Z1028" s="1848"/>
      <c r="AA1028" s="1848"/>
      <c r="AB1028" s="1848"/>
      <c r="AC1028" s="1848"/>
      <c r="AD1028" s="1848"/>
      <c r="AE1028" s="1848"/>
      <c r="AF1028" s="1848"/>
      <c r="AG1028" s="1848"/>
      <c r="AH1028" s="1848"/>
      <c r="AI1028" s="1848"/>
      <c r="AJ1028" s="1848"/>
      <c r="AK1028" s="1848"/>
      <c r="AL1028" s="1848"/>
      <c r="AM1028" s="1848"/>
      <c r="AN1028" s="1848"/>
      <c r="AO1028" s="1848"/>
      <c r="AP1028" s="1848"/>
      <c r="AQ1028" s="1848"/>
      <c r="AR1028" s="1848"/>
      <c r="AS1028" s="1848"/>
      <c r="AT1028" s="1848"/>
      <c r="AU1028" s="1848"/>
      <c r="AV1028" s="1848"/>
      <c r="AW1028" s="1848"/>
      <c r="AX1028" s="1848"/>
      <c r="AY1028" s="1848"/>
      <c r="AZ1028" s="1848"/>
      <c r="BA1028" s="1848"/>
      <c r="BB1028" s="1848"/>
      <c r="BC1028" s="1848"/>
      <c r="BD1028" s="1848"/>
      <c r="BE1028" s="1848"/>
      <c r="BF1028" s="1848"/>
      <c r="BG1028" s="1848"/>
      <c r="BH1028" s="1848"/>
      <c r="BI1028" s="1848"/>
      <c r="BJ1028" s="1848"/>
      <c r="BK1028" s="1848"/>
      <c r="BL1028" s="1848"/>
      <c r="BM1028" s="1848"/>
      <c r="BN1028" s="1848"/>
      <c r="BO1028" s="1848"/>
      <c r="BP1028" s="1848"/>
      <c r="BQ1028" s="1848"/>
      <c r="BR1028" s="1848"/>
      <c r="BS1028" s="1848"/>
      <c r="BT1028" s="1848"/>
      <c r="BU1028" s="1848"/>
      <c r="BV1028" s="1848"/>
      <c r="BW1028" s="1848"/>
      <c r="BX1028" s="1848"/>
      <c r="BY1028" s="1848"/>
      <c r="BZ1028" s="1848"/>
      <c r="CA1028" s="1848"/>
      <c r="CB1028" s="1848"/>
      <c r="CC1028" s="1848"/>
      <c r="CD1028" s="1848"/>
      <c r="CE1028" s="1848"/>
      <c r="CF1028" s="1848"/>
      <c r="CG1028" s="1848"/>
      <c r="CH1028" s="1848"/>
      <c r="CJ1028" s="1848"/>
      <c r="CK1028" s="1848"/>
      <c r="CL1028" s="1848"/>
      <c r="CM1028" s="1848"/>
      <c r="CN1028" s="1848"/>
      <c r="CO1028" s="1848"/>
      <c r="CP1028" s="1848"/>
      <c r="CQ1028" s="1848"/>
    </row>
    <row r="1029" spans="4:95">
      <c r="D1029" s="1"/>
      <c r="E1029" s="1"/>
      <c r="F1029" s="1848"/>
      <c r="G1029" s="1848"/>
      <c r="H1029" s="1848"/>
      <c r="I1029" s="1848"/>
      <c r="J1029" s="1848"/>
      <c r="K1029" s="1848"/>
      <c r="L1029" s="1848"/>
      <c r="M1029" s="1848"/>
      <c r="N1029" s="1848"/>
      <c r="O1029" s="1848"/>
      <c r="P1029" s="1848"/>
      <c r="Q1029" s="1848"/>
      <c r="R1029" s="1848"/>
      <c r="S1029" s="1848"/>
      <c r="T1029" s="1848"/>
      <c r="U1029" s="1848"/>
      <c r="V1029" s="1848"/>
      <c r="W1029" s="1848"/>
      <c r="X1029" s="1848"/>
      <c r="Y1029" s="1848"/>
      <c r="Z1029" s="1848"/>
      <c r="AA1029" s="1848"/>
      <c r="AB1029" s="1848"/>
      <c r="AC1029" s="1848"/>
      <c r="AD1029" s="1848"/>
      <c r="AE1029" s="1848"/>
      <c r="AF1029" s="1848"/>
      <c r="AG1029" s="1848"/>
      <c r="AH1029" s="1848"/>
      <c r="AI1029" s="1848"/>
      <c r="AJ1029" s="1848"/>
      <c r="AK1029" s="1848"/>
      <c r="AL1029" s="1848"/>
      <c r="AM1029" s="1848"/>
      <c r="AN1029" s="1848"/>
      <c r="AO1029" s="1848"/>
      <c r="AP1029" s="1848"/>
      <c r="AQ1029" s="1848"/>
      <c r="AR1029" s="1848"/>
      <c r="AS1029" s="1848"/>
      <c r="AT1029" s="1848"/>
      <c r="AU1029" s="1848"/>
      <c r="AV1029" s="1848"/>
      <c r="AW1029" s="1848"/>
      <c r="AX1029" s="1848"/>
      <c r="AY1029" s="1848"/>
      <c r="AZ1029" s="1848"/>
      <c r="BA1029" s="1848"/>
      <c r="BB1029" s="1848"/>
      <c r="BC1029" s="1848"/>
      <c r="BD1029" s="1848"/>
      <c r="BE1029" s="1848"/>
      <c r="BF1029" s="1848"/>
      <c r="BG1029" s="1848"/>
      <c r="BH1029" s="1848"/>
      <c r="BI1029" s="1848"/>
      <c r="BJ1029" s="1848"/>
      <c r="BK1029" s="1848"/>
      <c r="BL1029" s="1848"/>
      <c r="BM1029" s="1848"/>
      <c r="BN1029" s="1848"/>
      <c r="BO1029" s="1848"/>
      <c r="BP1029" s="1848"/>
      <c r="BQ1029" s="1848"/>
      <c r="BR1029" s="1848"/>
      <c r="BS1029" s="1848"/>
      <c r="BT1029" s="1848"/>
      <c r="BU1029" s="1848"/>
      <c r="BV1029" s="1848"/>
      <c r="BW1029" s="1848"/>
      <c r="BX1029" s="1848"/>
      <c r="BY1029" s="1848"/>
      <c r="BZ1029" s="1848"/>
      <c r="CA1029" s="1848"/>
      <c r="CB1029" s="1848"/>
      <c r="CC1029" s="1848"/>
      <c r="CD1029" s="1848"/>
      <c r="CE1029" s="1848"/>
      <c r="CF1029" s="1848"/>
      <c r="CG1029" s="1848"/>
      <c r="CH1029" s="1848"/>
      <c r="CJ1029" s="1848"/>
      <c r="CK1029" s="1848"/>
      <c r="CL1029" s="1848"/>
      <c r="CM1029" s="1848"/>
      <c r="CN1029" s="1848"/>
      <c r="CO1029" s="1848"/>
      <c r="CP1029" s="1848"/>
      <c r="CQ1029" s="1848"/>
    </row>
    <row r="1030" spans="4:95">
      <c r="D1030" s="1"/>
      <c r="E1030" s="1"/>
      <c r="F1030" s="1848"/>
      <c r="G1030" s="1848"/>
      <c r="H1030" s="1848"/>
      <c r="I1030" s="1848"/>
      <c r="J1030" s="1848"/>
      <c r="K1030" s="1848"/>
      <c r="L1030" s="1848"/>
      <c r="M1030" s="1848"/>
      <c r="N1030" s="1848"/>
      <c r="O1030" s="1848"/>
      <c r="P1030" s="1848"/>
      <c r="Q1030" s="1848"/>
      <c r="R1030" s="1848"/>
      <c r="S1030" s="1848"/>
      <c r="T1030" s="1848"/>
      <c r="U1030" s="1848"/>
      <c r="V1030" s="1848"/>
      <c r="W1030" s="1848"/>
      <c r="X1030" s="1848"/>
      <c r="Y1030" s="1848"/>
      <c r="Z1030" s="1848"/>
      <c r="AA1030" s="1848"/>
      <c r="AB1030" s="1848"/>
      <c r="AC1030" s="1848"/>
      <c r="AD1030" s="1848"/>
      <c r="AE1030" s="1848"/>
      <c r="AF1030" s="1848"/>
      <c r="AG1030" s="1848"/>
      <c r="AH1030" s="1848"/>
      <c r="AI1030" s="1848"/>
      <c r="AJ1030" s="1848"/>
      <c r="AK1030" s="1848"/>
      <c r="AL1030" s="1848"/>
      <c r="AM1030" s="1848"/>
      <c r="AN1030" s="1848"/>
      <c r="AO1030" s="1848"/>
      <c r="AP1030" s="1848"/>
      <c r="AQ1030" s="1848"/>
      <c r="AR1030" s="1848"/>
      <c r="AS1030" s="1848"/>
      <c r="AT1030" s="1848"/>
      <c r="AU1030" s="1848"/>
      <c r="AV1030" s="1848"/>
      <c r="AW1030" s="1848"/>
      <c r="AX1030" s="1848"/>
      <c r="AY1030" s="1848"/>
      <c r="AZ1030" s="1848"/>
      <c r="BA1030" s="1848"/>
      <c r="BB1030" s="1848"/>
      <c r="BC1030" s="1848"/>
      <c r="BD1030" s="1848"/>
      <c r="BE1030" s="1848"/>
      <c r="BF1030" s="1848"/>
      <c r="BG1030" s="1848"/>
      <c r="BH1030" s="1848"/>
      <c r="BI1030" s="1848"/>
      <c r="BJ1030" s="1848"/>
      <c r="BK1030" s="1848"/>
      <c r="BL1030" s="1848"/>
      <c r="BM1030" s="1848"/>
      <c r="BN1030" s="1848"/>
      <c r="BO1030" s="1848"/>
      <c r="BP1030" s="1848"/>
      <c r="BQ1030" s="1848"/>
      <c r="BR1030" s="1848"/>
      <c r="BS1030" s="1848"/>
      <c r="BT1030" s="1848"/>
      <c r="BU1030" s="1848"/>
      <c r="BV1030" s="1848"/>
      <c r="BW1030" s="1848"/>
      <c r="BX1030" s="1848"/>
      <c r="BY1030" s="1848"/>
      <c r="BZ1030" s="1848"/>
      <c r="CA1030" s="1848"/>
      <c r="CB1030" s="1848"/>
      <c r="CC1030" s="1848"/>
      <c r="CD1030" s="1848"/>
      <c r="CE1030" s="1848"/>
      <c r="CF1030" s="1848"/>
      <c r="CG1030" s="1848"/>
      <c r="CH1030" s="1848"/>
      <c r="CJ1030" s="1848"/>
      <c r="CK1030" s="1848"/>
      <c r="CL1030" s="1848"/>
      <c r="CM1030" s="1848"/>
      <c r="CN1030" s="1848"/>
      <c r="CO1030" s="1848"/>
      <c r="CP1030" s="1848"/>
      <c r="CQ1030" s="1848"/>
    </row>
    <row r="1031" spans="4:95">
      <c r="D1031" s="1"/>
      <c r="E1031" s="1"/>
      <c r="F1031" s="1848"/>
      <c r="G1031" s="1848"/>
      <c r="H1031" s="1848"/>
      <c r="I1031" s="1848"/>
      <c r="J1031" s="1848"/>
      <c r="K1031" s="1848"/>
      <c r="L1031" s="1848"/>
      <c r="M1031" s="1848"/>
      <c r="N1031" s="1848"/>
      <c r="O1031" s="1848"/>
      <c r="P1031" s="1848"/>
      <c r="Q1031" s="1848"/>
      <c r="R1031" s="1848"/>
      <c r="S1031" s="1848"/>
      <c r="T1031" s="1848"/>
      <c r="U1031" s="1848"/>
      <c r="V1031" s="1848"/>
      <c r="W1031" s="1848"/>
      <c r="X1031" s="1848"/>
      <c r="Y1031" s="1848"/>
      <c r="Z1031" s="1848"/>
      <c r="AA1031" s="1848"/>
      <c r="AB1031" s="1848"/>
      <c r="AC1031" s="1848"/>
      <c r="AD1031" s="1848"/>
      <c r="AE1031" s="1848"/>
      <c r="AF1031" s="1848"/>
      <c r="AG1031" s="1848"/>
      <c r="AH1031" s="1848"/>
      <c r="AI1031" s="1848"/>
      <c r="AJ1031" s="1848"/>
      <c r="AK1031" s="1848"/>
      <c r="AL1031" s="1848"/>
      <c r="AM1031" s="1848"/>
      <c r="AN1031" s="1848"/>
      <c r="AO1031" s="1848"/>
      <c r="AP1031" s="1848"/>
      <c r="AQ1031" s="1848"/>
      <c r="AR1031" s="1848"/>
      <c r="AS1031" s="1848"/>
      <c r="AT1031" s="1848"/>
      <c r="AU1031" s="1848"/>
      <c r="AV1031" s="1848"/>
      <c r="AW1031" s="1848"/>
      <c r="AX1031" s="1848"/>
      <c r="AY1031" s="1848"/>
      <c r="AZ1031" s="1848"/>
      <c r="BA1031" s="1848"/>
      <c r="BB1031" s="1848"/>
      <c r="BC1031" s="1848"/>
      <c r="BD1031" s="1848"/>
      <c r="BE1031" s="1848"/>
      <c r="BF1031" s="1848"/>
      <c r="BG1031" s="1848"/>
      <c r="BH1031" s="1848"/>
      <c r="BI1031" s="1848"/>
      <c r="BJ1031" s="1848"/>
      <c r="BK1031" s="1848"/>
      <c r="BL1031" s="1848"/>
      <c r="BM1031" s="1848"/>
      <c r="BN1031" s="1848"/>
      <c r="BO1031" s="1848"/>
      <c r="BP1031" s="1848"/>
      <c r="BQ1031" s="1848"/>
      <c r="BR1031" s="1848"/>
      <c r="BS1031" s="1848"/>
      <c r="BT1031" s="1848"/>
      <c r="BU1031" s="1848"/>
      <c r="BV1031" s="1848"/>
      <c r="BW1031" s="1848"/>
      <c r="BX1031" s="1848"/>
      <c r="BY1031" s="1848"/>
      <c r="BZ1031" s="1848"/>
      <c r="CA1031" s="1848"/>
      <c r="CB1031" s="1848"/>
      <c r="CC1031" s="1848"/>
      <c r="CD1031" s="1848"/>
      <c r="CE1031" s="1848"/>
      <c r="CF1031" s="1848"/>
      <c r="CG1031" s="1848"/>
      <c r="CH1031" s="1848"/>
      <c r="CJ1031" s="1848"/>
      <c r="CK1031" s="1848"/>
      <c r="CL1031" s="1848"/>
      <c r="CM1031" s="1848"/>
      <c r="CN1031" s="1848"/>
      <c r="CO1031" s="1848"/>
      <c r="CP1031" s="1848"/>
      <c r="CQ1031" s="1848"/>
    </row>
    <row r="1032" spans="4:95">
      <c r="D1032" s="1"/>
      <c r="E1032" s="1"/>
      <c r="F1032" s="1848"/>
      <c r="G1032" s="1848"/>
      <c r="H1032" s="1848"/>
      <c r="I1032" s="1848"/>
      <c r="J1032" s="1848"/>
      <c r="K1032" s="1848"/>
      <c r="L1032" s="1848"/>
      <c r="M1032" s="1848"/>
      <c r="N1032" s="1848"/>
      <c r="O1032" s="1848"/>
      <c r="P1032" s="1848"/>
      <c r="Q1032" s="1848"/>
      <c r="R1032" s="1848"/>
      <c r="S1032" s="1848"/>
      <c r="T1032" s="1848"/>
      <c r="U1032" s="1848"/>
      <c r="V1032" s="1848"/>
      <c r="W1032" s="1848"/>
      <c r="X1032" s="1848"/>
      <c r="Y1032" s="1848"/>
      <c r="Z1032" s="1848"/>
      <c r="AA1032" s="1848"/>
      <c r="AB1032" s="1848"/>
      <c r="AC1032" s="1848"/>
      <c r="AD1032" s="1848"/>
      <c r="AE1032" s="1848"/>
      <c r="AF1032" s="1848"/>
      <c r="AG1032" s="1848"/>
      <c r="AH1032" s="1848"/>
      <c r="AI1032" s="1848"/>
      <c r="AJ1032" s="1848"/>
      <c r="AK1032" s="1848"/>
      <c r="AL1032" s="1848"/>
      <c r="AM1032" s="1848"/>
      <c r="AN1032" s="1848"/>
      <c r="AO1032" s="1848"/>
      <c r="AP1032" s="1848"/>
      <c r="AQ1032" s="1848"/>
      <c r="AR1032" s="1848"/>
      <c r="AS1032" s="1848"/>
      <c r="AT1032" s="1848"/>
      <c r="AU1032" s="1848"/>
      <c r="AV1032" s="1848"/>
      <c r="AW1032" s="1848"/>
      <c r="AX1032" s="1848"/>
      <c r="AY1032" s="1848"/>
      <c r="AZ1032" s="1848"/>
      <c r="BA1032" s="1848"/>
      <c r="BB1032" s="1848"/>
      <c r="BC1032" s="1848"/>
      <c r="BD1032" s="1848"/>
      <c r="BE1032" s="1848"/>
      <c r="BF1032" s="1848"/>
      <c r="BG1032" s="1848"/>
      <c r="BH1032" s="1848"/>
      <c r="BI1032" s="1848"/>
      <c r="BJ1032" s="1848"/>
      <c r="BK1032" s="1848"/>
      <c r="BL1032" s="1848"/>
      <c r="BM1032" s="1848"/>
      <c r="BN1032" s="1848"/>
      <c r="BO1032" s="1848"/>
      <c r="BP1032" s="1848"/>
      <c r="BQ1032" s="1848"/>
      <c r="BR1032" s="1848"/>
      <c r="BS1032" s="1848"/>
      <c r="BT1032" s="1848"/>
      <c r="BU1032" s="1848"/>
      <c r="BV1032" s="1848"/>
      <c r="BW1032" s="1848"/>
      <c r="BX1032" s="1848"/>
      <c r="BY1032" s="1848"/>
      <c r="BZ1032" s="1848"/>
      <c r="CA1032" s="1848"/>
      <c r="CB1032" s="1848"/>
      <c r="CC1032" s="1848"/>
      <c r="CD1032" s="1848"/>
      <c r="CE1032" s="1848"/>
      <c r="CF1032" s="1848"/>
      <c r="CG1032" s="1848"/>
      <c r="CH1032" s="1848"/>
      <c r="CJ1032" s="1848"/>
      <c r="CK1032" s="1848"/>
      <c r="CL1032" s="1848"/>
      <c r="CM1032" s="1848"/>
      <c r="CN1032" s="1848"/>
      <c r="CO1032" s="1848"/>
      <c r="CP1032" s="1848"/>
      <c r="CQ1032" s="1848"/>
    </row>
    <row r="1033" spans="4:95">
      <c r="D1033" s="1"/>
      <c r="E1033" s="1"/>
      <c r="F1033" s="1848"/>
      <c r="G1033" s="1848"/>
      <c r="H1033" s="1848"/>
      <c r="I1033" s="1848"/>
      <c r="J1033" s="1848"/>
      <c r="K1033" s="1848"/>
      <c r="L1033" s="1848"/>
      <c r="M1033" s="1848"/>
      <c r="N1033" s="1848"/>
      <c r="O1033" s="1848"/>
      <c r="P1033" s="1848"/>
      <c r="Q1033" s="1848"/>
      <c r="R1033" s="1848"/>
      <c r="S1033" s="1848"/>
      <c r="T1033" s="1848"/>
      <c r="U1033" s="1848"/>
      <c r="V1033" s="1848"/>
      <c r="W1033" s="1848"/>
      <c r="X1033" s="1848"/>
      <c r="Y1033" s="1848"/>
      <c r="Z1033" s="1848"/>
      <c r="AA1033" s="1848"/>
      <c r="AB1033" s="1848"/>
      <c r="AC1033" s="1848"/>
      <c r="AD1033" s="1848"/>
      <c r="AE1033" s="1848"/>
      <c r="AF1033" s="1848"/>
      <c r="AG1033" s="1848"/>
      <c r="AH1033" s="1848"/>
      <c r="AI1033" s="1848"/>
      <c r="AJ1033" s="1848"/>
      <c r="AK1033" s="1848"/>
      <c r="AL1033" s="1848"/>
      <c r="AM1033" s="1848"/>
      <c r="AN1033" s="1848"/>
      <c r="AO1033" s="1848"/>
      <c r="AP1033" s="1848"/>
      <c r="AQ1033" s="1848"/>
      <c r="AR1033" s="1848"/>
      <c r="AS1033" s="1848"/>
      <c r="AT1033" s="1848"/>
      <c r="AU1033" s="1848"/>
      <c r="AV1033" s="1848"/>
      <c r="AW1033" s="1848"/>
      <c r="AX1033" s="1848"/>
      <c r="AY1033" s="1848"/>
      <c r="AZ1033" s="1848"/>
      <c r="BA1033" s="1848"/>
      <c r="BB1033" s="1848"/>
      <c r="BC1033" s="1848"/>
      <c r="BD1033" s="1848"/>
      <c r="BE1033" s="1848"/>
      <c r="BF1033" s="1848"/>
      <c r="BG1033" s="1848"/>
      <c r="BH1033" s="1848"/>
      <c r="BI1033" s="1848"/>
      <c r="BJ1033" s="1848"/>
      <c r="BK1033" s="1848"/>
      <c r="BL1033" s="1848"/>
      <c r="BM1033" s="1848"/>
      <c r="BN1033" s="1848"/>
      <c r="BO1033" s="1848"/>
      <c r="BP1033" s="1848"/>
      <c r="BQ1033" s="1848"/>
      <c r="BR1033" s="1848"/>
      <c r="BS1033" s="1848"/>
      <c r="BT1033" s="1848"/>
      <c r="BU1033" s="1848"/>
      <c r="BV1033" s="1848"/>
      <c r="BW1033" s="1848"/>
      <c r="BX1033" s="1848"/>
      <c r="BY1033" s="1848"/>
      <c r="BZ1033" s="1848"/>
      <c r="CA1033" s="1848"/>
      <c r="CB1033" s="1848"/>
      <c r="CC1033" s="1848"/>
      <c r="CD1033" s="1848"/>
      <c r="CE1033" s="1848"/>
      <c r="CF1033" s="1848"/>
      <c r="CG1033" s="1848"/>
      <c r="CH1033" s="1848"/>
      <c r="CJ1033" s="1848"/>
      <c r="CK1033" s="1848"/>
      <c r="CL1033" s="1848"/>
      <c r="CM1033" s="1848"/>
      <c r="CN1033" s="1848"/>
      <c r="CO1033" s="1848"/>
      <c r="CP1033" s="1848"/>
      <c r="CQ1033" s="1848"/>
    </row>
    <row r="1034" spans="4:95">
      <c r="D1034" s="1"/>
      <c r="E1034" s="1"/>
      <c r="F1034" s="1848"/>
      <c r="G1034" s="1848"/>
      <c r="H1034" s="1848"/>
      <c r="I1034" s="1848"/>
      <c r="J1034" s="1848"/>
      <c r="K1034" s="1848"/>
      <c r="L1034" s="1848"/>
      <c r="M1034" s="1848"/>
      <c r="N1034" s="1848"/>
      <c r="O1034" s="1848"/>
      <c r="P1034" s="1848"/>
      <c r="Q1034" s="1848"/>
      <c r="R1034" s="1848"/>
      <c r="S1034" s="1848"/>
      <c r="T1034" s="1848"/>
      <c r="U1034" s="1848"/>
      <c r="V1034" s="1848"/>
      <c r="W1034" s="1848"/>
      <c r="X1034" s="1848"/>
      <c r="Y1034" s="1848"/>
      <c r="Z1034" s="1848"/>
      <c r="AA1034" s="1848"/>
      <c r="AB1034" s="1848"/>
      <c r="AC1034" s="1848"/>
      <c r="AD1034" s="1848"/>
      <c r="AE1034" s="1848"/>
      <c r="AF1034" s="1848"/>
      <c r="AG1034" s="1848"/>
      <c r="AH1034" s="1848"/>
      <c r="AI1034" s="1848"/>
      <c r="AJ1034" s="1848"/>
      <c r="AK1034" s="1848"/>
      <c r="AL1034" s="1848"/>
      <c r="AM1034" s="1848"/>
      <c r="AN1034" s="1848"/>
      <c r="AO1034" s="1848"/>
      <c r="AP1034" s="1848"/>
      <c r="AQ1034" s="1848"/>
      <c r="AR1034" s="1848"/>
      <c r="AS1034" s="1848"/>
      <c r="AT1034" s="1848"/>
      <c r="AU1034" s="1848"/>
      <c r="AV1034" s="1848"/>
      <c r="AW1034" s="1848"/>
      <c r="AX1034" s="1848"/>
      <c r="AY1034" s="1848"/>
      <c r="AZ1034" s="1848"/>
      <c r="BA1034" s="1848"/>
      <c r="BB1034" s="1848"/>
      <c r="BC1034" s="1848"/>
      <c r="BD1034" s="1848"/>
      <c r="BE1034" s="1848"/>
      <c r="BF1034" s="1848"/>
      <c r="BG1034" s="1848"/>
      <c r="BH1034" s="1848"/>
      <c r="BI1034" s="1848"/>
      <c r="BJ1034" s="1848"/>
      <c r="BK1034" s="1848"/>
      <c r="BL1034" s="1848"/>
      <c r="BM1034" s="1848"/>
      <c r="BN1034" s="1848"/>
      <c r="BO1034" s="1848"/>
      <c r="BP1034" s="1848"/>
      <c r="BQ1034" s="1848"/>
      <c r="BR1034" s="1848"/>
      <c r="BS1034" s="1848"/>
      <c r="BT1034" s="1848"/>
      <c r="BU1034" s="1848"/>
      <c r="BV1034" s="1848"/>
      <c r="BW1034" s="1848"/>
      <c r="BX1034" s="1848"/>
      <c r="BY1034" s="1848"/>
      <c r="BZ1034" s="1848"/>
      <c r="CA1034" s="1848"/>
      <c r="CB1034" s="1848"/>
      <c r="CC1034" s="1848"/>
      <c r="CD1034" s="1848"/>
      <c r="CE1034" s="1848"/>
      <c r="CF1034" s="1848"/>
      <c r="CG1034" s="1848"/>
      <c r="CH1034" s="1848"/>
      <c r="CJ1034" s="1848"/>
      <c r="CK1034" s="1848"/>
      <c r="CL1034" s="1848"/>
      <c r="CM1034" s="1848"/>
      <c r="CN1034" s="1848"/>
      <c r="CO1034" s="1848"/>
      <c r="CP1034" s="1848"/>
      <c r="CQ1034" s="1848"/>
    </row>
    <row r="1035" spans="4:95">
      <c r="D1035" s="1"/>
      <c r="E1035" s="1"/>
      <c r="F1035" s="1848"/>
      <c r="G1035" s="1848"/>
      <c r="H1035" s="1848"/>
      <c r="I1035" s="1848"/>
      <c r="J1035" s="1848"/>
      <c r="K1035" s="1848"/>
      <c r="L1035" s="1848"/>
      <c r="M1035" s="1848"/>
      <c r="N1035" s="1848"/>
      <c r="O1035" s="1848"/>
      <c r="P1035" s="1848"/>
      <c r="Q1035" s="1848"/>
      <c r="R1035" s="1848"/>
      <c r="S1035" s="1848"/>
      <c r="T1035" s="1848"/>
      <c r="U1035" s="1848"/>
      <c r="V1035" s="1848"/>
      <c r="W1035" s="1848"/>
      <c r="X1035" s="1848"/>
      <c r="Y1035" s="1848"/>
      <c r="Z1035" s="1848"/>
      <c r="AA1035" s="1848"/>
      <c r="AB1035" s="1848"/>
      <c r="AC1035" s="1848"/>
      <c r="AD1035" s="1848"/>
      <c r="AE1035" s="1848"/>
      <c r="AF1035" s="1848"/>
      <c r="AG1035" s="1848"/>
      <c r="AH1035" s="1848"/>
      <c r="AI1035" s="1848"/>
      <c r="AJ1035" s="1848"/>
      <c r="AK1035" s="1848"/>
      <c r="AL1035" s="1848"/>
      <c r="AM1035" s="1848"/>
      <c r="AN1035" s="1848"/>
      <c r="AO1035" s="1848"/>
      <c r="AP1035" s="1848"/>
      <c r="AQ1035" s="1848"/>
      <c r="AR1035" s="1848"/>
      <c r="AS1035" s="1848"/>
      <c r="AT1035" s="1848"/>
      <c r="AU1035" s="1848"/>
      <c r="AV1035" s="1848"/>
      <c r="AW1035" s="1848"/>
      <c r="AX1035" s="1848"/>
      <c r="AY1035" s="1848"/>
      <c r="AZ1035" s="1848"/>
      <c r="BA1035" s="1848"/>
      <c r="BB1035" s="1848"/>
      <c r="BC1035" s="1848"/>
      <c r="BD1035" s="1848"/>
      <c r="BE1035" s="1848"/>
      <c r="BF1035" s="1848"/>
      <c r="BG1035" s="1848"/>
      <c r="BH1035" s="1848"/>
      <c r="BI1035" s="1848"/>
      <c r="BJ1035" s="1848"/>
      <c r="BK1035" s="1848"/>
      <c r="BL1035" s="1848"/>
      <c r="BM1035" s="1848"/>
      <c r="BN1035" s="1848"/>
      <c r="BO1035" s="1848"/>
      <c r="BP1035" s="1848"/>
      <c r="BQ1035" s="1848"/>
      <c r="BR1035" s="1848"/>
      <c r="BS1035" s="1848"/>
      <c r="BT1035" s="1848"/>
      <c r="BU1035" s="1848"/>
      <c r="BV1035" s="1848"/>
      <c r="BW1035" s="1848"/>
      <c r="BX1035" s="1848"/>
      <c r="BY1035" s="1848"/>
      <c r="BZ1035" s="1848"/>
      <c r="CA1035" s="1848"/>
      <c r="CB1035" s="1848"/>
      <c r="CC1035" s="1848"/>
      <c r="CD1035" s="1848"/>
      <c r="CE1035" s="1848"/>
      <c r="CF1035" s="1848"/>
      <c r="CG1035" s="1848"/>
      <c r="CH1035" s="1848"/>
      <c r="CJ1035" s="1848"/>
      <c r="CK1035" s="1848"/>
      <c r="CL1035" s="1848"/>
      <c r="CM1035" s="1848"/>
      <c r="CN1035" s="1848"/>
      <c r="CO1035" s="1848"/>
      <c r="CP1035" s="1848"/>
      <c r="CQ1035" s="1848"/>
    </row>
    <row r="1036" spans="4:95">
      <c r="D1036" s="1"/>
      <c r="E1036" s="1"/>
      <c r="F1036" s="1848"/>
      <c r="G1036" s="1848"/>
      <c r="H1036" s="1848"/>
      <c r="I1036" s="1848"/>
      <c r="J1036" s="1848"/>
      <c r="K1036" s="1848"/>
      <c r="L1036" s="1848"/>
      <c r="M1036" s="1848"/>
      <c r="N1036" s="1848"/>
      <c r="O1036" s="1848"/>
      <c r="P1036" s="1848"/>
      <c r="Q1036" s="1848"/>
      <c r="R1036" s="1848"/>
      <c r="S1036" s="1848"/>
      <c r="T1036" s="1848"/>
      <c r="U1036" s="1848"/>
      <c r="V1036" s="1848"/>
      <c r="W1036" s="1848"/>
      <c r="X1036" s="1848"/>
      <c r="Y1036" s="1848"/>
      <c r="Z1036" s="1848"/>
      <c r="AA1036" s="1848"/>
      <c r="AB1036" s="1848"/>
      <c r="AC1036" s="1848"/>
      <c r="AD1036" s="1848"/>
      <c r="AE1036" s="1848"/>
      <c r="AF1036" s="1848"/>
      <c r="AG1036" s="1848"/>
      <c r="AH1036" s="1848"/>
      <c r="AI1036" s="1848"/>
      <c r="AJ1036" s="1848"/>
      <c r="AK1036" s="1848"/>
      <c r="AL1036" s="1848"/>
      <c r="AM1036" s="1848"/>
      <c r="AN1036" s="1848"/>
      <c r="AO1036" s="1848"/>
      <c r="AP1036" s="1848"/>
      <c r="AQ1036" s="1848"/>
      <c r="AR1036" s="1848"/>
      <c r="AS1036" s="1848"/>
      <c r="AT1036" s="1848"/>
      <c r="AU1036" s="1848"/>
      <c r="AV1036" s="1848"/>
      <c r="AW1036" s="1848"/>
      <c r="AX1036" s="1848"/>
      <c r="AY1036" s="1848"/>
      <c r="AZ1036" s="1848"/>
      <c r="BA1036" s="1848"/>
      <c r="BB1036" s="1848"/>
      <c r="BC1036" s="1848"/>
      <c r="BD1036" s="1848"/>
      <c r="BE1036" s="1848"/>
      <c r="BF1036" s="1848"/>
      <c r="BG1036" s="1848"/>
      <c r="BH1036" s="1848"/>
      <c r="BI1036" s="1848"/>
      <c r="BJ1036" s="1848"/>
      <c r="BK1036" s="1848"/>
      <c r="BL1036" s="1848"/>
      <c r="BM1036" s="1848"/>
      <c r="BN1036" s="1848"/>
      <c r="BO1036" s="1848"/>
      <c r="BP1036" s="1848"/>
      <c r="BQ1036" s="1848"/>
      <c r="BR1036" s="1848"/>
      <c r="BS1036" s="1848"/>
      <c r="BT1036" s="1848"/>
      <c r="BU1036" s="1848"/>
      <c r="BV1036" s="1848"/>
      <c r="BW1036" s="1848"/>
      <c r="BX1036" s="1848"/>
      <c r="BY1036" s="1848"/>
      <c r="BZ1036" s="1848"/>
      <c r="CA1036" s="1848"/>
      <c r="CB1036" s="1848"/>
      <c r="CC1036" s="1848"/>
      <c r="CD1036" s="1848"/>
      <c r="CE1036" s="1848"/>
      <c r="CF1036" s="1848"/>
      <c r="CG1036" s="1848"/>
      <c r="CH1036" s="1848"/>
      <c r="CJ1036" s="1848"/>
      <c r="CK1036" s="1848"/>
      <c r="CL1036" s="1848"/>
      <c r="CM1036" s="1848"/>
      <c r="CN1036" s="1848"/>
      <c r="CO1036" s="1848"/>
      <c r="CP1036" s="1848"/>
      <c r="CQ1036" s="1848"/>
    </row>
    <row r="1037" spans="4:95">
      <c r="D1037" s="1"/>
      <c r="E1037" s="1"/>
      <c r="F1037" s="1848"/>
      <c r="G1037" s="1848"/>
      <c r="H1037" s="1848"/>
      <c r="I1037" s="1848"/>
      <c r="J1037" s="1848"/>
      <c r="K1037" s="1848"/>
      <c r="L1037" s="1848"/>
      <c r="M1037" s="1848"/>
      <c r="N1037" s="1848"/>
      <c r="O1037" s="1848"/>
      <c r="P1037" s="1848"/>
      <c r="Q1037" s="1848"/>
      <c r="R1037" s="1848"/>
      <c r="S1037" s="1848"/>
      <c r="T1037" s="1848"/>
      <c r="U1037" s="1848"/>
      <c r="V1037" s="1848"/>
      <c r="W1037" s="1848"/>
      <c r="X1037" s="1848"/>
      <c r="Y1037" s="1848"/>
      <c r="Z1037" s="1848"/>
      <c r="AA1037" s="1848"/>
      <c r="AB1037" s="1848"/>
      <c r="AC1037" s="1848"/>
      <c r="AD1037" s="1848"/>
      <c r="AE1037" s="1848"/>
      <c r="AF1037" s="1848"/>
      <c r="AG1037" s="1848"/>
      <c r="AH1037" s="1848"/>
      <c r="AI1037" s="1848"/>
      <c r="AJ1037" s="1848"/>
      <c r="AK1037" s="1848"/>
      <c r="AL1037" s="1848"/>
      <c r="AM1037" s="1848"/>
      <c r="AN1037" s="1848"/>
      <c r="AO1037" s="1848"/>
      <c r="AP1037" s="1848"/>
      <c r="AQ1037" s="1848"/>
      <c r="AR1037" s="1848"/>
      <c r="AS1037" s="1848"/>
      <c r="AT1037" s="1848"/>
      <c r="AU1037" s="1848"/>
      <c r="AV1037" s="1848"/>
      <c r="AW1037" s="1848"/>
      <c r="AX1037" s="1848"/>
      <c r="AY1037" s="1848"/>
      <c r="AZ1037" s="1848"/>
      <c r="BA1037" s="1848"/>
      <c r="BB1037" s="1848"/>
      <c r="BC1037" s="1848"/>
      <c r="BD1037" s="1848"/>
      <c r="BE1037" s="1848"/>
      <c r="BF1037" s="1848"/>
      <c r="BG1037" s="1848"/>
      <c r="BH1037" s="1848"/>
      <c r="BI1037" s="1848"/>
      <c r="BJ1037" s="1848"/>
      <c r="BK1037" s="1848"/>
      <c r="BL1037" s="1848"/>
      <c r="BM1037" s="1848"/>
      <c r="BN1037" s="1848"/>
      <c r="BO1037" s="1848"/>
      <c r="BP1037" s="1848"/>
      <c r="BQ1037" s="1848"/>
      <c r="BR1037" s="1848"/>
      <c r="BS1037" s="1848"/>
      <c r="BT1037" s="1848"/>
      <c r="BU1037" s="1848"/>
      <c r="BV1037" s="1848"/>
      <c r="BW1037" s="1848"/>
      <c r="BX1037" s="1848"/>
      <c r="BY1037" s="1848"/>
      <c r="BZ1037" s="1848"/>
      <c r="CA1037" s="1848"/>
      <c r="CB1037" s="1848"/>
      <c r="CC1037" s="1848"/>
      <c r="CD1037" s="1848"/>
      <c r="CE1037" s="1848"/>
      <c r="CF1037" s="1848"/>
      <c r="CG1037" s="1848"/>
      <c r="CH1037" s="1848"/>
      <c r="CJ1037" s="1848"/>
      <c r="CK1037" s="1848"/>
      <c r="CL1037" s="1848"/>
      <c r="CM1037" s="1848"/>
      <c r="CN1037" s="1848"/>
      <c r="CO1037" s="1848"/>
      <c r="CP1037" s="1848"/>
      <c r="CQ1037" s="1848"/>
    </row>
    <row r="1038" spans="4:95">
      <c r="D1038" s="1"/>
      <c r="E1038" s="1"/>
      <c r="F1038" s="1848"/>
      <c r="G1038" s="1848"/>
      <c r="H1038" s="1848"/>
      <c r="I1038" s="1848"/>
      <c r="J1038" s="1848"/>
      <c r="K1038" s="1848"/>
      <c r="L1038" s="1848"/>
      <c r="M1038" s="1848"/>
      <c r="N1038" s="1848"/>
      <c r="O1038" s="1848"/>
      <c r="P1038" s="1848"/>
      <c r="Q1038" s="1848"/>
      <c r="R1038" s="1848"/>
      <c r="S1038" s="1848"/>
      <c r="T1038" s="1848"/>
      <c r="U1038" s="1848"/>
      <c r="V1038" s="1848"/>
      <c r="W1038" s="1848"/>
      <c r="X1038" s="1848"/>
      <c r="Y1038" s="1848"/>
      <c r="Z1038" s="1848"/>
      <c r="AA1038" s="1848"/>
      <c r="AB1038" s="1848"/>
      <c r="AC1038" s="1848"/>
      <c r="AD1038" s="1848"/>
      <c r="AE1038" s="1848"/>
      <c r="AF1038" s="1848"/>
      <c r="AG1038" s="1848"/>
      <c r="AH1038" s="1848"/>
      <c r="AI1038" s="1848"/>
      <c r="AJ1038" s="1848"/>
      <c r="AK1038" s="1848"/>
      <c r="AL1038" s="1848"/>
      <c r="AM1038" s="1848"/>
      <c r="AN1038" s="1848"/>
      <c r="AO1038" s="1848"/>
      <c r="AP1038" s="1848"/>
      <c r="AQ1038" s="1848"/>
      <c r="AR1038" s="1848"/>
      <c r="AS1038" s="1848"/>
      <c r="AT1038" s="1848"/>
      <c r="AU1038" s="1848"/>
      <c r="AV1038" s="1848"/>
      <c r="AW1038" s="1848"/>
      <c r="AX1038" s="1848"/>
      <c r="AY1038" s="1848"/>
      <c r="AZ1038" s="1848"/>
      <c r="BA1038" s="1848"/>
      <c r="BB1038" s="1848"/>
      <c r="BC1038" s="1848"/>
      <c r="BD1038" s="1848"/>
      <c r="BE1038" s="1848"/>
      <c r="BF1038" s="1848"/>
      <c r="BG1038" s="1848"/>
      <c r="BH1038" s="1848"/>
      <c r="BI1038" s="1848"/>
      <c r="BJ1038" s="1848"/>
      <c r="BK1038" s="1848"/>
      <c r="BL1038" s="1848"/>
      <c r="BM1038" s="1848"/>
      <c r="BN1038" s="1848"/>
      <c r="BO1038" s="1848"/>
      <c r="BP1038" s="1848"/>
      <c r="BQ1038" s="1848"/>
      <c r="BR1038" s="1848"/>
      <c r="BS1038" s="1848"/>
      <c r="BT1038" s="1848"/>
      <c r="BU1038" s="1848"/>
      <c r="BV1038" s="1848"/>
      <c r="BW1038" s="1848"/>
      <c r="BX1038" s="1848"/>
      <c r="BY1038" s="1848"/>
      <c r="BZ1038" s="1848"/>
      <c r="CA1038" s="1848"/>
      <c r="CB1038" s="1848"/>
      <c r="CC1038" s="1848"/>
      <c r="CD1038" s="1848"/>
      <c r="CE1038" s="1848"/>
      <c r="CF1038" s="1848"/>
      <c r="CG1038" s="1848"/>
      <c r="CH1038" s="1848"/>
      <c r="CJ1038" s="1848"/>
      <c r="CK1038" s="1848"/>
      <c r="CL1038" s="1848"/>
      <c r="CM1038" s="1848"/>
      <c r="CN1038" s="1848"/>
      <c r="CO1038" s="1848"/>
      <c r="CP1038" s="1848"/>
      <c r="CQ1038" s="1848"/>
    </row>
    <row r="1039" spans="4:95">
      <c r="D1039" s="1"/>
      <c r="E1039" s="1"/>
      <c r="F1039" s="1848"/>
      <c r="G1039" s="1848"/>
      <c r="H1039" s="1848"/>
      <c r="I1039" s="1848"/>
      <c r="J1039" s="1848"/>
      <c r="K1039" s="1848"/>
      <c r="L1039" s="1848"/>
      <c r="M1039" s="1848"/>
      <c r="N1039" s="1848"/>
      <c r="O1039" s="1848"/>
      <c r="P1039" s="1848"/>
      <c r="Q1039" s="1848"/>
      <c r="R1039" s="1848"/>
      <c r="S1039" s="1848"/>
      <c r="T1039" s="1848"/>
      <c r="U1039" s="1848"/>
      <c r="V1039" s="1848"/>
      <c r="W1039" s="1848"/>
      <c r="X1039" s="1848"/>
      <c r="Y1039" s="1848"/>
      <c r="Z1039" s="1848"/>
      <c r="AA1039" s="1848"/>
      <c r="AB1039" s="1848"/>
      <c r="AC1039" s="1848"/>
      <c r="AD1039" s="1848"/>
      <c r="AE1039" s="1848"/>
      <c r="AF1039" s="1848"/>
      <c r="AG1039" s="1848"/>
      <c r="AH1039" s="1848"/>
      <c r="AI1039" s="1848"/>
      <c r="AJ1039" s="1848"/>
      <c r="AK1039" s="1848"/>
      <c r="AL1039" s="1848"/>
      <c r="AM1039" s="1848"/>
      <c r="AN1039" s="1848"/>
      <c r="AO1039" s="1848"/>
      <c r="AP1039" s="1848"/>
      <c r="AQ1039" s="1848"/>
      <c r="AR1039" s="1848"/>
      <c r="AS1039" s="1848"/>
      <c r="AT1039" s="1848"/>
      <c r="AU1039" s="1848"/>
      <c r="AV1039" s="1848"/>
      <c r="AW1039" s="1848"/>
      <c r="AX1039" s="1848"/>
      <c r="AY1039" s="1848"/>
      <c r="AZ1039" s="1848"/>
      <c r="BA1039" s="1848"/>
      <c r="BB1039" s="1848"/>
      <c r="BC1039" s="1848"/>
      <c r="BD1039" s="1848"/>
      <c r="BE1039" s="1848"/>
      <c r="BF1039" s="1848"/>
      <c r="BG1039" s="1848"/>
      <c r="BH1039" s="1848"/>
      <c r="BI1039" s="1848"/>
      <c r="BJ1039" s="1848"/>
      <c r="BK1039" s="1848"/>
      <c r="BL1039" s="1848"/>
      <c r="BM1039" s="1848"/>
      <c r="BN1039" s="1848"/>
      <c r="BO1039" s="1848"/>
      <c r="BP1039" s="1848"/>
      <c r="BQ1039" s="1848"/>
      <c r="BR1039" s="1848"/>
      <c r="BS1039" s="1848"/>
      <c r="BT1039" s="1848"/>
      <c r="BU1039" s="1848"/>
      <c r="BV1039" s="1848"/>
      <c r="BW1039" s="1848"/>
      <c r="BX1039" s="1848"/>
      <c r="BY1039" s="1848"/>
      <c r="BZ1039" s="1848"/>
      <c r="CA1039" s="1848"/>
      <c r="CB1039" s="1848"/>
      <c r="CC1039" s="1848"/>
      <c r="CD1039" s="1848"/>
      <c r="CE1039" s="1848"/>
      <c r="CF1039" s="1848"/>
      <c r="CG1039" s="1848"/>
      <c r="CH1039" s="1848"/>
      <c r="CJ1039" s="1848"/>
      <c r="CK1039" s="1848"/>
      <c r="CL1039" s="1848"/>
      <c r="CM1039" s="1848"/>
      <c r="CN1039" s="1848"/>
      <c r="CO1039" s="1848"/>
      <c r="CP1039" s="1848"/>
      <c r="CQ1039" s="1848"/>
    </row>
    <row r="1040" spans="4:95">
      <c r="D1040" s="1"/>
      <c r="E1040" s="1"/>
      <c r="F1040" s="1848"/>
      <c r="G1040" s="1848"/>
      <c r="H1040" s="1848"/>
      <c r="I1040" s="1848"/>
      <c r="J1040" s="1848"/>
      <c r="K1040" s="1848"/>
      <c r="L1040" s="1848"/>
      <c r="M1040" s="1848"/>
      <c r="N1040" s="1848"/>
      <c r="O1040" s="1848"/>
      <c r="P1040" s="1848"/>
      <c r="Q1040" s="1848"/>
      <c r="R1040" s="1848"/>
      <c r="S1040" s="1848"/>
      <c r="T1040" s="1848"/>
      <c r="U1040" s="1848"/>
      <c r="V1040" s="1848"/>
      <c r="W1040" s="1848"/>
      <c r="X1040" s="1848"/>
      <c r="Y1040" s="1848"/>
      <c r="Z1040" s="1848"/>
      <c r="AA1040" s="1848"/>
      <c r="AB1040" s="1848"/>
      <c r="AC1040" s="1848"/>
      <c r="AD1040" s="1848"/>
      <c r="AE1040" s="1848"/>
      <c r="AF1040" s="1848"/>
      <c r="AG1040" s="1848"/>
      <c r="AH1040" s="1848"/>
      <c r="AI1040" s="1848"/>
      <c r="AJ1040" s="1848"/>
      <c r="AK1040" s="1848"/>
      <c r="AL1040" s="1848"/>
      <c r="AM1040" s="1848"/>
      <c r="AN1040" s="1848"/>
      <c r="AO1040" s="1848"/>
      <c r="AP1040" s="1848"/>
      <c r="AQ1040" s="1848"/>
      <c r="AR1040" s="1848"/>
      <c r="AS1040" s="1848"/>
      <c r="AT1040" s="1848"/>
      <c r="AU1040" s="1848"/>
      <c r="AV1040" s="1848"/>
      <c r="AW1040" s="1848"/>
      <c r="AX1040" s="1848"/>
      <c r="AY1040" s="1848"/>
      <c r="AZ1040" s="1848"/>
      <c r="BA1040" s="1848"/>
      <c r="BB1040" s="1848"/>
      <c r="BC1040" s="1848"/>
      <c r="BD1040" s="1848"/>
      <c r="BE1040" s="1848"/>
      <c r="BF1040" s="1848"/>
      <c r="BG1040" s="1848"/>
      <c r="BH1040" s="1848"/>
      <c r="BI1040" s="1848"/>
      <c r="BJ1040" s="1848"/>
      <c r="BK1040" s="1848"/>
      <c r="BL1040" s="1848"/>
      <c r="BM1040" s="1848"/>
      <c r="BN1040" s="1848"/>
      <c r="BO1040" s="1848"/>
      <c r="BP1040" s="1848"/>
      <c r="BQ1040" s="1848"/>
      <c r="BR1040" s="1848"/>
      <c r="BS1040" s="1848"/>
      <c r="BT1040" s="1848"/>
      <c r="BU1040" s="1848"/>
      <c r="BV1040" s="1848"/>
      <c r="BW1040" s="1848"/>
      <c r="BX1040" s="1848"/>
      <c r="BY1040" s="1848"/>
      <c r="BZ1040" s="1848"/>
      <c r="CA1040" s="1848"/>
      <c r="CB1040" s="1848"/>
      <c r="CC1040" s="1848"/>
      <c r="CD1040" s="1848"/>
      <c r="CE1040" s="1848"/>
      <c r="CF1040" s="1848"/>
      <c r="CG1040" s="1848"/>
      <c r="CH1040" s="1848"/>
      <c r="CJ1040" s="1848"/>
      <c r="CK1040" s="1848"/>
      <c r="CL1040" s="1848"/>
      <c r="CM1040" s="1848"/>
      <c r="CN1040" s="1848"/>
      <c r="CO1040" s="1848"/>
      <c r="CP1040" s="1848"/>
      <c r="CQ1040" s="1848"/>
    </row>
    <row r="1041" spans="4:95">
      <c r="D1041" s="1"/>
      <c r="E1041" s="1"/>
      <c r="F1041" s="1848"/>
      <c r="G1041" s="1848"/>
      <c r="H1041" s="1848"/>
      <c r="I1041" s="1848"/>
      <c r="J1041" s="1848"/>
      <c r="K1041" s="1848"/>
      <c r="L1041" s="1848"/>
      <c r="M1041" s="1848"/>
      <c r="N1041" s="1848"/>
      <c r="O1041" s="1848"/>
      <c r="P1041" s="1848"/>
      <c r="Q1041" s="1848"/>
      <c r="R1041" s="1848"/>
      <c r="S1041" s="1848"/>
      <c r="T1041" s="1848"/>
      <c r="U1041" s="1848"/>
      <c r="V1041" s="1848"/>
      <c r="W1041" s="1848"/>
      <c r="X1041" s="1848"/>
      <c r="Y1041" s="1848"/>
      <c r="Z1041" s="1848"/>
      <c r="AA1041" s="1848"/>
      <c r="AB1041" s="1848"/>
      <c r="AC1041" s="1848"/>
      <c r="AD1041" s="1848"/>
      <c r="AE1041" s="1848"/>
      <c r="AF1041" s="1848"/>
      <c r="AG1041" s="1848"/>
      <c r="AH1041" s="1848"/>
      <c r="AI1041" s="1848"/>
      <c r="AJ1041" s="1848"/>
      <c r="AK1041" s="1848"/>
      <c r="AL1041" s="1848"/>
      <c r="AM1041" s="1848"/>
      <c r="AN1041" s="1848"/>
      <c r="AO1041" s="1848"/>
      <c r="AP1041" s="1848"/>
      <c r="AQ1041" s="1848"/>
      <c r="AR1041" s="1848"/>
      <c r="AS1041" s="1848"/>
      <c r="AT1041" s="1848"/>
      <c r="AU1041" s="1848"/>
      <c r="AV1041" s="1848"/>
      <c r="AW1041" s="1848"/>
      <c r="AX1041" s="1848"/>
      <c r="AY1041" s="1848"/>
      <c r="AZ1041" s="1848"/>
      <c r="BA1041" s="1848"/>
      <c r="BB1041" s="1848"/>
      <c r="BC1041" s="1848"/>
      <c r="BD1041" s="1848"/>
      <c r="BE1041" s="1848"/>
      <c r="BF1041" s="1848"/>
      <c r="BG1041" s="1848"/>
      <c r="BH1041" s="1848"/>
      <c r="BI1041" s="1848"/>
      <c r="BJ1041" s="1848"/>
      <c r="BK1041" s="1848"/>
      <c r="BL1041" s="1848"/>
      <c r="BM1041" s="1848"/>
      <c r="BN1041" s="1848"/>
      <c r="BO1041" s="1848"/>
      <c r="BP1041" s="1848"/>
      <c r="BQ1041" s="1848"/>
      <c r="BR1041" s="1848"/>
      <c r="BS1041" s="1848"/>
      <c r="BT1041" s="1848"/>
      <c r="BU1041" s="1848"/>
      <c r="BV1041" s="1848"/>
      <c r="BW1041" s="1848"/>
      <c r="BX1041" s="1848"/>
      <c r="BY1041" s="1848"/>
      <c r="BZ1041" s="1848"/>
      <c r="CA1041" s="1848"/>
      <c r="CB1041" s="1848"/>
      <c r="CC1041" s="1848"/>
      <c r="CD1041" s="1848"/>
      <c r="CE1041" s="1848"/>
      <c r="CF1041" s="1848"/>
      <c r="CG1041" s="1848"/>
      <c r="CH1041" s="1848"/>
      <c r="CJ1041" s="1848"/>
      <c r="CK1041" s="1848"/>
      <c r="CL1041" s="1848"/>
      <c r="CM1041" s="1848"/>
      <c r="CN1041" s="1848"/>
      <c r="CO1041" s="1848"/>
      <c r="CP1041" s="1848"/>
      <c r="CQ1041" s="1848"/>
    </row>
    <row r="1042" spans="4:95">
      <c r="D1042" s="1"/>
      <c r="E1042" s="1"/>
      <c r="F1042" s="1848"/>
      <c r="G1042" s="1848"/>
      <c r="H1042" s="1848"/>
      <c r="I1042" s="1848"/>
      <c r="J1042" s="1848"/>
      <c r="K1042" s="1848"/>
      <c r="L1042" s="1848"/>
      <c r="M1042" s="1848"/>
      <c r="N1042" s="1848"/>
      <c r="O1042" s="1848"/>
      <c r="P1042" s="1848"/>
      <c r="Q1042" s="1848"/>
      <c r="R1042" s="1848"/>
      <c r="S1042" s="1848"/>
      <c r="T1042" s="1848"/>
      <c r="U1042" s="1848"/>
      <c r="V1042" s="1848"/>
      <c r="W1042" s="1848"/>
      <c r="X1042" s="1848"/>
      <c r="Y1042" s="1848"/>
      <c r="Z1042" s="1848"/>
      <c r="AA1042" s="1848"/>
      <c r="AB1042" s="1848"/>
      <c r="AC1042" s="1848"/>
      <c r="AD1042" s="1848"/>
      <c r="AE1042" s="1848"/>
      <c r="AF1042" s="1848"/>
      <c r="AG1042" s="1848"/>
      <c r="AH1042" s="1848"/>
      <c r="AI1042" s="1848"/>
      <c r="AJ1042" s="1848"/>
      <c r="AK1042" s="1848"/>
      <c r="AL1042" s="1848"/>
      <c r="AM1042" s="1848"/>
      <c r="AN1042" s="1848"/>
      <c r="AO1042" s="1848"/>
      <c r="AP1042" s="1848"/>
      <c r="AQ1042" s="1848"/>
      <c r="AR1042" s="1848"/>
      <c r="AS1042" s="1848"/>
      <c r="AT1042" s="1848"/>
      <c r="AU1042" s="1848"/>
      <c r="AV1042" s="1848"/>
      <c r="AW1042" s="1848"/>
      <c r="AX1042" s="1848"/>
      <c r="AY1042" s="1848"/>
      <c r="AZ1042" s="1848"/>
      <c r="BA1042" s="1848"/>
      <c r="BB1042" s="1848"/>
      <c r="BC1042" s="1848"/>
      <c r="BD1042" s="1848"/>
      <c r="BE1042" s="1848"/>
      <c r="BF1042" s="1848"/>
      <c r="BG1042" s="1848"/>
      <c r="BH1042" s="1848"/>
      <c r="BI1042" s="1848"/>
      <c r="BJ1042" s="1848"/>
      <c r="BK1042" s="1848"/>
      <c r="BL1042" s="1848"/>
      <c r="BM1042" s="1848"/>
      <c r="BN1042" s="1848"/>
      <c r="BO1042" s="1848"/>
      <c r="BP1042" s="1848"/>
      <c r="BQ1042" s="1848"/>
      <c r="BR1042" s="1848"/>
      <c r="BS1042" s="1848"/>
      <c r="BT1042" s="1848"/>
      <c r="BU1042" s="1848"/>
      <c r="BV1042" s="1848"/>
      <c r="BW1042" s="1848"/>
      <c r="BX1042" s="1848"/>
      <c r="BY1042" s="1848"/>
      <c r="BZ1042" s="1848"/>
      <c r="CA1042" s="1848"/>
      <c r="CB1042" s="1848"/>
      <c r="CC1042" s="1848"/>
      <c r="CD1042" s="1848"/>
      <c r="CE1042" s="1848"/>
      <c r="CF1042" s="1848"/>
      <c r="CG1042" s="1848"/>
      <c r="CH1042" s="1848"/>
      <c r="CJ1042" s="1848"/>
      <c r="CK1042" s="1848"/>
      <c r="CL1042" s="1848"/>
      <c r="CM1042" s="1848"/>
      <c r="CN1042" s="1848"/>
      <c r="CO1042" s="1848"/>
      <c r="CP1042" s="1848"/>
      <c r="CQ1042" s="1848"/>
    </row>
    <row r="1043" spans="4:95">
      <c r="D1043" s="1"/>
      <c r="E1043" s="1"/>
      <c r="F1043" s="1848"/>
      <c r="G1043" s="1848"/>
      <c r="H1043" s="1848"/>
      <c r="I1043" s="1848"/>
      <c r="J1043" s="1848"/>
      <c r="K1043" s="1848"/>
      <c r="L1043" s="1848"/>
      <c r="M1043" s="1848"/>
      <c r="N1043" s="1848"/>
      <c r="O1043" s="1848"/>
      <c r="P1043" s="1848"/>
      <c r="Q1043" s="1848"/>
      <c r="R1043" s="1848"/>
      <c r="S1043" s="1848"/>
      <c r="T1043" s="1848"/>
      <c r="U1043" s="1848"/>
      <c r="V1043" s="1848"/>
      <c r="W1043" s="1848"/>
      <c r="X1043" s="1848"/>
      <c r="Y1043" s="1848"/>
      <c r="Z1043" s="1848"/>
      <c r="AA1043" s="1848"/>
      <c r="AB1043" s="1848"/>
      <c r="AC1043" s="1848"/>
      <c r="AD1043" s="1848"/>
      <c r="AE1043" s="1848"/>
      <c r="AF1043" s="1848"/>
      <c r="AG1043" s="1848"/>
      <c r="AH1043" s="1848"/>
      <c r="AI1043" s="1848"/>
      <c r="AJ1043" s="1848"/>
      <c r="AK1043" s="1848"/>
      <c r="AL1043" s="1848"/>
      <c r="AM1043" s="1848"/>
      <c r="AN1043" s="1848"/>
      <c r="AO1043" s="1848"/>
      <c r="AP1043" s="1848"/>
      <c r="AQ1043" s="1848"/>
      <c r="AR1043" s="1848"/>
      <c r="AS1043" s="1848"/>
      <c r="AT1043" s="1848"/>
      <c r="AU1043" s="1848"/>
      <c r="AV1043" s="1848"/>
      <c r="AW1043" s="1848"/>
      <c r="AX1043" s="1848"/>
      <c r="AY1043" s="1848"/>
      <c r="AZ1043" s="1848"/>
      <c r="BA1043" s="1848"/>
      <c r="BB1043" s="1848"/>
      <c r="BC1043" s="1848"/>
      <c r="BD1043" s="1848"/>
      <c r="BE1043" s="1848"/>
      <c r="BF1043" s="1848"/>
      <c r="BG1043" s="1848"/>
      <c r="BH1043" s="1848"/>
      <c r="BI1043" s="1848"/>
      <c r="BJ1043" s="1848"/>
      <c r="BK1043" s="1848"/>
      <c r="BL1043" s="1848"/>
      <c r="BM1043" s="1848"/>
      <c r="BN1043" s="1848"/>
      <c r="BO1043" s="1848"/>
      <c r="BP1043" s="1848"/>
      <c r="BQ1043" s="1848"/>
      <c r="BR1043" s="1848"/>
      <c r="BS1043" s="1848"/>
      <c r="BT1043" s="1848"/>
      <c r="BU1043" s="1848"/>
      <c r="BV1043" s="1848"/>
      <c r="BW1043" s="1848"/>
      <c r="BX1043" s="1848"/>
      <c r="BY1043" s="1848"/>
      <c r="BZ1043" s="1848"/>
      <c r="CA1043" s="1848"/>
      <c r="CB1043" s="1848"/>
      <c r="CC1043" s="1848"/>
      <c r="CD1043" s="1848"/>
      <c r="CE1043" s="1848"/>
      <c r="CF1043" s="1848"/>
      <c r="CG1043" s="1848"/>
      <c r="CH1043" s="1848"/>
      <c r="CJ1043" s="1848"/>
      <c r="CK1043" s="1848"/>
      <c r="CL1043" s="1848"/>
      <c r="CM1043" s="1848"/>
      <c r="CN1043" s="1848"/>
      <c r="CO1043" s="1848"/>
      <c r="CP1043" s="1848"/>
      <c r="CQ1043" s="1848"/>
    </row>
    <row r="1044" spans="4:95">
      <c r="D1044" s="1"/>
      <c r="E1044" s="1"/>
      <c r="F1044" s="1848"/>
      <c r="G1044" s="1848"/>
      <c r="H1044" s="1848"/>
      <c r="I1044" s="1848"/>
      <c r="J1044" s="1848"/>
      <c r="K1044" s="1848"/>
      <c r="L1044" s="1848"/>
      <c r="M1044" s="1848"/>
      <c r="N1044" s="1848"/>
      <c r="O1044" s="1848"/>
      <c r="P1044" s="1848"/>
      <c r="Q1044" s="1848"/>
      <c r="R1044" s="1848"/>
      <c r="S1044" s="1848"/>
      <c r="T1044" s="1848"/>
      <c r="U1044" s="1848"/>
      <c r="V1044" s="1848"/>
      <c r="W1044" s="1848"/>
      <c r="X1044" s="1848"/>
      <c r="Y1044" s="1848"/>
      <c r="Z1044" s="1848"/>
      <c r="AA1044" s="1848"/>
      <c r="AB1044" s="1848"/>
      <c r="AC1044" s="1848"/>
      <c r="AD1044" s="1848"/>
      <c r="AE1044" s="1848"/>
      <c r="AF1044" s="1848"/>
      <c r="AG1044" s="1848"/>
      <c r="AH1044" s="1848"/>
      <c r="AI1044" s="1848"/>
      <c r="AJ1044" s="1848"/>
      <c r="AK1044" s="1848"/>
      <c r="AL1044" s="1848"/>
      <c r="AM1044" s="1848"/>
      <c r="AN1044" s="1848"/>
      <c r="AO1044" s="1848"/>
      <c r="AP1044" s="1848"/>
      <c r="AQ1044" s="1848"/>
      <c r="AR1044" s="1848"/>
      <c r="AS1044" s="1848"/>
      <c r="AT1044" s="1848"/>
      <c r="AU1044" s="1848"/>
      <c r="AV1044" s="1848"/>
      <c r="AW1044" s="1848"/>
      <c r="AX1044" s="1848"/>
      <c r="AY1044" s="1848"/>
      <c r="AZ1044" s="1848"/>
      <c r="BA1044" s="1848"/>
      <c r="BB1044" s="1848"/>
      <c r="BC1044" s="1848"/>
      <c r="BD1044" s="1848"/>
      <c r="BE1044" s="1848"/>
      <c r="BF1044" s="1848"/>
      <c r="BG1044" s="1848"/>
      <c r="BH1044" s="1848"/>
      <c r="BI1044" s="1848"/>
      <c r="BJ1044" s="1848"/>
      <c r="BK1044" s="1848"/>
      <c r="BL1044" s="1848"/>
      <c r="BM1044" s="1848"/>
      <c r="BN1044" s="1848"/>
      <c r="BO1044" s="1848"/>
      <c r="BP1044" s="1848"/>
      <c r="BQ1044" s="1848"/>
      <c r="BR1044" s="1848"/>
      <c r="BS1044" s="1848"/>
      <c r="BT1044" s="1848"/>
      <c r="BU1044" s="1848"/>
      <c r="BV1044" s="1848"/>
      <c r="BW1044" s="1848"/>
      <c r="BX1044" s="1848"/>
      <c r="BY1044" s="1848"/>
      <c r="BZ1044" s="1848"/>
      <c r="CA1044" s="1848"/>
      <c r="CB1044" s="1848"/>
      <c r="CC1044" s="1848"/>
      <c r="CD1044" s="1848"/>
      <c r="CE1044" s="1848"/>
      <c r="CF1044" s="1848"/>
      <c r="CG1044" s="1848"/>
      <c r="CH1044" s="1848"/>
      <c r="CJ1044" s="1848"/>
      <c r="CK1044" s="1848"/>
      <c r="CL1044" s="1848"/>
      <c r="CM1044" s="1848"/>
      <c r="CN1044" s="1848"/>
      <c r="CO1044" s="1848"/>
      <c r="CP1044" s="1848"/>
      <c r="CQ1044" s="1848"/>
    </row>
    <row r="1045" spans="4:95">
      <c r="D1045" s="1"/>
      <c r="E1045" s="1"/>
      <c r="F1045" s="1848"/>
      <c r="G1045" s="1848"/>
      <c r="H1045" s="1848"/>
      <c r="I1045" s="1848"/>
      <c r="J1045" s="1848"/>
      <c r="K1045" s="1848"/>
      <c r="L1045" s="1848"/>
      <c r="M1045" s="1848"/>
      <c r="N1045" s="1848"/>
      <c r="O1045" s="1848"/>
      <c r="P1045" s="1848"/>
      <c r="Q1045" s="1848"/>
      <c r="R1045" s="1848"/>
      <c r="S1045" s="1848"/>
      <c r="T1045" s="1848"/>
      <c r="U1045" s="1848"/>
      <c r="V1045" s="1848"/>
      <c r="W1045" s="1848"/>
      <c r="X1045" s="1848"/>
      <c r="Y1045" s="1848"/>
      <c r="Z1045" s="1848"/>
      <c r="AA1045" s="1848"/>
      <c r="AB1045" s="1848"/>
      <c r="AC1045" s="1848"/>
      <c r="AD1045" s="1848"/>
      <c r="AE1045" s="1848"/>
      <c r="AF1045" s="1848"/>
      <c r="AG1045" s="1848"/>
      <c r="AH1045" s="1848"/>
      <c r="AI1045" s="1848"/>
      <c r="AJ1045" s="1848"/>
      <c r="AK1045" s="1848"/>
      <c r="AL1045" s="1848"/>
      <c r="AM1045" s="1848"/>
      <c r="AN1045" s="1848"/>
      <c r="AO1045" s="1848"/>
      <c r="AP1045" s="1848"/>
      <c r="AQ1045" s="1848"/>
      <c r="AR1045" s="1848"/>
      <c r="AS1045" s="1848"/>
      <c r="AT1045" s="1848"/>
      <c r="AU1045" s="1848"/>
      <c r="AV1045" s="1848"/>
      <c r="AW1045" s="1848"/>
      <c r="AX1045" s="1848"/>
      <c r="AY1045" s="1848"/>
      <c r="AZ1045" s="1848"/>
      <c r="BA1045" s="1848"/>
      <c r="BB1045" s="1848"/>
      <c r="BC1045" s="1848"/>
      <c r="BD1045" s="1848"/>
      <c r="BE1045" s="1848"/>
      <c r="BF1045" s="1848"/>
      <c r="BG1045" s="1848"/>
      <c r="BH1045" s="1848"/>
      <c r="BI1045" s="1848"/>
      <c r="BJ1045" s="1848"/>
      <c r="BK1045" s="1848"/>
      <c r="BL1045" s="1848"/>
      <c r="BM1045" s="1848"/>
      <c r="BN1045" s="1848"/>
      <c r="BO1045" s="1848"/>
      <c r="BP1045" s="1848"/>
      <c r="BQ1045" s="1848"/>
      <c r="BR1045" s="1848"/>
      <c r="BS1045" s="1848"/>
      <c r="BT1045" s="1848"/>
      <c r="BU1045" s="1848"/>
      <c r="BV1045" s="1848"/>
      <c r="BW1045" s="1848"/>
      <c r="BX1045" s="1848"/>
      <c r="BY1045" s="1848"/>
      <c r="BZ1045" s="1848"/>
      <c r="CA1045" s="1848"/>
      <c r="CB1045" s="1848"/>
      <c r="CC1045" s="1848"/>
      <c r="CD1045" s="1848"/>
      <c r="CE1045" s="1848"/>
      <c r="CF1045" s="1848"/>
      <c r="CG1045" s="1848"/>
      <c r="CH1045" s="1848"/>
      <c r="CJ1045" s="1848"/>
      <c r="CK1045" s="1848"/>
      <c r="CL1045" s="1848"/>
      <c r="CM1045" s="1848"/>
      <c r="CN1045" s="1848"/>
      <c r="CO1045" s="1848"/>
      <c r="CP1045" s="1848"/>
      <c r="CQ1045" s="1848"/>
    </row>
    <row r="1046" spans="4:95">
      <c r="D1046" s="1"/>
      <c r="E1046" s="1"/>
      <c r="F1046" s="1848"/>
      <c r="G1046" s="1848"/>
      <c r="H1046" s="1848"/>
      <c r="I1046" s="1848"/>
      <c r="J1046" s="1848"/>
      <c r="K1046" s="1848"/>
      <c r="L1046" s="1848"/>
      <c r="M1046" s="1848"/>
      <c r="N1046" s="1848"/>
      <c r="O1046" s="1848"/>
      <c r="P1046" s="1848"/>
      <c r="Q1046" s="1848"/>
      <c r="R1046" s="1848"/>
      <c r="S1046" s="1848"/>
      <c r="T1046" s="1848"/>
      <c r="U1046" s="1848"/>
      <c r="V1046" s="1848"/>
      <c r="W1046" s="1848"/>
      <c r="X1046" s="1848"/>
      <c r="Y1046" s="1848"/>
      <c r="Z1046" s="1848"/>
      <c r="AA1046" s="1848"/>
      <c r="AB1046" s="1848"/>
      <c r="AC1046" s="1848"/>
      <c r="AD1046" s="1848"/>
      <c r="AE1046" s="1848"/>
      <c r="AF1046" s="1848"/>
      <c r="AG1046" s="1848"/>
      <c r="AH1046" s="1848"/>
      <c r="AI1046" s="1848"/>
      <c r="AJ1046" s="1848"/>
      <c r="AK1046" s="1848"/>
      <c r="AL1046" s="1848"/>
      <c r="AM1046" s="1848"/>
      <c r="AN1046" s="1848"/>
      <c r="AO1046" s="1848"/>
      <c r="AP1046" s="1848"/>
      <c r="AQ1046" s="1848"/>
      <c r="AR1046" s="1848"/>
      <c r="AS1046" s="1848"/>
      <c r="AT1046" s="1848"/>
      <c r="AU1046" s="1848"/>
      <c r="AV1046" s="1848"/>
      <c r="AW1046" s="1848"/>
      <c r="AX1046" s="1848"/>
      <c r="AY1046" s="1848"/>
      <c r="AZ1046" s="1848"/>
      <c r="BA1046" s="1848"/>
      <c r="BB1046" s="1848"/>
      <c r="BC1046" s="1848"/>
      <c r="BD1046" s="1848"/>
      <c r="BE1046" s="1848"/>
      <c r="BF1046" s="1848"/>
      <c r="BG1046" s="1848"/>
      <c r="BH1046" s="1848"/>
      <c r="BI1046" s="1848"/>
      <c r="BJ1046" s="1848"/>
      <c r="BK1046" s="1848"/>
      <c r="BL1046" s="1848"/>
      <c r="BM1046" s="1848"/>
      <c r="BN1046" s="1848"/>
      <c r="BO1046" s="1848"/>
      <c r="BP1046" s="1848"/>
      <c r="BQ1046" s="1848"/>
      <c r="BR1046" s="1848"/>
      <c r="BS1046" s="1848"/>
      <c r="BT1046" s="1848"/>
      <c r="BU1046" s="1848"/>
      <c r="BV1046" s="1848"/>
      <c r="BW1046" s="1848"/>
      <c r="BX1046" s="1848"/>
      <c r="BY1046" s="1848"/>
      <c r="BZ1046" s="1848"/>
      <c r="CA1046" s="1848"/>
      <c r="CB1046" s="1848"/>
      <c r="CC1046" s="1848"/>
      <c r="CD1046" s="1848"/>
      <c r="CE1046" s="1848"/>
      <c r="CF1046" s="1848"/>
      <c r="CG1046" s="1848"/>
      <c r="CH1046" s="1848"/>
      <c r="CJ1046" s="1848"/>
      <c r="CK1046" s="1848"/>
      <c r="CL1046" s="1848"/>
      <c r="CM1046" s="1848"/>
      <c r="CN1046" s="1848"/>
      <c r="CO1046" s="1848"/>
      <c r="CP1046" s="1848"/>
      <c r="CQ1046" s="1848"/>
    </row>
    <row r="1047" spans="4:95">
      <c r="D1047" s="1"/>
      <c r="E1047" s="1"/>
      <c r="F1047" s="1848"/>
      <c r="G1047" s="1848"/>
      <c r="H1047" s="1848"/>
      <c r="I1047" s="1848"/>
      <c r="J1047" s="1848"/>
      <c r="K1047" s="1848"/>
      <c r="L1047" s="1848"/>
      <c r="M1047" s="1848"/>
      <c r="N1047" s="1848"/>
      <c r="O1047" s="1848"/>
      <c r="P1047" s="1848"/>
      <c r="Q1047" s="1848"/>
      <c r="R1047" s="1848"/>
      <c r="S1047" s="1848"/>
      <c r="T1047" s="1848"/>
      <c r="U1047" s="1848"/>
      <c r="V1047" s="1848"/>
      <c r="W1047" s="1848"/>
      <c r="X1047" s="1848"/>
      <c r="Y1047" s="1848"/>
      <c r="Z1047" s="1848"/>
      <c r="AA1047" s="1848"/>
      <c r="AB1047" s="1848"/>
      <c r="AC1047" s="1848"/>
      <c r="AD1047" s="1848"/>
      <c r="AE1047" s="1848"/>
      <c r="AF1047" s="1848"/>
      <c r="AG1047" s="1848"/>
      <c r="AH1047" s="1848"/>
      <c r="AI1047" s="1848"/>
      <c r="AJ1047" s="1848"/>
      <c r="AK1047" s="1848"/>
      <c r="AL1047" s="1848"/>
      <c r="AM1047" s="1848"/>
      <c r="AN1047" s="1848"/>
      <c r="AO1047" s="1848"/>
      <c r="AP1047" s="1848"/>
      <c r="AQ1047" s="1848"/>
      <c r="AR1047" s="1848"/>
      <c r="AS1047" s="1848"/>
      <c r="AT1047" s="1848"/>
      <c r="AU1047" s="1848"/>
      <c r="AV1047" s="1848"/>
      <c r="AW1047" s="1848"/>
      <c r="AX1047" s="1848"/>
      <c r="AY1047" s="1848"/>
      <c r="AZ1047" s="1848"/>
      <c r="BA1047" s="1848"/>
      <c r="BB1047" s="1848"/>
      <c r="BC1047" s="1848"/>
      <c r="BD1047" s="1848"/>
      <c r="BE1047" s="1848"/>
      <c r="BF1047" s="1848"/>
      <c r="BG1047" s="1848"/>
      <c r="BH1047" s="1848"/>
      <c r="BI1047" s="1848"/>
      <c r="BJ1047" s="1848"/>
      <c r="BK1047" s="1848"/>
      <c r="BL1047" s="1848"/>
      <c r="BM1047" s="1848"/>
      <c r="BN1047" s="1848"/>
      <c r="BO1047" s="1848"/>
      <c r="BP1047" s="1848"/>
      <c r="BQ1047" s="1848"/>
      <c r="BR1047" s="1848"/>
      <c r="BS1047" s="1848"/>
      <c r="BT1047" s="1848"/>
      <c r="BU1047" s="1848"/>
      <c r="BV1047" s="1848"/>
      <c r="BW1047" s="1848"/>
      <c r="BX1047" s="1848"/>
      <c r="BY1047" s="1848"/>
      <c r="BZ1047" s="1848"/>
      <c r="CA1047" s="1848"/>
      <c r="CB1047" s="1848"/>
      <c r="CC1047" s="1848"/>
      <c r="CD1047" s="1848"/>
      <c r="CE1047" s="1848"/>
      <c r="CF1047" s="1848"/>
      <c r="CG1047" s="1848"/>
      <c r="CH1047" s="1848"/>
      <c r="CJ1047" s="1848"/>
      <c r="CK1047" s="1848"/>
      <c r="CL1047" s="1848"/>
      <c r="CM1047" s="1848"/>
      <c r="CN1047" s="1848"/>
      <c r="CO1047" s="1848"/>
      <c r="CP1047" s="1848"/>
      <c r="CQ1047" s="1848"/>
    </row>
    <row r="1048" spans="4:95">
      <c r="D1048" s="1"/>
      <c r="E1048" s="1"/>
      <c r="F1048" s="1848"/>
      <c r="G1048" s="1848"/>
      <c r="H1048" s="1848"/>
      <c r="I1048" s="1848"/>
      <c r="J1048" s="1848"/>
      <c r="K1048" s="1848"/>
      <c r="L1048" s="1848"/>
      <c r="M1048" s="1848"/>
      <c r="N1048" s="1848"/>
      <c r="O1048" s="1848"/>
      <c r="P1048" s="1848"/>
      <c r="Q1048" s="1848"/>
      <c r="R1048" s="1848"/>
      <c r="S1048" s="1848"/>
      <c r="T1048" s="1848"/>
      <c r="U1048" s="1848"/>
      <c r="V1048" s="1848"/>
      <c r="W1048" s="1848"/>
      <c r="X1048" s="1848"/>
      <c r="Y1048" s="1848"/>
      <c r="Z1048" s="1848"/>
      <c r="AA1048" s="1848"/>
      <c r="AB1048" s="1848"/>
      <c r="AC1048" s="1848"/>
      <c r="AD1048" s="1848"/>
      <c r="AE1048" s="1848"/>
      <c r="AF1048" s="1848"/>
      <c r="AG1048" s="1848"/>
      <c r="AH1048" s="1848"/>
      <c r="AI1048" s="1848"/>
      <c r="AJ1048" s="1848"/>
      <c r="AK1048" s="1848"/>
      <c r="AL1048" s="1848"/>
      <c r="AM1048" s="1848"/>
      <c r="AN1048" s="1848"/>
      <c r="AO1048" s="1848"/>
      <c r="AP1048" s="1848"/>
      <c r="AQ1048" s="1848"/>
      <c r="AR1048" s="1848"/>
      <c r="AS1048" s="1848"/>
      <c r="AT1048" s="1848"/>
      <c r="AU1048" s="1848"/>
      <c r="AV1048" s="1848"/>
      <c r="AW1048" s="1848"/>
      <c r="AX1048" s="1848"/>
      <c r="AY1048" s="1848"/>
      <c r="AZ1048" s="1848"/>
      <c r="BA1048" s="1848"/>
      <c r="BB1048" s="1848"/>
      <c r="BC1048" s="1848"/>
      <c r="BD1048" s="1848"/>
      <c r="BE1048" s="1848"/>
      <c r="BF1048" s="1848"/>
      <c r="BG1048" s="1848"/>
      <c r="BH1048" s="1848"/>
      <c r="BI1048" s="1848"/>
      <c r="BJ1048" s="1848"/>
      <c r="BK1048" s="1848"/>
      <c r="BL1048" s="1848"/>
      <c r="BM1048" s="1848"/>
      <c r="BN1048" s="1848"/>
      <c r="BO1048" s="1848"/>
      <c r="BP1048" s="1848"/>
      <c r="BQ1048" s="1848"/>
      <c r="BR1048" s="1848"/>
      <c r="BS1048" s="1848"/>
      <c r="BT1048" s="1848"/>
      <c r="BU1048" s="1848"/>
      <c r="BV1048" s="1848"/>
      <c r="BW1048" s="1848"/>
      <c r="BX1048" s="1848"/>
      <c r="BY1048" s="1848"/>
      <c r="BZ1048" s="1848"/>
      <c r="CA1048" s="1848"/>
      <c r="CB1048" s="1848"/>
      <c r="CC1048" s="1848"/>
      <c r="CD1048" s="1848"/>
      <c r="CE1048" s="1848"/>
      <c r="CF1048" s="1848"/>
      <c r="CG1048" s="1848"/>
      <c r="CH1048" s="1848"/>
      <c r="CJ1048" s="1848"/>
      <c r="CK1048" s="1848"/>
      <c r="CL1048" s="1848"/>
      <c r="CM1048" s="1848"/>
      <c r="CN1048" s="1848"/>
      <c r="CO1048" s="1848"/>
      <c r="CP1048" s="1848"/>
      <c r="CQ1048" s="1848"/>
    </row>
    <row r="1049" spans="4:95">
      <c r="D1049" s="1"/>
      <c r="E1049" s="1"/>
      <c r="F1049" s="1848"/>
      <c r="G1049" s="1848"/>
      <c r="H1049" s="1848"/>
      <c r="I1049" s="1848"/>
      <c r="J1049" s="1848"/>
      <c r="K1049" s="1848"/>
      <c r="L1049" s="1848"/>
      <c r="M1049" s="1848"/>
      <c r="N1049" s="1848"/>
      <c r="O1049" s="1848"/>
      <c r="P1049" s="1848"/>
      <c r="Q1049" s="1848"/>
      <c r="R1049" s="1848"/>
      <c r="S1049" s="1848"/>
      <c r="T1049" s="1848"/>
      <c r="U1049" s="1848"/>
      <c r="V1049" s="1848"/>
      <c r="W1049" s="1848"/>
      <c r="X1049" s="1848"/>
      <c r="Y1049" s="1848"/>
      <c r="Z1049" s="1848"/>
      <c r="AA1049" s="1848"/>
      <c r="AB1049" s="1848"/>
      <c r="AC1049" s="1848"/>
      <c r="AD1049" s="1848"/>
      <c r="AE1049" s="1848"/>
      <c r="AF1049" s="1848"/>
      <c r="AG1049" s="1848"/>
      <c r="AH1049" s="1848"/>
      <c r="AI1049" s="1848"/>
      <c r="AJ1049" s="1848"/>
      <c r="AK1049" s="1848"/>
      <c r="AL1049" s="1848"/>
      <c r="AM1049" s="1848"/>
      <c r="AN1049" s="1848"/>
      <c r="AO1049" s="1848"/>
      <c r="AP1049" s="1848"/>
      <c r="AQ1049" s="1848"/>
      <c r="AR1049" s="1848"/>
      <c r="AS1049" s="1848"/>
      <c r="AT1049" s="1848"/>
      <c r="AU1049" s="1848"/>
      <c r="AV1049" s="1848"/>
      <c r="AW1049" s="1848"/>
      <c r="AX1049" s="1848"/>
      <c r="AY1049" s="1848"/>
      <c r="AZ1049" s="1848"/>
      <c r="BA1049" s="1848"/>
      <c r="BB1049" s="1848"/>
      <c r="BC1049" s="1848"/>
      <c r="BD1049" s="1848"/>
      <c r="BE1049" s="1848"/>
      <c r="BF1049" s="1848"/>
      <c r="BG1049" s="1848"/>
      <c r="BH1049" s="1848"/>
      <c r="BI1049" s="1848"/>
      <c r="BJ1049" s="1848"/>
      <c r="BK1049" s="1848"/>
      <c r="BL1049" s="1848"/>
      <c r="BM1049" s="1848"/>
      <c r="BN1049" s="1848"/>
      <c r="BO1049" s="1848"/>
      <c r="BP1049" s="1848"/>
      <c r="BQ1049" s="1848"/>
      <c r="BR1049" s="1848"/>
      <c r="BS1049" s="1848"/>
      <c r="BT1049" s="1848"/>
      <c r="BU1049" s="1848"/>
      <c r="BV1049" s="1848"/>
      <c r="BW1049" s="1848"/>
      <c r="BX1049" s="1848"/>
      <c r="BY1049" s="1848"/>
      <c r="BZ1049" s="1848"/>
      <c r="CA1049" s="1848"/>
      <c r="CB1049" s="1848"/>
      <c r="CC1049" s="1848"/>
      <c r="CD1049" s="1848"/>
      <c r="CE1049" s="1848"/>
      <c r="CF1049" s="1848"/>
      <c r="CG1049" s="1848"/>
      <c r="CH1049" s="1848"/>
      <c r="CJ1049" s="1848"/>
      <c r="CK1049" s="1848"/>
      <c r="CL1049" s="1848"/>
      <c r="CM1049" s="1848"/>
      <c r="CN1049" s="1848"/>
      <c r="CO1049" s="1848"/>
      <c r="CP1049" s="1848"/>
      <c r="CQ1049" s="1848"/>
    </row>
    <row r="1050" spans="4:95">
      <c r="D1050" s="1"/>
      <c r="E1050" s="1"/>
      <c r="F1050" s="1848"/>
      <c r="G1050" s="1848"/>
      <c r="H1050" s="1848"/>
      <c r="I1050" s="1848"/>
      <c r="J1050" s="1848"/>
      <c r="K1050" s="1848"/>
      <c r="L1050" s="1848"/>
      <c r="M1050" s="1848"/>
      <c r="N1050" s="1848"/>
      <c r="O1050" s="1848"/>
      <c r="P1050" s="1848"/>
      <c r="Q1050" s="1848"/>
      <c r="R1050" s="1848"/>
      <c r="S1050" s="1848"/>
      <c r="T1050" s="1848"/>
      <c r="U1050" s="1848"/>
      <c r="V1050" s="1848"/>
      <c r="W1050" s="1848"/>
      <c r="X1050" s="1848"/>
      <c r="Y1050" s="1848"/>
      <c r="Z1050" s="1848"/>
      <c r="AA1050" s="1848"/>
      <c r="AB1050" s="1848"/>
      <c r="AC1050" s="1848"/>
      <c r="AD1050" s="1848"/>
      <c r="AE1050" s="1848"/>
      <c r="AF1050" s="1848"/>
      <c r="AG1050" s="1848"/>
      <c r="AH1050" s="1848"/>
      <c r="AI1050" s="1848"/>
      <c r="AJ1050" s="1848"/>
      <c r="AK1050" s="1848"/>
      <c r="AL1050" s="1848"/>
      <c r="AM1050" s="1848"/>
      <c r="AN1050" s="1848"/>
      <c r="AO1050" s="1848"/>
      <c r="AP1050" s="1848"/>
      <c r="AQ1050" s="1848"/>
      <c r="AR1050" s="1848"/>
      <c r="AS1050" s="1848"/>
      <c r="AT1050" s="1848"/>
      <c r="AU1050" s="1848"/>
      <c r="AV1050" s="1848"/>
      <c r="AW1050" s="1848"/>
      <c r="AX1050" s="1848"/>
      <c r="AY1050" s="1848"/>
      <c r="AZ1050" s="1848"/>
      <c r="BA1050" s="1848"/>
      <c r="BB1050" s="1848"/>
      <c r="BC1050" s="1848"/>
      <c r="BD1050" s="1848"/>
      <c r="BE1050" s="1848"/>
      <c r="BF1050" s="1848"/>
      <c r="BG1050" s="1848"/>
      <c r="BH1050" s="1848"/>
      <c r="BI1050" s="1848"/>
      <c r="BJ1050" s="1848"/>
      <c r="BK1050" s="1848"/>
      <c r="BL1050" s="1848"/>
      <c r="BM1050" s="1848"/>
      <c r="BN1050" s="1848"/>
      <c r="BO1050" s="1848"/>
      <c r="BP1050" s="1848"/>
      <c r="BQ1050" s="1848"/>
      <c r="BR1050" s="1848"/>
      <c r="BS1050" s="1848"/>
      <c r="BT1050" s="1848"/>
      <c r="BU1050" s="1848"/>
      <c r="BV1050" s="1848"/>
      <c r="BW1050" s="1848"/>
      <c r="BX1050" s="1848"/>
      <c r="BY1050" s="1848"/>
      <c r="BZ1050" s="1848"/>
      <c r="CA1050" s="1848"/>
      <c r="CB1050" s="1848"/>
      <c r="CC1050" s="1848"/>
      <c r="CD1050" s="1848"/>
      <c r="CE1050" s="1848"/>
      <c r="CF1050" s="1848"/>
      <c r="CG1050" s="1848"/>
      <c r="CH1050" s="1848"/>
      <c r="CJ1050" s="1848"/>
      <c r="CK1050" s="1848"/>
      <c r="CL1050" s="1848"/>
      <c r="CM1050" s="1848"/>
      <c r="CN1050" s="1848"/>
      <c r="CO1050" s="1848"/>
      <c r="CP1050" s="1848"/>
      <c r="CQ1050" s="1848"/>
    </row>
    <row r="1051" spans="4:95">
      <c r="D1051" s="1"/>
      <c r="E1051" s="1"/>
      <c r="F1051" s="1848"/>
      <c r="G1051" s="1848"/>
      <c r="H1051" s="1848"/>
      <c r="I1051" s="1848"/>
      <c r="J1051" s="1848"/>
      <c r="K1051" s="1848"/>
      <c r="L1051" s="1848"/>
      <c r="M1051" s="1848"/>
      <c r="N1051" s="1848"/>
      <c r="O1051" s="1848"/>
      <c r="P1051" s="1848"/>
      <c r="Q1051" s="1848"/>
      <c r="R1051" s="1848"/>
      <c r="S1051" s="1848"/>
      <c r="T1051" s="1848"/>
      <c r="U1051" s="1848"/>
      <c r="V1051" s="1848"/>
      <c r="W1051" s="1848"/>
      <c r="X1051" s="1848"/>
      <c r="Y1051" s="1848"/>
      <c r="Z1051" s="1848"/>
      <c r="AA1051" s="1848"/>
      <c r="AB1051" s="1848"/>
      <c r="AC1051" s="1848"/>
      <c r="AD1051" s="1848"/>
      <c r="AE1051" s="1848"/>
      <c r="AF1051" s="1848"/>
      <c r="AG1051" s="1848"/>
      <c r="AH1051" s="1848"/>
      <c r="AI1051" s="1848"/>
      <c r="AJ1051" s="1848"/>
      <c r="AK1051" s="1848"/>
      <c r="AL1051" s="1848"/>
      <c r="AM1051" s="1848"/>
      <c r="AN1051" s="1848"/>
      <c r="AO1051" s="1848"/>
      <c r="AP1051" s="1848"/>
      <c r="AQ1051" s="1848"/>
      <c r="AR1051" s="1848"/>
      <c r="AS1051" s="1848"/>
      <c r="AT1051" s="1848"/>
      <c r="AU1051" s="1848"/>
      <c r="AV1051" s="1848"/>
      <c r="AW1051" s="1848"/>
      <c r="AX1051" s="1848"/>
      <c r="AY1051" s="1848"/>
      <c r="AZ1051" s="1848"/>
      <c r="BA1051" s="1848"/>
      <c r="BB1051" s="1848"/>
      <c r="BC1051" s="1848"/>
      <c r="BD1051" s="1848"/>
      <c r="BE1051" s="1848"/>
      <c r="BF1051" s="1848"/>
      <c r="BG1051" s="1848"/>
      <c r="BH1051" s="1848"/>
      <c r="BI1051" s="1848"/>
      <c r="BJ1051" s="1848"/>
      <c r="BK1051" s="1848"/>
      <c r="BL1051" s="1848"/>
      <c r="BM1051" s="1848"/>
      <c r="BN1051" s="1848"/>
      <c r="BO1051" s="1848"/>
      <c r="BP1051" s="1848"/>
      <c r="BQ1051" s="1848"/>
      <c r="BR1051" s="1848"/>
      <c r="BS1051" s="1848"/>
      <c r="BT1051" s="1848"/>
      <c r="BU1051" s="1848"/>
      <c r="BV1051" s="1848"/>
      <c r="BW1051" s="1848"/>
      <c r="BX1051" s="1848"/>
      <c r="BY1051" s="1848"/>
      <c r="BZ1051" s="1848"/>
      <c r="CA1051" s="1848"/>
      <c r="CB1051" s="1848"/>
      <c r="CC1051" s="1848"/>
      <c r="CD1051" s="1848"/>
      <c r="CE1051" s="1848"/>
      <c r="CF1051" s="1848"/>
      <c r="CG1051" s="1848"/>
      <c r="CH1051" s="1848"/>
      <c r="CJ1051" s="1848"/>
      <c r="CK1051" s="1848"/>
      <c r="CL1051" s="1848"/>
      <c r="CM1051" s="1848"/>
      <c r="CN1051" s="1848"/>
      <c r="CO1051" s="1848"/>
      <c r="CP1051" s="1848"/>
      <c r="CQ1051" s="1848"/>
    </row>
    <row r="1052" spans="4:95">
      <c r="D1052" s="1"/>
      <c r="E1052" s="1"/>
      <c r="F1052" s="1848"/>
      <c r="G1052" s="1848"/>
      <c r="H1052" s="1848"/>
      <c r="I1052" s="1848"/>
      <c r="J1052" s="1848"/>
      <c r="K1052" s="1848"/>
      <c r="L1052" s="1848"/>
      <c r="M1052" s="1848"/>
      <c r="N1052" s="1848"/>
      <c r="O1052" s="1848"/>
      <c r="P1052" s="1848"/>
      <c r="Q1052" s="1848"/>
      <c r="R1052" s="1848"/>
      <c r="S1052" s="1848"/>
      <c r="T1052" s="1848"/>
      <c r="U1052" s="1848"/>
      <c r="V1052" s="1848"/>
      <c r="W1052" s="1848"/>
      <c r="X1052" s="1848"/>
      <c r="Y1052" s="1848"/>
      <c r="Z1052" s="1848"/>
      <c r="AA1052" s="1848"/>
      <c r="AB1052" s="1848"/>
      <c r="AC1052" s="1848"/>
      <c r="AD1052" s="1848"/>
      <c r="AE1052" s="1848"/>
      <c r="AF1052" s="1848"/>
      <c r="AG1052" s="1848"/>
      <c r="AH1052" s="1848"/>
      <c r="AI1052" s="1848"/>
      <c r="AJ1052" s="1848"/>
      <c r="AK1052" s="1848"/>
      <c r="AL1052" s="1848"/>
      <c r="AM1052" s="1848"/>
      <c r="AN1052" s="1848"/>
      <c r="AO1052" s="1848"/>
      <c r="AP1052" s="1848"/>
      <c r="AQ1052" s="1848"/>
      <c r="AR1052" s="1848"/>
      <c r="AS1052" s="1848"/>
      <c r="AT1052" s="1848"/>
      <c r="AU1052" s="1848"/>
      <c r="AV1052" s="1848"/>
      <c r="AW1052" s="1848"/>
      <c r="AX1052" s="1848"/>
      <c r="AY1052" s="1848"/>
      <c r="AZ1052" s="1848"/>
      <c r="BA1052" s="1848"/>
      <c r="BB1052" s="1848"/>
      <c r="BC1052" s="1848"/>
      <c r="BD1052" s="1848"/>
      <c r="BE1052" s="1848"/>
      <c r="BF1052" s="1848"/>
      <c r="BG1052" s="1848"/>
      <c r="BH1052" s="1848"/>
      <c r="BI1052" s="1848"/>
      <c r="BJ1052" s="1848"/>
      <c r="BK1052" s="1848"/>
      <c r="BL1052" s="1848"/>
      <c r="BM1052" s="1848"/>
      <c r="BN1052" s="1848"/>
      <c r="BO1052" s="1848"/>
      <c r="BP1052" s="1848"/>
      <c r="BQ1052" s="1848"/>
      <c r="BR1052" s="1848"/>
      <c r="BS1052" s="1848"/>
      <c r="BT1052" s="1848"/>
      <c r="BU1052" s="1848"/>
      <c r="BV1052" s="1848"/>
      <c r="BW1052" s="1848"/>
      <c r="BX1052" s="1848"/>
      <c r="BY1052" s="1848"/>
      <c r="BZ1052" s="1848"/>
      <c r="CA1052" s="1848"/>
      <c r="CB1052" s="1848"/>
      <c r="CC1052" s="1848"/>
      <c r="CD1052" s="1848"/>
      <c r="CE1052" s="1848"/>
      <c r="CF1052" s="1848"/>
      <c r="CG1052" s="1848"/>
      <c r="CH1052" s="1848"/>
      <c r="CJ1052" s="1848"/>
      <c r="CK1052" s="1848"/>
      <c r="CL1052" s="1848"/>
      <c r="CM1052" s="1848"/>
      <c r="CN1052" s="1848"/>
      <c r="CO1052" s="1848"/>
      <c r="CP1052" s="1848"/>
      <c r="CQ1052" s="1848"/>
    </row>
    <row r="1053" spans="4:95">
      <c r="D1053" s="1"/>
      <c r="E1053" s="1"/>
      <c r="F1053" s="1848"/>
      <c r="G1053" s="1848"/>
      <c r="H1053" s="1848"/>
      <c r="I1053" s="1848"/>
      <c r="J1053" s="1848"/>
      <c r="K1053" s="1848"/>
      <c r="L1053" s="1848"/>
      <c r="M1053" s="1848"/>
      <c r="N1053" s="1848"/>
      <c r="O1053" s="1848"/>
      <c r="P1053" s="1848"/>
      <c r="Q1053" s="1848"/>
      <c r="R1053" s="1848"/>
      <c r="S1053" s="1848"/>
      <c r="T1053" s="1848"/>
      <c r="U1053" s="1848"/>
      <c r="V1053" s="1848"/>
      <c r="W1053" s="1848"/>
      <c r="X1053" s="1848"/>
      <c r="Y1053" s="1848"/>
      <c r="Z1053" s="1848"/>
      <c r="AA1053" s="1848"/>
      <c r="AB1053" s="1848"/>
      <c r="AC1053" s="1848"/>
      <c r="AD1053" s="1848"/>
      <c r="AE1053" s="1848"/>
      <c r="AF1053" s="1848"/>
      <c r="AG1053" s="1848"/>
      <c r="AH1053" s="1848"/>
      <c r="AI1053" s="1848"/>
      <c r="AJ1053" s="1848"/>
      <c r="AK1053" s="1848"/>
      <c r="AL1053" s="1848"/>
      <c r="AM1053" s="1848"/>
      <c r="AN1053" s="1848"/>
      <c r="AO1053" s="1848"/>
      <c r="AP1053" s="1848"/>
      <c r="AQ1053" s="1848"/>
      <c r="AR1053" s="1848"/>
      <c r="AS1053" s="1848"/>
      <c r="AT1053" s="1848"/>
      <c r="AU1053" s="1848"/>
      <c r="AV1053" s="1848"/>
      <c r="AW1053" s="1848"/>
      <c r="AX1053" s="1848"/>
      <c r="AY1053" s="1848"/>
      <c r="AZ1053" s="1848"/>
      <c r="BA1053" s="1848"/>
      <c r="BB1053" s="1848"/>
      <c r="BC1053" s="1848"/>
      <c r="BD1053" s="1848"/>
      <c r="BE1053" s="1848"/>
      <c r="BF1053" s="1848"/>
      <c r="BG1053" s="1848"/>
      <c r="BH1053" s="1848"/>
      <c r="BI1053" s="1848"/>
      <c r="BJ1053" s="1848"/>
      <c r="BK1053" s="1848"/>
      <c r="BL1053" s="1848"/>
      <c r="BM1053" s="1848"/>
      <c r="BN1053" s="1848"/>
      <c r="BO1053" s="1848"/>
      <c r="BP1053" s="1848"/>
      <c r="BQ1053" s="1848"/>
      <c r="BR1053" s="1848"/>
      <c r="BS1053" s="1848"/>
      <c r="BT1053" s="1848"/>
      <c r="BU1053" s="1848"/>
      <c r="BV1053" s="1848"/>
      <c r="BW1053" s="1848"/>
      <c r="BX1053" s="1848"/>
      <c r="BY1053" s="1848"/>
      <c r="BZ1053" s="1848"/>
      <c r="CA1053" s="1848"/>
      <c r="CB1053" s="1848"/>
      <c r="CC1053" s="1848"/>
      <c r="CD1053" s="1848"/>
      <c r="CE1053" s="1848"/>
      <c r="CF1053" s="1848"/>
      <c r="CG1053" s="1848"/>
      <c r="CH1053" s="1848"/>
      <c r="CJ1053" s="1848"/>
      <c r="CK1053" s="1848"/>
      <c r="CL1053" s="1848"/>
      <c r="CM1053" s="1848"/>
      <c r="CN1053" s="1848"/>
      <c r="CO1053" s="1848"/>
      <c r="CP1053" s="1848"/>
      <c r="CQ1053" s="1848"/>
    </row>
    <row r="1054" spans="4:95">
      <c r="D1054" s="1"/>
      <c r="E1054" s="1"/>
      <c r="F1054" s="1848"/>
      <c r="G1054" s="1848"/>
      <c r="H1054" s="1848"/>
      <c r="I1054" s="1848"/>
      <c r="J1054" s="1848"/>
      <c r="K1054" s="1848"/>
      <c r="L1054" s="1848"/>
      <c r="M1054" s="1848"/>
      <c r="N1054" s="1848"/>
      <c r="O1054" s="1848"/>
      <c r="P1054" s="1848"/>
      <c r="Q1054" s="1848"/>
      <c r="R1054" s="1848"/>
      <c r="S1054" s="1848"/>
      <c r="T1054" s="1848"/>
      <c r="U1054" s="1848"/>
      <c r="V1054" s="1848"/>
      <c r="W1054" s="1848"/>
      <c r="X1054" s="1848"/>
      <c r="Y1054" s="1848"/>
      <c r="Z1054" s="1848"/>
      <c r="AA1054" s="1848"/>
      <c r="AB1054" s="1848"/>
      <c r="AC1054" s="1848"/>
      <c r="AD1054" s="1848"/>
      <c r="AE1054" s="1848"/>
      <c r="AF1054" s="1848"/>
      <c r="AG1054" s="1848"/>
      <c r="AH1054" s="1848"/>
      <c r="AI1054" s="1848"/>
      <c r="AJ1054" s="1848"/>
      <c r="AK1054" s="1848"/>
      <c r="AL1054" s="1848"/>
      <c r="AM1054" s="1848"/>
      <c r="AN1054" s="1848"/>
      <c r="AO1054" s="1848"/>
      <c r="AP1054" s="1848"/>
      <c r="AQ1054" s="1848"/>
      <c r="AR1054" s="1848"/>
      <c r="AS1054" s="1848"/>
      <c r="AT1054" s="1848"/>
      <c r="AU1054" s="1848"/>
      <c r="AV1054" s="1848"/>
      <c r="AW1054" s="1848"/>
      <c r="AX1054" s="1848"/>
      <c r="AY1054" s="1848"/>
      <c r="AZ1054" s="1848"/>
      <c r="BA1054" s="1848"/>
      <c r="BB1054" s="1848"/>
      <c r="BC1054" s="1848"/>
      <c r="BD1054" s="1848"/>
      <c r="BE1054" s="1848"/>
      <c r="BF1054" s="1848"/>
      <c r="BG1054" s="1848"/>
      <c r="BH1054" s="1848"/>
      <c r="BI1054" s="1848"/>
      <c r="BJ1054" s="1848"/>
      <c r="BK1054" s="1848"/>
      <c r="BL1054" s="1848"/>
      <c r="BM1054" s="1848"/>
      <c r="BN1054" s="1848"/>
      <c r="BO1054" s="1848"/>
      <c r="BP1054" s="1848"/>
      <c r="BQ1054" s="1848"/>
      <c r="BR1054" s="1848"/>
      <c r="BS1054" s="1848"/>
      <c r="BT1054" s="1848"/>
      <c r="BU1054" s="1848"/>
      <c r="BV1054" s="1848"/>
      <c r="BW1054" s="1848"/>
      <c r="BX1054" s="1848"/>
      <c r="BY1054" s="1848"/>
      <c r="BZ1054" s="1848"/>
      <c r="CA1054" s="1848"/>
      <c r="CB1054" s="1848"/>
      <c r="CC1054" s="1848"/>
      <c r="CD1054" s="1848"/>
      <c r="CE1054" s="1848"/>
      <c r="CF1054" s="1848"/>
      <c r="CG1054" s="1848"/>
      <c r="CH1054" s="1848"/>
      <c r="CJ1054" s="1848"/>
      <c r="CK1054" s="1848"/>
      <c r="CL1054" s="1848"/>
      <c r="CM1054" s="1848"/>
      <c r="CN1054" s="1848"/>
      <c r="CO1054" s="1848"/>
      <c r="CP1054" s="1848"/>
      <c r="CQ1054" s="1848"/>
    </row>
    <row r="1055" spans="4:95">
      <c r="D1055" s="1"/>
      <c r="E1055" s="1"/>
      <c r="F1055" s="1848"/>
      <c r="G1055" s="1848"/>
      <c r="H1055" s="1848"/>
      <c r="I1055" s="1848"/>
      <c r="J1055" s="1848"/>
      <c r="K1055" s="1848"/>
      <c r="L1055" s="1848"/>
      <c r="M1055" s="1848"/>
      <c r="N1055" s="1848"/>
      <c r="O1055" s="1848"/>
      <c r="P1055" s="1848"/>
      <c r="Q1055" s="1848"/>
      <c r="R1055" s="1848"/>
      <c r="S1055" s="1848"/>
      <c r="T1055" s="1848"/>
      <c r="U1055" s="1848"/>
      <c r="V1055" s="1848"/>
      <c r="W1055" s="1848"/>
      <c r="X1055" s="1848"/>
      <c r="Y1055" s="1848"/>
      <c r="Z1055" s="1848"/>
      <c r="AA1055" s="1848"/>
      <c r="AB1055" s="1848"/>
      <c r="AC1055" s="1848"/>
      <c r="AD1055" s="1848"/>
      <c r="AE1055" s="1848"/>
      <c r="AF1055" s="1848"/>
      <c r="AG1055" s="1848"/>
      <c r="AH1055" s="1848"/>
      <c r="AI1055" s="1848"/>
      <c r="AJ1055" s="1848"/>
      <c r="AK1055" s="1848"/>
      <c r="AL1055" s="1848"/>
      <c r="AM1055" s="1848"/>
      <c r="AN1055" s="1848"/>
      <c r="AO1055" s="1848"/>
      <c r="AP1055" s="1848"/>
      <c r="AQ1055" s="1848"/>
      <c r="AR1055" s="1848"/>
      <c r="AS1055" s="1848"/>
      <c r="AT1055" s="1848"/>
      <c r="AU1055" s="1848"/>
      <c r="AV1055" s="1848"/>
      <c r="AW1055" s="1848"/>
      <c r="AX1055" s="1848"/>
      <c r="AY1055" s="1848"/>
      <c r="AZ1055" s="1848"/>
      <c r="BA1055" s="1848"/>
      <c r="BB1055" s="1848"/>
      <c r="BC1055" s="1848"/>
      <c r="BD1055" s="1848"/>
      <c r="BE1055" s="1848"/>
      <c r="BF1055" s="1848"/>
      <c r="BG1055" s="1848"/>
      <c r="BH1055" s="1848"/>
      <c r="BI1055" s="1848"/>
      <c r="BJ1055" s="1848"/>
      <c r="BK1055" s="1848"/>
      <c r="BL1055" s="1848"/>
      <c r="BM1055" s="1848"/>
      <c r="BN1055" s="1848"/>
      <c r="BO1055" s="1848"/>
      <c r="BP1055" s="1848"/>
      <c r="BQ1055" s="1848"/>
      <c r="BR1055" s="1848"/>
      <c r="BS1055" s="1848"/>
      <c r="BT1055" s="1848"/>
      <c r="BU1055" s="1848"/>
      <c r="BV1055" s="1848"/>
      <c r="BW1055" s="1848"/>
      <c r="BX1055" s="1848"/>
      <c r="BY1055" s="1848"/>
      <c r="BZ1055" s="1848"/>
      <c r="CA1055" s="1848"/>
      <c r="CB1055" s="1848"/>
      <c r="CC1055" s="1848"/>
      <c r="CD1055" s="1848"/>
      <c r="CE1055" s="1848"/>
      <c r="CF1055" s="1848"/>
      <c r="CG1055" s="1848"/>
      <c r="CH1055" s="1848"/>
      <c r="CJ1055" s="1848"/>
      <c r="CK1055" s="1848"/>
      <c r="CL1055" s="1848"/>
      <c r="CM1055" s="1848"/>
      <c r="CN1055" s="1848"/>
      <c r="CO1055" s="1848"/>
      <c r="CP1055" s="1848"/>
      <c r="CQ1055" s="1848"/>
    </row>
    <row r="1056" spans="4:95">
      <c r="D1056" s="1"/>
      <c r="E1056" s="1"/>
      <c r="F1056" s="1848"/>
      <c r="G1056" s="1848"/>
      <c r="H1056" s="1848"/>
      <c r="I1056" s="1848"/>
      <c r="J1056" s="1848"/>
      <c r="K1056" s="1848"/>
      <c r="L1056" s="1848"/>
      <c r="M1056" s="1848"/>
      <c r="N1056" s="1848"/>
      <c r="O1056" s="1848"/>
      <c r="P1056" s="1848"/>
      <c r="Q1056" s="1848"/>
      <c r="R1056" s="1848"/>
      <c r="S1056" s="1848"/>
      <c r="T1056" s="1848"/>
      <c r="U1056" s="1848"/>
      <c r="V1056" s="1848"/>
      <c r="W1056" s="1848"/>
      <c r="X1056" s="1848"/>
      <c r="Y1056" s="1848"/>
      <c r="Z1056" s="1848"/>
      <c r="AA1056" s="1848"/>
      <c r="AB1056" s="1848"/>
      <c r="AC1056" s="1848"/>
      <c r="AD1056" s="1848"/>
      <c r="AE1056" s="1848"/>
      <c r="AF1056" s="1848"/>
      <c r="AG1056" s="1848"/>
      <c r="AH1056" s="1848"/>
      <c r="AI1056" s="1848"/>
      <c r="AJ1056" s="1848"/>
      <c r="AK1056" s="1848"/>
      <c r="AL1056" s="1848"/>
      <c r="AM1056" s="1848"/>
      <c r="AN1056" s="1848"/>
      <c r="AO1056" s="1848"/>
      <c r="AP1056" s="1848"/>
      <c r="AQ1056" s="1848"/>
      <c r="AR1056" s="1848"/>
      <c r="AS1056" s="1848"/>
      <c r="AT1056" s="1848"/>
      <c r="AU1056" s="1848"/>
      <c r="AV1056" s="1848"/>
      <c r="AW1056" s="1848"/>
      <c r="AX1056" s="1848"/>
      <c r="AY1056" s="1848"/>
      <c r="AZ1056" s="1848"/>
      <c r="BA1056" s="1848"/>
      <c r="BB1056" s="1848"/>
      <c r="BC1056" s="1848"/>
      <c r="BD1056" s="1848"/>
      <c r="BE1056" s="1848"/>
      <c r="BF1056" s="1848"/>
      <c r="BG1056" s="1848"/>
      <c r="BH1056" s="1848"/>
      <c r="BI1056" s="1848"/>
      <c r="BJ1056" s="1848"/>
      <c r="BK1056" s="1848"/>
      <c r="BL1056" s="1848"/>
      <c r="BM1056" s="1848"/>
      <c r="BN1056" s="1848"/>
      <c r="BO1056" s="1848"/>
      <c r="BP1056" s="1848"/>
      <c r="BQ1056" s="1848"/>
      <c r="BR1056" s="1848"/>
      <c r="BS1056" s="1848"/>
      <c r="BT1056" s="1848"/>
      <c r="BU1056" s="1848"/>
      <c r="BV1056" s="1848"/>
      <c r="BW1056" s="1848"/>
      <c r="BX1056" s="1848"/>
      <c r="BY1056" s="1848"/>
      <c r="BZ1056" s="1848"/>
      <c r="CA1056" s="1848"/>
      <c r="CB1056" s="1848"/>
      <c r="CC1056" s="1848"/>
      <c r="CD1056" s="1848"/>
      <c r="CE1056" s="1848"/>
      <c r="CF1056" s="1848"/>
      <c r="CG1056" s="1848"/>
      <c r="CH1056" s="1848"/>
      <c r="CJ1056" s="1848"/>
      <c r="CK1056" s="1848"/>
      <c r="CL1056" s="1848"/>
      <c r="CM1056" s="1848"/>
      <c r="CN1056" s="1848"/>
      <c r="CO1056" s="1848"/>
      <c r="CP1056" s="1848"/>
      <c r="CQ1056" s="1848"/>
    </row>
    <row r="1057" spans="4:95">
      <c r="D1057" s="1"/>
      <c r="E1057" s="1"/>
      <c r="F1057" s="1848"/>
      <c r="G1057" s="1848"/>
      <c r="H1057" s="1848"/>
      <c r="I1057" s="1848"/>
      <c r="J1057" s="1848"/>
      <c r="K1057" s="1848"/>
      <c r="L1057" s="1848"/>
      <c r="M1057" s="1848"/>
      <c r="N1057" s="1848"/>
      <c r="O1057" s="1848"/>
      <c r="P1057" s="1848"/>
      <c r="Q1057" s="1848"/>
      <c r="R1057" s="1848"/>
      <c r="S1057" s="1848"/>
      <c r="T1057" s="1848"/>
      <c r="U1057" s="1848"/>
      <c r="V1057" s="1848"/>
      <c r="W1057" s="1848"/>
      <c r="X1057" s="1848"/>
      <c r="Y1057" s="1848"/>
      <c r="Z1057" s="1848"/>
      <c r="AA1057" s="1848"/>
      <c r="AB1057" s="1848"/>
      <c r="AC1057" s="1848"/>
      <c r="AD1057" s="1848"/>
      <c r="AE1057" s="1848"/>
      <c r="AF1057" s="1848"/>
      <c r="AG1057" s="1848"/>
      <c r="AH1057" s="1848"/>
      <c r="AI1057" s="1848"/>
      <c r="AJ1057" s="1848"/>
      <c r="AK1057" s="1848"/>
      <c r="AL1057" s="1848"/>
      <c r="AM1057" s="1848"/>
      <c r="AN1057" s="1848"/>
      <c r="AO1057" s="1848"/>
      <c r="AP1057" s="1848"/>
      <c r="AQ1057" s="1848"/>
      <c r="AR1057" s="1848"/>
      <c r="AS1057" s="1848"/>
      <c r="AT1057" s="1848"/>
      <c r="AU1057" s="1848"/>
      <c r="AV1057" s="1848"/>
      <c r="AW1057" s="1848"/>
      <c r="AX1057" s="1848"/>
      <c r="AY1057" s="1848"/>
      <c r="AZ1057" s="1848"/>
      <c r="BA1057" s="1848"/>
      <c r="BB1057" s="1848"/>
      <c r="BC1057" s="1848"/>
      <c r="BD1057" s="1848"/>
      <c r="BE1057" s="1848"/>
      <c r="BF1057" s="1848"/>
      <c r="BG1057" s="1848"/>
      <c r="BH1057" s="1848"/>
      <c r="BI1057" s="1848"/>
      <c r="BJ1057" s="1848"/>
      <c r="BK1057" s="1848"/>
      <c r="BL1057" s="1848"/>
      <c r="BM1057" s="1848"/>
      <c r="BN1057" s="1848"/>
      <c r="BO1057" s="1848"/>
      <c r="BP1057" s="1848"/>
      <c r="BQ1057" s="1848"/>
      <c r="BR1057" s="1848"/>
      <c r="BS1057" s="1848"/>
      <c r="BT1057" s="1848"/>
      <c r="BU1057" s="1848"/>
      <c r="BV1057" s="1848"/>
      <c r="BW1057" s="1848"/>
      <c r="BX1057" s="1848"/>
      <c r="BY1057" s="1848"/>
      <c r="BZ1057" s="1848"/>
      <c r="CA1057" s="1848"/>
      <c r="CB1057" s="1848"/>
      <c r="CC1057" s="1848"/>
      <c r="CD1057" s="1848"/>
      <c r="CE1057" s="1848"/>
      <c r="CF1057" s="1848"/>
      <c r="CG1057" s="1848"/>
      <c r="CH1057" s="1848"/>
      <c r="CJ1057" s="1848"/>
      <c r="CK1057" s="1848"/>
      <c r="CL1057" s="1848"/>
      <c r="CM1057" s="1848"/>
      <c r="CN1057" s="1848"/>
      <c r="CO1057" s="1848"/>
      <c r="CP1057" s="1848"/>
      <c r="CQ1057" s="1848"/>
    </row>
    <row r="1058" spans="4:95">
      <c r="D1058" s="1"/>
      <c r="E1058" s="1"/>
      <c r="F1058" s="1848"/>
      <c r="G1058" s="1848"/>
      <c r="H1058" s="1848"/>
      <c r="I1058" s="1848"/>
      <c r="J1058" s="1848"/>
      <c r="K1058" s="1848"/>
      <c r="L1058" s="1848"/>
      <c r="M1058" s="1848"/>
      <c r="N1058" s="1848"/>
      <c r="O1058" s="1848"/>
      <c r="P1058" s="1848"/>
      <c r="Q1058" s="1848"/>
      <c r="R1058" s="1848"/>
      <c r="S1058" s="1848"/>
      <c r="T1058" s="1848"/>
      <c r="U1058" s="1848"/>
      <c r="V1058" s="1848"/>
      <c r="W1058" s="1848"/>
      <c r="X1058" s="1848"/>
      <c r="Y1058" s="1848"/>
      <c r="Z1058" s="1848"/>
      <c r="AA1058" s="1848"/>
      <c r="AB1058" s="1848"/>
      <c r="AC1058" s="1848"/>
      <c r="AD1058" s="1848"/>
      <c r="AE1058" s="1848"/>
      <c r="AF1058" s="1848"/>
      <c r="AG1058" s="1848"/>
      <c r="AH1058" s="1848"/>
      <c r="AI1058" s="1848"/>
      <c r="AJ1058" s="1848"/>
      <c r="AK1058" s="1848"/>
      <c r="AL1058" s="1848"/>
      <c r="AM1058" s="1848"/>
      <c r="AN1058" s="1848"/>
      <c r="AO1058" s="1848"/>
      <c r="AP1058" s="1848"/>
      <c r="AQ1058" s="1848"/>
      <c r="AR1058" s="1848"/>
      <c r="AS1058" s="1848"/>
      <c r="AT1058" s="1848"/>
      <c r="AU1058" s="1848"/>
      <c r="AV1058" s="1848"/>
      <c r="AW1058" s="1848"/>
      <c r="AX1058" s="1848"/>
      <c r="AY1058" s="1848"/>
      <c r="AZ1058" s="1848"/>
      <c r="BA1058" s="1848"/>
      <c r="BB1058" s="1848"/>
      <c r="BC1058" s="1848"/>
      <c r="BD1058" s="1848"/>
      <c r="BE1058" s="1848"/>
      <c r="BF1058" s="1848"/>
      <c r="BG1058" s="1848"/>
      <c r="BH1058" s="1848"/>
      <c r="BI1058" s="1848"/>
      <c r="BJ1058" s="1848"/>
      <c r="BK1058" s="1848"/>
      <c r="BL1058" s="1848"/>
      <c r="BM1058" s="1848"/>
      <c r="BN1058" s="1848"/>
      <c r="BO1058" s="1848"/>
      <c r="BP1058" s="1848"/>
      <c r="BQ1058" s="1848"/>
      <c r="BR1058" s="1848"/>
      <c r="BS1058" s="1848"/>
      <c r="BT1058" s="1848"/>
      <c r="BU1058" s="1848"/>
      <c r="BV1058" s="1848"/>
      <c r="BW1058" s="1848"/>
      <c r="BX1058" s="1848"/>
      <c r="BY1058" s="1848"/>
      <c r="BZ1058" s="1848"/>
      <c r="CA1058" s="1848"/>
      <c r="CB1058" s="1848"/>
      <c r="CC1058" s="1848"/>
      <c r="CD1058" s="1848"/>
      <c r="CE1058" s="1848"/>
      <c r="CF1058" s="1848"/>
      <c r="CG1058" s="1848"/>
      <c r="CH1058" s="1848"/>
      <c r="CJ1058" s="1848"/>
      <c r="CK1058" s="1848"/>
      <c r="CL1058" s="1848"/>
      <c r="CM1058" s="1848"/>
      <c r="CN1058" s="1848"/>
      <c r="CO1058" s="1848"/>
      <c r="CP1058" s="1848"/>
      <c r="CQ1058" s="1848"/>
    </row>
    <row r="1059" spans="4:95">
      <c r="D1059" s="1"/>
      <c r="E1059" s="1"/>
      <c r="F1059" s="1848"/>
      <c r="G1059" s="1848"/>
      <c r="H1059" s="1848"/>
      <c r="I1059" s="1848"/>
      <c r="J1059" s="1848"/>
      <c r="K1059" s="1848"/>
      <c r="L1059" s="1848"/>
      <c r="M1059" s="1848"/>
      <c r="N1059" s="1848"/>
      <c r="O1059" s="1848"/>
      <c r="P1059" s="1848"/>
      <c r="Q1059" s="1848"/>
      <c r="R1059" s="1848"/>
      <c r="S1059" s="1848"/>
      <c r="T1059" s="1848"/>
      <c r="U1059" s="1848"/>
      <c r="V1059" s="1848"/>
      <c r="W1059" s="1848"/>
      <c r="X1059" s="1848"/>
      <c r="Y1059" s="1848"/>
      <c r="Z1059" s="1848"/>
      <c r="AA1059" s="1848"/>
      <c r="AB1059" s="1848"/>
      <c r="AC1059" s="1848"/>
      <c r="AD1059" s="1848"/>
      <c r="AE1059" s="1848"/>
      <c r="AF1059" s="1848"/>
      <c r="AG1059" s="1848"/>
      <c r="AH1059" s="1848"/>
      <c r="AI1059" s="1848"/>
      <c r="AJ1059" s="1848"/>
      <c r="AK1059" s="1848"/>
      <c r="AL1059" s="1848"/>
      <c r="AM1059" s="1848"/>
      <c r="AN1059" s="1848"/>
      <c r="AO1059" s="1848"/>
      <c r="AP1059" s="1848"/>
      <c r="AQ1059" s="1848"/>
      <c r="AR1059" s="1848"/>
      <c r="AS1059" s="1848"/>
      <c r="AT1059" s="1848"/>
      <c r="AU1059" s="1848"/>
      <c r="AV1059" s="1848"/>
      <c r="AW1059" s="1848"/>
      <c r="AX1059" s="1848"/>
      <c r="AY1059" s="1848"/>
      <c r="AZ1059" s="1848"/>
      <c r="BA1059" s="1848"/>
      <c r="BB1059" s="1848"/>
      <c r="BC1059" s="1848"/>
      <c r="BD1059" s="1848"/>
      <c r="BE1059" s="1848"/>
      <c r="BF1059" s="1848"/>
      <c r="BG1059" s="1848"/>
      <c r="BH1059" s="1848"/>
      <c r="BI1059" s="1848"/>
      <c r="BJ1059" s="1848"/>
      <c r="BK1059" s="1848"/>
      <c r="BL1059" s="1848"/>
      <c r="BM1059" s="1848"/>
      <c r="BN1059" s="1848"/>
      <c r="BO1059" s="1848"/>
      <c r="BP1059" s="1848"/>
      <c r="BQ1059" s="1848"/>
      <c r="BR1059" s="1848"/>
      <c r="BS1059" s="1848"/>
      <c r="BT1059" s="1848"/>
      <c r="BU1059" s="1848"/>
      <c r="BV1059" s="1848"/>
      <c r="BW1059" s="1848"/>
      <c r="BX1059" s="1848"/>
      <c r="BY1059" s="1848"/>
      <c r="BZ1059" s="1848"/>
      <c r="CA1059" s="1848"/>
      <c r="CB1059" s="1848"/>
      <c r="CC1059" s="1848"/>
      <c r="CD1059" s="1848"/>
      <c r="CE1059" s="1848"/>
      <c r="CF1059" s="1848"/>
      <c r="CG1059" s="1848"/>
      <c r="CH1059" s="1848"/>
      <c r="CJ1059" s="1848"/>
      <c r="CK1059" s="1848"/>
      <c r="CL1059" s="1848"/>
      <c r="CM1059" s="1848"/>
      <c r="CN1059" s="1848"/>
      <c r="CO1059" s="1848"/>
      <c r="CP1059" s="1848"/>
      <c r="CQ1059" s="1848"/>
    </row>
    <row r="1060" spans="4:95">
      <c r="D1060" s="1"/>
      <c r="E1060" s="1"/>
      <c r="F1060" s="1848"/>
      <c r="G1060" s="1848"/>
      <c r="H1060" s="1848"/>
      <c r="I1060" s="1848"/>
      <c r="J1060" s="1848"/>
      <c r="K1060" s="1848"/>
      <c r="L1060" s="1848"/>
      <c r="M1060" s="1848"/>
      <c r="N1060" s="1848"/>
      <c r="O1060" s="1848"/>
      <c r="P1060" s="1848"/>
      <c r="Q1060" s="1848"/>
      <c r="R1060" s="1848"/>
      <c r="S1060" s="1848"/>
      <c r="T1060" s="1848"/>
      <c r="U1060" s="1848"/>
      <c r="V1060" s="1848"/>
      <c r="W1060" s="1848"/>
      <c r="X1060" s="1848"/>
      <c r="Y1060" s="1848"/>
      <c r="Z1060" s="1848"/>
      <c r="AA1060" s="1848"/>
      <c r="AB1060" s="1848"/>
      <c r="AC1060" s="1848"/>
      <c r="AD1060" s="1848"/>
      <c r="AE1060" s="1848"/>
      <c r="AF1060" s="1848"/>
      <c r="AG1060" s="1848"/>
      <c r="AH1060" s="1848"/>
      <c r="AI1060" s="1848"/>
      <c r="AJ1060" s="1848"/>
      <c r="AK1060" s="1848"/>
      <c r="AL1060" s="1848"/>
      <c r="AM1060" s="1848"/>
      <c r="AN1060" s="1848"/>
      <c r="AO1060" s="1848"/>
      <c r="AP1060" s="1848"/>
      <c r="AQ1060" s="1848"/>
      <c r="AR1060" s="1848"/>
      <c r="AS1060" s="1848"/>
      <c r="AT1060" s="1848"/>
      <c r="AU1060" s="1848"/>
      <c r="AV1060" s="1848"/>
      <c r="AW1060" s="1848"/>
      <c r="AX1060" s="1848"/>
      <c r="AY1060" s="1848"/>
      <c r="AZ1060" s="1848"/>
      <c r="BA1060" s="1848"/>
      <c r="BB1060" s="1848"/>
      <c r="BC1060" s="1848"/>
      <c r="BD1060" s="1848"/>
      <c r="BE1060" s="1848"/>
      <c r="BF1060" s="1848"/>
      <c r="BG1060" s="1848"/>
      <c r="BH1060" s="1848"/>
      <c r="BI1060" s="1848"/>
      <c r="BJ1060" s="1848"/>
      <c r="BK1060" s="1848"/>
      <c r="BL1060" s="1848"/>
      <c r="BM1060" s="1848"/>
      <c r="BN1060" s="1848"/>
      <c r="BO1060" s="1848"/>
      <c r="BP1060" s="1848"/>
      <c r="BQ1060" s="1848"/>
      <c r="BR1060" s="1848"/>
      <c r="BS1060" s="1848"/>
      <c r="BT1060" s="1848"/>
      <c r="BU1060" s="1848"/>
      <c r="BV1060" s="1848"/>
      <c r="BW1060" s="1848"/>
      <c r="BX1060" s="1848"/>
      <c r="BY1060" s="1848"/>
      <c r="BZ1060" s="1848"/>
      <c r="CA1060" s="1848"/>
      <c r="CB1060" s="1848"/>
      <c r="CC1060" s="1848"/>
      <c r="CD1060" s="1848"/>
      <c r="CE1060" s="1848"/>
      <c r="CF1060" s="1848"/>
      <c r="CG1060" s="1848"/>
      <c r="CH1060" s="1848"/>
      <c r="CJ1060" s="1848"/>
      <c r="CK1060" s="1848"/>
      <c r="CL1060" s="1848"/>
      <c r="CM1060" s="1848"/>
      <c r="CN1060" s="1848"/>
      <c r="CO1060" s="1848"/>
      <c r="CP1060" s="1848"/>
      <c r="CQ1060" s="1848"/>
    </row>
    <row r="1061" spans="4:95">
      <c r="D1061" s="1"/>
      <c r="E1061" s="1"/>
      <c r="F1061" s="1848"/>
      <c r="G1061" s="1848"/>
      <c r="H1061" s="1848"/>
      <c r="I1061" s="1848"/>
      <c r="J1061" s="1848"/>
      <c r="K1061" s="1848"/>
      <c r="L1061" s="1848"/>
      <c r="M1061" s="1848"/>
      <c r="N1061" s="1848"/>
      <c r="O1061" s="1848"/>
      <c r="P1061" s="1848"/>
      <c r="Q1061" s="1848"/>
      <c r="R1061" s="1848"/>
      <c r="S1061" s="1848"/>
      <c r="T1061" s="1848"/>
      <c r="U1061" s="1848"/>
      <c r="V1061" s="1848"/>
      <c r="W1061" s="1848"/>
      <c r="X1061" s="1848"/>
      <c r="Y1061" s="1848"/>
      <c r="Z1061" s="1848"/>
      <c r="AA1061" s="1848"/>
      <c r="AB1061" s="1848"/>
      <c r="AC1061" s="1848"/>
      <c r="AD1061" s="1848"/>
      <c r="AE1061" s="1848"/>
      <c r="AF1061" s="1848"/>
      <c r="AG1061" s="1848"/>
      <c r="AH1061" s="1848"/>
      <c r="AI1061" s="1848"/>
      <c r="AJ1061" s="1848"/>
      <c r="AK1061" s="1848"/>
      <c r="AL1061" s="1848"/>
      <c r="AM1061" s="1848"/>
      <c r="AN1061" s="1848"/>
      <c r="AO1061" s="1848"/>
      <c r="AP1061" s="1848"/>
      <c r="AQ1061" s="1848"/>
      <c r="AR1061" s="1848"/>
      <c r="AS1061" s="1848"/>
      <c r="AT1061" s="1848"/>
      <c r="AU1061" s="1848"/>
      <c r="AV1061" s="1848"/>
      <c r="AW1061" s="1848"/>
      <c r="AX1061" s="1848"/>
      <c r="AY1061" s="1848"/>
      <c r="AZ1061" s="1848"/>
      <c r="BA1061" s="1848"/>
      <c r="BB1061" s="1848"/>
      <c r="BC1061" s="1848"/>
      <c r="BD1061" s="1848"/>
      <c r="BE1061" s="1848"/>
      <c r="BF1061" s="1848"/>
      <c r="BG1061" s="1848"/>
      <c r="BH1061" s="1848"/>
      <c r="BI1061" s="1848"/>
      <c r="BJ1061" s="1848"/>
      <c r="BK1061" s="1848"/>
      <c r="BL1061" s="1848"/>
      <c r="BM1061" s="1848"/>
      <c r="BN1061" s="1848"/>
      <c r="BO1061" s="1848"/>
      <c r="BP1061" s="1848"/>
      <c r="BQ1061" s="1848"/>
      <c r="BR1061" s="1848"/>
      <c r="BS1061" s="1848"/>
      <c r="BT1061" s="1848"/>
      <c r="BU1061" s="1848"/>
      <c r="BV1061" s="1848"/>
      <c r="BW1061" s="1848"/>
      <c r="BX1061" s="1848"/>
      <c r="BY1061" s="1848"/>
      <c r="BZ1061" s="1848"/>
      <c r="CA1061" s="1848"/>
      <c r="CB1061" s="1848"/>
      <c r="CC1061" s="1848"/>
      <c r="CD1061" s="1848"/>
      <c r="CE1061" s="1848"/>
      <c r="CF1061" s="1848"/>
      <c r="CG1061" s="1848"/>
      <c r="CH1061" s="1848"/>
      <c r="CJ1061" s="1848"/>
      <c r="CK1061" s="1848"/>
      <c r="CL1061" s="1848"/>
      <c r="CM1061" s="1848"/>
      <c r="CN1061" s="1848"/>
      <c r="CO1061" s="1848"/>
      <c r="CP1061" s="1848"/>
      <c r="CQ1061" s="1848"/>
    </row>
    <row r="1062" spans="4:95">
      <c r="D1062" s="1"/>
      <c r="E1062" s="1"/>
      <c r="F1062" s="1848"/>
      <c r="G1062" s="1848"/>
      <c r="H1062" s="1848"/>
      <c r="I1062" s="1848"/>
      <c r="J1062" s="1848"/>
      <c r="K1062" s="1848"/>
      <c r="L1062" s="1848"/>
      <c r="M1062" s="1848"/>
      <c r="N1062" s="1848"/>
      <c r="O1062" s="1848"/>
      <c r="P1062" s="1848"/>
      <c r="Q1062" s="1848"/>
      <c r="R1062" s="1848"/>
      <c r="S1062" s="1848"/>
      <c r="T1062" s="1848"/>
      <c r="U1062" s="1848"/>
      <c r="V1062" s="1848"/>
      <c r="W1062" s="1848"/>
      <c r="X1062" s="1848"/>
      <c r="Y1062" s="1848"/>
      <c r="Z1062" s="1848"/>
      <c r="AA1062" s="1848"/>
      <c r="AB1062" s="1848"/>
      <c r="AC1062" s="1848"/>
      <c r="AD1062" s="1848"/>
      <c r="AE1062" s="1848"/>
      <c r="AF1062" s="1848"/>
      <c r="AG1062" s="1848"/>
      <c r="AH1062" s="1848"/>
      <c r="AI1062" s="1848"/>
      <c r="AJ1062" s="1848"/>
      <c r="AK1062" s="1848"/>
      <c r="AL1062" s="1848"/>
      <c r="AM1062" s="1848"/>
      <c r="AN1062" s="1848"/>
      <c r="AO1062" s="1848"/>
      <c r="AP1062" s="1848"/>
      <c r="AQ1062" s="1848"/>
      <c r="AR1062" s="1848"/>
      <c r="AS1062" s="1848"/>
      <c r="AT1062" s="1848"/>
      <c r="AU1062" s="1848"/>
      <c r="AV1062" s="1848"/>
      <c r="AW1062" s="1848"/>
      <c r="AX1062" s="1848"/>
      <c r="AY1062" s="1848"/>
      <c r="AZ1062" s="1848"/>
      <c r="BA1062" s="1848"/>
      <c r="BB1062" s="1848"/>
      <c r="BC1062" s="1848"/>
      <c r="BD1062" s="1848"/>
      <c r="BE1062" s="1848"/>
      <c r="BF1062" s="1848"/>
      <c r="BG1062" s="1848"/>
      <c r="BH1062" s="1848"/>
      <c r="BI1062" s="1848"/>
      <c r="BJ1062" s="1848"/>
      <c r="BK1062" s="1848"/>
      <c r="BL1062" s="1848"/>
      <c r="BM1062" s="1848"/>
      <c r="BN1062" s="1848"/>
      <c r="BO1062" s="1848"/>
      <c r="BP1062" s="1848"/>
      <c r="BQ1062" s="1848"/>
      <c r="BR1062" s="1848"/>
      <c r="BS1062" s="1848"/>
      <c r="BT1062" s="1848"/>
      <c r="BU1062" s="1848"/>
      <c r="BV1062" s="1848"/>
      <c r="BW1062" s="1848"/>
      <c r="BX1062" s="1848"/>
      <c r="BY1062" s="1848"/>
      <c r="BZ1062" s="1848"/>
      <c r="CA1062" s="1848"/>
      <c r="CB1062" s="1848"/>
      <c r="CC1062" s="1848"/>
      <c r="CD1062" s="1848"/>
      <c r="CE1062" s="1848"/>
      <c r="CF1062" s="1848"/>
      <c r="CG1062" s="1848"/>
      <c r="CH1062" s="1848"/>
      <c r="CJ1062" s="1848"/>
      <c r="CK1062" s="1848"/>
      <c r="CL1062" s="1848"/>
      <c r="CM1062" s="1848"/>
      <c r="CN1062" s="1848"/>
      <c r="CO1062" s="1848"/>
      <c r="CP1062" s="1848"/>
      <c r="CQ1062" s="1848"/>
    </row>
    <row r="1063" spans="4:95">
      <c r="D1063" s="1"/>
      <c r="E1063" s="1"/>
      <c r="F1063" s="1848"/>
      <c r="G1063" s="1848"/>
      <c r="H1063" s="1848"/>
      <c r="I1063" s="1848"/>
      <c r="J1063" s="1848"/>
      <c r="K1063" s="1848"/>
      <c r="L1063" s="1848"/>
      <c r="M1063" s="1848"/>
      <c r="N1063" s="1848"/>
      <c r="O1063" s="1848"/>
      <c r="P1063" s="1848"/>
      <c r="Q1063" s="1848"/>
      <c r="R1063" s="1848"/>
      <c r="S1063" s="1848"/>
      <c r="T1063" s="1848"/>
      <c r="U1063" s="1848"/>
      <c r="V1063" s="1848"/>
      <c r="W1063" s="1848"/>
      <c r="X1063" s="1848"/>
      <c r="Y1063" s="1848"/>
      <c r="Z1063" s="1848"/>
      <c r="AA1063" s="1848"/>
      <c r="AB1063" s="1848"/>
      <c r="AC1063" s="1848"/>
      <c r="AD1063" s="1848"/>
      <c r="AE1063" s="1848"/>
      <c r="AF1063" s="1848"/>
      <c r="AG1063" s="1848"/>
      <c r="AH1063" s="1848"/>
      <c r="AI1063" s="1848"/>
      <c r="AJ1063" s="1848"/>
      <c r="AK1063" s="1848"/>
      <c r="AL1063" s="1848"/>
      <c r="AM1063" s="1848"/>
      <c r="AN1063" s="1848"/>
      <c r="AO1063" s="1848"/>
      <c r="AP1063" s="1848"/>
      <c r="AQ1063" s="1848"/>
      <c r="AR1063" s="1848"/>
      <c r="AS1063" s="1848"/>
      <c r="AT1063" s="1848"/>
      <c r="AU1063" s="1848"/>
      <c r="AV1063" s="1848"/>
      <c r="AW1063" s="1848"/>
      <c r="AX1063" s="1848"/>
      <c r="AY1063" s="1848"/>
      <c r="AZ1063" s="1848"/>
      <c r="BA1063" s="1848"/>
      <c r="BB1063" s="1848"/>
      <c r="BC1063" s="1848"/>
      <c r="BD1063" s="1848"/>
      <c r="BE1063" s="1848"/>
      <c r="BF1063" s="1848"/>
      <c r="BG1063" s="1848"/>
      <c r="BH1063" s="1848"/>
      <c r="BI1063" s="1848"/>
      <c r="BJ1063" s="1848"/>
      <c r="BK1063" s="1848"/>
      <c r="BL1063" s="1848"/>
      <c r="BM1063" s="1848"/>
      <c r="BN1063" s="1848"/>
      <c r="BO1063" s="1848"/>
      <c r="BP1063" s="1848"/>
      <c r="BQ1063" s="1848"/>
      <c r="BR1063" s="1848"/>
      <c r="BS1063" s="1848"/>
      <c r="BT1063" s="1848"/>
      <c r="BU1063" s="1848"/>
      <c r="BV1063" s="1848"/>
      <c r="BW1063" s="1848"/>
      <c r="BX1063" s="1848"/>
      <c r="BY1063" s="1848"/>
      <c r="BZ1063" s="1848"/>
      <c r="CA1063" s="1848"/>
      <c r="CB1063" s="1848"/>
      <c r="CC1063" s="1848"/>
      <c r="CD1063" s="1848"/>
      <c r="CE1063" s="1848"/>
      <c r="CF1063" s="1848"/>
      <c r="CG1063" s="1848"/>
      <c r="CH1063" s="1848"/>
      <c r="CJ1063" s="1848"/>
      <c r="CK1063" s="1848"/>
      <c r="CL1063" s="1848"/>
      <c r="CM1063" s="1848"/>
      <c r="CN1063" s="1848"/>
      <c r="CO1063" s="1848"/>
      <c r="CP1063" s="1848"/>
      <c r="CQ1063" s="1848"/>
    </row>
    <row r="1064" spans="4:95">
      <c r="D1064" s="1"/>
      <c r="E1064" s="1"/>
      <c r="F1064" s="1848"/>
      <c r="G1064" s="1848"/>
      <c r="H1064" s="1848"/>
      <c r="I1064" s="1848"/>
      <c r="J1064" s="1848"/>
      <c r="K1064" s="1848"/>
      <c r="L1064" s="1848"/>
      <c r="M1064" s="1848"/>
      <c r="N1064" s="1848"/>
      <c r="O1064" s="1848"/>
      <c r="P1064" s="1848"/>
      <c r="Q1064" s="1848"/>
      <c r="R1064" s="1848"/>
      <c r="S1064" s="1848"/>
      <c r="T1064" s="1848"/>
      <c r="U1064" s="1848"/>
      <c r="V1064" s="1848"/>
      <c r="W1064" s="1848"/>
      <c r="X1064" s="1848"/>
      <c r="Y1064" s="1848"/>
      <c r="Z1064" s="1848"/>
      <c r="AA1064" s="1848"/>
      <c r="AB1064" s="1848"/>
      <c r="AC1064" s="1848"/>
      <c r="AD1064" s="1848"/>
      <c r="AE1064" s="1848"/>
      <c r="AF1064" s="1848"/>
      <c r="AG1064" s="1848"/>
      <c r="AH1064" s="1848"/>
      <c r="AI1064" s="1848"/>
      <c r="AJ1064" s="1848"/>
      <c r="AK1064" s="1848"/>
      <c r="AL1064" s="1848"/>
      <c r="AM1064" s="1848"/>
      <c r="AN1064" s="1848"/>
      <c r="AO1064" s="1848"/>
      <c r="AP1064" s="1848"/>
      <c r="AQ1064" s="1848"/>
      <c r="AR1064" s="1848"/>
      <c r="AS1064" s="1848"/>
      <c r="AT1064" s="1848"/>
      <c r="AU1064" s="1848"/>
      <c r="AV1064" s="1848"/>
      <c r="AW1064" s="1848"/>
      <c r="AX1064" s="1848"/>
      <c r="AY1064" s="1848"/>
      <c r="AZ1064" s="1848"/>
      <c r="BA1064" s="1848"/>
      <c r="BB1064" s="1848"/>
      <c r="BC1064" s="1848"/>
      <c r="BD1064" s="1848"/>
      <c r="BE1064" s="1848"/>
      <c r="BF1064" s="1848"/>
      <c r="BG1064" s="1848"/>
      <c r="BH1064" s="1848"/>
      <c r="BI1064" s="1848"/>
      <c r="BJ1064" s="1848"/>
      <c r="BK1064" s="1848"/>
      <c r="BL1064" s="1848"/>
      <c r="BM1064" s="1848"/>
      <c r="BN1064" s="1848"/>
      <c r="BO1064" s="1848"/>
      <c r="BP1064" s="1848"/>
      <c r="BQ1064" s="1848"/>
      <c r="BR1064" s="1848"/>
      <c r="BS1064" s="1848"/>
      <c r="BT1064" s="1848"/>
      <c r="BU1064" s="1848"/>
      <c r="BV1064" s="1848"/>
      <c r="BW1064" s="1848"/>
      <c r="BX1064" s="1848"/>
      <c r="BY1064" s="1848"/>
      <c r="BZ1064" s="1848"/>
      <c r="CA1064" s="1848"/>
      <c r="CB1064" s="1848"/>
      <c r="CC1064" s="1848"/>
      <c r="CD1064" s="1848"/>
      <c r="CE1064" s="1848"/>
      <c r="CF1064" s="1848"/>
      <c r="CG1064" s="1848"/>
      <c r="CH1064" s="1848"/>
      <c r="CJ1064" s="1848"/>
      <c r="CK1064" s="1848"/>
      <c r="CL1064" s="1848"/>
      <c r="CM1064" s="1848"/>
      <c r="CN1064" s="1848"/>
      <c r="CO1064" s="1848"/>
      <c r="CP1064" s="1848"/>
      <c r="CQ1064" s="1848"/>
    </row>
    <row r="1065" spans="4:95">
      <c r="D1065" s="1"/>
      <c r="E1065" s="1"/>
      <c r="F1065" s="1848"/>
      <c r="G1065" s="1848"/>
      <c r="H1065" s="1848"/>
      <c r="I1065" s="1848"/>
      <c r="J1065" s="1848"/>
      <c r="K1065" s="1848"/>
      <c r="L1065" s="1848"/>
      <c r="M1065" s="1848"/>
      <c r="N1065" s="1848"/>
      <c r="O1065" s="1848"/>
      <c r="P1065" s="1848"/>
      <c r="Q1065" s="1848"/>
      <c r="R1065" s="1848"/>
      <c r="S1065" s="1848"/>
      <c r="T1065" s="1848"/>
      <c r="U1065" s="1848"/>
      <c r="V1065" s="1848"/>
      <c r="W1065" s="1848"/>
      <c r="X1065" s="1848"/>
      <c r="Y1065" s="1848"/>
      <c r="Z1065" s="1848"/>
      <c r="AA1065" s="1848"/>
      <c r="AB1065" s="1848"/>
      <c r="AC1065" s="1848"/>
      <c r="AD1065" s="1848"/>
      <c r="AE1065" s="1848"/>
      <c r="AF1065" s="1848"/>
      <c r="AG1065" s="1848"/>
      <c r="AH1065" s="1848"/>
      <c r="AI1065" s="1848"/>
      <c r="AJ1065" s="1848"/>
      <c r="AK1065" s="1848"/>
      <c r="AL1065" s="1848"/>
      <c r="AM1065" s="1848"/>
      <c r="AN1065" s="1848"/>
      <c r="AO1065" s="1848"/>
      <c r="AP1065" s="1848"/>
      <c r="AQ1065" s="1848"/>
      <c r="AR1065" s="1848"/>
      <c r="AS1065" s="1848"/>
      <c r="AT1065" s="1848"/>
      <c r="AU1065" s="1848"/>
      <c r="AV1065" s="1848"/>
      <c r="AW1065" s="1848"/>
      <c r="AX1065" s="1848"/>
      <c r="AY1065" s="1848"/>
      <c r="AZ1065" s="1848"/>
      <c r="BA1065" s="1848"/>
      <c r="BB1065" s="1848"/>
      <c r="BC1065" s="1848"/>
      <c r="BD1065" s="1848"/>
      <c r="BE1065" s="1848"/>
      <c r="BF1065" s="1848"/>
      <c r="BG1065" s="1848"/>
      <c r="BH1065" s="1848"/>
      <c r="BI1065" s="1848"/>
      <c r="BJ1065" s="1848"/>
      <c r="BK1065" s="1848"/>
      <c r="BL1065" s="1848"/>
      <c r="BM1065" s="1848"/>
      <c r="BN1065" s="1848"/>
      <c r="BO1065" s="1848"/>
      <c r="BP1065" s="1848"/>
      <c r="BQ1065" s="1848"/>
      <c r="BR1065" s="1848"/>
      <c r="BS1065" s="1848"/>
      <c r="BT1065" s="1848"/>
      <c r="BU1065" s="1848"/>
      <c r="BV1065" s="1848"/>
      <c r="BW1065" s="1848"/>
      <c r="BX1065" s="1848"/>
      <c r="BY1065" s="1848"/>
      <c r="BZ1065" s="1848"/>
      <c r="CA1065" s="1848"/>
      <c r="CB1065" s="1848"/>
      <c r="CC1065" s="1848"/>
      <c r="CD1065" s="1848"/>
      <c r="CE1065" s="1848"/>
      <c r="CF1065" s="1848"/>
      <c r="CG1065" s="1848"/>
      <c r="CH1065" s="1848"/>
      <c r="CJ1065" s="1848"/>
      <c r="CK1065" s="1848"/>
      <c r="CL1065" s="1848"/>
      <c r="CM1065" s="1848"/>
      <c r="CN1065" s="1848"/>
      <c r="CO1065" s="1848"/>
      <c r="CP1065" s="1848"/>
      <c r="CQ1065" s="1848"/>
    </row>
    <row r="1066" spans="4:95">
      <c r="D1066" s="1"/>
      <c r="E1066" s="1"/>
      <c r="F1066" s="1848"/>
      <c r="G1066" s="1848"/>
      <c r="H1066" s="1848"/>
      <c r="I1066" s="1848"/>
      <c r="J1066" s="1848"/>
      <c r="K1066" s="1848"/>
      <c r="L1066" s="1848"/>
      <c r="M1066" s="1848"/>
      <c r="N1066" s="1848"/>
      <c r="O1066" s="1848"/>
      <c r="P1066" s="1848"/>
      <c r="Q1066" s="1848"/>
      <c r="R1066" s="1848"/>
      <c r="S1066" s="1848"/>
      <c r="T1066" s="1848"/>
      <c r="U1066" s="1848"/>
      <c r="V1066" s="1848"/>
      <c r="W1066" s="1848"/>
      <c r="X1066" s="1848"/>
      <c r="Y1066" s="1848"/>
      <c r="Z1066" s="1848"/>
      <c r="AA1066" s="1848"/>
      <c r="AB1066" s="1848"/>
      <c r="AC1066" s="1848"/>
      <c r="AD1066" s="1848"/>
      <c r="AE1066" s="1848"/>
      <c r="AF1066" s="1848"/>
      <c r="AG1066" s="1848"/>
      <c r="AH1066" s="1848"/>
      <c r="AI1066" s="1848"/>
      <c r="AJ1066" s="1848"/>
      <c r="AK1066" s="1848"/>
      <c r="AL1066" s="1848"/>
      <c r="AM1066" s="1848"/>
      <c r="AN1066" s="1848"/>
      <c r="AO1066" s="1848"/>
      <c r="AP1066" s="1848"/>
      <c r="AQ1066" s="1848"/>
      <c r="AR1066" s="1848"/>
      <c r="AS1066" s="1848"/>
      <c r="AT1066" s="1848"/>
      <c r="AU1066" s="1848"/>
      <c r="AV1066" s="1848"/>
      <c r="AW1066" s="1848"/>
      <c r="AX1066" s="1848"/>
      <c r="AY1066" s="1848"/>
      <c r="AZ1066" s="1848"/>
      <c r="BA1066" s="1848"/>
      <c r="BB1066" s="1848"/>
      <c r="BC1066" s="1848"/>
      <c r="BD1066" s="1848"/>
      <c r="BE1066" s="1848"/>
      <c r="BF1066" s="1848"/>
      <c r="BG1066" s="1848"/>
      <c r="BH1066" s="1848"/>
      <c r="BI1066" s="1848"/>
      <c r="BJ1066" s="1848"/>
      <c r="BK1066" s="1848"/>
      <c r="BL1066" s="1848"/>
      <c r="BM1066" s="1848"/>
      <c r="BN1066" s="1848"/>
      <c r="BO1066" s="1848"/>
      <c r="BP1066" s="1848"/>
      <c r="BQ1066" s="1848"/>
      <c r="BR1066" s="1848"/>
      <c r="BS1066" s="1848"/>
      <c r="BT1066" s="1848"/>
      <c r="BU1066" s="1848"/>
      <c r="BV1066" s="1848"/>
      <c r="BW1066" s="1848"/>
      <c r="BX1066" s="1848"/>
      <c r="BY1066" s="1848"/>
      <c r="BZ1066" s="1848"/>
      <c r="CA1066" s="1848"/>
      <c r="CB1066" s="1848"/>
      <c r="CC1066" s="1848"/>
      <c r="CD1066" s="1848"/>
      <c r="CE1066" s="1848"/>
      <c r="CF1066" s="1848"/>
      <c r="CG1066" s="1848"/>
      <c r="CH1066" s="1848"/>
      <c r="CJ1066" s="1848"/>
      <c r="CK1066" s="1848"/>
      <c r="CL1066" s="1848"/>
      <c r="CM1066" s="1848"/>
      <c r="CN1066" s="1848"/>
      <c r="CO1066" s="1848"/>
      <c r="CP1066" s="1848"/>
      <c r="CQ1066" s="1848"/>
    </row>
    <row r="1067" spans="4:95">
      <c r="D1067" s="1"/>
      <c r="E1067" s="1"/>
      <c r="F1067" s="1848"/>
      <c r="G1067" s="1848"/>
      <c r="H1067" s="1848"/>
      <c r="I1067" s="1848"/>
      <c r="J1067" s="1848"/>
      <c r="K1067" s="1848"/>
      <c r="L1067" s="1848"/>
      <c r="M1067" s="1848"/>
      <c r="N1067" s="1848"/>
      <c r="O1067" s="1848"/>
      <c r="P1067" s="1848"/>
      <c r="Q1067" s="1848"/>
      <c r="R1067" s="1848"/>
      <c r="S1067" s="1848"/>
      <c r="T1067" s="1848"/>
      <c r="U1067" s="1848"/>
      <c r="V1067" s="1848"/>
      <c r="W1067" s="1848"/>
      <c r="X1067" s="1848"/>
      <c r="Y1067" s="1848"/>
      <c r="Z1067" s="1848"/>
      <c r="AA1067" s="1848"/>
      <c r="AB1067" s="1848"/>
      <c r="AC1067" s="1848"/>
      <c r="AD1067" s="1848"/>
      <c r="AE1067" s="1848"/>
      <c r="AF1067" s="1848"/>
      <c r="AG1067" s="1848"/>
      <c r="AH1067" s="1848"/>
      <c r="AI1067" s="1848"/>
      <c r="AJ1067" s="1848"/>
      <c r="AK1067" s="1848"/>
      <c r="AL1067" s="1848"/>
      <c r="AM1067" s="1848"/>
      <c r="AN1067" s="1848"/>
      <c r="AO1067" s="1848"/>
      <c r="AP1067" s="1848"/>
      <c r="AQ1067" s="1848"/>
      <c r="AR1067" s="1848"/>
      <c r="AS1067" s="1848"/>
      <c r="AT1067" s="1848"/>
      <c r="AU1067" s="1848"/>
      <c r="AV1067" s="1848"/>
      <c r="AW1067" s="1848"/>
      <c r="AX1067" s="1848"/>
      <c r="AY1067" s="1848"/>
      <c r="AZ1067" s="1848"/>
      <c r="BA1067" s="1848"/>
      <c r="BB1067" s="1848"/>
      <c r="BC1067" s="1848"/>
      <c r="BD1067" s="1848"/>
      <c r="BE1067" s="1848"/>
      <c r="BF1067" s="1848"/>
      <c r="BG1067" s="1848"/>
      <c r="BH1067" s="1848"/>
      <c r="BI1067" s="1848"/>
      <c r="BJ1067" s="1848"/>
      <c r="BK1067" s="1848"/>
      <c r="BL1067" s="1848"/>
      <c r="BM1067" s="1848"/>
      <c r="BN1067" s="1848"/>
      <c r="BO1067" s="1848"/>
      <c r="BP1067" s="1848"/>
      <c r="BQ1067" s="1848"/>
      <c r="BR1067" s="1848"/>
      <c r="BS1067" s="1848"/>
      <c r="BT1067" s="1848"/>
      <c r="BU1067" s="1848"/>
      <c r="BV1067" s="1848"/>
      <c r="BW1067" s="1848"/>
      <c r="BX1067" s="1848"/>
      <c r="BY1067" s="1848"/>
      <c r="BZ1067" s="1848"/>
      <c r="CA1067" s="1848"/>
      <c r="CB1067" s="1848"/>
      <c r="CC1067" s="1848"/>
      <c r="CD1067" s="1848"/>
      <c r="CE1067" s="1848"/>
      <c r="CF1067" s="1848"/>
      <c r="CG1067" s="1848"/>
      <c r="CH1067" s="1848"/>
      <c r="CJ1067" s="1848"/>
      <c r="CK1067" s="1848"/>
      <c r="CL1067" s="1848"/>
      <c r="CM1067" s="1848"/>
      <c r="CN1067" s="1848"/>
      <c r="CO1067" s="1848"/>
      <c r="CP1067" s="1848"/>
      <c r="CQ1067" s="1848"/>
    </row>
    <row r="1068" spans="4:95">
      <c r="D1068" s="1"/>
      <c r="E1068" s="1"/>
      <c r="F1068" s="1848"/>
      <c r="G1068" s="1848"/>
      <c r="H1068" s="1848"/>
      <c r="I1068" s="1848"/>
      <c r="J1068" s="1848"/>
      <c r="K1068" s="1848"/>
      <c r="L1068" s="1848"/>
      <c r="M1068" s="1848"/>
      <c r="N1068" s="1848"/>
      <c r="O1068" s="1848"/>
      <c r="P1068" s="1848"/>
      <c r="Q1068" s="1848"/>
      <c r="R1068" s="1848"/>
      <c r="S1068" s="1848"/>
      <c r="T1068" s="1848"/>
      <c r="U1068" s="1848"/>
      <c r="V1068" s="1848"/>
      <c r="W1068" s="1848"/>
      <c r="X1068" s="1848"/>
      <c r="Y1068" s="1848"/>
      <c r="Z1068" s="1848"/>
      <c r="AA1068" s="1848"/>
      <c r="AB1068" s="1848"/>
      <c r="AC1068" s="1848"/>
      <c r="AD1068" s="1848"/>
      <c r="AE1068" s="1848"/>
      <c r="AF1068" s="1848"/>
      <c r="AG1068" s="1848"/>
      <c r="AH1068" s="1848"/>
      <c r="AI1068" s="1848"/>
      <c r="AJ1068" s="1848"/>
      <c r="AK1068" s="1848"/>
      <c r="AL1068" s="1848"/>
      <c r="AM1068" s="1848"/>
      <c r="AN1068" s="1848"/>
      <c r="AO1068" s="1848"/>
      <c r="AP1068" s="1848"/>
      <c r="AQ1068" s="1848"/>
      <c r="AR1068" s="1848"/>
      <c r="AS1068" s="1848"/>
      <c r="AT1068" s="1848"/>
      <c r="AU1068" s="1848"/>
      <c r="AV1068" s="1848"/>
      <c r="AW1068" s="1848"/>
      <c r="AX1068" s="1848"/>
      <c r="AY1068" s="1848"/>
      <c r="AZ1068" s="1848"/>
      <c r="BA1068" s="1848"/>
      <c r="BB1068" s="1848"/>
      <c r="BC1068" s="1848"/>
      <c r="BD1068" s="1848"/>
      <c r="BE1068" s="1848"/>
      <c r="BF1068" s="1848"/>
      <c r="BG1068" s="1848"/>
      <c r="BH1068" s="1848"/>
      <c r="BI1068" s="1848"/>
      <c r="BJ1068" s="1848"/>
      <c r="BK1068" s="1848"/>
      <c r="BL1068" s="1848"/>
      <c r="BM1068" s="1848"/>
      <c r="BN1068" s="1848"/>
      <c r="BO1068" s="1848"/>
      <c r="BP1068" s="1848"/>
      <c r="BQ1068" s="1848"/>
      <c r="BR1068" s="1848"/>
      <c r="BS1068" s="1848"/>
      <c r="BT1068" s="1848"/>
      <c r="BU1068" s="1848"/>
      <c r="BV1068" s="1848"/>
      <c r="BW1068" s="1848"/>
      <c r="BX1068" s="1848"/>
      <c r="BY1068" s="1848"/>
      <c r="BZ1068" s="1848"/>
      <c r="CA1068" s="1848"/>
      <c r="CB1068" s="1848"/>
      <c r="CC1068" s="1848"/>
      <c r="CD1068" s="1848"/>
      <c r="CE1068" s="1848"/>
      <c r="CF1068" s="1848"/>
      <c r="CG1068" s="1848"/>
      <c r="CH1068" s="1848"/>
      <c r="CJ1068" s="1848"/>
      <c r="CK1068" s="1848"/>
      <c r="CL1068" s="1848"/>
      <c r="CM1068" s="1848"/>
      <c r="CN1068" s="1848"/>
      <c r="CO1068" s="1848"/>
      <c r="CP1068" s="1848"/>
      <c r="CQ1068" s="1848"/>
    </row>
    <row r="1069" spans="4:95">
      <c r="D1069" s="1"/>
      <c r="E1069" s="1"/>
      <c r="F1069" s="1848"/>
      <c r="G1069" s="1848"/>
      <c r="H1069" s="1848"/>
      <c r="I1069" s="1848"/>
      <c r="J1069" s="1848"/>
      <c r="K1069" s="1848"/>
      <c r="L1069" s="1848"/>
      <c r="M1069" s="1848"/>
      <c r="N1069" s="1848"/>
      <c r="O1069" s="1848"/>
      <c r="P1069" s="1848"/>
      <c r="Q1069" s="1848"/>
      <c r="R1069" s="1848"/>
      <c r="S1069" s="1848"/>
      <c r="T1069" s="1848"/>
      <c r="U1069" s="1848"/>
      <c r="V1069" s="1848"/>
      <c r="W1069" s="1848"/>
      <c r="X1069" s="1848"/>
      <c r="Y1069" s="1848"/>
      <c r="Z1069" s="1848"/>
      <c r="AA1069" s="1848"/>
      <c r="AB1069" s="1848"/>
      <c r="AC1069" s="1848"/>
      <c r="AD1069" s="1848"/>
      <c r="AE1069" s="1848"/>
      <c r="AF1069" s="1848"/>
      <c r="AG1069" s="1848"/>
      <c r="AH1069" s="1848"/>
      <c r="AI1069" s="1848"/>
      <c r="AJ1069" s="1848"/>
      <c r="AK1069" s="1848"/>
      <c r="AL1069" s="1848"/>
      <c r="AM1069" s="1848"/>
      <c r="AN1069" s="1848"/>
      <c r="AO1069" s="1848"/>
      <c r="AP1069" s="1848"/>
      <c r="AQ1069" s="1848"/>
      <c r="AR1069" s="1848"/>
      <c r="AS1069" s="1848"/>
      <c r="AT1069" s="1848"/>
      <c r="AU1069" s="1848"/>
      <c r="AV1069" s="1848"/>
      <c r="AW1069" s="1848"/>
      <c r="AX1069" s="1848"/>
      <c r="AY1069" s="1848"/>
      <c r="AZ1069" s="1848"/>
      <c r="BA1069" s="1848"/>
      <c r="BB1069" s="1848"/>
      <c r="BC1069" s="1848"/>
      <c r="BD1069" s="1848"/>
      <c r="BE1069" s="1848"/>
      <c r="BF1069" s="1848"/>
      <c r="BG1069" s="1848"/>
      <c r="BH1069" s="1848"/>
      <c r="BI1069" s="1848"/>
      <c r="BJ1069" s="1848"/>
      <c r="BK1069" s="1848"/>
      <c r="BL1069" s="1848"/>
      <c r="BM1069" s="1848"/>
      <c r="BN1069" s="1848"/>
      <c r="BO1069" s="1848"/>
      <c r="BP1069" s="1848"/>
      <c r="BQ1069" s="1848"/>
      <c r="BR1069" s="1848"/>
      <c r="BS1069" s="1848"/>
      <c r="BT1069" s="1848"/>
      <c r="BU1069" s="1848"/>
      <c r="BV1069" s="1848"/>
      <c r="BW1069" s="1848"/>
      <c r="BX1069" s="1848"/>
      <c r="BY1069" s="1848"/>
      <c r="BZ1069" s="1848"/>
      <c r="CA1069" s="1848"/>
      <c r="CB1069" s="1848"/>
      <c r="CC1069" s="1848"/>
      <c r="CD1069" s="1848"/>
      <c r="CE1069" s="1848"/>
      <c r="CF1069" s="1848"/>
      <c r="CG1069" s="1848"/>
      <c r="CH1069" s="1848"/>
      <c r="CJ1069" s="1848"/>
      <c r="CK1069" s="1848"/>
      <c r="CL1069" s="1848"/>
      <c r="CM1069" s="1848"/>
      <c r="CN1069" s="1848"/>
      <c r="CO1069" s="1848"/>
      <c r="CP1069" s="1848"/>
      <c r="CQ1069" s="1848"/>
    </row>
    <row r="1070" spans="4:95">
      <c r="D1070" s="1"/>
      <c r="E1070" s="1"/>
      <c r="F1070" s="1848"/>
      <c r="G1070" s="1848"/>
      <c r="H1070" s="1848"/>
      <c r="I1070" s="1848"/>
      <c r="J1070" s="1848"/>
      <c r="K1070" s="1848"/>
      <c r="L1070" s="1848"/>
      <c r="M1070" s="1848"/>
      <c r="N1070" s="1848"/>
      <c r="O1070" s="1848"/>
      <c r="P1070" s="1848"/>
      <c r="Q1070" s="1848"/>
      <c r="R1070" s="1848"/>
      <c r="S1070" s="1848"/>
      <c r="T1070" s="1848"/>
      <c r="U1070" s="1848"/>
      <c r="V1070" s="1848"/>
      <c r="W1070" s="1848"/>
      <c r="X1070" s="1848"/>
      <c r="Y1070" s="1848"/>
      <c r="Z1070" s="1848"/>
      <c r="AA1070" s="1848"/>
      <c r="AB1070" s="1848"/>
      <c r="AC1070" s="1848"/>
      <c r="AD1070" s="1848"/>
      <c r="AE1070" s="1848"/>
      <c r="AF1070" s="1848"/>
      <c r="AG1070" s="1848"/>
      <c r="AH1070" s="1848"/>
      <c r="AI1070" s="1848"/>
      <c r="AJ1070" s="1848"/>
      <c r="AK1070" s="1848"/>
      <c r="AL1070" s="1848"/>
      <c r="AM1070" s="1848"/>
      <c r="AN1070" s="1848"/>
      <c r="AO1070" s="1848"/>
      <c r="AP1070" s="1848"/>
      <c r="AQ1070" s="1848"/>
      <c r="AR1070" s="1848"/>
      <c r="AS1070" s="1848"/>
      <c r="AT1070" s="1848"/>
      <c r="AU1070" s="1848"/>
      <c r="AV1070" s="1848"/>
      <c r="AW1070" s="1848"/>
      <c r="AX1070" s="1848"/>
      <c r="AY1070" s="1848"/>
      <c r="AZ1070" s="1848"/>
      <c r="BA1070" s="1848"/>
      <c r="BB1070" s="1848"/>
      <c r="BC1070" s="1848"/>
      <c r="BD1070" s="1848"/>
      <c r="BE1070" s="1848"/>
      <c r="BF1070" s="1848"/>
      <c r="BG1070" s="1848"/>
      <c r="BH1070" s="1848"/>
      <c r="BI1070" s="1848"/>
      <c r="BJ1070" s="1848"/>
      <c r="BK1070" s="1848"/>
      <c r="BL1070" s="1848"/>
      <c r="BM1070" s="1848"/>
      <c r="BN1070" s="1848"/>
      <c r="BO1070" s="1848"/>
      <c r="BP1070" s="1848"/>
      <c r="BQ1070" s="1848"/>
      <c r="BR1070" s="1848"/>
      <c r="BS1070" s="1848"/>
      <c r="BT1070" s="1848"/>
      <c r="BU1070" s="1848"/>
      <c r="BV1070" s="1848"/>
      <c r="BW1070" s="1848"/>
      <c r="BX1070" s="1848"/>
      <c r="BY1070" s="1848"/>
      <c r="BZ1070" s="1848"/>
      <c r="CA1070" s="1848"/>
      <c r="CB1070" s="1848"/>
      <c r="CC1070" s="1848"/>
      <c r="CD1070" s="1848"/>
      <c r="CE1070" s="1848"/>
      <c r="CF1070" s="1848"/>
      <c r="CG1070" s="1848"/>
      <c r="CH1070" s="1848"/>
      <c r="CJ1070" s="1848"/>
      <c r="CK1070" s="1848"/>
      <c r="CL1070" s="1848"/>
      <c r="CM1070" s="1848"/>
      <c r="CN1070" s="1848"/>
      <c r="CO1070" s="1848"/>
      <c r="CP1070" s="1848"/>
      <c r="CQ1070" s="1848"/>
    </row>
    <row r="1071" spans="4:95">
      <c r="D1071" s="1"/>
      <c r="E1071" s="1"/>
      <c r="F1071" s="1848"/>
      <c r="G1071" s="1848"/>
      <c r="H1071" s="1848"/>
      <c r="I1071" s="1848"/>
      <c r="J1071" s="1848"/>
      <c r="K1071" s="1848"/>
      <c r="L1071" s="1848"/>
      <c r="M1071" s="1848"/>
      <c r="N1071" s="1848"/>
      <c r="O1071" s="1848"/>
      <c r="P1071" s="1848"/>
      <c r="Q1071" s="1848"/>
      <c r="R1071" s="1848"/>
      <c r="S1071" s="1848"/>
      <c r="T1071" s="1848"/>
      <c r="U1071" s="1848"/>
      <c r="V1071" s="1848"/>
      <c r="W1071" s="1848"/>
      <c r="X1071" s="1848"/>
      <c r="Y1071" s="1848"/>
      <c r="Z1071" s="1848"/>
      <c r="AA1071" s="1848"/>
      <c r="AB1071" s="1848"/>
      <c r="AC1071" s="1848"/>
      <c r="AD1071" s="1848"/>
      <c r="AE1071" s="1848"/>
      <c r="AF1071" s="1848"/>
      <c r="AG1071" s="1848"/>
      <c r="AH1071" s="1848"/>
      <c r="AI1071" s="1848"/>
      <c r="AJ1071" s="1848"/>
      <c r="AK1071" s="1848"/>
      <c r="AL1071" s="1848"/>
      <c r="AM1071" s="1848"/>
      <c r="AN1071" s="1848"/>
      <c r="AO1071" s="1848"/>
      <c r="AP1071" s="1848"/>
      <c r="AQ1071" s="1848"/>
      <c r="AR1071" s="1848"/>
      <c r="AS1071" s="1848"/>
      <c r="AT1071" s="1848"/>
      <c r="AU1071" s="1848"/>
      <c r="AV1071" s="1848"/>
      <c r="AW1071" s="1848"/>
      <c r="AX1071" s="1848"/>
      <c r="AY1071" s="1848"/>
      <c r="AZ1071" s="1848"/>
      <c r="BA1071" s="1848"/>
      <c r="BB1071" s="1848"/>
      <c r="BC1071" s="1848"/>
      <c r="BD1071" s="1848"/>
      <c r="BE1071" s="1848"/>
      <c r="BF1071" s="1848"/>
      <c r="BG1071" s="1848"/>
      <c r="BH1071" s="1848"/>
      <c r="BI1071" s="1848"/>
      <c r="BJ1071" s="1848"/>
      <c r="BK1071" s="1848"/>
      <c r="BL1071" s="1848"/>
      <c r="BM1071" s="1848"/>
      <c r="BN1071" s="1848"/>
      <c r="BO1071" s="1848"/>
      <c r="BP1071" s="1848"/>
      <c r="BQ1071" s="1848"/>
      <c r="BR1071" s="1848"/>
      <c r="BS1071" s="1848"/>
      <c r="BT1071" s="1848"/>
      <c r="BU1071" s="1848"/>
      <c r="BV1071" s="1848"/>
      <c r="BW1071" s="1848"/>
      <c r="BX1071" s="1848"/>
      <c r="BY1071" s="1848"/>
      <c r="BZ1071" s="1848"/>
      <c r="CA1071" s="1848"/>
      <c r="CB1071" s="1848"/>
      <c r="CC1071" s="1848"/>
      <c r="CD1071" s="1848"/>
      <c r="CE1071" s="1848"/>
      <c r="CF1071" s="1848"/>
      <c r="CG1071" s="1848"/>
      <c r="CH1071" s="1848"/>
      <c r="CJ1071" s="1848"/>
      <c r="CK1071" s="1848"/>
      <c r="CL1071" s="1848"/>
      <c r="CM1071" s="1848"/>
      <c r="CN1071" s="1848"/>
      <c r="CO1071" s="1848"/>
      <c r="CP1071" s="1848"/>
      <c r="CQ1071" s="1848"/>
    </row>
    <row r="1072" spans="4:95">
      <c r="D1072" s="1"/>
      <c r="E1072" s="1"/>
      <c r="F1072" s="1848"/>
      <c r="G1072" s="1848"/>
      <c r="H1072" s="1848"/>
      <c r="I1072" s="1848"/>
      <c r="J1072" s="1848"/>
      <c r="K1072" s="1848"/>
      <c r="L1072" s="1848"/>
      <c r="M1072" s="1848"/>
      <c r="N1072" s="1848"/>
      <c r="O1072" s="1848"/>
      <c r="P1072" s="1848"/>
      <c r="Q1072" s="1848"/>
      <c r="R1072" s="1848"/>
      <c r="S1072" s="1848"/>
      <c r="T1072" s="1848"/>
      <c r="U1072" s="1848"/>
      <c r="V1072" s="1848"/>
      <c r="W1072" s="1848"/>
      <c r="X1072" s="1848"/>
      <c r="Y1072" s="1848"/>
      <c r="Z1072" s="1848"/>
      <c r="AA1072" s="1848"/>
      <c r="AB1072" s="1848"/>
      <c r="AC1072" s="1848"/>
      <c r="AD1072" s="1848"/>
      <c r="AE1072" s="1848"/>
      <c r="AF1072" s="1848"/>
      <c r="AG1072" s="1848"/>
      <c r="AH1072" s="1848"/>
      <c r="AI1072" s="1848"/>
      <c r="AJ1072" s="1848"/>
      <c r="AK1072" s="1848"/>
      <c r="AL1072" s="1848"/>
      <c r="AM1072" s="1848"/>
      <c r="AN1072" s="1848"/>
      <c r="AO1072" s="1848"/>
      <c r="AP1072" s="1848"/>
      <c r="AQ1072" s="1848"/>
      <c r="AR1072" s="1848"/>
      <c r="AS1072" s="1848"/>
      <c r="AT1072" s="1848"/>
      <c r="AU1072" s="1848"/>
      <c r="AV1072" s="1848"/>
      <c r="AW1072" s="1848"/>
      <c r="AX1072" s="1848"/>
      <c r="AY1072" s="1848"/>
      <c r="AZ1072" s="1848"/>
      <c r="BA1072" s="1848"/>
      <c r="BB1072" s="1848"/>
      <c r="BC1072" s="1848"/>
      <c r="BD1072" s="1848"/>
      <c r="BE1072" s="1848"/>
      <c r="BF1072" s="1848"/>
      <c r="BG1072" s="1848"/>
      <c r="BH1072" s="1848"/>
      <c r="BI1072" s="1848"/>
      <c r="BJ1072" s="1848"/>
      <c r="BK1072" s="1848"/>
      <c r="BL1072" s="1848"/>
      <c r="BM1072" s="1848"/>
      <c r="BN1072" s="1848"/>
      <c r="BO1072" s="1848"/>
      <c r="BP1072" s="1848"/>
      <c r="BQ1072" s="1848"/>
      <c r="BR1072" s="1848"/>
      <c r="BS1072" s="1848"/>
      <c r="BT1072" s="1848"/>
      <c r="BU1072" s="1848"/>
      <c r="BV1072" s="1848"/>
      <c r="BW1072" s="1848"/>
      <c r="BX1072" s="1848"/>
      <c r="BY1072" s="1848"/>
      <c r="BZ1072" s="1848"/>
      <c r="CA1072" s="1848"/>
      <c r="CB1072" s="1848"/>
      <c r="CC1072" s="1848"/>
      <c r="CD1072" s="1848"/>
      <c r="CE1072" s="1848"/>
      <c r="CF1072" s="1848"/>
      <c r="CG1072" s="1848"/>
      <c r="CH1072" s="1848"/>
      <c r="CJ1072" s="1848"/>
      <c r="CK1072" s="1848"/>
      <c r="CL1072" s="1848"/>
      <c r="CM1072" s="1848"/>
      <c r="CN1072" s="1848"/>
      <c r="CO1072" s="1848"/>
      <c r="CP1072" s="1848"/>
      <c r="CQ1072" s="1848"/>
    </row>
    <row r="1073" spans="4:95">
      <c r="D1073" s="1"/>
      <c r="E1073" s="1"/>
      <c r="F1073" s="1848"/>
      <c r="G1073" s="1848"/>
      <c r="H1073" s="1848"/>
      <c r="I1073" s="1848"/>
      <c r="J1073" s="1848"/>
      <c r="K1073" s="1848"/>
      <c r="L1073" s="1848"/>
      <c r="M1073" s="1848"/>
      <c r="N1073" s="1848"/>
      <c r="O1073" s="1848"/>
      <c r="P1073" s="1848"/>
      <c r="Q1073" s="1848"/>
      <c r="R1073" s="1848"/>
      <c r="S1073" s="1848"/>
      <c r="T1073" s="1848"/>
      <c r="U1073" s="1848"/>
      <c r="V1073" s="1848"/>
      <c r="W1073" s="1848"/>
      <c r="X1073" s="1848"/>
      <c r="Y1073" s="1848"/>
      <c r="Z1073" s="1848"/>
      <c r="AA1073" s="1848"/>
      <c r="AB1073" s="1848"/>
      <c r="AC1073" s="1848"/>
      <c r="AD1073" s="1848"/>
      <c r="AE1073" s="1848"/>
      <c r="AF1073" s="1848"/>
      <c r="AG1073" s="1848"/>
      <c r="AH1073" s="1848"/>
      <c r="AI1073" s="1848"/>
      <c r="AJ1073" s="1848"/>
      <c r="AK1073" s="1848"/>
      <c r="AL1073" s="1848"/>
      <c r="AM1073" s="1848"/>
      <c r="AN1073" s="1848"/>
      <c r="AO1073" s="1848"/>
      <c r="AP1073" s="1848"/>
      <c r="AQ1073" s="1848"/>
      <c r="AR1073" s="1848"/>
      <c r="AS1073" s="1848"/>
      <c r="AT1073" s="1848"/>
      <c r="AU1073" s="1848"/>
      <c r="AV1073" s="1848"/>
      <c r="AW1073" s="1848"/>
      <c r="AX1073" s="1848"/>
      <c r="AY1073" s="1848"/>
      <c r="AZ1073" s="1848"/>
      <c r="BA1073" s="1848"/>
      <c r="BB1073" s="1848"/>
      <c r="BC1073" s="1848"/>
      <c r="BD1073" s="1848"/>
      <c r="BE1073" s="1848"/>
      <c r="BF1073" s="1848"/>
      <c r="BG1073" s="1848"/>
      <c r="BH1073" s="1848"/>
      <c r="BI1073" s="1848"/>
      <c r="BJ1073" s="1848"/>
      <c r="BK1073" s="1848"/>
      <c r="BL1073" s="1848"/>
      <c r="BM1073" s="1848"/>
      <c r="BN1073" s="1848"/>
      <c r="BO1073" s="1848"/>
      <c r="BP1073" s="1848"/>
      <c r="BQ1073" s="1848"/>
      <c r="BR1073" s="1848"/>
      <c r="BS1073" s="1848"/>
      <c r="BT1073" s="1848"/>
      <c r="BU1073" s="1848"/>
      <c r="BV1073" s="1848"/>
      <c r="BW1073" s="1848"/>
      <c r="BX1073" s="1848"/>
      <c r="BY1073" s="1848"/>
      <c r="BZ1073" s="1848"/>
      <c r="CA1073" s="1848"/>
      <c r="CB1073" s="1848"/>
      <c r="CC1073" s="1848"/>
      <c r="CD1073" s="1848"/>
      <c r="CE1073" s="1848"/>
      <c r="CF1073" s="1848"/>
      <c r="CG1073" s="1848"/>
      <c r="CH1073" s="1848"/>
      <c r="CJ1073" s="1848"/>
      <c r="CK1073" s="1848"/>
      <c r="CL1073" s="1848"/>
      <c r="CM1073" s="1848"/>
      <c r="CN1073" s="1848"/>
      <c r="CO1073" s="1848"/>
      <c r="CP1073" s="1848"/>
      <c r="CQ1073" s="1848"/>
    </row>
    <row r="1074" spans="4:95">
      <c r="D1074" s="1"/>
      <c r="E1074" s="1"/>
      <c r="F1074" s="1848"/>
      <c r="G1074" s="1848"/>
      <c r="H1074" s="1848"/>
      <c r="I1074" s="1848"/>
      <c r="J1074" s="1848"/>
      <c r="K1074" s="1848"/>
      <c r="L1074" s="1848"/>
      <c r="M1074" s="1848"/>
      <c r="N1074" s="1848"/>
      <c r="O1074" s="1848"/>
      <c r="P1074" s="1848"/>
      <c r="Q1074" s="1848"/>
      <c r="R1074" s="1848"/>
      <c r="S1074" s="1848"/>
      <c r="T1074" s="1848"/>
      <c r="U1074" s="1848"/>
      <c r="V1074" s="1848"/>
      <c r="W1074" s="1848"/>
      <c r="X1074" s="1848"/>
      <c r="Y1074" s="1848"/>
      <c r="Z1074" s="1848"/>
      <c r="AA1074" s="1848"/>
      <c r="AB1074" s="1848"/>
      <c r="AC1074" s="1848"/>
      <c r="AD1074" s="1848"/>
      <c r="AE1074" s="1848"/>
      <c r="AF1074" s="1848"/>
      <c r="AG1074" s="1848"/>
      <c r="AH1074" s="1848"/>
      <c r="AI1074" s="1848"/>
      <c r="AJ1074" s="1848"/>
      <c r="AK1074" s="1848"/>
      <c r="AL1074" s="1848"/>
      <c r="AM1074" s="1848"/>
      <c r="AN1074" s="1848"/>
      <c r="AO1074" s="1848"/>
      <c r="AP1074" s="1848"/>
      <c r="AQ1074" s="1848"/>
      <c r="AR1074" s="1848"/>
      <c r="AS1074" s="1848"/>
      <c r="AT1074" s="1848"/>
      <c r="AU1074" s="1848"/>
      <c r="AV1074" s="1848"/>
      <c r="AW1074" s="1848"/>
      <c r="AX1074" s="1848"/>
      <c r="AY1074" s="1848"/>
      <c r="AZ1074" s="1848"/>
      <c r="BA1074" s="1848"/>
      <c r="BB1074" s="1848"/>
      <c r="BC1074" s="1848"/>
      <c r="BD1074" s="1848"/>
      <c r="BE1074" s="1848"/>
      <c r="BF1074" s="1848"/>
      <c r="BG1074" s="1848"/>
      <c r="BH1074" s="1848"/>
      <c r="BI1074" s="1848"/>
      <c r="BJ1074" s="1848"/>
      <c r="BK1074" s="1848"/>
      <c r="BL1074" s="1848"/>
      <c r="BM1074" s="1848"/>
      <c r="BN1074" s="1848"/>
      <c r="BO1074" s="1848"/>
      <c r="BP1074" s="1848"/>
      <c r="BQ1074" s="1848"/>
      <c r="BR1074" s="1848"/>
      <c r="BS1074" s="1848"/>
      <c r="BT1074" s="1848"/>
      <c r="BU1074" s="1848"/>
      <c r="BV1074" s="1848"/>
      <c r="BW1074" s="1848"/>
      <c r="BX1074" s="1848"/>
      <c r="BY1074" s="1848"/>
      <c r="BZ1074" s="1848"/>
      <c r="CA1074" s="1848"/>
      <c r="CB1074" s="1848"/>
      <c r="CC1074" s="1848"/>
      <c r="CD1074" s="1848"/>
      <c r="CE1074" s="1848"/>
      <c r="CF1074" s="1848"/>
      <c r="CG1074" s="1848"/>
      <c r="CH1074" s="1848"/>
      <c r="CJ1074" s="1848"/>
      <c r="CK1074" s="1848"/>
      <c r="CL1074" s="1848"/>
      <c r="CM1074" s="1848"/>
      <c r="CN1074" s="1848"/>
      <c r="CO1074" s="1848"/>
      <c r="CP1074" s="1848"/>
      <c r="CQ1074" s="1848"/>
    </row>
    <row r="1075" spans="4:95">
      <c r="D1075" s="1"/>
      <c r="E1075" s="1"/>
      <c r="F1075" s="1848"/>
      <c r="G1075" s="1848"/>
      <c r="H1075" s="1848"/>
      <c r="I1075" s="1848"/>
      <c r="J1075" s="1848"/>
      <c r="K1075" s="1848"/>
      <c r="L1075" s="1848"/>
      <c r="M1075" s="1848"/>
      <c r="N1075" s="1848"/>
      <c r="O1075" s="1848"/>
      <c r="P1075" s="1848"/>
      <c r="Q1075" s="1848"/>
      <c r="R1075" s="1848"/>
      <c r="S1075" s="1848"/>
      <c r="T1075" s="1848"/>
      <c r="U1075" s="1848"/>
      <c r="V1075" s="1848"/>
      <c r="W1075" s="1848"/>
      <c r="X1075" s="1848"/>
      <c r="Y1075" s="1848"/>
      <c r="Z1075" s="1848"/>
      <c r="AA1075" s="1848"/>
      <c r="AB1075" s="1848"/>
      <c r="AC1075" s="1848"/>
      <c r="AD1075" s="1848"/>
      <c r="AE1075" s="1848"/>
      <c r="AF1075" s="1848"/>
      <c r="AG1075" s="1848"/>
      <c r="AH1075" s="1848"/>
      <c r="AI1075" s="1848"/>
      <c r="AJ1075" s="1848"/>
      <c r="AK1075" s="1848"/>
      <c r="AL1075" s="1848"/>
      <c r="AM1075" s="1848"/>
      <c r="AN1075" s="1848"/>
      <c r="AO1075" s="1848"/>
      <c r="AP1075" s="1848"/>
      <c r="AQ1075" s="1848"/>
      <c r="AR1075" s="1848"/>
      <c r="AS1075" s="1848"/>
      <c r="AT1075" s="1848"/>
      <c r="AU1075" s="1848"/>
      <c r="AV1075" s="1848"/>
      <c r="AW1075" s="1848"/>
      <c r="AX1075" s="1848"/>
      <c r="AY1075" s="1848"/>
      <c r="AZ1075" s="1848"/>
      <c r="BA1075" s="1848"/>
      <c r="BB1075" s="1848"/>
      <c r="BC1075" s="1848"/>
      <c r="BD1075" s="1848"/>
      <c r="BE1075" s="1848"/>
      <c r="BF1075" s="1848"/>
      <c r="BG1075" s="1848"/>
      <c r="BH1075" s="1848"/>
      <c r="BI1075" s="1848"/>
      <c r="BJ1075" s="1848"/>
      <c r="BK1075" s="1848"/>
      <c r="BL1075" s="1848"/>
      <c r="BM1075" s="1848"/>
      <c r="BN1075" s="1848"/>
      <c r="BO1075" s="1848"/>
      <c r="BP1075" s="1848"/>
      <c r="BQ1075" s="1848"/>
      <c r="BR1075" s="1848"/>
      <c r="BS1075" s="1848"/>
      <c r="BT1075" s="1848"/>
      <c r="BU1075" s="1848"/>
      <c r="BV1075" s="1848"/>
      <c r="BW1075" s="1848"/>
      <c r="BX1075" s="1848"/>
      <c r="BY1075" s="1848"/>
      <c r="BZ1075" s="1848"/>
      <c r="CA1075" s="1848"/>
      <c r="CB1075" s="1848"/>
      <c r="CC1075" s="1848"/>
      <c r="CD1075" s="1848"/>
      <c r="CE1075" s="1848"/>
      <c r="CF1075" s="1848"/>
      <c r="CG1075" s="1848"/>
      <c r="CH1075" s="1848"/>
      <c r="CJ1075" s="1848"/>
      <c r="CK1075" s="1848"/>
      <c r="CL1075" s="1848"/>
      <c r="CM1075" s="1848"/>
      <c r="CN1075" s="1848"/>
      <c r="CO1075" s="1848"/>
      <c r="CP1075" s="1848"/>
      <c r="CQ1075" s="1848"/>
    </row>
    <row r="1076" spans="4:95">
      <c r="D1076" s="1"/>
      <c r="E1076" s="1"/>
      <c r="F1076" s="1848"/>
      <c r="G1076" s="1848"/>
      <c r="H1076" s="1848"/>
      <c r="I1076" s="1848"/>
      <c r="J1076" s="1848"/>
      <c r="K1076" s="1848"/>
      <c r="L1076" s="1848"/>
      <c r="M1076" s="1848"/>
      <c r="N1076" s="1848"/>
      <c r="O1076" s="1848"/>
      <c r="P1076" s="1848"/>
      <c r="Q1076" s="1848"/>
      <c r="R1076" s="1848"/>
      <c r="S1076" s="1848"/>
      <c r="T1076" s="1848"/>
      <c r="U1076" s="1848"/>
      <c r="V1076" s="1848"/>
      <c r="W1076" s="1848"/>
      <c r="X1076" s="1848"/>
      <c r="Y1076" s="1848"/>
      <c r="Z1076" s="1848"/>
      <c r="AA1076" s="1848"/>
      <c r="AB1076" s="1848"/>
      <c r="AC1076" s="1848"/>
      <c r="AD1076" s="1848"/>
      <c r="AE1076" s="1848"/>
      <c r="AF1076" s="1848"/>
      <c r="AG1076" s="1848"/>
      <c r="AH1076" s="1848"/>
      <c r="AI1076" s="1848"/>
      <c r="AJ1076" s="1848"/>
      <c r="AK1076" s="1848"/>
      <c r="AL1076" s="1848"/>
      <c r="AM1076" s="1848"/>
      <c r="AN1076" s="1848"/>
      <c r="AO1076" s="1848"/>
      <c r="AP1076" s="1848"/>
      <c r="AQ1076" s="1848"/>
      <c r="AR1076" s="1848"/>
      <c r="AS1076" s="1848"/>
      <c r="AT1076" s="1848"/>
      <c r="AU1076" s="1848"/>
      <c r="AV1076" s="1848"/>
      <c r="AW1076" s="1848"/>
      <c r="AX1076" s="1848"/>
      <c r="AY1076" s="1848"/>
      <c r="AZ1076" s="1848"/>
      <c r="BA1076" s="1848"/>
      <c r="BB1076" s="1848"/>
      <c r="BC1076" s="1848"/>
      <c r="BD1076" s="1848"/>
      <c r="BE1076" s="1848"/>
      <c r="BF1076" s="1848"/>
      <c r="BG1076" s="1848"/>
      <c r="BH1076" s="1848"/>
      <c r="BI1076" s="1848"/>
      <c r="BJ1076" s="1848"/>
      <c r="BK1076" s="1848"/>
      <c r="BL1076" s="1848"/>
      <c r="BM1076" s="1848"/>
      <c r="BN1076" s="1848"/>
      <c r="BO1076" s="1848"/>
      <c r="BP1076" s="1848"/>
      <c r="BQ1076" s="1848"/>
      <c r="BR1076" s="1848"/>
      <c r="BS1076" s="1848"/>
      <c r="BT1076" s="1848"/>
      <c r="BU1076" s="1848"/>
      <c r="BV1076" s="1848"/>
      <c r="BW1076" s="1848"/>
      <c r="BX1076" s="1848"/>
      <c r="BY1076" s="1848"/>
      <c r="BZ1076" s="1848"/>
      <c r="CA1076" s="1848"/>
      <c r="CB1076" s="1848"/>
      <c r="CC1076" s="1848"/>
      <c r="CD1076" s="1848"/>
      <c r="CE1076" s="1848"/>
      <c r="CF1076" s="1848"/>
      <c r="CG1076" s="1848"/>
      <c r="CH1076" s="1848"/>
      <c r="CJ1076" s="1848"/>
      <c r="CK1076" s="1848"/>
      <c r="CL1076" s="1848"/>
      <c r="CM1076" s="1848"/>
      <c r="CN1076" s="1848"/>
      <c r="CO1076" s="1848"/>
      <c r="CP1076" s="1848"/>
      <c r="CQ1076" s="1848"/>
    </row>
    <row r="1077" spans="4:95">
      <c r="D1077" s="1"/>
      <c r="E1077" s="1"/>
      <c r="F1077" s="1848"/>
      <c r="G1077" s="1848"/>
      <c r="H1077" s="1848"/>
      <c r="I1077" s="1848"/>
      <c r="J1077" s="1848"/>
      <c r="K1077" s="1848"/>
      <c r="L1077" s="1848"/>
      <c r="M1077" s="1848"/>
      <c r="N1077" s="1848"/>
      <c r="O1077" s="1848"/>
      <c r="P1077" s="1848"/>
      <c r="Q1077" s="1848"/>
      <c r="R1077" s="1848"/>
      <c r="S1077" s="1848"/>
      <c r="T1077" s="1848"/>
      <c r="U1077" s="1848"/>
      <c r="V1077" s="1848"/>
      <c r="W1077" s="1848"/>
      <c r="X1077" s="1848"/>
      <c r="Y1077" s="1848"/>
      <c r="Z1077" s="1848"/>
      <c r="AA1077" s="1848"/>
      <c r="AB1077" s="1848"/>
      <c r="AC1077" s="1848"/>
      <c r="AD1077" s="1848"/>
      <c r="AE1077" s="1848"/>
      <c r="AF1077" s="1848"/>
      <c r="AG1077" s="1848"/>
      <c r="AH1077" s="1848"/>
      <c r="AI1077" s="1848"/>
      <c r="AJ1077" s="1848"/>
      <c r="AK1077" s="1848"/>
      <c r="AL1077" s="1848"/>
      <c r="AM1077" s="1848"/>
      <c r="AN1077" s="1848"/>
      <c r="AO1077" s="1848"/>
      <c r="AP1077" s="1848"/>
      <c r="AQ1077" s="1848"/>
      <c r="AR1077" s="1848"/>
      <c r="AS1077" s="1848"/>
      <c r="AT1077" s="1848"/>
      <c r="AU1077" s="1848"/>
      <c r="AV1077" s="1848"/>
      <c r="AW1077" s="1848"/>
      <c r="AX1077" s="1848"/>
      <c r="AY1077" s="1848"/>
      <c r="AZ1077" s="1848"/>
      <c r="BA1077" s="1848"/>
      <c r="BB1077" s="1848"/>
      <c r="BC1077" s="1848"/>
      <c r="BD1077" s="1848"/>
      <c r="BE1077" s="1848"/>
      <c r="BF1077" s="1848"/>
      <c r="BG1077" s="1848"/>
      <c r="BH1077" s="1848"/>
      <c r="BI1077" s="1848"/>
      <c r="BJ1077" s="1848"/>
      <c r="BK1077" s="1848"/>
      <c r="BL1077" s="1848"/>
      <c r="BM1077" s="1848"/>
      <c r="BN1077" s="1848"/>
      <c r="BO1077" s="1848"/>
      <c r="BP1077" s="1848"/>
      <c r="BQ1077" s="1848"/>
      <c r="BR1077" s="1848"/>
      <c r="BS1077" s="1848"/>
      <c r="BT1077" s="1848"/>
      <c r="BU1077" s="1848"/>
      <c r="BV1077" s="1848"/>
      <c r="BW1077" s="1848"/>
      <c r="BX1077" s="1848"/>
      <c r="BY1077" s="1848"/>
      <c r="BZ1077" s="1848"/>
      <c r="CA1077" s="1848"/>
      <c r="CB1077" s="1848"/>
      <c r="CC1077" s="1848"/>
      <c r="CD1077" s="1848"/>
      <c r="CE1077" s="1848"/>
      <c r="CF1077" s="1848"/>
      <c r="CG1077" s="1848"/>
      <c r="CH1077" s="1848"/>
      <c r="CJ1077" s="1848"/>
      <c r="CK1077" s="1848"/>
      <c r="CL1077" s="1848"/>
      <c r="CM1077" s="1848"/>
      <c r="CN1077" s="1848"/>
      <c r="CO1077" s="1848"/>
      <c r="CP1077" s="1848"/>
      <c r="CQ1077" s="1848"/>
    </row>
    <row r="1078" spans="4:95">
      <c r="D1078" s="1"/>
      <c r="E1078" s="1"/>
      <c r="F1078" s="1848"/>
      <c r="G1078" s="1848"/>
      <c r="H1078" s="1848"/>
      <c r="I1078" s="1848"/>
      <c r="J1078" s="1848"/>
      <c r="K1078" s="1848"/>
      <c r="L1078" s="1848"/>
      <c r="M1078" s="1848"/>
      <c r="N1078" s="1848"/>
      <c r="O1078" s="1848"/>
      <c r="P1078" s="1848"/>
      <c r="Q1078" s="1848"/>
      <c r="R1078" s="1848"/>
      <c r="S1078" s="1848"/>
      <c r="T1078" s="1848"/>
      <c r="U1078" s="1848"/>
      <c r="V1078" s="1848"/>
      <c r="W1078" s="1848"/>
      <c r="X1078" s="1848"/>
      <c r="Y1078" s="1848"/>
      <c r="Z1078" s="1848"/>
      <c r="AA1078" s="1848"/>
      <c r="AB1078" s="1848"/>
      <c r="AC1078" s="1848"/>
      <c r="AD1078" s="1848"/>
      <c r="AE1078" s="1848"/>
      <c r="AF1078" s="1848"/>
      <c r="AG1078" s="1848"/>
      <c r="AH1078" s="1848"/>
      <c r="AI1078" s="1848"/>
      <c r="AJ1078" s="1848"/>
      <c r="AK1078" s="1848"/>
      <c r="AL1078" s="1848"/>
      <c r="AM1078" s="1848"/>
      <c r="AN1078" s="1848"/>
      <c r="AO1078" s="1848"/>
      <c r="AP1078" s="1848"/>
      <c r="AQ1078" s="1848"/>
      <c r="AR1078" s="1848"/>
      <c r="AS1078" s="1848"/>
      <c r="AT1078" s="1848"/>
      <c r="AU1078" s="1848"/>
      <c r="AV1078" s="1848"/>
      <c r="AW1078" s="1848"/>
      <c r="AX1078" s="1848"/>
      <c r="AY1078" s="1848"/>
      <c r="AZ1078" s="1848"/>
      <c r="BA1078" s="1848"/>
      <c r="BB1078" s="1848"/>
      <c r="BC1078" s="1848"/>
      <c r="BD1078" s="1848"/>
      <c r="BE1078" s="1848"/>
      <c r="BF1078" s="1848"/>
      <c r="BG1078" s="1848"/>
      <c r="BH1078" s="1848"/>
      <c r="BI1078" s="1848"/>
      <c r="BJ1078" s="1848"/>
      <c r="BK1078" s="1848"/>
      <c r="BL1078" s="1848"/>
      <c r="BM1078" s="1848"/>
      <c r="BN1078" s="1848"/>
      <c r="BO1078" s="1848"/>
      <c r="BP1078" s="1848"/>
      <c r="BQ1078" s="1848"/>
      <c r="BR1078" s="1848"/>
      <c r="BS1078" s="1848"/>
      <c r="BT1078" s="1848"/>
      <c r="BU1078" s="1848"/>
      <c r="BV1078" s="1848"/>
      <c r="BW1078" s="1848"/>
      <c r="BX1078" s="1848"/>
      <c r="BY1078" s="1848"/>
      <c r="BZ1078" s="1848"/>
      <c r="CA1078" s="1848"/>
      <c r="CB1078" s="1848"/>
      <c r="CC1078" s="1848"/>
      <c r="CD1078" s="1848"/>
      <c r="CE1078" s="1848"/>
      <c r="CF1078" s="1848"/>
      <c r="CG1078" s="1848"/>
      <c r="CH1078" s="1848"/>
      <c r="CJ1078" s="1848"/>
      <c r="CK1078" s="1848"/>
      <c r="CL1078" s="1848"/>
      <c r="CM1078" s="1848"/>
      <c r="CN1078" s="1848"/>
      <c r="CO1078" s="1848"/>
      <c r="CP1078" s="1848"/>
      <c r="CQ1078" s="1848"/>
    </row>
    <row r="1079" spans="4:95">
      <c r="D1079" s="1"/>
      <c r="E1079" s="1"/>
      <c r="F1079" s="1848"/>
      <c r="G1079" s="1848"/>
      <c r="H1079" s="1848"/>
      <c r="I1079" s="1848"/>
      <c r="J1079" s="1848"/>
      <c r="K1079" s="1848"/>
      <c r="L1079" s="1848"/>
      <c r="M1079" s="1848"/>
      <c r="N1079" s="1848"/>
      <c r="O1079" s="1848"/>
      <c r="P1079" s="1848"/>
      <c r="Q1079" s="1848"/>
      <c r="R1079" s="1848"/>
      <c r="S1079" s="1848"/>
      <c r="T1079" s="1848"/>
      <c r="U1079" s="1848"/>
      <c r="V1079" s="1848"/>
      <c r="W1079" s="1848"/>
      <c r="X1079" s="1848"/>
      <c r="Y1079" s="1848"/>
      <c r="Z1079" s="1848"/>
      <c r="AA1079" s="1848"/>
      <c r="AB1079" s="1848"/>
      <c r="AC1079" s="1848"/>
      <c r="AD1079" s="1848"/>
      <c r="AE1079" s="1848"/>
      <c r="AF1079" s="1848"/>
      <c r="AG1079" s="1848"/>
      <c r="AH1079" s="1848"/>
      <c r="AI1079" s="1848"/>
      <c r="AJ1079" s="1848"/>
      <c r="AK1079" s="1848"/>
      <c r="AL1079" s="1848"/>
      <c r="AM1079" s="1848"/>
      <c r="AN1079" s="1848"/>
      <c r="AO1079" s="1848"/>
      <c r="AP1079" s="1848"/>
      <c r="AQ1079" s="1848"/>
      <c r="AR1079" s="1848"/>
      <c r="AS1079" s="1848"/>
      <c r="AT1079" s="1848"/>
      <c r="AU1079" s="1848"/>
      <c r="AV1079" s="1848"/>
      <c r="AW1079" s="1848"/>
      <c r="AX1079" s="1848"/>
      <c r="AY1079" s="1848"/>
      <c r="AZ1079" s="1848"/>
      <c r="BA1079" s="1848"/>
      <c r="BB1079" s="1848"/>
      <c r="BC1079" s="1848"/>
      <c r="BD1079" s="1848"/>
      <c r="BE1079" s="1848"/>
      <c r="BF1079" s="1848"/>
      <c r="BG1079" s="1848"/>
      <c r="BH1079" s="1848"/>
      <c r="BI1079" s="1848"/>
      <c r="BJ1079" s="1848"/>
      <c r="BK1079" s="1848"/>
      <c r="BL1079" s="1848"/>
      <c r="BM1079" s="1848"/>
      <c r="BN1079" s="1848"/>
      <c r="BO1079" s="1848"/>
      <c r="BP1079" s="1848"/>
      <c r="BQ1079" s="1848"/>
      <c r="BR1079" s="1848"/>
      <c r="BS1079" s="1848"/>
      <c r="BT1079" s="1848"/>
      <c r="BU1079" s="1848"/>
      <c r="BV1079" s="1848"/>
      <c r="BW1079" s="1848"/>
      <c r="BX1079" s="1848"/>
      <c r="BY1079" s="1848"/>
      <c r="BZ1079" s="1848"/>
      <c r="CA1079" s="1848"/>
      <c r="CB1079" s="1848"/>
      <c r="CC1079" s="1848"/>
      <c r="CD1079" s="1848"/>
      <c r="CE1079" s="1848"/>
      <c r="CF1079" s="1848"/>
      <c r="CG1079" s="1848"/>
      <c r="CH1079" s="1848"/>
      <c r="CJ1079" s="1848"/>
      <c r="CK1079" s="1848"/>
      <c r="CL1079" s="1848"/>
      <c r="CM1079" s="1848"/>
      <c r="CN1079" s="1848"/>
      <c r="CO1079" s="1848"/>
      <c r="CP1079" s="1848"/>
      <c r="CQ1079" s="1848"/>
    </row>
    <row r="1080" spans="4:95">
      <c r="D1080" s="1"/>
      <c r="E1080" s="1"/>
      <c r="F1080" s="1848"/>
      <c r="G1080" s="1848"/>
      <c r="H1080" s="1848"/>
      <c r="I1080" s="1848"/>
      <c r="J1080" s="1848"/>
      <c r="K1080" s="1848"/>
      <c r="L1080" s="1848"/>
      <c r="M1080" s="1848"/>
      <c r="N1080" s="1848"/>
      <c r="O1080" s="1848"/>
      <c r="P1080" s="1848"/>
      <c r="Q1080" s="1848"/>
      <c r="R1080" s="1848"/>
      <c r="S1080" s="1848"/>
      <c r="T1080" s="1848"/>
      <c r="U1080" s="1848"/>
      <c r="V1080" s="1848"/>
      <c r="W1080" s="1848"/>
      <c r="X1080" s="1848"/>
      <c r="Y1080" s="1848"/>
      <c r="Z1080" s="1848"/>
      <c r="AA1080" s="1848"/>
      <c r="AB1080" s="1848"/>
      <c r="AC1080" s="1848"/>
      <c r="AD1080" s="1848"/>
      <c r="AE1080" s="1848"/>
      <c r="AF1080" s="1848"/>
      <c r="AG1080" s="1848"/>
      <c r="AH1080" s="1848"/>
      <c r="AI1080" s="1848"/>
      <c r="AJ1080" s="1848"/>
      <c r="AK1080" s="1848"/>
      <c r="AL1080" s="1848"/>
      <c r="AM1080" s="1848"/>
      <c r="AN1080" s="1848"/>
      <c r="AO1080" s="1848"/>
      <c r="AP1080" s="1848"/>
      <c r="AQ1080" s="1848"/>
      <c r="AR1080" s="1848"/>
      <c r="AS1080" s="1848"/>
      <c r="AT1080" s="1848"/>
      <c r="AU1080" s="1848"/>
      <c r="AV1080" s="1848"/>
      <c r="AW1080" s="1848"/>
      <c r="AX1080" s="1848"/>
      <c r="AY1080" s="1848"/>
      <c r="AZ1080" s="1848"/>
      <c r="BA1080" s="1848"/>
      <c r="BB1080" s="1848"/>
      <c r="BC1080" s="1848"/>
      <c r="BD1080" s="1848"/>
      <c r="BE1080" s="1848"/>
      <c r="BF1080" s="1848"/>
      <c r="BG1080" s="1848"/>
      <c r="BH1080" s="1848"/>
      <c r="BI1080" s="1848"/>
      <c r="BJ1080" s="1848"/>
      <c r="BK1080" s="1848"/>
      <c r="BL1080" s="1848"/>
      <c r="BM1080" s="1848"/>
      <c r="BN1080" s="1848"/>
      <c r="BO1080" s="1848"/>
      <c r="BP1080" s="1848"/>
      <c r="BQ1080" s="1848"/>
      <c r="BR1080" s="1848"/>
      <c r="BS1080" s="1848"/>
      <c r="BT1080" s="1848"/>
      <c r="BU1080" s="1848"/>
      <c r="BV1080" s="1848"/>
      <c r="BW1080" s="1848"/>
      <c r="BX1080" s="1848"/>
      <c r="BY1080" s="1848"/>
      <c r="BZ1080" s="1848"/>
      <c r="CA1080" s="1848"/>
      <c r="CB1080" s="1848"/>
      <c r="CC1080" s="1848"/>
      <c r="CD1080" s="1848"/>
      <c r="CE1080" s="1848"/>
      <c r="CF1080" s="1848"/>
      <c r="CG1080" s="1848"/>
      <c r="CH1080" s="1848"/>
      <c r="CJ1080" s="1848"/>
      <c r="CK1080" s="1848"/>
      <c r="CL1080" s="1848"/>
      <c r="CM1080" s="1848"/>
      <c r="CN1080" s="1848"/>
      <c r="CO1080" s="1848"/>
      <c r="CP1080" s="1848"/>
      <c r="CQ1080" s="1848"/>
    </row>
    <row r="1081" spans="4:95">
      <c r="D1081" s="1"/>
      <c r="E1081" s="1"/>
      <c r="F1081" s="1848"/>
      <c r="G1081" s="1848"/>
      <c r="H1081" s="1848"/>
      <c r="I1081" s="1848"/>
      <c r="J1081" s="1848"/>
      <c r="K1081" s="1848"/>
      <c r="L1081" s="1848"/>
      <c r="M1081" s="1848"/>
      <c r="N1081" s="1848"/>
      <c r="O1081" s="1848"/>
      <c r="P1081" s="1848"/>
      <c r="Q1081" s="1848"/>
      <c r="R1081" s="1848"/>
      <c r="S1081" s="1848"/>
      <c r="T1081" s="1848"/>
      <c r="U1081" s="1848"/>
      <c r="V1081" s="1848"/>
      <c r="W1081" s="1848"/>
      <c r="X1081" s="1848"/>
      <c r="Y1081" s="1848"/>
      <c r="Z1081" s="1848"/>
      <c r="AA1081" s="1848"/>
      <c r="AB1081" s="1848"/>
      <c r="AC1081" s="1848"/>
      <c r="AD1081" s="1848"/>
      <c r="AE1081" s="1848"/>
      <c r="AF1081" s="1848"/>
      <c r="AG1081" s="1848"/>
      <c r="AH1081" s="1848"/>
      <c r="AI1081" s="1848"/>
      <c r="AJ1081" s="1848"/>
      <c r="AK1081" s="1848"/>
      <c r="AL1081" s="1848"/>
      <c r="AM1081" s="1848"/>
      <c r="AN1081" s="1848"/>
      <c r="AO1081" s="1848"/>
      <c r="AP1081" s="1848"/>
      <c r="AQ1081" s="1848"/>
      <c r="AR1081" s="1848"/>
      <c r="AS1081" s="1848"/>
      <c r="AT1081" s="1848"/>
      <c r="AU1081" s="1848"/>
      <c r="AV1081" s="1848"/>
      <c r="AW1081" s="1848"/>
      <c r="AX1081" s="1848"/>
      <c r="AY1081" s="1848"/>
      <c r="AZ1081" s="1848"/>
      <c r="BA1081" s="1848"/>
      <c r="BB1081" s="1848"/>
      <c r="BC1081" s="1848"/>
      <c r="BD1081" s="1848"/>
      <c r="BE1081" s="1848"/>
      <c r="BF1081" s="1848"/>
      <c r="BG1081" s="1848"/>
      <c r="BH1081" s="1848"/>
      <c r="BI1081" s="1848"/>
      <c r="BJ1081" s="1848"/>
      <c r="BK1081" s="1848"/>
      <c r="BL1081" s="1848"/>
      <c r="BM1081" s="1848"/>
      <c r="BN1081" s="1848"/>
      <c r="BO1081" s="1848"/>
      <c r="BP1081" s="1848"/>
      <c r="BQ1081" s="1848"/>
      <c r="BR1081" s="1848"/>
      <c r="BS1081" s="1848"/>
      <c r="BT1081" s="1848"/>
      <c r="BU1081" s="1848"/>
      <c r="BV1081" s="1848"/>
      <c r="BW1081" s="1848"/>
      <c r="BX1081" s="1848"/>
      <c r="BY1081" s="1848"/>
      <c r="BZ1081" s="1848"/>
      <c r="CA1081" s="1848"/>
      <c r="CB1081" s="1848"/>
      <c r="CC1081" s="1848"/>
      <c r="CD1081" s="1848"/>
      <c r="CE1081" s="1848"/>
      <c r="CF1081" s="1848"/>
      <c r="CG1081" s="1848"/>
      <c r="CH1081" s="1848"/>
      <c r="CJ1081" s="1848"/>
      <c r="CK1081" s="1848"/>
      <c r="CL1081" s="1848"/>
      <c r="CM1081" s="1848"/>
      <c r="CN1081" s="1848"/>
      <c r="CO1081" s="1848"/>
      <c r="CP1081" s="1848"/>
      <c r="CQ1081" s="1848"/>
    </row>
    <row r="1082" spans="4:95">
      <c r="D1082" s="1"/>
      <c r="E1082" s="1"/>
      <c r="F1082" s="1848"/>
      <c r="G1082" s="1848"/>
      <c r="H1082" s="1848"/>
      <c r="I1082" s="1848"/>
      <c r="J1082" s="1848"/>
      <c r="K1082" s="1848"/>
      <c r="L1082" s="1848"/>
      <c r="M1082" s="1848"/>
      <c r="N1082" s="1848"/>
      <c r="O1082" s="1848"/>
      <c r="P1082" s="1848"/>
      <c r="Q1082" s="1848"/>
      <c r="R1082" s="1848"/>
      <c r="S1082" s="1848"/>
      <c r="T1082" s="1848"/>
      <c r="U1082" s="1848"/>
      <c r="V1082" s="1848"/>
      <c r="W1082" s="1848"/>
      <c r="X1082" s="1848"/>
      <c r="Y1082" s="1848"/>
      <c r="Z1082" s="1848"/>
      <c r="AA1082" s="1848"/>
      <c r="AB1082" s="1848"/>
      <c r="AC1082" s="1848"/>
      <c r="AD1082" s="1848"/>
      <c r="AE1082" s="1848"/>
      <c r="AF1082" s="1848"/>
      <c r="AG1082" s="1848"/>
      <c r="AH1082" s="1848"/>
      <c r="AI1082" s="1848"/>
      <c r="AJ1082" s="1848"/>
      <c r="AK1082" s="1848"/>
      <c r="AL1082" s="1848"/>
      <c r="AM1082" s="1848"/>
      <c r="AN1082" s="1848"/>
      <c r="AO1082" s="1848"/>
      <c r="AP1082" s="1848"/>
      <c r="AQ1082" s="1848"/>
      <c r="AR1082" s="1848"/>
      <c r="AS1082" s="1848"/>
      <c r="AT1082" s="1848"/>
      <c r="AU1082" s="1848"/>
      <c r="AV1082" s="1848"/>
      <c r="AW1082" s="1848"/>
      <c r="AX1082" s="1848"/>
      <c r="AY1082" s="1848"/>
      <c r="AZ1082" s="1848"/>
      <c r="BA1082" s="1848"/>
      <c r="BB1082" s="1848"/>
      <c r="BC1082" s="1848"/>
      <c r="BD1082" s="1848"/>
      <c r="BE1082" s="1848"/>
      <c r="BF1082" s="1848"/>
      <c r="BG1082" s="1848"/>
      <c r="BH1082" s="1848"/>
      <c r="BI1082" s="1848"/>
      <c r="BJ1082" s="1848"/>
      <c r="BK1082" s="1848"/>
      <c r="BL1082" s="1848"/>
      <c r="BM1082" s="1848"/>
      <c r="BN1082" s="1848"/>
      <c r="BO1082" s="1848"/>
      <c r="BP1082" s="1848"/>
      <c r="BQ1082" s="1848"/>
      <c r="BR1082" s="1848"/>
      <c r="BS1082" s="1848"/>
      <c r="BT1082" s="1848"/>
      <c r="BU1082" s="1848"/>
      <c r="BV1082" s="1848"/>
      <c r="BW1082" s="1848"/>
      <c r="BX1082" s="1848"/>
      <c r="BY1082" s="1848"/>
      <c r="BZ1082" s="1848"/>
      <c r="CA1082" s="1848"/>
      <c r="CB1082" s="1848"/>
      <c r="CC1082" s="1848"/>
      <c r="CD1082" s="1848"/>
      <c r="CE1082" s="1848"/>
      <c r="CF1082" s="1848"/>
      <c r="CG1082" s="1848"/>
      <c r="CH1082" s="1848"/>
      <c r="CJ1082" s="1848"/>
      <c r="CK1082" s="1848"/>
      <c r="CL1082" s="1848"/>
      <c r="CM1082" s="1848"/>
      <c r="CN1082" s="1848"/>
      <c r="CO1082" s="1848"/>
      <c r="CP1082" s="1848"/>
      <c r="CQ1082" s="1848"/>
    </row>
    <row r="1083" spans="4:95">
      <c r="D1083" s="1"/>
      <c r="E1083" s="1"/>
      <c r="F1083" s="1848"/>
      <c r="G1083" s="1848"/>
      <c r="H1083" s="1848"/>
      <c r="I1083" s="1848"/>
      <c r="J1083" s="1848"/>
      <c r="K1083" s="1848"/>
      <c r="L1083" s="1848"/>
      <c r="M1083" s="1848"/>
      <c r="N1083" s="1848"/>
      <c r="O1083" s="1848"/>
      <c r="P1083" s="1848"/>
      <c r="Q1083" s="1848"/>
      <c r="R1083" s="1848"/>
      <c r="S1083" s="1848"/>
      <c r="T1083" s="1848"/>
      <c r="U1083" s="1848"/>
      <c r="V1083" s="1848"/>
      <c r="W1083" s="1848"/>
      <c r="X1083" s="1848"/>
      <c r="Y1083" s="1848"/>
      <c r="Z1083" s="1848"/>
      <c r="AA1083" s="1848"/>
      <c r="AB1083" s="1848"/>
      <c r="AC1083" s="1848"/>
      <c r="AD1083" s="1848"/>
      <c r="AE1083" s="1848"/>
      <c r="AF1083" s="1848"/>
      <c r="AG1083" s="1848"/>
      <c r="AH1083" s="1848"/>
      <c r="AI1083" s="1848"/>
      <c r="AJ1083" s="1848"/>
      <c r="AK1083" s="1848"/>
      <c r="AL1083" s="1848"/>
      <c r="AM1083" s="1848"/>
      <c r="AN1083" s="1848"/>
      <c r="AO1083" s="1848"/>
      <c r="AP1083" s="1848"/>
      <c r="AQ1083" s="1848"/>
      <c r="AR1083" s="1848"/>
      <c r="AS1083" s="1848"/>
      <c r="AT1083" s="1848"/>
      <c r="AU1083" s="1848"/>
      <c r="AV1083" s="1848"/>
      <c r="AW1083" s="1848"/>
      <c r="AX1083" s="1848"/>
      <c r="AY1083" s="1848"/>
      <c r="AZ1083" s="1848"/>
      <c r="BA1083" s="1848"/>
      <c r="BB1083" s="1848"/>
      <c r="BC1083" s="1848"/>
      <c r="BD1083" s="1848"/>
      <c r="BE1083" s="1848"/>
      <c r="BF1083" s="1848"/>
      <c r="BG1083" s="1848"/>
      <c r="BH1083" s="1848"/>
      <c r="BI1083" s="1848"/>
      <c r="BJ1083" s="1848"/>
      <c r="BK1083" s="1848"/>
      <c r="BL1083" s="1848"/>
      <c r="BM1083" s="1848"/>
      <c r="BN1083" s="1848"/>
      <c r="BO1083" s="1848"/>
      <c r="BP1083" s="1848"/>
      <c r="BQ1083" s="1848"/>
      <c r="BR1083" s="1848"/>
      <c r="BS1083" s="1848"/>
      <c r="BT1083" s="1848"/>
      <c r="BU1083" s="1848"/>
      <c r="BV1083" s="1848"/>
      <c r="BW1083" s="1848"/>
      <c r="BX1083" s="1848"/>
      <c r="BY1083" s="1848"/>
      <c r="BZ1083" s="1848"/>
      <c r="CA1083" s="1848"/>
      <c r="CB1083" s="1848"/>
      <c r="CC1083" s="1848"/>
      <c r="CD1083" s="1848"/>
      <c r="CE1083" s="1848"/>
      <c r="CF1083" s="1848"/>
      <c r="CG1083" s="1848"/>
      <c r="CH1083" s="1848"/>
      <c r="CJ1083" s="1848"/>
      <c r="CK1083" s="1848"/>
      <c r="CL1083" s="1848"/>
      <c r="CM1083" s="1848"/>
      <c r="CN1083" s="1848"/>
      <c r="CO1083" s="1848"/>
      <c r="CP1083" s="1848"/>
      <c r="CQ1083" s="1848"/>
    </row>
    <row r="1084" spans="4:95">
      <c r="D1084" s="1"/>
      <c r="E1084" s="1"/>
      <c r="F1084" s="1848"/>
      <c r="G1084" s="1848"/>
      <c r="H1084" s="1848"/>
      <c r="I1084" s="1848"/>
      <c r="J1084" s="1848"/>
      <c r="K1084" s="1848"/>
      <c r="L1084" s="1848"/>
      <c r="M1084" s="1848"/>
      <c r="N1084" s="1848"/>
      <c r="O1084" s="1848"/>
      <c r="P1084" s="1848"/>
      <c r="Q1084" s="1848"/>
      <c r="R1084" s="1848"/>
      <c r="S1084" s="1848"/>
      <c r="T1084" s="1848"/>
      <c r="U1084" s="1848"/>
      <c r="V1084" s="1848"/>
      <c r="W1084" s="1848"/>
      <c r="X1084" s="1848"/>
      <c r="Y1084" s="1848"/>
      <c r="Z1084" s="1848"/>
      <c r="AA1084" s="1848"/>
      <c r="AB1084" s="1848"/>
      <c r="AC1084" s="1848"/>
      <c r="AD1084" s="1848"/>
      <c r="AE1084" s="1848"/>
      <c r="AF1084" s="1848"/>
      <c r="AG1084" s="1848"/>
      <c r="AH1084" s="1848"/>
      <c r="AI1084" s="1848"/>
      <c r="AJ1084" s="1848"/>
      <c r="AK1084" s="1848"/>
      <c r="AL1084" s="1848"/>
      <c r="AM1084" s="1848"/>
      <c r="AN1084" s="1848"/>
      <c r="AO1084" s="1848"/>
      <c r="AP1084" s="1848"/>
      <c r="AQ1084" s="1848"/>
      <c r="AR1084" s="1848"/>
      <c r="AS1084" s="1848"/>
      <c r="AT1084" s="1848"/>
      <c r="AU1084" s="1848"/>
      <c r="AV1084" s="1848"/>
      <c r="AW1084" s="1848"/>
      <c r="AX1084" s="1848"/>
      <c r="AY1084" s="1848"/>
      <c r="AZ1084" s="1848"/>
      <c r="BA1084" s="1848"/>
      <c r="BB1084" s="1848"/>
      <c r="BC1084" s="1848"/>
      <c r="BD1084" s="1848"/>
      <c r="BE1084" s="1848"/>
      <c r="BF1084" s="1848"/>
      <c r="BG1084" s="1848"/>
      <c r="BH1084" s="1848"/>
      <c r="BI1084" s="1848"/>
      <c r="BJ1084" s="1848"/>
      <c r="BK1084" s="1848"/>
      <c r="BL1084" s="1848"/>
      <c r="BM1084" s="1848"/>
      <c r="BN1084" s="1848"/>
      <c r="BO1084" s="1848"/>
      <c r="BP1084" s="1848"/>
      <c r="BQ1084" s="1848"/>
      <c r="BR1084" s="1848"/>
      <c r="BS1084" s="1848"/>
      <c r="BT1084" s="1848"/>
      <c r="BU1084" s="1848"/>
      <c r="BV1084" s="1848"/>
      <c r="BW1084" s="1848"/>
      <c r="BX1084" s="1848"/>
      <c r="BY1084" s="1848"/>
      <c r="BZ1084" s="1848"/>
      <c r="CA1084" s="1848"/>
      <c r="CB1084" s="1848"/>
      <c r="CC1084" s="1848"/>
      <c r="CD1084" s="1848"/>
      <c r="CE1084" s="1848"/>
      <c r="CF1084" s="1848"/>
      <c r="CG1084" s="1848"/>
      <c r="CH1084" s="1848"/>
      <c r="CJ1084" s="1848"/>
      <c r="CK1084" s="1848"/>
      <c r="CL1084" s="1848"/>
      <c r="CM1084" s="1848"/>
      <c r="CN1084" s="1848"/>
      <c r="CO1084" s="1848"/>
      <c r="CP1084" s="1848"/>
      <c r="CQ1084" s="1848"/>
    </row>
    <row r="1085" spans="4:95">
      <c r="D1085" s="1"/>
      <c r="E1085" s="1"/>
      <c r="F1085" s="1848"/>
      <c r="G1085" s="1848"/>
      <c r="H1085" s="1848"/>
      <c r="I1085" s="1848"/>
      <c r="J1085" s="1848"/>
      <c r="K1085" s="1848"/>
      <c r="L1085" s="1848"/>
      <c r="M1085" s="1848"/>
      <c r="N1085" s="1848"/>
      <c r="O1085" s="1848"/>
      <c r="P1085" s="1848"/>
      <c r="Q1085" s="1848"/>
      <c r="R1085" s="1848"/>
      <c r="S1085" s="1848"/>
      <c r="T1085" s="1848"/>
      <c r="U1085" s="1848"/>
      <c r="V1085" s="1848"/>
      <c r="W1085" s="1848"/>
      <c r="X1085" s="1848"/>
      <c r="Y1085" s="1848"/>
      <c r="Z1085" s="1848"/>
      <c r="AA1085" s="1848"/>
      <c r="AB1085" s="1848"/>
      <c r="AC1085" s="1848"/>
      <c r="AD1085" s="1848"/>
      <c r="AE1085" s="1848"/>
      <c r="AF1085" s="1848"/>
      <c r="AG1085" s="1848"/>
      <c r="AH1085" s="1848"/>
      <c r="AI1085" s="1848"/>
      <c r="AJ1085" s="1848"/>
      <c r="AK1085" s="1848"/>
      <c r="AL1085" s="1848"/>
      <c r="AM1085" s="1848"/>
      <c r="AN1085" s="1848"/>
      <c r="AO1085" s="1848"/>
      <c r="AP1085" s="1848"/>
      <c r="AQ1085" s="1848"/>
      <c r="AR1085" s="1848"/>
      <c r="AS1085" s="1848"/>
      <c r="AT1085" s="1848"/>
      <c r="AU1085" s="1848"/>
      <c r="AV1085" s="1848"/>
      <c r="AW1085" s="1848"/>
      <c r="AX1085" s="1848"/>
      <c r="AY1085" s="1848"/>
      <c r="AZ1085" s="1848"/>
      <c r="BA1085" s="1848"/>
      <c r="BB1085" s="1848"/>
      <c r="BC1085" s="1848"/>
      <c r="BD1085" s="1848"/>
      <c r="BE1085" s="1848"/>
      <c r="BF1085" s="1848"/>
      <c r="BG1085" s="1848"/>
      <c r="BH1085" s="1848"/>
      <c r="BI1085" s="1848"/>
      <c r="BJ1085" s="1848"/>
      <c r="BK1085" s="1848"/>
      <c r="BL1085" s="1848"/>
      <c r="BM1085" s="1848"/>
      <c r="BN1085" s="1848"/>
      <c r="BO1085" s="1848"/>
      <c r="BP1085" s="1848"/>
      <c r="BQ1085" s="1848"/>
      <c r="BR1085" s="1848"/>
      <c r="BS1085" s="1848"/>
      <c r="BT1085" s="1848"/>
      <c r="BU1085" s="1848"/>
      <c r="BV1085" s="1848"/>
      <c r="BW1085" s="1848"/>
      <c r="BX1085" s="1848"/>
      <c r="BY1085" s="1848"/>
      <c r="BZ1085" s="1848"/>
      <c r="CA1085" s="1848"/>
      <c r="CB1085" s="1848"/>
      <c r="CC1085" s="1848"/>
      <c r="CD1085" s="1848"/>
      <c r="CE1085" s="1848"/>
      <c r="CF1085" s="1848"/>
      <c r="CG1085" s="1848"/>
      <c r="CH1085" s="1848"/>
      <c r="CJ1085" s="1848"/>
      <c r="CK1085" s="1848"/>
      <c r="CL1085" s="1848"/>
      <c r="CM1085" s="1848"/>
      <c r="CN1085" s="1848"/>
      <c r="CO1085" s="1848"/>
      <c r="CP1085" s="1848"/>
      <c r="CQ1085" s="1848"/>
    </row>
    <row r="1086" spans="4:95">
      <c r="D1086" s="1"/>
      <c r="E1086" s="1"/>
      <c r="F1086" s="1848"/>
      <c r="G1086" s="1848"/>
      <c r="H1086" s="1848"/>
      <c r="I1086" s="1848"/>
      <c r="J1086" s="1848"/>
      <c r="K1086" s="1848"/>
      <c r="L1086" s="1848"/>
      <c r="M1086" s="1848"/>
      <c r="N1086" s="1848"/>
      <c r="O1086" s="1848"/>
      <c r="P1086" s="1848"/>
      <c r="Q1086" s="1848"/>
      <c r="R1086" s="1848"/>
      <c r="S1086" s="1848"/>
      <c r="T1086" s="1848"/>
      <c r="U1086" s="1848"/>
      <c r="V1086" s="1848"/>
      <c r="W1086" s="1848"/>
      <c r="X1086" s="1848"/>
      <c r="Y1086" s="1848"/>
      <c r="Z1086" s="1848"/>
      <c r="AA1086" s="1848"/>
      <c r="AB1086" s="1848"/>
      <c r="AC1086" s="1848"/>
      <c r="AD1086" s="1848"/>
      <c r="AE1086" s="1848"/>
      <c r="AF1086" s="1848"/>
      <c r="AG1086" s="1848"/>
      <c r="AH1086" s="1848"/>
      <c r="AI1086" s="1848"/>
      <c r="AJ1086" s="1848"/>
      <c r="AK1086" s="1848"/>
      <c r="AL1086" s="1848"/>
      <c r="AM1086" s="1848"/>
      <c r="AN1086" s="1848"/>
      <c r="AO1086" s="1848"/>
      <c r="AP1086" s="1848"/>
      <c r="AQ1086" s="1848"/>
      <c r="AR1086" s="1848"/>
      <c r="AS1086" s="1848"/>
      <c r="AT1086" s="1848"/>
      <c r="AU1086" s="1848"/>
      <c r="AV1086" s="1848"/>
      <c r="AW1086" s="1848"/>
      <c r="AX1086" s="1848"/>
      <c r="AY1086" s="1848"/>
      <c r="AZ1086" s="1848"/>
      <c r="BA1086" s="1848"/>
      <c r="BB1086" s="1848"/>
      <c r="BC1086" s="1848"/>
      <c r="BD1086" s="1848"/>
      <c r="BE1086" s="1848"/>
      <c r="BF1086" s="1848"/>
      <c r="BG1086" s="1848"/>
      <c r="BH1086" s="1848"/>
      <c r="BI1086" s="1848"/>
      <c r="BJ1086" s="1848"/>
      <c r="BK1086" s="1848"/>
      <c r="BL1086" s="1848"/>
      <c r="BM1086" s="1848"/>
      <c r="BN1086" s="1848"/>
      <c r="BO1086" s="1848"/>
      <c r="BP1086" s="1848"/>
      <c r="BQ1086" s="1848"/>
      <c r="BR1086" s="1848"/>
      <c r="BS1086" s="1848"/>
      <c r="BT1086" s="1848"/>
      <c r="BU1086" s="1848"/>
      <c r="BV1086" s="1848"/>
      <c r="BW1086" s="1848"/>
      <c r="BX1086" s="1848"/>
      <c r="BY1086" s="1848"/>
      <c r="BZ1086" s="1848"/>
      <c r="CA1086" s="1848"/>
      <c r="CB1086" s="1848"/>
      <c r="CC1086" s="1848"/>
      <c r="CD1086" s="1848"/>
      <c r="CE1086" s="1848"/>
      <c r="CF1086" s="1848"/>
      <c r="CG1086" s="1848"/>
      <c r="CH1086" s="1848"/>
      <c r="CJ1086" s="1848"/>
      <c r="CK1086" s="1848"/>
      <c r="CL1086" s="1848"/>
      <c r="CM1086" s="1848"/>
      <c r="CN1086" s="1848"/>
      <c r="CO1086" s="1848"/>
      <c r="CP1086" s="1848"/>
      <c r="CQ1086" s="1848"/>
    </row>
    <row r="1087" spans="4:95">
      <c r="D1087" s="1"/>
      <c r="E1087" s="1"/>
      <c r="F1087" s="1848"/>
      <c r="G1087" s="1848"/>
      <c r="H1087" s="1848"/>
      <c r="I1087" s="1848"/>
      <c r="J1087" s="1848"/>
      <c r="K1087" s="1848"/>
      <c r="L1087" s="1848"/>
      <c r="M1087" s="1848"/>
      <c r="N1087" s="1848"/>
      <c r="O1087" s="1848"/>
      <c r="P1087" s="1848"/>
      <c r="Q1087" s="1848"/>
      <c r="R1087" s="1848"/>
      <c r="S1087" s="1848"/>
      <c r="T1087" s="1848"/>
      <c r="U1087" s="1848"/>
      <c r="V1087" s="1848"/>
      <c r="W1087" s="1848"/>
      <c r="X1087" s="1848"/>
      <c r="Y1087" s="1848"/>
      <c r="Z1087" s="1848"/>
      <c r="AA1087" s="1848"/>
      <c r="AB1087" s="1848"/>
      <c r="AC1087" s="1848"/>
      <c r="AD1087" s="1848"/>
      <c r="AE1087" s="1848"/>
      <c r="AF1087" s="1848"/>
      <c r="AG1087" s="1848"/>
      <c r="AH1087" s="1848"/>
      <c r="AI1087" s="1848"/>
      <c r="AJ1087" s="1848"/>
      <c r="AK1087" s="1848"/>
      <c r="AL1087" s="1848"/>
      <c r="AM1087" s="1848"/>
      <c r="AN1087" s="1848"/>
      <c r="AO1087" s="1848"/>
      <c r="AP1087" s="1848"/>
      <c r="AQ1087" s="1848"/>
      <c r="AR1087" s="1848"/>
      <c r="AS1087" s="1848"/>
      <c r="AT1087" s="1848"/>
      <c r="AU1087" s="1848"/>
      <c r="AV1087" s="1848"/>
      <c r="AW1087" s="1848"/>
      <c r="AX1087" s="1848"/>
      <c r="AY1087" s="1848"/>
      <c r="AZ1087" s="1848"/>
      <c r="BA1087" s="1848"/>
      <c r="BB1087" s="1848"/>
      <c r="BC1087" s="1848"/>
      <c r="BD1087" s="1848"/>
      <c r="BE1087" s="1848"/>
      <c r="BF1087" s="1848"/>
      <c r="BG1087" s="1848"/>
      <c r="BH1087" s="1848"/>
      <c r="BI1087" s="1848"/>
      <c r="BJ1087" s="1848"/>
      <c r="BK1087" s="1848"/>
      <c r="BL1087" s="1848"/>
      <c r="BM1087" s="1848"/>
      <c r="BN1087" s="1848"/>
      <c r="BO1087" s="1848"/>
      <c r="BP1087" s="1848"/>
      <c r="BQ1087" s="1848"/>
      <c r="BR1087" s="1848"/>
      <c r="BS1087" s="1848"/>
      <c r="BT1087" s="1848"/>
      <c r="BU1087" s="1848"/>
      <c r="BV1087" s="1848"/>
      <c r="BW1087" s="1848"/>
      <c r="BX1087" s="1848"/>
      <c r="BY1087" s="1848"/>
      <c r="BZ1087" s="1848"/>
      <c r="CA1087" s="1848"/>
      <c r="CB1087" s="1848"/>
      <c r="CC1087" s="1848"/>
      <c r="CD1087" s="1848"/>
      <c r="CE1087" s="1848"/>
      <c r="CF1087" s="1848"/>
      <c r="CG1087" s="1848"/>
      <c r="CH1087" s="1848"/>
      <c r="CJ1087" s="1848"/>
      <c r="CK1087" s="1848"/>
      <c r="CL1087" s="1848"/>
      <c r="CM1087" s="1848"/>
      <c r="CN1087" s="1848"/>
      <c r="CO1087" s="1848"/>
      <c r="CP1087" s="1848"/>
      <c r="CQ1087" s="1848"/>
    </row>
    <row r="1088" spans="4:95">
      <c r="D1088" s="1"/>
      <c r="E1088" s="1"/>
      <c r="F1088" s="1848"/>
      <c r="G1088" s="1848"/>
      <c r="H1088" s="1848"/>
      <c r="I1088" s="1848"/>
      <c r="J1088" s="1848"/>
      <c r="K1088" s="1848"/>
      <c r="L1088" s="1848"/>
      <c r="M1088" s="1848"/>
      <c r="N1088" s="1848"/>
      <c r="O1088" s="1848"/>
      <c r="P1088" s="1848"/>
      <c r="Q1088" s="1848"/>
      <c r="R1088" s="1848"/>
      <c r="S1088" s="1848"/>
      <c r="T1088" s="1848"/>
      <c r="U1088" s="1848"/>
      <c r="V1088" s="1848"/>
      <c r="W1088" s="1848"/>
      <c r="X1088" s="1848"/>
      <c r="Y1088" s="1848"/>
      <c r="Z1088" s="1848"/>
      <c r="AA1088" s="1848"/>
      <c r="AB1088" s="1848"/>
      <c r="AC1088" s="1848"/>
      <c r="AD1088" s="1848"/>
      <c r="AE1088" s="1848"/>
      <c r="AF1088" s="1848"/>
      <c r="AG1088" s="1848"/>
      <c r="AH1088" s="1848"/>
      <c r="AI1088" s="1848"/>
      <c r="AJ1088" s="1848"/>
      <c r="AK1088" s="1848"/>
      <c r="AL1088" s="1848"/>
      <c r="AM1088" s="1848"/>
      <c r="AN1088" s="1848"/>
      <c r="AO1088" s="1848"/>
      <c r="AP1088" s="1848"/>
      <c r="AQ1088" s="1848"/>
      <c r="AR1088" s="1848"/>
      <c r="AS1088" s="1848"/>
      <c r="AT1088" s="1848"/>
      <c r="AU1088" s="1848"/>
      <c r="AV1088" s="1848"/>
      <c r="AW1088" s="1848"/>
      <c r="AX1088" s="1848"/>
      <c r="AY1088" s="1848"/>
      <c r="AZ1088" s="1848"/>
      <c r="BA1088" s="1848"/>
      <c r="BB1088" s="1848"/>
      <c r="BC1088" s="1848"/>
      <c r="BD1088" s="1848"/>
      <c r="BE1088" s="1848"/>
      <c r="BF1088" s="1848"/>
      <c r="BG1088" s="1848"/>
      <c r="BH1088" s="1848"/>
      <c r="BI1088" s="1848"/>
      <c r="BJ1088" s="1848"/>
      <c r="BK1088" s="1848"/>
      <c r="BL1088" s="1848"/>
      <c r="BM1088" s="1848"/>
      <c r="BN1088" s="1848"/>
      <c r="BO1088" s="1848"/>
      <c r="BP1088" s="1848"/>
      <c r="BQ1088" s="1848"/>
      <c r="BR1088" s="1848"/>
      <c r="BS1088" s="1848"/>
      <c r="BT1088" s="1848"/>
      <c r="BU1088" s="1848"/>
      <c r="BV1088" s="1848"/>
      <c r="BW1088" s="1848"/>
      <c r="BX1088" s="1848"/>
      <c r="BY1088" s="1848"/>
      <c r="BZ1088" s="1848"/>
      <c r="CA1088" s="1848"/>
      <c r="CB1088" s="1848"/>
      <c r="CC1088" s="1848"/>
      <c r="CD1088" s="1848"/>
      <c r="CE1088" s="1848"/>
      <c r="CF1088" s="1848"/>
      <c r="CG1088" s="1848"/>
      <c r="CH1088" s="1848"/>
      <c r="CJ1088" s="1848"/>
      <c r="CK1088" s="1848"/>
      <c r="CL1088" s="1848"/>
      <c r="CM1088" s="1848"/>
      <c r="CN1088" s="1848"/>
      <c r="CO1088" s="1848"/>
      <c r="CP1088" s="1848"/>
      <c r="CQ1088" s="1848"/>
    </row>
    <row r="1089" spans="4:95">
      <c r="D1089" s="1"/>
      <c r="E1089" s="1"/>
      <c r="F1089" s="1848"/>
      <c r="G1089" s="1848"/>
      <c r="H1089" s="1848"/>
      <c r="I1089" s="1848"/>
      <c r="J1089" s="1848"/>
      <c r="K1089" s="1848"/>
      <c r="L1089" s="1848"/>
      <c r="M1089" s="1848"/>
      <c r="N1089" s="1848"/>
      <c r="O1089" s="1848"/>
      <c r="P1089" s="1848"/>
      <c r="Q1089" s="1848"/>
      <c r="R1089" s="1848"/>
      <c r="S1089" s="1848"/>
      <c r="T1089" s="1848"/>
      <c r="U1089" s="1848"/>
      <c r="V1089" s="1848"/>
      <c r="W1089" s="1848"/>
      <c r="X1089" s="1848"/>
      <c r="Y1089" s="1848"/>
      <c r="Z1089" s="1848"/>
      <c r="AA1089" s="1848"/>
      <c r="AB1089" s="1848"/>
      <c r="AC1089" s="1848"/>
      <c r="AD1089" s="1848"/>
      <c r="AE1089" s="1848"/>
      <c r="AF1089" s="1848"/>
      <c r="AG1089" s="1848"/>
      <c r="AH1089" s="1848"/>
      <c r="AI1089" s="1848"/>
      <c r="AJ1089" s="1848"/>
      <c r="AK1089" s="1848"/>
      <c r="AL1089" s="1848"/>
      <c r="AM1089" s="1848"/>
      <c r="AN1089" s="1848"/>
      <c r="AO1089" s="1848"/>
      <c r="AP1089" s="1848"/>
      <c r="AQ1089" s="1848"/>
      <c r="AR1089" s="1848"/>
      <c r="AS1089" s="1848"/>
      <c r="AT1089" s="1848"/>
      <c r="AU1089" s="1848"/>
      <c r="AV1089" s="1848"/>
      <c r="AW1089" s="1848"/>
      <c r="AX1089" s="1848"/>
      <c r="AY1089" s="1848"/>
      <c r="AZ1089" s="1848"/>
      <c r="BA1089" s="1848"/>
      <c r="BB1089" s="1848"/>
      <c r="BC1089" s="1848"/>
      <c r="BD1089" s="1848"/>
      <c r="BE1089" s="1848"/>
      <c r="BF1089" s="1848"/>
      <c r="BG1089" s="1848"/>
      <c r="BH1089" s="1848"/>
      <c r="BI1089" s="1848"/>
      <c r="BJ1089" s="1848"/>
      <c r="BK1089" s="1848"/>
      <c r="BL1089" s="1848"/>
      <c r="BM1089" s="1848"/>
      <c r="BN1089" s="1848"/>
      <c r="BO1089" s="1848"/>
      <c r="BP1089" s="1848"/>
      <c r="BQ1089" s="1848"/>
      <c r="BR1089" s="1848"/>
      <c r="BS1089" s="1848"/>
      <c r="BT1089" s="1848"/>
      <c r="BU1089" s="1848"/>
      <c r="BV1089" s="1848"/>
      <c r="BW1089" s="1848"/>
      <c r="BX1089" s="1848"/>
      <c r="BY1089" s="1848"/>
      <c r="BZ1089" s="1848"/>
      <c r="CA1089" s="1848"/>
      <c r="CB1089" s="1848"/>
      <c r="CC1089" s="1848"/>
      <c r="CD1089" s="1848"/>
      <c r="CE1089" s="1848"/>
      <c r="CF1089" s="1848"/>
      <c r="CG1089" s="1848"/>
      <c r="CH1089" s="1848"/>
      <c r="CJ1089" s="1848"/>
      <c r="CK1089" s="1848"/>
      <c r="CL1089" s="1848"/>
      <c r="CM1089" s="1848"/>
      <c r="CN1089" s="1848"/>
      <c r="CO1089" s="1848"/>
      <c r="CP1089" s="1848"/>
      <c r="CQ1089" s="1848"/>
    </row>
    <row r="1090" spans="4:95">
      <c r="D1090" s="1"/>
      <c r="E1090" s="1"/>
      <c r="F1090" s="1848"/>
      <c r="G1090" s="1848"/>
      <c r="H1090" s="1848"/>
      <c r="I1090" s="1848"/>
      <c r="J1090" s="1848"/>
      <c r="K1090" s="1848"/>
      <c r="L1090" s="1848"/>
      <c r="M1090" s="1848"/>
      <c r="N1090" s="1848"/>
      <c r="O1090" s="1848"/>
      <c r="P1090" s="1848"/>
      <c r="Q1090" s="1848"/>
      <c r="R1090" s="1848"/>
      <c r="S1090" s="1848"/>
      <c r="T1090" s="1848"/>
      <c r="U1090" s="1848"/>
      <c r="V1090" s="1848"/>
      <c r="W1090" s="1848"/>
      <c r="X1090" s="1848"/>
      <c r="Y1090" s="1848"/>
      <c r="Z1090" s="1848"/>
      <c r="AA1090" s="1848"/>
      <c r="AB1090" s="1848"/>
      <c r="AC1090" s="1848"/>
      <c r="AD1090" s="1848"/>
      <c r="AE1090" s="1848"/>
      <c r="AF1090" s="1848"/>
      <c r="AG1090" s="1848"/>
      <c r="AH1090" s="1848"/>
      <c r="AI1090" s="1848"/>
      <c r="AJ1090" s="1848"/>
      <c r="AK1090" s="1848"/>
      <c r="AL1090" s="1848"/>
      <c r="AM1090" s="1848"/>
      <c r="AN1090" s="1848"/>
      <c r="AO1090" s="1848"/>
      <c r="AP1090" s="1848"/>
      <c r="AQ1090" s="1848"/>
      <c r="AR1090" s="1848"/>
      <c r="AS1090" s="1848"/>
      <c r="AT1090" s="1848"/>
      <c r="AU1090" s="1848"/>
      <c r="AV1090" s="1848"/>
      <c r="AW1090" s="1848"/>
      <c r="AX1090" s="1848"/>
      <c r="AY1090" s="1848"/>
      <c r="AZ1090" s="1848"/>
      <c r="BA1090" s="1848"/>
      <c r="BB1090" s="1848"/>
      <c r="BC1090" s="1848"/>
      <c r="BD1090" s="1848"/>
      <c r="BE1090" s="1848"/>
      <c r="BF1090" s="1848"/>
      <c r="BG1090" s="1848"/>
      <c r="BH1090" s="1848"/>
      <c r="BI1090" s="1848"/>
      <c r="BJ1090" s="1848"/>
      <c r="BK1090" s="1848"/>
      <c r="BL1090" s="1848"/>
      <c r="BM1090" s="1848"/>
      <c r="BN1090" s="1848"/>
      <c r="BO1090" s="1848"/>
      <c r="BP1090" s="1848"/>
      <c r="BQ1090" s="1848"/>
      <c r="BR1090" s="1848"/>
      <c r="BS1090" s="1848"/>
      <c r="BT1090" s="1848"/>
      <c r="BU1090" s="1848"/>
      <c r="BV1090" s="1848"/>
      <c r="BW1090" s="1848"/>
      <c r="BX1090" s="1848"/>
      <c r="BY1090" s="1848"/>
      <c r="BZ1090" s="1848"/>
      <c r="CA1090" s="1848"/>
      <c r="CB1090" s="1848"/>
      <c r="CC1090" s="1848"/>
      <c r="CD1090" s="1848"/>
      <c r="CE1090" s="1848"/>
      <c r="CF1090" s="1848"/>
      <c r="CG1090" s="1848"/>
      <c r="CH1090" s="1848"/>
      <c r="CJ1090" s="1848"/>
      <c r="CK1090" s="1848"/>
      <c r="CL1090" s="1848"/>
      <c r="CM1090" s="1848"/>
      <c r="CN1090" s="1848"/>
      <c r="CO1090" s="1848"/>
      <c r="CP1090" s="1848"/>
      <c r="CQ1090" s="1848"/>
    </row>
    <row r="1091" spans="4:95">
      <c r="D1091" s="1"/>
      <c r="E1091" s="1"/>
      <c r="F1091" s="1848"/>
      <c r="G1091" s="1848"/>
      <c r="H1091" s="1848"/>
      <c r="I1091" s="1848"/>
      <c r="J1091" s="1848"/>
      <c r="K1091" s="1848"/>
      <c r="L1091" s="1848"/>
      <c r="M1091" s="1848"/>
      <c r="N1091" s="1848"/>
      <c r="O1091" s="1848"/>
      <c r="P1091" s="1848"/>
      <c r="Q1091" s="1848"/>
      <c r="R1091" s="1848"/>
      <c r="S1091" s="1848"/>
      <c r="T1091" s="1848"/>
      <c r="U1091" s="1848"/>
      <c r="V1091" s="1848"/>
      <c r="W1091" s="1848"/>
      <c r="X1091" s="1848"/>
      <c r="Y1091" s="1848"/>
      <c r="Z1091" s="1848"/>
      <c r="AA1091" s="1848"/>
      <c r="AB1091" s="1848"/>
      <c r="AC1091" s="1848"/>
      <c r="AD1091" s="1848"/>
      <c r="AE1091" s="1848"/>
      <c r="AF1091" s="1848"/>
      <c r="AG1091" s="1848"/>
      <c r="AH1091" s="1848"/>
      <c r="AI1091" s="1848"/>
      <c r="AJ1091" s="1848"/>
      <c r="AK1091" s="1848"/>
      <c r="AL1091" s="1848"/>
      <c r="AM1091" s="1848"/>
      <c r="AN1091" s="1848"/>
      <c r="AO1091" s="1848"/>
      <c r="AP1091" s="1848"/>
      <c r="AQ1091" s="1848"/>
      <c r="AR1091" s="1848"/>
      <c r="AS1091" s="1848"/>
      <c r="AT1091" s="1848"/>
      <c r="AU1091" s="1848"/>
      <c r="AV1091" s="1848"/>
      <c r="AW1091" s="1848"/>
      <c r="AX1091" s="1848"/>
      <c r="AY1091" s="1848"/>
      <c r="AZ1091" s="1848"/>
      <c r="BA1091" s="1848"/>
      <c r="BB1091" s="1848"/>
      <c r="BC1091" s="1848"/>
      <c r="BD1091" s="1848"/>
      <c r="BE1091" s="1848"/>
      <c r="BF1091" s="1848"/>
      <c r="BG1091" s="1848"/>
      <c r="BH1091" s="1848"/>
      <c r="BI1091" s="1848"/>
      <c r="BJ1091" s="1848"/>
      <c r="BK1091" s="1848"/>
      <c r="BL1091" s="1848"/>
      <c r="BM1091" s="1848"/>
      <c r="BN1091" s="1848"/>
      <c r="BO1091" s="1848"/>
      <c r="BP1091" s="1848"/>
      <c r="BQ1091" s="1848"/>
      <c r="BR1091" s="1848"/>
      <c r="BS1091" s="1848"/>
      <c r="BT1091" s="1848"/>
      <c r="BU1091" s="1848"/>
      <c r="BV1091" s="1848"/>
      <c r="BW1091" s="1848"/>
      <c r="BX1091" s="1848"/>
      <c r="BY1091" s="1848"/>
      <c r="BZ1091" s="1848"/>
      <c r="CA1091" s="1848"/>
      <c r="CB1091" s="1848"/>
      <c r="CC1091" s="1848"/>
      <c r="CD1091" s="1848"/>
      <c r="CE1091" s="1848"/>
      <c r="CF1091" s="1848"/>
      <c r="CG1091" s="1848"/>
      <c r="CH1091" s="1848"/>
      <c r="CJ1091" s="1848"/>
      <c r="CK1091" s="1848"/>
      <c r="CL1091" s="1848"/>
      <c r="CM1091" s="1848"/>
      <c r="CN1091" s="1848"/>
      <c r="CO1091" s="1848"/>
      <c r="CP1091" s="1848"/>
      <c r="CQ1091" s="1848"/>
    </row>
    <row r="1092" spans="4:95">
      <c r="D1092" s="1"/>
      <c r="E1092" s="1"/>
      <c r="F1092" s="1848"/>
      <c r="G1092" s="1848"/>
      <c r="H1092" s="1848"/>
      <c r="I1092" s="1848"/>
      <c r="J1092" s="1848"/>
      <c r="K1092" s="1848"/>
      <c r="L1092" s="1848"/>
      <c r="M1092" s="1848"/>
      <c r="N1092" s="1848"/>
      <c r="O1092" s="1848"/>
      <c r="P1092" s="1848"/>
      <c r="Q1092" s="1848"/>
      <c r="R1092" s="1848"/>
      <c r="S1092" s="1848"/>
      <c r="T1092" s="1848"/>
      <c r="U1092" s="1848"/>
      <c r="V1092" s="1848"/>
      <c r="W1092" s="1848"/>
      <c r="X1092" s="1848"/>
      <c r="Y1092" s="1848"/>
      <c r="Z1092" s="1848"/>
      <c r="AA1092" s="1848"/>
      <c r="AB1092" s="1848"/>
      <c r="AC1092" s="1848"/>
      <c r="AD1092" s="1848"/>
      <c r="AE1092" s="1848"/>
      <c r="AF1092" s="1848"/>
      <c r="AG1092" s="1848"/>
      <c r="AH1092" s="1848"/>
      <c r="AI1092" s="1848"/>
      <c r="AJ1092" s="1848"/>
      <c r="AK1092" s="1848"/>
      <c r="AL1092" s="1848"/>
      <c r="AM1092" s="1848"/>
      <c r="AN1092" s="1848"/>
      <c r="AO1092" s="1848"/>
      <c r="AP1092" s="1848"/>
      <c r="AQ1092" s="1848"/>
      <c r="AR1092" s="1848"/>
      <c r="AS1092" s="1848"/>
      <c r="AT1092" s="1848"/>
      <c r="AU1092" s="1848"/>
      <c r="AV1092" s="1848"/>
      <c r="AW1092" s="1848"/>
      <c r="AX1092" s="1848"/>
      <c r="AY1092" s="1848"/>
      <c r="AZ1092" s="1848"/>
      <c r="BA1092" s="1848"/>
      <c r="BB1092" s="1848"/>
      <c r="BC1092" s="1848"/>
      <c r="BD1092" s="1848"/>
      <c r="BE1092" s="1848"/>
      <c r="BF1092" s="1848"/>
      <c r="BG1092" s="1848"/>
      <c r="BH1092" s="1848"/>
      <c r="BI1092" s="1848"/>
      <c r="BJ1092" s="1848"/>
      <c r="BK1092" s="1848"/>
      <c r="BL1092" s="1848"/>
      <c r="BM1092" s="1848"/>
      <c r="BN1092" s="1848"/>
      <c r="BO1092" s="1848"/>
      <c r="BP1092" s="1848"/>
      <c r="BQ1092" s="1848"/>
      <c r="BR1092" s="1848"/>
      <c r="BS1092" s="1848"/>
      <c r="BT1092" s="1848"/>
      <c r="BU1092" s="1848"/>
      <c r="BV1092" s="1848"/>
      <c r="BW1092" s="1848"/>
      <c r="BX1092" s="1848"/>
      <c r="BY1092" s="1848"/>
      <c r="BZ1092" s="1848"/>
      <c r="CA1092" s="1848"/>
      <c r="CB1092" s="1848"/>
      <c r="CC1092" s="1848"/>
      <c r="CD1092" s="1848"/>
      <c r="CE1092" s="1848"/>
      <c r="CF1092" s="1848"/>
      <c r="CG1092" s="1848"/>
      <c r="CH1092" s="1848"/>
      <c r="CJ1092" s="1848"/>
      <c r="CK1092" s="1848"/>
      <c r="CL1092" s="1848"/>
      <c r="CM1092" s="1848"/>
      <c r="CN1092" s="1848"/>
      <c r="CO1092" s="1848"/>
      <c r="CP1092" s="1848"/>
      <c r="CQ1092" s="1848"/>
    </row>
    <row r="1093" spans="4:95">
      <c r="D1093" s="1"/>
      <c r="E1093" s="1"/>
      <c r="F1093" s="1848"/>
      <c r="G1093" s="1848"/>
      <c r="H1093" s="1848"/>
      <c r="I1093" s="1848"/>
      <c r="J1093" s="1848"/>
      <c r="K1093" s="1848"/>
      <c r="L1093" s="1848"/>
      <c r="M1093" s="1848"/>
      <c r="N1093" s="1848"/>
      <c r="O1093" s="1848"/>
      <c r="P1093" s="1848"/>
      <c r="Q1093" s="1848"/>
      <c r="R1093" s="1848"/>
      <c r="S1093" s="1848"/>
      <c r="T1093" s="1848"/>
      <c r="U1093" s="1848"/>
      <c r="V1093" s="1848"/>
      <c r="W1093" s="1848"/>
      <c r="X1093" s="1848"/>
      <c r="Y1093" s="1848"/>
      <c r="Z1093" s="1848"/>
      <c r="AA1093" s="1848"/>
      <c r="AB1093" s="1848"/>
      <c r="AC1093" s="1848"/>
      <c r="AD1093" s="1848"/>
      <c r="AE1093" s="1848"/>
      <c r="AF1093" s="1848"/>
      <c r="AG1093" s="1848"/>
      <c r="AH1093" s="1848"/>
      <c r="AI1093" s="1848"/>
      <c r="AJ1093" s="1848"/>
      <c r="AK1093" s="1848"/>
      <c r="AL1093" s="1848"/>
      <c r="AM1093" s="1848"/>
      <c r="AN1093" s="1848"/>
      <c r="AO1093" s="1848"/>
      <c r="AP1093" s="1848"/>
      <c r="AQ1093" s="1848"/>
      <c r="AR1093" s="1848"/>
      <c r="AS1093" s="1848"/>
      <c r="AT1093" s="1848"/>
      <c r="AU1093" s="1848"/>
      <c r="AV1093" s="1848"/>
      <c r="AW1093" s="1848"/>
      <c r="AX1093" s="1848"/>
      <c r="AY1093" s="1848"/>
      <c r="AZ1093" s="1848"/>
      <c r="BA1093" s="1848"/>
      <c r="BB1093" s="1848"/>
      <c r="BC1093" s="1848"/>
      <c r="BD1093" s="1848"/>
      <c r="BE1093" s="1848"/>
      <c r="BF1093" s="1848"/>
      <c r="BG1093" s="1848"/>
      <c r="BH1093" s="1848"/>
      <c r="BI1093" s="1848"/>
      <c r="BJ1093" s="1848"/>
      <c r="BK1093" s="1848"/>
      <c r="BL1093" s="1848"/>
      <c r="BM1093" s="1848"/>
      <c r="BN1093" s="1848"/>
      <c r="BO1093" s="1848"/>
      <c r="BP1093" s="1848"/>
      <c r="BQ1093" s="1848"/>
      <c r="BR1093" s="1848"/>
      <c r="BS1093" s="1848"/>
      <c r="BT1093" s="1848"/>
      <c r="BU1093" s="1848"/>
      <c r="BV1093" s="1848"/>
      <c r="BW1093" s="1848"/>
      <c r="BX1093" s="1848"/>
      <c r="BY1093" s="1848"/>
      <c r="BZ1093" s="1848"/>
      <c r="CA1093" s="1848"/>
      <c r="CB1093" s="1848"/>
      <c r="CC1093" s="1848"/>
      <c r="CD1093" s="1848"/>
      <c r="CE1093" s="1848"/>
      <c r="CF1093" s="1848"/>
      <c r="CG1093" s="1848"/>
      <c r="CH1093" s="1848"/>
      <c r="CJ1093" s="1848"/>
      <c r="CK1093" s="1848"/>
      <c r="CL1093" s="1848"/>
      <c r="CM1093" s="1848"/>
      <c r="CN1093" s="1848"/>
      <c r="CO1093" s="1848"/>
      <c r="CP1093" s="1848"/>
      <c r="CQ1093" s="1848"/>
    </row>
    <row r="1094" spans="4:95">
      <c r="D1094" s="1"/>
      <c r="E1094" s="1"/>
      <c r="F1094" s="1848"/>
      <c r="G1094" s="1848"/>
      <c r="H1094" s="1848"/>
      <c r="I1094" s="1848"/>
      <c r="J1094" s="1848"/>
      <c r="K1094" s="1848"/>
      <c r="L1094" s="1848"/>
      <c r="M1094" s="1848"/>
      <c r="N1094" s="1848"/>
      <c r="O1094" s="1848"/>
      <c r="P1094" s="1848"/>
      <c r="Q1094" s="1848"/>
      <c r="R1094" s="1848"/>
      <c r="S1094" s="1848"/>
      <c r="T1094" s="1848"/>
      <c r="U1094" s="1848"/>
      <c r="V1094" s="1848"/>
      <c r="W1094" s="1848"/>
      <c r="X1094" s="1848"/>
      <c r="Y1094" s="1848"/>
      <c r="Z1094" s="1848"/>
      <c r="AA1094" s="1848"/>
      <c r="AB1094" s="1848"/>
      <c r="AC1094" s="1848"/>
      <c r="AD1094" s="1848"/>
      <c r="AE1094" s="1848"/>
      <c r="AF1094" s="1848"/>
      <c r="AG1094" s="1848"/>
      <c r="AH1094" s="1848"/>
      <c r="AI1094" s="1848"/>
      <c r="AJ1094" s="1848"/>
      <c r="AK1094" s="1848"/>
      <c r="AL1094" s="1848"/>
      <c r="AM1094" s="1848"/>
      <c r="AN1094" s="1848"/>
      <c r="AO1094" s="1848"/>
      <c r="AP1094" s="1848"/>
      <c r="AQ1094" s="1848"/>
      <c r="AR1094" s="1848"/>
      <c r="AS1094" s="1848"/>
      <c r="AT1094" s="1848"/>
      <c r="AU1094" s="1848"/>
      <c r="AV1094" s="1848"/>
      <c r="AW1094" s="1848"/>
      <c r="AX1094" s="1848"/>
      <c r="AY1094" s="1848"/>
      <c r="AZ1094" s="1848"/>
      <c r="BA1094" s="1848"/>
      <c r="BB1094" s="1848"/>
      <c r="BC1094" s="1848"/>
      <c r="BD1094" s="1848"/>
      <c r="BE1094" s="1848"/>
      <c r="BF1094" s="1848"/>
      <c r="BG1094" s="1848"/>
      <c r="BH1094" s="1848"/>
      <c r="BI1094" s="1848"/>
      <c r="BJ1094" s="1848"/>
      <c r="BK1094" s="1848"/>
      <c r="BL1094" s="1848"/>
      <c r="BM1094" s="1848"/>
      <c r="BN1094" s="1848"/>
      <c r="BO1094" s="1848"/>
      <c r="BP1094" s="1848"/>
      <c r="BQ1094" s="1848"/>
      <c r="BR1094" s="1848"/>
      <c r="BS1094" s="1848"/>
      <c r="BT1094" s="1848"/>
      <c r="BU1094" s="1848"/>
      <c r="BV1094" s="1848"/>
      <c r="BW1094" s="1848"/>
      <c r="BX1094" s="1848"/>
      <c r="BY1094" s="1848"/>
      <c r="BZ1094" s="1848"/>
      <c r="CA1094" s="1848"/>
      <c r="CB1094" s="1848"/>
      <c r="CC1094" s="1848"/>
      <c r="CD1094" s="1848"/>
      <c r="CE1094" s="1848"/>
      <c r="CF1094" s="1848"/>
      <c r="CG1094" s="1848"/>
      <c r="CH1094" s="1848"/>
      <c r="CJ1094" s="1848"/>
      <c r="CK1094" s="1848"/>
      <c r="CL1094" s="1848"/>
      <c r="CM1094" s="1848"/>
      <c r="CN1094" s="1848"/>
      <c r="CO1094" s="1848"/>
      <c r="CP1094" s="1848"/>
      <c r="CQ1094" s="1848"/>
    </row>
    <row r="1095" spans="4:95">
      <c r="D1095" s="1"/>
      <c r="E1095" s="1"/>
      <c r="F1095" s="1848"/>
      <c r="G1095" s="1848"/>
      <c r="H1095" s="1848"/>
      <c r="I1095" s="1848"/>
      <c r="J1095" s="1848"/>
      <c r="K1095" s="1848"/>
      <c r="L1095" s="1848"/>
      <c r="M1095" s="1848"/>
      <c r="N1095" s="1848"/>
      <c r="O1095" s="1848"/>
      <c r="P1095" s="1848"/>
      <c r="Q1095" s="1848"/>
      <c r="R1095" s="1848"/>
      <c r="S1095" s="1848"/>
      <c r="T1095" s="1848"/>
      <c r="U1095" s="1848"/>
      <c r="V1095" s="1848"/>
      <c r="W1095" s="1848"/>
      <c r="X1095" s="1848"/>
      <c r="Y1095" s="1848"/>
      <c r="Z1095" s="1848"/>
      <c r="AA1095" s="1848"/>
      <c r="AB1095" s="1848"/>
      <c r="AC1095" s="1848"/>
      <c r="AD1095" s="1848"/>
      <c r="AE1095" s="1848"/>
      <c r="AF1095" s="1848"/>
      <c r="AG1095" s="1848"/>
      <c r="AH1095" s="1848"/>
      <c r="AI1095" s="1848"/>
      <c r="AJ1095" s="1848"/>
      <c r="AK1095" s="1848"/>
      <c r="AL1095" s="1848"/>
      <c r="AM1095" s="1848"/>
      <c r="AN1095" s="1848"/>
      <c r="AO1095" s="1848"/>
      <c r="AP1095" s="1848"/>
      <c r="AQ1095" s="1848"/>
      <c r="AR1095" s="1848"/>
      <c r="AS1095" s="1848"/>
      <c r="AT1095" s="1848"/>
      <c r="AU1095" s="1848"/>
      <c r="AV1095" s="1848"/>
      <c r="AW1095" s="1848"/>
      <c r="AX1095" s="1848"/>
      <c r="AY1095" s="1848"/>
      <c r="AZ1095" s="1848"/>
      <c r="BA1095" s="1848"/>
      <c r="BB1095" s="1848"/>
      <c r="BC1095" s="1848"/>
      <c r="BD1095" s="1848"/>
      <c r="BE1095" s="1848"/>
      <c r="BF1095" s="1848"/>
      <c r="BG1095" s="1848"/>
      <c r="BH1095" s="1848"/>
      <c r="BI1095" s="1848"/>
      <c r="BJ1095" s="1848"/>
      <c r="BK1095" s="1848"/>
      <c r="BL1095" s="1848"/>
      <c r="BM1095" s="1848"/>
      <c r="BN1095" s="1848"/>
      <c r="BO1095" s="1848"/>
      <c r="BP1095" s="1848"/>
      <c r="BQ1095" s="1848"/>
      <c r="BR1095" s="1848"/>
      <c r="BS1095" s="1848"/>
      <c r="BT1095" s="1848"/>
      <c r="BU1095" s="1848"/>
      <c r="BV1095" s="1848"/>
      <c r="BW1095" s="1848"/>
      <c r="BX1095" s="1848"/>
      <c r="BY1095" s="1848"/>
      <c r="BZ1095" s="1848"/>
      <c r="CA1095" s="1848"/>
      <c r="CB1095" s="1848"/>
      <c r="CC1095" s="1848"/>
      <c r="CD1095" s="1848"/>
      <c r="CE1095" s="1848"/>
      <c r="CF1095" s="1848"/>
      <c r="CG1095" s="1848"/>
      <c r="CH1095" s="1848"/>
      <c r="CJ1095" s="1848"/>
      <c r="CK1095" s="1848"/>
      <c r="CL1095" s="1848"/>
      <c r="CM1095" s="1848"/>
      <c r="CN1095" s="1848"/>
      <c r="CO1095" s="1848"/>
      <c r="CP1095" s="1848"/>
      <c r="CQ1095" s="1848"/>
    </row>
    <row r="1096" spans="4:95">
      <c r="D1096" s="1"/>
      <c r="E1096" s="1"/>
      <c r="F1096" s="1848"/>
      <c r="G1096" s="1848"/>
      <c r="H1096" s="1848"/>
      <c r="I1096" s="1848"/>
      <c r="J1096" s="1848"/>
      <c r="K1096" s="1848"/>
      <c r="L1096" s="1848"/>
      <c r="M1096" s="1848"/>
      <c r="N1096" s="1848"/>
      <c r="O1096" s="1848"/>
      <c r="P1096" s="1848"/>
      <c r="Q1096" s="1848"/>
      <c r="R1096" s="1848"/>
      <c r="S1096" s="1848"/>
      <c r="T1096" s="1848"/>
      <c r="U1096" s="1848"/>
      <c r="V1096" s="1848"/>
      <c r="W1096" s="1848"/>
      <c r="X1096" s="1848"/>
      <c r="Y1096" s="1848"/>
      <c r="Z1096" s="1848"/>
      <c r="AA1096" s="1848"/>
      <c r="AB1096" s="1848"/>
      <c r="AC1096" s="1848"/>
      <c r="AD1096" s="1848"/>
      <c r="AE1096" s="1848"/>
      <c r="AF1096" s="1848"/>
      <c r="AG1096" s="1848"/>
      <c r="AH1096" s="1848"/>
      <c r="AI1096" s="1848"/>
      <c r="AJ1096" s="1848"/>
      <c r="AK1096" s="1848"/>
      <c r="AL1096" s="1848"/>
      <c r="AM1096" s="1848"/>
      <c r="AN1096" s="1848"/>
      <c r="AO1096" s="1848"/>
      <c r="AP1096" s="1848"/>
      <c r="AQ1096" s="1848"/>
      <c r="AR1096" s="1848"/>
      <c r="AS1096" s="1848"/>
      <c r="AT1096" s="1848"/>
      <c r="AU1096" s="1848"/>
      <c r="AV1096" s="1848"/>
      <c r="AW1096" s="1848"/>
      <c r="AX1096" s="1848"/>
      <c r="AY1096" s="1848"/>
      <c r="AZ1096" s="1848"/>
      <c r="BA1096" s="1848"/>
      <c r="BB1096" s="1848"/>
      <c r="BC1096" s="1848"/>
      <c r="BD1096" s="1848"/>
      <c r="BE1096" s="1848"/>
      <c r="BF1096" s="1848"/>
      <c r="BG1096" s="1848"/>
      <c r="BH1096" s="1848"/>
      <c r="BI1096" s="1848"/>
      <c r="BJ1096" s="1848"/>
      <c r="BK1096" s="1848"/>
      <c r="BL1096" s="1848"/>
      <c r="BM1096" s="1848"/>
      <c r="BN1096" s="1848"/>
      <c r="BO1096" s="1848"/>
      <c r="BP1096" s="1848"/>
      <c r="BQ1096" s="1848"/>
      <c r="BR1096" s="1848"/>
      <c r="BS1096" s="1848"/>
      <c r="BT1096" s="1848"/>
      <c r="BU1096" s="1848"/>
      <c r="BV1096" s="1848"/>
      <c r="BW1096" s="1848"/>
      <c r="BX1096" s="1848"/>
      <c r="BY1096" s="1848"/>
      <c r="BZ1096" s="1848"/>
      <c r="CA1096" s="1848"/>
      <c r="CB1096" s="1848"/>
      <c r="CC1096" s="1848"/>
      <c r="CD1096" s="1848"/>
      <c r="CE1096" s="1848"/>
      <c r="CF1096" s="1848"/>
      <c r="CG1096" s="1848"/>
      <c r="CH1096" s="1848"/>
      <c r="CJ1096" s="1848"/>
      <c r="CK1096" s="1848"/>
      <c r="CL1096" s="1848"/>
      <c r="CM1096" s="1848"/>
      <c r="CN1096" s="1848"/>
      <c r="CO1096" s="1848"/>
      <c r="CP1096" s="1848"/>
      <c r="CQ1096" s="1848"/>
    </row>
    <row r="1097" spans="4:95">
      <c r="D1097" s="1"/>
      <c r="E1097" s="1"/>
      <c r="F1097" s="1848"/>
      <c r="G1097" s="1848"/>
      <c r="H1097" s="1848"/>
      <c r="I1097" s="1848"/>
      <c r="J1097" s="1848"/>
      <c r="K1097" s="1848"/>
      <c r="L1097" s="1848"/>
      <c r="M1097" s="1848"/>
      <c r="N1097" s="1848"/>
      <c r="O1097" s="1848"/>
      <c r="P1097" s="1848"/>
      <c r="Q1097" s="1848"/>
      <c r="R1097" s="1848"/>
      <c r="S1097" s="1848"/>
      <c r="T1097" s="1848"/>
      <c r="U1097" s="1848"/>
      <c r="V1097" s="1848"/>
      <c r="W1097" s="1848"/>
      <c r="X1097" s="1848"/>
      <c r="Y1097" s="1848"/>
      <c r="Z1097" s="1848"/>
      <c r="AA1097" s="1848"/>
      <c r="AB1097" s="1848"/>
      <c r="AC1097" s="1848"/>
      <c r="AD1097" s="1848"/>
      <c r="AE1097" s="1848"/>
      <c r="AF1097" s="1848"/>
      <c r="AG1097" s="1848"/>
      <c r="AH1097" s="1848"/>
      <c r="AI1097" s="1848"/>
      <c r="AJ1097" s="1848"/>
      <c r="AK1097" s="1848"/>
      <c r="AL1097" s="1848"/>
      <c r="AM1097" s="1848"/>
      <c r="AN1097" s="1848"/>
      <c r="AO1097" s="1848"/>
      <c r="AP1097" s="1848"/>
      <c r="AQ1097" s="1848"/>
      <c r="AR1097" s="1848"/>
      <c r="AS1097" s="1848"/>
      <c r="AT1097" s="1848"/>
      <c r="AU1097" s="1848"/>
      <c r="AV1097" s="1848"/>
      <c r="AW1097" s="1848"/>
      <c r="AX1097" s="1848"/>
      <c r="AY1097" s="1848"/>
      <c r="AZ1097" s="1848"/>
      <c r="BA1097" s="1848"/>
      <c r="BB1097" s="1848"/>
      <c r="BC1097" s="1848"/>
      <c r="BD1097" s="1848"/>
      <c r="BE1097" s="1848"/>
      <c r="BF1097" s="1848"/>
      <c r="BG1097" s="1848"/>
      <c r="BH1097" s="1848"/>
      <c r="BI1097" s="1848"/>
      <c r="BJ1097" s="1848"/>
      <c r="BK1097" s="1848"/>
      <c r="BL1097" s="1848"/>
      <c r="BM1097" s="1848"/>
      <c r="BN1097" s="1848"/>
      <c r="BO1097" s="1848"/>
      <c r="BP1097" s="1848"/>
      <c r="BQ1097" s="1848"/>
      <c r="BR1097" s="1848"/>
      <c r="BS1097" s="1848"/>
      <c r="BT1097" s="1848"/>
      <c r="BU1097" s="1848"/>
      <c r="BV1097" s="1848"/>
      <c r="BW1097" s="1848"/>
      <c r="BX1097" s="1848"/>
      <c r="BY1097" s="1848"/>
      <c r="BZ1097" s="1848"/>
      <c r="CA1097" s="1848"/>
      <c r="CB1097" s="1848"/>
      <c r="CC1097" s="1848"/>
      <c r="CD1097" s="1848"/>
      <c r="CE1097" s="1848"/>
      <c r="CF1097" s="1848"/>
      <c r="CG1097" s="1848"/>
      <c r="CH1097" s="1848"/>
      <c r="CJ1097" s="1848"/>
      <c r="CK1097" s="1848"/>
      <c r="CL1097" s="1848"/>
      <c r="CM1097" s="1848"/>
      <c r="CN1097" s="1848"/>
      <c r="CO1097" s="1848"/>
      <c r="CP1097" s="1848"/>
      <c r="CQ1097" s="1848"/>
    </row>
    <row r="1098" spans="4:95">
      <c r="D1098" s="1"/>
      <c r="E1098" s="1"/>
      <c r="F1098" s="1848"/>
      <c r="G1098" s="1848"/>
      <c r="H1098" s="1848"/>
      <c r="I1098" s="1848"/>
      <c r="J1098" s="1848"/>
      <c r="K1098" s="1848"/>
      <c r="L1098" s="1848"/>
      <c r="M1098" s="1848"/>
      <c r="N1098" s="1848"/>
      <c r="O1098" s="1848"/>
      <c r="P1098" s="1848"/>
      <c r="Q1098" s="1848"/>
      <c r="R1098" s="1848"/>
      <c r="S1098" s="1848"/>
      <c r="T1098" s="1848"/>
      <c r="U1098" s="1848"/>
      <c r="V1098" s="1848"/>
      <c r="W1098" s="1848"/>
      <c r="X1098" s="1848"/>
      <c r="Y1098" s="1848"/>
      <c r="Z1098" s="1848"/>
      <c r="AA1098" s="1848"/>
      <c r="AB1098" s="1848"/>
      <c r="AC1098" s="1848"/>
      <c r="AD1098" s="1848"/>
      <c r="AE1098" s="1848"/>
      <c r="AF1098" s="1848"/>
      <c r="AG1098" s="1848"/>
      <c r="AH1098" s="1848"/>
      <c r="AI1098" s="1848"/>
      <c r="AJ1098" s="1848"/>
      <c r="AK1098" s="1848"/>
      <c r="AL1098" s="1848"/>
      <c r="AM1098" s="1848"/>
      <c r="AN1098" s="1848"/>
      <c r="AO1098" s="1848"/>
      <c r="AP1098" s="1848"/>
      <c r="AQ1098" s="1848"/>
      <c r="AR1098" s="1848"/>
      <c r="AS1098" s="1848"/>
      <c r="AT1098" s="1848"/>
      <c r="AU1098" s="1848"/>
      <c r="AV1098" s="1848"/>
      <c r="AW1098" s="1848"/>
      <c r="AX1098" s="1848"/>
      <c r="AY1098" s="1848"/>
      <c r="AZ1098" s="1848"/>
      <c r="BA1098" s="1848"/>
      <c r="BB1098" s="1848"/>
      <c r="BC1098" s="1848"/>
      <c r="BD1098" s="1848"/>
      <c r="BE1098" s="1848"/>
      <c r="BF1098" s="1848"/>
      <c r="BG1098" s="1848"/>
      <c r="BH1098" s="1848"/>
      <c r="BI1098" s="1848"/>
      <c r="BJ1098" s="1848"/>
      <c r="BK1098" s="1848"/>
      <c r="BL1098" s="1848"/>
      <c r="BM1098" s="1848"/>
      <c r="BN1098" s="1848"/>
      <c r="BO1098" s="1848"/>
      <c r="BP1098" s="1848"/>
      <c r="BQ1098" s="1848"/>
      <c r="BR1098" s="1848"/>
      <c r="BS1098" s="1848"/>
      <c r="BT1098" s="1848"/>
      <c r="BU1098" s="1848"/>
      <c r="BV1098" s="1848"/>
      <c r="BW1098" s="1848"/>
      <c r="BX1098" s="1848"/>
      <c r="BY1098" s="1848"/>
      <c r="BZ1098" s="1848"/>
      <c r="CA1098" s="1848"/>
      <c r="CB1098" s="1848"/>
      <c r="CC1098" s="1848"/>
      <c r="CD1098" s="1848"/>
      <c r="CE1098" s="1848"/>
      <c r="CF1098" s="1848"/>
      <c r="CG1098" s="1848"/>
      <c r="CH1098" s="1848"/>
      <c r="CJ1098" s="1848"/>
      <c r="CK1098" s="1848"/>
      <c r="CL1098" s="1848"/>
      <c r="CM1098" s="1848"/>
      <c r="CN1098" s="1848"/>
      <c r="CO1098" s="1848"/>
      <c r="CP1098" s="1848"/>
      <c r="CQ1098" s="1848"/>
    </row>
    <row r="1099" spans="4:95">
      <c r="D1099" s="1"/>
      <c r="E1099" s="1"/>
      <c r="F1099" s="1848"/>
      <c r="G1099" s="1848"/>
      <c r="H1099" s="1848"/>
      <c r="I1099" s="1848"/>
      <c r="J1099" s="1848"/>
      <c r="K1099" s="1848"/>
      <c r="L1099" s="1848"/>
      <c r="M1099" s="1848"/>
      <c r="N1099" s="1848"/>
      <c r="O1099" s="1848"/>
      <c r="P1099" s="1848"/>
      <c r="Q1099" s="1848"/>
      <c r="R1099" s="1848"/>
      <c r="S1099" s="1848"/>
      <c r="T1099" s="1848"/>
      <c r="U1099" s="1848"/>
      <c r="V1099" s="1848"/>
      <c r="W1099" s="1848"/>
      <c r="X1099" s="1848"/>
      <c r="Y1099" s="1848"/>
      <c r="Z1099" s="1848"/>
      <c r="AA1099" s="1848"/>
      <c r="AB1099" s="1848"/>
      <c r="AC1099" s="1848"/>
      <c r="AD1099" s="1848"/>
      <c r="AE1099" s="1848"/>
      <c r="AF1099" s="1848"/>
      <c r="AG1099" s="1848"/>
      <c r="AH1099" s="1848"/>
      <c r="AI1099" s="1848"/>
      <c r="AJ1099" s="1848"/>
      <c r="AK1099" s="1848"/>
      <c r="AL1099" s="1848"/>
      <c r="AM1099" s="1848"/>
      <c r="AN1099" s="1848"/>
      <c r="AO1099" s="1848"/>
      <c r="AP1099" s="1848"/>
      <c r="AQ1099" s="1848"/>
      <c r="AR1099" s="1848"/>
      <c r="AS1099" s="1848"/>
      <c r="AT1099" s="1848"/>
      <c r="AU1099" s="1848"/>
      <c r="AV1099" s="1848"/>
      <c r="AW1099" s="1848"/>
      <c r="AX1099" s="1848"/>
      <c r="AY1099" s="1848"/>
      <c r="AZ1099" s="1848"/>
      <c r="BA1099" s="1848"/>
      <c r="BB1099" s="1848"/>
      <c r="BC1099" s="1848"/>
      <c r="BD1099" s="1848"/>
      <c r="BE1099" s="1848"/>
      <c r="BF1099" s="1848"/>
      <c r="BG1099" s="1848"/>
      <c r="BH1099" s="1848"/>
      <c r="BI1099" s="1848"/>
      <c r="BJ1099" s="1848"/>
      <c r="BK1099" s="1848"/>
      <c r="BL1099" s="1848"/>
      <c r="BM1099" s="1848"/>
      <c r="BN1099" s="1848"/>
      <c r="BO1099" s="1848"/>
      <c r="BP1099" s="1848"/>
      <c r="BQ1099" s="1848"/>
      <c r="BR1099" s="1848"/>
      <c r="BS1099" s="1848"/>
      <c r="BT1099" s="1848"/>
      <c r="BU1099" s="1848"/>
      <c r="BV1099" s="1848"/>
      <c r="BW1099" s="1848"/>
      <c r="BX1099" s="1848"/>
      <c r="BY1099" s="1848"/>
      <c r="BZ1099" s="1848"/>
      <c r="CA1099" s="1848"/>
      <c r="CB1099" s="1848"/>
      <c r="CC1099" s="1848"/>
      <c r="CD1099" s="1848"/>
      <c r="CE1099" s="1848"/>
      <c r="CF1099" s="1848"/>
      <c r="CG1099" s="1848"/>
      <c r="CH1099" s="1848"/>
      <c r="CJ1099" s="1848"/>
      <c r="CK1099" s="1848"/>
      <c r="CL1099" s="1848"/>
      <c r="CM1099" s="1848"/>
      <c r="CN1099" s="1848"/>
      <c r="CO1099" s="1848"/>
      <c r="CP1099" s="1848"/>
      <c r="CQ1099" s="1848"/>
    </row>
    <row r="1100" spans="4:95">
      <c r="D1100" s="1"/>
      <c r="E1100" s="1"/>
      <c r="F1100" s="1848"/>
      <c r="G1100" s="1848"/>
      <c r="H1100" s="1848"/>
      <c r="I1100" s="1848"/>
      <c r="J1100" s="1848"/>
      <c r="K1100" s="1848"/>
      <c r="L1100" s="1848"/>
      <c r="M1100" s="1848"/>
      <c r="N1100" s="1848"/>
      <c r="O1100" s="1848"/>
      <c r="P1100" s="1848"/>
      <c r="Q1100" s="1848"/>
      <c r="R1100" s="1848"/>
      <c r="S1100" s="1848"/>
      <c r="T1100" s="1848"/>
      <c r="U1100" s="1848"/>
      <c r="V1100" s="1848"/>
      <c r="W1100" s="1848"/>
      <c r="X1100" s="1848"/>
      <c r="Y1100" s="1848"/>
      <c r="Z1100" s="1848"/>
      <c r="AA1100" s="1848"/>
      <c r="AB1100" s="1848"/>
      <c r="AC1100" s="1848"/>
      <c r="AD1100" s="1848"/>
      <c r="AE1100" s="1848"/>
      <c r="AF1100" s="1848"/>
      <c r="AG1100" s="1848"/>
      <c r="AH1100" s="1848"/>
      <c r="AI1100" s="1848"/>
      <c r="AJ1100" s="1848"/>
      <c r="AK1100" s="1848"/>
      <c r="AL1100" s="1848"/>
      <c r="AM1100" s="1848"/>
      <c r="AN1100" s="1848"/>
      <c r="AO1100" s="1848"/>
      <c r="AP1100" s="1848"/>
      <c r="AQ1100" s="1848"/>
      <c r="AR1100" s="1848"/>
      <c r="AS1100" s="1848"/>
      <c r="AT1100" s="1848"/>
      <c r="AU1100" s="1848"/>
      <c r="AV1100" s="1848"/>
      <c r="AW1100" s="1848"/>
      <c r="AX1100" s="1848"/>
      <c r="AY1100" s="1848"/>
      <c r="AZ1100" s="1848"/>
      <c r="BA1100" s="1848"/>
      <c r="BB1100" s="1848"/>
      <c r="BC1100" s="1848"/>
      <c r="BD1100" s="1848"/>
      <c r="BE1100" s="1848"/>
      <c r="BF1100" s="1848"/>
      <c r="BG1100" s="1848"/>
      <c r="BH1100" s="1848"/>
      <c r="BI1100" s="1848"/>
      <c r="BJ1100" s="1848"/>
      <c r="BK1100" s="1848"/>
      <c r="BL1100" s="1848"/>
      <c r="BM1100" s="1848"/>
      <c r="BN1100" s="1848"/>
      <c r="BO1100" s="1848"/>
      <c r="BP1100" s="1848"/>
      <c r="BQ1100" s="1848"/>
      <c r="BR1100" s="1848"/>
      <c r="BS1100" s="1848"/>
      <c r="BT1100" s="1848"/>
      <c r="BU1100" s="1848"/>
      <c r="BV1100" s="1848"/>
      <c r="BW1100" s="1848"/>
      <c r="BX1100" s="1848"/>
      <c r="BY1100" s="1848"/>
      <c r="BZ1100" s="1848"/>
      <c r="CA1100" s="1848"/>
      <c r="CB1100" s="1848"/>
      <c r="CC1100" s="1848"/>
      <c r="CD1100" s="1848"/>
      <c r="CE1100" s="1848"/>
      <c r="CF1100" s="1848"/>
      <c r="CG1100" s="1848"/>
      <c r="CH1100" s="1848"/>
      <c r="CJ1100" s="1848"/>
      <c r="CK1100" s="1848"/>
      <c r="CL1100" s="1848"/>
      <c r="CM1100" s="1848"/>
      <c r="CN1100" s="1848"/>
      <c r="CO1100" s="1848"/>
      <c r="CP1100" s="1848"/>
      <c r="CQ1100" s="1848"/>
    </row>
    <row r="1101" spans="4:95">
      <c r="D1101" s="1"/>
      <c r="E1101" s="1"/>
      <c r="F1101" s="1848"/>
      <c r="G1101" s="1848"/>
      <c r="H1101" s="1848"/>
      <c r="I1101" s="1848"/>
      <c r="J1101" s="1848"/>
      <c r="K1101" s="1848"/>
      <c r="L1101" s="1848"/>
      <c r="M1101" s="1848"/>
      <c r="N1101" s="1848"/>
      <c r="O1101" s="1848"/>
      <c r="P1101" s="1848"/>
      <c r="Q1101" s="1848"/>
      <c r="R1101" s="1848"/>
      <c r="S1101" s="1848"/>
      <c r="T1101" s="1848"/>
      <c r="U1101" s="1848"/>
      <c r="V1101" s="1848"/>
      <c r="W1101" s="1848"/>
      <c r="X1101" s="1848"/>
      <c r="Y1101" s="1848"/>
      <c r="Z1101" s="1848"/>
      <c r="AA1101" s="1848"/>
      <c r="AB1101" s="1848"/>
      <c r="AC1101" s="1848"/>
      <c r="AD1101" s="1848"/>
      <c r="AE1101" s="1848"/>
      <c r="AF1101" s="1848"/>
      <c r="AG1101" s="1848"/>
      <c r="AH1101" s="1848"/>
      <c r="AI1101" s="1848"/>
      <c r="AJ1101" s="1848"/>
      <c r="AK1101" s="1848"/>
      <c r="AL1101" s="1848"/>
      <c r="AM1101" s="1848"/>
      <c r="AN1101" s="1848"/>
      <c r="AO1101" s="1848"/>
      <c r="AP1101" s="1848"/>
      <c r="AQ1101" s="1848"/>
      <c r="AR1101" s="1848"/>
      <c r="AS1101" s="1848"/>
      <c r="AT1101" s="1848"/>
      <c r="AU1101" s="1848"/>
      <c r="AV1101" s="1848"/>
      <c r="AW1101" s="1848"/>
      <c r="AX1101" s="1848"/>
      <c r="AY1101" s="1848"/>
      <c r="AZ1101" s="1848"/>
      <c r="BA1101" s="1848"/>
      <c r="BB1101" s="1848"/>
      <c r="BC1101" s="1848"/>
      <c r="BD1101" s="1848"/>
      <c r="BE1101" s="1848"/>
      <c r="BF1101" s="1848"/>
      <c r="BG1101" s="1848"/>
      <c r="BH1101" s="1848"/>
      <c r="BI1101" s="1848"/>
      <c r="BJ1101" s="1848"/>
      <c r="BK1101" s="1848"/>
      <c r="BL1101" s="1848"/>
      <c r="BM1101" s="1848"/>
      <c r="BN1101" s="1848"/>
      <c r="BO1101" s="1848"/>
      <c r="BP1101" s="1848"/>
      <c r="BQ1101" s="1848"/>
      <c r="BR1101" s="1848"/>
      <c r="BS1101" s="1848"/>
      <c r="BT1101" s="1848"/>
      <c r="BU1101" s="1848"/>
      <c r="BV1101" s="1848"/>
      <c r="BW1101" s="1848"/>
      <c r="BX1101" s="1848"/>
      <c r="BY1101" s="1848"/>
      <c r="BZ1101" s="1848"/>
      <c r="CA1101" s="1848"/>
      <c r="CB1101" s="1848"/>
      <c r="CC1101" s="1848"/>
      <c r="CD1101" s="1848"/>
      <c r="CE1101" s="1848"/>
      <c r="CF1101" s="1848"/>
      <c r="CG1101" s="1848"/>
      <c r="CH1101" s="1848"/>
      <c r="CJ1101" s="1848"/>
      <c r="CK1101" s="1848"/>
      <c r="CL1101" s="1848"/>
      <c r="CM1101" s="1848"/>
      <c r="CN1101" s="1848"/>
      <c r="CO1101" s="1848"/>
      <c r="CP1101" s="1848"/>
      <c r="CQ1101" s="1848"/>
    </row>
    <row r="1102" spans="4:95">
      <c r="D1102" s="1"/>
      <c r="E1102" s="1"/>
      <c r="F1102" s="1848"/>
      <c r="G1102" s="1848"/>
      <c r="H1102" s="1848"/>
      <c r="I1102" s="1848"/>
      <c r="J1102" s="1848"/>
      <c r="K1102" s="1848"/>
      <c r="L1102" s="1848"/>
      <c r="M1102" s="1848"/>
      <c r="N1102" s="1848"/>
      <c r="O1102" s="1848"/>
      <c r="P1102" s="1848"/>
      <c r="Q1102" s="1848"/>
      <c r="R1102" s="1848"/>
      <c r="S1102" s="1848"/>
      <c r="T1102" s="1848"/>
      <c r="U1102" s="1848"/>
      <c r="V1102" s="1848"/>
      <c r="W1102" s="1848"/>
      <c r="X1102" s="1848"/>
      <c r="Y1102" s="1848"/>
      <c r="Z1102" s="1848"/>
      <c r="AA1102" s="1848"/>
      <c r="AB1102" s="1848"/>
      <c r="AC1102" s="1848"/>
      <c r="AD1102" s="1848"/>
      <c r="AE1102" s="1848"/>
      <c r="AF1102" s="1848"/>
      <c r="AG1102" s="1848"/>
      <c r="AH1102" s="1848"/>
      <c r="AI1102" s="1848"/>
      <c r="AJ1102" s="1848"/>
      <c r="AK1102" s="1848"/>
      <c r="AL1102" s="1848"/>
      <c r="AM1102" s="1848"/>
      <c r="AN1102" s="1848"/>
      <c r="AO1102" s="1848"/>
      <c r="AP1102" s="1848"/>
      <c r="AQ1102" s="1848"/>
      <c r="AR1102" s="1848"/>
      <c r="AS1102" s="1848"/>
      <c r="AT1102" s="1848"/>
      <c r="AU1102" s="1848"/>
      <c r="AV1102" s="1848"/>
      <c r="AW1102" s="1848"/>
      <c r="AX1102" s="1848"/>
      <c r="AY1102" s="1848"/>
      <c r="AZ1102" s="1848"/>
      <c r="BA1102" s="1848"/>
      <c r="BB1102" s="1848"/>
      <c r="BC1102" s="1848"/>
      <c r="BD1102" s="1848"/>
      <c r="BE1102" s="1848"/>
      <c r="BF1102" s="1848"/>
      <c r="BG1102" s="1848"/>
      <c r="BH1102" s="1848"/>
      <c r="BI1102" s="1848"/>
      <c r="BJ1102" s="1848"/>
      <c r="BK1102" s="1848"/>
      <c r="BL1102" s="1848"/>
      <c r="BM1102" s="1848"/>
      <c r="BN1102" s="1848"/>
      <c r="BO1102" s="1848"/>
      <c r="BP1102" s="1848"/>
      <c r="BQ1102" s="1848"/>
      <c r="BR1102" s="1848"/>
      <c r="BS1102" s="1848"/>
      <c r="BT1102" s="1848"/>
      <c r="BU1102" s="1848"/>
      <c r="BV1102" s="1848"/>
      <c r="BW1102" s="1848"/>
      <c r="BX1102" s="1848"/>
      <c r="BY1102" s="1848"/>
      <c r="BZ1102" s="1848"/>
      <c r="CA1102" s="1848"/>
      <c r="CB1102" s="1848"/>
      <c r="CC1102" s="1848"/>
      <c r="CD1102" s="1848"/>
      <c r="CE1102" s="1848"/>
      <c r="CF1102" s="1848"/>
      <c r="CG1102" s="1848"/>
      <c r="CH1102" s="1848"/>
      <c r="CJ1102" s="1848"/>
      <c r="CK1102" s="1848"/>
      <c r="CL1102" s="1848"/>
      <c r="CM1102" s="1848"/>
      <c r="CN1102" s="1848"/>
      <c r="CO1102" s="1848"/>
      <c r="CP1102" s="1848"/>
      <c r="CQ1102" s="1848"/>
    </row>
    <row r="1103" spans="4:95">
      <c r="D1103" s="1"/>
      <c r="E1103" s="1"/>
      <c r="F1103" s="1848"/>
      <c r="G1103" s="1848"/>
      <c r="H1103" s="1848"/>
      <c r="I1103" s="1848"/>
      <c r="J1103" s="1848"/>
      <c r="K1103" s="1848"/>
      <c r="L1103" s="1848"/>
      <c r="M1103" s="1848"/>
      <c r="N1103" s="1848"/>
      <c r="O1103" s="1848"/>
      <c r="P1103" s="1848"/>
      <c r="Q1103" s="1848"/>
      <c r="R1103" s="1848"/>
      <c r="S1103" s="1848"/>
      <c r="T1103" s="1848"/>
      <c r="U1103" s="1848"/>
      <c r="V1103" s="1848"/>
      <c r="W1103" s="1848"/>
      <c r="X1103" s="1848"/>
      <c r="Y1103" s="1848"/>
      <c r="Z1103" s="1848"/>
      <c r="AA1103" s="1848"/>
      <c r="AB1103" s="1848"/>
      <c r="AC1103" s="1848"/>
      <c r="AD1103" s="1848"/>
      <c r="AE1103" s="1848"/>
      <c r="AF1103" s="1848"/>
      <c r="AG1103" s="1848"/>
      <c r="AH1103" s="1848"/>
      <c r="AI1103" s="1848"/>
      <c r="AJ1103" s="1848"/>
      <c r="AK1103" s="1848"/>
      <c r="AL1103" s="1848"/>
      <c r="AM1103" s="1848"/>
      <c r="AN1103" s="1848"/>
      <c r="AO1103" s="1848"/>
      <c r="AP1103" s="1848"/>
      <c r="AQ1103" s="1848"/>
      <c r="AR1103" s="1848"/>
      <c r="AS1103" s="1848"/>
      <c r="AT1103" s="1848"/>
      <c r="AU1103" s="1848"/>
      <c r="AV1103" s="1848"/>
      <c r="AW1103" s="1848"/>
      <c r="AX1103" s="1848"/>
      <c r="AY1103" s="1848"/>
      <c r="AZ1103" s="1848"/>
      <c r="BA1103" s="1848"/>
      <c r="BB1103" s="1848"/>
      <c r="BC1103" s="1848"/>
      <c r="BD1103" s="1848"/>
      <c r="BE1103" s="1848"/>
      <c r="BF1103" s="1848"/>
      <c r="BG1103" s="1848"/>
      <c r="BH1103" s="1848"/>
      <c r="BI1103" s="1848"/>
      <c r="BJ1103" s="1848"/>
      <c r="BK1103" s="1848"/>
      <c r="BL1103" s="1848"/>
      <c r="BM1103" s="1848"/>
      <c r="BN1103" s="1848"/>
      <c r="BO1103" s="1848"/>
      <c r="BP1103" s="1848"/>
      <c r="BQ1103" s="1848"/>
      <c r="BR1103" s="1848"/>
      <c r="BS1103" s="1848"/>
      <c r="BT1103" s="1848"/>
      <c r="BU1103" s="1848"/>
      <c r="BV1103" s="1848"/>
      <c r="BW1103" s="1848"/>
      <c r="BX1103" s="1848"/>
      <c r="BY1103" s="1848"/>
      <c r="BZ1103" s="1848"/>
      <c r="CA1103" s="1848"/>
      <c r="CB1103" s="1848"/>
      <c r="CC1103" s="1848"/>
      <c r="CD1103" s="1848"/>
      <c r="CE1103" s="1848"/>
      <c r="CF1103" s="1848"/>
      <c r="CG1103" s="1848"/>
      <c r="CH1103" s="1848"/>
      <c r="CJ1103" s="1848"/>
      <c r="CK1103" s="1848"/>
      <c r="CL1103" s="1848"/>
      <c r="CM1103" s="1848"/>
      <c r="CN1103" s="1848"/>
      <c r="CO1103" s="1848"/>
      <c r="CP1103" s="1848"/>
      <c r="CQ1103" s="1848"/>
    </row>
    <row r="1104" spans="4:95">
      <c r="D1104" s="1"/>
      <c r="E1104" s="1"/>
      <c r="F1104" s="1848"/>
      <c r="G1104" s="1848"/>
      <c r="H1104" s="1848"/>
      <c r="I1104" s="1848"/>
      <c r="J1104" s="1848"/>
      <c r="K1104" s="1848"/>
      <c r="L1104" s="1848"/>
      <c r="M1104" s="1848"/>
      <c r="N1104" s="1848"/>
      <c r="O1104" s="1848"/>
      <c r="P1104" s="1848"/>
      <c r="Q1104" s="1848"/>
      <c r="R1104" s="1848"/>
      <c r="S1104" s="1848"/>
      <c r="T1104" s="1848"/>
      <c r="U1104" s="1848"/>
      <c r="V1104" s="1848"/>
      <c r="W1104" s="1848"/>
      <c r="X1104" s="1848"/>
      <c r="Y1104" s="1848"/>
      <c r="Z1104" s="1848"/>
      <c r="AA1104" s="1848"/>
      <c r="AB1104" s="1848"/>
      <c r="AC1104" s="1848"/>
      <c r="AD1104" s="1848"/>
      <c r="AE1104" s="1848"/>
      <c r="AF1104" s="1848"/>
      <c r="AG1104" s="1848"/>
      <c r="AH1104" s="1848"/>
      <c r="AI1104" s="1848"/>
      <c r="AJ1104" s="1848"/>
      <c r="AK1104" s="1848"/>
      <c r="AL1104" s="1848"/>
      <c r="AM1104" s="1848"/>
      <c r="AN1104" s="1848"/>
      <c r="AO1104" s="1848"/>
      <c r="AP1104" s="1848"/>
      <c r="AQ1104" s="1848"/>
      <c r="AR1104" s="1848"/>
      <c r="AS1104" s="1848"/>
      <c r="AT1104" s="1848"/>
      <c r="AU1104" s="1848"/>
      <c r="AV1104" s="1848"/>
      <c r="AW1104" s="1848"/>
      <c r="AX1104" s="1848"/>
      <c r="AY1104" s="1848"/>
      <c r="AZ1104" s="1848"/>
      <c r="BA1104" s="1848"/>
      <c r="BB1104" s="1848"/>
      <c r="BC1104" s="1848"/>
      <c r="BD1104" s="1848"/>
      <c r="BE1104" s="1848"/>
      <c r="BF1104" s="1848"/>
      <c r="BG1104" s="1848"/>
      <c r="BH1104" s="1848"/>
      <c r="BI1104" s="1848"/>
      <c r="BJ1104" s="1848"/>
      <c r="BK1104" s="1848"/>
      <c r="BL1104" s="1848"/>
      <c r="BM1104" s="1848"/>
      <c r="BN1104" s="1848"/>
      <c r="BO1104" s="1848"/>
      <c r="BP1104" s="1848"/>
      <c r="BQ1104" s="1848"/>
      <c r="BR1104" s="1848"/>
      <c r="BS1104" s="1848"/>
      <c r="BT1104" s="1848"/>
      <c r="BU1104" s="1848"/>
      <c r="BV1104" s="1848"/>
      <c r="BW1104" s="1848"/>
      <c r="BX1104" s="1848"/>
      <c r="BY1104" s="1848"/>
      <c r="BZ1104" s="1848"/>
      <c r="CA1104" s="1848"/>
      <c r="CB1104" s="1848"/>
      <c r="CC1104" s="1848"/>
      <c r="CD1104" s="1848"/>
      <c r="CE1104" s="1848"/>
      <c r="CF1104" s="1848"/>
      <c r="CG1104" s="1848"/>
      <c r="CH1104" s="1848"/>
      <c r="CJ1104" s="1848"/>
      <c r="CK1104" s="1848"/>
      <c r="CL1104" s="1848"/>
      <c r="CM1104" s="1848"/>
      <c r="CN1104" s="1848"/>
      <c r="CO1104" s="1848"/>
      <c r="CP1104" s="1848"/>
      <c r="CQ1104" s="1848"/>
    </row>
    <row r="1105" spans="4:95">
      <c r="D1105" s="1"/>
      <c r="E1105" s="1"/>
      <c r="F1105" s="1848"/>
      <c r="G1105" s="1848"/>
      <c r="H1105" s="1848"/>
      <c r="I1105" s="1848"/>
      <c r="J1105" s="1848"/>
      <c r="K1105" s="1848"/>
      <c r="L1105" s="1848"/>
      <c r="M1105" s="1848"/>
      <c r="N1105" s="1848"/>
      <c r="O1105" s="1848"/>
      <c r="P1105" s="1848"/>
      <c r="Q1105" s="1848"/>
      <c r="R1105" s="1848"/>
      <c r="S1105" s="1848"/>
      <c r="T1105" s="1848"/>
      <c r="U1105" s="1848"/>
      <c r="V1105" s="1848"/>
      <c r="W1105" s="1848"/>
      <c r="X1105" s="1848"/>
      <c r="Y1105" s="1848"/>
      <c r="Z1105" s="1848"/>
      <c r="AA1105" s="1848"/>
      <c r="AB1105" s="1848"/>
      <c r="AC1105" s="1848"/>
      <c r="AD1105" s="1848"/>
      <c r="AE1105" s="1848"/>
      <c r="AF1105" s="1848"/>
      <c r="AG1105" s="1848"/>
      <c r="AH1105" s="1848"/>
      <c r="AI1105" s="1848"/>
      <c r="AJ1105" s="1848"/>
      <c r="AK1105" s="1848"/>
      <c r="AL1105" s="1848"/>
      <c r="AM1105" s="1848"/>
      <c r="AN1105" s="1848"/>
      <c r="AO1105" s="1848"/>
      <c r="AP1105" s="1848"/>
      <c r="AQ1105" s="1848"/>
      <c r="AR1105" s="1848"/>
      <c r="AS1105" s="1848"/>
      <c r="AT1105" s="1848"/>
      <c r="AU1105" s="1848"/>
      <c r="AV1105" s="1848"/>
      <c r="AW1105" s="1848"/>
      <c r="AX1105" s="1848"/>
      <c r="AY1105" s="1848"/>
      <c r="AZ1105" s="1848"/>
      <c r="BA1105" s="1848"/>
      <c r="BB1105" s="1848"/>
      <c r="BC1105" s="1848"/>
      <c r="BD1105" s="1848"/>
      <c r="BE1105" s="1848"/>
      <c r="BF1105" s="1848"/>
      <c r="BG1105" s="1848"/>
      <c r="BH1105" s="1848"/>
      <c r="BI1105" s="1848"/>
      <c r="BJ1105" s="1848"/>
      <c r="BK1105" s="1848"/>
      <c r="BL1105" s="1848"/>
      <c r="BM1105" s="1848"/>
      <c r="BN1105" s="1848"/>
      <c r="BO1105" s="1848"/>
      <c r="BP1105" s="1848"/>
      <c r="BQ1105" s="1848"/>
      <c r="BR1105" s="1848"/>
      <c r="BS1105" s="1848"/>
      <c r="BT1105" s="1848"/>
      <c r="BU1105" s="1848"/>
      <c r="BV1105" s="1848"/>
      <c r="BW1105" s="1848"/>
      <c r="BX1105" s="1848"/>
      <c r="BY1105" s="1848"/>
      <c r="BZ1105" s="1848"/>
      <c r="CA1105" s="1848"/>
      <c r="CB1105" s="1848"/>
      <c r="CC1105" s="1848"/>
      <c r="CD1105" s="1848"/>
      <c r="CE1105" s="1848"/>
      <c r="CF1105" s="1848"/>
      <c r="CG1105" s="1848"/>
      <c r="CH1105" s="1848"/>
      <c r="CJ1105" s="1848"/>
      <c r="CK1105" s="1848"/>
      <c r="CL1105" s="1848"/>
      <c r="CM1105" s="1848"/>
      <c r="CN1105" s="1848"/>
      <c r="CO1105" s="1848"/>
      <c r="CP1105" s="1848"/>
      <c r="CQ1105" s="1848"/>
    </row>
    <row r="1106" spans="4:95">
      <c r="D1106" s="1"/>
      <c r="E1106" s="1"/>
      <c r="F1106" s="1848"/>
      <c r="G1106" s="1848"/>
      <c r="H1106" s="1848"/>
      <c r="I1106" s="1848"/>
      <c r="J1106" s="1848"/>
      <c r="K1106" s="1848"/>
      <c r="L1106" s="1848"/>
      <c r="M1106" s="1848"/>
      <c r="N1106" s="1848"/>
      <c r="O1106" s="1848"/>
      <c r="P1106" s="1848"/>
      <c r="Q1106" s="1848"/>
      <c r="R1106" s="1848"/>
      <c r="S1106" s="1848"/>
      <c r="T1106" s="1848"/>
      <c r="U1106" s="1848"/>
      <c r="V1106" s="1848"/>
      <c r="W1106" s="1848"/>
      <c r="X1106" s="1848"/>
      <c r="Y1106" s="1848"/>
      <c r="Z1106" s="1848"/>
      <c r="AA1106" s="1848"/>
      <c r="AB1106" s="1848"/>
      <c r="AC1106" s="1848"/>
      <c r="AD1106" s="1848"/>
      <c r="AE1106" s="1848"/>
      <c r="AF1106" s="1848"/>
      <c r="AG1106" s="1848"/>
      <c r="AH1106" s="1848"/>
      <c r="AI1106" s="1848"/>
      <c r="AJ1106" s="1848"/>
      <c r="AK1106" s="1848"/>
      <c r="AL1106" s="1848"/>
      <c r="AM1106" s="1848"/>
      <c r="AN1106" s="1848"/>
      <c r="AO1106" s="1848"/>
      <c r="AP1106" s="1848"/>
      <c r="AQ1106" s="1848"/>
      <c r="AR1106" s="1848"/>
      <c r="AS1106" s="1848"/>
      <c r="AT1106" s="1848"/>
      <c r="AU1106" s="1848"/>
      <c r="AV1106" s="1848"/>
      <c r="AW1106" s="1848"/>
      <c r="AX1106" s="1848"/>
      <c r="AY1106" s="1848"/>
      <c r="AZ1106" s="1848"/>
      <c r="BA1106" s="1848"/>
      <c r="BB1106" s="1848"/>
      <c r="BC1106" s="1848"/>
      <c r="BD1106" s="1848"/>
      <c r="BE1106" s="1848"/>
      <c r="BF1106" s="1848"/>
      <c r="BG1106" s="1848"/>
      <c r="BH1106" s="1848"/>
      <c r="BI1106" s="1848"/>
      <c r="BJ1106" s="1848"/>
      <c r="BK1106" s="1848"/>
      <c r="BL1106" s="1848"/>
      <c r="BM1106" s="1848"/>
      <c r="BN1106" s="1848"/>
      <c r="BO1106" s="1848"/>
      <c r="BP1106" s="1848"/>
      <c r="BQ1106" s="1848"/>
      <c r="BR1106" s="1848"/>
      <c r="BS1106" s="1848"/>
      <c r="BT1106" s="1848"/>
      <c r="BU1106" s="1848"/>
      <c r="BV1106" s="1848"/>
      <c r="BW1106" s="1848"/>
      <c r="BX1106" s="1848"/>
      <c r="BY1106" s="1848"/>
      <c r="BZ1106" s="1848"/>
      <c r="CA1106" s="1848"/>
      <c r="CB1106" s="1848"/>
      <c r="CC1106" s="1848"/>
      <c r="CD1106" s="1848"/>
      <c r="CE1106" s="1848"/>
      <c r="CF1106" s="1848"/>
      <c r="CG1106" s="1848"/>
      <c r="CH1106" s="1848"/>
      <c r="CJ1106" s="1848"/>
      <c r="CK1106" s="1848"/>
      <c r="CL1106" s="1848"/>
      <c r="CM1106" s="1848"/>
      <c r="CN1106" s="1848"/>
      <c r="CO1106" s="1848"/>
      <c r="CP1106" s="1848"/>
      <c r="CQ1106" s="1848"/>
    </row>
    <row r="1107" spans="4:95">
      <c r="D1107" s="1"/>
      <c r="E1107" s="1"/>
      <c r="F1107" s="1848"/>
      <c r="G1107" s="1848"/>
      <c r="H1107" s="1848"/>
      <c r="I1107" s="1848"/>
      <c r="J1107" s="1848"/>
      <c r="K1107" s="1848"/>
      <c r="L1107" s="1848"/>
      <c r="M1107" s="1848"/>
      <c r="N1107" s="1848"/>
      <c r="O1107" s="1848"/>
      <c r="P1107" s="1848"/>
      <c r="Q1107" s="1848"/>
      <c r="R1107" s="1848"/>
      <c r="S1107" s="1848"/>
      <c r="T1107" s="1848"/>
      <c r="U1107" s="1848"/>
      <c r="V1107" s="1848"/>
      <c r="W1107" s="1848"/>
      <c r="X1107" s="1848"/>
      <c r="Y1107" s="1848"/>
      <c r="Z1107" s="1848"/>
      <c r="AA1107" s="1848"/>
      <c r="AB1107" s="1848"/>
      <c r="AC1107" s="1848"/>
      <c r="AD1107" s="1848"/>
      <c r="AE1107" s="1848"/>
      <c r="AF1107" s="1848"/>
      <c r="AG1107" s="1848"/>
      <c r="AH1107" s="1848"/>
      <c r="AI1107" s="1848"/>
      <c r="AJ1107" s="1848"/>
      <c r="AK1107" s="1848"/>
      <c r="AL1107" s="1848"/>
      <c r="AM1107" s="1848"/>
      <c r="AN1107" s="1848"/>
      <c r="AO1107" s="1848"/>
      <c r="AP1107" s="1848"/>
      <c r="AQ1107" s="1848"/>
      <c r="AR1107" s="1848"/>
      <c r="AS1107" s="1848"/>
      <c r="AT1107" s="1848"/>
      <c r="AU1107" s="1848"/>
      <c r="AV1107" s="1848"/>
      <c r="AW1107" s="1848"/>
      <c r="AX1107" s="1848"/>
      <c r="AY1107" s="1848"/>
      <c r="AZ1107" s="1848"/>
      <c r="BA1107" s="1848"/>
      <c r="BB1107" s="1848"/>
      <c r="BC1107" s="1848"/>
      <c r="BD1107" s="1848"/>
      <c r="BE1107" s="1848"/>
      <c r="BF1107" s="1848"/>
      <c r="BG1107" s="1848"/>
      <c r="BH1107" s="1848"/>
      <c r="BI1107" s="1848"/>
      <c r="BJ1107" s="1848"/>
      <c r="BK1107" s="1848"/>
      <c r="BL1107" s="1848"/>
      <c r="BM1107" s="1848"/>
      <c r="BN1107" s="1848"/>
      <c r="BO1107" s="1848"/>
      <c r="BP1107" s="1848"/>
      <c r="BQ1107" s="1848"/>
      <c r="BR1107" s="1848"/>
      <c r="BS1107" s="1848"/>
      <c r="BT1107" s="1848"/>
      <c r="BU1107" s="1848"/>
      <c r="BV1107" s="1848"/>
      <c r="BW1107" s="1848"/>
      <c r="BX1107" s="1848"/>
      <c r="BY1107" s="1848"/>
      <c r="BZ1107" s="1848"/>
      <c r="CA1107" s="1848"/>
      <c r="CB1107" s="1848"/>
      <c r="CC1107" s="1848"/>
      <c r="CD1107" s="1848"/>
      <c r="CE1107" s="1848"/>
      <c r="CF1107" s="1848"/>
      <c r="CG1107" s="1848"/>
      <c r="CH1107" s="1848"/>
      <c r="CJ1107" s="1848"/>
      <c r="CK1107" s="1848"/>
      <c r="CL1107" s="1848"/>
      <c r="CM1107" s="1848"/>
      <c r="CN1107" s="1848"/>
      <c r="CO1107" s="1848"/>
      <c r="CP1107" s="1848"/>
      <c r="CQ1107" s="1848"/>
    </row>
    <row r="1108" spans="4:95">
      <c r="D1108" s="1"/>
      <c r="E1108" s="1"/>
      <c r="F1108" s="1848"/>
      <c r="G1108" s="1848"/>
      <c r="H1108" s="1848"/>
      <c r="I1108" s="1848"/>
      <c r="J1108" s="1848"/>
      <c r="K1108" s="1848"/>
      <c r="L1108" s="1848"/>
      <c r="M1108" s="1848"/>
      <c r="N1108" s="1848"/>
      <c r="O1108" s="1848"/>
      <c r="P1108" s="1848"/>
      <c r="Q1108" s="1848"/>
      <c r="R1108" s="1848"/>
      <c r="S1108" s="1848"/>
      <c r="T1108" s="1848"/>
      <c r="U1108" s="1848"/>
      <c r="V1108" s="1848"/>
      <c r="W1108" s="1848"/>
      <c r="X1108" s="1848"/>
      <c r="Y1108" s="1848"/>
      <c r="Z1108" s="1848"/>
      <c r="AA1108" s="1848"/>
      <c r="AB1108" s="1848"/>
      <c r="AC1108" s="1848"/>
      <c r="AD1108" s="1848"/>
      <c r="AE1108" s="1848"/>
      <c r="AF1108" s="1848"/>
      <c r="AG1108" s="1848"/>
      <c r="AH1108" s="1848"/>
      <c r="AI1108" s="1848"/>
      <c r="AJ1108" s="1848"/>
      <c r="AK1108" s="1848"/>
      <c r="AL1108" s="1848"/>
      <c r="AM1108" s="1848"/>
      <c r="AN1108" s="1848"/>
      <c r="AO1108" s="1848"/>
      <c r="AP1108" s="1848"/>
      <c r="AQ1108" s="1848"/>
      <c r="AR1108" s="1848"/>
      <c r="AS1108" s="1848"/>
      <c r="AT1108" s="1848"/>
      <c r="AU1108" s="1848"/>
      <c r="AV1108" s="1848"/>
      <c r="AW1108" s="1848"/>
      <c r="AX1108" s="1848"/>
      <c r="AY1108" s="1848"/>
      <c r="AZ1108" s="1848"/>
      <c r="BA1108" s="1848"/>
      <c r="BB1108" s="1848"/>
      <c r="BC1108" s="1848"/>
      <c r="BD1108" s="1848"/>
      <c r="BE1108" s="1848"/>
      <c r="BF1108" s="1848"/>
      <c r="BG1108" s="1848"/>
      <c r="BH1108" s="1848"/>
      <c r="BI1108" s="1848"/>
      <c r="BJ1108" s="1848"/>
      <c r="BK1108" s="1848"/>
      <c r="BL1108" s="1848"/>
      <c r="BM1108" s="1848"/>
      <c r="BN1108" s="1848"/>
      <c r="BO1108" s="1848"/>
      <c r="BP1108" s="1848"/>
      <c r="BQ1108" s="1848"/>
      <c r="BR1108" s="1848"/>
      <c r="BS1108" s="1848"/>
      <c r="BT1108" s="1848"/>
      <c r="BU1108" s="1848"/>
      <c r="BV1108" s="1848"/>
      <c r="BW1108" s="1848"/>
      <c r="BX1108" s="1848"/>
      <c r="BY1108" s="1848"/>
      <c r="BZ1108" s="1848"/>
      <c r="CA1108" s="1848"/>
      <c r="CB1108" s="1848"/>
      <c r="CC1108" s="1848"/>
      <c r="CD1108" s="1848"/>
      <c r="CE1108" s="1848"/>
      <c r="CF1108" s="1848"/>
      <c r="CG1108" s="1848"/>
      <c r="CH1108" s="1848"/>
      <c r="CJ1108" s="1848"/>
      <c r="CK1108" s="1848"/>
      <c r="CL1108" s="1848"/>
      <c r="CM1108" s="1848"/>
      <c r="CN1108" s="1848"/>
      <c r="CO1108" s="1848"/>
      <c r="CP1108" s="1848"/>
      <c r="CQ1108" s="1848"/>
    </row>
    <row r="1109" spans="4:95">
      <c r="D1109" s="1"/>
      <c r="E1109" s="1"/>
      <c r="F1109" s="1848"/>
      <c r="G1109" s="1848"/>
      <c r="H1109" s="1848"/>
      <c r="I1109" s="1848"/>
      <c r="J1109" s="1848"/>
      <c r="K1109" s="1848"/>
      <c r="L1109" s="1848"/>
      <c r="M1109" s="1848"/>
      <c r="N1109" s="1848"/>
      <c r="O1109" s="1848"/>
      <c r="P1109" s="1848"/>
      <c r="Q1109" s="1848"/>
      <c r="R1109" s="1848"/>
      <c r="S1109" s="1848"/>
      <c r="T1109" s="1848"/>
      <c r="U1109" s="1848"/>
      <c r="V1109" s="1848"/>
      <c r="W1109" s="1848"/>
      <c r="X1109" s="1848"/>
      <c r="Y1109" s="1848"/>
      <c r="Z1109" s="1848"/>
      <c r="AA1109" s="1848"/>
      <c r="AB1109" s="1848"/>
      <c r="AC1109" s="1848"/>
      <c r="AD1109" s="1848"/>
      <c r="AE1109" s="1848"/>
      <c r="AF1109" s="1848"/>
      <c r="AG1109" s="1848"/>
      <c r="AH1109" s="1848"/>
      <c r="AI1109" s="1848"/>
      <c r="AJ1109" s="1848"/>
      <c r="AK1109" s="1848"/>
      <c r="AL1109" s="1848"/>
      <c r="AM1109" s="1848"/>
      <c r="AN1109" s="1848"/>
      <c r="AO1109" s="1848"/>
      <c r="AP1109" s="1848"/>
      <c r="AQ1109" s="1848"/>
      <c r="AR1109" s="1848"/>
      <c r="AS1109" s="1848"/>
      <c r="AT1109" s="1848"/>
      <c r="AU1109" s="1848"/>
      <c r="AV1109" s="1848"/>
      <c r="AW1109" s="1848"/>
      <c r="AX1109" s="1848"/>
      <c r="AY1109" s="1848"/>
      <c r="AZ1109" s="1848"/>
      <c r="BA1109" s="1848"/>
      <c r="BB1109" s="1848"/>
      <c r="BC1109" s="1848"/>
      <c r="BD1109" s="1848"/>
      <c r="BE1109" s="1848"/>
      <c r="BF1109" s="1848"/>
      <c r="BG1109" s="1848"/>
      <c r="BH1109" s="1848"/>
      <c r="BI1109" s="1848"/>
      <c r="BJ1109" s="1848"/>
      <c r="BK1109" s="1848"/>
      <c r="BL1109" s="1848"/>
      <c r="BM1109" s="1848"/>
      <c r="BN1109" s="1848"/>
      <c r="BO1109" s="1848"/>
      <c r="BP1109" s="1848"/>
      <c r="BQ1109" s="1848"/>
      <c r="BR1109" s="1848"/>
      <c r="BS1109" s="1848"/>
      <c r="BT1109" s="1848"/>
      <c r="BU1109" s="1848"/>
      <c r="BV1109" s="1848"/>
      <c r="BW1109" s="1848"/>
      <c r="BX1109" s="1848"/>
      <c r="BY1109" s="1848"/>
      <c r="BZ1109" s="1848"/>
      <c r="CA1109" s="1848"/>
      <c r="CB1109" s="1848"/>
      <c r="CC1109" s="1848"/>
      <c r="CD1109" s="1848"/>
      <c r="CE1109" s="1848"/>
      <c r="CF1109" s="1848"/>
      <c r="CG1109" s="1848"/>
      <c r="CH1109" s="1848"/>
      <c r="CJ1109" s="1848"/>
      <c r="CK1109" s="1848"/>
      <c r="CL1109" s="1848"/>
      <c r="CM1109" s="1848"/>
      <c r="CN1109" s="1848"/>
      <c r="CO1109" s="1848"/>
      <c r="CP1109" s="1848"/>
      <c r="CQ1109" s="1848"/>
    </row>
    <row r="1110" spans="4:95">
      <c r="D1110" s="1"/>
      <c r="E1110" s="1"/>
      <c r="F1110" s="1848"/>
      <c r="G1110" s="1848"/>
      <c r="H1110" s="1848"/>
      <c r="I1110" s="1848"/>
      <c r="J1110" s="1848"/>
      <c r="K1110" s="1848"/>
      <c r="L1110" s="1848"/>
      <c r="M1110" s="1848"/>
      <c r="N1110" s="1848"/>
      <c r="O1110" s="1848"/>
      <c r="P1110" s="1848"/>
      <c r="Q1110" s="1848"/>
      <c r="R1110" s="1848"/>
      <c r="S1110" s="1848"/>
      <c r="T1110" s="1848"/>
      <c r="U1110" s="1848"/>
      <c r="V1110" s="1848"/>
      <c r="W1110" s="1848"/>
      <c r="X1110" s="1848"/>
      <c r="Y1110" s="1848"/>
      <c r="Z1110" s="1848"/>
      <c r="AA1110" s="1848"/>
      <c r="AB1110" s="1848"/>
      <c r="AC1110" s="1848"/>
      <c r="AD1110" s="1848"/>
      <c r="AE1110" s="1848"/>
      <c r="AF1110" s="1848"/>
      <c r="AG1110" s="1848"/>
      <c r="AH1110" s="1848"/>
      <c r="AI1110" s="1848"/>
      <c r="AJ1110" s="1848"/>
      <c r="AK1110" s="1848"/>
      <c r="AL1110" s="1848"/>
      <c r="AM1110" s="1848"/>
      <c r="AN1110" s="1848"/>
      <c r="AO1110" s="1848"/>
      <c r="AP1110" s="1848"/>
      <c r="AQ1110" s="1848"/>
      <c r="AR1110" s="1848"/>
      <c r="AS1110" s="1848"/>
      <c r="AT1110" s="1848"/>
      <c r="AU1110" s="1848"/>
      <c r="AV1110" s="1848"/>
      <c r="AW1110" s="1848"/>
      <c r="AX1110" s="1848"/>
      <c r="AY1110" s="1848"/>
      <c r="AZ1110" s="1848"/>
      <c r="BA1110" s="1848"/>
      <c r="BB1110" s="1848"/>
      <c r="BC1110" s="1848"/>
      <c r="BD1110" s="1848"/>
      <c r="BE1110" s="1848"/>
      <c r="BF1110" s="1848"/>
      <c r="BG1110" s="1848"/>
      <c r="BH1110" s="1848"/>
      <c r="BI1110" s="1848"/>
      <c r="BJ1110" s="1848"/>
      <c r="BK1110" s="1848"/>
      <c r="BL1110" s="1848"/>
      <c r="BM1110" s="1848"/>
      <c r="BN1110" s="1848"/>
      <c r="BO1110" s="1848"/>
      <c r="BP1110" s="1848"/>
      <c r="BQ1110" s="1848"/>
      <c r="BR1110" s="1848"/>
      <c r="BS1110" s="1848"/>
      <c r="BT1110" s="1848"/>
      <c r="BU1110" s="1848"/>
      <c r="BV1110" s="1848"/>
      <c r="BW1110" s="1848"/>
      <c r="BX1110" s="1848"/>
      <c r="BY1110" s="1848"/>
      <c r="BZ1110" s="1848"/>
      <c r="CA1110" s="1848"/>
      <c r="CB1110" s="1848"/>
      <c r="CC1110" s="1848"/>
      <c r="CD1110" s="1848"/>
      <c r="CE1110" s="1848"/>
      <c r="CF1110" s="1848"/>
      <c r="CG1110" s="1848"/>
      <c r="CH1110" s="1848"/>
      <c r="CJ1110" s="1848"/>
      <c r="CK1110" s="1848"/>
      <c r="CL1110" s="1848"/>
      <c r="CM1110" s="1848"/>
      <c r="CN1110" s="1848"/>
      <c r="CO1110" s="1848"/>
      <c r="CP1110" s="1848"/>
      <c r="CQ1110" s="1848"/>
    </row>
    <row r="1111" spans="4:95">
      <c r="D1111" s="1"/>
      <c r="E1111" s="1"/>
      <c r="F1111" s="1848"/>
      <c r="G1111" s="1848"/>
      <c r="H1111" s="1848"/>
      <c r="I1111" s="1848"/>
      <c r="J1111" s="1848"/>
      <c r="K1111" s="1848"/>
      <c r="L1111" s="1848"/>
      <c r="M1111" s="1848"/>
      <c r="N1111" s="1848"/>
      <c r="O1111" s="1848"/>
      <c r="P1111" s="1848"/>
      <c r="Q1111" s="1848"/>
      <c r="R1111" s="1848"/>
      <c r="S1111" s="1848"/>
      <c r="T1111" s="1848"/>
      <c r="U1111" s="1848"/>
      <c r="V1111" s="1848"/>
      <c r="W1111" s="1848"/>
      <c r="X1111" s="1848"/>
      <c r="Y1111" s="1848"/>
      <c r="Z1111" s="1848"/>
      <c r="AA1111" s="1848"/>
      <c r="AB1111" s="1848"/>
      <c r="AC1111" s="1848"/>
      <c r="AD1111" s="1848"/>
      <c r="AE1111" s="1848"/>
      <c r="AF1111" s="1848"/>
      <c r="AG1111" s="1848"/>
      <c r="AH1111" s="1848"/>
      <c r="AI1111" s="1848"/>
      <c r="AJ1111" s="1848"/>
      <c r="AK1111" s="1848"/>
      <c r="AL1111" s="1848"/>
      <c r="AM1111" s="1848"/>
      <c r="AN1111" s="1848"/>
      <c r="AO1111" s="1848"/>
      <c r="AP1111" s="1848"/>
      <c r="AQ1111" s="1848"/>
      <c r="AR1111" s="1848"/>
      <c r="AS1111" s="1848"/>
      <c r="AT1111" s="1848"/>
      <c r="AU1111" s="1848"/>
      <c r="AV1111" s="1848"/>
      <c r="AW1111" s="1848"/>
      <c r="AX1111" s="1848"/>
      <c r="AY1111" s="1848"/>
      <c r="AZ1111" s="1848"/>
      <c r="BA1111" s="1848"/>
      <c r="BB1111" s="1848"/>
      <c r="BC1111" s="1848"/>
      <c r="BD1111" s="1848"/>
      <c r="BE1111" s="1848"/>
      <c r="BF1111" s="1848"/>
      <c r="BG1111" s="1848"/>
      <c r="BH1111" s="1848"/>
      <c r="BI1111" s="1848"/>
      <c r="BJ1111" s="1848"/>
      <c r="BK1111" s="1848"/>
      <c r="BL1111" s="1848"/>
      <c r="BM1111" s="1848"/>
      <c r="BN1111" s="1848"/>
      <c r="BO1111" s="1848"/>
      <c r="BP1111" s="1848"/>
      <c r="BQ1111" s="1848"/>
      <c r="BR1111" s="1848"/>
      <c r="BS1111" s="1848"/>
      <c r="BT1111" s="1848"/>
      <c r="BU1111" s="1848"/>
      <c r="BV1111" s="1848"/>
      <c r="BW1111" s="1848"/>
      <c r="BX1111" s="1848"/>
      <c r="BY1111" s="1848"/>
      <c r="BZ1111" s="1848"/>
      <c r="CA1111" s="1848"/>
      <c r="CB1111" s="1848"/>
      <c r="CC1111" s="1848"/>
      <c r="CD1111" s="1848"/>
      <c r="CE1111" s="1848"/>
      <c r="CF1111" s="1848"/>
      <c r="CG1111" s="1848"/>
      <c r="CH1111" s="1848"/>
      <c r="CJ1111" s="1848"/>
      <c r="CK1111" s="1848"/>
      <c r="CL1111" s="1848"/>
      <c r="CM1111" s="1848"/>
      <c r="CN1111" s="1848"/>
      <c r="CO1111" s="1848"/>
      <c r="CP1111" s="1848"/>
      <c r="CQ1111" s="1848"/>
    </row>
    <row r="1112" spans="4:95">
      <c r="D1112" s="1"/>
      <c r="E1112" s="1"/>
      <c r="F1112" s="1848"/>
      <c r="G1112" s="1848"/>
      <c r="H1112" s="1848"/>
      <c r="I1112" s="1848"/>
      <c r="J1112" s="1848"/>
      <c r="K1112" s="1848"/>
      <c r="L1112" s="1848"/>
      <c r="M1112" s="1848"/>
      <c r="N1112" s="1848"/>
      <c r="O1112" s="1848"/>
      <c r="P1112" s="1848"/>
      <c r="Q1112" s="1848"/>
      <c r="R1112" s="1848"/>
      <c r="S1112" s="1848"/>
      <c r="T1112" s="1848"/>
      <c r="U1112" s="1848"/>
      <c r="V1112" s="1848"/>
      <c r="W1112" s="1848"/>
      <c r="X1112" s="1848"/>
      <c r="Y1112" s="1848"/>
      <c r="Z1112" s="1848"/>
      <c r="AA1112" s="1848"/>
      <c r="AB1112" s="1848"/>
      <c r="AC1112" s="1848"/>
      <c r="AD1112" s="1848"/>
      <c r="AE1112" s="1848"/>
      <c r="AF1112" s="1848"/>
      <c r="AG1112" s="1848"/>
      <c r="AH1112" s="1848"/>
      <c r="AI1112" s="1848"/>
      <c r="AJ1112" s="1848"/>
      <c r="AK1112" s="1848"/>
      <c r="AL1112" s="1848"/>
      <c r="AM1112" s="1848"/>
      <c r="AN1112" s="1848"/>
      <c r="AO1112" s="1848"/>
      <c r="AP1112" s="1848"/>
      <c r="AQ1112" s="1848"/>
      <c r="AR1112" s="1848"/>
      <c r="AS1112" s="1848"/>
      <c r="AT1112" s="1848"/>
      <c r="AU1112" s="1848"/>
      <c r="AV1112" s="1848"/>
      <c r="AW1112" s="1848"/>
      <c r="AX1112" s="1848"/>
      <c r="AY1112" s="1848"/>
      <c r="AZ1112" s="1848"/>
      <c r="BA1112" s="1848"/>
      <c r="BB1112" s="1848"/>
      <c r="BC1112" s="1848"/>
      <c r="BD1112" s="1848"/>
      <c r="BE1112" s="1848"/>
      <c r="BF1112" s="1848"/>
      <c r="BG1112" s="1848"/>
      <c r="BH1112" s="1848"/>
      <c r="BI1112" s="1848"/>
      <c r="BJ1112" s="1848"/>
      <c r="BK1112" s="1848"/>
      <c r="BL1112" s="1848"/>
      <c r="BM1112" s="1848"/>
      <c r="BN1112" s="1848"/>
      <c r="BO1112" s="1848"/>
      <c r="BP1112" s="1848"/>
      <c r="BQ1112" s="1848"/>
      <c r="BR1112" s="1848"/>
      <c r="BS1112" s="1848"/>
      <c r="BT1112" s="1848"/>
      <c r="BU1112" s="1848"/>
      <c r="BV1112" s="1848"/>
      <c r="BW1112" s="1848"/>
      <c r="BX1112" s="1848"/>
      <c r="BY1112" s="1848"/>
      <c r="BZ1112" s="1848"/>
      <c r="CA1112" s="1848"/>
      <c r="CB1112" s="1848"/>
      <c r="CC1112" s="1848"/>
      <c r="CD1112" s="1848"/>
      <c r="CE1112" s="1848"/>
      <c r="CF1112" s="1848"/>
      <c r="CG1112" s="1848"/>
      <c r="CH1112" s="1848"/>
      <c r="CJ1112" s="1848"/>
      <c r="CK1112" s="1848"/>
      <c r="CL1112" s="1848"/>
      <c r="CM1112" s="1848"/>
      <c r="CN1112" s="1848"/>
      <c r="CO1112" s="1848"/>
      <c r="CP1112" s="1848"/>
      <c r="CQ1112" s="1848"/>
    </row>
    <row r="1113" spans="4:95">
      <c r="D1113" s="1"/>
      <c r="E1113" s="1"/>
      <c r="F1113" s="1848"/>
      <c r="G1113" s="1848"/>
      <c r="H1113" s="1848"/>
      <c r="I1113" s="1848"/>
      <c r="J1113" s="1848"/>
      <c r="K1113" s="1848"/>
      <c r="L1113" s="1848"/>
      <c r="M1113" s="1848"/>
      <c r="N1113" s="1848"/>
      <c r="O1113" s="1848"/>
      <c r="P1113" s="1848"/>
      <c r="Q1113" s="1848"/>
      <c r="R1113" s="1848"/>
      <c r="S1113" s="1848"/>
      <c r="T1113" s="1848"/>
      <c r="U1113" s="1848"/>
      <c r="V1113" s="1848"/>
      <c r="W1113" s="1848"/>
      <c r="X1113" s="1848"/>
      <c r="Y1113" s="1848"/>
      <c r="Z1113" s="1848"/>
      <c r="AA1113" s="1848"/>
      <c r="AB1113" s="1848"/>
      <c r="AC1113" s="1848"/>
      <c r="AD1113" s="1848"/>
      <c r="AE1113" s="1848"/>
      <c r="AF1113" s="1848"/>
      <c r="AG1113" s="1848"/>
      <c r="AH1113" s="1848"/>
      <c r="AI1113" s="1848"/>
      <c r="AJ1113" s="1848"/>
      <c r="AK1113" s="1848"/>
      <c r="AL1113" s="1848"/>
      <c r="AM1113" s="1848"/>
      <c r="AN1113" s="1848"/>
      <c r="AO1113" s="1848"/>
      <c r="AP1113" s="1848"/>
      <c r="AQ1113" s="1848"/>
      <c r="AR1113" s="1848"/>
      <c r="AS1113" s="1848"/>
      <c r="AT1113" s="1848"/>
      <c r="AU1113" s="1848"/>
      <c r="AV1113" s="1848"/>
      <c r="AW1113" s="1848"/>
      <c r="AX1113" s="1848"/>
      <c r="AY1113" s="1848"/>
      <c r="AZ1113" s="1848"/>
      <c r="BA1113" s="1848"/>
      <c r="BB1113" s="1848"/>
      <c r="BC1113" s="1848"/>
      <c r="BD1113" s="1848"/>
      <c r="BE1113" s="1848"/>
      <c r="BF1113" s="1848"/>
      <c r="BG1113" s="1848"/>
      <c r="BH1113" s="1848"/>
      <c r="BI1113" s="1848"/>
      <c r="BJ1113" s="1848"/>
      <c r="BK1113" s="1848"/>
      <c r="BL1113" s="1848"/>
      <c r="BM1113" s="1848"/>
      <c r="BN1113" s="1848"/>
      <c r="BO1113" s="1848"/>
      <c r="BP1113" s="1848"/>
      <c r="BQ1113" s="1848"/>
      <c r="BR1113" s="1848"/>
      <c r="BS1113" s="1848"/>
      <c r="BT1113" s="1848"/>
      <c r="BU1113" s="1848"/>
      <c r="BV1113" s="1848"/>
      <c r="BW1113" s="1848"/>
      <c r="BX1113" s="1848"/>
      <c r="BY1113" s="1848"/>
      <c r="BZ1113" s="1848"/>
      <c r="CA1113" s="1848"/>
      <c r="CB1113" s="1848"/>
      <c r="CC1113" s="1848"/>
      <c r="CD1113" s="1848"/>
      <c r="CE1113" s="1848"/>
      <c r="CF1113" s="1848"/>
      <c r="CG1113" s="1848"/>
      <c r="CH1113" s="1848"/>
      <c r="CJ1113" s="1848"/>
      <c r="CK1113" s="1848"/>
      <c r="CL1113" s="1848"/>
      <c r="CM1113" s="1848"/>
      <c r="CN1113" s="1848"/>
      <c r="CO1113" s="1848"/>
      <c r="CP1113" s="1848"/>
      <c r="CQ1113" s="1848"/>
    </row>
    <row r="1114" spans="4:95">
      <c r="D1114" s="1"/>
      <c r="E1114" s="1"/>
      <c r="F1114" s="1848"/>
      <c r="G1114" s="1848"/>
      <c r="H1114" s="1848"/>
      <c r="I1114" s="1848"/>
      <c r="J1114" s="1848"/>
      <c r="K1114" s="1848"/>
      <c r="L1114" s="1848"/>
      <c r="M1114" s="1848"/>
      <c r="N1114" s="1848"/>
      <c r="O1114" s="1848"/>
      <c r="P1114" s="1848"/>
      <c r="Q1114" s="1848"/>
      <c r="R1114" s="1848"/>
      <c r="S1114" s="1848"/>
      <c r="T1114" s="1848"/>
      <c r="U1114" s="1848"/>
      <c r="V1114" s="1848"/>
      <c r="W1114" s="1848"/>
      <c r="X1114" s="1848"/>
      <c r="Y1114" s="1848"/>
      <c r="Z1114" s="1848"/>
      <c r="AA1114" s="1848"/>
      <c r="AB1114" s="1848"/>
      <c r="AC1114" s="1848"/>
      <c r="AD1114" s="1848"/>
      <c r="AE1114" s="1848"/>
      <c r="AF1114" s="1848"/>
      <c r="AG1114" s="1848"/>
      <c r="AH1114" s="1848"/>
      <c r="AI1114" s="1848"/>
      <c r="AJ1114" s="1848"/>
      <c r="AK1114" s="1848"/>
      <c r="AL1114" s="1848"/>
      <c r="AM1114" s="1848"/>
      <c r="AN1114" s="1848"/>
      <c r="AO1114" s="1848"/>
      <c r="AP1114" s="1848"/>
      <c r="AQ1114" s="1848"/>
      <c r="AR1114" s="1848"/>
      <c r="AS1114" s="1848"/>
      <c r="AT1114" s="1848"/>
      <c r="AU1114" s="1848"/>
      <c r="AV1114" s="1848"/>
      <c r="AW1114" s="1848"/>
      <c r="AX1114" s="1848"/>
      <c r="AY1114" s="1848"/>
      <c r="AZ1114" s="1848"/>
      <c r="BA1114" s="1848"/>
      <c r="BB1114" s="1848"/>
      <c r="BC1114" s="1848"/>
      <c r="BD1114" s="1848"/>
      <c r="BE1114" s="1848"/>
      <c r="BF1114" s="1848"/>
      <c r="BG1114" s="1848"/>
      <c r="BH1114" s="1848"/>
      <c r="BI1114" s="1848"/>
      <c r="BJ1114" s="1848"/>
      <c r="BK1114" s="1848"/>
      <c r="BL1114" s="1848"/>
      <c r="BM1114" s="1848"/>
      <c r="BN1114" s="1848"/>
      <c r="BO1114" s="1848"/>
      <c r="BP1114" s="1848"/>
      <c r="BQ1114" s="1848"/>
      <c r="BR1114" s="1848"/>
      <c r="BS1114" s="1848"/>
      <c r="BT1114" s="1848"/>
      <c r="BU1114" s="1848"/>
      <c r="BV1114" s="1848"/>
      <c r="BW1114" s="1848"/>
      <c r="BX1114" s="1848"/>
      <c r="BY1114" s="1848"/>
      <c r="BZ1114" s="1848"/>
      <c r="CA1114" s="1848"/>
      <c r="CB1114" s="1848"/>
      <c r="CC1114" s="1848"/>
      <c r="CD1114" s="1848"/>
      <c r="CE1114" s="1848"/>
      <c r="CF1114" s="1848"/>
      <c r="CG1114" s="1848"/>
      <c r="CH1114" s="1848"/>
      <c r="CJ1114" s="1848"/>
      <c r="CK1114" s="1848"/>
      <c r="CL1114" s="1848"/>
      <c r="CM1114" s="1848"/>
      <c r="CN1114" s="1848"/>
      <c r="CO1114" s="1848"/>
      <c r="CP1114" s="1848"/>
      <c r="CQ1114" s="1848"/>
    </row>
    <row r="1115" spans="4:95">
      <c r="D1115" s="1"/>
      <c r="E1115" s="1"/>
      <c r="F1115" s="1848"/>
      <c r="G1115" s="1848"/>
      <c r="H1115" s="1848"/>
      <c r="I1115" s="1848"/>
      <c r="J1115" s="1848"/>
      <c r="K1115" s="1848"/>
      <c r="L1115" s="1848"/>
      <c r="M1115" s="1848"/>
      <c r="N1115" s="1848"/>
      <c r="O1115" s="1848"/>
      <c r="P1115" s="1848"/>
      <c r="Q1115" s="1848"/>
      <c r="R1115" s="1848"/>
      <c r="S1115" s="1848"/>
      <c r="T1115" s="1848"/>
      <c r="U1115" s="1848"/>
      <c r="V1115" s="1848"/>
      <c r="W1115" s="1848"/>
      <c r="X1115" s="1848"/>
      <c r="Y1115" s="1848"/>
      <c r="Z1115" s="1848"/>
      <c r="AA1115" s="1848"/>
      <c r="AB1115" s="1848"/>
      <c r="AC1115" s="1848"/>
      <c r="AD1115" s="1848"/>
      <c r="AE1115" s="1848"/>
      <c r="AF1115" s="1848"/>
      <c r="AG1115" s="1848"/>
      <c r="AH1115" s="1848"/>
      <c r="AI1115" s="1848"/>
      <c r="AJ1115" s="1848"/>
      <c r="AK1115" s="1848"/>
      <c r="AL1115" s="1848"/>
      <c r="AM1115" s="1848"/>
      <c r="AN1115" s="1848"/>
      <c r="AO1115" s="1848"/>
      <c r="AP1115" s="1848"/>
      <c r="AQ1115" s="1848"/>
      <c r="AR1115" s="1848"/>
      <c r="AS1115" s="1848"/>
      <c r="AT1115" s="1848"/>
      <c r="AU1115" s="1848"/>
      <c r="AV1115" s="1848"/>
      <c r="AW1115" s="1848"/>
      <c r="AX1115" s="1848"/>
      <c r="AY1115" s="1848"/>
      <c r="AZ1115" s="1848"/>
      <c r="BA1115" s="1848"/>
      <c r="BB1115" s="1848"/>
      <c r="BC1115" s="1848"/>
      <c r="BD1115" s="1848"/>
      <c r="BE1115" s="1848"/>
      <c r="BF1115" s="1848"/>
      <c r="BG1115" s="1848"/>
      <c r="BH1115" s="1848"/>
      <c r="BI1115" s="1848"/>
      <c r="BJ1115" s="1848"/>
      <c r="BK1115" s="1848"/>
      <c r="BL1115" s="1848"/>
      <c r="BM1115" s="1848"/>
      <c r="BN1115" s="1848"/>
      <c r="BO1115" s="1848"/>
      <c r="BP1115" s="1848"/>
      <c r="BQ1115" s="1848"/>
      <c r="BR1115" s="1848"/>
      <c r="BS1115" s="1848"/>
      <c r="BT1115" s="1848"/>
      <c r="BU1115" s="1848"/>
      <c r="BV1115" s="1848"/>
      <c r="BW1115" s="1848"/>
      <c r="BX1115" s="1848"/>
      <c r="BY1115" s="1848"/>
      <c r="BZ1115" s="1848"/>
      <c r="CA1115" s="1848"/>
      <c r="CB1115" s="1848"/>
      <c r="CC1115" s="1848"/>
      <c r="CD1115" s="1848"/>
      <c r="CE1115" s="1848"/>
      <c r="CF1115" s="1848"/>
      <c r="CG1115" s="1848"/>
      <c r="CH1115" s="1848"/>
      <c r="CJ1115" s="1848"/>
      <c r="CK1115" s="1848"/>
      <c r="CL1115" s="1848"/>
      <c r="CM1115" s="1848"/>
      <c r="CN1115" s="1848"/>
      <c r="CO1115" s="1848"/>
      <c r="CP1115" s="1848"/>
      <c r="CQ1115" s="1848"/>
    </row>
    <row r="1116" spans="4:95">
      <c r="D1116" s="1"/>
      <c r="E1116" s="1"/>
      <c r="F1116" s="1848"/>
      <c r="G1116" s="1848"/>
      <c r="H1116" s="1848"/>
      <c r="I1116" s="1848"/>
      <c r="J1116" s="1848"/>
      <c r="K1116" s="1848"/>
      <c r="L1116" s="1848"/>
      <c r="M1116" s="1848"/>
      <c r="N1116" s="1848"/>
      <c r="O1116" s="1848"/>
      <c r="P1116" s="1848"/>
      <c r="Q1116" s="1848"/>
      <c r="R1116" s="1848"/>
      <c r="S1116" s="1848"/>
      <c r="T1116" s="1848"/>
      <c r="U1116" s="1848"/>
      <c r="V1116" s="1848"/>
      <c r="W1116" s="1848"/>
      <c r="X1116" s="1848"/>
      <c r="Y1116" s="1848"/>
      <c r="Z1116" s="1848"/>
      <c r="AA1116" s="1848"/>
      <c r="AB1116" s="1848"/>
      <c r="AC1116" s="1848"/>
      <c r="AD1116" s="1848"/>
      <c r="AE1116" s="1848"/>
      <c r="AF1116" s="1848"/>
      <c r="AG1116" s="1848"/>
      <c r="AH1116" s="1848"/>
      <c r="AI1116" s="1848"/>
      <c r="AJ1116" s="1848"/>
      <c r="AK1116" s="1848"/>
      <c r="AL1116" s="1848"/>
      <c r="AM1116" s="1848"/>
      <c r="AN1116" s="1848"/>
      <c r="AO1116" s="1848"/>
      <c r="AP1116" s="1848"/>
      <c r="AQ1116" s="1848"/>
      <c r="AR1116" s="1848"/>
      <c r="AS1116" s="1848"/>
      <c r="AT1116" s="1848"/>
      <c r="AU1116" s="1848"/>
      <c r="AV1116" s="1848"/>
      <c r="AW1116" s="1848"/>
      <c r="AX1116" s="1848"/>
      <c r="AY1116" s="1848"/>
      <c r="AZ1116" s="1848"/>
      <c r="BA1116" s="1848"/>
      <c r="BB1116" s="1848"/>
      <c r="BC1116" s="1848"/>
      <c r="BD1116" s="1848"/>
      <c r="BE1116" s="1848"/>
      <c r="BF1116" s="1848"/>
      <c r="BG1116" s="1848"/>
      <c r="BH1116" s="1848"/>
      <c r="BI1116" s="1848"/>
      <c r="BJ1116" s="1848"/>
      <c r="BK1116" s="1848"/>
      <c r="BL1116" s="1848"/>
      <c r="BM1116" s="1848"/>
      <c r="BN1116" s="1848"/>
      <c r="BO1116" s="1848"/>
      <c r="BP1116" s="1848"/>
      <c r="BQ1116" s="1848"/>
      <c r="BR1116" s="1848"/>
      <c r="BS1116" s="1848"/>
      <c r="BT1116" s="1848"/>
      <c r="BU1116" s="1848"/>
      <c r="BV1116" s="1848"/>
      <c r="BW1116" s="1848"/>
      <c r="BX1116" s="1848"/>
      <c r="BY1116" s="1848"/>
      <c r="BZ1116" s="1848"/>
      <c r="CA1116" s="1848"/>
      <c r="CB1116" s="1848"/>
      <c r="CC1116" s="1848"/>
      <c r="CD1116" s="1848"/>
      <c r="CE1116" s="1848"/>
      <c r="CF1116" s="1848"/>
      <c r="CG1116" s="1848"/>
      <c r="CH1116" s="1848"/>
      <c r="CJ1116" s="1848"/>
      <c r="CK1116" s="1848"/>
      <c r="CL1116" s="1848"/>
      <c r="CM1116" s="1848"/>
      <c r="CN1116" s="1848"/>
      <c r="CO1116" s="1848"/>
      <c r="CP1116" s="1848"/>
      <c r="CQ1116" s="1848"/>
    </row>
    <row r="1117" spans="4:95">
      <c r="D1117" s="1"/>
      <c r="E1117" s="1"/>
      <c r="F1117" s="1848"/>
      <c r="G1117" s="1848"/>
      <c r="H1117" s="1848"/>
      <c r="I1117" s="1848"/>
      <c r="J1117" s="1848"/>
      <c r="K1117" s="1848"/>
      <c r="L1117" s="1848"/>
      <c r="M1117" s="1848"/>
      <c r="N1117" s="1848"/>
      <c r="O1117" s="1848"/>
      <c r="P1117" s="1848"/>
      <c r="Q1117" s="1848"/>
      <c r="R1117" s="1848"/>
      <c r="S1117" s="1848"/>
      <c r="T1117" s="1848"/>
      <c r="U1117" s="1848"/>
      <c r="V1117" s="1848"/>
      <c r="W1117" s="1848"/>
      <c r="X1117" s="1848"/>
      <c r="Y1117" s="1848"/>
      <c r="Z1117" s="1848"/>
      <c r="AA1117" s="1848"/>
      <c r="AB1117" s="1848"/>
      <c r="AC1117" s="1848"/>
      <c r="AD1117" s="1848"/>
      <c r="AE1117" s="1848"/>
      <c r="AF1117" s="1848"/>
      <c r="AG1117" s="1848"/>
      <c r="AH1117" s="1848"/>
      <c r="AI1117" s="1848"/>
      <c r="AJ1117" s="1848"/>
      <c r="AK1117" s="1848"/>
      <c r="AL1117" s="1848"/>
      <c r="AM1117" s="1848"/>
      <c r="AN1117" s="1848"/>
      <c r="AO1117" s="1848"/>
      <c r="AP1117" s="1848"/>
      <c r="AQ1117" s="1848"/>
      <c r="AR1117" s="1848"/>
      <c r="AS1117" s="1848"/>
      <c r="AT1117" s="1848"/>
      <c r="AU1117" s="1848"/>
      <c r="AV1117" s="1848"/>
      <c r="AW1117" s="1848"/>
      <c r="AX1117" s="1848"/>
      <c r="AY1117" s="1848"/>
      <c r="AZ1117" s="1848"/>
      <c r="BA1117" s="1848"/>
      <c r="BB1117" s="1848"/>
      <c r="BC1117" s="1848"/>
      <c r="BD1117" s="1848"/>
      <c r="BE1117" s="1848"/>
      <c r="BF1117" s="1848"/>
      <c r="BG1117" s="1848"/>
      <c r="BH1117" s="1848"/>
      <c r="BI1117" s="1848"/>
      <c r="BJ1117" s="1848"/>
      <c r="BK1117" s="1848"/>
      <c r="BL1117" s="1848"/>
      <c r="BM1117" s="1848"/>
      <c r="BN1117" s="1848"/>
      <c r="BO1117" s="1848"/>
      <c r="BP1117" s="1848"/>
      <c r="BQ1117" s="1848"/>
      <c r="BR1117" s="1848"/>
      <c r="BS1117" s="1848"/>
      <c r="BT1117" s="1848"/>
      <c r="BU1117" s="1848"/>
      <c r="BV1117" s="1848"/>
      <c r="BW1117" s="1848"/>
      <c r="BX1117" s="1848"/>
      <c r="BY1117" s="1848"/>
      <c r="BZ1117" s="1848"/>
      <c r="CA1117" s="1848"/>
      <c r="CB1117" s="1848"/>
      <c r="CC1117" s="1848"/>
      <c r="CD1117" s="1848"/>
      <c r="CE1117" s="1848"/>
      <c r="CF1117" s="1848"/>
      <c r="CG1117" s="1848"/>
      <c r="CH1117" s="1848"/>
      <c r="CJ1117" s="1848"/>
      <c r="CK1117" s="1848"/>
      <c r="CL1117" s="1848"/>
      <c r="CM1117" s="1848"/>
      <c r="CN1117" s="1848"/>
      <c r="CO1117" s="1848"/>
      <c r="CP1117" s="1848"/>
      <c r="CQ1117" s="1848"/>
    </row>
    <row r="1118" spans="4:95">
      <c r="D1118" s="1"/>
      <c r="E1118" s="1"/>
      <c r="F1118" s="1848"/>
      <c r="G1118" s="1848"/>
      <c r="H1118" s="1848"/>
      <c r="I1118" s="1848"/>
      <c r="J1118" s="1848"/>
      <c r="K1118" s="1848"/>
      <c r="L1118" s="1848"/>
      <c r="M1118" s="1848"/>
      <c r="N1118" s="1848"/>
      <c r="O1118" s="1848"/>
      <c r="P1118" s="1848"/>
      <c r="Q1118" s="1848"/>
      <c r="R1118" s="1848"/>
      <c r="S1118" s="1848"/>
      <c r="T1118" s="1848"/>
      <c r="U1118" s="1848"/>
      <c r="V1118" s="1848"/>
      <c r="W1118" s="1848"/>
      <c r="X1118" s="1848"/>
      <c r="Y1118" s="1848"/>
      <c r="Z1118" s="1848"/>
      <c r="AA1118" s="1848"/>
      <c r="AB1118" s="1848"/>
      <c r="AC1118" s="1848"/>
      <c r="AD1118" s="1848"/>
      <c r="AE1118" s="1848"/>
      <c r="AF1118" s="1848"/>
      <c r="AG1118" s="1848"/>
      <c r="AH1118" s="1848"/>
      <c r="AI1118" s="1848"/>
      <c r="AJ1118" s="1848"/>
      <c r="AK1118" s="1848"/>
      <c r="AL1118" s="1848"/>
      <c r="AM1118" s="1848"/>
      <c r="AN1118" s="1848"/>
      <c r="AO1118" s="1848"/>
      <c r="AP1118" s="1848"/>
      <c r="AQ1118" s="1848"/>
      <c r="AR1118" s="1848"/>
      <c r="AS1118" s="1848"/>
      <c r="AT1118" s="1848"/>
      <c r="AU1118" s="1848"/>
      <c r="AV1118" s="1848"/>
      <c r="AW1118" s="1848"/>
      <c r="AX1118" s="1848"/>
      <c r="AY1118" s="1848"/>
      <c r="AZ1118" s="1848"/>
      <c r="BA1118" s="1848"/>
      <c r="BB1118" s="1848"/>
      <c r="BC1118" s="1848"/>
      <c r="BD1118" s="1848"/>
      <c r="BE1118" s="1848"/>
      <c r="BF1118" s="1848"/>
      <c r="BG1118" s="1848"/>
      <c r="BH1118" s="1848"/>
      <c r="BI1118" s="1848"/>
      <c r="BJ1118" s="1848"/>
      <c r="BK1118" s="1848"/>
      <c r="BL1118" s="1848"/>
      <c r="BM1118" s="1848"/>
      <c r="BN1118" s="1848"/>
      <c r="BO1118" s="1848"/>
      <c r="BP1118" s="1848"/>
      <c r="BQ1118" s="1848"/>
      <c r="BR1118" s="1848"/>
      <c r="BS1118" s="1848"/>
      <c r="BT1118" s="1848"/>
      <c r="BU1118" s="1848"/>
      <c r="BV1118" s="1848"/>
      <c r="BW1118" s="1848"/>
      <c r="BX1118" s="1848"/>
      <c r="BY1118" s="1848"/>
      <c r="BZ1118" s="1848"/>
      <c r="CA1118" s="1848"/>
      <c r="CB1118" s="1848"/>
      <c r="CC1118" s="1848"/>
      <c r="CD1118" s="1848"/>
      <c r="CE1118" s="1848"/>
      <c r="CF1118" s="1848"/>
      <c r="CG1118" s="1848"/>
      <c r="CH1118" s="1848"/>
      <c r="CJ1118" s="1848"/>
      <c r="CK1118" s="1848"/>
      <c r="CL1118" s="1848"/>
      <c r="CM1118" s="1848"/>
      <c r="CN1118" s="1848"/>
      <c r="CO1118" s="1848"/>
      <c r="CP1118" s="1848"/>
      <c r="CQ1118" s="1848"/>
    </row>
    <row r="1119" spans="4:95">
      <c r="D1119" s="1"/>
      <c r="E1119" s="1"/>
      <c r="F1119" s="1848"/>
      <c r="G1119" s="1848"/>
      <c r="H1119" s="1848"/>
      <c r="I1119" s="1848"/>
      <c r="J1119" s="1848"/>
      <c r="K1119" s="1848"/>
      <c r="L1119" s="1848"/>
      <c r="M1119" s="1848"/>
      <c r="N1119" s="1848"/>
      <c r="O1119" s="1848"/>
      <c r="P1119" s="1848"/>
      <c r="Q1119" s="1848"/>
      <c r="R1119" s="1848"/>
      <c r="S1119" s="1848"/>
      <c r="T1119" s="1848"/>
      <c r="U1119" s="1848"/>
      <c r="V1119" s="1848"/>
      <c r="W1119" s="1848"/>
      <c r="X1119" s="1848"/>
      <c r="Y1119" s="1848"/>
      <c r="Z1119" s="1848"/>
      <c r="AA1119" s="1848"/>
      <c r="AB1119" s="1848"/>
      <c r="AC1119" s="1848"/>
      <c r="AD1119" s="1848"/>
      <c r="AE1119" s="1848"/>
      <c r="AF1119" s="1848"/>
      <c r="AG1119" s="1848"/>
      <c r="AH1119" s="1848"/>
      <c r="AI1119" s="1848"/>
      <c r="AJ1119" s="1848"/>
      <c r="AK1119" s="1848"/>
      <c r="AL1119" s="1848"/>
      <c r="AM1119" s="1848"/>
      <c r="AN1119" s="1848"/>
      <c r="AO1119" s="1848"/>
      <c r="AP1119" s="1848"/>
      <c r="AQ1119" s="1848"/>
      <c r="AR1119" s="1848"/>
      <c r="AS1119" s="1848"/>
      <c r="AT1119" s="1848"/>
      <c r="AU1119" s="1848"/>
      <c r="AV1119" s="1848"/>
      <c r="AW1119" s="1848"/>
      <c r="AX1119" s="1848"/>
      <c r="AY1119" s="1848"/>
      <c r="AZ1119" s="1848"/>
      <c r="BA1119" s="1848"/>
      <c r="BB1119" s="1848"/>
      <c r="BC1119" s="1848"/>
      <c r="BD1119" s="1848"/>
      <c r="BE1119" s="1848"/>
      <c r="BF1119" s="1848"/>
      <c r="BG1119" s="1848"/>
      <c r="BH1119" s="1848"/>
      <c r="BI1119" s="1848"/>
      <c r="BJ1119" s="1848"/>
      <c r="BK1119" s="1848"/>
      <c r="BL1119" s="1848"/>
      <c r="BM1119" s="1848"/>
      <c r="BN1119" s="1848"/>
      <c r="BO1119" s="1848"/>
      <c r="BP1119" s="1848"/>
      <c r="BQ1119" s="1848"/>
      <c r="BR1119" s="1848"/>
      <c r="BS1119" s="1848"/>
      <c r="BT1119" s="1848"/>
      <c r="BU1119" s="1848"/>
      <c r="BV1119" s="1848"/>
      <c r="BW1119" s="1848"/>
      <c r="BX1119" s="1848"/>
      <c r="BY1119" s="1848"/>
      <c r="BZ1119" s="1848"/>
      <c r="CA1119" s="1848"/>
      <c r="CB1119" s="1848"/>
      <c r="CC1119" s="1848"/>
      <c r="CD1119" s="1848"/>
      <c r="CE1119" s="1848"/>
      <c r="CF1119" s="1848"/>
      <c r="CG1119" s="1848"/>
      <c r="CH1119" s="1848"/>
      <c r="CJ1119" s="1848"/>
      <c r="CK1119" s="1848"/>
      <c r="CL1119" s="1848"/>
      <c r="CM1119" s="1848"/>
      <c r="CN1119" s="1848"/>
      <c r="CO1119" s="1848"/>
      <c r="CP1119" s="1848"/>
      <c r="CQ1119" s="1848"/>
    </row>
    <row r="1120" spans="4:95">
      <c r="D1120" s="1"/>
      <c r="E1120" s="1"/>
      <c r="F1120" s="1848"/>
      <c r="G1120" s="1848"/>
      <c r="H1120" s="1848"/>
      <c r="I1120" s="1848"/>
      <c r="J1120" s="1848"/>
      <c r="K1120" s="1848"/>
      <c r="L1120" s="1848"/>
      <c r="M1120" s="1848"/>
      <c r="N1120" s="1848"/>
      <c r="O1120" s="1848"/>
      <c r="P1120" s="1848"/>
      <c r="Q1120" s="1848"/>
      <c r="R1120" s="1848"/>
      <c r="S1120" s="1848"/>
      <c r="T1120" s="1848"/>
      <c r="U1120" s="1848"/>
      <c r="V1120" s="1848"/>
      <c r="W1120" s="1848"/>
      <c r="X1120" s="1848"/>
      <c r="Y1120" s="1848"/>
      <c r="Z1120" s="1848"/>
      <c r="AA1120" s="1848"/>
      <c r="AB1120" s="1848"/>
      <c r="AC1120" s="1848"/>
      <c r="AD1120" s="1848"/>
      <c r="AE1120" s="1848"/>
      <c r="AF1120" s="1848"/>
      <c r="AG1120" s="1848"/>
      <c r="AH1120" s="1848"/>
      <c r="AI1120" s="1848"/>
      <c r="AJ1120" s="1848"/>
      <c r="AK1120" s="1848"/>
      <c r="AL1120" s="1848"/>
      <c r="AM1120" s="1848"/>
      <c r="AN1120" s="1848"/>
      <c r="AO1120" s="1848"/>
      <c r="AP1120" s="1848"/>
      <c r="AQ1120" s="1848"/>
      <c r="AR1120" s="1848"/>
      <c r="AS1120" s="1848"/>
      <c r="AT1120" s="1848"/>
      <c r="AU1120" s="1848"/>
      <c r="AV1120" s="1848"/>
      <c r="AW1120" s="1848"/>
      <c r="AX1120" s="1848"/>
      <c r="AY1120" s="1848"/>
      <c r="AZ1120" s="1848"/>
      <c r="BA1120" s="1848"/>
      <c r="BB1120" s="1848"/>
      <c r="BC1120" s="1848"/>
      <c r="BD1120" s="1848"/>
      <c r="BE1120" s="1848"/>
      <c r="BF1120" s="1848"/>
      <c r="BG1120" s="1848"/>
      <c r="BH1120" s="1848"/>
      <c r="BI1120" s="1848"/>
      <c r="BJ1120" s="1848"/>
      <c r="BK1120" s="1848"/>
      <c r="BL1120" s="1848"/>
      <c r="BM1120" s="1848"/>
      <c r="BN1120" s="1848"/>
      <c r="BO1120" s="1848"/>
      <c r="BP1120" s="1848"/>
      <c r="BQ1120" s="1848"/>
      <c r="BR1120" s="1848"/>
      <c r="BS1120" s="1848"/>
      <c r="BT1120" s="1848"/>
      <c r="BU1120" s="1848"/>
      <c r="BV1120" s="1848"/>
      <c r="BW1120" s="1848"/>
      <c r="BX1120" s="1848"/>
      <c r="BY1120" s="1848"/>
      <c r="BZ1120" s="1848"/>
      <c r="CA1120" s="1848"/>
      <c r="CB1120" s="1848"/>
      <c r="CC1120" s="1848"/>
      <c r="CD1120" s="1848"/>
      <c r="CE1120" s="1848"/>
      <c r="CF1120" s="1848"/>
      <c r="CG1120" s="1848"/>
      <c r="CH1120" s="1848"/>
      <c r="CJ1120" s="1848"/>
      <c r="CK1120" s="1848"/>
      <c r="CL1120" s="1848"/>
      <c r="CM1120" s="1848"/>
      <c r="CN1120" s="1848"/>
      <c r="CO1120" s="1848"/>
      <c r="CP1120" s="1848"/>
      <c r="CQ1120" s="1848"/>
    </row>
    <row r="1121" spans="4:95">
      <c r="D1121" s="1"/>
      <c r="E1121" s="1"/>
      <c r="F1121" s="1848"/>
      <c r="G1121" s="1848"/>
      <c r="H1121" s="1848"/>
      <c r="I1121" s="1848"/>
      <c r="J1121" s="1848"/>
      <c r="K1121" s="1848"/>
      <c r="L1121" s="1848"/>
      <c r="M1121" s="1848"/>
      <c r="N1121" s="1848"/>
      <c r="O1121" s="1848"/>
      <c r="P1121" s="1848"/>
      <c r="Q1121" s="1848"/>
      <c r="R1121" s="1848"/>
      <c r="S1121" s="1848"/>
      <c r="T1121" s="1848"/>
      <c r="U1121" s="1848"/>
      <c r="V1121" s="1848"/>
      <c r="W1121" s="1848"/>
      <c r="X1121" s="1848"/>
      <c r="Y1121" s="1848"/>
      <c r="Z1121" s="1848"/>
      <c r="AA1121" s="1848"/>
      <c r="AB1121" s="1848"/>
      <c r="AC1121" s="1848"/>
      <c r="AD1121" s="1848"/>
      <c r="AE1121" s="1848"/>
      <c r="AF1121" s="1848"/>
      <c r="AG1121" s="1848"/>
      <c r="AH1121" s="1848"/>
      <c r="AI1121" s="1848"/>
      <c r="AJ1121" s="1848"/>
      <c r="AK1121" s="1848"/>
      <c r="AL1121" s="1848"/>
      <c r="AM1121" s="1848"/>
      <c r="AN1121" s="1848"/>
      <c r="AO1121" s="1848"/>
      <c r="AP1121" s="1848"/>
      <c r="AQ1121" s="1848"/>
      <c r="AR1121" s="1848"/>
      <c r="AS1121" s="1848"/>
      <c r="AT1121" s="1848"/>
      <c r="AU1121" s="1848"/>
      <c r="AV1121" s="1848"/>
      <c r="AW1121" s="1848"/>
      <c r="AX1121" s="1848"/>
      <c r="AY1121" s="1848"/>
      <c r="AZ1121" s="1848"/>
      <c r="BA1121" s="1848"/>
      <c r="BB1121" s="1848"/>
      <c r="BC1121" s="1848"/>
      <c r="BD1121" s="1848"/>
      <c r="BE1121" s="1848"/>
      <c r="BF1121" s="1848"/>
      <c r="BG1121" s="1848"/>
      <c r="BH1121" s="1848"/>
      <c r="BI1121" s="1848"/>
      <c r="BJ1121" s="1848"/>
      <c r="BK1121" s="1848"/>
      <c r="BL1121" s="1848"/>
      <c r="BM1121" s="1848"/>
      <c r="BN1121" s="1848"/>
      <c r="BO1121" s="1848"/>
      <c r="BP1121" s="1848"/>
      <c r="BQ1121" s="1848"/>
      <c r="BR1121" s="1848"/>
      <c r="BS1121" s="1848"/>
      <c r="BT1121" s="1848"/>
      <c r="BU1121" s="1848"/>
      <c r="BV1121" s="1848"/>
      <c r="BW1121" s="1848"/>
      <c r="BX1121" s="1848"/>
      <c r="BY1121" s="1848"/>
      <c r="BZ1121" s="1848"/>
      <c r="CA1121" s="1848"/>
      <c r="CB1121" s="1848"/>
      <c r="CC1121" s="1848"/>
      <c r="CD1121" s="1848"/>
      <c r="CE1121" s="1848"/>
      <c r="CF1121" s="1848"/>
      <c r="CG1121" s="1848"/>
      <c r="CH1121" s="1848"/>
      <c r="CJ1121" s="1848"/>
      <c r="CK1121" s="1848"/>
      <c r="CL1121" s="1848"/>
      <c r="CM1121" s="1848"/>
      <c r="CN1121" s="1848"/>
      <c r="CO1121" s="1848"/>
      <c r="CP1121" s="1848"/>
      <c r="CQ1121" s="1848"/>
    </row>
    <row r="1122" spans="4:95">
      <c r="D1122" s="1"/>
      <c r="E1122" s="1"/>
      <c r="F1122" s="1848"/>
      <c r="G1122" s="1848"/>
      <c r="H1122" s="1848"/>
      <c r="I1122" s="1848"/>
      <c r="J1122" s="1848"/>
      <c r="K1122" s="1848"/>
      <c r="L1122" s="1848"/>
      <c r="M1122" s="1848"/>
      <c r="N1122" s="1848"/>
      <c r="O1122" s="1848"/>
      <c r="P1122" s="1848"/>
      <c r="Q1122" s="1848"/>
      <c r="R1122" s="1848"/>
      <c r="S1122" s="1848"/>
      <c r="T1122" s="1848"/>
      <c r="U1122" s="1848"/>
      <c r="V1122" s="1848"/>
      <c r="W1122" s="1848"/>
      <c r="X1122" s="1848"/>
      <c r="Y1122" s="1848"/>
      <c r="Z1122" s="1848"/>
      <c r="AA1122" s="1848"/>
      <c r="AB1122" s="1848"/>
      <c r="AC1122" s="1848"/>
      <c r="AD1122" s="1848"/>
      <c r="AE1122" s="1848"/>
      <c r="AF1122" s="1848"/>
      <c r="AG1122" s="1848"/>
      <c r="AH1122" s="1848"/>
      <c r="AI1122" s="1848"/>
      <c r="AJ1122" s="1848"/>
      <c r="AK1122" s="1848"/>
      <c r="AL1122" s="1848"/>
      <c r="AM1122" s="1848"/>
      <c r="AN1122" s="1848"/>
      <c r="AO1122" s="1848"/>
      <c r="AP1122" s="1848"/>
      <c r="AQ1122" s="1848"/>
      <c r="AR1122" s="1848"/>
      <c r="AS1122" s="1848"/>
      <c r="AT1122" s="1848"/>
      <c r="AU1122" s="1848"/>
      <c r="AV1122" s="1848"/>
      <c r="AW1122" s="1848"/>
      <c r="AX1122" s="1848"/>
      <c r="AY1122" s="1848"/>
      <c r="AZ1122" s="1848"/>
      <c r="BA1122" s="1848"/>
      <c r="BB1122" s="1848"/>
      <c r="BC1122" s="1848"/>
      <c r="BD1122" s="1848"/>
      <c r="BE1122" s="1848"/>
      <c r="BF1122" s="1848"/>
      <c r="BG1122" s="1848"/>
      <c r="BH1122" s="1848"/>
      <c r="BI1122" s="1848"/>
      <c r="BJ1122" s="1848"/>
      <c r="BK1122" s="1848"/>
      <c r="BL1122" s="1848"/>
      <c r="BM1122" s="1848"/>
      <c r="BN1122" s="1848"/>
      <c r="BO1122" s="1848"/>
      <c r="BP1122" s="1848"/>
      <c r="BQ1122" s="1848"/>
      <c r="BR1122" s="1848"/>
      <c r="BS1122" s="1848"/>
      <c r="BT1122" s="1848"/>
      <c r="BU1122" s="1848"/>
      <c r="BV1122" s="1848"/>
      <c r="BW1122" s="1848"/>
      <c r="BX1122" s="1848"/>
      <c r="BY1122" s="1848"/>
      <c r="BZ1122" s="1848"/>
      <c r="CA1122" s="1848"/>
      <c r="CB1122" s="1848"/>
      <c r="CC1122" s="1848"/>
      <c r="CD1122" s="1848"/>
      <c r="CE1122" s="1848"/>
      <c r="CF1122" s="1848"/>
      <c r="CG1122" s="1848"/>
      <c r="CH1122" s="1848"/>
      <c r="CJ1122" s="1848"/>
      <c r="CK1122" s="1848"/>
      <c r="CL1122" s="1848"/>
      <c r="CM1122" s="1848"/>
      <c r="CN1122" s="1848"/>
      <c r="CO1122" s="1848"/>
      <c r="CP1122" s="1848"/>
      <c r="CQ1122" s="1848"/>
    </row>
    <row r="1123" spans="4:95">
      <c r="D1123" s="1"/>
      <c r="E1123" s="1"/>
      <c r="F1123" s="1848"/>
      <c r="G1123" s="1848"/>
      <c r="H1123" s="1848"/>
      <c r="I1123" s="1848"/>
      <c r="J1123" s="1848"/>
      <c r="K1123" s="1848"/>
      <c r="L1123" s="1848"/>
      <c r="M1123" s="1848"/>
      <c r="N1123" s="1848"/>
      <c r="O1123" s="1848"/>
      <c r="P1123" s="1848"/>
      <c r="Q1123" s="1848"/>
      <c r="R1123" s="1848"/>
      <c r="S1123" s="1848"/>
      <c r="T1123" s="1848"/>
      <c r="U1123" s="1848"/>
      <c r="V1123" s="1848"/>
      <c r="W1123" s="1848"/>
      <c r="X1123" s="1848"/>
      <c r="Y1123" s="1848"/>
      <c r="Z1123" s="1848"/>
      <c r="AA1123" s="1848"/>
      <c r="AB1123" s="1848"/>
      <c r="AC1123" s="1848"/>
      <c r="AD1123" s="1848"/>
      <c r="AE1123" s="1848"/>
      <c r="AF1123" s="1848"/>
      <c r="AG1123" s="1848"/>
      <c r="AH1123" s="1848"/>
      <c r="AI1123" s="1848"/>
      <c r="AJ1123" s="1848"/>
      <c r="AK1123" s="1848"/>
      <c r="AL1123" s="1848"/>
      <c r="AM1123" s="1848"/>
      <c r="AN1123" s="1848"/>
      <c r="AO1123" s="1848"/>
      <c r="AP1123" s="1848"/>
      <c r="AQ1123" s="1848"/>
      <c r="AR1123" s="1848"/>
      <c r="AS1123" s="1848"/>
      <c r="AT1123" s="1848"/>
      <c r="AU1123" s="1848"/>
      <c r="AV1123" s="1848"/>
      <c r="AW1123" s="1848"/>
      <c r="AX1123" s="1848"/>
      <c r="AY1123" s="1848"/>
      <c r="AZ1123" s="1848"/>
      <c r="BA1123" s="1848"/>
      <c r="BB1123" s="1848"/>
      <c r="BC1123" s="1848"/>
      <c r="BD1123" s="1848"/>
      <c r="BE1123" s="1848"/>
      <c r="BF1123" s="1848"/>
      <c r="BG1123" s="1848"/>
      <c r="BH1123" s="1848"/>
      <c r="BI1123" s="1848"/>
      <c r="BJ1123" s="1848"/>
      <c r="BK1123" s="1848"/>
      <c r="BL1123" s="1848"/>
      <c r="BM1123" s="1848"/>
      <c r="BN1123" s="1848"/>
      <c r="BO1123" s="1848"/>
      <c r="BP1123" s="1848"/>
      <c r="BQ1123" s="1848"/>
      <c r="BR1123" s="1848"/>
      <c r="BS1123" s="1848"/>
      <c r="BT1123" s="1848"/>
      <c r="BU1123" s="1848"/>
      <c r="BV1123" s="1848"/>
      <c r="BW1123" s="1848"/>
      <c r="BX1123" s="1848"/>
      <c r="BY1123" s="1848"/>
      <c r="BZ1123" s="1848"/>
      <c r="CA1123" s="1848"/>
      <c r="CB1123" s="1848"/>
      <c r="CC1123" s="1848"/>
      <c r="CD1123" s="1848"/>
      <c r="CE1123" s="1848"/>
      <c r="CF1123" s="1848"/>
      <c r="CG1123" s="1848"/>
      <c r="CH1123" s="1848"/>
      <c r="CJ1123" s="1848"/>
      <c r="CK1123" s="1848"/>
      <c r="CL1123" s="1848"/>
      <c r="CM1123" s="1848"/>
      <c r="CN1123" s="1848"/>
      <c r="CO1123" s="1848"/>
      <c r="CP1123" s="1848"/>
      <c r="CQ1123" s="1848"/>
    </row>
    <row r="1124" spans="4:95">
      <c r="D1124" s="1"/>
      <c r="E1124" s="1"/>
      <c r="F1124" s="1848"/>
      <c r="G1124" s="1848"/>
      <c r="H1124" s="1848"/>
      <c r="I1124" s="1848"/>
      <c r="J1124" s="1848"/>
      <c r="K1124" s="1848"/>
      <c r="L1124" s="1848"/>
      <c r="M1124" s="1848"/>
      <c r="N1124" s="1848"/>
      <c r="O1124" s="1848"/>
      <c r="P1124" s="1848"/>
      <c r="Q1124" s="1848"/>
      <c r="R1124" s="1848"/>
      <c r="S1124" s="1848"/>
      <c r="T1124" s="1848"/>
      <c r="U1124" s="1848"/>
      <c r="V1124" s="1848"/>
      <c r="W1124" s="1848"/>
      <c r="X1124" s="1848"/>
      <c r="Y1124" s="1848"/>
      <c r="Z1124" s="1848"/>
      <c r="AA1124" s="1848"/>
      <c r="AB1124" s="1848"/>
      <c r="AC1124" s="1848"/>
      <c r="AD1124" s="1848"/>
      <c r="AE1124" s="1848"/>
      <c r="AF1124" s="1848"/>
      <c r="AG1124" s="1848"/>
      <c r="AH1124" s="1848"/>
      <c r="AI1124" s="1848"/>
      <c r="AJ1124" s="1848"/>
      <c r="AK1124" s="1848"/>
      <c r="AL1124" s="1848"/>
      <c r="AM1124" s="1848"/>
      <c r="AN1124" s="1848"/>
      <c r="AO1124" s="1848"/>
      <c r="AP1124" s="1848"/>
      <c r="AQ1124" s="1848"/>
      <c r="AR1124" s="1848"/>
      <c r="AS1124" s="1848"/>
      <c r="AT1124" s="1848"/>
      <c r="AU1124" s="1848"/>
      <c r="AV1124" s="1848"/>
      <c r="AW1124" s="1848"/>
      <c r="AX1124" s="1848"/>
      <c r="AY1124" s="1848"/>
      <c r="AZ1124" s="1848"/>
      <c r="BA1124" s="1848"/>
      <c r="BB1124" s="1848"/>
      <c r="BC1124" s="1848"/>
      <c r="BD1124" s="1848"/>
      <c r="BE1124" s="1848"/>
      <c r="BF1124" s="1848"/>
      <c r="BG1124" s="1848"/>
      <c r="BH1124" s="1848"/>
      <c r="BI1124" s="1848"/>
      <c r="BJ1124" s="1848"/>
      <c r="BK1124" s="1848"/>
      <c r="BL1124" s="1848"/>
      <c r="BM1124" s="1848"/>
      <c r="BN1124" s="1848"/>
      <c r="BO1124" s="1848"/>
      <c r="BP1124" s="1848"/>
      <c r="BQ1124" s="1848"/>
      <c r="BR1124" s="1848"/>
      <c r="BS1124" s="1848"/>
      <c r="BT1124" s="1848"/>
      <c r="BU1124" s="1848"/>
      <c r="BV1124" s="1848"/>
      <c r="BW1124" s="1848"/>
      <c r="BX1124" s="1848"/>
      <c r="BY1124" s="1848"/>
      <c r="BZ1124" s="1848"/>
      <c r="CA1124" s="1848"/>
      <c r="CB1124" s="1848"/>
      <c r="CC1124" s="1848"/>
      <c r="CD1124" s="1848"/>
      <c r="CE1124" s="1848"/>
      <c r="CF1124" s="1848"/>
      <c r="CG1124" s="1848"/>
      <c r="CH1124" s="1848"/>
      <c r="CJ1124" s="1848"/>
      <c r="CK1124" s="1848"/>
      <c r="CL1124" s="1848"/>
      <c r="CM1124" s="1848"/>
      <c r="CN1124" s="1848"/>
      <c r="CO1124" s="1848"/>
      <c r="CP1124" s="1848"/>
      <c r="CQ1124" s="1848"/>
    </row>
    <row r="1125" spans="4:95">
      <c r="D1125" s="1"/>
      <c r="E1125" s="1"/>
      <c r="F1125" s="1848"/>
      <c r="G1125" s="1848"/>
      <c r="H1125" s="1848"/>
      <c r="I1125" s="1848"/>
      <c r="J1125" s="1848"/>
      <c r="K1125" s="1848"/>
      <c r="L1125" s="1848"/>
      <c r="M1125" s="1848"/>
      <c r="N1125" s="1848"/>
      <c r="O1125" s="1848"/>
      <c r="P1125" s="1848"/>
      <c r="Q1125" s="1848"/>
      <c r="R1125" s="1848"/>
      <c r="S1125" s="1848"/>
      <c r="T1125" s="1848"/>
      <c r="U1125" s="1848"/>
      <c r="V1125" s="1848"/>
      <c r="W1125" s="1848"/>
      <c r="X1125" s="1848"/>
      <c r="Y1125" s="1848"/>
      <c r="Z1125" s="1848"/>
      <c r="AA1125" s="1848"/>
      <c r="AB1125" s="1848"/>
      <c r="AC1125" s="1848"/>
      <c r="AD1125" s="1848"/>
      <c r="AE1125" s="1848"/>
      <c r="AF1125" s="1848"/>
      <c r="AG1125" s="1848"/>
      <c r="AH1125" s="1848"/>
      <c r="AI1125" s="1848"/>
      <c r="AJ1125" s="1848"/>
      <c r="AK1125" s="1848"/>
      <c r="AL1125" s="1848"/>
      <c r="AM1125" s="1848"/>
      <c r="AN1125" s="1848"/>
      <c r="AO1125" s="1848"/>
      <c r="AP1125" s="1848"/>
      <c r="AQ1125" s="1848"/>
      <c r="AR1125" s="1848"/>
      <c r="AS1125" s="1848"/>
      <c r="AT1125" s="1848"/>
      <c r="AU1125" s="1848"/>
      <c r="AV1125" s="1848"/>
      <c r="AW1125" s="1848"/>
      <c r="AX1125" s="1848"/>
      <c r="AY1125" s="1848"/>
      <c r="AZ1125" s="1848"/>
      <c r="BA1125" s="1848"/>
      <c r="BB1125" s="1848"/>
      <c r="BC1125" s="1848"/>
      <c r="BD1125" s="1848"/>
      <c r="BE1125" s="1848"/>
      <c r="BF1125" s="1848"/>
      <c r="BG1125" s="1848"/>
      <c r="BH1125" s="1848"/>
      <c r="BI1125" s="1848"/>
      <c r="BJ1125" s="1848"/>
      <c r="BK1125" s="1848"/>
      <c r="BL1125" s="1848"/>
      <c r="BM1125" s="1848"/>
      <c r="BN1125" s="1848"/>
      <c r="BO1125" s="1848"/>
      <c r="BP1125" s="1848"/>
      <c r="BQ1125" s="1848"/>
      <c r="BR1125" s="1848"/>
      <c r="BS1125" s="1848"/>
      <c r="BT1125" s="1848"/>
      <c r="BU1125" s="1848"/>
      <c r="BV1125" s="1848"/>
      <c r="BW1125" s="1848"/>
      <c r="BX1125" s="1848"/>
      <c r="BY1125" s="1848"/>
      <c r="BZ1125" s="1848"/>
      <c r="CA1125" s="1848"/>
      <c r="CB1125" s="1848"/>
      <c r="CC1125" s="1848"/>
      <c r="CD1125" s="1848"/>
      <c r="CE1125" s="1848"/>
      <c r="CF1125" s="1848"/>
      <c r="CG1125" s="1848"/>
      <c r="CH1125" s="1848"/>
      <c r="CJ1125" s="1848"/>
      <c r="CK1125" s="1848"/>
      <c r="CL1125" s="1848"/>
      <c r="CM1125" s="1848"/>
      <c r="CN1125" s="1848"/>
      <c r="CO1125" s="1848"/>
      <c r="CP1125" s="1848"/>
      <c r="CQ1125" s="1848"/>
    </row>
    <row r="1126" spans="4:95">
      <c r="D1126" s="1"/>
      <c r="E1126" s="1"/>
      <c r="F1126" s="1848"/>
      <c r="G1126" s="1848"/>
      <c r="H1126" s="1848"/>
      <c r="I1126" s="1848"/>
      <c r="J1126" s="1848"/>
      <c r="K1126" s="1848"/>
      <c r="L1126" s="1848"/>
      <c r="M1126" s="1848"/>
      <c r="N1126" s="1848"/>
      <c r="O1126" s="1848"/>
      <c r="P1126" s="1848"/>
      <c r="Q1126" s="1848"/>
      <c r="R1126" s="1848"/>
      <c r="S1126" s="1848"/>
      <c r="T1126" s="1848"/>
      <c r="U1126" s="1848"/>
      <c r="V1126" s="1848"/>
      <c r="W1126" s="1848"/>
      <c r="X1126" s="1848"/>
      <c r="Y1126" s="1848"/>
      <c r="Z1126" s="1848"/>
      <c r="AA1126" s="1848"/>
      <c r="AB1126" s="1848"/>
      <c r="AC1126" s="1848"/>
      <c r="AD1126" s="1848"/>
      <c r="AE1126" s="1848"/>
      <c r="AF1126" s="1848"/>
      <c r="AG1126" s="1848"/>
      <c r="AH1126" s="1848"/>
      <c r="AI1126" s="1848"/>
      <c r="AJ1126" s="1848"/>
      <c r="AK1126" s="1848"/>
      <c r="AL1126" s="1848"/>
      <c r="AM1126" s="1848"/>
      <c r="AN1126" s="1848"/>
      <c r="AO1126" s="1848"/>
      <c r="AP1126" s="1848"/>
      <c r="AQ1126" s="1848"/>
      <c r="AR1126" s="1848"/>
      <c r="AS1126" s="1848"/>
      <c r="AT1126" s="1848"/>
      <c r="AU1126" s="1848"/>
      <c r="AV1126" s="1848"/>
      <c r="AW1126" s="1848"/>
      <c r="AX1126" s="1848"/>
      <c r="AY1126" s="1848"/>
      <c r="AZ1126" s="1848"/>
      <c r="BA1126" s="1848"/>
      <c r="BB1126" s="1848"/>
      <c r="BC1126" s="1848"/>
      <c r="BD1126" s="1848"/>
      <c r="BE1126" s="1848"/>
      <c r="BF1126" s="1848"/>
      <c r="BG1126" s="1848"/>
      <c r="BH1126" s="1848"/>
      <c r="BI1126" s="1848"/>
      <c r="BJ1126" s="1848"/>
      <c r="BK1126" s="1848"/>
      <c r="BL1126" s="1848"/>
      <c r="BM1126" s="1848"/>
      <c r="BN1126" s="1848"/>
      <c r="BO1126" s="1848"/>
      <c r="BP1126" s="1848"/>
      <c r="BQ1126" s="1848"/>
      <c r="BR1126" s="1848"/>
      <c r="BS1126" s="1848"/>
      <c r="BT1126" s="1848"/>
      <c r="BU1126" s="1848"/>
      <c r="BV1126" s="1848"/>
      <c r="BW1126" s="1848"/>
      <c r="BX1126" s="1848"/>
      <c r="BY1126" s="1848"/>
      <c r="BZ1126" s="1848"/>
      <c r="CA1126" s="1848"/>
      <c r="CB1126" s="1848"/>
      <c r="CC1126" s="1848"/>
      <c r="CD1126" s="1848"/>
      <c r="CE1126" s="1848"/>
      <c r="CF1126" s="1848"/>
      <c r="CG1126" s="1848"/>
      <c r="CH1126" s="1848"/>
      <c r="CJ1126" s="1848"/>
      <c r="CK1126" s="1848"/>
      <c r="CL1126" s="1848"/>
      <c r="CM1126" s="1848"/>
      <c r="CN1126" s="1848"/>
      <c r="CO1126" s="1848"/>
      <c r="CP1126" s="1848"/>
      <c r="CQ1126" s="1848"/>
    </row>
    <row r="1127" spans="4:95">
      <c r="D1127" s="1"/>
      <c r="E1127" s="1"/>
      <c r="F1127" s="1848"/>
      <c r="G1127" s="1848"/>
      <c r="H1127" s="1848"/>
      <c r="I1127" s="1848"/>
      <c r="J1127" s="1848"/>
      <c r="K1127" s="1848"/>
      <c r="L1127" s="1848"/>
      <c r="M1127" s="1848"/>
      <c r="N1127" s="1848"/>
      <c r="O1127" s="1848"/>
      <c r="P1127" s="1848"/>
      <c r="Q1127" s="1848"/>
      <c r="R1127" s="1848"/>
      <c r="S1127" s="1848"/>
      <c r="T1127" s="1848"/>
      <c r="U1127" s="1848"/>
      <c r="V1127" s="1848"/>
      <c r="W1127" s="1848"/>
      <c r="X1127" s="1848"/>
      <c r="Y1127" s="1848"/>
      <c r="Z1127" s="1848"/>
      <c r="AA1127" s="1848"/>
      <c r="AB1127" s="1848"/>
      <c r="AC1127" s="1848"/>
      <c r="AD1127" s="1848"/>
      <c r="AE1127" s="1848"/>
      <c r="AF1127" s="1848"/>
      <c r="AG1127" s="1848"/>
      <c r="AH1127" s="1848"/>
      <c r="AI1127" s="1848"/>
      <c r="AJ1127" s="1848"/>
      <c r="AK1127" s="1848"/>
      <c r="AL1127" s="1848"/>
      <c r="AM1127" s="1848"/>
      <c r="AN1127" s="1848"/>
      <c r="AO1127" s="1848"/>
      <c r="AP1127" s="1848"/>
      <c r="AQ1127" s="1848"/>
      <c r="AR1127" s="1848"/>
      <c r="AS1127" s="1848"/>
      <c r="AT1127" s="1848"/>
      <c r="AU1127" s="1848"/>
      <c r="AV1127" s="1848"/>
      <c r="AW1127" s="1848"/>
      <c r="AX1127" s="1848"/>
      <c r="AY1127" s="1848"/>
      <c r="AZ1127" s="1848"/>
      <c r="BA1127" s="1848"/>
      <c r="BB1127" s="1848"/>
      <c r="BC1127" s="1848"/>
      <c r="BD1127" s="1848"/>
      <c r="BE1127" s="1848"/>
      <c r="BF1127" s="1848"/>
      <c r="BG1127" s="1848"/>
      <c r="BH1127" s="1848"/>
      <c r="BI1127" s="1848"/>
      <c r="BJ1127" s="1848"/>
      <c r="BK1127" s="1848"/>
      <c r="BL1127" s="1848"/>
      <c r="BM1127" s="1848"/>
      <c r="BN1127" s="1848"/>
      <c r="BO1127" s="1848"/>
      <c r="BP1127" s="1848"/>
      <c r="BQ1127" s="1848"/>
      <c r="BR1127" s="1848"/>
      <c r="BS1127" s="1848"/>
      <c r="BT1127" s="1848"/>
      <c r="BU1127" s="1848"/>
      <c r="BV1127" s="1848"/>
      <c r="BW1127" s="1848"/>
      <c r="BX1127" s="1848"/>
      <c r="BY1127" s="1848"/>
      <c r="BZ1127" s="1848"/>
      <c r="CA1127" s="1848"/>
      <c r="CB1127" s="1848"/>
      <c r="CC1127" s="1848"/>
      <c r="CD1127" s="1848"/>
      <c r="CE1127" s="1848"/>
      <c r="CF1127" s="1848"/>
      <c r="CG1127" s="1848"/>
      <c r="CH1127" s="1848"/>
      <c r="CJ1127" s="1848"/>
      <c r="CK1127" s="1848"/>
      <c r="CL1127" s="1848"/>
      <c r="CM1127" s="1848"/>
      <c r="CN1127" s="1848"/>
      <c r="CO1127" s="1848"/>
      <c r="CP1127" s="1848"/>
      <c r="CQ1127" s="1848"/>
    </row>
    <row r="1128" spans="4:95">
      <c r="D1128" s="1"/>
      <c r="E1128" s="1"/>
      <c r="F1128" s="1848"/>
      <c r="G1128" s="1848"/>
      <c r="H1128" s="1848"/>
      <c r="I1128" s="1848"/>
      <c r="J1128" s="1848"/>
      <c r="K1128" s="1848"/>
      <c r="L1128" s="1848"/>
      <c r="M1128" s="1848"/>
      <c r="N1128" s="1848"/>
      <c r="O1128" s="1848"/>
      <c r="P1128" s="1848"/>
      <c r="Q1128" s="1848"/>
      <c r="R1128" s="1848"/>
      <c r="S1128" s="1848"/>
      <c r="T1128" s="1848"/>
      <c r="U1128" s="1848"/>
      <c r="V1128" s="1848"/>
      <c r="W1128" s="1848"/>
      <c r="X1128" s="1848"/>
      <c r="Y1128" s="1848"/>
      <c r="Z1128" s="1848"/>
      <c r="AA1128" s="1848"/>
      <c r="AB1128" s="1848"/>
      <c r="AC1128" s="1848"/>
      <c r="AD1128" s="1848"/>
      <c r="AE1128" s="1848"/>
      <c r="AF1128" s="1848"/>
      <c r="AG1128" s="1848"/>
      <c r="AH1128" s="1848"/>
      <c r="AI1128" s="1848"/>
      <c r="AJ1128" s="1848"/>
      <c r="AK1128" s="1848"/>
      <c r="AL1128" s="1848"/>
      <c r="AM1128" s="1848"/>
      <c r="AN1128" s="1848"/>
      <c r="AO1128" s="1848"/>
      <c r="AP1128" s="1848"/>
      <c r="AQ1128" s="1848"/>
      <c r="AR1128" s="1848"/>
      <c r="AS1128" s="1848"/>
      <c r="AT1128" s="1848"/>
      <c r="AU1128" s="1848"/>
      <c r="AV1128" s="1848"/>
      <c r="AW1128" s="1848"/>
      <c r="AX1128" s="1848"/>
      <c r="AY1128" s="1848"/>
      <c r="AZ1128" s="1848"/>
      <c r="BA1128" s="1848"/>
      <c r="BB1128" s="1848"/>
      <c r="BC1128" s="1848"/>
      <c r="BD1128" s="1848"/>
      <c r="BE1128" s="1848"/>
      <c r="BF1128" s="1848"/>
      <c r="BG1128" s="1848"/>
      <c r="BH1128" s="1848"/>
      <c r="BI1128" s="1848"/>
      <c r="BJ1128" s="1848"/>
      <c r="BK1128" s="1848"/>
      <c r="BL1128" s="1848"/>
      <c r="BM1128" s="1848"/>
      <c r="BN1128" s="1848"/>
      <c r="BO1128" s="1848"/>
      <c r="BP1128" s="1848"/>
      <c r="BQ1128" s="1848"/>
      <c r="BR1128" s="1848"/>
      <c r="BS1128" s="1848"/>
      <c r="BT1128" s="1848"/>
      <c r="BU1128" s="1848"/>
      <c r="BV1128" s="1848"/>
      <c r="BW1128" s="1848"/>
      <c r="BX1128" s="1848"/>
      <c r="BY1128" s="1848"/>
      <c r="BZ1128" s="1848"/>
      <c r="CA1128" s="1848"/>
      <c r="CB1128" s="1848"/>
      <c r="CC1128" s="1848"/>
      <c r="CD1128" s="1848"/>
      <c r="CE1128" s="1848"/>
      <c r="CF1128" s="1848"/>
      <c r="CG1128" s="1848"/>
      <c r="CH1128" s="1848"/>
      <c r="CJ1128" s="1848"/>
      <c r="CK1128" s="1848"/>
      <c r="CL1128" s="1848"/>
      <c r="CM1128" s="1848"/>
      <c r="CN1128" s="1848"/>
      <c r="CO1128" s="1848"/>
      <c r="CP1128" s="1848"/>
      <c r="CQ1128" s="1848"/>
    </row>
    <row r="1129" spans="4:95">
      <c r="D1129" s="1"/>
      <c r="E1129" s="1"/>
      <c r="F1129" s="1848"/>
      <c r="G1129" s="1848"/>
      <c r="H1129" s="1848"/>
      <c r="I1129" s="1848"/>
      <c r="J1129" s="1848"/>
      <c r="K1129" s="1848"/>
      <c r="L1129" s="1848"/>
      <c r="M1129" s="1848"/>
      <c r="N1129" s="1848"/>
      <c r="O1129" s="1848"/>
      <c r="P1129" s="1848"/>
      <c r="Q1129" s="1848"/>
      <c r="R1129" s="1848"/>
      <c r="S1129" s="1848"/>
      <c r="T1129" s="1848"/>
      <c r="U1129" s="1848"/>
      <c r="V1129" s="1848"/>
      <c r="W1129" s="1848"/>
      <c r="X1129" s="1848"/>
      <c r="Y1129" s="1848"/>
      <c r="Z1129" s="1848"/>
      <c r="AA1129" s="1848"/>
      <c r="AB1129" s="1848"/>
      <c r="AC1129" s="1848"/>
      <c r="AD1129" s="1848"/>
      <c r="AE1129" s="1848"/>
      <c r="AF1129" s="1848"/>
      <c r="AG1129" s="1848"/>
      <c r="AH1129" s="1848"/>
      <c r="AI1129" s="1848"/>
      <c r="AJ1129" s="1848"/>
      <c r="AK1129" s="1848"/>
      <c r="AL1129" s="1848"/>
      <c r="AM1129" s="1848"/>
      <c r="AN1129" s="1848"/>
      <c r="AO1129" s="1848"/>
      <c r="AP1129" s="1848"/>
      <c r="AQ1129" s="1848"/>
      <c r="AR1129" s="1848"/>
      <c r="AS1129" s="1848"/>
      <c r="AT1129" s="1848"/>
      <c r="AU1129" s="1848"/>
      <c r="AV1129" s="1848"/>
      <c r="AW1129" s="1848"/>
      <c r="AX1129" s="1848"/>
      <c r="AY1129" s="1848"/>
      <c r="AZ1129" s="1848"/>
      <c r="BA1129" s="1848"/>
      <c r="BB1129" s="1848"/>
      <c r="BC1129" s="1848"/>
      <c r="BD1129" s="1848"/>
      <c r="BE1129" s="1848"/>
      <c r="BF1129" s="1848"/>
      <c r="BG1129" s="1848"/>
      <c r="BH1129" s="1848"/>
      <c r="BI1129" s="1848"/>
      <c r="BJ1129" s="1848"/>
      <c r="BK1129" s="1848"/>
      <c r="BL1129" s="1848"/>
      <c r="BM1129" s="1848"/>
      <c r="BN1129" s="1848"/>
      <c r="BO1129" s="1848"/>
      <c r="BP1129" s="1848"/>
      <c r="BQ1129" s="1848"/>
      <c r="BR1129" s="1848"/>
      <c r="BS1129" s="1848"/>
      <c r="BT1129" s="1848"/>
      <c r="BU1129" s="1848"/>
      <c r="BV1129" s="1848"/>
      <c r="BW1129" s="1848"/>
      <c r="BX1129" s="1848"/>
      <c r="BY1129" s="1848"/>
      <c r="BZ1129" s="1848"/>
      <c r="CA1129" s="1848"/>
      <c r="CB1129" s="1848"/>
      <c r="CC1129" s="1848"/>
      <c r="CD1129" s="1848"/>
      <c r="CE1129" s="1848"/>
      <c r="CF1129" s="1848"/>
      <c r="CG1129" s="1848"/>
      <c r="CH1129" s="1848"/>
      <c r="CJ1129" s="1848"/>
      <c r="CK1129" s="1848"/>
      <c r="CL1129" s="1848"/>
      <c r="CM1129" s="1848"/>
      <c r="CN1129" s="1848"/>
      <c r="CO1129" s="1848"/>
      <c r="CP1129" s="1848"/>
      <c r="CQ1129" s="1848"/>
    </row>
    <row r="1130" spans="4:95">
      <c r="D1130" s="1"/>
      <c r="E1130" s="1"/>
      <c r="F1130" s="1848"/>
      <c r="G1130" s="1848"/>
      <c r="H1130" s="1848"/>
      <c r="I1130" s="1848"/>
      <c r="J1130" s="1848"/>
      <c r="K1130" s="1848"/>
      <c r="L1130" s="1848"/>
      <c r="M1130" s="1848"/>
      <c r="N1130" s="1848"/>
      <c r="O1130" s="1848"/>
      <c r="P1130" s="1848"/>
      <c r="Q1130" s="1848"/>
      <c r="R1130" s="1848"/>
      <c r="S1130" s="1848"/>
      <c r="T1130" s="1848"/>
      <c r="U1130" s="1848"/>
      <c r="V1130" s="1848"/>
      <c r="W1130" s="1848"/>
      <c r="X1130" s="1848"/>
      <c r="Y1130" s="1848"/>
      <c r="Z1130" s="1848"/>
      <c r="AA1130" s="1848"/>
      <c r="AB1130" s="1848"/>
      <c r="AC1130" s="1848"/>
      <c r="AD1130" s="1848"/>
      <c r="AE1130" s="1848"/>
      <c r="AF1130" s="1848"/>
      <c r="AG1130" s="1848"/>
      <c r="AH1130" s="1848"/>
      <c r="AI1130" s="1848"/>
      <c r="AJ1130" s="1848"/>
      <c r="AK1130" s="1848"/>
      <c r="AL1130" s="1848"/>
      <c r="AM1130" s="1848"/>
      <c r="AN1130" s="1848"/>
      <c r="AO1130" s="1848"/>
      <c r="AP1130" s="1848"/>
      <c r="AQ1130" s="1848"/>
      <c r="AR1130" s="1848"/>
      <c r="AS1130" s="1848"/>
      <c r="AT1130" s="1848"/>
      <c r="AU1130" s="1848"/>
      <c r="AV1130" s="1848"/>
      <c r="AW1130" s="1848"/>
      <c r="AX1130" s="1848"/>
      <c r="AY1130" s="1848"/>
      <c r="AZ1130" s="1848"/>
      <c r="BA1130" s="1848"/>
      <c r="BB1130" s="1848"/>
      <c r="BC1130" s="1848"/>
      <c r="BD1130" s="1848"/>
      <c r="BE1130" s="1848"/>
      <c r="BF1130" s="1848"/>
      <c r="BG1130" s="1848"/>
      <c r="BH1130" s="1848"/>
      <c r="BI1130" s="1848"/>
      <c r="BJ1130" s="1848"/>
      <c r="BK1130" s="1848"/>
      <c r="BL1130" s="1848"/>
      <c r="BM1130" s="1848"/>
      <c r="BN1130" s="1848"/>
      <c r="BO1130" s="1848"/>
      <c r="BP1130" s="1848"/>
      <c r="BQ1130" s="1848"/>
      <c r="BR1130" s="1848"/>
      <c r="BS1130" s="1848"/>
      <c r="BT1130" s="1848"/>
      <c r="BU1130" s="1848"/>
      <c r="BV1130" s="1848"/>
      <c r="BW1130" s="1848"/>
      <c r="BX1130" s="1848"/>
      <c r="BY1130" s="1848"/>
      <c r="BZ1130" s="1848"/>
      <c r="CA1130" s="1848"/>
      <c r="CB1130" s="1848"/>
      <c r="CC1130" s="1848"/>
      <c r="CD1130" s="1848"/>
      <c r="CE1130" s="1848"/>
      <c r="CF1130" s="1848"/>
      <c r="CG1130" s="1848"/>
      <c r="CH1130" s="1848"/>
      <c r="CJ1130" s="1848"/>
      <c r="CK1130" s="1848"/>
      <c r="CL1130" s="1848"/>
      <c r="CM1130" s="1848"/>
      <c r="CN1130" s="1848"/>
      <c r="CO1130" s="1848"/>
      <c r="CP1130" s="1848"/>
      <c r="CQ1130" s="1848"/>
    </row>
    <row r="1131" spans="4:95">
      <c r="D1131" s="1"/>
      <c r="E1131" s="1"/>
      <c r="F1131" s="1848"/>
      <c r="G1131" s="1848"/>
      <c r="H1131" s="1848"/>
      <c r="I1131" s="1848"/>
      <c r="J1131" s="1848"/>
      <c r="K1131" s="1848"/>
      <c r="L1131" s="1848"/>
      <c r="M1131" s="1848"/>
      <c r="N1131" s="1848"/>
      <c r="O1131" s="1848"/>
      <c r="P1131" s="1848"/>
      <c r="Q1131" s="1848"/>
      <c r="R1131" s="1848"/>
      <c r="S1131" s="1848"/>
      <c r="T1131" s="1848"/>
      <c r="U1131" s="1848"/>
      <c r="V1131" s="1848"/>
      <c r="W1131" s="1848"/>
      <c r="X1131" s="1848"/>
      <c r="Y1131" s="1848"/>
      <c r="Z1131" s="1848"/>
      <c r="AA1131" s="1848"/>
      <c r="AB1131" s="1848"/>
      <c r="AC1131" s="1848"/>
      <c r="AD1131" s="1848"/>
      <c r="AE1131" s="1848"/>
      <c r="AF1131" s="1848"/>
      <c r="AG1131" s="1848"/>
      <c r="AH1131" s="1848"/>
      <c r="AI1131" s="1848"/>
      <c r="AJ1131" s="1848"/>
      <c r="AK1131" s="1848"/>
      <c r="AL1131" s="1848"/>
      <c r="AM1131" s="1848"/>
      <c r="AN1131" s="1848"/>
      <c r="AO1131" s="1848"/>
      <c r="AP1131" s="1848"/>
      <c r="AQ1131" s="1848"/>
      <c r="AR1131" s="1848"/>
      <c r="AS1131" s="1848"/>
      <c r="AT1131" s="1848"/>
      <c r="AU1131" s="1848"/>
      <c r="AV1131" s="1848"/>
      <c r="AW1131" s="1848"/>
      <c r="AX1131" s="1848"/>
      <c r="AY1131" s="1848"/>
      <c r="AZ1131" s="1848"/>
      <c r="BA1131" s="1848"/>
      <c r="BB1131" s="1848"/>
      <c r="BC1131" s="1848"/>
      <c r="BD1131" s="1848"/>
      <c r="BE1131" s="1848"/>
      <c r="BF1131" s="1848"/>
      <c r="BG1131" s="1848"/>
      <c r="BH1131" s="1848"/>
      <c r="BI1131" s="1848"/>
      <c r="BJ1131" s="1848"/>
      <c r="BK1131" s="1848"/>
      <c r="BL1131" s="1848"/>
      <c r="BM1131" s="1848"/>
      <c r="BN1131" s="1848"/>
      <c r="BO1131" s="1848"/>
      <c r="BP1131" s="1848"/>
      <c r="BQ1131" s="1848"/>
      <c r="BR1131" s="1848"/>
      <c r="BS1131" s="1848"/>
      <c r="BT1131" s="1848"/>
      <c r="BU1131" s="1848"/>
      <c r="BV1131" s="1848"/>
      <c r="BW1131" s="1848"/>
      <c r="BX1131" s="1848"/>
      <c r="BY1131" s="1848"/>
      <c r="BZ1131" s="1848"/>
      <c r="CA1131" s="1848"/>
      <c r="CB1131" s="1848"/>
      <c r="CC1131" s="1848"/>
      <c r="CD1131" s="1848"/>
      <c r="CE1131" s="1848"/>
      <c r="CF1131" s="1848"/>
      <c r="CG1131" s="1848"/>
      <c r="CH1131" s="1848"/>
      <c r="CJ1131" s="1848"/>
      <c r="CK1131" s="1848"/>
      <c r="CL1131" s="1848"/>
      <c r="CM1131" s="1848"/>
      <c r="CN1131" s="1848"/>
      <c r="CO1131" s="1848"/>
      <c r="CP1131" s="1848"/>
      <c r="CQ1131" s="1848"/>
    </row>
    <row r="1132" spans="4:95">
      <c r="D1132" s="1"/>
      <c r="E1132" s="1"/>
      <c r="F1132" s="1848"/>
      <c r="G1132" s="1848"/>
      <c r="H1132" s="1848"/>
      <c r="I1132" s="1848"/>
      <c r="J1132" s="1848"/>
      <c r="K1132" s="1848"/>
      <c r="L1132" s="1848"/>
      <c r="M1132" s="1848"/>
      <c r="N1132" s="1848"/>
      <c r="O1132" s="1848"/>
      <c r="P1132" s="1848"/>
      <c r="Q1132" s="1848"/>
      <c r="R1132" s="1848"/>
      <c r="S1132" s="1848"/>
      <c r="T1132" s="1848"/>
      <c r="U1132" s="1848"/>
      <c r="V1132" s="1848"/>
      <c r="W1132" s="1848"/>
      <c r="X1132" s="1848"/>
      <c r="Y1132" s="1848"/>
      <c r="Z1132" s="1848"/>
      <c r="AA1132" s="1848"/>
      <c r="AB1132" s="1848"/>
      <c r="AC1132" s="1848"/>
      <c r="AD1132" s="1848"/>
      <c r="AE1132" s="1848"/>
      <c r="AF1132" s="1848"/>
      <c r="AG1132" s="1848"/>
      <c r="AH1132" s="1848"/>
      <c r="AI1132" s="1848"/>
      <c r="AJ1132" s="1848"/>
      <c r="AK1132" s="1848"/>
      <c r="AL1132" s="1848"/>
      <c r="AM1132" s="1848"/>
      <c r="AN1132" s="1848"/>
      <c r="AO1132" s="1848"/>
      <c r="AP1132" s="1848"/>
      <c r="AQ1132" s="1848"/>
      <c r="AR1132" s="1848"/>
      <c r="AS1132" s="1848"/>
      <c r="AT1132" s="1848"/>
      <c r="AU1132" s="1848"/>
      <c r="AV1132" s="1848"/>
      <c r="AW1132" s="1848"/>
      <c r="AX1132" s="1848"/>
      <c r="AY1132" s="1848"/>
      <c r="AZ1132" s="1848"/>
      <c r="BA1132" s="1848"/>
      <c r="BB1132" s="1848"/>
      <c r="BC1132" s="1848"/>
      <c r="BD1132" s="1848"/>
      <c r="BE1132" s="1848"/>
      <c r="BF1132" s="1848"/>
      <c r="BG1132" s="1848"/>
      <c r="BH1132" s="1848"/>
      <c r="BI1132" s="1848"/>
      <c r="BJ1132" s="1848"/>
      <c r="BK1132" s="1848"/>
      <c r="BL1132" s="1848"/>
      <c r="BM1132" s="1848"/>
      <c r="BN1132" s="1848"/>
      <c r="BO1132" s="1848"/>
      <c r="BP1132" s="1848"/>
      <c r="BQ1132" s="1848"/>
      <c r="BR1132" s="1848"/>
      <c r="BS1132" s="1848"/>
      <c r="BT1132" s="1848"/>
      <c r="BU1132" s="1848"/>
      <c r="BV1132" s="1848"/>
      <c r="BW1132" s="1848"/>
      <c r="BX1132" s="1848"/>
      <c r="BY1132" s="1848"/>
      <c r="BZ1132" s="1848"/>
      <c r="CA1132" s="1848"/>
      <c r="CB1132" s="1848"/>
      <c r="CC1132" s="1848"/>
      <c r="CD1132" s="1848"/>
      <c r="CE1132" s="1848"/>
      <c r="CF1132" s="1848"/>
      <c r="CG1132" s="1848"/>
      <c r="CH1132" s="1848"/>
      <c r="CJ1132" s="1848"/>
      <c r="CK1132" s="1848"/>
      <c r="CL1132" s="1848"/>
      <c r="CM1132" s="1848"/>
      <c r="CN1132" s="1848"/>
      <c r="CO1132" s="1848"/>
      <c r="CP1132" s="1848"/>
      <c r="CQ1132" s="1848"/>
    </row>
    <row r="1133" spans="4:95">
      <c r="D1133" s="1"/>
      <c r="E1133" s="1"/>
      <c r="F1133" s="1848"/>
      <c r="G1133" s="1848"/>
      <c r="H1133" s="1848"/>
      <c r="I1133" s="1848"/>
      <c r="J1133" s="1848"/>
      <c r="K1133" s="1848"/>
      <c r="L1133" s="1848"/>
      <c r="M1133" s="1848"/>
      <c r="N1133" s="1848"/>
      <c r="O1133" s="1848"/>
      <c r="P1133" s="1848"/>
      <c r="Q1133" s="1848"/>
      <c r="R1133" s="1848"/>
      <c r="S1133" s="1848"/>
      <c r="T1133" s="1848"/>
      <c r="U1133" s="1848"/>
      <c r="V1133" s="1848"/>
      <c r="W1133" s="1848"/>
      <c r="X1133" s="1848"/>
      <c r="Y1133" s="1848"/>
      <c r="Z1133" s="1848"/>
      <c r="AA1133" s="1848"/>
      <c r="AB1133" s="1848"/>
      <c r="AC1133" s="1848"/>
      <c r="AD1133" s="1848"/>
      <c r="AE1133" s="1848"/>
      <c r="AF1133" s="1848"/>
      <c r="AG1133" s="1848"/>
      <c r="AH1133" s="1848"/>
      <c r="AI1133" s="1848"/>
      <c r="AJ1133" s="1848"/>
      <c r="AK1133" s="1848"/>
      <c r="AL1133" s="1848"/>
      <c r="AM1133" s="1848"/>
      <c r="AN1133" s="1848"/>
      <c r="AO1133" s="1848"/>
      <c r="AP1133" s="1848"/>
      <c r="AQ1133" s="1848"/>
      <c r="AR1133" s="1848"/>
      <c r="AS1133" s="1848"/>
      <c r="AT1133" s="1848"/>
      <c r="AU1133" s="1848"/>
      <c r="AV1133" s="1848"/>
      <c r="AW1133" s="1848"/>
      <c r="AX1133" s="1848"/>
      <c r="AY1133" s="1848"/>
      <c r="AZ1133" s="1848"/>
      <c r="BA1133" s="1848"/>
      <c r="BB1133" s="1848"/>
      <c r="BC1133" s="1848"/>
      <c r="BD1133" s="1848"/>
      <c r="BE1133" s="1848"/>
      <c r="BF1133" s="1848"/>
      <c r="BG1133" s="1848"/>
      <c r="BH1133" s="1848"/>
      <c r="BI1133" s="1848"/>
      <c r="BJ1133" s="1848"/>
      <c r="BK1133" s="1848"/>
      <c r="BL1133" s="1848"/>
      <c r="BM1133" s="1848"/>
      <c r="BN1133" s="1848"/>
      <c r="BO1133" s="1848"/>
      <c r="BP1133" s="1848"/>
      <c r="BQ1133" s="1848"/>
      <c r="BR1133" s="1848"/>
      <c r="BS1133" s="1848"/>
      <c r="BT1133" s="1848"/>
      <c r="BU1133" s="1848"/>
      <c r="BV1133" s="1848"/>
      <c r="BW1133" s="1848"/>
      <c r="BX1133" s="1848"/>
      <c r="BY1133" s="1848"/>
      <c r="BZ1133" s="1848"/>
      <c r="CA1133" s="1848"/>
      <c r="CB1133" s="1848"/>
      <c r="CC1133" s="1848"/>
      <c r="CD1133" s="1848"/>
      <c r="CE1133" s="1848"/>
      <c r="CF1133" s="1848"/>
      <c r="CG1133" s="1848"/>
      <c r="CH1133" s="1848"/>
      <c r="CJ1133" s="1848"/>
      <c r="CK1133" s="1848"/>
      <c r="CL1133" s="1848"/>
      <c r="CM1133" s="1848"/>
      <c r="CN1133" s="1848"/>
      <c r="CO1133" s="1848"/>
      <c r="CP1133" s="1848"/>
      <c r="CQ1133" s="1848"/>
    </row>
    <row r="1134" spans="4:95">
      <c r="D1134" s="1"/>
      <c r="E1134" s="1"/>
      <c r="F1134" s="1848"/>
      <c r="G1134" s="1848"/>
      <c r="H1134" s="1848"/>
      <c r="I1134" s="1848"/>
      <c r="J1134" s="1848"/>
      <c r="K1134" s="1848"/>
      <c r="L1134" s="1848"/>
      <c r="M1134" s="1848"/>
      <c r="N1134" s="1848"/>
      <c r="O1134" s="1848"/>
      <c r="P1134" s="1848"/>
      <c r="Q1134" s="1848"/>
      <c r="R1134" s="1848"/>
      <c r="S1134" s="1848"/>
      <c r="T1134" s="1848"/>
      <c r="U1134" s="1848"/>
      <c r="V1134" s="1848"/>
      <c r="W1134" s="1848"/>
      <c r="X1134" s="1848"/>
      <c r="Y1134" s="1848"/>
      <c r="Z1134" s="1848"/>
      <c r="AA1134" s="1848"/>
      <c r="AB1134" s="1848"/>
      <c r="AC1134" s="1848"/>
      <c r="AD1134" s="1848"/>
      <c r="AE1134" s="1848"/>
      <c r="AF1134" s="1848"/>
      <c r="AG1134" s="1848"/>
      <c r="AH1134" s="1848"/>
      <c r="AI1134" s="1848"/>
      <c r="AJ1134" s="1848"/>
      <c r="AK1134" s="1848"/>
      <c r="AL1134" s="1848"/>
      <c r="AM1134" s="1848"/>
      <c r="AN1134" s="1848"/>
      <c r="AO1134" s="1848"/>
      <c r="AP1134" s="1848"/>
      <c r="AQ1134" s="1848"/>
      <c r="AR1134" s="1848"/>
      <c r="AS1134" s="1848"/>
      <c r="AT1134" s="1848"/>
      <c r="AU1134" s="1848"/>
      <c r="AV1134" s="1848"/>
      <c r="AW1134" s="1848"/>
      <c r="AX1134" s="1848"/>
      <c r="AY1134" s="1848"/>
      <c r="AZ1134" s="1848"/>
      <c r="BA1134" s="1848"/>
      <c r="BB1134" s="1848"/>
      <c r="BC1134" s="1848"/>
      <c r="BD1134" s="1848"/>
      <c r="BE1134" s="1848"/>
      <c r="BF1134" s="1848"/>
      <c r="BG1134" s="1848"/>
      <c r="BH1134" s="1848"/>
      <c r="BI1134" s="1848"/>
      <c r="BJ1134" s="1848"/>
      <c r="BK1134" s="1848"/>
      <c r="BL1134" s="1848"/>
      <c r="BM1134" s="1848"/>
      <c r="BN1134" s="1848"/>
      <c r="BO1134" s="1848"/>
      <c r="BP1134" s="1848"/>
      <c r="BQ1134" s="1848"/>
      <c r="BR1134" s="1848"/>
      <c r="BS1134" s="1848"/>
      <c r="BT1134" s="1848"/>
      <c r="BU1134" s="1848"/>
      <c r="BV1134" s="1848"/>
      <c r="BW1134" s="1848"/>
      <c r="BX1134" s="1848"/>
      <c r="BY1134" s="1848"/>
      <c r="BZ1134" s="1848"/>
      <c r="CA1134" s="1848"/>
      <c r="CB1134" s="1848"/>
      <c r="CC1134" s="1848"/>
      <c r="CD1134" s="1848"/>
      <c r="CE1134" s="1848"/>
      <c r="CF1134" s="1848"/>
      <c r="CG1134" s="1848"/>
      <c r="CH1134" s="1848"/>
      <c r="CJ1134" s="1848"/>
      <c r="CK1134" s="1848"/>
      <c r="CL1134" s="1848"/>
      <c r="CM1134" s="1848"/>
      <c r="CN1134" s="1848"/>
      <c r="CO1134" s="1848"/>
      <c r="CP1134" s="1848"/>
      <c r="CQ1134" s="1848"/>
    </row>
    <row r="1135" spans="4:95">
      <c r="D1135" s="1"/>
      <c r="E1135" s="1"/>
      <c r="F1135" s="1848"/>
      <c r="G1135" s="1848"/>
      <c r="H1135" s="1848"/>
      <c r="I1135" s="1848"/>
      <c r="J1135" s="1848"/>
      <c r="K1135" s="1848"/>
      <c r="L1135" s="1848"/>
      <c r="M1135" s="1848"/>
      <c r="N1135" s="1848"/>
      <c r="O1135" s="1848"/>
      <c r="P1135" s="1848"/>
      <c r="Q1135" s="1848"/>
      <c r="R1135" s="1848"/>
      <c r="S1135" s="1848"/>
      <c r="T1135" s="1848"/>
      <c r="U1135" s="1848"/>
      <c r="V1135" s="1848"/>
      <c r="W1135" s="1848"/>
      <c r="X1135" s="1848"/>
      <c r="Y1135" s="1848"/>
      <c r="Z1135" s="1848"/>
      <c r="AA1135" s="1848"/>
      <c r="AB1135" s="1848"/>
      <c r="AC1135" s="1848"/>
      <c r="AD1135" s="1848"/>
      <c r="AE1135" s="1848"/>
      <c r="AF1135" s="1848"/>
      <c r="AG1135" s="1848"/>
      <c r="AH1135" s="1848"/>
      <c r="AI1135" s="1848"/>
      <c r="AJ1135" s="1848"/>
      <c r="AK1135" s="1848"/>
      <c r="AL1135" s="1848"/>
      <c r="AM1135" s="1848"/>
      <c r="AN1135" s="1848"/>
      <c r="AO1135" s="1848"/>
      <c r="AP1135" s="1848"/>
      <c r="AQ1135" s="1848"/>
      <c r="AR1135" s="1848"/>
      <c r="AS1135" s="1848"/>
      <c r="AT1135" s="1848"/>
      <c r="AU1135" s="1848"/>
      <c r="AV1135" s="1848"/>
      <c r="AW1135" s="1848"/>
      <c r="AX1135" s="1848"/>
      <c r="AY1135" s="1848"/>
      <c r="AZ1135" s="1848"/>
      <c r="BA1135" s="1848"/>
      <c r="BB1135" s="1848"/>
      <c r="BC1135" s="1848"/>
      <c r="BD1135" s="1848"/>
      <c r="BE1135" s="1848"/>
      <c r="BF1135" s="1848"/>
      <c r="BG1135" s="1848"/>
      <c r="BH1135" s="1848"/>
      <c r="BI1135" s="1848"/>
      <c r="BJ1135" s="1848"/>
      <c r="BK1135" s="1848"/>
      <c r="BL1135" s="1848"/>
      <c r="BM1135" s="1848"/>
      <c r="BN1135" s="1848"/>
      <c r="BO1135" s="1848"/>
      <c r="BP1135" s="1848"/>
      <c r="BQ1135" s="1848"/>
      <c r="BR1135" s="1848"/>
      <c r="BS1135" s="1848"/>
      <c r="BT1135" s="1848"/>
      <c r="BU1135" s="1848"/>
      <c r="BV1135" s="1848"/>
      <c r="BW1135" s="1848"/>
      <c r="BX1135" s="1848"/>
      <c r="BY1135" s="1848"/>
      <c r="BZ1135" s="1848"/>
      <c r="CA1135" s="1848"/>
      <c r="CB1135" s="1848"/>
      <c r="CC1135" s="1848"/>
      <c r="CD1135" s="1848"/>
      <c r="CE1135" s="1848"/>
      <c r="CF1135" s="1848"/>
      <c r="CG1135" s="1848"/>
      <c r="CH1135" s="1848"/>
      <c r="CJ1135" s="1848"/>
      <c r="CK1135" s="1848"/>
      <c r="CL1135" s="1848"/>
      <c r="CM1135" s="1848"/>
      <c r="CN1135" s="1848"/>
      <c r="CO1135" s="1848"/>
      <c r="CP1135" s="1848"/>
      <c r="CQ1135" s="1848"/>
    </row>
    <row r="1136" spans="4:95">
      <c r="D1136" s="1"/>
      <c r="E1136" s="1"/>
      <c r="F1136" s="1848"/>
      <c r="G1136" s="1848"/>
      <c r="H1136" s="1848"/>
      <c r="I1136" s="1848"/>
      <c r="J1136" s="1848"/>
      <c r="K1136" s="1848"/>
      <c r="L1136" s="1848"/>
      <c r="M1136" s="1848"/>
      <c r="N1136" s="1848"/>
      <c r="O1136" s="1848"/>
      <c r="P1136" s="1848"/>
      <c r="Q1136" s="1848"/>
      <c r="R1136" s="1848"/>
      <c r="S1136" s="1848"/>
      <c r="T1136" s="1848"/>
      <c r="U1136" s="1848"/>
      <c r="V1136" s="1848"/>
      <c r="W1136" s="1848"/>
      <c r="X1136" s="1848"/>
      <c r="Y1136" s="1848"/>
      <c r="Z1136" s="1848"/>
      <c r="AA1136" s="1848"/>
      <c r="AB1136" s="1848"/>
      <c r="AC1136" s="1848"/>
      <c r="AD1136" s="1848"/>
      <c r="AE1136" s="1848"/>
      <c r="AF1136" s="1848"/>
      <c r="AG1136" s="1848"/>
      <c r="AH1136" s="1848"/>
      <c r="AI1136" s="1848"/>
      <c r="AJ1136" s="1848"/>
      <c r="AK1136" s="1848"/>
      <c r="AL1136" s="1848"/>
      <c r="AM1136" s="1848"/>
      <c r="AN1136" s="1848"/>
      <c r="AO1136" s="1848"/>
      <c r="AP1136" s="1848"/>
      <c r="AQ1136" s="1848"/>
      <c r="AR1136" s="1848"/>
      <c r="AS1136" s="1848"/>
      <c r="AT1136" s="1848"/>
      <c r="AU1136" s="1848"/>
      <c r="AV1136" s="1848"/>
      <c r="AW1136" s="1848"/>
      <c r="AX1136" s="1848"/>
      <c r="AY1136" s="1848"/>
      <c r="AZ1136" s="1848"/>
      <c r="BA1136" s="1848"/>
      <c r="BB1136" s="1848"/>
      <c r="BC1136" s="1848"/>
      <c r="BD1136" s="1848"/>
      <c r="BE1136" s="1848"/>
      <c r="BF1136" s="1848"/>
      <c r="BG1136" s="1848"/>
      <c r="BH1136" s="1848"/>
      <c r="BI1136" s="1848"/>
      <c r="BJ1136" s="1848"/>
      <c r="BK1136" s="1848"/>
      <c r="BL1136" s="1848"/>
      <c r="BM1136" s="1848"/>
      <c r="BN1136" s="1848"/>
      <c r="BO1136" s="1848"/>
      <c r="BP1136" s="1848"/>
      <c r="BQ1136" s="1848"/>
      <c r="BR1136" s="1848"/>
      <c r="BS1136" s="1848"/>
      <c r="BT1136" s="1848"/>
      <c r="BU1136" s="1848"/>
      <c r="BV1136" s="1848"/>
      <c r="BW1136" s="1848"/>
      <c r="BX1136" s="1848"/>
      <c r="BY1136" s="1848"/>
      <c r="BZ1136" s="1848"/>
      <c r="CA1136" s="1848"/>
      <c r="CB1136" s="1848"/>
      <c r="CC1136" s="1848"/>
      <c r="CD1136" s="1848"/>
      <c r="CE1136" s="1848"/>
      <c r="CF1136" s="1848"/>
      <c r="CG1136" s="1848"/>
      <c r="CH1136" s="1848"/>
      <c r="CJ1136" s="1848"/>
      <c r="CK1136" s="1848"/>
      <c r="CL1136" s="1848"/>
      <c r="CM1136" s="1848"/>
      <c r="CN1136" s="1848"/>
      <c r="CO1136" s="1848"/>
      <c r="CP1136" s="1848"/>
      <c r="CQ1136" s="1848"/>
    </row>
    <row r="1137" spans="4:95">
      <c r="D1137" s="1"/>
      <c r="E1137" s="1"/>
      <c r="F1137" s="1848"/>
      <c r="G1137" s="1848"/>
      <c r="H1137" s="1848"/>
      <c r="I1137" s="1848"/>
      <c r="J1137" s="1848"/>
      <c r="K1137" s="1848"/>
      <c r="L1137" s="1848"/>
      <c r="M1137" s="1848"/>
      <c r="N1137" s="1848"/>
      <c r="O1137" s="1848"/>
      <c r="P1137" s="1848"/>
      <c r="Q1137" s="1848"/>
      <c r="R1137" s="1848"/>
      <c r="S1137" s="1848"/>
      <c r="T1137" s="1848"/>
      <c r="U1137" s="1848"/>
      <c r="V1137" s="1848"/>
      <c r="W1137" s="1848"/>
      <c r="X1137" s="1848"/>
      <c r="Y1137" s="1848"/>
      <c r="Z1137" s="1848"/>
      <c r="AA1137" s="1848"/>
      <c r="AB1137" s="1848"/>
      <c r="AC1137" s="1848"/>
      <c r="AD1137" s="1848"/>
      <c r="AE1137" s="1848"/>
      <c r="AF1137" s="1848"/>
      <c r="AG1137" s="1848"/>
      <c r="AH1137" s="1848"/>
      <c r="AI1137" s="1848"/>
      <c r="AJ1137" s="1848"/>
      <c r="AK1137" s="1848"/>
      <c r="AL1137" s="1848"/>
      <c r="AM1137" s="1848"/>
      <c r="AN1137" s="1848"/>
      <c r="AO1137" s="1848"/>
      <c r="AP1137" s="1848"/>
      <c r="AQ1137" s="1848"/>
      <c r="AR1137" s="1848"/>
      <c r="AS1137" s="1848"/>
      <c r="AT1137" s="1848"/>
      <c r="AU1137" s="1848"/>
      <c r="AV1137" s="1848"/>
      <c r="AW1137" s="1848"/>
      <c r="AX1137" s="1848"/>
      <c r="AY1137" s="1848"/>
      <c r="AZ1137" s="1848"/>
      <c r="BA1137" s="1848"/>
      <c r="BB1137" s="1848"/>
      <c r="BC1137" s="1848"/>
      <c r="BD1137" s="1848"/>
      <c r="BE1137" s="1848"/>
      <c r="BF1137" s="1848"/>
      <c r="BG1137" s="1848"/>
      <c r="BH1137" s="1848"/>
      <c r="BI1137" s="1848"/>
      <c r="BJ1137" s="1848"/>
      <c r="BK1137" s="1848"/>
      <c r="BL1137" s="1848"/>
      <c r="BM1137" s="1848"/>
      <c r="BN1137" s="1848"/>
      <c r="BO1137" s="1848"/>
      <c r="BP1137" s="1848"/>
      <c r="BQ1137" s="1848"/>
      <c r="BR1137" s="1848"/>
      <c r="BS1137" s="1848"/>
      <c r="BT1137" s="1848"/>
      <c r="BU1137" s="1848"/>
      <c r="BV1137" s="1848"/>
      <c r="BW1137" s="1848"/>
      <c r="BX1137" s="1848"/>
      <c r="BY1137" s="1848"/>
      <c r="BZ1137" s="1848"/>
      <c r="CA1137" s="1848"/>
      <c r="CB1137" s="1848"/>
      <c r="CC1137" s="1848"/>
      <c r="CD1137" s="1848"/>
      <c r="CE1137" s="1848"/>
      <c r="CF1137" s="1848"/>
      <c r="CG1137" s="1848"/>
      <c r="CH1137" s="1848"/>
      <c r="CJ1137" s="1848"/>
      <c r="CK1137" s="1848"/>
      <c r="CL1137" s="1848"/>
      <c r="CM1137" s="1848"/>
      <c r="CN1137" s="1848"/>
      <c r="CO1137" s="1848"/>
      <c r="CP1137" s="1848"/>
      <c r="CQ1137" s="1848"/>
    </row>
    <row r="1138" spans="4:95">
      <c r="D1138" s="1"/>
      <c r="E1138" s="1"/>
      <c r="F1138" s="1848"/>
      <c r="G1138" s="1848"/>
      <c r="H1138" s="1848"/>
      <c r="I1138" s="1848"/>
      <c r="J1138" s="1848"/>
      <c r="K1138" s="1848"/>
      <c r="L1138" s="1848"/>
      <c r="M1138" s="1848"/>
      <c r="N1138" s="1848"/>
      <c r="O1138" s="1848"/>
      <c r="P1138" s="1848"/>
      <c r="Q1138" s="1848"/>
      <c r="R1138" s="1848"/>
      <c r="S1138" s="1848"/>
      <c r="T1138" s="1848"/>
      <c r="U1138" s="1848"/>
      <c r="V1138" s="1848"/>
      <c r="W1138" s="1848"/>
      <c r="X1138" s="1848"/>
      <c r="Y1138" s="1848"/>
      <c r="Z1138" s="1848"/>
      <c r="AA1138" s="1848"/>
      <c r="AB1138" s="1848"/>
      <c r="AC1138" s="1848"/>
      <c r="AD1138" s="1848"/>
      <c r="AE1138" s="1848"/>
      <c r="AF1138" s="1848"/>
      <c r="AG1138" s="1848"/>
      <c r="AH1138" s="1848"/>
      <c r="AI1138" s="1848"/>
      <c r="AJ1138" s="1848"/>
      <c r="AK1138" s="1848"/>
      <c r="AL1138" s="1848"/>
      <c r="AM1138" s="1848"/>
      <c r="AN1138" s="1848"/>
      <c r="AO1138" s="1848"/>
      <c r="AP1138" s="1848"/>
      <c r="AQ1138" s="1848"/>
      <c r="AR1138" s="1848"/>
      <c r="AS1138" s="1848"/>
      <c r="AT1138" s="1848"/>
      <c r="AU1138" s="1848"/>
      <c r="AV1138" s="1848"/>
      <c r="AW1138" s="1848"/>
      <c r="AX1138" s="1848"/>
      <c r="AY1138" s="1848"/>
      <c r="AZ1138" s="1848"/>
      <c r="BA1138" s="1848"/>
      <c r="BB1138" s="1848"/>
      <c r="BC1138" s="1848"/>
      <c r="BD1138" s="1848"/>
      <c r="BE1138" s="1848"/>
      <c r="BF1138" s="1848"/>
      <c r="BG1138" s="1848"/>
      <c r="BH1138" s="1848"/>
      <c r="BI1138" s="1848"/>
      <c r="BJ1138" s="1848"/>
      <c r="BK1138" s="1848"/>
      <c r="BL1138" s="1848"/>
      <c r="BM1138" s="1848"/>
      <c r="BN1138" s="1848"/>
      <c r="BO1138" s="1848"/>
      <c r="BP1138" s="1848"/>
      <c r="BQ1138" s="1848"/>
      <c r="BR1138" s="1848"/>
      <c r="BS1138" s="1848"/>
      <c r="BT1138" s="1848"/>
      <c r="BU1138" s="1848"/>
      <c r="BV1138" s="1848"/>
      <c r="BW1138" s="1848"/>
      <c r="BX1138" s="1848"/>
      <c r="BY1138" s="1848"/>
      <c r="BZ1138" s="1848"/>
      <c r="CA1138" s="1848"/>
      <c r="CB1138" s="1848"/>
      <c r="CC1138" s="1848"/>
      <c r="CD1138" s="1848"/>
      <c r="CE1138" s="1848"/>
      <c r="CF1138" s="1848"/>
      <c r="CG1138" s="1848"/>
      <c r="CH1138" s="1848"/>
      <c r="CJ1138" s="1848"/>
      <c r="CK1138" s="1848"/>
      <c r="CL1138" s="1848"/>
      <c r="CM1138" s="1848"/>
      <c r="CN1138" s="1848"/>
      <c r="CO1138" s="1848"/>
      <c r="CP1138" s="1848"/>
      <c r="CQ1138" s="1848"/>
    </row>
    <row r="1139" spans="4:95">
      <c r="D1139" s="1"/>
      <c r="E1139" s="1"/>
      <c r="F1139" s="1848"/>
      <c r="G1139" s="1848"/>
      <c r="H1139" s="1848"/>
      <c r="I1139" s="1848"/>
      <c r="J1139" s="1848"/>
      <c r="K1139" s="1848"/>
      <c r="L1139" s="1848"/>
      <c r="M1139" s="1848"/>
      <c r="N1139" s="1848"/>
      <c r="O1139" s="1848"/>
      <c r="P1139" s="1848"/>
      <c r="Q1139" s="1848"/>
      <c r="R1139" s="1848"/>
      <c r="S1139" s="1848"/>
      <c r="T1139" s="1848"/>
      <c r="U1139" s="1848"/>
      <c r="V1139" s="1848"/>
      <c r="W1139" s="1848"/>
      <c r="X1139" s="1848"/>
      <c r="Y1139" s="1848"/>
      <c r="Z1139" s="1848"/>
      <c r="AA1139" s="1848"/>
      <c r="AB1139" s="1848"/>
      <c r="AC1139" s="1848"/>
      <c r="AD1139" s="1848"/>
      <c r="AE1139" s="1848"/>
      <c r="AF1139" s="1848"/>
      <c r="AG1139" s="1848"/>
      <c r="AH1139" s="1848"/>
      <c r="AI1139" s="1848"/>
      <c r="AJ1139" s="1848"/>
      <c r="AK1139" s="1848"/>
      <c r="AL1139" s="1848"/>
      <c r="AM1139" s="1848"/>
      <c r="AN1139" s="1848"/>
      <c r="AO1139" s="1848"/>
      <c r="AP1139" s="1848"/>
      <c r="AQ1139" s="1848"/>
      <c r="AR1139" s="1848"/>
      <c r="AS1139" s="1848"/>
      <c r="AT1139" s="1848"/>
      <c r="AU1139" s="1848"/>
      <c r="AV1139" s="1848"/>
      <c r="AW1139" s="1848"/>
      <c r="AX1139" s="1848"/>
      <c r="AY1139" s="1848"/>
      <c r="AZ1139" s="1848"/>
      <c r="BA1139" s="1848"/>
      <c r="BB1139" s="1848"/>
      <c r="BC1139" s="1848"/>
      <c r="BD1139" s="1848"/>
      <c r="BE1139" s="1848"/>
      <c r="BF1139" s="1848"/>
      <c r="BG1139" s="1848"/>
      <c r="BH1139" s="1848"/>
      <c r="BI1139" s="1848"/>
      <c r="BJ1139" s="1848"/>
      <c r="BK1139" s="1848"/>
      <c r="BL1139" s="1848"/>
      <c r="BM1139" s="1848"/>
      <c r="BN1139" s="1848"/>
      <c r="BO1139" s="1848"/>
      <c r="BP1139" s="1848"/>
      <c r="BQ1139" s="1848"/>
      <c r="BR1139" s="1848"/>
      <c r="BS1139" s="1848"/>
      <c r="BT1139" s="1848"/>
      <c r="BU1139" s="1848"/>
      <c r="BV1139" s="1848"/>
      <c r="BW1139" s="1848"/>
      <c r="BX1139" s="1848"/>
      <c r="BY1139" s="1848"/>
      <c r="BZ1139" s="1848"/>
      <c r="CA1139" s="1848"/>
      <c r="CB1139" s="1848"/>
      <c r="CC1139" s="1848"/>
      <c r="CD1139" s="1848"/>
      <c r="CE1139" s="1848"/>
      <c r="CF1139" s="1848"/>
      <c r="CG1139" s="1848"/>
      <c r="CH1139" s="1848"/>
      <c r="CJ1139" s="1848"/>
      <c r="CK1139" s="1848"/>
      <c r="CL1139" s="1848"/>
      <c r="CM1139" s="1848"/>
      <c r="CN1139" s="1848"/>
      <c r="CO1139" s="1848"/>
      <c r="CP1139" s="1848"/>
      <c r="CQ1139" s="1848"/>
    </row>
    <row r="1140" spans="4:95">
      <c r="D1140" s="1"/>
      <c r="E1140" s="1"/>
      <c r="F1140" s="1848"/>
      <c r="G1140" s="1848"/>
      <c r="H1140" s="1848"/>
      <c r="I1140" s="1848"/>
      <c r="J1140" s="1848"/>
      <c r="K1140" s="1848"/>
      <c r="L1140" s="1848"/>
      <c r="M1140" s="1848"/>
      <c r="N1140" s="1848"/>
      <c r="O1140" s="1848"/>
      <c r="P1140" s="1848"/>
      <c r="Q1140" s="1848"/>
      <c r="R1140" s="1848"/>
      <c r="S1140" s="1848"/>
      <c r="T1140" s="1848"/>
      <c r="U1140" s="1848"/>
      <c r="V1140" s="1848"/>
      <c r="W1140" s="1848"/>
      <c r="X1140" s="1848"/>
      <c r="Y1140" s="1848"/>
      <c r="Z1140" s="1848"/>
      <c r="AA1140" s="1848"/>
      <c r="AB1140" s="1848"/>
      <c r="AC1140" s="1848"/>
      <c r="AD1140" s="1848"/>
      <c r="AE1140" s="1848"/>
      <c r="AF1140" s="1848"/>
      <c r="AG1140" s="1848"/>
      <c r="AH1140" s="1848"/>
      <c r="AI1140" s="1848"/>
      <c r="AJ1140" s="1848"/>
      <c r="AK1140" s="1848"/>
      <c r="AL1140" s="1848"/>
      <c r="AM1140" s="1848"/>
      <c r="AN1140" s="1848"/>
      <c r="AO1140" s="1848"/>
      <c r="AP1140" s="1848"/>
      <c r="AQ1140" s="1848"/>
      <c r="AR1140" s="1848"/>
      <c r="AS1140" s="1848"/>
      <c r="AT1140" s="1848"/>
      <c r="AU1140" s="1848"/>
      <c r="AV1140" s="1848"/>
      <c r="AW1140" s="1848"/>
      <c r="AX1140" s="1848"/>
      <c r="AY1140" s="1848"/>
      <c r="AZ1140" s="1848"/>
      <c r="BA1140" s="1848"/>
      <c r="BB1140" s="1848"/>
      <c r="BC1140" s="1848"/>
      <c r="BD1140" s="1848"/>
      <c r="BE1140" s="1848"/>
      <c r="BF1140" s="1848"/>
      <c r="BG1140" s="1848"/>
      <c r="BH1140" s="1848"/>
      <c r="BI1140" s="1848"/>
      <c r="BJ1140" s="1848"/>
      <c r="BK1140" s="1848"/>
      <c r="BL1140" s="1848"/>
      <c r="BM1140" s="1848"/>
      <c r="BN1140" s="1848"/>
      <c r="BO1140" s="1848"/>
      <c r="BP1140" s="1848"/>
      <c r="BQ1140" s="1848"/>
      <c r="BR1140" s="1848"/>
      <c r="BS1140" s="1848"/>
      <c r="BT1140" s="1848"/>
      <c r="BU1140" s="1848"/>
      <c r="BV1140" s="1848"/>
      <c r="BW1140" s="1848"/>
      <c r="BX1140" s="1848"/>
      <c r="BY1140" s="1848"/>
      <c r="BZ1140" s="1848"/>
      <c r="CA1140" s="1848"/>
      <c r="CB1140" s="1848"/>
      <c r="CC1140" s="1848"/>
      <c r="CD1140" s="1848"/>
      <c r="CE1140" s="1848"/>
      <c r="CF1140" s="1848"/>
      <c r="CG1140" s="1848"/>
      <c r="CH1140" s="1848"/>
      <c r="CJ1140" s="1848"/>
      <c r="CK1140" s="1848"/>
      <c r="CL1140" s="1848"/>
      <c r="CM1140" s="1848"/>
      <c r="CN1140" s="1848"/>
      <c r="CO1140" s="1848"/>
      <c r="CP1140" s="1848"/>
      <c r="CQ1140" s="1848"/>
    </row>
    <row r="1141" spans="4:95">
      <c r="D1141" s="1"/>
      <c r="E1141" s="1"/>
      <c r="F1141" s="1848"/>
      <c r="G1141" s="1848"/>
      <c r="H1141" s="1848"/>
      <c r="I1141" s="1848"/>
      <c r="J1141" s="1848"/>
      <c r="K1141" s="1848"/>
      <c r="L1141" s="1848"/>
      <c r="M1141" s="1848"/>
      <c r="N1141" s="1848"/>
      <c r="O1141" s="1848"/>
      <c r="P1141" s="1848"/>
      <c r="Q1141" s="1848"/>
      <c r="R1141" s="1848"/>
      <c r="S1141" s="1848"/>
      <c r="T1141" s="1848"/>
      <c r="U1141" s="1848"/>
      <c r="V1141" s="1848"/>
      <c r="W1141" s="1848"/>
      <c r="X1141" s="1848"/>
      <c r="Y1141" s="1848"/>
      <c r="Z1141" s="1848"/>
      <c r="AA1141" s="1848"/>
      <c r="AB1141" s="1848"/>
      <c r="AC1141" s="1848"/>
      <c r="AD1141" s="1848"/>
      <c r="AE1141" s="1848"/>
      <c r="AF1141" s="1848"/>
      <c r="AG1141" s="1848"/>
      <c r="AH1141" s="1848"/>
      <c r="AI1141" s="1848"/>
      <c r="AJ1141" s="1848"/>
      <c r="AK1141" s="1848"/>
      <c r="AL1141" s="1848"/>
      <c r="AM1141" s="1848"/>
      <c r="AN1141" s="1848"/>
      <c r="AO1141" s="1848"/>
      <c r="AP1141" s="1848"/>
      <c r="AQ1141" s="1848"/>
      <c r="AR1141" s="1848"/>
      <c r="AS1141" s="1848"/>
      <c r="AT1141" s="1848"/>
      <c r="AU1141" s="1848"/>
      <c r="AV1141" s="1848"/>
      <c r="AW1141" s="1848"/>
      <c r="AX1141" s="1848"/>
      <c r="AY1141" s="1848"/>
      <c r="AZ1141" s="1848"/>
      <c r="BA1141" s="1848"/>
      <c r="BB1141" s="1848"/>
      <c r="BC1141" s="1848"/>
      <c r="BD1141" s="1848"/>
      <c r="BE1141" s="1848"/>
      <c r="BF1141" s="1848"/>
      <c r="BG1141" s="1848"/>
      <c r="BH1141" s="1848"/>
      <c r="BI1141" s="1848"/>
      <c r="BJ1141" s="1848"/>
      <c r="BK1141" s="1848"/>
      <c r="BL1141" s="1848"/>
      <c r="BM1141" s="1848"/>
      <c r="BN1141" s="1848"/>
      <c r="BO1141" s="1848"/>
      <c r="BP1141" s="1848"/>
      <c r="BQ1141" s="1848"/>
      <c r="BR1141" s="1848"/>
      <c r="BS1141" s="1848"/>
      <c r="BT1141" s="1848"/>
      <c r="BU1141" s="1848"/>
      <c r="BV1141" s="1848"/>
      <c r="BW1141" s="1848"/>
      <c r="BX1141" s="1848"/>
      <c r="BY1141" s="1848"/>
      <c r="BZ1141" s="1848"/>
      <c r="CA1141" s="1848"/>
      <c r="CB1141" s="1848"/>
      <c r="CC1141" s="1848"/>
      <c r="CD1141" s="1848"/>
      <c r="CE1141" s="1848"/>
      <c r="CF1141" s="1848"/>
      <c r="CG1141" s="1848"/>
      <c r="CH1141" s="1848"/>
      <c r="CJ1141" s="1848"/>
      <c r="CK1141" s="1848"/>
      <c r="CL1141" s="1848"/>
      <c r="CM1141" s="1848"/>
      <c r="CN1141" s="1848"/>
      <c r="CO1141" s="1848"/>
      <c r="CP1141" s="1848"/>
      <c r="CQ1141" s="1848"/>
    </row>
    <row r="1142" spans="4:95">
      <c r="D1142" s="1"/>
      <c r="E1142" s="1"/>
      <c r="F1142" s="1848"/>
      <c r="G1142" s="1848"/>
      <c r="H1142" s="1848"/>
      <c r="I1142" s="1848"/>
      <c r="J1142" s="1848"/>
      <c r="K1142" s="1848"/>
      <c r="L1142" s="1848"/>
      <c r="M1142" s="1848"/>
      <c r="N1142" s="1848"/>
      <c r="O1142" s="1848"/>
      <c r="P1142" s="1848"/>
      <c r="Q1142" s="1848"/>
      <c r="R1142" s="1848"/>
      <c r="S1142" s="1848"/>
      <c r="T1142" s="1848"/>
      <c r="U1142" s="1848"/>
      <c r="V1142" s="1848"/>
      <c r="W1142" s="1848"/>
      <c r="X1142" s="1848"/>
      <c r="Y1142" s="1848"/>
      <c r="Z1142" s="1848"/>
      <c r="AA1142" s="1848"/>
      <c r="AB1142" s="1848"/>
      <c r="AC1142" s="1848"/>
      <c r="AD1142" s="1848"/>
      <c r="AE1142" s="1848"/>
      <c r="AF1142" s="1848"/>
      <c r="AG1142" s="1848"/>
      <c r="AH1142" s="1848"/>
      <c r="AI1142" s="1848"/>
      <c r="AJ1142" s="1848"/>
      <c r="AK1142" s="1848"/>
      <c r="AL1142" s="1848"/>
      <c r="AM1142" s="1848"/>
      <c r="AN1142" s="1848"/>
      <c r="AO1142" s="1848"/>
      <c r="AP1142" s="1848"/>
      <c r="AQ1142" s="1848"/>
      <c r="AR1142" s="1848"/>
      <c r="AS1142" s="1848"/>
      <c r="AT1142" s="1848"/>
      <c r="AU1142" s="1848"/>
      <c r="AV1142" s="1848"/>
      <c r="AW1142" s="1848"/>
      <c r="AX1142" s="1848"/>
      <c r="AY1142" s="1848"/>
      <c r="AZ1142" s="1848"/>
      <c r="BA1142" s="1848"/>
      <c r="BB1142" s="1848"/>
      <c r="BC1142" s="1848"/>
      <c r="BD1142" s="1848"/>
      <c r="BE1142" s="1848"/>
      <c r="BF1142" s="1848"/>
      <c r="BG1142" s="1848"/>
      <c r="BH1142" s="1848"/>
      <c r="BI1142" s="1848"/>
      <c r="BJ1142" s="1848"/>
      <c r="BK1142" s="1848"/>
      <c r="BL1142" s="1848"/>
      <c r="BM1142" s="1848"/>
      <c r="BN1142" s="1848"/>
      <c r="BO1142" s="1848"/>
      <c r="BP1142" s="1848"/>
      <c r="BQ1142" s="1848"/>
      <c r="BR1142" s="1848"/>
      <c r="BS1142" s="1848"/>
      <c r="BT1142" s="1848"/>
      <c r="BU1142" s="1848"/>
      <c r="BV1142" s="1848"/>
      <c r="BW1142" s="1848"/>
      <c r="BX1142" s="1848"/>
      <c r="BY1142" s="1848"/>
      <c r="BZ1142" s="1848"/>
      <c r="CA1142" s="1848"/>
      <c r="CB1142" s="1848"/>
      <c r="CC1142" s="1848"/>
      <c r="CD1142" s="1848"/>
      <c r="CE1142" s="1848"/>
      <c r="CF1142" s="1848"/>
      <c r="CG1142" s="1848"/>
      <c r="CH1142" s="1848"/>
      <c r="CJ1142" s="1848"/>
      <c r="CK1142" s="1848"/>
      <c r="CL1142" s="1848"/>
      <c r="CM1142" s="1848"/>
      <c r="CN1142" s="1848"/>
      <c r="CO1142" s="1848"/>
      <c r="CP1142" s="1848"/>
      <c r="CQ1142" s="1848"/>
    </row>
    <row r="1143" spans="4:95">
      <c r="D1143" s="1"/>
      <c r="E1143" s="1"/>
      <c r="F1143" s="1848"/>
      <c r="G1143" s="1848"/>
      <c r="H1143" s="1848"/>
      <c r="I1143" s="1848"/>
      <c r="J1143" s="1848"/>
      <c r="K1143" s="1848"/>
      <c r="L1143" s="1848"/>
      <c r="M1143" s="1848"/>
      <c r="N1143" s="1848"/>
      <c r="O1143" s="1848"/>
      <c r="P1143" s="1848"/>
      <c r="Q1143" s="1848"/>
      <c r="R1143" s="1848"/>
      <c r="S1143" s="1848"/>
      <c r="T1143" s="1848"/>
      <c r="U1143" s="1848"/>
      <c r="V1143" s="1848"/>
      <c r="W1143" s="1848"/>
      <c r="X1143" s="1848"/>
      <c r="Y1143" s="1848"/>
      <c r="Z1143" s="1848"/>
      <c r="AA1143" s="1848"/>
      <c r="AB1143" s="1848"/>
      <c r="AC1143" s="1848"/>
      <c r="AD1143" s="1848"/>
      <c r="AE1143" s="1848"/>
      <c r="AF1143" s="1848"/>
      <c r="AG1143" s="1848"/>
      <c r="AH1143" s="1848"/>
      <c r="AI1143" s="1848"/>
      <c r="AJ1143" s="1848"/>
      <c r="AK1143" s="1848"/>
      <c r="AL1143" s="1848"/>
      <c r="AM1143" s="1848"/>
      <c r="AN1143" s="1848"/>
      <c r="AO1143" s="1848"/>
      <c r="AP1143" s="1848"/>
      <c r="AQ1143" s="1848"/>
      <c r="AR1143" s="1848"/>
      <c r="AS1143" s="1848"/>
      <c r="AT1143" s="1848"/>
      <c r="AU1143" s="1848"/>
      <c r="AV1143" s="1848"/>
      <c r="AW1143" s="1848"/>
      <c r="AX1143" s="1848"/>
      <c r="AY1143" s="1848"/>
      <c r="AZ1143" s="1848"/>
      <c r="BA1143" s="1848"/>
      <c r="BB1143" s="1848"/>
      <c r="BC1143" s="1848"/>
      <c r="BD1143" s="1848"/>
      <c r="BE1143" s="1848"/>
      <c r="BF1143" s="1848"/>
      <c r="BG1143" s="1848"/>
      <c r="BH1143" s="1848"/>
      <c r="BI1143" s="1848"/>
      <c r="BJ1143" s="1848"/>
      <c r="BK1143" s="1848"/>
      <c r="BL1143" s="1848"/>
      <c r="BM1143" s="1848"/>
      <c r="BN1143" s="1848"/>
      <c r="BO1143" s="1848"/>
      <c r="BP1143" s="1848"/>
      <c r="BQ1143" s="1848"/>
      <c r="BR1143" s="1848"/>
      <c r="BS1143" s="1848"/>
      <c r="BT1143" s="1848"/>
      <c r="BU1143" s="1848"/>
      <c r="BV1143" s="1848"/>
      <c r="BW1143" s="1848"/>
      <c r="BX1143" s="1848"/>
      <c r="BY1143" s="1848"/>
      <c r="BZ1143" s="1848"/>
      <c r="CA1143" s="1848"/>
      <c r="CB1143" s="1848"/>
      <c r="CC1143" s="1848"/>
      <c r="CD1143" s="1848"/>
      <c r="CE1143" s="1848"/>
      <c r="CF1143" s="1848"/>
      <c r="CG1143" s="1848"/>
      <c r="CH1143" s="1848"/>
      <c r="CJ1143" s="1848"/>
      <c r="CK1143" s="1848"/>
      <c r="CL1143" s="1848"/>
      <c r="CM1143" s="1848"/>
      <c r="CN1143" s="1848"/>
      <c r="CO1143" s="1848"/>
      <c r="CP1143" s="1848"/>
      <c r="CQ1143" s="1848"/>
    </row>
    <row r="1144" spans="4:95">
      <c r="D1144" s="1"/>
      <c r="E1144" s="1"/>
      <c r="F1144" s="1848"/>
      <c r="G1144" s="1848"/>
      <c r="H1144" s="1848"/>
      <c r="I1144" s="1848"/>
      <c r="J1144" s="1848"/>
      <c r="K1144" s="1848"/>
      <c r="L1144" s="1848"/>
      <c r="M1144" s="1848"/>
      <c r="N1144" s="1848"/>
      <c r="O1144" s="1848"/>
      <c r="P1144" s="1848"/>
      <c r="Q1144" s="1848"/>
      <c r="R1144" s="1848"/>
      <c r="S1144" s="1848"/>
      <c r="T1144" s="1848"/>
      <c r="U1144" s="1848"/>
      <c r="V1144" s="1848"/>
      <c r="W1144" s="1848"/>
      <c r="X1144" s="1848"/>
      <c r="Y1144" s="1848"/>
      <c r="Z1144" s="1848"/>
      <c r="AA1144" s="1848"/>
      <c r="AB1144" s="1848"/>
      <c r="AC1144" s="1848"/>
      <c r="AD1144" s="1848"/>
      <c r="AE1144" s="1848"/>
      <c r="AF1144" s="1848"/>
      <c r="AG1144" s="1848"/>
      <c r="AH1144" s="1848"/>
      <c r="AI1144" s="1848"/>
      <c r="AJ1144" s="1848"/>
      <c r="AK1144" s="1848"/>
      <c r="AL1144" s="1848"/>
      <c r="AM1144" s="1848"/>
      <c r="AN1144" s="1848"/>
      <c r="AO1144" s="1848"/>
      <c r="AP1144" s="1848"/>
      <c r="AQ1144" s="1848"/>
      <c r="AR1144" s="1848"/>
      <c r="AS1144" s="1848"/>
      <c r="AT1144" s="1848"/>
      <c r="AU1144" s="1848"/>
      <c r="AV1144" s="1848"/>
      <c r="AW1144" s="1848"/>
      <c r="AX1144" s="1848"/>
      <c r="AY1144" s="1848"/>
      <c r="AZ1144" s="1848"/>
      <c r="BA1144" s="1848"/>
      <c r="BB1144" s="1848"/>
      <c r="BC1144" s="1848"/>
      <c r="BD1144" s="1848"/>
      <c r="BE1144" s="1848"/>
      <c r="BF1144" s="1848"/>
      <c r="BG1144" s="1848"/>
      <c r="BH1144" s="1848"/>
      <c r="BI1144" s="1848"/>
      <c r="BJ1144" s="1848"/>
      <c r="BK1144" s="1848"/>
      <c r="BL1144" s="1848"/>
      <c r="BM1144" s="1848"/>
      <c r="BN1144" s="1848"/>
      <c r="BO1144" s="1848"/>
      <c r="BP1144" s="1848"/>
      <c r="BQ1144" s="1848"/>
      <c r="BR1144" s="1848"/>
      <c r="BS1144" s="1848"/>
      <c r="BT1144" s="1848"/>
      <c r="BU1144" s="1848"/>
      <c r="BV1144" s="1848"/>
      <c r="BW1144" s="1848"/>
      <c r="BX1144" s="1848"/>
      <c r="BY1144" s="1848"/>
      <c r="BZ1144" s="1848"/>
      <c r="CA1144" s="1848"/>
      <c r="CB1144" s="1848"/>
      <c r="CC1144" s="1848"/>
      <c r="CD1144" s="1848"/>
      <c r="CE1144" s="1848"/>
      <c r="CF1144" s="1848"/>
      <c r="CG1144" s="1848"/>
      <c r="CH1144" s="1848"/>
      <c r="CJ1144" s="1848"/>
      <c r="CK1144" s="1848"/>
      <c r="CL1144" s="1848"/>
      <c r="CM1144" s="1848"/>
      <c r="CN1144" s="1848"/>
      <c r="CO1144" s="1848"/>
      <c r="CP1144" s="1848"/>
      <c r="CQ1144" s="1848"/>
    </row>
    <row r="1145" spans="4:95">
      <c r="D1145" s="1"/>
      <c r="E1145" s="1"/>
      <c r="F1145" s="1848"/>
      <c r="G1145" s="1848"/>
      <c r="H1145" s="1848"/>
      <c r="I1145" s="1848"/>
      <c r="J1145" s="1848"/>
      <c r="K1145" s="1848"/>
      <c r="L1145" s="1848"/>
      <c r="M1145" s="1848"/>
      <c r="N1145" s="1848"/>
      <c r="O1145" s="1848"/>
      <c r="P1145" s="1848"/>
      <c r="Q1145" s="1848"/>
      <c r="R1145" s="1848"/>
      <c r="S1145" s="1848"/>
      <c r="T1145" s="1848"/>
      <c r="U1145" s="1848"/>
      <c r="V1145" s="1848"/>
      <c r="W1145" s="1848"/>
      <c r="X1145" s="1848"/>
      <c r="Y1145" s="1848"/>
      <c r="Z1145" s="1848"/>
      <c r="AA1145" s="1848"/>
      <c r="AB1145" s="1848"/>
      <c r="AC1145" s="1848"/>
      <c r="AD1145" s="1848"/>
      <c r="AE1145" s="1848"/>
      <c r="AF1145" s="1848"/>
      <c r="AG1145" s="1848"/>
      <c r="AH1145" s="1848"/>
      <c r="AI1145" s="1848"/>
      <c r="AJ1145" s="1848"/>
      <c r="AK1145" s="1848"/>
      <c r="AL1145" s="1848"/>
      <c r="AM1145" s="1848"/>
      <c r="AN1145" s="1848"/>
      <c r="AO1145" s="1848"/>
      <c r="AP1145" s="1848"/>
      <c r="AQ1145" s="1848"/>
      <c r="AR1145" s="1848"/>
      <c r="AS1145" s="1848"/>
      <c r="AT1145" s="1848"/>
      <c r="AU1145" s="1848"/>
      <c r="AV1145" s="1848"/>
      <c r="AW1145" s="1848"/>
      <c r="AX1145" s="1848"/>
      <c r="AY1145" s="1848"/>
      <c r="AZ1145" s="1848"/>
      <c r="BA1145" s="1848"/>
      <c r="BB1145" s="1848"/>
      <c r="BC1145" s="1848"/>
      <c r="BD1145" s="1848"/>
      <c r="BE1145" s="1848"/>
      <c r="BF1145" s="1848"/>
      <c r="BG1145" s="1848"/>
      <c r="BH1145" s="1848"/>
      <c r="BI1145" s="1848"/>
      <c r="BJ1145" s="1848"/>
      <c r="BK1145" s="1848"/>
      <c r="BL1145" s="1848"/>
      <c r="BM1145" s="1848"/>
      <c r="BN1145" s="1848"/>
      <c r="BO1145" s="1848"/>
      <c r="BP1145" s="1848"/>
      <c r="BQ1145" s="1848"/>
      <c r="BR1145" s="1848"/>
      <c r="BS1145" s="1848"/>
      <c r="BT1145" s="1848"/>
      <c r="BU1145" s="1848"/>
      <c r="BV1145" s="1848"/>
      <c r="BW1145" s="1848"/>
      <c r="BX1145" s="1848"/>
      <c r="BY1145" s="1848"/>
      <c r="BZ1145" s="1848"/>
      <c r="CA1145" s="1848"/>
      <c r="CB1145" s="1848"/>
      <c r="CC1145" s="1848"/>
      <c r="CD1145" s="1848"/>
      <c r="CE1145" s="1848"/>
      <c r="CF1145" s="1848"/>
      <c r="CG1145" s="1848"/>
      <c r="CH1145" s="1848"/>
      <c r="CJ1145" s="1848"/>
      <c r="CK1145" s="1848"/>
      <c r="CL1145" s="1848"/>
      <c r="CM1145" s="1848"/>
      <c r="CN1145" s="1848"/>
      <c r="CO1145" s="1848"/>
      <c r="CP1145" s="1848"/>
      <c r="CQ1145" s="1848"/>
    </row>
    <row r="1146" spans="4:95">
      <c r="D1146" s="1"/>
      <c r="E1146" s="1"/>
      <c r="F1146" s="1848"/>
      <c r="G1146" s="1848"/>
      <c r="H1146" s="1848"/>
      <c r="I1146" s="1848"/>
      <c r="J1146" s="1848"/>
      <c r="K1146" s="1848"/>
      <c r="L1146" s="1848"/>
      <c r="M1146" s="1848"/>
      <c r="N1146" s="1848"/>
      <c r="O1146" s="1848"/>
      <c r="P1146" s="1848"/>
      <c r="Q1146" s="1848"/>
      <c r="R1146" s="1848"/>
      <c r="S1146" s="1848"/>
      <c r="T1146" s="1848"/>
      <c r="U1146" s="1848"/>
      <c r="V1146" s="1848"/>
      <c r="W1146" s="1848"/>
      <c r="X1146" s="1848"/>
      <c r="Y1146" s="1848"/>
      <c r="Z1146" s="1848"/>
      <c r="AA1146" s="1848"/>
      <c r="AB1146" s="1848"/>
      <c r="AC1146" s="1848"/>
      <c r="AD1146" s="1848"/>
      <c r="AE1146" s="1848"/>
      <c r="AF1146" s="1848"/>
      <c r="AG1146" s="1848"/>
      <c r="AH1146" s="1848"/>
      <c r="AI1146" s="1848"/>
      <c r="AJ1146" s="1848"/>
      <c r="AK1146" s="1848"/>
      <c r="AL1146" s="1848"/>
      <c r="AM1146" s="1848"/>
      <c r="AN1146" s="1848"/>
      <c r="AO1146" s="1848"/>
      <c r="AP1146" s="1848"/>
      <c r="AQ1146" s="1848"/>
      <c r="AR1146" s="1848"/>
      <c r="AS1146" s="1848"/>
      <c r="AT1146" s="1848"/>
      <c r="AU1146" s="1848"/>
      <c r="AV1146" s="1848"/>
      <c r="AW1146" s="1848"/>
      <c r="AX1146" s="1848"/>
      <c r="AY1146" s="1848"/>
      <c r="AZ1146" s="1848"/>
      <c r="BA1146" s="1848"/>
      <c r="BB1146" s="1848"/>
      <c r="BC1146" s="1848"/>
      <c r="BD1146" s="1848"/>
      <c r="BE1146" s="1848"/>
      <c r="BF1146" s="1848"/>
      <c r="BG1146" s="1848"/>
      <c r="BH1146" s="1848"/>
      <c r="BI1146" s="1848"/>
      <c r="BJ1146" s="1848"/>
      <c r="BK1146" s="1848"/>
      <c r="BL1146" s="1848"/>
      <c r="BM1146" s="1848"/>
      <c r="BN1146" s="1848"/>
      <c r="BO1146" s="1848"/>
      <c r="BP1146" s="1848"/>
      <c r="BQ1146" s="1848"/>
      <c r="BR1146" s="1848"/>
      <c r="BS1146" s="1848"/>
      <c r="BT1146" s="1848"/>
      <c r="BU1146" s="1848"/>
      <c r="BV1146" s="1848"/>
      <c r="BW1146" s="1848"/>
      <c r="BX1146" s="1848"/>
      <c r="BY1146" s="1848"/>
      <c r="BZ1146" s="1848"/>
      <c r="CA1146" s="1848"/>
      <c r="CB1146" s="1848"/>
      <c r="CC1146" s="1848"/>
      <c r="CD1146" s="1848"/>
      <c r="CE1146" s="1848"/>
      <c r="CF1146" s="1848"/>
      <c r="CG1146" s="1848"/>
      <c r="CH1146" s="1848"/>
      <c r="CJ1146" s="1848"/>
      <c r="CK1146" s="1848"/>
      <c r="CL1146" s="1848"/>
      <c r="CM1146" s="1848"/>
      <c r="CN1146" s="1848"/>
      <c r="CO1146" s="1848"/>
      <c r="CP1146" s="1848"/>
      <c r="CQ1146" s="1848"/>
    </row>
    <row r="1147" spans="4:95">
      <c r="D1147" s="1"/>
      <c r="E1147" s="1"/>
      <c r="F1147" s="1848"/>
      <c r="G1147" s="1848"/>
      <c r="H1147" s="1848"/>
      <c r="I1147" s="1848"/>
      <c r="J1147" s="1848"/>
      <c r="K1147" s="1848"/>
      <c r="L1147" s="1848"/>
      <c r="M1147" s="1848"/>
      <c r="N1147" s="1848"/>
      <c r="O1147" s="1848"/>
      <c r="P1147" s="1848"/>
      <c r="Q1147" s="1848"/>
      <c r="R1147" s="1848"/>
      <c r="S1147" s="1848"/>
      <c r="T1147" s="1848"/>
      <c r="U1147" s="1848"/>
      <c r="V1147" s="1848"/>
      <c r="W1147" s="1848"/>
      <c r="X1147" s="1848"/>
      <c r="Y1147" s="1848"/>
      <c r="Z1147" s="1848"/>
      <c r="AA1147" s="1848"/>
      <c r="AB1147" s="1848"/>
      <c r="AC1147" s="1848"/>
      <c r="AD1147" s="1848"/>
      <c r="AE1147" s="1848"/>
      <c r="AF1147" s="1848"/>
      <c r="AG1147" s="1848"/>
      <c r="AH1147" s="1848"/>
      <c r="AI1147" s="1848"/>
      <c r="AJ1147" s="1848"/>
      <c r="AK1147" s="1848"/>
      <c r="AL1147" s="1848"/>
      <c r="AM1147" s="1848"/>
      <c r="AN1147" s="1848"/>
      <c r="AO1147" s="1848"/>
      <c r="AP1147" s="1848"/>
      <c r="AQ1147" s="1848"/>
      <c r="AR1147" s="1848"/>
      <c r="AS1147" s="1848"/>
      <c r="AT1147" s="1848"/>
      <c r="AU1147" s="1848"/>
      <c r="AV1147" s="1848"/>
      <c r="AW1147" s="1848"/>
      <c r="AX1147" s="1848"/>
      <c r="AY1147" s="1848"/>
      <c r="AZ1147" s="1848"/>
      <c r="BA1147" s="1848"/>
      <c r="BB1147" s="1848"/>
      <c r="BC1147" s="1848"/>
      <c r="BD1147" s="1848"/>
      <c r="BE1147" s="1848"/>
      <c r="BF1147" s="1848"/>
      <c r="BG1147" s="1848"/>
      <c r="BH1147" s="1848"/>
      <c r="BI1147" s="1848"/>
      <c r="BJ1147" s="1848"/>
      <c r="BK1147" s="1848"/>
      <c r="BL1147" s="1848"/>
      <c r="BM1147" s="1848"/>
      <c r="BN1147" s="1848"/>
      <c r="BO1147" s="1848"/>
      <c r="BP1147" s="1848"/>
      <c r="BQ1147" s="1848"/>
      <c r="BR1147" s="1848"/>
      <c r="BS1147" s="1848"/>
      <c r="BT1147" s="1848"/>
      <c r="BU1147" s="1848"/>
      <c r="BV1147" s="1848"/>
      <c r="BW1147" s="1848"/>
      <c r="BX1147" s="1848"/>
      <c r="BY1147" s="1848"/>
      <c r="BZ1147" s="1848"/>
      <c r="CA1147" s="1848"/>
      <c r="CB1147" s="1848"/>
      <c r="CC1147" s="1848"/>
      <c r="CD1147" s="1848"/>
      <c r="CE1147" s="1848"/>
      <c r="CF1147" s="1848"/>
      <c r="CG1147" s="1848"/>
      <c r="CH1147" s="1848"/>
      <c r="CJ1147" s="1848"/>
      <c r="CK1147" s="1848"/>
      <c r="CL1147" s="1848"/>
      <c r="CM1147" s="1848"/>
      <c r="CN1147" s="1848"/>
      <c r="CO1147" s="1848"/>
      <c r="CP1147" s="1848"/>
      <c r="CQ1147" s="1848"/>
    </row>
    <row r="1148" spans="4:95">
      <c r="D1148" s="1"/>
      <c r="E1148" s="1"/>
      <c r="F1148" s="1848"/>
      <c r="G1148" s="1848"/>
      <c r="H1148" s="1848"/>
      <c r="I1148" s="1848"/>
      <c r="J1148" s="1848"/>
      <c r="K1148" s="1848"/>
      <c r="L1148" s="1848"/>
      <c r="M1148" s="1848"/>
      <c r="N1148" s="1848"/>
      <c r="O1148" s="1848"/>
      <c r="P1148" s="1848"/>
      <c r="Q1148" s="1848"/>
      <c r="R1148" s="1848"/>
      <c r="S1148" s="1848"/>
      <c r="T1148" s="1848"/>
      <c r="U1148" s="1848"/>
      <c r="V1148" s="1848"/>
      <c r="W1148" s="1848"/>
      <c r="X1148" s="1848"/>
      <c r="Y1148" s="1848"/>
      <c r="Z1148" s="1848"/>
      <c r="AA1148" s="1848"/>
      <c r="AB1148" s="1848"/>
      <c r="AC1148" s="1848"/>
      <c r="AD1148" s="1848"/>
      <c r="AE1148" s="1848"/>
      <c r="AF1148" s="1848"/>
      <c r="AG1148" s="1848"/>
      <c r="AH1148" s="1848"/>
      <c r="AI1148" s="1848"/>
      <c r="AJ1148" s="1848"/>
      <c r="AK1148" s="1848"/>
      <c r="AL1148" s="1848"/>
      <c r="AM1148" s="1848"/>
      <c r="AN1148" s="1848"/>
      <c r="AO1148" s="1848"/>
      <c r="AP1148" s="1848"/>
      <c r="AQ1148" s="1848"/>
      <c r="AR1148" s="1848"/>
      <c r="AS1148" s="1848"/>
      <c r="AT1148" s="1848"/>
      <c r="AU1148" s="1848"/>
      <c r="AV1148" s="1848"/>
      <c r="AW1148" s="1848"/>
      <c r="AX1148" s="1848"/>
      <c r="AY1148" s="1848"/>
      <c r="AZ1148" s="1848"/>
      <c r="BA1148" s="1848"/>
      <c r="BB1148" s="1848"/>
      <c r="BC1148" s="1848"/>
      <c r="BD1148" s="1848"/>
      <c r="BE1148" s="1848"/>
      <c r="BF1148" s="1848"/>
      <c r="BG1148" s="1848"/>
      <c r="BH1148" s="1848"/>
      <c r="BI1148" s="1848"/>
      <c r="BJ1148" s="1848"/>
      <c r="BK1148" s="1848"/>
      <c r="BL1148" s="1848"/>
      <c r="BM1148" s="1848"/>
      <c r="BN1148" s="1848"/>
      <c r="BO1148" s="1848"/>
      <c r="BP1148" s="1848"/>
      <c r="BQ1148" s="1848"/>
      <c r="BR1148" s="1848"/>
      <c r="BS1148" s="1848"/>
      <c r="BT1148" s="1848"/>
      <c r="BU1148" s="1848"/>
      <c r="BV1148" s="1848"/>
      <c r="BW1148" s="1848"/>
      <c r="BX1148" s="1848"/>
      <c r="BY1148" s="1848"/>
      <c r="BZ1148" s="1848"/>
      <c r="CA1148" s="1848"/>
      <c r="CB1148" s="1848"/>
      <c r="CC1148" s="1848"/>
      <c r="CD1148" s="1848"/>
      <c r="CE1148" s="1848"/>
      <c r="CF1148" s="1848"/>
      <c r="CG1148" s="1848"/>
      <c r="CH1148" s="1848"/>
      <c r="CJ1148" s="1848"/>
      <c r="CK1148" s="1848"/>
      <c r="CL1148" s="1848"/>
      <c r="CM1148" s="1848"/>
      <c r="CN1148" s="1848"/>
      <c r="CO1148" s="1848"/>
      <c r="CP1148" s="1848"/>
      <c r="CQ1148" s="1848"/>
    </row>
    <row r="1149" spans="4:95">
      <c r="D1149" s="1"/>
      <c r="E1149" s="1"/>
      <c r="F1149" s="1848"/>
      <c r="G1149" s="1848"/>
      <c r="H1149" s="1848"/>
      <c r="I1149" s="1848"/>
      <c r="J1149" s="1848"/>
      <c r="K1149" s="1848"/>
      <c r="L1149" s="1848"/>
      <c r="M1149" s="1848"/>
      <c r="N1149" s="1848"/>
      <c r="O1149" s="1848"/>
      <c r="P1149" s="1848"/>
      <c r="Q1149" s="1848"/>
      <c r="R1149" s="1848"/>
      <c r="S1149" s="1848"/>
      <c r="T1149" s="1848"/>
      <c r="U1149" s="1848"/>
      <c r="V1149" s="1848"/>
      <c r="W1149" s="1848"/>
      <c r="X1149" s="1848"/>
      <c r="Y1149" s="1848"/>
      <c r="Z1149" s="1848"/>
      <c r="AA1149" s="1848"/>
      <c r="AB1149" s="1848"/>
      <c r="AC1149" s="1848"/>
      <c r="AD1149" s="1848"/>
      <c r="AE1149" s="1848"/>
      <c r="AF1149" s="1848"/>
      <c r="AG1149" s="1848"/>
      <c r="AH1149" s="1848"/>
      <c r="AI1149" s="1848"/>
      <c r="AJ1149" s="1848"/>
      <c r="AK1149" s="1848"/>
      <c r="AL1149" s="1848"/>
      <c r="AM1149" s="1848"/>
      <c r="AN1149" s="1848"/>
      <c r="AO1149" s="1848"/>
      <c r="AP1149" s="1848"/>
      <c r="AQ1149" s="1848"/>
      <c r="AR1149" s="1848"/>
      <c r="AS1149" s="1848"/>
      <c r="AT1149" s="1848"/>
      <c r="AU1149" s="1848"/>
      <c r="AV1149" s="1848"/>
      <c r="AW1149" s="1848"/>
      <c r="AX1149" s="1848"/>
      <c r="AY1149" s="1848"/>
      <c r="AZ1149" s="1848"/>
      <c r="BA1149" s="1848"/>
      <c r="BB1149" s="1848"/>
      <c r="BC1149" s="1848"/>
      <c r="BD1149" s="1848"/>
      <c r="BE1149" s="1848"/>
      <c r="BF1149" s="1848"/>
      <c r="BG1149" s="1848"/>
      <c r="BH1149" s="1848"/>
      <c r="BI1149" s="1848"/>
      <c r="BJ1149" s="1848"/>
      <c r="BK1149" s="1848"/>
      <c r="BL1149" s="1848"/>
      <c r="BM1149" s="1848"/>
      <c r="BN1149" s="1848"/>
      <c r="BO1149" s="1848"/>
      <c r="BP1149" s="1848"/>
      <c r="BQ1149" s="1848"/>
      <c r="BR1149" s="1848"/>
      <c r="BS1149" s="1848"/>
      <c r="BT1149" s="1848"/>
      <c r="BU1149" s="1848"/>
      <c r="BV1149" s="1848"/>
      <c r="BW1149" s="1848"/>
      <c r="BX1149" s="1848"/>
      <c r="BY1149" s="1848"/>
      <c r="BZ1149" s="1848"/>
      <c r="CA1149" s="1848"/>
      <c r="CB1149" s="1848"/>
      <c r="CC1149" s="1848"/>
      <c r="CD1149" s="1848"/>
      <c r="CE1149" s="1848"/>
      <c r="CF1149" s="1848"/>
      <c r="CG1149" s="1848"/>
      <c r="CH1149" s="1848"/>
      <c r="CJ1149" s="1848"/>
      <c r="CK1149" s="1848"/>
      <c r="CL1149" s="1848"/>
      <c r="CM1149" s="1848"/>
      <c r="CN1149" s="1848"/>
      <c r="CO1149" s="1848"/>
      <c r="CP1149" s="1848"/>
      <c r="CQ1149" s="1848"/>
    </row>
    <row r="1150" spans="4:95">
      <c r="D1150" s="1"/>
      <c r="E1150" s="1"/>
      <c r="F1150" s="1848"/>
      <c r="G1150" s="1848"/>
      <c r="H1150" s="1848"/>
      <c r="I1150" s="1848"/>
      <c r="J1150" s="1848"/>
      <c r="K1150" s="1848"/>
      <c r="L1150" s="1848"/>
      <c r="M1150" s="1848"/>
      <c r="N1150" s="1848"/>
      <c r="O1150" s="1848"/>
      <c r="P1150" s="1848"/>
      <c r="Q1150" s="1848"/>
      <c r="R1150" s="1848"/>
      <c r="S1150" s="1848"/>
      <c r="T1150" s="1848"/>
      <c r="U1150" s="1848"/>
      <c r="V1150" s="1848"/>
      <c r="W1150" s="1848"/>
      <c r="X1150" s="1848"/>
      <c r="Y1150" s="1848"/>
      <c r="Z1150" s="1848"/>
      <c r="AA1150" s="1848"/>
      <c r="AB1150" s="1848"/>
      <c r="AC1150" s="1848"/>
      <c r="AD1150" s="1848"/>
      <c r="AE1150" s="1848"/>
      <c r="AF1150" s="1848"/>
      <c r="AG1150" s="1848"/>
      <c r="AH1150" s="1848"/>
      <c r="AI1150" s="1848"/>
      <c r="AJ1150" s="1848"/>
      <c r="AK1150" s="1848"/>
      <c r="AL1150" s="1848"/>
      <c r="AM1150" s="1848"/>
      <c r="AN1150" s="1848"/>
      <c r="AO1150" s="1848"/>
      <c r="AP1150" s="1848"/>
      <c r="AQ1150" s="1848"/>
      <c r="AR1150" s="1848"/>
      <c r="AS1150" s="1848"/>
      <c r="AT1150" s="1848"/>
      <c r="AU1150" s="1848"/>
      <c r="AV1150" s="1848"/>
      <c r="AW1150" s="1848"/>
      <c r="AX1150" s="1848"/>
      <c r="AY1150" s="1848"/>
      <c r="AZ1150" s="1848"/>
      <c r="BA1150" s="1848"/>
      <c r="BB1150" s="1848"/>
      <c r="BC1150" s="1848"/>
      <c r="BD1150" s="1848"/>
      <c r="BE1150" s="1848"/>
      <c r="BF1150" s="1848"/>
      <c r="BG1150" s="1848"/>
      <c r="BH1150" s="1848"/>
      <c r="BI1150" s="1848"/>
      <c r="BJ1150" s="1848"/>
      <c r="BK1150" s="1848"/>
      <c r="BL1150" s="1848"/>
      <c r="BM1150" s="1848"/>
      <c r="BN1150" s="1848"/>
      <c r="BO1150" s="1848"/>
      <c r="BP1150" s="1848"/>
      <c r="BQ1150" s="1848"/>
      <c r="BR1150" s="1848"/>
      <c r="BS1150" s="1848"/>
      <c r="BT1150" s="1848"/>
      <c r="BU1150" s="1848"/>
      <c r="BV1150" s="1848"/>
      <c r="BW1150" s="1848"/>
      <c r="BX1150" s="1848"/>
      <c r="BY1150" s="1848"/>
      <c r="BZ1150" s="1848"/>
      <c r="CA1150" s="1848"/>
      <c r="CB1150" s="1848"/>
      <c r="CC1150" s="1848"/>
      <c r="CD1150" s="1848"/>
      <c r="CE1150" s="1848"/>
      <c r="CF1150" s="1848"/>
      <c r="CG1150" s="1848"/>
      <c r="CH1150" s="1848"/>
      <c r="CJ1150" s="1848"/>
      <c r="CK1150" s="1848"/>
      <c r="CL1150" s="1848"/>
      <c r="CM1150" s="1848"/>
      <c r="CN1150" s="1848"/>
      <c r="CO1150" s="1848"/>
      <c r="CP1150" s="1848"/>
      <c r="CQ1150" s="1848"/>
    </row>
    <row r="1151" spans="4:95">
      <c r="D1151" s="1"/>
      <c r="E1151" s="1"/>
      <c r="F1151" s="1848"/>
      <c r="G1151" s="1848"/>
      <c r="H1151" s="1848"/>
      <c r="I1151" s="1848"/>
      <c r="J1151" s="1848"/>
      <c r="K1151" s="1848"/>
      <c r="L1151" s="1848"/>
      <c r="M1151" s="1848"/>
      <c r="N1151" s="1848"/>
      <c r="O1151" s="1848"/>
      <c r="P1151" s="1848"/>
      <c r="Q1151" s="1848"/>
      <c r="R1151" s="1848"/>
      <c r="S1151" s="1848"/>
      <c r="T1151" s="1848"/>
      <c r="U1151" s="1848"/>
      <c r="V1151" s="1848"/>
      <c r="W1151" s="1848"/>
      <c r="X1151" s="1848"/>
      <c r="Y1151" s="1848"/>
      <c r="Z1151" s="1848"/>
      <c r="AA1151" s="1848"/>
      <c r="AB1151" s="1848"/>
      <c r="AC1151" s="1848"/>
      <c r="AD1151" s="1848"/>
      <c r="AE1151" s="1848"/>
      <c r="AF1151" s="1848"/>
      <c r="AG1151" s="1848"/>
      <c r="AH1151" s="1848"/>
      <c r="AI1151" s="1848"/>
      <c r="AJ1151" s="1848"/>
      <c r="AK1151" s="1848"/>
      <c r="AL1151" s="1848"/>
      <c r="AM1151" s="1848"/>
      <c r="AN1151" s="1848"/>
      <c r="AO1151" s="1848"/>
      <c r="AP1151" s="1848"/>
      <c r="AQ1151" s="1848"/>
      <c r="AR1151" s="1848"/>
      <c r="AS1151" s="1848"/>
      <c r="AT1151" s="1848"/>
      <c r="AU1151" s="1848"/>
      <c r="AV1151" s="1848"/>
      <c r="AW1151" s="1848"/>
      <c r="AX1151" s="1848"/>
      <c r="AY1151" s="1848"/>
      <c r="AZ1151" s="1848"/>
      <c r="BA1151" s="1848"/>
      <c r="BB1151" s="1848"/>
      <c r="BC1151" s="1848"/>
      <c r="BD1151" s="1848"/>
      <c r="BE1151" s="1848"/>
      <c r="BF1151" s="1848"/>
      <c r="BG1151" s="1848"/>
      <c r="BH1151" s="1848"/>
      <c r="BI1151" s="1848"/>
      <c r="BJ1151" s="1848"/>
      <c r="BK1151" s="1848"/>
      <c r="BL1151" s="1848"/>
      <c r="BM1151" s="1848"/>
      <c r="BN1151" s="1848"/>
      <c r="BO1151" s="1848"/>
      <c r="BP1151" s="1848"/>
      <c r="BQ1151" s="1848"/>
      <c r="BR1151" s="1848"/>
      <c r="BS1151" s="1848"/>
      <c r="BT1151" s="1848"/>
      <c r="BU1151" s="1848"/>
      <c r="BV1151" s="1848"/>
      <c r="BW1151" s="1848"/>
      <c r="BX1151" s="1848"/>
      <c r="BY1151" s="1848"/>
      <c r="BZ1151" s="1848"/>
      <c r="CA1151" s="1848"/>
      <c r="CB1151" s="1848"/>
      <c r="CC1151" s="1848"/>
      <c r="CD1151" s="1848"/>
      <c r="CE1151" s="1848"/>
      <c r="CF1151" s="1848"/>
      <c r="CG1151" s="1848"/>
      <c r="CH1151" s="1848"/>
      <c r="CJ1151" s="1848"/>
      <c r="CK1151" s="1848"/>
      <c r="CL1151" s="1848"/>
      <c r="CM1151" s="1848"/>
      <c r="CN1151" s="1848"/>
      <c r="CO1151" s="1848"/>
      <c r="CP1151" s="1848"/>
      <c r="CQ1151" s="1848"/>
    </row>
    <row r="1152" spans="4:95">
      <c r="D1152" s="1"/>
      <c r="E1152" s="1"/>
      <c r="F1152" s="1848"/>
      <c r="G1152" s="1848"/>
      <c r="H1152" s="1848"/>
      <c r="I1152" s="1848"/>
      <c r="J1152" s="1848"/>
      <c r="K1152" s="1848"/>
      <c r="L1152" s="1848"/>
      <c r="M1152" s="1848"/>
      <c r="N1152" s="1848"/>
      <c r="O1152" s="1848"/>
      <c r="P1152" s="1848"/>
      <c r="Q1152" s="1848"/>
      <c r="R1152" s="1848"/>
      <c r="S1152" s="1848"/>
      <c r="T1152" s="1848"/>
      <c r="U1152" s="1848"/>
      <c r="V1152" s="1848"/>
      <c r="W1152" s="1848"/>
      <c r="X1152" s="1848"/>
      <c r="Y1152" s="1848"/>
      <c r="Z1152" s="1848"/>
      <c r="AA1152" s="1848"/>
      <c r="AB1152" s="1848"/>
      <c r="AC1152" s="1848"/>
      <c r="AD1152" s="1848"/>
      <c r="AE1152" s="1848"/>
      <c r="AF1152" s="1848"/>
      <c r="AG1152" s="1848"/>
      <c r="AH1152" s="1848"/>
      <c r="AI1152" s="1848"/>
      <c r="AJ1152" s="1848"/>
      <c r="AK1152" s="1848"/>
      <c r="AL1152" s="1848"/>
      <c r="AM1152" s="1848"/>
      <c r="AN1152" s="1848"/>
      <c r="AO1152" s="1848"/>
      <c r="AP1152" s="1848"/>
      <c r="AQ1152" s="1848"/>
      <c r="AR1152" s="1848"/>
      <c r="AS1152" s="1848"/>
      <c r="AT1152" s="1848"/>
      <c r="AU1152" s="1848"/>
      <c r="AV1152" s="1848"/>
      <c r="AW1152" s="1848"/>
      <c r="AX1152" s="1848"/>
      <c r="AY1152" s="1848"/>
      <c r="AZ1152" s="1848"/>
      <c r="BA1152" s="1848"/>
      <c r="BB1152" s="1848"/>
      <c r="BC1152" s="1848"/>
      <c r="BD1152" s="1848"/>
      <c r="BE1152" s="1848"/>
      <c r="BF1152" s="1848"/>
      <c r="BG1152" s="1848"/>
      <c r="BH1152" s="1848"/>
      <c r="BI1152" s="1848"/>
      <c r="BJ1152" s="1848"/>
      <c r="BK1152" s="1848"/>
      <c r="BL1152" s="1848"/>
      <c r="BM1152" s="1848"/>
      <c r="BN1152" s="1848"/>
      <c r="BO1152" s="1848"/>
      <c r="BP1152" s="1848"/>
      <c r="BQ1152" s="1848"/>
      <c r="BR1152" s="1848"/>
      <c r="BS1152" s="1848"/>
      <c r="BT1152" s="1848"/>
      <c r="BU1152" s="1848"/>
      <c r="BV1152" s="1848"/>
      <c r="BW1152" s="1848"/>
      <c r="BX1152" s="1848"/>
      <c r="BY1152" s="1848"/>
      <c r="BZ1152" s="1848"/>
      <c r="CA1152" s="1848"/>
      <c r="CB1152" s="1848"/>
      <c r="CC1152" s="1848"/>
      <c r="CD1152" s="1848"/>
      <c r="CE1152" s="1848"/>
      <c r="CF1152" s="1848"/>
      <c r="CG1152" s="1848"/>
      <c r="CH1152" s="1848"/>
      <c r="CJ1152" s="1848"/>
      <c r="CK1152" s="1848"/>
      <c r="CL1152" s="1848"/>
      <c r="CM1152" s="1848"/>
      <c r="CN1152" s="1848"/>
      <c r="CO1152" s="1848"/>
      <c r="CP1152" s="1848"/>
      <c r="CQ1152" s="1848"/>
    </row>
    <row r="1153" spans="4:95">
      <c r="D1153" s="1"/>
      <c r="E1153" s="1"/>
      <c r="F1153" s="1848"/>
      <c r="G1153" s="1848"/>
      <c r="H1153" s="1848"/>
      <c r="I1153" s="1848"/>
      <c r="J1153" s="1848"/>
      <c r="K1153" s="1848"/>
      <c r="L1153" s="1848"/>
      <c r="M1153" s="1848"/>
      <c r="N1153" s="1848"/>
      <c r="O1153" s="1848"/>
      <c r="P1153" s="1848"/>
      <c r="Q1153" s="1848"/>
      <c r="R1153" s="1848"/>
      <c r="S1153" s="1848"/>
      <c r="T1153" s="1848"/>
      <c r="U1153" s="1848"/>
      <c r="V1153" s="1848"/>
      <c r="W1153" s="1848"/>
      <c r="X1153" s="1848"/>
      <c r="Y1153" s="1848"/>
      <c r="Z1153" s="1848"/>
      <c r="AA1153" s="1848"/>
      <c r="AB1153" s="1848"/>
      <c r="AC1153" s="1848"/>
      <c r="AD1153" s="1848"/>
      <c r="AE1153" s="1848"/>
      <c r="AF1153" s="1848"/>
      <c r="AG1153" s="1848"/>
      <c r="AH1153" s="1848"/>
      <c r="AI1153" s="1848"/>
      <c r="AJ1153" s="1848"/>
      <c r="AK1153" s="1848"/>
      <c r="AL1153" s="1848"/>
      <c r="AM1153" s="1848"/>
      <c r="AN1153" s="1848"/>
      <c r="AO1153" s="1848"/>
      <c r="AP1153" s="1848"/>
      <c r="AQ1153" s="1848"/>
      <c r="AR1153" s="1848"/>
      <c r="AS1153" s="1848"/>
      <c r="AT1153" s="1848"/>
      <c r="AU1153" s="1848"/>
      <c r="AV1153" s="1848"/>
      <c r="AW1153" s="1848"/>
      <c r="AX1153" s="1848"/>
      <c r="AY1153" s="1848"/>
      <c r="AZ1153" s="1848"/>
      <c r="BA1153" s="1848"/>
      <c r="BB1153" s="1848"/>
      <c r="BC1153" s="1848"/>
      <c r="BD1153" s="1848"/>
      <c r="BE1153" s="1848"/>
      <c r="BF1153" s="1848"/>
      <c r="BG1153" s="1848"/>
      <c r="BH1153" s="1848"/>
      <c r="BI1153" s="1848"/>
      <c r="BJ1153" s="1848"/>
      <c r="BK1153" s="1848"/>
      <c r="BL1153" s="1848"/>
      <c r="BM1153" s="1848"/>
      <c r="BN1153" s="1848"/>
      <c r="BO1153" s="1848"/>
      <c r="BP1153" s="1848"/>
      <c r="BQ1153" s="1848"/>
      <c r="BR1153" s="1848"/>
      <c r="BS1153" s="1848"/>
      <c r="BT1153" s="1848"/>
      <c r="BU1153" s="1848"/>
      <c r="BV1153" s="1848"/>
      <c r="BW1153" s="1848"/>
      <c r="BX1153" s="1848"/>
      <c r="BY1153" s="1848"/>
      <c r="BZ1153" s="1848"/>
      <c r="CA1153" s="1848"/>
      <c r="CB1153" s="1848"/>
      <c r="CC1153" s="1848"/>
      <c r="CD1153" s="1848"/>
      <c r="CE1153" s="1848"/>
      <c r="CF1153" s="1848"/>
      <c r="CG1153" s="1848"/>
      <c r="CH1153" s="1848"/>
      <c r="CJ1153" s="1848"/>
      <c r="CK1153" s="1848"/>
      <c r="CL1153" s="1848"/>
      <c r="CM1153" s="1848"/>
      <c r="CN1153" s="1848"/>
      <c r="CO1153" s="1848"/>
      <c r="CP1153" s="1848"/>
      <c r="CQ1153" s="1848"/>
    </row>
    <row r="1154" spans="4:95">
      <c r="D1154" s="1"/>
      <c r="E1154" s="1"/>
      <c r="F1154" s="1848"/>
      <c r="G1154" s="1848"/>
      <c r="H1154" s="1848"/>
      <c r="I1154" s="1848"/>
      <c r="J1154" s="1848"/>
      <c r="K1154" s="1848"/>
      <c r="L1154" s="1848"/>
      <c r="M1154" s="1848"/>
      <c r="N1154" s="1848"/>
      <c r="O1154" s="1848"/>
      <c r="P1154" s="1848"/>
      <c r="Q1154" s="1848"/>
      <c r="R1154" s="1848"/>
      <c r="S1154" s="1848"/>
      <c r="T1154" s="1848"/>
      <c r="U1154" s="1848"/>
      <c r="V1154" s="1848"/>
      <c r="W1154" s="1848"/>
      <c r="X1154" s="1848"/>
      <c r="Y1154" s="1848"/>
      <c r="Z1154" s="1848"/>
      <c r="AA1154" s="1848"/>
      <c r="AB1154" s="1848"/>
      <c r="AC1154" s="1848"/>
      <c r="AD1154" s="1848"/>
      <c r="AE1154" s="1848"/>
      <c r="AF1154" s="1848"/>
      <c r="AG1154" s="1848"/>
      <c r="AH1154" s="1848"/>
      <c r="AI1154" s="1848"/>
      <c r="AJ1154" s="1848"/>
      <c r="AK1154" s="1848"/>
      <c r="AL1154" s="1848"/>
      <c r="AM1154" s="1848"/>
      <c r="AN1154" s="1848"/>
      <c r="AO1154" s="1848"/>
      <c r="AP1154" s="1848"/>
      <c r="AQ1154" s="1848"/>
      <c r="AR1154" s="1848"/>
      <c r="AS1154" s="1848"/>
      <c r="AT1154" s="1848"/>
      <c r="AU1154" s="1848"/>
      <c r="AV1154" s="1848"/>
      <c r="AW1154" s="1848"/>
      <c r="AX1154" s="1848"/>
      <c r="AY1154" s="1848"/>
      <c r="AZ1154" s="1848"/>
      <c r="BA1154" s="1848"/>
      <c r="BB1154" s="1848"/>
      <c r="BC1154" s="1848"/>
      <c r="BD1154" s="1848"/>
      <c r="BE1154" s="1848"/>
      <c r="BF1154" s="1848"/>
      <c r="BG1154" s="1848"/>
      <c r="BH1154" s="1848"/>
      <c r="BI1154" s="1848"/>
      <c r="BJ1154" s="1848"/>
      <c r="BK1154" s="1848"/>
      <c r="BL1154" s="1848"/>
      <c r="BM1154" s="1848"/>
      <c r="BN1154" s="1848"/>
      <c r="BO1154" s="1848"/>
      <c r="BP1154" s="1848"/>
      <c r="BQ1154" s="1848"/>
      <c r="BR1154" s="1848"/>
      <c r="BS1154" s="1848"/>
      <c r="BT1154" s="1848"/>
      <c r="BU1154" s="1848"/>
      <c r="BV1154" s="1848"/>
      <c r="BW1154" s="1848"/>
      <c r="BX1154" s="1848"/>
      <c r="BY1154" s="1848"/>
      <c r="BZ1154" s="1848"/>
      <c r="CA1154" s="1848"/>
      <c r="CB1154" s="1848"/>
      <c r="CC1154" s="1848"/>
      <c r="CD1154" s="1848"/>
      <c r="CE1154" s="1848"/>
      <c r="CF1154" s="1848"/>
      <c r="CG1154" s="1848"/>
      <c r="CH1154" s="1848"/>
      <c r="CJ1154" s="1848"/>
      <c r="CK1154" s="1848"/>
      <c r="CL1154" s="1848"/>
      <c r="CM1154" s="1848"/>
      <c r="CN1154" s="1848"/>
      <c r="CO1154" s="1848"/>
      <c r="CP1154" s="1848"/>
      <c r="CQ1154" s="1848"/>
    </row>
    <row r="1155" spans="4:95">
      <c r="D1155" s="1848"/>
      <c r="E1155" s="1"/>
      <c r="F1155" s="1848"/>
      <c r="G1155" s="1848"/>
      <c r="H1155" s="1848"/>
      <c r="I1155" s="1848"/>
      <c r="J1155" s="1848"/>
      <c r="K1155" s="1848"/>
      <c r="L1155" s="1848"/>
      <c r="M1155" s="1848"/>
      <c r="N1155" s="1848"/>
      <c r="O1155" s="1848"/>
      <c r="P1155" s="1848"/>
      <c r="Q1155" s="1848"/>
      <c r="R1155" s="1848"/>
      <c r="S1155" s="1848"/>
      <c r="T1155" s="1848"/>
      <c r="U1155" s="1848"/>
      <c r="V1155" s="1848"/>
      <c r="W1155" s="1848"/>
      <c r="X1155" s="1848"/>
      <c r="Y1155" s="1848"/>
      <c r="Z1155" s="1848"/>
      <c r="AA1155" s="1848"/>
      <c r="AB1155" s="1848"/>
      <c r="AC1155" s="1848"/>
      <c r="AD1155" s="1848"/>
      <c r="AE1155" s="1848"/>
      <c r="AF1155" s="1848"/>
      <c r="AG1155" s="1848"/>
      <c r="AH1155" s="1848"/>
      <c r="AI1155" s="1848"/>
      <c r="AJ1155" s="1848"/>
      <c r="AK1155" s="1848"/>
      <c r="AL1155" s="1848"/>
      <c r="AM1155" s="1848"/>
      <c r="AN1155" s="1848"/>
      <c r="AO1155" s="1848"/>
      <c r="AP1155" s="1848"/>
      <c r="AQ1155" s="1848"/>
      <c r="AR1155" s="1848"/>
      <c r="AS1155" s="1848"/>
      <c r="AT1155" s="1848"/>
      <c r="AU1155" s="1848"/>
      <c r="AV1155" s="1848"/>
      <c r="AW1155" s="1848"/>
      <c r="AX1155" s="1848"/>
      <c r="AY1155" s="1848"/>
      <c r="AZ1155" s="1848"/>
      <c r="BA1155" s="1848"/>
      <c r="BB1155" s="1848"/>
      <c r="BC1155" s="1848"/>
      <c r="BD1155" s="1848"/>
      <c r="BE1155" s="1848"/>
      <c r="BF1155" s="1848"/>
      <c r="BG1155" s="1848"/>
      <c r="BH1155" s="1848"/>
      <c r="BI1155" s="1848"/>
      <c r="BJ1155" s="1848"/>
      <c r="BK1155" s="1848"/>
      <c r="BL1155" s="1848"/>
      <c r="BM1155" s="1848"/>
      <c r="BN1155" s="1848"/>
      <c r="BO1155" s="1848"/>
      <c r="BP1155" s="1848"/>
      <c r="BQ1155" s="1848"/>
      <c r="BR1155" s="1848"/>
      <c r="BS1155" s="1848"/>
      <c r="BT1155" s="1848"/>
      <c r="BU1155" s="1848"/>
      <c r="BV1155" s="1848"/>
      <c r="BW1155" s="1848"/>
      <c r="BX1155" s="1848"/>
      <c r="BY1155" s="1848"/>
      <c r="BZ1155" s="1848"/>
      <c r="CA1155" s="1848"/>
      <c r="CB1155" s="1848"/>
      <c r="CC1155" s="1848"/>
      <c r="CD1155" s="1848"/>
      <c r="CE1155" s="1848"/>
      <c r="CF1155" s="1848"/>
      <c r="CG1155" s="1848"/>
      <c r="CH1155" s="1848"/>
      <c r="CJ1155" s="1848"/>
      <c r="CK1155" s="1848"/>
      <c r="CL1155" s="1848"/>
      <c r="CM1155" s="1848"/>
      <c r="CN1155" s="1848"/>
      <c r="CO1155" s="1848"/>
      <c r="CP1155" s="1848"/>
      <c r="CQ1155" s="1848"/>
    </row>
    <row r="1156" spans="4:95">
      <c r="D1156" s="1848"/>
      <c r="E1156" s="1"/>
      <c r="F1156" s="1848"/>
      <c r="G1156" s="1848"/>
      <c r="H1156" s="1848"/>
      <c r="I1156" s="1848"/>
      <c r="J1156" s="1848"/>
      <c r="K1156" s="1848"/>
      <c r="L1156" s="1848"/>
      <c r="M1156" s="1848"/>
      <c r="N1156" s="1848"/>
      <c r="O1156" s="1848"/>
      <c r="P1156" s="1848"/>
      <c r="Q1156" s="1848"/>
      <c r="R1156" s="1848"/>
      <c r="S1156" s="1848"/>
      <c r="T1156" s="1848"/>
      <c r="U1156" s="1848"/>
      <c r="V1156" s="1848"/>
      <c r="W1156" s="1848"/>
      <c r="X1156" s="1848"/>
      <c r="Y1156" s="1848"/>
      <c r="Z1156" s="1848"/>
      <c r="AA1156" s="1848"/>
      <c r="AB1156" s="1848"/>
      <c r="AC1156" s="1848"/>
      <c r="AD1156" s="1848"/>
      <c r="AE1156" s="1848"/>
      <c r="AF1156" s="1848"/>
      <c r="AG1156" s="1848"/>
      <c r="AH1156" s="1848"/>
      <c r="AI1156" s="1848"/>
      <c r="AJ1156" s="1848"/>
      <c r="AK1156" s="1848"/>
      <c r="AL1156" s="1848"/>
      <c r="AM1156" s="1848"/>
      <c r="AN1156" s="1848"/>
      <c r="AO1156" s="1848"/>
      <c r="AP1156" s="1848"/>
      <c r="AQ1156" s="1848"/>
      <c r="AR1156" s="1848"/>
      <c r="AS1156" s="1848"/>
      <c r="AT1156" s="1848"/>
      <c r="AU1156" s="1848"/>
      <c r="AV1156" s="1848"/>
      <c r="AW1156" s="1848"/>
      <c r="AX1156" s="1848"/>
      <c r="AY1156" s="1848"/>
      <c r="AZ1156" s="1848"/>
      <c r="BA1156" s="1848"/>
      <c r="BB1156" s="1848"/>
      <c r="BC1156" s="1848"/>
      <c r="BD1156" s="1848"/>
      <c r="BE1156" s="1848"/>
      <c r="BF1156" s="1848"/>
      <c r="BG1156" s="1848"/>
      <c r="BH1156" s="1848"/>
      <c r="BI1156" s="1848"/>
      <c r="BJ1156" s="1848"/>
      <c r="BK1156" s="1848"/>
      <c r="BL1156" s="1848"/>
      <c r="BM1156" s="1848"/>
      <c r="BN1156" s="1848"/>
      <c r="BO1156" s="1848"/>
      <c r="BP1156" s="1848"/>
      <c r="BQ1156" s="1848"/>
      <c r="BR1156" s="1848"/>
      <c r="BS1156" s="1848"/>
      <c r="BT1156" s="1848"/>
      <c r="BU1156" s="1848"/>
      <c r="BV1156" s="1848"/>
      <c r="BW1156" s="1848"/>
      <c r="BX1156" s="1848"/>
      <c r="BY1156" s="1848"/>
      <c r="BZ1156" s="1848"/>
      <c r="CA1156" s="1848"/>
      <c r="CB1156" s="1848"/>
      <c r="CC1156" s="1848"/>
      <c r="CD1156" s="1848"/>
      <c r="CE1156" s="1848"/>
      <c r="CF1156" s="1848"/>
      <c r="CG1156" s="1848"/>
      <c r="CH1156" s="1848"/>
      <c r="CJ1156" s="1848"/>
      <c r="CK1156" s="1848"/>
      <c r="CL1156" s="1848"/>
      <c r="CM1156" s="1848"/>
      <c r="CN1156" s="1848"/>
      <c r="CO1156" s="1848"/>
      <c r="CP1156" s="1848"/>
      <c r="CQ1156" s="1848"/>
    </row>
    <row r="1157" spans="4:95">
      <c r="D1157" s="1848"/>
      <c r="E1157" s="1"/>
      <c r="F1157" s="1848"/>
      <c r="G1157" s="1848"/>
      <c r="H1157" s="1848"/>
      <c r="I1157" s="1848"/>
      <c r="J1157" s="1848"/>
      <c r="K1157" s="1848"/>
      <c r="L1157" s="1848"/>
      <c r="M1157" s="1848"/>
      <c r="N1157" s="1848"/>
      <c r="O1157" s="1848"/>
      <c r="P1157" s="1848"/>
      <c r="Q1157" s="1848"/>
      <c r="R1157" s="1848"/>
      <c r="S1157" s="1848"/>
      <c r="T1157" s="1848"/>
      <c r="U1157" s="1848"/>
      <c r="V1157" s="1848"/>
      <c r="W1157" s="1848"/>
      <c r="X1157" s="1848"/>
      <c r="Y1157" s="1848"/>
      <c r="Z1157" s="1848"/>
      <c r="AA1157" s="1848"/>
      <c r="AB1157" s="1848"/>
      <c r="AC1157" s="1848"/>
      <c r="AD1157" s="1848"/>
      <c r="AE1157" s="1848"/>
      <c r="AF1157" s="1848"/>
      <c r="AG1157" s="1848"/>
      <c r="AH1157" s="1848"/>
      <c r="AI1157" s="1848"/>
      <c r="AJ1157" s="1848"/>
      <c r="AK1157" s="1848"/>
      <c r="AL1157" s="1848"/>
      <c r="AM1157" s="1848"/>
      <c r="AN1157" s="1848"/>
      <c r="AO1157" s="1848"/>
      <c r="AP1157" s="1848"/>
      <c r="AQ1157" s="1848"/>
      <c r="AR1157" s="1848"/>
      <c r="AS1157" s="1848"/>
      <c r="AT1157" s="1848"/>
      <c r="AU1157" s="1848"/>
      <c r="AV1157" s="1848"/>
      <c r="AW1157" s="1848"/>
      <c r="AX1157" s="1848"/>
      <c r="AY1157" s="1848"/>
      <c r="AZ1157" s="1848"/>
      <c r="BA1157" s="1848"/>
      <c r="BB1157" s="1848"/>
      <c r="BC1157" s="1848"/>
      <c r="BD1157" s="1848"/>
      <c r="BE1157" s="1848"/>
      <c r="BF1157" s="1848"/>
      <c r="BG1157" s="1848"/>
      <c r="BH1157" s="1848"/>
      <c r="BI1157" s="1848"/>
      <c r="BJ1157" s="1848"/>
      <c r="BK1157" s="1848"/>
      <c r="BL1157" s="1848"/>
      <c r="BM1157" s="1848"/>
      <c r="BN1157" s="1848"/>
      <c r="BO1157" s="1848"/>
      <c r="BP1157" s="1848"/>
      <c r="BQ1157" s="1848"/>
      <c r="BR1157" s="1848"/>
      <c r="BS1157" s="1848"/>
      <c r="BT1157" s="1848"/>
      <c r="BU1157" s="1848"/>
      <c r="BV1157" s="1848"/>
      <c r="BW1157" s="1848"/>
      <c r="BX1157" s="1848"/>
      <c r="BY1157" s="1848"/>
      <c r="BZ1157" s="1848"/>
      <c r="CA1157" s="1848"/>
      <c r="CB1157" s="1848"/>
      <c r="CC1157" s="1848"/>
      <c r="CD1157" s="1848"/>
      <c r="CE1157" s="1848"/>
      <c r="CF1157" s="1848"/>
      <c r="CG1157" s="1848"/>
      <c r="CH1157" s="1848"/>
      <c r="CJ1157" s="1848"/>
      <c r="CK1157" s="1848"/>
      <c r="CL1157" s="1848"/>
      <c r="CM1157" s="1848"/>
      <c r="CN1157" s="1848"/>
      <c r="CO1157" s="1848"/>
      <c r="CP1157" s="1848"/>
      <c r="CQ1157" s="1848"/>
    </row>
    <row r="1158" spans="4:95">
      <c r="D1158" s="1848"/>
      <c r="E1158" s="1"/>
      <c r="F1158" s="1848"/>
      <c r="G1158" s="1848"/>
      <c r="H1158" s="1848"/>
      <c r="I1158" s="1848"/>
      <c r="J1158" s="1848"/>
      <c r="K1158" s="1848"/>
      <c r="L1158" s="1848"/>
      <c r="M1158" s="1848"/>
      <c r="N1158" s="1848"/>
      <c r="O1158" s="1848"/>
      <c r="P1158" s="1848"/>
      <c r="Q1158" s="1848"/>
      <c r="R1158" s="1848"/>
      <c r="S1158" s="1848"/>
      <c r="T1158" s="1848"/>
      <c r="U1158" s="1848"/>
      <c r="V1158" s="1848"/>
      <c r="W1158" s="1848"/>
      <c r="X1158" s="1848"/>
      <c r="Y1158" s="1848"/>
      <c r="Z1158" s="1848"/>
      <c r="AA1158" s="1848"/>
      <c r="AB1158" s="1848"/>
      <c r="AC1158" s="1848"/>
      <c r="AD1158" s="1848"/>
      <c r="AE1158" s="1848"/>
      <c r="AF1158" s="1848"/>
      <c r="AG1158" s="1848"/>
      <c r="AH1158" s="1848"/>
      <c r="AI1158" s="1848"/>
      <c r="AJ1158" s="1848"/>
      <c r="AK1158" s="1848"/>
      <c r="AL1158" s="1848"/>
      <c r="AM1158" s="1848"/>
      <c r="AN1158" s="1848"/>
      <c r="AO1158" s="1848"/>
      <c r="AP1158" s="1848"/>
      <c r="AQ1158" s="1848"/>
      <c r="AR1158" s="1848"/>
      <c r="AS1158" s="1848"/>
      <c r="AT1158" s="1848"/>
      <c r="AU1158" s="1848"/>
      <c r="AV1158" s="1848"/>
      <c r="AW1158" s="1848"/>
      <c r="AX1158" s="1848"/>
      <c r="AY1158" s="1848"/>
      <c r="AZ1158" s="1848"/>
      <c r="BA1158" s="1848"/>
      <c r="BB1158" s="1848"/>
      <c r="BC1158" s="1848"/>
      <c r="BD1158" s="1848"/>
      <c r="BE1158" s="1848"/>
      <c r="BF1158" s="1848"/>
      <c r="BG1158" s="1848"/>
      <c r="BH1158" s="1848"/>
      <c r="BI1158" s="1848"/>
      <c r="BJ1158" s="1848"/>
      <c r="BK1158" s="1848"/>
      <c r="BL1158" s="1848"/>
      <c r="BM1158" s="1848"/>
      <c r="BN1158" s="1848"/>
      <c r="BO1158" s="1848"/>
      <c r="BP1158" s="1848"/>
      <c r="BQ1158" s="1848"/>
      <c r="BR1158" s="1848"/>
      <c r="BS1158" s="1848"/>
      <c r="BT1158" s="1848"/>
      <c r="BU1158" s="1848"/>
      <c r="BV1158" s="1848"/>
      <c r="BW1158" s="1848"/>
      <c r="BX1158" s="1848"/>
      <c r="BY1158" s="1848"/>
      <c r="BZ1158" s="1848"/>
      <c r="CA1158" s="1848"/>
      <c r="CB1158" s="1848"/>
      <c r="CC1158" s="1848"/>
      <c r="CD1158" s="1848"/>
      <c r="CE1158" s="1848"/>
      <c r="CF1158" s="1848"/>
      <c r="CG1158" s="1848"/>
      <c r="CH1158" s="1848"/>
      <c r="CJ1158" s="1848"/>
      <c r="CK1158" s="1848"/>
      <c r="CL1158" s="1848"/>
      <c r="CM1158" s="1848"/>
      <c r="CN1158" s="1848"/>
      <c r="CO1158" s="1848"/>
      <c r="CP1158" s="1848"/>
      <c r="CQ1158" s="1848"/>
    </row>
    <row r="1159" spans="4:95">
      <c r="D1159" s="1848"/>
      <c r="E1159" s="1"/>
      <c r="F1159" s="1848"/>
      <c r="G1159" s="1848"/>
      <c r="H1159" s="1848"/>
      <c r="I1159" s="1848"/>
      <c r="J1159" s="1848"/>
      <c r="K1159" s="1848"/>
      <c r="L1159" s="1848"/>
      <c r="M1159" s="1848"/>
      <c r="N1159" s="1848"/>
      <c r="O1159" s="1848"/>
      <c r="P1159" s="1848"/>
      <c r="Q1159" s="1848"/>
      <c r="R1159" s="1848"/>
      <c r="S1159" s="1848"/>
      <c r="T1159" s="1848"/>
      <c r="U1159" s="1848"/>
      <c r="V1159" s="1848"/>
      <c r="W1159" s="1848"/>
      <c r="X1159" s="1848"/>
      <c r="Y1159" s="1848"/>
      <c r="Z1159" s="1848"/>
      <c r="AA1159" s="1848"/>
      <c r="AB1159" s="1848"/>
      <c r="AC1159" s="1848"/>
      <c r="AD1159" s="1848"/>
      <c r="AE1159" s="1848"/>
      <c r="AF1159" s="1848"/>
      <c r="AG1159" s="1848"/>
      <c r="AH1159" s="1848"/>
      <c r="AI1159" s="1848"/>
      <c r="AJ1159" s="1848"/>
      <c r="AK1159" s="1848"/>
      <c r="AL1159" s="1848"/>
      <c r="AM1159" s="1848"/>
      <c r="AN1159" s="1848"/>
      <c r="AO1159" s="1848"/>
      <c r="AP1159" s="1848"/>
      <c r="AQ1159" s="1848"/>
      <c r="AR1159" s="1848"/>
      <c r="AS1159" s="1848"/>
      <c r="AT1159" s="1848"/>
      <c r="AU1159" s="1848"/>
      <c r="AV1159" s="1848"/>
      <c r="AW1159" s="1848"/>
      <c r="AX1159" s="1848"/>
      <c r="AY1159" s="1848"/>
      <c r="AZ1159" s="1848"/>
      <c r="BA1159" s="1848"/>
      <c r="BB1159" s="1848"/>
      <c r="BC1159" s="1848"/>
      <c r="BD1159" s="1848"/>
      <c r="BE1159" s="1848"/>
      <c r="BF1159" s="1848"/>
      <c r="BG1159" s="1848"/>
      <c r="BH1159" s="1848"/>
      <c r="BI1159" s="1848"/>
      <c r="BJ1159" s="1848"/>
      <c r="BK1159" s="1848"/>
      <c r="BL1159" s="1848"/>
      <c r="BM1159" s="1848"/>
      <c r="BN1159" s="1848"/>
      <c r="BO1159" s="1848"/>
      <c r="BP1159" s="1848"/>
      <c r="BQ1159" s="1848"/>
      <c r="BR1159" s="1848"/>
      <c r="BS1159" s="1848"/>
      <c r="BT1159" s="1848"/>
      <c r="BU1159" s="1848"/>
      <c r="BV1159" s="1848"/>
      <c r="BW1159" s="1848"/>
      <c r="BX1159" s="1848"/>
      <c r="BY1159" s="1848"/>
      <c r="BZ1159" s="1848"/>
      <c r="CA1159" s="1848"/>
      <c r="CB1159" s="1848"/>
      <c r="CC1159" s="1848"/>
      <c r="CD1159" s="1848"/>
      <c r="CE1159" s="1848"/>
      <c r="CF1159" s="1848"/>
      <c r="CG1159" s="1848"/>
      <c r="CH1159" s="1848"/>
      <c r="CJ1159" s="1848"/>
      <c r="CK1159" s="1848"/>
      <c r="CL1159" s="1848"/>
      <c r="CM1159" s="1848"/>
      <c r="CN1159" s="1848"/>
      <c r="CO1159" s="1848"/>
      <c r="CP1159" s="1848"/>
      <c r="CQ1159" s="1848"/>
    </row>
    <row r="1160" spans="4:95">
      <c r="D1160" s="1848"/>
      <c r="E1160" s="1"/>
      <c r="F1160" s="1848"/>
      <c r="G1160" s="1848"/>
      <c r="H1160" s="1848"/>
      <c r="I1160" s="1848"/>
      <c r="J1160" s="1848"/>
      <c r="K1160" s="1848"/>
      <c r="L1160" s="1848"/>
      <c r="M1160" s="1848"/>
      <c r="N1160" s="1848"/>
      <c r="O1160" s="1848"/>
      <c r="P1160" s="1848"/>
      <c r="Q1160" s="1848"/>
      <c r="R1160" s="1848"/>
      <c r="S1160" s="1848"/>
      <c r="T1160" s="1848"/>
      <c r="U1160" s="1848"/>
      <c r="V1160" s="1848"/>
      <c r="W1160" s="1848"/>
      <c r="X1160" s="1848"/>
      <c r="Y1160" s="1848"/>
      <c r="Z1160" s="1848"/>
      <c r="AA1160" s="1848"/>
      <c r="AB1160" s="1848"/>
      <c r="AC1160" s="1848"/>
      <c r="AD1160" s="1848"/>
      <c r="AE1160" s="1848"/>
      <c r="AF1160" s="1848"/>
      <c r="AG1160" s="1848"/>
      <c r="AH1160" s="1848"/>
      <c r="AI1160" s="1848"/>
      <c r="AJ1160" s="1848"/>
      <c r="AK1160" s="1848"/>
      <c r="AL1160" s="1848"/>
      <c r="AM1160" s="1848"/>
      <c r="AN1160" s="1848"/>
      <c r="AO1160" s="1848"/>
      <c r="AP1160" s="1848"/>
      <c r="AQ1160" s="1848"/>
      <c r="AR1160" s="1848"/>
      <c r="AS1160" s="1848"/>
      <c r="AT1160" s="1848"/>
      <c r="AU1160" s="1848"/>
      <c r="AV1160" s="1848"/>
      <c r="AW1160" s="1848"/>
      <c r="AX1160" s="1848"/>
      <c r="AY1160" s="1848"/>
      <c r="AZ1160" s="1848"/>
      <c r="BA1160" s="1848"/>
      <c r="BB1160" s="1848"/>
      <c r="BC1160" s="1848"/>
      <c r="BD1160" s="1848"/>
      <c r="BE1160" s="1848"/>
      <c r="BF1160" s="1848"/>
      <c r="BG1160" s="1848"/>
      <c r="BH1160" s="1848"/>
      <c r="BI1160" s="1848"/>
      <c r="BJ1160" s="1848"/>
      <c r="BK1160" s="1848"/>
      <c r="BL1160" s="1848"/>
      <c r="BM1160" s="1848"/>
      <c r="BN1160" s="1848"/>
      <c r="BO1160" s="1848"/>
      <c r="BP1160" s="1848"/>
      <c r="BQ1160" s="1848"/>
      <c r="BR1160" s="1848"/>
      <c r="BS1160" s="1848"/>
      <c r="BT1160" s="1848"/>
      <c r="BU1160" s="1848"/>
      <c r="BV1160" s="1848"/>
      <c r="BW1160" s="1848"/>
      <c r="BX1160" s="1848"/>
      <c r="BY1160" s="1848"/>
      <c r="BZ1160" s="1848"/>
      <c r="CA1160" s="1848"/>
      <c r="CB1160" s="1848"/>
      <c r="CC1160" s="1848"/>
      <c r="CD1160" s="1848"/>
      <c r="CE1160" s="1848"/>
      <c r="CF1160" s="1848"/>
      <c r="CG1160" s="1848"/>
      <c r="CH1160" s="1848"/>
      <c r="CJ1160" s="1848"/>
      <c r="CK1160" s="1848"/>
      <c r="CL1160" s="1848"/>
      <c r="CM1160" s="1848"/>
      <c r="CN1160" s="1848"/>
      <c r="CO1160" s="1848"/>
      <c r="CP1160" s="1848"/>
      <c r="CQ1160" s="1848"/>
    </row>
    <row r="1161" spans="4:95">
      <c r="D1161" s="1848"/>
      <c r="E1161" s="1"/>
      <c r="F1161" s="1848"/>
      <c r="G1161" s="1848"/>
      <c r="H1161" s="1848"/>
      <c r="I1161" s="1848"/>
      <c r="J1161" s="1848"/>
      <c r="K1161" s="1848"/>
      <c r="L1161" s="1848"/>
      <c r="M1161" s="1848"/>
      <c r="N1161" s="1848"/>
      <c r="O1161" s="1848"/>
      <c r="P1161" s="1848"/>
      <c r="Q1161" s="1848"/>
      <c r="R1161" s="1848"/>
      <c r="S1161" s="1848"/>
      <c r="T1161" s="1848"/>
      <c r="U1161" s="1848"/>
      <c r="V1161" s="1848"/>
      <c r="W1161" s="1848"/>
      <c r="X1161" s="1848"/>
      <c r="Y1161" s="1848"/>
      <c r="Z1161" s="1848"/>
      <c r="AA1161" s="1848"/>
      <c r="AB1161" s="1848"/>
      <c r="AC1161" s="1848"/>
      <c r="AD1161" s="1848"/>
      <c r="AE1161" s="1848"/>
      <c r="AF1161" s="1848"/>
      <c r="AG1161" s="1848"/>
      <c r="AH1161" s="1848"/>
      <c r="AI1161" s="1848"/>
      <c r="AJ1161" s="1848"/>
      <c r="AK1161" s="1848"/>
      <c r="AL1161" s="1848"/>
      <c r="AM1161" s="1848"/>
      <c r="AN1161" s="1848"/>
      <c r="AO1161" s="1848"/>
      <c r="AP1161" s="1848"/>
      <c r="AQ1161" s="1848"/>
      <c r="AR1161" s="1848"/>
      <c r="AS1161" s="1848"/>
      <c r="AT1161" s="1848"/>
      <c r="AU1161" s="1848"/>
      <c r="AV1161" s="1848"/>
      <c r="AW1161" s="1848"/>
      <c r="AX1161" s="1848"/>
      <c r="AY1161" s="1848"/>
      <c r="AZ1161" s="1848"/>
      <c r="BA1161" s="1848"/>
      <c r="BB1161" s="1848"/>
      <c r="BC1161" s="1848"/>
      <c r="BD1161" s="1848"/>
      <c r="BE1161" s="1848"/>
      <c r="BF1161" s="1848"/>
      <c r="BG1161" s="1848"/>
      <c r="BH1161" s="1848"/>
      <c r="BI1161" s="1848"/>
      <c r="BJ1161" s="1848"/>
      <c r="BK1161" s="1848"/>
      <c r="BL1161" s="1848"/>
      <c r="BM1161" s="1848"/>
      <c r="BN1161" s="1848"/>
      <c r="BO1161" s="1848"/>
      <c r="BP1161" s="1848"/>
      <c r="BQ1161" s="1848"/>
      <c r="BR1161" s="1848"/>
      <c r="BS1161" s="1848"/>
      <c r="BT1161" s="1848"/>
      <c r="BU1161" s="1848"/>
      <c r="BV1161" s="1848"/>
      <c r="BW1161" s="1848"/>
      <c r="BX1161" s="1848"/>
      <c r="BY1161" s="1848"/>
      <c r="BZ1161" s="1848"/>
      <c r="CA1161" s="1848"/>
      <c r="CB1161" s="1848"/>
      <c r="CC1161" s="1848"/>
      <c r="CD1161" s="1848"/>
      <c r="CE1161" s="1848"/>
      <c r="CF1161" s="1848"/>
      <c r="CG1161" s="1848"/>
      <c r="CH1161" s="1848"/>
      <c r="CJ1161" s="1848"/>
      <c r="CK1161" s="1848"/>
      <c r="CL1161" s="1848"/>
      <c r="CM1161" s="1848"/>
      <c r="CN1161" s="1848"/>
      <c r="CO1161" s="1848"/>
      <c r="CP1161" s="1848"/>
      <c r="CQ1161" s="1848"/>
    </row>
    <row r="1162" spans="4:95">
      <c r="D1162" s="1848"/>
      <c r="E1162" s="1"/>
      <c r="F1162" s="1848"/>
      <c r="G1162" s="1848"/>
      <c r="H1162" s="1848"/>
      <c r="I1162" s="1848"/>
      <c r="J1162" s="1848"/>
      <c r="K1162" s="1848"/>
      <c r="L1162" s="1848"/>
      <c r="M1162" s="1848"/>
      <c r="N1162" s="1848"/>
      <c r="O1162" s="1848"/>
      <c r="P1162" s="1848"/>
      <c r="Q1162" s="1848"/>
      <c r="R1162" s="1848"/>
      <c r="S1162" s="1848"/>
      <c r="T1162" s="1848"/>
      <c r="U1162" s="1848"/>
      <c r="V1162" s="1848"/>
      <c r="W1162" s="1848"/>
      <c r="X1162" s="1848"/>
      <c r="Y1162" s="1848"/>
      <c r="Z1162" s="1848"/>
      <c r="AA1162" s="1848"/>
      <c r="AB1162" s="1848"/>
      <c r="AC1162" s="1848"/>
      <c r="AD1162" s="1848"/>
      <c r="AE1162" s="1848"/>
      <c r="AF1162" s="1848"/>
      <c r="AG1162" s="1848"/>
      <c r="AH1162" s="1848"/>
      <c r="AI1162" s="1848"/>
      <c r="AJ1162" s="1848"/>
      <c r="AK1162" s="1848"/>
      <c r="AL1162" s="1848"/>
      <c r="AM1162" s="1848"/>
      <c r="AN1162" s="1848"/>
      <c r="AO1162" s="1848"/>
      <c r="AP1162" s="1848"/>
      <c r="AQ1162" s="1848"/>
      <c r="AR1162" s="1848"/>
      <c r="AS1162" s="1848"/>
      <c r="AT1162" s="1848"/>
      <c r="AU1162" s="1848"/>
      <c r="AV1162" s="1848"/>
      <c r="AW1162" s="1848"/>
      <c r="AX1162" s="1848"/>
      <c r="AY1162" s="1848"/>
      <c r="AZ1162" s="1848"/>
      <c r="BA1162" s="1848"/>
      <c r="BB1162" s="1848"/>
      <c r="BC1162" s="1848"/>
      <c r="BD1162" s="1848"/>
      <c r="BE1162" s="1848"/>
      <c r="BF1162" s="1848"/>
      <c r="BG1162" s="1848"/>
      <c r="BH1162" s="1848"/>
      <c r="BI1162" s="1848"/>
      <c r="BJ1162" s="1848"/>
      <c r="BK1162" s="1848"/>
      <c r="BL1162" s="1848"/>
      <c r="BM1162" s="1848"/>
      <c r="BN1162" s="1848"/>
      <c r="BO1162" s="1848"/>
      <c r="BP1162" s="1848"/>
      <c r="BQ1162" s="1848"/>
      <c r="BR1162" s="1848"/>
      <c r="BS1162" s="1848"/>
      <c r="BT1162" s="1848"/>
      <c r="BU1162" s="1848"/>
      <c r="BV1162" s="1848"/>
      <c r="BW1162" s="1848"/>
      <c r="BX1162" s="1848"/>
      <c r="BY1162" s="1848"/>
      <c r="BZ1162" s="1848"/>
      <c r="CA1162" s="1848"/>
      <c r="CB1162" s="1848"/>
      <c r="CC1162" s="1848"/>
      <c r="CD1162" s="1848"/>
      <c r="CE1162" s="1848"/>
      <c r="CF1162" s="1848"/>
      <c r="CG1162" s="1848"/>
      <c r="CH1162" s="1848"/>
      <c r="CJ1162" s="1848"/>
      <c r="CK1162" s="1848"/>
      <c r="CL1162" s="1848"/>
      <c r="CM1162" s="1848"/>
      <c r="CN1162" s="1848"/>
      <c r="CO1162" s="1848"/>
      <c r="CP1162" s="1848"/>
      <c r="CQ1162" s="1848"/>
    </row>
    <row r="1163" spans="4:95">
      <c r="D1163" s="1848"/>
      <c r="E1163" s="1"/>
      <c r="F1163" s="1848"/>
      <c r="G1163" s="1848"/>
      <c r="H1163" s="1848"/>
      <c r="I1163" s="1848"/>
      <c r="J1163" s="1848"/>
      <c r="K1163" s="1848"/>
      <c r="L1163" s="1848"/>
      <c r="M1163" s="1848"/>
      <c r="N1163" s="1848"/>
      <c r="O1163" s="1848"/>
      <c r="P1163" s="1848"/>
      <c r="Q1163" s="1848"/>
      <c r="R1163" s="1848"/>
      <c r="S1163" s="1848"/>
      <c r="T1163" s="1848"/>
      <c r="U1163" s="1848"/>
      <c r="V1163" s="1848"/>
      <c r="W1163" s="1848"/>
      <c r="X1163" s="1848"/>
      <c r="Y1163" s="1848"/>
      <c r="Z1163" s="1848"/>
      <c r="AA1163" s="1848"/>
      <c r="AB1163" s="1848"/>
      <c r="AC1163" s="1848"/>
      <c r="AD1163" s="1848"/>
      <c r="AE1163" s="1848"/>
      <c r="AF1163" s="1848"/>
      <c r="AG1163" s="1848"/>
      <c r="AH1163" s="1848"/>
      <c r="AI1163" s="1848"/>
      <c r="AJ1163" s="1848"/>
      <c r="AK1163" s="1848"/>
      <c r="AL1163" s="1848"/>
      <c r="AM1163" s="1848"/>
      <c r="AN1163" s="1848"/>
      <c r="AO1163" s="1848"/>
      <c r="AP1163" s="1848"/>
      <c r="AQ1163" s="1848"/>
      <c r="AR1163" s="1848"/>
      <c r="AS1163" s="1848"/>
      <c r="AT1163" s="1848"/>
      <c r="AU1163" s="1848"/>
      <c r="AV1163" s="1848"/>
      <c r="AW1163" s="1848"/>
      <c r="AX1163" s="1848"/>
      <c r="AY1163" s="1848"/>
      <c r="AZ1163" s="1848"/>
      <c r="BA1163" s="1848"/>
      <c r="BB1163" s="1848"/>
      <c r="BC1163" s="1848"/>
      <c r="BD1163" s="1848"/>
      <c r="BE1163" s="1848"/>
      <c r="BF1163" s="1848"/>
      <c r="BG1163" s="1848"/>
      <c r="BH1163" s="1848"/>
      <c r="BI1163" s="1848"/>
      <c r="BJ1163" s="1848"/>
      <c r="BK1163" s="1848"/>
      <c r="BL1163" s="1848"/>
      <c r="BM1163" s="1848"/>
      <c r="BN1163" s="1848"/>
      <c r="BO1163" s="1848"/>
      <c r="BP1163" s="1848"/>
      <c r="BQ1163" s="1848"/>
      <c r="BR1163" s="1848"/>
      <c r="BS1163" s="1848"/>
      <c r="BT1163" s="1848"/>
      <c r="BU1163" s="1848"/>
      <c r="BV1163" s="1848"/>
      <c r="BW1163" s="1848"/>
      <c r="BX1163" s="1848"/>
      <c r="BY1163" s="1848"/>
      <c r="BZ1163" s="1848"/>
      <c r="CA1163" s="1848"/>
      <c r="CB1163" s="1848"/>
      <c r="CC1163" s="1848"/>
      <c r="CD1163" s="1848"/>
      <c r="CE1163" s="1848"/>
      <c r="CF1163" s="1848"/>
      <c r="CG1163" s="1848"/>
      <c r="CH1163" s="1848"/>
      <c r="CJ1163" s="1848"/>
      <c r="CK1163" s="1848"/>
      <c r="CL1163" s="1848"/>
      <c r="CM1163" s="1848"/>
      <c r="CN1163" s="1848"/>
      <c r="CO1163" s="1848"/>
      <c r="CP1163" s="1848"/>
      <c r="CQ1163" s="1848"/>
    </row>
    <row r="1164" spans="4:95">
      <c r="D1164" s="1848"/>
      <c r="E1164" s="1"/>
      <c r="F1164" s="1848"/>
      <c r="G1164" s="1848"/>
      <c r="H1164" s="1848"/>
      <c r="I1164" s="1848"/>
      <c r="J1164" s="1848"/>
      <c r="K1164" s="1848"/>
      <c r="L1164" s="1848"/>
      <c r="M1164" s="1848"/>
      <c r="N1164" s="1848"/>
      <c r="O1164" s="1848"/>
      <c r="P1164" s="1848"/>
      <c r="Q1164" s="1848"/>
      <c r="R1164" s="1848"/>
      <c r="S1164" s="1848"/>
      <c r="T1164" s="1848"/>
      <c r="U1164" s="1848"/>
      <c r="V1164" s="1848"/>
      <c r="W1164" s="1848"/>
      <c r="X1164" s="1848"/>
      <c r="Y1164" s="1848"/>
      <c r="Z1164" s="1848"/>
      <c r="AA1164" s="1848"/>
      <c r="AB1164" s="1848"/>
      <c r="AC1164" s="1848"/>
      <c r="AD1164" s="1848"/>
      <c r="AE1164" s="1848"/>
      <c r="AF1164" s="1848"/>
      <c r="AG1164" s="1848"/>
      <c r="AH1164" s="1848"/>
      <c r="AI1164" s="1848"/>
      <c r="AJ1164" s="1848"/>
      <c r="AK1164" s="1848"/>
      <c r="AL1164" s="1848"/>
      <c r="AM1164" s="1848"/>
      <c r="AN1164" s="1848"/>
      <c r="AO1164" s="1848"/>
      <c r="AP1164" s="1848"/>
      <c r="AQ1164" s="1848"/>
      <c r="AR1164" s="1848"/>
      <c r="AS1164" s="1848"/>
      <c r="AT1164" s="1848"/>
      <c r="AU1164" s="1848"/>
      <c r="AV1164" s="1848"/>
      <c r="AW1164" s="1848"/>
      <c r="AX1164" s="1848"/>
      <c r="AY1164" s="1848"/>
      <c r="AZ1164" s="1848"/>
      <c r="BA1164" s="1848"/>
      <c r="BB1164" s="1848"/>
      <c r="BC1164" s="1848"/>
      <c r="BD1164" s="1848"/>
      <c r="BE1164" s="1848"/>
      <c r="BF1164" s="1848"/>
      <c r="BG1164" s="1848"/>
      <c r="BH1164" s="1848"/>
      <c r="BI1164" s="1848"/>
      <c r="BJ1164" s="1848"/>
      <c r="BK1164" s="1848"/>
      <c r="BL1164" s="1848"/>
      <c r="BM1164" s="1848"/>
      <c r="BN1164" s="1848"/>
      <c r="BO1164" s="1848"/>
      <c r="BP1164" s="1848"/>
      <c r="BQ1164" s="1848"/>
      <c r="BR1164" s="1848"/>
      <c r="BS1164" s="1848"/>
      <c r="BT1164" s="1848"/>
      <c r="BU1164" s="1848"/>
      <c r="BV1164" s="1848"/>
      <c r="BW1164" s="1848"/>
      <c r="BX1164" s="1848"/>
      <c r="BY1164" s="1848"/>
      <c r="BZ1164" s="1848"/>
      <c r="CA1164" s="1848"/>
      <c r="CB1164" s="1848"/>
      <c r="CC1164" s="1848"/>
      <c r="CD1164" s="1848"/>
      <c r="CE1164" s="1848"/>
      <c r="CF1164" s="1848"/>
      <c r="CG1164" s="1848"/>
      <c r="CH1164" s="1848"/>
      <c r="CJ1164" s="1848"/>
      <c r="CK1164" s="1848"/>
      <c r="CL1164" s="1848"/>
      <c r="CM1164" s="1848"/>
      <c r="CN1164" s="1848"/>
      <c r="CO1164" s="1848"/>
      <c r="CP1164" s="1848"/>
      <c r="CQ1164" s="1848"/>
    </row>
    <row r="1165" spans="4:95">
      <c r="D1165" s="1848"/>
      <c r="E1165" s="1"/>
      <c r="F1165" s="1848"/>
      <c r="G1165" s="1848"/>
      <c r="H1165" s="1848"/>
      <c r="I1165" s="1848"/>
      <c r="J1165" s="1848"/>
      <c r="K1165" s="1848"/>
      <c r="L1165" s="1848"/>
      <c r="M1165" s="1848"/>
      <c r="N1165" s="1848"/>
      <c r="O1165" s="1848"/>
      <c r="P1165" s="1848"/>
      <c r="Q1165" s="1848"/>
      <c r="R1165" s="1848"/>
      <c r="S1165" s="1848"/>
      <c r="T1165" s="1848"/>
      <c r="U1165" s="1848"/>
      <c r="V1165" s="1848"/>
      <c r="W1165" s="1848"/>
      <c r="X1165" s="1848"/>
      <c r="Y1165" s="1848"/>
      <c r="Z1165" s="1848"/>
      <c r="AA1165" s="1848"/>
      <c r="AB1165" s="1848"/>
      <c r="AC1165" s="1848"/>
      <c r="AD1165" s="1848"/>
      <c r="AE1165" s="1848"/>
      <c r="AF1165" s="1848"/>
      <c r="AG1165" s="1848"/>
      <c r="AH1165" s="1848"/>
      <c r="AI1165" s="1848"/>
      <c r="AJ1165" s="1848"/>
      <c r="AK1165" s="1848"/>
      <c r="AL1165" s="1848"/>
      <c r="AM1165" s="1848"/>
      <c r="AN1165" s="1848"/>
      <c r="AO1165" s="1848"/>
      <c r="AP1165" s="1848"/>
      <c r="AQ1165" s="1848"/>
      <c r="AR1165" s="1848"/>
      <c r="AS1165" s="1848"/>
      <c r="AT1165" s="1848"/>
      <c r="AU1165" s="1848"/>
      <c r="AV1165" s="1848"/>
      <c r="AW1165" s="1848"/>
      <c r="AX1165" s="1848"/>
      <c r="AY1165" s="1848"/>
      <c r="AZ1165" s="1848"/>
      <c r="BA1165" s="1848"/>
      <c r="BB1165" s="1848"/>
      <c r="BC1165" s="1848"/>
      <c r="BD1165" s="1848"/>
      <c r="BE1165" s="1848"/>
      <c r="BF1165" s="1848"/>
      <c r="BG1165" s="1848"/>
      <c r="BH1165" s="1848"/>
      <c r="BI1165" s="1848"/>
      <c r="BJ1165" s="1848"/>
      <c r="BK1165" s="1848"/>
      <c r="BL1165" s="1848"/>
      <c r="BM1165" s="1848"/>
      <c r="BN1165" s="1848"/>
      <c r="BO1165" s="1848"/>
      <c r="BP1165" s="1848"/>
      <c r="BQ1165" s="1848"/>
      <c r="BR1165" s="1848"/>
      <c r="BS1165" s="1848"/>
      <c r="BT1165" s="1848"/>
      <c r="BU1165" s="1848"/>
      <c r="BV1165" s="1848"/>
      <c r="BW1165" s="1848"/>
      <c r="BX1165" s="1848"/>
      <c r="BY1165" s="1848"/>
      <c r="BZ1165" s="1848"/>
      <c r="CA1165" s="1848"/>
      <c r="CB1165" s="1848"/>
      <c r="CC1165" s="1848"/>
      <c r="CD1165" s="1848"/>
      <c r="CE1165" s="1848"/>
      <c r="CF1165" s="1848"/>
      <c r="CG1165" s="1848"/>
      <c r="CH1165" s="1848"/>
      <c r="CJ1165" s="1848"/>
      <c r="CK1165" s="1848"/>
      <c r="CL1165" s="1848"/>
      <c r="CM1165" s="1848"/>
      <c r="CN1165" s="1848"/>
      <c r="CO1165" s="1848"/>
      <c r="CP1165" s="1848"/>
      <c r="CQ1165" s="1848"/>
    </row>
    <row r="1166" spans="4:95">
      <c r="D1166" s="1848"/>
      <c r="E1166" s="1"/>
      <c r="F1166" s="1848"/>
      <c r="G1166" s="1848"/>
      <c r="H1166" s="1848"/>
      <c r="I1166" s="1848"/>
      <c r="J1166" s="1848"/>
      <c r="K1166" s="1848"/>
      <c r="L1166" s="1848"/>
      <c r="M1166" s="1848"/>
      <c r="N1166" s="1848"/>
      <c r="O1166" s="1848"/>
      <c r="P1166" s="1848"/>
      <c r="Q1166" s="1848"/>
      <c r="R1166" s="1848"/>
      <c r="S1166" s="1848"/>
      <c r="T1166" s="1848"/>
      <c r="U1166" s="1848"/>
      <c r="V1166" s="1848"/>
      <c r="W1166" s="1848"/>
      <c r="X1166" s="1848"/>
      <c r="Y1166" s="1848"/>
      <c r="Z1166" s="1848"/>
      <c r="AA1166" s="1848"/>
      <c r="AB1166" s="1848"/>
      <c r="AC1166" s="1848"/>
      <c r="AD1166" s="1848"/>
      <c r="AE1166" s="1848"/>
      <c r="AF1166" s="1848"/>
      <c r="AG1166" s="1848"/>
      <c r="AH1166" s="1848"/>
      <c r="AI1166" s="1848"/>
      <c r="AJ1166" s="1848"/>
      <c r="AK1166" s="1848"/>
      <c r="AL1166" s="1848"/>
      <c r="AM1166" s="1848"/>
      <c r="AN1166" s="1848"/>
      <c r="AO1166" s="1848"/>
      <c r="AP1166" s="1848"/>
      <c r="AQ1166" s="1848"/>
      <c r="AR1166" s="1848"/>
      <c r="AS1166" s="1848"/>
      <c r="AT1166" s="1848"/>
      <c r="AU1166" s="1848"/>
      <c r="AV1166" s="1848"/>
      <c r="AW1166" s="1848"/>
      <c r="AX1166" s="1848"/>
      <c r="AY1166" s="1848"/>
      <c r="AZ1166" s="1848"/>
      <c r="BA1166" s="1848"/>
      <c r="BB1166" s="1848"/>
      <c r="BC1166" s="1848"/>
      <c r="BD1166" s="1848"/>
      <c r="BE1166" s="1848"/>
      <c r="BF1166" s="1848"/>
      <c r="BG1166" s="1848"/>
      <c r="BH1166" s="1848"/>
      <c r="BI1166" s="1848"/>
      <c r="BJ1166" s="1848"/>
      <c r="BK1166" s="1848"/>
      <c r="BL1166" s="1848"/>
      <c r="BM1166" s="1848"/>
      <c r="BN1166" s="1848"/>
      <c r="BO1166" s="1848"/>
      <c r="BP1166" s="1848"/>
      <c r="BQ1166" s="1848"/>
      <c r="BR1166" s="1848"/>
      <c r="BS1166" s="1848"/>
      <c r="BT1166" s="1848"/>
      <c r="BU1166" s="1848"/>
      <c r="BV1166" s="1848"/>
      <c r="BW1166" s="1848"/>
      <c r="BX1166" s="1848"/>
      <c r="BY1166" s="1848"/>
      <c r="BZ1166" s="1848"/>
      <c r="CA1166" s="1848"/>
      <c r="CB1166" s="1848"/>
      <c r="CC1166" s="1848"/>
      <c r="CD1166" s="1848"/>
      <c r="CE1166" s="1848"/>
      <c r="CF1166" s="1848"/>
      <c r="CG1166" s="1848"/>
      <c r="CH1166" s="1848"/>
      <c r="CJ1166" s="1848"/>
      <c r="CK1166" s="1848"/>
      <c r="CL1166" s="1848"/>
      <c r="CM1166" s="1848"/>
      <c r="CN1166" s="1848"/>
      <c r="CO1166" s="1848"/>
      <c r="CP1166" s="1848"/>
      <c r="CQ1166" s="1848"/>
    </row>
    <row r="1167" spans="4:95">
      <c r="D1167" s="1848"/>
      <c r="E1167" s="1"/>
      <c r="F1167" s="1848"/>
      <c r="G1167" s="1848"/>
      <c r="H1167" s="1848"/>
      <c r="I1167" s="1848"/>
      <c r="J1167" s="1848"/>
      <c r="K1167" s="1848"/>
      <c r="L1167" s="1848"/>
      <c r="M1167" s="1848"/>
      <c r="N1167" s="1848"/>
      <c r="O1167" s="1848"/>
      <c r="P1167" s="1848"/>
      <c r="Q1167" s="1848"/>
      <c r="R1167" s="1848"/>
      <c r="S1167" s="1848"/>
      <c r="T1167" s="1848"/>
      <c r="U1167" s="1848"/>
      <c r="V1167" s="1848"/>
      <c r="W1167" s="1848"/>
      <c r="X1167" s="1848"/>
      <c r="Y1167" s="1848"/>
      <c r="Z1167" s="1848"/>
      <c r="AA1167" s="1848"/>
      <c r="AB1167" s="1848"/>
      <c r="AC1167" s="1848"/>
      <c r="AD1167" s="1848"/>
      <c r="AE1167" s="1848"/>
      <c r="AF1167" s="1848"/>
      <c r="AG1167" s="1848"/>
      <c r="AH1167" s="1848"/>
      <c r="AI1167" s="1848"/>
      <c r="AJ1167" s="1848"/>
      <c r="AK1167" s="1848"/>
      <c r="AL1167" s="1848"/>
      <c r="AM1167" s="1848"/>
      <c r="AN1167" s="1848"/>
      <c r="AO1167" s="1848"/>
      <c r="AP1167" s="1848"/>
      <c r="AQ1167" s="1848"/>
      <c r="AR1167" s="1848"/>
      <c r="AS1167" s="1848"/>
      <c r="AT1167" s="1848"/>
      <c r="AU1167" s="1848"/>
      <c r="AV1167" s="1848"/>
      <c r="AW1167" s="1848"/>
      <c r="AX1167" s="1848"/>
      <c r="AY1167" s="1848"/>
      <c r="AZ1167" s="1848"/>
      <c r="BA1167" s="1848"/>
      <c r="BB1167" s="1848"/>
      <c r="BC1167" s="1848"/>
      <c r="BD1167" s="1848"/>
      <c r="BE1167" s="1848"/>
      <c r="BF1167" s="1848"/>
      <c r="BG1167" s="1848"/>
      <c r="BH1167" s="1848"/>
      <c r="BI1167" s="1848"/>
      <c r="BJ1167" s="1848"/>
      <c r="BK1167" s="1848"/>
      <c r="BL1167" s="1848"/>
      <c r="BM1167" s="1848"/>
      <c r="BN1167" s="1848"/>
      <c r="BO1167" s="1848"/>
      <c r="BP1167" s="1848"/>
      <c r="BQ1167" s="1848"/>
      <c r="BR1167" s="1848"/>
      <c r="BS1167" s="1848"/>
      <c r="BT1167" s="1848"/>
      <c r="BU1167" s="1848"/>
      <c r="BV1167" s="1848"/>
      <c r="BW1167" s="1848"/>
      <c r="BX1167" s="1848"/>
      <c r="BY1167" s="1848"/>
      <c r="BZ1167" s="1848"/>
      <c r="CA1167" s="1848"/>
      <c r="CB1167" s="1848"/>
      <c r="CC1167" s="1848"/>
      <c r="CD1167" s="1848"/>
      <c r="CE1167" s="1848"/>
      <c r="CF1167" s="1848"/>
      <c r="CG1167" s="1848"/>
      <c r="CH1167" s="1848"/>
      <c r="CJ1167" s="1848"/>
      <c r="CK1167" s="1848"/>
      <c r="CL1167" s="1848"/>
      <c r="CM1167" s="1848"/>
      <c r="CN1167" s="1848"/>
      <c r="CO1167" s="1848"/>
      <c r="CP1167" s="1848"/>
      <c r="CQ1167" s="1848"/>
    </row>
    <row r="1168" spans="4:95">
      <c r="D1168" s="1848"/>
      <c r="E1168" s="1"/>
      <c r="F1168" s="1848"/>
      <c r="G1168" s="1848"/>
      <c r="H1168" s="1848"/>
      <c r="I1168" s="1848"/>
      <c r="J1168" s="1848"/>
      <c r="K1168" s="1848"/>
      <c r="L1168" s="1848"/>
      <c r="M1168" s="1848"/>
      <c r="N1168" s="1848"/>
      <c r="O1168" s="1848"/>
      <c r="P1168" s="1848"/>
      <c r="Q1168" s="1848"/>
      <c r="R1168" s="1848"/>
      <c r="S1168" s="1848"/>
      <c r="T1168" s="1848"/>
      <c r="U1168" s="1848"/>
      <c r="V1168" s="1848"/>
      <c r="W1168" s="1848"/>
      <c r="X1168" s="1848"/>
      <c r="Y1168" s="1848"/>
      <c r="Z1168" s="1848"/>
      <c r="AA1168" s="1848"/>
      <c r="AB1168" s="1848"/>
      <c r="AC1168" s="1848"/>
      <c r="AD1168" s="1848"/>
      <c r="AE1168" s="1848"/>
      <c r="AF1168" s="1848"/>
      <c r="AG1168" s="1848"/>
      <c r="AH1168" s="1848"/>
      <c r="AI1168" s="1848"/>
      <c r="AJ1168" s="1848"/>
      <c r="AK1168" s="1848"/>
      <c r="AL1168" s="1848"/>
      <c r="AM1168" s="1848"/>
      <c r="AN1168" s="1848"/>
      <c r="AO1168" s="1848"/>
      <c r="AP1168" s="1848"/>
      <c r="AQ1168" s="1848"/>
      <c r="AR1168" s="1848"/>
      <c r="AS1168" s="1848"/>
      <c r="AT1168" s="1848"/>
      <c r="AU1168" s="1848"/>
      <c r="AV1168" s="1848"/>
      <c r="AW1168" s="1848"/>
      <c r="AX1168" s="1848"/>
      <c r="AY1168" s="1848"/>
      <c r="AZ1168" s="1848"/>
      <c r="BA1168" s="1848"/>
      <c r="BB1168" s="1848"/>
      <c r="BC1168" s="1848"/>
      <c r="BD1168" s="1848"/>
      <c r="BE1168" s="1848"/>
      <c r="BF1168" s="1848"/>
      <c r="BG1168" s="1848"/>
      <c r="BH1168" s="1848"/>
      <c r="BI1168" s="1848"/>
      <c r="BJ1168" s="1848"/>
      <c r="BK1168" s="1848"/>
      <c r="BL1168" s="1848"/>
      <c r="BM1168" s="1848"/>
      <c r="BN1168" s="1848"/>
      <c r="BO1168" s="1848"/>
      <c r="BP1168" s="1848"/>
      <c r="BQ1168" s="1848"/>
      <c r="BR1168" s="1848"/>
      <c r="BS1168" s="1848"/>
      <c r="BT1168" s="1848"/>
      <c r="BU1168" s="1848"/>
      <c r="BV1168" s="1848"/>
      <c r="BW1168" s="1848"/>
      <c r="BX1168" s="1848"/>
      <c r="BY1168" s="1848"/>
      <c r="BZ1168" s="1848"/>
      <c r="CA1168" s="1848"/>
      <c r="CB1168" s="1848"/>
      <c r="CC1168" s="1848"/>
      <c r="CD1168" s="1848"/>
      <c r="CE1168" s="1848"/>
      <c r="CF1168" s="1848"/>
      <c r="CG1168" s="1848"/>
      <c r="CH1168" s="1848"/>
      <c r="CJ1168" s="1848"/>
      <c r="CK1168" s="1848"/>
      <c r="CL1168" s="1848"/>
      <c r="CM1168" s="1848"/>
      <c r="CN1168" s="1848"/>
      <c r="CO1168" s="1848"/>
      <c r="CP1168" s="1848"/>
      <c r="CQ1168" s="1848"/>
    </row>
    <row r="1169" spans="5:95">
      <c r="E1169" s="1"/>
      <c r="F1169" s="1848"/>
      <c r="G1169" s="1848"/>
      <c r="H1169" s="1848"/>
      <c r="I1169" s="1848"/>
      <c r="J1169" s="1848"/>
      <c r="K1169" s="1848"/>
      <c r="L1169" s="1848"/>
      <c r="M1169" s="1848"/>
      <c r="N1169" s="1848"/>
      <c r="O1169" s="1848"/>
      <c r="P1169" s="1848"/>
      <c r="Q1169" s="1848"/>
      <c r="R1169" s="1848"/>
      <c r="S1169" s="1848"/>
      <c r="T1169" s="1848"/>
      <c r="U1169" s="1848"/>
      <c r="V1169" s="1848"/>
      <c r="W1169" s="1848"/>
      <c r="X1169" s="1848"/>
      <c r="Y1169" s="1848"/>
      <c r="Z1169" s="1848"/>
      <c r="AA1169" s="1848"/>
      <c r="AB1169" s="1848"/>
      <c r="AC1169" s="1848"/>
      <c r="AD1169" s="1848"/>
      <c r="AE1169" s="1848"/>
      <c r="AF1169" s="1848"/>
      <c r="AG1169" s="1848"/>
      <c r="AH1169" s="1848"/>
      <c r="AI1169" s="1848"/>
      <c r="AJ1169" s="1848"/>
      <c r="AK1169" s="1848"/>
      <c r="AL1169" s="1848"/>
      <c r="AM1169" s="1848"/>
      <c r="AN1169" s="1848"/>
      <c r="AO1169" s="1848"/>
      <c r="AP1169" s="1848"/>
      <c r="AQ1169" s="1848"/>
      <c r="AR1169" s="1848"/>
      <c r="AS1169" s="1848"/>
      <c r="AT1169" s="1848"/>
      <c r="AU1169" s="1848"/>
      <c r="AV1169" s="1848"/>
      <c r="AW1169" s="1848"/>
      <c r="AX1169" s="1848"/>
      <c r="AY1169" s="1848"/>
      <c r="AZ1169" s="1848"/>
      <c r="BA1169" s="1848"/>
      <c r="BB1169" s="1848"/>
      <c r="BC1169" s="1848"/>
      <c r="BD1169" s="1848"/>
      <c r="BE1169" s="1848"/>
      <c r="BF1169" s="1848"/>
      <c r="BG1169" s="1848"/>
      <c r="BH1169" s="1848"/>
      <c r="BI1169" s="1848"/>
      <c r="BJ1169" s="1848"/>
      <c r="BK1169" s="1848"/>
      <c r="BL1169" s="1848"/>
      <c r="BM1169" s="1848"/>
      <c r="BN1169" s="1848"/>
      <c r="BO1169" s="1848"/>
      <c r="BP1169" s="1848"/>
      <c r="BQ1169" s="1848"/>
      <c r="BR1169" s="1848"/>
      <c r="BS1169" s="1848"/>
      <c r="BT1169" s="1848"/>
      <c r="BU1169" s="1848"/>
      <c r="BV1169" s="1848"/>
      <c r="BW1169" s="1848"/>
      <c r="BX1169" s="1848"/>
      <c r="BY1169" s="1848"/>
      <c r="BZ1169" s="1848"/>
      <c r="CA1169" s="1848"/>
      <c r="CB1169" s="1848"/>
      <c r="CC1169" s="1848"/>
      <c r="CD1169" s="1848"/>
      <c r="CE1169" s="1848"/>
      <c r="CF1169" s="1848"/>
      <c r="CG1169" s="1848"/>
      <c r="CH1169" s="1848"/>
      <c r="CJ1169" s="1848"/>
      <c r="CK1169" s="1848"/>
      <c r="CL1169" s="1848"/>
      <c r="CM1169" s="1848"/>
      <c r="CN1169" s="1848"/>
      <c r="CO1169" s="1848"/>
      <c r="CP1169" s="1848"/>
      <c r="CQ1169" s="1848"/>
    </row>
    <row r="1170" spans="5:95">
      <c r="E1170" s="1"/>
      <c r="F1170" s="1848"/>
      <c r="G1170" s="1848"/>
      <c r="H1170" s="1848"/>
      <c r="I1170" s="1848"/>
      <c r="J1170" s="1848"/>
      <c r="K1170" s="1848"/>
      <c r="L1170" s="1848"/>
      <c r="M1170" s="1848"/>
      <c r="N1170" s="1848"/>
      <c r="O1170" s="1848"/>
      <c r="P1170" s="1848"/>
      <c r="Q1170" s="1848"/>
      <c r="R1170" s="1848"/>
      <c r="S1170" s="1848"/>
      <c r="T1170" s="1848"/>
      <c r="U1170" s="1848"/>
      <c r="V1170" s="1848"/>
      <c r="W1170" s="1848"/>
      <c r="X1170" s="1848"/>
      <c r="Y1170" s="1848"/>
      <c r="Z1170" s="1848"/>
      <c r="AA1170" s="1848"/>
      <c r="AB1170" s="1848"/>
      <c r="AC1170" s="1848"/>
      <c r="AD1170" s="1848"/>
      <c r="AE1170" s="1848"/>
      <c r="AF1170" s="1848"/>
      <c r="AG1170" s="1848"/>
      <c r="AH1170" s="1848"/>
      <c r="AI1170" s="1848"/>
      <c r="AJ1170" s="1848"/>
      <c r="AK1170" s="1848"/>
      <c r="AL1170" s="1848"/>
      <c r="AM1170" s="1848"/>
      <c r="AN1170" s="1848"/>
      <c r="AO1170" s="1848"/>
      <c r="AP1170" s="1848"/>
      <c r="AQ1170" s="1848"/>
      <c r="AR1170" s="1848"/>
      <c r="AS1170" s="1848"/>
      <c r="AT1170" s="1848"/>
      <c r="AU1170" s="1848"/>
      <c r="AV1170" s="1848"/>
      <c r="AW1170" s="1848"/>
      <c r="AX1170" s="1848"/>
      <c r="AY1170" s="1848"/>
      <c r="AZ1170" s="1848"/>
      <c r="BA1170" s="1848"/>
      <c r="BB1170" s="1848"/>
      <c r="BC1170" s="1848"/>
      <c r="BD1170" s="1848"/>
      <c r="BE1170" s="1848"/>
      <c r="BF1170" s="1848"/>
      <c r="BG1170" s="1848"/>
      <c r="BH1170" s="1848"/>
      <c r="BI1170" s="1848"/>
      <c r="BJ1170" s="1848"/>
      <c r="BK1170" s="1848"/>
      <c r="BL1170" s="1848"/>
      <c r="BM1170" s="1848"/>
      <c r="BN1170" s="1848"/>
      <c r="BO1170" s="1848"/>
      <c r="BP1170" s="1848"/>
      <c r="BQ1170" s="1848"/>
      <c r="BR1170" s="1848"/>
      <c r="BS1170" s="1848"/>
      <c r="BT1170" s="1848"/>
      <c r="BU1170" s="1848"/>
      <c r="BV1170" s="1848"/>
      <c r="BW1170" s="1848"/>
      <c r="BX1170" s="1848"/>
      <c r="BY1170" s="1848"/>
      <c r="BZ1170" s="1848"/>
      <c r="CA1170" s="1848"/>
      <c r="CB1170" s="1848"/>
      <c r="CC1170" s="1848"/>
      <c r="CD1170" s="1848"/>
      <c r="CE1170" s="1848"/>
      <c r="CF1170" s="1848"/>
      <c r="CG1170" s="1848"/>
      <c r="CH1170" s="1848"/>
      <c r="CJ1170" s="1848"/>
      <c r="CK1170" s="1848"/>
      <c r="CL1170" s="1848"/>
      <c r="CM1170" s="1848"/>
      <c r="CN1170" s="1848"/>
      <c r="CO1170" s="1848"/>
      <c r="CP1170" s="1848"/>
      <c r="CQ1170" s="1848"/>
    </row>
    <row r="1171" spans="5:95">
      <c r="E1171" s="1"/>
      <c r="F1171" s="1848"/>
      <c r="G1171" s="1848"/>
      <c r="H1171" s="1848"/>
      <c r="I1171" s="1848"/>
      <c r="J1171" s="1848"/>
      <c r="K1171" s="1848"/>
      <c r="L1171" s="1848"/>
      <c r="M1171" s="1848"/>
      <c r="N1171" s="1848"/>
      <c r="O1171" s="1848"/>
      <c r="P1171" s="1848"/>
      <c r="Q1171" s="1848"/>
      <c r="R1171" s="1848"/>
      <c r="S1171" s="1848"/>
      <c r="T1171" s="1848"/>
      <c r="U1171" s="1848"/>
      <c r="V1171" s="1848"/>
      <c r="W1171" s="1848"/>
      <c r="X1171" s="1848"/>
      <c r="Y1171" s="1848"/>
      <c r="Z1171" s="1848"/>
      <c r="AA1171" s="1848"/>
      <c r="AB1171" s="1848"/>
      <c r="AC1171" s="1848"/>
      <c r="AD1171" s="1848"/>
      <c r="AE1171" s="1848"/>
      <c r="AF1171" s="1848"/>
      <c r="AG1171" s="1848"/>
      <c r="AH1171" s="1848"/>
      <c r="AI1171" s="1848"/>
      <c r="AJ1171" s="1848"/>
      <c r="AK1171" s="1848"/>
      <c r="AL1171" s="1848"/>
      <c r="AM1171" s="1848"/>
      <c r="AN1171" s="1848"/>
      <c r="AO1171" s="1848"/>
      <c r="AP1171" s="1848"/>
      <c r="AQ1171" s="1848"/>
      <c r="AR1171" s="1848"/>
      <c r="AS1171" s="1848"/>
      <c r="AT1171" s="1848"/>
      <c r="AU1171" s="1848"/>
      <c r="AV1171" s="1848"/>
      <c r="AW1171" s="1848"/>
      <c r="AX1171" s="1848"/>
      <c r="AY1171" s="1848"/>
      <c r="AZ1171" s="1848"/>
      <c r="BA1171" s="1848"/>
      <c r="BB1171" s="1848"/>
      <c r="BC1171" s="1848"/>
      <c r="BD1171" s="1848"/>
      <c r="BE1171" s="1848"/>
      <c r="BF1171" s="1848"/>
      <c r="BG1171" s="1848"/>
      <c r="BH1171" s="1848"/>
      <c r="BI1171" s="1848"/>
      <c r="BJ1171" s="1848"/>
      <c r="BK1171" s="1848"/>
      <c r="BL1171" s="1848"/>
      <c r="BM1171" s="1848"/>
      <c r="BN1171" s="1848"/>
      <c r="BO1171" s="1848"/>
      <c r="BP1171" s="1848"/>
      <c r="BQ1171" s="1848"/>
      <c r="BR1171" s="1848"/>
      <c r="BS1171" s="1848"/>
      <c r="BT1171" s="1848"/>
      <c r="BU1171" s="1848"/>
      <c r="BV1171" s="1848"/>
      <c r="BW1171" s="1848"/>
      <c r="BX1171" s="1848"/>
      <c r="BY1171" s="1848"/>
      <c r="BZ1171" s="1848"/>
      <c r="CA1171" s="1848"/>
      <c r="CB1171" s="1848"/>
      <c r="CC1171" s="1848"/>
      <c r="CD1171" s="1848"/>
      <c r="CE1171" s="1848"/>
      <c r="CF1171" s="1848"/>
      <c r="CG1171" s="1848"/>
      <c r="CH1171" s="1848"/>
      <c r="CJ1171" s="1848"/>
      <c r="CK1171" s="1848"/>
      <c r="CL1171" s="1848"/>
      <c r="CM1171" s="1848"/>
      <c r="CN1171" s="1848"/>
      <c r="CO1171" s="1848"/>
      <c r="CP1171" s="1848"/>
      <c r="CQ1171" s="1848"/>
    </row>
    <row r="1172" spans="5:95">
      <c r="E1172" s="1"/>
      <c r="F1172" s="1848"/>
      <c r="G1172" s="1848"/>
      <c r="H1172" s="1848"/>
      <c r="I1172" s="1848"/>
      <c r="J1172" s="1848"/>
      <c r="K1172" s="1848"/>
      <c r="L1172" s="1848"/>
      <c r="M1172" s="1848"/>
      <c r="N1172" s="1848"/>
      <c r="O1172" s="1848"/>
      <c r="P1172" s="1848"/>
      <c r="Q1172" s="1848"/>
      <c r="R1172" s="1848"/>
      <c r="S1172" s="1848"/>
      <c r="T1172" s="1848"/>
      <c r="U1172" s="1848"/>
      <c r="V1172" s="1848"/>
      <c r="W1172" s="1848"/>
      <c r="X1172" s="1848"/>
      <c r="Y1172" s="1848"/>
      <c r="Z1172" s="1848"/>
      <c r="AA1172" s="1848"/>
      <c r="AB1172" s="1848"/>
      <c r="AC1172" s="1848"/>
      <c r="AD1172" s="1848"/>
      <c r="AE1172" s="1848"/>
      <c r="AF1172" s="1848"/>
      <c r="AG1172" s="1848"/>
      <c r="AH1172" s="1848"/>
      <c r="AI1172" s="1848"/>
      <c r="AJ1172" s="1848"/>
      <c r="AK1172" s="1848"/>
      <c r="AL1172" s="1848"/>
      <c r="AM1172" s="1848"/>
      <c r="AN1172" s="1848"/>
      <c r="AO1172" s="1848"/>
      <c r="AP1172" s="1848"/>
      <c r="AQ1172" s="1848"/>
      <c r="AR1172" s="1848"/>
      <c r="AS1172" s="1848"/>
      <c r="AT1172" s="1848"/>
      <c r="AU1172" s="1848"/>
      <c r="AV1172" s="1848"/>
      <c r="AW1172" s="1848"/>
      <c r="AX1172" s="1848"/>
      <c r="AY1172" s="1848"/>
      <c r="AZ1172" s="1848"/>
      <c r="BA1172" s="1848"/>
      <c r="BB1172" s="1848"/>
      <c r="BC1172" s="1848"/>
      <c r="BD1172" s="1848"/>
      <c r="BE1172" s="1848"/>
      <c r="BF1172" s="1848"/>
      <c r="BG1172" s="1848"/>
      <c r="BH1172" s="1848"/>
      <c r="BI1172" s="1848"/>
      <c r="BJ1172" s="1848"/>
      <c r="BK1172" s="1848"/>
      <c r="BL1172" s="1848"/>
      <c r="BM1172" s="1848"/>
      <c r="BN1172" s="1848"/>
      <c r="BO1172" s="1848"/>
      <c r="BP1172" s="1848"/>
      <c r="BQ1172" s="1848"/>
      <c r="BR1172" s="1848"/>
      <c r="BS1172" s="1848"/>
      <c r="BT1172" s="1848"/>
      <c r="BU1172" s="1848"/>
      <c r="BV1172" s="1848"/>
      <c r="BW1172" s="1848"/>
      <c r="BX1172" s="1848"/>
      <c r="BY1172" s="1848"/>
      <c r="BZ1172" s="1848"/>
      <c r="CA1172" s="1848"/>
      <c r="CB1172" s="1848"/>
      <c r="CC1172" s="1848"/>
      <c r="CD1172" s="1848"/>
      <c r="CE1172" s="1848"/>
      <c r="CF1172" s="1848"/>
      <c r="CG1172" s="1848"/>
      <c r="CH1172" s="1848"/>
      <c r="CJ1172" s="1848"/>
      <c r="CK1172" s="1848"/>
      <c r="CL1172" s="1848"/>
      <c r="CM1172" s="1848"/>
      <c r="CN1172" s="1848"/>
      <c r="CO1172" s="1848"/>
      <c r="CP1172" s="1848"/>
      <c r="CQ1172" s="1848"/>
    </row>
    <row r="1173" spans="5:95">
      <c r="E1173" s="1"/>
      <c r="F1173" s="1848"/>
      <c r="G1173" s="1848"/>
      <c r="H1173" s="1848"/>
      <c r="I1173" s="1848"/>
      <c r="J1173" s="1848"/>
      <c r="K1173" s="1848"/>
      <c r="L1173" s="1848"/>
      <c r="M1173" s="1848"/>
      <c r="N1173" s="1848"/>
      <c r="O1173" s="1848"/>
      <c r="P1173" s="1848"/>
      <c r="Q1173" s="1848"/>
      <c r="R1173" s="1848"/>
      <c r="S1173" s="1848"/>
      <c r="T1173" s="1848"/>
      <c r="U1173" s="1848"/>
      <c r="V1173" s="1848"/>
      <c r="W1173" s="1848"/>
      <c r="X1173" s="1848"/>
      <c r="Y1173" s="1848"/>
      <c r="Z1173" s="1848"/>
      <c r="AA1173" s="1848"/>
      <c r="AB1173" s="1848"/>
      <c r="AC1173" s="1848"/>
      <c r="AD1173" s="1848"/>
      <c r="AE1173" s="1848"/>
      <c r="AF1173" s="1848"/>
      <c r="AG1173" s="1848"/>
      <c r="AH1173" s="1848"/>
      <c r="AI1173" s="1848"/>
      <c r="AJ1173" s="1848"/>
      <c r="AK1173" s="1848"/>
      <c r="AL1173" s="1848"/>
      <c r="AM1173" s="1848"/>
      <c r="AN1173" s="1848"/>
      <c r="AO1173" s="1848"/>
      <c r="AP1173" s="1848"/>
      <c r="AQ1173" s="1848"/>
      <c r="AR1173" s="1848"/>
      <c r="AS1173" s="1848"/>
      <c r="AT1173" s="1848"/>
      <c r="AU1173" s="1848"/>
      <c r="AV1173" s="1848"/>
      <c r="AW1173" s="1848"/>
      <c r="AX1173" s="1848"/>
      <c r="AY1173" s="1848"/>
      <c r="AZ1173" s="1848"/>
      <c r="BA1173" s="1848"/>
      <c r="BB1173" s="1848"/>
      <c r="BC1173" s="1848"/>
      <c r="BD1173" s="1848"/>
      <c r="BE1173" s="1848"/>
      <c r="BF1173" s="1848"/>
      <c r="BG1173" s="1848"/>
      <c r="BH1173" s="1848"/>
      <c r="BI1173" s="1848"/>
      <c r="BJ1173" s="1848"/>
      <c r="BK1173" s="1848"/>
      <c r="BL1173" s="1848"/>
      <c r="BM1173" s="1848"/>
      <c r="BN1173" s="1848"/>
      <c r="BO1173" s="1848"/>
      <c r="BP1173" s="1848"/>
      <c r="BQ1173" s="1848"/>
      <c r="BR1173" s="1848"/>
      <c r="BS1173" s="1848"/>
      <c r="BT1173" s="1848"/>
      <c r="BU1173" s="1848"/>
      <c r="BV1173" s="1848"/>
      <c r="BW1173" s="1848"/>
      <c r="BX1173" s="1848"/>
      <c r="BY1173" s="1848"/>
      <c r="BZ1173" s="1848"/>
      <c r="CA1173" s="1848"/>
      <c r="CB1173" s="1848"/>
      <c r="CC1173" s="1848"/>
      <c r="CD1173" s="1848"/>
      <c r="CE1173" s="1848"/>
      <c r="CF1173" s="1848"/>
      <c r="CG1173" s="1848"/>
      <c r="CH1173" s="1848"/>
      <c r="CJ1173" s="1848"/>
      <c r="CK1173" s="1848"/>
      <c r="CL1173" s="1848"/>
      <c r="CM1173" s="1848"/>
      <c r="CN1173" s="1848"/>
      <c r="CO1173" s="1848"/>
      <c r="CP1173" s="1848"/>
      <c r="CQ1173" s="1848"/>
    </row>
    <row r="1174" spans="5:95">
      <c r="E1174" s="1"/>
      <c r="F1174" s="1848"/>
      <c r="G1174" s="1848"/>
      <c r="H1174" s="1848"/>
      <c r="I1174" s="1848"/>
      <c r="J1174" s="1848"/>
      <c r="K1174" s="1848"/>
      <c r="L1174" s="1848"/>
      <c r="M1174" s="1848"/>
      <c r="N1174" s="1848"/>
      <c r="O1174" s="1848"/>
      <c r="P1174" s="1848"/>
      <c r="Q1174" s="1848"/>
      <c r="R1174" s="1848"/>
      <c r="S1174" s="1848"/>
      <c r="T1174" s="1848"/>
      <c r="U1174" s="1848"/>
      <c r="V1174" s="1848"/>
      <c r="W1174" s="1848"/>
      <c r="X1174" s="1848"/>
      <c r="Y1174" s="1848"/>
      <c r="Z1174" s="1848"/>
      <c r="AA1174" s="1848"/>
      <c r="AB1174" s="1848"/>
      <c r="AC1174" s="1848"/>
      <c r="AD1174" s="1848"/>
      <c r="AE1174" s="1848"/>
      <c r="AF1174" s="1848"/>
      <c r="AG1174" s="1848"/>
      <c r="AH1174" s="1848"/>
      <c r="AI1174" s="1848"/>
      <c r="AJ1174" s="1848"/>
      <c r="AK1174" s="1848"/>
      <c r="AL1174" s="1848"/>
      <c r="AM1174" s="1848"/>
      <c r="AN1174" s="1848"/>
      <c r="AO1174" s="1848"/>
      <c r="AP1174" s="1848"/>
      <c r="AQ1174" s="1848"/>
      <c r="AR1174" s="1848"/>
      <c r="AS1174" s="1848"/>
      <c r="AT1174" s="1848"/>
      <c r="AU1174" s="1848"/>
      <c r="AV1174" s="1848"/>
      <c r="AW1174" s="1848"/>
      <c r="AX1174" s="1848"/>
      <c r="AY1174" s="1848"/>
      <c r="AZ1174" s="1848"/>
      <c r="BA1174" s="1848"/>
      <c r="BB1174" s="1848"/>
      <c r="BC1174" s="1848"/>
      <c r="BD1174" s="1848"/>
      <c r="BE1174" s="1848"/>
      <c r="BF1174" s="1848"/>
      <c r="BG1174" s="1848"/>
      <c r="BH1174" s="1848"/>
      <c r="BI1174" s="1848"/>
      <c r="BJ1174" s="1848"/>
      <c r="BK1174" s="1848"/>
      <c r="BL1174" s="1848"/>
      <c r="BM1174" s="1848"/>
      <c r="BN1174" s="1848"/>
      <c r="BO1174" s="1848"/>
      <c r="BP1174" s="1848"/>
      <c r="BQ1174" s="1848"/>
      <c r="BR1174" s="1848"/>
      <c r="BS1174" s="1848"/>
      <c r="BT1174" s="1848"/>
      <c r="BU1174" s="1848"/>
      <c r="BV1174" s="1848"/>
      <c r="BW1174" s="1848"/>
      <c r="BX1174" s="1848"/>
      <c r="BY1174" s="1848"/>
      <c r="BZ1174" s="1848"/>
      <c r="CA1174" s="1848"/>
      <c r="CB1174" s="1848"/>
      <c r="CC1174" s="1848"/>
      <c r="CD1174" s="1848"/>
      <c r="CE1174" s="1848"/>
      <c r="CF1174" s="1848"/>
      <c r="CG1174" s="1848"/>
      <c r="CH1174" s="1848"/>
      <c r="CJ1174" s="1848"/>
      <c r="CK1174" s="1848"/>
      <c r="CL1174" s="1848"/>
      <c r="CM1174" s="1848"/>
      <c r="CN1174" s="1848"/>
      <c r="CO1174" s="1848"/>
      <c r="CP1174" s="1848"/>
      <c r="CQ1174" s="1848"/>
    </row>
    <row r="1175" spans="5:95">
      <c r="E1175" s="1"/>
      <c r="F1175" s="1848"/>
      <c r="G1175" s="1848"/>
      <c r="H1175" s="1848"/>
      <c r="I1175" s="1848"/>
      <c r="J1175" s="1848"/>
      <c r="K1175" s="1848"/>
      <c r="L1175" s="1848"/>
      <c r="M1175" s="1848"/>
      <c r="N1175" s="1848"/>
      <c r="O1175" s="1848"/>
      <c r="P1175" s="1848"/>
      <c r="Q1175" s="1848"/>
      <c r="R1175" s="1848"/>
      <c r="S1175" s="1848"/>
      <c r="T1175" s="1848"/>
      <c r="U1175" s="1848"/>
      <c r="V1175" s="1848"/>
      <c r="W1175" s="1848"/>
      <c r="X1175" s="1848"/>
      <c r="Y1175" s="1848"/>
      <c r="Z1175" s="1848"/>
      <c r="AA1175" s="1848"/>
      <c r="AB1175" s="1848"/>
      <c r="AC1175" s="1848"/>
      <c r="AD1175" s="1848"/>
      <c r="AE1175" s="1848"/>
      <c r="AF1175" s="1848"/>
      <c r="AG1175" s="1848"/>
      <c r="AH1175" s="1848"/>
      <c r="AI1175" s="1848"/>
      <c r="AJ1175" s="1848"/>
      <c r="AK1175" s="1848"/>
      <c r="AL1175" s="1848"/>
      <c r="AM1175" s="1848"/>
      <c r="AN1175" s="1848"/>
      <c r="AO1175" s="1848"/>
      <c r="AP1175" s="1848"/>
      <c r="AQ1175" s="1848"/>
      <c r="AR1175" s="1848"/>
      <c r="AS1175" s="1848"/>
      <c r="AT1175" s="1848"/>
      <c r="AU1175" s="1848"/>
      <c r="AV1175" s="1848"/>
      <c r="AW1175" s="1848"/>
      <c r="AX1175" s="1848"/>
      <c r="AY1175" s="1848"/>
      <c r="AZ1175" s="1848"/>
      <c r="BA1175" s="1848"/>
      <c r="BB1175" s="1848"/>
      <c r="BC1175" s="1848"/>
      <c r="BD1175" s="1848"/>
      <c r="BE1175" s="1848"/>
      <c r="BF1175" s="1848"/>
      <c r="BG1175" s="1848"/>
      <c r="BH1175" s="1848"/>
      <c r="BI1175" s="1848"/>
      <c r="BJ1175" s="1848"/>
      <c r="BK1175" s="1848"/>
      <c r="BL1175" s="1848"/>
      <c r="BM1175" s="1848"/>
      <c r="BN1175" s="1848"/>
      <c r="BO1175" s="1848"/>
      <c r="BP1175" s="1848"/>
      <c r="BQ1175" s="1848"/>
      <c r="BR1175" s="1848"/>
      <c r="BS1175" s="1848"/>
      <c r="BT1175" s="1848"/>
      <c r="BU1175" s="1848"/>
      <c r="BV1175" s="1848"/>
      <c r="BW1175" s="1848"/>
      <c r="BX1175" s="1848"/>
      <c r="BY1175" s="1848"/>
      <c r="BZ1175" s="1848"/>
      <c r="CA1175" s="1848"/>
      <c r="CB1175" s="1848"/>
      <c r="CC1175" s="1848"/>
      <c r="CD1175" s="1848"/>
      <c r="CE1175" s="1848"/>
      <c r="CF1175" s="1848"/>
      <c r="CG1175" s="1848"/>
      <c r="CH1175" s="1848"/>
      <c r="CJ1175" s="1848"/>
      <c r="CK1175" s="1848"/>
      <c r="CL1175" s="1848"/>
      <c r="CM1175" s="1848"/>
      <c r="CN1175" s="1848"/>
      <c r="CO1175" s="1848"/>
      <c r="CP1175" s="1848"/>
      <c r="CQ1175" s="1848"/>
    </row>
    <row r="1176" spans="5:95">
      <c r="E1176" s="1"/>
      <c r="F1176" s="1848"/>
      <c r="G1176" s="1848"/>
      <c r="H1176" s="1848"/>
      <c r="I1176" s="1848"/>
      <c r="J1176" s="1848"/>
      <c r="K1176" s="1848"/>
      <c r="L1176" s="1848"/>
      <c r="M1176" s="1848"/>
      <c r="N1176" s="1848"/>
      <c r="O1176" s="1848"/>
      <c r="P1176" s="1848"/>
      <c r="Q1176" s="1848"/>
      <c r="R1176" s="1848"/>
      <c r="S1176" s="1848"/>
      <c r="T1176" s="1848"/>
      <c r="U1176" s="1848"/>
      <c r="V1176" s="1848"/>
      <c r="W1176" s="1848"/>
      <c r="X1176" s="1848"/>
      <c r="Y1176" s="1848"/>
      <c r="Z1176" s="1848"/>
      <c r="AA1176" s="1848"/>
      <c r="AB1176" s="1848"/>
      <c r="AC1176" s="1848"/>
      <c r="AD1176" s="1848"/>
      <c r="AE1176" s="1848"/>
      <c r="AF1176" s="1848"/>
      <c r="AG1176" s="1848"/>
      <c r="AH1176" s="1848"/>
      <c r="AI1176" s="1848"/>
      <c r="AJ1176" s="1848"/>
      <c r="AK1176" s="1848"/>
      <c r="AL1176" s="1848"/>
      <c r="AM1176" s="1848"/>
      <c r="AN1176" s="1848"/>
      <c r="AO1176" s="1848"/>
      <c r="AP1176" s="1848"/>
      <c r="AQ1176" s="1848"/>
      <c r="AR1176" s="1848"/>
      <c r="AS1176" s="1848"/>
      <c r="AT1176" s="1848"/>
      <c r="AU1176" s="1848"/>
      <c r="AV1176" s="1848"/>
      <c r="AW1176" s="1848"/>
      <c r="AX1176" s="1848"/>
      <c r="AY1176" s="1848"/>
      <c r="AZ1176" s="1848"/>
      <c r="BA1176" s="1848"/>
      <c r="BB1176" s="1848"/>
      <c r="BC1176" s="1848"/>
      <c r="BD1176" s="1848"/>
      <c r="BE1176" s="1848"/>
      <c r="BF1176" s="1848"/>
      <c r="BG1176" s="1848"/>
      <c r="BH1176" s="1848"/>
      <c r="BI1176" s="1848"/>
      <c r="BJ1176" s="1848"/>
      <c r="BK1176" s="1848"/>
      <c r="BL1176" s="1848"/>
      <c r="BM1176" s="1848"/>
      <c r="BN1176" s="1848"/>
      <c r="BO1176" s="1848"/>
      <c r="BP1176" s="1848"/>
      <c r="BQ1176" s="1848"/>
      <c r="BR1176" s="1848"/>
      <c r="BS1176" s="1848"/>
      <c r="BT1176" s="1848"/>
      <c r="BU1176" s="1848"/>
      <c r="BV1176" s="1848"/>
      <c r="BW1176" s="1848"/>
      <c r="BX1176" s="1848"/>
      <c r="BY1176" s="1848"/>
      <c r="BZ1176" s="1848"/>
      <c r="CA1176" s="1848"/>
      <c r="CB1176" s="1848"/>
      <c r="CC1176" s="1848"/>
      <c r="CD1176" s="1848"/>
      <c r="CE1176" s="1848"/>
      <c r="CF1176" s="1848"/>
      <c r="CG1176" s="1848"/>
      <c r="CH1176" s="1848"/>
      <c r="CJ1176" s="1848"/>
      <c r="CK1176" s="1848"/>
      <c r="CL1176" s="1848"/>
      <c r="CM1176" s="1848"/>
      <c r="CN1176" s="1848"/>
      <c r="CO1176" s="1848"/>
      <c r="CP1176" s="1848"/>
      <c r="CQ1176" s="1848"/>
    </row>
    <row r="1177" spans="5:95">
      <c r="E1177" s="1"/>
      <c r="F1177" s="1848"/>
      <c r="G1177" s="1848"/>
      <c r="H1177" s="1848"/>
      <c r="I1177" s="1848"/>
      <c r="J1177" s="1848"/>
      <c r="K1177" s="1848"/>
      <c r="L1177" s="1848"/>
      <c r="M1177" s="1848"/>
      <c r="N1177" s="1848"/>
      <c r="O1177" s="1848"/>
      <c r="P1177" s="1848"/>
      <c r="Q1177" s="1848"/>
      <c r="R1177" s="1848"/>
      <c r="S1177" s="1848"/>
      <c r="T1177" s="1848"/>
      <c r="U1177" s="1848"/>
      <c r="V1177" s="1848"/>
      <c r="W1177" s="1848"/>
      <c r="X1177" s="1848"/>
      <c r="Y1177" s="1848"/>
      <c r="Z1177" s="1848"/>
      <c r="AA1177" s="1848"/>
      <c r="AB1177" s="1848"/>
      <c r="AC1177" s="1848"/>
      <c r="AD1177" s="1848"/>
      <c r="AE1177" s="1848"/>
      <c r="AF1177" s="1848"/>
      <c r="AG1177" s="1848"/>
      <c r="AH1177" s="1848"/>
      <c r="AI1177" s="1848"/>
      <c r="AJ1177" s="1848"/>
      <c r="AK1177" s="1848"/>
      <c r="AL1177" s="1848"/>
      <c r="AM1177" s="1848"/>
      <c r="AN1177" s="1848"/>
      <c r="AO1177" s="1848"/>
      <c r="AP1177" s="1848"/>
      <c r="AQ1177" s="1848"/>
      <c r="AR1177" s="1848"/>
      <c r="AS1177" s="1848"/>
      <c r="AT1177" s="1848"/>
      <c r="AU1177" s="1848"/>
      <c r="AV1177" s="1848"/>
      <c r="AW1177" s="1848"/>
      <c r="AX1177" s="1848"/>
      <c r="AY1177" s="1848"/>
      <c r="AZ1177" s="1848"/>
      <c r="BA1177" s="1848"/>
      <c r="BB1177" s="1848"/>
      <c r="BC1177" s="1848"/>
      <c r="BD1177" s="1848"/>
      <c r="BE1177" s="1848"/>
      <c r="BF1177" s="1848"/>
      <c r="BG1177" s="1848"/>
      <c r="BH1177" s="1848"/>
      <c r="BI1177" s="1848"/>
      <c r="BJ1177" s="1848"/>
      <c r="BK1177" s="1848"/>
      <c r="BL1177" s="1848"/>
      <c r="BM1177" s="1848"/>
      <c r="BN1177" s="1848"/>
      <c r="BO1177" s="1848"/>
      <c r="BP1177" s="1848"/>
      <c r="BQ1177" s="1848"/>
      <c r="BR1177" s="1848"/>
      <c r="BS1177" s="1848"/>
      <c r="BT1177" s="1848"/>
      <c r="BU1177" s="1848"/>
      <c r="BV1177" s="1848"/>
      <c r="BW1177" s="1848"/>
      <c r="BX1177" s="1848"/>
      <c r="BY1177" s="1848"/>
      <c r="BZ1177" s="1848"/>
      <c r="CA1177" s="1848"/>
      <c r="CB1177" s="1848"/>
      <c r="CC1177" s="1848"/>
      <c r="CD1177" s="1848"/>
      <c r="CE1177" s="1848"/>
      <c r="CF1177" s="1848"/>
      <c r="CG1177" s="1848"/>
      <c r="CH1177" s="1848"/>
      <c r="CJ1177" s="1848"/>
      <c r="CK1177" s="1848"/>
      <c r="CL1177" s="1848"/>
      <c r="CM1177" s="1848"/>
      <c r="CN1177" s="1848"/>
      <c r="CO1177" s="1848"/>
      <c r="CP1177" s="1848"/>
      <c r="CQ1177" s="1848"/>
    </row>
    <row r="1178" spans="5:95">
      <c r="E1178" s="1"/>
      <c r="F1178" s="1848"/>
      <c r="G1178" s="1848"/>
      <c r="H1178" s="1848"/>
      <c r="I1178" s="1848"/>
      <c r="J1178" s="1848"/>
      <c r="K1178" s="1848"/>
      <c r="L1178" s="1848"/>
      <c r="M1178" s="1848"/>
      <c r="N1178" s="1848"/>
      <c r="O1178" s="1848"/>
      <c r="P1178" s="1848"/>
      <c r="Q1178" s="1848"/>
      <c r="R1178" s="1848"/>
      <c r="S1178" s="1848"/>
      <c r="T1178" s="1848"/>
      <c r="U1178" s="1848"/>
      <c r="V1178" s="1848"/>
      <c r="W1178" s="1848"/>
      <c r="X1178" s="1848"/>
      <c r="Y1178" s="1848"/>
      <c r="Z1178" s="1848"/>
      <c r="AA1178" s="1848"/>
      <c r="AB1178" s="1848"/>
      <c r="AC1178" s="1848"/>
      <c r="AD1178" s="1848"/>
      <c r="AE1178" s="1848"/>
      <c r="AF1178" s="1848"/>
      <c r="AG1178" s="1848"/>
      <c r="AH1178" s="1848"/>
      <c r="AI1178" s="1848"/>
      <c r="AJ1178" s="1848"/>
      <c r="AK1178" s="1848"/>
      <c r="AL1178" s="1848"/>
      <c r="AM1178" s="1848"/>
      <c r="AN1178" s="1848"/>
      <c r="AO1178" s="1848"/>
      <c r="AP1178" s="1848"/>
      <c r="AQ1178" s="1848"/>
      <c r="AR1178" s="1848"/>
      <c r="AS1178" s="1848"/>
      <c r="AT1178" s="1848"/>
      <c r="AU1178" s="1848"/>
      <c r="AV1178" s="1848"/>
      <c r="AW1178" s="1848"/>
      <c r="AX1178" s="1848"/>
      <c r="AY1178" s="1848"/>
      <c r="AZ1178" s="1848"/>
      <c r="BA1178" s="1848"/>
      <c r="BB1178" s="1848"/>
      <c r="BC1178" s="1848"/>
      <c r="BD1178" s="1848"/>
      <c r="BE1178" s="1848"/>
      <c r="BF1178" s="1848"/>
      <c r="BG1178" s="1848"/>
      <c r="BH1178" s="1848"/>
      <c r="BI1178" s="1848"/>
      <c r="BJ1178" s="1848"/>
      <c r="BK1178" s="1848"/>
      <c r="BL1178" s="1848"/>
      <c r="BM1178" s="1848"/>
      <c r="BN1178" s="1848"/>
      <c r="BO1178" s="1848"/>
      <c r="BP1178" s="1848"/>
      <c r="BQ1178" s="1848"/>
      <c r="BR1178" s="1848"/>
      <c r="BS1178" s="1848"/>
      <c r="BT1178" s="1848"/>
      <c r="BU1178" s="1848"/>
      <c r="BV1178" s="1848"/>
      <c r="BW1178" s="1848"/>
      <c r="BX1178" s="1848"/>
      <c r="BY1178" s="1848"/>
      <c r="BZ1178" s="1848"/>
      <c r="CA1178" s="1848"/>
      <c r="CB1178" s="1848"/>
      <c r="CC1178" s="1848"/>
      <c r="CD1178" s="1848"/>
      <c r="CE1178" s="1848"/>
      <c r="CF1178" s="1848"/>
      <c r="CG1178" s="1848"/>
      <c r="CH1178" s="1848"/>
      <c r="CJ1178" s="1848"/>
      <c r="CK1178" s="1848"/>
      <c r="CL1178" s="1848"/>
      <c r="CM1178" s="1848"/>
      <c r="CN1178" s="1848"/>
      <c r="CO1178" s="1848"/>
      <c r="CP1178" s="1848"/>
      <c r="CQ1178" s="1848"/>
    </row>
    <row r="1179" spans="5:95">
      <c r="E1179" s="1"/>
      <c r="F1179" s="1848"/>
      <c r="G1179" s="1848"/>
      <c r="H1179" s="1848"/>
      <c r="I1179" s="1848"/>
      <c r="J1179" s="1848"/>
      <c r="K1179" s="1848"/>
      <c r="L1179" s="1848"/>
      <c r="M1179" s="1848"/>
      <c r="N1179" s="1848"/>
      <c r="O1179" s="1848"/>
      <c r="P1179" s="1848"/>
      <c r="Q1179" s="1848"/>
      <c r="R1179" s="1848"/>
      <c r="S1179" s="1848"/>
      <c r="T1179" s="1848"/>
      <c r="U1179" s="1848"/>
      <c r="V1179" s="1848"/>
      <c r="W1179" s="1848"/>
      <c r="X1179" s="1848"/>
      <c r="Y1179" s="1848"/>
      <c r="Z1179" s="1848"/>
      <c r="AA1179" s="1848"/>
      <c r="AB1179" s="1848"/>
      <c r="AC1179" s="1848"/>
      <c r="AD1179" s="1848"/>
      <c r="AE1179" s="1848"/>
      <c r="AF1179" s="1848"/>
      <c r="AG1179" s="1848"/>
      <c r="AH1179" s="1848"/>
      <c r="AI1179" s="1848"/>
      <c r="AJ1179" s="1848"/>
      <c r="AK1179" s="1848"/>
      <c r="AL1179" s="1848"/>
      <c r="AM1179" s="1848"/>
      <c r="AN1179" s="1848"/>
      <c r="AO1179" s="1848"/>
      <c r="AP1179" s="1848"/>
      <c r="AQ1179" s="1848"/>
      <c r="AR1179" s="1848"/>
      <c r="AS1179" s="1848"/>
      <c r="AT1179" s="1848"/>
      <c r="AU1179" s="1848"/>
      <c r="AV1179" s="1848"/>
      <c r="AW1179" s="1848"/>
      <c r="AX1179" s="1848"/>
      <c r="AY1179" s="1848"/>
      <c r="AZ1179" s="1848"/>
      <c r="BA1179" s="1848"/>
      <c r="BB1179" s="1848"/>
      <c r="BC1179" s="1848"/>
      <c r="BD1179" s="1848"/>
      <c r="BE1179" s="1848"/>
      <c r="BF1179" s="1848"/>
      <c r="BG1179" s="1848"/>
      <c r="BH1179" s="1848"/>
      <c r="BI1179" s="1848"/>
      <c r="BJ1179" s="1848"/>
      <c r="BK1179" s="1848"/>
      <c r="BL1179" s="1848"/>
      <c r="BM1179" s="1848"/>
      <c r="BN1179" s="1848"/>
      <c r="BO1179" s="1848"/>
      <c r="BP1179" s="1848"/>
      <c r="BQ1179" s="1848"/>
      <c r="BR1179" s="1848"/>
      <c r="BS1179" s="1848"/>
      <c r="BT1179" s="1848"/>
      <c r="BU1179" s="1848"/>
      <c r="BV1179" s="1848"/>
      <c r="BW1179" s="1848"/>
      <c r="BX1179" s="1848"/>
      <c r="BY1179" s="1848"/>
      <c r="BZ1179" s="1848"/>
      <c r="CA1179" s="1848"/>
      <c r="CB1179" s="1848"/>
      <c r="CC1179" s="1848"/>
      <c r="CD1179" s="1848"/>
      <c r="CE1179" s="1848"/>
      <c r="CF1179" s="1848"/>
      <c r="CG1179" s="1848"/>
      <c r="CH1179" s="1848"/>
      <c r="CJ1179" s="1848"/>
      <c r="CK1179" s="1848"/>
      <c r="CL1179" s="1848"/>
      <c r="CM1179" s="1848"/>
      <c r="CN1179" s="1848"/>
      <c r="CO1179" s="1848"/>
      <c r="CP1179" s="1848"/>
      <c r="CQ1179" s="1848"/>
    </row>
    <row r="1180" spans="5:95">
      <c r="E1180" s="1"/>
      <c r="F1180" s="1848"/>
      <c r="G1180" s="1848"/>
      <c r="H1180" s="1848"/>
      <c r="I1180" s="1848"/>
      <c r="J1180" s="1848"/>
      <c r="K1180" s="1848"/>
      <c r="L1180" s="1848"/>
      <c r="M1180" s="1848"/>
      <c r="N1180" s="1848"/>
      <c r="O1180" s="1848"/>
      <c r="P1180" s="1848"/>
      <c r="Q1180" s="1848"/>
      <c r="R1180" s="1848"/>
      <c r="S1180" s="1848"/>
      <c r="T1180" s="1848"/>
      <c r="U1180" s="1848"/>
      <c r="V1180" s="1848"/>
      <c r="W1180" s="1848"/>
      <c r="X1180" s="1848"/>
      <c r="Y1180" s="1848"/>
      <c r="Z1180" s="1848"/>
      <c r="AA1180" s="1848"/>
      <c r="AB1180" s="1848"/>
      <c r="AC1180" s="1848"/>
      <c r="AD1180" s="1848"/>
      <c r="AE1180" s="1848"/>
      <c r="AF1180" s="1848"/>
      <c r="AG1180" s="1848"/>
      <c r="AH1180" s="1848"/>
      <c r="AI1180" s="1848"/>
      <c r="AJ1180" s="1848"/>
      <c r="AK1180" s="1848"/>
      <c r="AL1180" s="1848"/>
      <c r="AM1180" s="1848"/>
      <c r="AN1180" s="1848"/>
      <c r="AO1180" s="1848"/>
      <c r="AP1180" s="1848"/>
      <c r="AQ1180" s="1848"/>
      <c r="AR1180" s="1848"/>
      <c r="AS1180" s="1848"/>
      <c r="AT1180" s="1848"/>
      <c r="AU1180" s="1848"/>
      <c r="AV1180" s="1848"/>
      <c r="AW1180" s="1848"/>
      <c r="AX1180" s="1848"/>
      <c r="AY1180" s="1848"/>
      <c r="AZ1180" s="1848"/>
      <c r="BA1180" s="1848"/>
      <c r="BB1180" s="1848"/>
      <c r="BC1180" s="1848"/>
      <c r="BD1180" s="1848"/>
      <c r="BE1180" s="1848"/>
      <c r="BF1180" s="1848"/>
      <c r="BG1180" s="1848"/>
      <c r="BH1180" s="1848"/>
      <c r="BI1180" s="1848"/>
      <c r="BJ1180" s="1848"/>
      <c r="BK1180" s="1848"/>
      <c r="BL1180" s="1848"/>
      <c r="BM1180" s="1848"/>
      <c r="BN1180" s="1848"/>
      <c r="BO1180" s="1848"/>
      <c r="BP1180" s="1848"/>
      <c r="BQ1180" s="1848"/>
      <c r="BR1180" s="1848"/>
      <c r="BS1180" s="1848"/>
      <c r="BT1180" s="1848"/>
      <c r="BU1180" s="1848"/>
      <c r="BV1180" s="1848"/>
      <c r="BW1180" s="1848"/>
      <c r="BX1180" s="1848"/>
      <c r="BY1180" s="1848"/>
      <c r="BZ1180" s="1848"/>
      <c r="CA1180" s="1848"/>
      <c r="CB1180" s="1848"/>
      <c r="CC1180" s="1848"/>
      <c r="CD1180" s="1848"/>
      <c r="CE1180" s="1848"/>
      <c r="CF1180" s="1848"/>
      <c r="CG1180" s="1848"/>
      <c r="CH1180" s="1848"/>
      <c r="CJ1180" s="1848"/>
      <c r="CK1180" s="1848"/>
      <c r="CL1180" s="1848"/>
      <c r="CM1180" s="1848"/>
      <c r="CN1180" s="1848"/>
      <c r="CO1180" s="1848"/>
      <c r="CP1180" s="1848"/>
      <c r="CQ1180" s="1848"/>
    </row>
    <row r="1181" spans="5:95">
      <c r="E1181" s="1"/>
      <c r="F1181" s="1848"/>
      <c r="G1181" s="1848"/>
      <c r="H1181" s="1848"/>
      <c r="I1181" s="1848"/>
      <c r="J1181" s="1848"/>
      <c r="K1181" s="1848"/>
      <c r="L1181" s="1848"/>
      <c r="M1181" s="1848"/>
      <c r="N1181" s="1848"/>
      <c r="O1181" s="1848"/>
      <c r="P1181" s="1848"/>
      <c r="Q1181" s="1848"/>
      <c r="R1181" s="1848"/>
      <c r="S1181" s="1848"/>
      <c r="T1181" s="1848"/>
      <c r="U1181" s="1848"/>
      <c r="V1181" s="1848"/>
      <c r="W1181" s="1848"/>
      <c r="X1181" s="1848"/>
      <c r="Y1181" s="1848"/>
      <c r="Z1181" s="1848"/>
      <c r="AA1181" s="1848"/>
      <c r="AB1181" s="1848"/>
      <c r="AC1181" s="1848"/>
      <c r="AD1181" s="1848"/>
      <c r="AE1181" s="1848"/>
      <c r="AF1181" s="1848"/>
      <c r="AG1181" s="1848"/>
      <c r="AH1181" s="1848"/>
      <c r="AI1181" s="1848"/>
      <c r="AJ1181" s="1848"/>
      <c r="AK1181" s="1848"/>
      <c r="AL1181" s="1848"/>
      <c r="AM1181" s="1848"/>
      <c r="AN1181" s="1848"/>
      <c r="AO1181" s="1848"/>
      <c r="AP1181" s="1848"/>
      <c r="AQ1181" s="1848"/>
      <c r="AR1181" s="1848"/>
      <c r="AS1181" s="1848"/>
      <c r="AT1181" s="1848"/>
      <c r="AU1181" s="1848"/>
      <c r="AV1181" s="1848"/>
      <c r="AW1181" s="1848"/>
      <c r="AX1181" s="1848"/>
      <c r="AY1181" s="1848"/>
      <c r="AZ1181" s="1848"/>
      <c r="BA1181" s="1848"/>
      <c r="BB1181" s="1848"/>
      <c r="BC1181" s="1848"/>
      <c r="BD1181" s="1848"/>
      <c r="BE1181" s="1848"/>
      <c r="BF1181" s="1848"/>
      <c r="BG1181" s="1848"/>
      <c r="BH1181" s="1848"/>
      <c r="BI1181" s="1848"/>
      <c r="BJ1181" s="1848"/>
      <c r="BK1181" s="1848"/>
      <c r="BL1181" s="1848"/>
      <c r="BM1181" s="1848"/>
      <c r="BN1181" s="1848"/>
      <c r="BO1181" s="1848"/>
      <c r="BP1181" s="1848"/>
      <c r="BQ1181" s="1848"/>
      <c r="BR1181" s="1848"/>
      <c r="BS1181" s="1848"/>
      <c r="BT1181" s="1848"/>
      <c r="BU1181" s="1848"/>
      <c r="BV1181" s="1848"/>
      <c r="BW1181" s="1848"/>
      <c r="BX1181" s="1848"/>
      <c r="BY1181" s="1848"/>
      <c r="BZ1181" s="1848"/>
      <c r="CA1181" s="1848"/>
      <c r="CB1181" s="1848"/>
      <c r="CC1181" s="1848"/>
      <c r="CD1181" s="1848"/>
      <c r="CE1181" s="1848"/>
      <c r="CF1181" s="1848"/>
      <c r="CG1181" s="1848"/>
      <c r="CH1181" s="1848"/>
      <c r="CJ1181" s="1848"/>
      <c r="CK1181" s="1848"/>
      <c r="CL1181" s="1848"/>
      <c r="CM1181" s="1848"/>
      <c r="CN1181" s="1848"/>
      <c r="CO1181" s="1848"/>
      <c r="CP1181" s="1848"/>
      <c r="CQ1181" s="1848"/>
    </row>
    <row r="1182" spans="5:95">
      <c r="E1182" s="1"/>
      <c r="F1182" s="1848"/>
      <c r="G1182" s="1848"/>
      <c r="H1182" s="1848"/>
      <c r="I1182" s="1848"/>
      <c r="J1182" s="1848"/>
      <c r="K1182" s="1848"/>
      <c r="L1182" s="1848"/>
      <c r="M1182" s="1848"/>
      <c r="N1182" s="1848"/>
      <c r="O1182" s="1848"/>
      <c r="P1182" s="1848"/>
      <c r="Q1182" s="1848"/>
      <c r="R1182" s="1848"/>
      <c r="S1182" s="1848"/>
      <c r="T1182" s="1848"/>
      <c r="U1182" s="1848"/>
      <c r="V1182" s="1848"/>
      <c r="W1182" s="1848"/>
      <c r="X1182" s="1848"/>
      <c r="Y1182" s="1848"/>
      <c r="Z1182" s="1848"/>
      <c r="AA1182" s="1848"/>
      <c r="AB1182" s="1848"/>
      <c r="AC1182" s="1848"/>
      <c r="AD1182" s="1848"/>
      <c r="AE1182" s="1848"/>
      <c r="AF1182" s="1848"/>
      <c r="AG1182" s="1848"/>
      <c r="AH1182" s="1848"/>
      <c r="AI1182" s="1848"/>
      <c r="AJ1182" s="1848"/>
      <c r="AK1182" s="1848"/>
      <c r="AL1182" s="1848"/>
      <c r="AM1182" s="1848"/>
      <c r="AN1182" s="1848"/>
      <c r="AO1182" s="1848"/>
      <c r="AP1182" s="1848"/>
      <c r="AQ1182" s="1848"/>
      <c r="AR1182" s="1848"/>
      <c r="AS1182" s="1848"/>
      <c r="AT1182" s="1848"/>
      <c r="AU1182" s="1848"/>
      <c r="AV1182" s="1848"/>
      <c r="AW1182" s="1848"/>
      <c r="AX1182" s="1848"/>
      <c r="AY1182" s="1848"/>
      <c r="AZ1182" s="1848"/>
      <c r="BA1182" s="1848"/>
      <c r="BB1182" s="1848"/>
      <c r="BC1182" s="1848"/>
      <c r="BD1182" s="1848"/>
      <c r="BE1182" s="1848"/>
      <c r="BF1182" s="1848"/>
      <c r="BG1182" s="1848"/>
      <c r="BH1182" s="1848"/>
      <c r="BI1182" s="1848"/>
      <c r="BJ1182" s="1848"/>
      <c r="BK1182" s="1848"/>
      <c r="BL1182" s="1848"/>
      <c r="BM1182" s="1848"/>
      <c r="BN1182" s="1848"/>
      <c r="BO1182" s="1848"/>
      <c r="BP1182" s="1848"/>
      <c r="BQ1182" s="1848"/>
      <c r="BR1182" s="1848"/>
      <c r="BS1182" s="1848"/>
      <c r="BT1182" s="1848"/>
      <c r="BU1182" s="1848"/>
      <c r="BV1182" s="1848"/>
      <c r="BW1182" s="1848"/>
      <c r="BX1182" s="1848"/>
      <c r="BY1182" s="1848"/>
      <c r="BZ1182" s="1848"/>
      <c r="CA1182" s="1848"/>
      <c r="CB1182" s="1848"/>
      <c r="CC1182" s="1848"/>
      <c r="CD1182" s="1848"/>
      <c r="CE1182" s="1848"/>
      <c r="CF1182" s="1848"/>
      <c r="CG1182" s="1848"/>
      <c r="CH1182" s="1848"/>
      <c r="CJ1182" s="1848"/>
      <c r="CK1182" s="1848"/>
      <c r="CL1182" s="1848"/>
      <c r="CM1182" s="1848"/>
      <c r="CN1182" s="1848"/>
      <c r="CO1182" s="1848"/>
      <c r="CP1182" s="1848"/>
      <c r="CQ1182" s="1848"/>
    </row>
    <row r="1183" spans="5:95">
      <c r="E1183" s="1"/>
      <c r="F1183" s="1848"/>
      <c r="G1183" s="1848"/>
      <c r="H1183" s="1848"/>
      <c r="I1183" s="1848"/>
      <c r="J1183" s="1848"/>
      <c r="K1183" s="1848"/>
      <c r="L1183" s="1848"/>
      <c r="M1183" s="1848"/>
      <c r="N1183" s="1848"/>
      <c r="O1183" s="1848"/>
      <c r="P1183" s="1848"/>
      <c r="Q1183" s="1848"/>
      <c r="R1183" s="1848"/>
      <c r="S1183" s="1848"/>
      <c r="T1183" s="1848"/>
      <c r="U1183" s="1848"/>
      <c r="V1183" s="1848"/>
      <c r="W1183" s="1848"/>
      <c r="X1183" s="1848"/>
      <c r="Y1183" s="1848"/>
      <c r="Z1183" s="1848"/>
      <c r="AA1183" s="1848"/>
      <c r="AB1183" s="1848"/>
      <c r="AC1183" s="1848"/>
      <c r="AD1183" s="1848"/>
      <c r="AE1183" s="1848"/>
      <c r="AF1183" s="1848"/>
      <c r="AG1183" s="1848"/>
      <c r="AH1183" s="1848"/>
      <c r="AI1183" s="1848"/>
      <c r="AJ1183" s="1848"/>
      <c r="AK1183" s="1848"/>
      <c r="AL1183" s="1848"/>
      <c r="AM1183" s="1848"/>
      <c r="AN1183" s="1848"/>
      <c r="AO1183" s="1848"/>
      <c r="AP1183" s="1848"/>
      <c r="AQ1183" s="1848"/>
      <c r="AR1183" s="1848"/>
      <c r="AS1183" s="1848"/>
      <c r="AT1183" s="1848"/>
      <c r="AU1183" s="1848"/>
      <c r="AV1183" s="1848"/>
      <c r="AW1183" s="1848"/>
      <c r="AX1183" s="1848"/>
      <c r="AY1183" s="1848"/>
      <c r="AZ1183" s="1848"/>
      <c r="BA1183" s="1848"/>
      <c r="BB1183" s="1848"/>
      <c r="BC1183" s="1848"/>
      <c r="BD1183" s="1848"/>
      <c r="BE1183" s="1848"/>
      <c r="BF1183" s="1848"/>
      <c r="BG1183" s="1848"/>
      <c r="BH1183" s="1848"/>
      <c r="BI1183" s="1848"/>
      <c r="BJ1183" s="1848"/>
      <c r="BK1183" s="1848"/>
      <c r="BL1183" s="1848"/>
      <c r="BM1183" s="1848"/>
      <c r="BN1183" s="1848"/>
      <c r="BO1183" s="1848"/>
      <c r="BP1183" s="1848"/>
      <c r="BQ1183" s="1848"/>
      <c r="BR1183" s="1848"/>
      <c r="BS1183" s="1848"/>
      <c r="BT1183" s="1848"/>
      <c r="BU1183" s="1848"/>
      <c r="BV1183" s="1848"/>
      <c r="BW1183" s="1848"/>
      <c r="BX1183" s="1848"/>
      <c r="BY1183" s="1848"/>
      <c r="BZ1183" s="1848"/>
      <c r="CA1183" s="1848"/>
      <c r="CB1183" s="1848"/>
      <c r="CC1183" s="1848"/>
      <c r="CD1183" s="1848"/>
      <c r="CE1183" s="1848"/>
      <c r="CF1183" s="1848"/>
      <c r="CG1183" s="1848"/>
      <c r="CH1183" s="1848"/>
      <c r="CJ1183" s="1848"/>
      <c r="CK1183" s="1848"/>
      <c r="CL1183" s="1848"/>
      <c r="CM1183" s="1848"/>
      <c r="CN1183" s="1848"/>
      <c r="CO1183" s="1848"/>
      <c r="CP1183" s="1848"/>
      <c r="CQ1183" s="1848"/>
    </row>
    <row r="1184" spans="5:95">
      <c r="E1184" s="1"/>
      <c r="F1184" s="1848"/>
      <c r="G1184" s="1848"/>
      <c r="H1184" s="1848"/>
      <c r="I1184" s="1848"/>
      <c r="J1184" s="1848"/>
      <c r="K1184" s="1848"/>
      <c r="L1184" s="1848"/>
      <c r="M1184" s="1848"/>
      <c r="N1184" s="1848"/>
      <c r="O1184" s="1848"/>
      <c r="P1184" s="1848"/>
      <c r="Q1184" s="1848"/>
      <c r="R1184" s="1848"/>
      <c r="S1184" s="1848"/>
      <c r="T1184" s="1848"/>
      <c r="U1184" s="1848"/>
      <c r="V1184" s="1848"/>
      <c r="W1184" s="1848"/>
      <c r="X1184" s="1848"/>
      <c r="Y1184" s="1848"/>
      <c r="Z1184" s="1848"/>
      <c r="AA1184" s="1848"/>
      <c r="AB1184" s="1848"/>
      <c r="AC1184" s="1848"/>
      <c r="AD1184" s="1848"/>
      <c r="AE1184" s="1848"/>
      <c r="AF1184" s="1848"/>
      <c r="AG1184" s="1848"/>
      <c r="AH1184" s="1848"/>
      <c r="AI1184" s="1848"/>
      <c r="AJ1184" s="1848"/>
      <c r="AK1184" s="1848"/>
      <c r="AL1184" s="1848"/>
      <c r="AM1184" s="1848"/>
      <c r="AN1184" s="1848"/>
      <c r="AO1184" s="1848"/>
      <c r="AP1184" s="1848"/>
      <c r="AQ1184" s="1848"/>
      <c r="AR1184" s="1848"/>
      <c r="AS1184" s="1848"/>
      <c r="AT1184" s="1848"/>
      <c r="AU1184" s="1848"/>
      <c r="AV1184" s="1848"/>
      <c r="AW1184" s="1848"/>
      <c r="AX1184" s="1848"/>
      <c r="AY1184" s="1848"/>
      <c r="AZ1184" s="1848"/>
      <c r="BA1184" s="1848"/>
      <c r="BB1184" s="1848"/>
      <c r="BC1184" s="1848"/>
      <c r="BD1184" s="1848"/>
      <c r="BE1184" s="1848"/>
      <c r="BF1184" s="1848"/>
      <c r="BG1184" s="1848"/>
      <c r="BH1184" s="1848"/>
      <c r="BI1184" s="1848"/>
      <c r="BJ1184" s="1848"/>
      <c r="BK1184" s="1848"/>
      <c r="BL1184" s="1848"/>
      <c r="BM1184" s="1848"/>
      <c r="BN1184" s="1848"/>
      <c r="BO1184" s="1848"/>
      <c r="BP1184" s="1848"/>
      <c r="BQ1184" s="1848"/>
      <c r="BR1184" s="1848"/>
      <c r="BS1184" s="1848"/>
      <c r="BT1184" s="1848"/>
      <c r="BU1184" s="1848"/>
      <c r="BV1184" s="1848"/>
      <c r="BW1184" s="1848"/>
      <c r="BX1184" s="1848"/>
      <c r="BY1184" s="1848"/>
      <c r="BZ1184" s="1848"/>
      <c r="CA1184" s="1848"/>
      <c r="CB1184" s="1848"/>
      <c r="CC1184" s="1848"/>
      <c r="CD1184" s="1848"/>
      <c r="CE1184" s="1848"/>
      <c r="CF1184" s="1848"/>
      <c r="CG1184" s="1848"/>
      <c r="CH1184" s="1848"/>
      <c r="CJ1184" s="1848"/>
      <c r="CK1184" s="1848"/>
      <c r="CL1184" s="1848"/>
      <c r="CM1184" s="1848"/>
      <c r="CN1184" s="1848"/>
      <c r="CO1184" s="1848"/>
      <c r="CP1184" s="1848"/>
      <c r="CQ1184" s="1848"/>
    </row>
    <row r="1185" spans="5:95">
      <c r="E1185" s="1"/>
      <c r="F1185" s="1848"/>
      <c r="G1185" s="1848"/>
      <c r="H1185" s="1848"/>
      <c r="I1185" s="1848"/>
      <c r="J1185" s="1848"/>
      <c r="K1185" s="1848"/>
      <c r="L1185" s="1848"/>
      <c r="M1185" s="1848"/>
      <c r="N1185" s="1848"/>
      <c r="O1185" s="1848"/>
      <c r="P1185" s="1848"/>
      <c r="Q1185" s="1848"/>
      <c r="R1185" s="1848"/>
      <c r="S1185" s="1848"/>
      <c r="T1185" s="1848"/>
      <c r="U1185" s="1848"/>
      <c r="V1185" s="1848"/>
      <c r="W1185" s="1848"/>
      <c r="X1185" s="1848"/>
      <c r="Y1185" s="1848"/>
      <c r="Z1185" s="1848"/>
      <c r="AA1185" s="1848"/>
      <c r="AB1185" s="1848"/>
      <c r="AC1185" s="1848"/>
      <c r="AD1185" s="1848"/>
      <c r="AE1185" s="1848"/>
      <c r="AF1185" s="1848"/>
      <c r="AG1185" s="1848"/>
      <c r="AH1185" s="1848"/>
      <c r="AI1185" s="1848"/>
      <c r="AJ1185" s="1848"/>
      <c r="AK1185" s="1848"/>
      <c r="AL1185" s="1848"/>
      <c r="AM1185" s="1848"/>
      <c r="AN1185" s="1848"/>
      <c r="AO1185" s="1848"/>
      <c r="AP1185" s="1848"/>
      <c r="AQ1185" s="1848"/>
      <c r="AR1185" s="1848"/>
      <c r="AS1185" s="1848"/>
      <c r="AT1185" s="1848"/>
      <c r="AU1185" s="1848"/>
      <c r="AV1185" s="1848"/>
      <c r="AW1185" s="1848"/>
      <c r="AX1185" s="1848"/>
      <c r="AY1185" s="1848"/>
      <c r="AZ1185" s="1848"/>
      <c r="BA1185" s="1848"/>
      <c r="BB1185" s="1848"/>
      <c r="BC1185" s="1848"/>
      <c r="BD1185" s="1848"/>
      <c r="BE1185" s="1848"/>
      <c r="BF1185" s="1848"/>
      <c r="BG1185" s="1848"/>
      <c r="BH1185" s="1848"/>
      <c r="BI1185" s="1848"/>
      <c r="BJ1185" s="1848"/>
      <c r="BK1185" s="1848"/>
      <c r="BL1185" s="1848"/>
      <c r="BM1185" s="1848"/>
      <c r="BN1185" s="1848"/>
      <c r="BO1185" s="1848"/>
      <c r="BP1185" s="1848"/>
      <c r="BQ1185" s="1848"/>
      <c r="BR1185" s="1848"/>
      <c r="BS1185" s="1848"/>
      <c r="BT1185" s="1848"/>
      <c r="BU1185" s="1848"/>
      <c r="BV1185" s="1848"/>
      <c r="BW1185" s="1848"/>
      <c r="BX1185" s="1848"/>
      <c r="BY1185" s="1848"/>
      <c r="BZ1185" s="1848"/>
      <c r="CA1185" s="1848"/>
      <c r="CB1185" s="1848"/>
      <c r="CC1185" s="1848"/>
      <c r="CD1185" s="1848"/>
      <c r="CE1185" s="1848"/>
      <c r="CF1185" s="1848"/>
      <c r="CG1185" s="1848"/>
      <c r="CH1185" s="1848"/>
      <c r="CJ1185" s="1848"/>
      <c r="CK1185" s="1848"/>
      <c r="CL1185" s="1848"/>
      <c r="CM1185" s="1848"/>
      <c r="CN1185" s="1848"/>
      <c r="CO1185" s="1848"/>
      <c r="CP1185" s="1848"/>
      <c r="CQ1185" s="1848"/>
    </row>
    <row r="1186" spans="5:95">
      <c r="E1186" s="1"/>
      <c r="F1186" s="1848"/>
      <c r="G1186" s="1848"/>
      <c r="H1186" s="1848"/>
      <c r="I1186" s="1848"/>
      <c r="J1186" s="1848"/>
      <c r="K1186" s="1848"/>
      <c r="L1186" s="1848"/>
      <c r="M1186" s="1848"/>
      <c r="N1186" s="1848"/>
      <c r="O1186" s="1848"/>
      <c r="P1186" s="1848"/>
      <c r="Q1186" s="1848"/>
      <c r="R1186" s="1848"/>
      <c r="S1186" s="1848"/>
      <c r="T1186" s="1848"/>
      <c r="U1186" s="1848"/>
      <c r="V1186" s="1848"/>
      <c r="W1186" s="1848"/>
      <c r="X1186" s="1848"/>
      <c r="Y1186" s="1848"/>
      <c r="Z1186" s="1848"/>
      <c r="AA1186" s="1848"/>
      <c r="AB1186" s="1848"/>
      <c r="AC1186" s="1848"/>
      <c r="AD1186" s="1848"/>
      <c r="AE1186" s="1848"/>
      <c r="AF1186" s="1848"/>
      <c r="AG1186" s="1848"/>
      <c r="AH1186" s="1848"/>
      <c r="AI1186" s="1848"/>
      <c r="AJ1186" s="1848"/>
      <c r="AK1186" s="1848"/>
      <c r="AL1186" s="1848"/>
      <c r="AM1186" s="1848"/>
      <c r="AN1186" s="1848"/>
      <c r="AO1186" s="1848"/>
      <c r="AP1186" s="1848"/>
      <c r="AQ1186" s="1848"/>
      <c r="AR1186" s="1848"/>
      <c r="AS1186" s="1848"/>
      <c r="AT1186" s="1848"/>
      <c r="AU1186" s="1848"/>
      <c r="AV1186" s="1848"/>
      <c r="AW1186" s="1848"/>
      <c r="AX1186" s="1848"/>
      <c r="AY1186" s="1848"/>
      <c r="AZ1186" s="1848"/>
      <c r="BA1186" s="1848"/>
      <c r="BB1186" s="1848"/>
      <c r="BC1186" s="1848"/>
      <c r="BD1186" s="1848"/>
      <c r="BE1186" s="1848"/>
      <c r="BF1186" s="1848"/>
      <c r="BG1186" s="1848"/>
      <c r="BH1186" s="1848"/>
      <c r="BI1186" s="1848"/>
      <c r="BJ1186" s="1848"/>
      <c r="BK1186" s="1848"/>
      <c r="BL1186" s="1848"/>
      <c r="BM1186" s="1848"/>
      <c r="BN1186" s="1848"/>
      <c r="BO1186" s="1848"/>
      <c r="BP1186" s="1848"/>
      <c r="BQ1186" s="1848"/>
      <c r="BR1186" s="1848"/>
      <c r="BS1186" s="1848"/>
      <c r="BT1186" s="1848"/>
      <c r="BU1186" s="1848"/>
      <c r="BV1186" s="1848"/>
      <c r="BW1186" s="1848"/>
      <c r="BX1186" s="1848"/>
      <c r="BY1186" s="1848"/>
      <c r="BZ1186" s="1848"/>
      <c r="CA1186" s="1848"/>
      <c r="CB1186" s="1848"/>
      <c r="CC1186" s="1848"/>
      <c r="CD1186" s="1848"/>
      <c r="CE1186" s="1848"/>
      <c r="CF1186" s="1848"/>
      <c r="CG1186" s="1848"/>
      <c r="CH1186" s="1848"/>
      <c r="CJ1186" s="1848"/>
      <c r="CK1186" s="1848"/>
      <c r="CL1186" s="1848"/>
      <c r="CM1186" s="1848"/>
      <c r="CN1186" s="1848"/>
      <c r="CO1186" s="1848"/>
      <c r="CP1186" s="1848"/>
      <c r="CQ1186" s="1848"/>
    </row>
    <row r="1187" spans="5:95">
      <c r="E1187" s="1"/>
      <c r="F1187" s="1848"/>
      <c r="G1187" s="1848"/>
      <c r="H1187" s="1848"/>
      <c r="I1187" s="1848"/>
      <c r="J1187" s="1848"/>
      <c r="K1187" s="1848"/>
      <c r="L1187" s="1848"/>
      <c r="M1187" s="1848"/>
      <c r="N1187" s="1848"/>
      <c r="O1187" s="1848"/>
      <c r="P1187" s="1848"/>
      <c r="Q1187" s="1848"/>
      <c r="R1187" s="1848"/>
      <c r="S1187" s="1848"/>
      <c r="T1187" s="1848"/>
      <c r="U1187" s="1848"/>
      <c r="V1187" s="1848"/>
      <c r="W1187" s="1848"/>
      <c r="X1187" s="1848"/>
      <c r="Y1187" s="1848"/>
      <c r="Z1187" s="1848"/>
      <c r="AA1187" s="1848"/>
      <c r="AB1187" s="1848"/>
      <c r="AC1187" s="1848"/>
      <c r="AD1187" s="1848"/>
      <c r="AE1187" s="1848"/>
      <c r="AF1187" s="1848"/>
      <c r="AG1187" s="1848"/>
      <c r="AH1187" s="1848"/>
      <c r="AI1187" s="1848"/>
      <c r="AJ1187" s="1848"/>
      <c r="AK1187" s="1848"/>
      <c r="AL1187" s="1848"/>
      <c r="AM1187" s="1848"/>
      <c r="AN1187" s="1848"/>
      <c r="AO1187" s="1848"/>
      <c r="AP1187" s="1848"/>
      <c r="AQ1187" s="1848"/>
      <c r="AR1187" s="1848"/>
      <c r="AS1187" s="1848"/>
      <c r="AT1187" s="1848"/>
      <c r="AU1187" s="1848"/>
      <c r="AV1187" s="1848"/>
      <c r="AW1187" s="1848"/>
      <c r="AX1187" s="1848"/>
      <c r="AY1187" s="1848"/>
      <c r="AZ1187" s="1848"/>
      <c r="BA1187" s="1848"/>
      <c r="BB1187" s="1848"/>
      <c r="BC1187" s="1848"/>
      <c r="BD1187" s="1848"/>
      <c r="BE1187" s="1848"/>
      <c r="BF1187" s="1848"/>
      <c r="BG1187" s="1848"/>
      <c r="BH1187" s="1848"/>
      <c r="BI1187" s="1848"/>
      <c r="BJ1187" s="1848"/>
      <c r="BK1187" s="1848"/>
      <c r="BL1187" s="1848"/>
      <c r="BM1187" s="1848"/>
      <c r="BN1187" s="1848"/>
      <c r="BO1187" s="1848"/>
      <c r="BP1187" s="1848"/>
      <c r="BQ1187" s="1848"/>
      <c r="BR1187" s="1848"/>
      <c r="BS1187" s="1848"/>
      <c r="BT1187" s="1848"/>
      <c r="BU1187" s="1848"/>
      <c r="BV1187" s="1848"/>
      <c r="BW1187" s="1848"/>
      <c r="BX1187" s="1848"/>
      <c r="BY1187" s="1848"/>
      <c r="BZ1187" s="1848"/>
      <c r="CA1187" s="1848"/>
      <c r="CB1187" s="1848"/>
      <c r="CC1187" s="1848"/>
      <c r="CD1187" s="1848"/>
      <c r="CE1187" s="1848"/>
      <c r="CF1187" s="1848"/>
      <c r="CG1187" s="1848"/>
      <c r="CH1187" s="1848"/>
      <c r="CJ1187" s="1848"/>
      <c r="CK1187" s="1848"/>
      <c r="CL1187" s="1848"/>
      <c r="CM1187" s="1848"/>
      <c r="CN1187" s="1848"/>
      <c r="CO1187" s="1848"/>
      <c r="CP1187" s="1848"/>
      <c r="CQ1187" s="1848"/>
    </row>
    <row r="1188" spans="5:95">
      <c r="E1188" s="1"/>
      <c r="F1188" s="1848"/>
      <c r="G1188" s="1848"/>
      <c r="H1188" s="1848"/>
      <c r="I1188" s="1848"/>
      <c r="J1188" s="1848"/>
      <c r="K1188" s="1848"/>
      <c r="L1188" s="1848"/>
      <c r="M1188" s="1848"/>
      <c r="N1188" s="1848"/>
      <c r="O1188" s="1848"/>
      <c r="P1188" s="1848"/>
      <c r="Q1188" s="1848"/>
      <c r="R1188" s="1848"/>
      <c r="S1188" s="1848"/>
      <c r="T1188" s="1848"/>
      <c r="U1188" s="1848"/>
      <c r="V1188" s="1848"/>
      <c r="W1188" s="1848"/>
      <c r="X1188" s="1848"/>
      <c r="Y1188" s="1848"/>
      <c r="Z1188" s="1848"/>
      <c r="AA1188" s="1848"/>
      <c r="AB1188" s="1848"/>
      <c r="AC1188" s="1848"/>
      <c r="AD1188" s="1848"/>
      <c r="AE1188" s="1848"/>
      <c r="AF1188" s="1848"/>
      <c r="AG1188" s="1848"/>
      <c r="AH1188" s="1848"/>
      <c r="AI1188" s="1848"/>
      <c r="AJ1188" s="1848"/>
      <c r="AK1188" s="1848"/>
      <c r="AL1188" s="1848"/>
      <c r="AM1188" s="1848"/>
      <c r="AN1188" s="1848"/>
      <c r="AO1188" s="1848"/>
      <c r="AP1188" s="1848"/>
      <c r="AQ1188" s="1848"/>
      <c r="AR1188" s="1848"/>
      <c r="AS1188" s="1848"/>
      <c r="AT1188" s="1848"/>
      <c r="AU1188" s="1848"/>
      <c r="AV1188" s="1848"/>
      <c r="AW1188" s="1848"/>
      <c r="AX1188" s="1848"/>
      <c r="AY1188" s="1848"/>
      <c r="AZ1188" s="1848"/>
      <c r="BA1188" s="1848"/>
      <c r="BB1188" s="1848"/>
      <c r="BC1188" s="1848"/>
      <c r="BD1188" s="1848"/>
      <c r="BE1188" s="1848"/>
      <c r="BF1188" s="1848"/>
      <c r="BG1188" s="1848"/>
      <c r="BH1188" s="1848"/>
      <c r="BI1188" s="1848"/>
      <c r="BJ1188" s="1848"/>
      <c r="BK1188" s="1848"/>
      <c r="BL1188" s="1848"/>
      <c r="BM1188" s="1848"/>
      <c r="BN1188" s="1848"/>
      <c r="BO1188" s="1848"/>
      <c r="BP1188" s="1848"/>
      <c r="BQ1188" s="1848"/>
      <c r="BR1188" s="1848"/>
      <c r="BS1188" s="1848"/>
      <c r="BT1188" s="1848"/>
      <c r="BU1188" s="1848"/>
      <c r="BV1188" s="1848"/>
      <c r="BW1188" s="1848"/>
      <c r="BX1188" s="1848"/>
      <c r="BY1188" s="1848"/>
      <c r="BZ1188" s="1848"/>
      <c r="CA1188" s="1848"/>
      <c r="CB1188" s="1848"/>
      <c r="CC1188" s="1848"/>
      <c r="CD1188" s="1848"/>
      <c r="CE1188" s="1848"/>
      <c r="CF1188" s="1848"/>
      <c r="CG1188" s="1848"/>
      <c r="CH1188" s="1848"/>
      <c r="CJ1188" s="1848"/>
      <c r="CK1188" s="1848"/>
      <c r="CL1188" s="1848"/>
      <c r="CM1188" s="1848"/>
      <c r="CN1188" s="1848"/>
      <c r="CO1188" s="1848"/>
      <c r="CP1188" s="1848"/>
      <c r="CQ1188" s="1848"/>
    </row>
    <row r="1189" spans="5:95">
      <c r="E1189" s="1"/>
      <c r="F1189" s="1848"/>
      <c r="G1189" s="1848"/>
      <c r="H1189" s="1848"/>
      <c r="I1189" s="1848"/>
      <c r="J1189" s="1848"/>
      <c r="K1189" s="1848"/>
      <c r="L1189" s="1848"/>
      <c r="M1189" s="1848"/>
      <c r="N1189" s="1848"/>
      <c r="O1189" s="1848"/>
      <c r="P1189" s="1848"/>
      <c r="Q1189" s="1848"/>
      <c r="R1189" s="1848"/>
      <c r="S1189" s="1848"/>
      <c r="T1189" s="1848"/>
      <c r="U1189" s="1848"/>
      <c r="V1189" s="1848"/>
      <c r="W1189" s="1848"/>
      <c r="X1189" s="1848"/>
      <c r="Y1189" s="1848"/>
      <c r="Z1189" s="1848"/>
      <c r="AA1189" s="1848"/>
      <c r="AB1189" s="1848"/>
      <c r="AC1189" s="1848"/>
      <c r="AD1189" s="1848"/>
      <c r="AE1189" s="1848"/>
      <c r="AF1189" s="1848"/>
      <c r="AG1189" s="1848"/>
      <c r="AH1189" s="1848"/>
      <c r="AI1189" s="1848"/>
      <c r="AJ1189" s="1848"/>
      <c r="AK1189" s="1848"/>
      <c r="AL1189" s="1848"/>
      <c r="AM1189" s="1848"/>
      <c r="AN1189" s="1848"/>
      <c r="AO1189" s="1848"/>
      <c r="AP1189" s="1848"/>
      <c r="AQ1189" s="1848"/>
      <c r="AR1189" s="1848"/>
      <c r="AS1189" s="1848"/>
      <c r="AT1189" s="1848"/>
      <c r="AU1189" s="1848"/>
      <c r="AV1189" s="1848"/>
      <c r="AW1189" s="1848"/>
      <c r="AX1189" s="1848"/>
      <c r="AY1189" s="1848"/>
      <c r="AZ1189" s="1848"/>
      <c r="BA1189" s="1848"/>
      <c r="BB1189" s="1848"/>
      <c r="BC1189" s="1848"/>
      <c r="BD1189" s="1848"/>
      <c r="BE1189" s="1848"/>
      <c r="BF1189" s="1848"/>
      <c r="BG1189" s="1848"/>
      <c r="BH1189" s="1848"/>
      <c r="BI1189" s="1848"/>
      <c r="BJ1189" s="1848"/>
      <c r="BK1189" s="1848"/>
      <c r="BL1189" s="1848"/>
      <c r="BM1189" s="1848"/>
      <c r="BN1189" s="1848"/>
      <c r="BO1189" s="1848"/>
      <c r="BP1189" s="1848"/>
      <c r="BQ1189" s="1848"/>
      <c r="BR1189" s="1848"/>
      <c r="BS1189" s="1848"/>
      <c r="BT1189" s="1848"/>
      <c r="BU1189" s="1848"/>
      <c r="BV1189" s="1848"/>
      <c r="BW1189" s="1848"/>
      <c r="BX1189" s="1848"/>
      <c r="BY1189" s="1848"/>
      <c r="BZ1189" s="1848"/>
      <c r="CA1189" s="1848"/>
      <c r="CB1189" s="1848"/>
      <c r="CC1189" s="1848"/>
      <c r="CD1189" s="1848"/>
      <c r="CE1189" s="1848"/>
      <c r="CF1189" s="1848"/>
      <c r="CG1189" s="1848"/>
      <c r="CH1189" s="1848"/>
      <c r="CJ1189" s="1848"/>
      <c r="CK1189" s="1848"/>
      <c r="CL1189" s="1848"/>
      <c r="CM1189" s="1848"/>
      <c r="CN1189" s="1848"/>
      <c r="CO1189" s="1848"/>
      <c r="CP1189" s="1848"/>
      <c r="CQ1189" s="1848"/>
    </row>
    <row r="1190" spans="5:95">
      <c r="E1190" s="1"/>
      <c r="F1190" s="1848"/>
      <c r="G1190" s="1848"/>
      <c r="H1190" s="1848"/>
      <c r="I1190" s="1848"/>
      <c r="J1190" s="1848"/>
      <c r="K1190" s="1848"/>
      <c r="L1190" s="1848"/>
      <c r="M1190" s="1848"/>
      <c r="N1190" s="1848"/>
      <c r="O1190" s="1848"/>
      <c r="P1190" s="1848"/>
      <c r="Q1190" s="1848"/>
      <c r="R1190" s="1848"/>
      <c r="S1190" s="1848"/>
      <c r="T1190" s="1848"/>
      <c r="U1190" s="1848"/>
      <c r="V1190" s="1848"/>
      <c r="W1190" s="1848"/>
      <c r="X1190" s="1848"/>
      <c r="Y1190" s="1848"/>
      <c r="Z1190" s="1848"/>
      <c r="AA1190" s="1848"/>
      <c r="AB1190" s="1848"/>
      <c r="AC1190" s="1848"/>
      <c r="AD1190" s="1848"/>
      <c r="AE1190" s="1848"/>
      <c r="AF1190" s="1848"/>
      <c r="AG1190" s="1848"/>
      <c r="AH1190" s="1848"/>
      <c r="AI1190" s="1848"/>
      <c r="AJ1190" s="1848"/>
      <c r="AK1190" s="1848"/>
      <c r="AL1190" s="1848"/>
      <c r="AM1190" s="1848"/>
      <c r="AN1190" s="1848"/>
      <c r="AO1190" s="1848"/>
      <c r="AP1190" s="1848"/>
      <c r="AQ1190" s="1848"/>
      <c r="AR1190" s="1848"/>
      <c r="AS1190" s="1848"/>
      <c r="AT1190" s="1848"/>
      <c r="AU1190" s="1848"/>
      <c r="AV1190" s="1848"/>
      <c r="AW1190" s="1848"/>
      <c r="AX1190" s="1848"/>
      <c r="AY1190" s="1848"/>
      <c r="AZ1190" s="1848"/>
      <c r="BA1190" s="1848"/>
      <c r="BB1190" s="1848"/>
      <c r="BC1190" s="1848"/>
      <c r="BD1190" s="1848"/>
      <c r="BE1190" s="1848"/>
      <c r="BF1190" s="1848"/>
      <c r="BG1190" s="1848"/>
      <c r="BH1190" s="1848"/>
      <c r="BI1190" s="1848"/>
      <c r="BJ1190" s="1848"/>
      <c r="BK1190" s="1848"/>
      <c r="BL1190" s="1848"/>
      <c r="BM1190" s="1848"/>
      <c r="BN1190" s="1848"/>
      <c r="BO1190" s="1848"/>
      <c r="BP1190" s="1848"/>
      <c r="BQ1190" s="1848"/>
      <c r="BR1190" s="1848"/>
      <c r="BS1190" s="1848"/>
      <c r="BT1190" s="1848"/>
      <c r="BU1190" s="1848"/>
      <c r="BV1190" s="1848"/>
      <c r="BW1190" s="1848"/>
      <c r="BX1190" s="1848"/>
      <c r="BY1190" s="1848"/>
      <c r="BZ1190" s="1848"/>
      <c r="CA1190" s="1848"/>
      <c r="CB1190" s="1848"/>
      <c r="CC1190" s="1848"/>
      <c r="CD1190" s="1848"/>
      <c r="CE1190" s="1848"/>
      <c r="CF1190" s="1848"/>
      <c r="CG1190" s="1848"/>
      <c r="CH1190" s="1848"/>
      <c r="CJ1190" s="1848"/>
      <c r="CK1190" s="1848"/>
      <c r="CL1190" s="1848"/>
      <c r="CM1190" s="1848"/>
      <c r="CN1190" s="1848"/>
      <c r="CO1190" s="1848"/>
      <c r="CP1190" s="1848"/>
      <c r="CQ1190" s="1848"/>
    </row>
    <row r="1191" spans="5:95">
      <c r="E1191" s="1"/>
      <c r="F1191" s="1848"/>
      <c r="G1191" s="1848"/>
      <c r="H1191" s="1848"/>
      <c r="I1191" s="1848"/>
      <c r="J1191" s="1848"/>
      <c r="K1191" s="1848"/>
      <c r="L1191" s="1848"/>
      <c r="M1191" s="1848"/>
      <c r="N1191" s="1848"/>
      <c r="O1191" s="1848"/>
      <c r="P1191" s="1848"/>
      <c r="Q1191" s="1848"/>
      <c r="R1191" s="1848"/>
      <c r="S1191" s="1848"/>
      <c r="T1191" s="1848"/>
      <c r="U1191" s="1848"/>
      <c r="V1191" s="1848"/>
      <c r="W1191" s="1848"/>
      <c r="X1191" s="1848"/>
      <c r="Y1191" s="1848"/>
      <c r="Z1191" s="1848"/>
      <c r="AA1191" s="1848"/>
      <c r="AB1191" s="1848"/>
      <c r="AC1191" s="1848"/>
      <c r="AD1191" s="1848"/>
      <c r="AE1191" s="1848"/>
      <c r="AF1191" s="1848"/>
      <c r="AG1191" s="1848"/>
      <c r="AH1191" s="1848"/>
      <c r="AI1191" s="1848"/>
      <c r="AJ1191" s="1848"/>
      <c r="AK1191" s="1848"/>
      <c r="AL1191" s="1848"/>
      <c r="AM1191" s="1848"/>
      <c r="AN1191" s="1848"/>
      <c r="AO1191" s="1848"/>
      <c r="AP1191" s="1848"/>
      <c r="AQ1191" s="1848"/>
      <c r="AR1191" s="1848"/>
      <c r="AS1191" s="1848"/>
      <c r="AT1191" s="1848"/>
      <c r="AU1191" s="1848"/>
      <c r="AV1191" s="1848"/>
      <c r="AW1191" s="1848"/>
      <c r="AX1191" s="1848"/>
      <c r="AY1191" s="1848"/>
      <c r="AZ1191" s="1848"/>
      <c r="BA1191" s="1848"/>
      <c r="BB1191" s="1848"/>
      <c r="BC1191" s="1848"/>
      <c r="BD1191" s="1848"/>
      <c r="BE1191" s="1848"/>
      <c r="BF1191" s="1848"/>
      <c r="BG1191" s="1848"/>
      <c r="BH1191" s="1848"/>
      <c r="BI1191" s="1848"/>
      <c r="BJ1191" s="1848"/>
      <c r="BK1191" s="1848"/>
      <c r="BL1191" s="1848"/>
      <c r="BM1191" s="1848"/>
      <c r="BN1191" s="1848"/>
      <c r="BO1191" s="1848"/>
      <c r="BP1191" s="1848"/>
      <c r="BQ1191" s="1848"/>
      <c r="BR1191" s="1848"/>
      <c r="BS1191" s="1848"/>
      <c r="BT1191" s="1848"/>
      <c r="BU1191" s="1848"/>
      <c r="BV1191" s="1848"/>
      <c r="BW1191" s="1848"/>
      <c r="BX1191" s="1848"/>
      <c r="BY1191" s="1848"/>
      <c r="BZ1191" s="1848"/>
      <c r="CA1191" s="1848"/>
      <c r="CB1191" s="1848"/>
      <c r="CC1191" s="1848"/>
      <c r="CD1191" s="1848"/>
      <c r="CE1191" s="1848"/>
      <c r="CF1191" s="1848"/>
      <c r="CG1191" s="1848"/>
      <c r="CH1191" s="1848"/>
      <c r="CJ1191" s="1848"/>
      <c r="CK1191" s="1848"/>
      <c r="CL1191" s="1848"/>
      <c r="CM1191" s="1848"/>
      <c r="CN1191" s="1848"/>
      <c r="CO1191" s="1848"/>
      <c r="CP1191" s="1848"/>
      <c r="CQ1191" s="1848"/>
    </row>
    <row r="1192" spans="5:95">
      <c r="E1192" s="1"/>
      <c r="F1192" s="1848"/>
      <c r="G1192" s="1848"/>
      <c r="H1192" s="1848"/>
      <c r="I1192" s="1848"/>
      <c r="J1192" s="1848"/>
      <c r="K1192" s="1848"/>
      <c r="L1192" s="1848"/>
      <c r="M1192" s="1848"/>
      <c r="N1192" s="1848"/>
      <c r="O1192" s="1848"/>
      <c r="P1192" s="1848"/>
      <c r="Q1192" s="1848"/>
      <c r="R1192" s="1848"/>
      <c r="S1192" s="1848"/>
      <c r="T1192" s="1848"/>
      <c r="U1192" s="1848"/>
      <c r="V1192" s="1848"/>
      <c r="W1192" s="1848"/>
      <c r="X1192" s="1848"/>
      <c r="Y1192" s="1848"/>
      <c r="Z1192" s="1848"/>
      <c r="AA1192" s="1848"/>
      <c r="AB1192" s="1848"/>
      <c r="AC1192" s="1848"/>
      <c r="AD1192" s="1848"/>
      <c r="AE1192" s="1848"/>
      <c r="AF1192" s="1848"/>
      <c r="AG1192" s="1848"/>
      <c r="AH1192" s="1848"/>
      <c r="AI1192" s="1848"/>
      <c r="AJ1192" s="1848"/>
      <c r="AK1192" s="1848"/>
      <c r="AL1192" s="1848"/>
      <c r="AM1192" s="1848"/>
      <c r="AN1192" s="1848"/>
      <c r="AO1192" s="1848"/>
      <c r="AP1192" s="1848"/>
      <c r="AQ1192" s="1848"/>
      <c r="AR1192" s="1848"/>
      <c r="AS1192" s="1848"/>
      <c r="AT1192" s="1848"/>
      <c r="AU1192" s="1848"/>
      <c r="AV1192" s="1848"/>
      <c r="AW1192" s="1848"/>
      <c r="AX1192" s="1848"/>
      <c r="AY1192" s="1848"/>
      <c r="AZ1192" s="1848"/>
      <c r="BA1192" s="1848"/>
      <c r="BB1192" s="1848"/>
      <c r="BC1192" s="1848"/>
      <c r="BD1192" s="1848"/>
      <c r="BE1192" s="1848"/>
      <c r="BF1192" s="1848"/>
      <c r="BG1192" s="1848"/>
      <c r="BH1192" s="1848"/>
      <c r="BI1192" s="1848"/>
      <c r="BJ1192" s="1848"/>
      <c r="BK1192" s="1848"/>
      <c r="BL1192" s="1848"/>
      <c r="BM1192" s="1848"/>
      <c r="BN1192" s="1848"/>
      <c r="BO1192" s="1848"/>
      <c r="BP1192" s="1848"/>
      <c r="BQ1192" s="1848"/>
      <c r="BR1192" s="1848"/>
      <c r="BS1192" s="1848"/>
      <c r="BT1192" s="1848"/>
      <c r="BU1192" s="1848"/>
      <c r="BV1192" s="1848"/>
      <c r="BW1192" s="1848"/>
      <c r="BX1192" s="1848"/>
      <c r="BY1192" s="1848"/>
      <c r="BZ1192" s="1848"/>
      <c r="CA1192" s="1848"/>
      <c r="CB1192" s="1848"/>
      <c r="CC1192" s="1848"/>
      <c r="CD1192" s="1848"/>
      <c r="CE1192" s="1848"/>
      <c r="CF1192" s="1848"/>
      <c r="CG1192" s="1848"/>
      <c r="CH1192" s="1848"/>
      <c r="CJ1192" s="1848"/>
      <c r="CK1192" s="1848"/>
      <c r="CL1192" s="1848"/>
      <c r="CM1192" s="1848"/>
      <c r="CN1192" s="1848"/>
      <c r="CO1192" s="1848"/>
      <c r="CP1192" s="1848"/>
      <c r="CQ1192" s="1848"/>
    </row>
    <row r="1193" spans="5:95">
      <c r="E1193" s="1"/>
      <c r="F1193" s="1848"/>
      <c r="G1193" s="1848"/>
      <c r="H1193" s="1848"/>
      <c r="I1193" s="1848"/>
      <c r="J1193" s="1848"/>
      <c r="K1193" s="1848"/>
      <c r="L1193" s="1848"/>
      <c r="M1193" s="1848"/>
      <c r="N1193" s="1848"/>
      <c r="O1193" s="1848"/>
      <c r="P1193" s="1848"/>
      <c r="Q1193" s="1848"/>
      <c r="R1193" s="1848"/>
      <c r="S1193" s="1848"/>
      <c r="T1193" s="1848"/>
      <c r="U1193" s="1848"/>
      <c r="V1193" s="1848"/>
      <c r="W1193" s="1848"/>
      <c r="X1193" s="1848"/>
      <c r="Y1193" s="1848"/>
      <c r="Z1193" s="1848"/>
      <c r="AA1193" s="1848"/>
      <c r="AB1193" s="1848"/>
      <c r="AC1193" s="1848"/>
      <c r="AD1193" s="1848"/>
      <c r="AE1193" s="1848"/>
      <c r="AF1193" s="1848"/>
      <c r="AG1193" s="1848"/>
      <c r="AH1193" s="1848"/>
      <c r="AI1193" s="1848"/>
      <c r="AJ1193" s="1848"/>
      <c r="AK1193" s="1848"/>
      <c r="AL1193" s="1848"/>
      <c r="AM1193" s="1848"/>
      <c r="AN1193" s="1848"/>
      <c r="AO1193" s="1848"/>
      <c r="AP1193" s="1848"/>
      <c r="AQ1193" s="1848"/>
      <c r="AR1193" s="1848"/>
      <c r="AS1193" s="1848"/>
      <c r="AT1193" s="1848"/>
      <c r="AU1193" s="1848"/>
      <c r="AV1193" s="1848"/>
      <c r="AW1193" s="1848"/>
      <c r="AX1193" s="1848"/>
      <c r="AY1193" s="1848"/>
      <c r="AZ1193" s="1848"/>
      <c r="BA1193" s="1848"/>
      <c r="BB1193" s="1848"/>
      <c r="BC1193" s="1848"/>
      <c r="BD1193" s="1848"/>
      <c r="BE1193" s="1848"/>
      <c r="BF1193" s="1848"/>
      <c r="BG1193" s="1848"/>
      <c r="BH1193" s="1848"/>
      <c r="BI1193" s="1848"/>
      <c r="BJ1193" s="1848"/>
      <c r="BK1193" s="1848"/>
      <c r="BL1193" s="1848"/>
      <c r="BM1193" s="1848"/>
      <c r="BN1193" s="1848"/>
      <c r="BO1193" s="1848"/>
      <c r="BP1193" s="1848"/>
      <c r="BQ1193" s="1848"/>
      <c r="BR1193" s="1848"/>
      <c r="BS1193" s="1848"/>
      <c r="BT1193" s="1848"/>
      <c r="BU1193" s="1848"/>
      <c r="BV1193" s="1848"/>
      <c r="BW1193" s="1848"/>
      <c r="BX1193" s="1848"/>
      <c r="BY1193" s="1848"/>
      <c r="BZ1193" s="1848"/>
      <c r="CA1193" s="1848"/>
      <c r="CB1193" s="1848"/>
      <c r="CC1193" s="1848"/>
      <c r="CD1193" s="1848"/>
      <c r="CE1193" s="1848"/>
      <c r="CF1193" s="1848"/>
      <c r="CG1193" s="1848"/>
      <c r="CH1193" s="1848"/>
      <c r="CJ1193" s="1848"/>
      <c r="CK1193" s="1848"/>
      <c r="CL1193" s="1848"/>
      <c r="CM1193" s="1848"/>
      <c r="CN1193" s="1848"/>
      <c r="CO1193" s="1848"/>
      <c r="CP1193" s="1848"/>
      <c r="CQ1193" s="1848"/>
    </row>
    <row r="1194" spans="5:95">
      <c r="E1194" s="1"/>
      <c r="F1194" s="1848"/>
      <c r="G1194" s="1848"/>
      <c r="H1194" s="1848"/>
      <c r="I1194" s="1848"/>
      <c r="J1194" s="1848"/>
      <c r="K1194" s="1848"/>
      <c r="L1194" s="1848"/>
      <c r="M1194" s="1848"/>
      <c r="N1194" s="1848"/>
      <c r="O1194" s="1848"/>
      <c r="P1194" s="1848"/>
      <c r="Q1194" s="1848"/>
      <c r="R1194" s="1848"/>
      <c r="S1194" s="1848"/>
      <c r="T1194" s="1848"/>
      <c r="U1194" s="1848"/>
      <c r="V1194" s="1848"/>
      <c r="W1194" s="1848"/>
      <c r="X1194" s="1848"/>
      <c r="Y1194" s="1848"/>
      <c r="Z1194" s="1848"/>
      <c r="AA1194" s="1848"/>
      <c r="AB1194" s="1848"/>
      <c r="AC1194" s="1848"/>
      <c r="AD1194" s="1848"/>
      <c r="AE1194" s="1848"/>
      <c r="AF1194" s="1848"/>
      <c r="AG1194" s="1848"/>
      <c r="AH1194" s="1848"/>
      <c r="AI1194" s="1848"/>
      <c r="AJ1194" s="1848"/>
      <c r="AK1194" s="1848"/>
      <c r="AL1194" s="1848"/>
      <c r="AM1194" s="1848"/>
      <c r="AN1194" s="1848"/>
      <c r="AO1194" s="1848"/>
      <c r="AP1194" s="1848"/>
      <c r="AQ1194" s="1848"/>
      <c r="AR1194" s="1848"/>
      <c r="AS1194" s="1848"/>
      <c r="AT1194" s="1848"/>
      <c r="AU1194" s="1848"/>
      <c r="AV1194" s="1848"/>
      <c r="AW1194" s="1848"/>
      <c r="AX1194" s="1848"/>
      <c r="AY1194" s="1848"/>
      <c r="AZ1194" s="1848"/>
      <c r="BA1194" s="1848"/>
      <c r="BB1194" s="1848"/>
      <c r="BC1194" s="1848"/>
      <c r="BD1194" s="1848"/>
      <c r="BE1194" s="1848"/>
      <c r="BF1194" s="1848"/>
      <c r="BG1194" s="1848"/>
      <c r="BH1194" s="1848"/>
      <c r="BI1194" s="1848"/>
      <c r="BJ1194" s="1848"/>
      <c r="BK1194" s="1848"/>
      <c r="BL1194" s="1848"/>
      <c r="BM1194" s="1848"/>
      <c r="BN1194" s="1848"/>
      <c r="BO1194" s="1848"/>
      <c r="BP1194" s="1848"/>
      <c r="BQ1194" s="1848"/>
      <c r="BR1194" s="1848"/>
      <c r="BS1194" s="1848"/>
      <c r="BT1194" s="1848"/>
      <c r="BU1194" s="1848"/>
      <c r="BV1194" s="1848"/>
      <c r="BW1194" s="1848"/>
      <c r="BX1194" s="1848"/>
      <c r="BY1194" s="1848"/>
      <c r="BZ1194" s="1848"/>
      <c r="CA1194" s="1848"/>
      <c r="CB1194" s="1848"/>
      <c r="CC1194" s="1848"/>
      <c r="CD1194" s="1848"/>
      <c r="CE1194" s="1848"/>
      <c r="CF1194" s="1848"/>
      <c r="CG1194" s="1848"/>
      <c r="CH1194" s="1848"/>
      <c r="CJ1194" s="1848"/>
      <c r="CK1194" s="1848"/>
      <c r="CL1194" s="1848"/>
      <c r="CM1194" s="1848"/>
      <c r="CN1194" s="1848"/>
      <c r="CO1194" s="1848"/>
      <c r="CP1194" s="1848"/>
      <c r="CQ1194" s="1848"/>
    </row>
    <row r="1195" spans="5:95">
      <c r="E1195" s="1"/>
      <c r="F1195" s="1848"/>
      <c r="G1195" s="1848"/>
      <c r="H1195" s="1848"/>
      <c r="I1195" s="1848"/>
      <c r="J1195" s="1848"/>
      <c r="K1195" s="1848"/>
      <c r="L1195" s="1848"/>
      <c r="M1195" s="1848"/>
      <c r="N1195" s="1848"/>
      <c r="O1195" s="1848"/>
      <c r="P1195" s="1848"/>
      <c r="Q1195" s="1848"/>
      <c r="R1195" s="1848"/>
      <c r="S1195" s="1848"/>
      <c r="T1195" s="1848"/>
      <c r="U1195" s="1848"/>
      <c r="V1195" s="1848"/>
      <c r="W1195" s="1848"/>
      <c r="X1195" s="1848"/>
      <c r="Y1195" s="1848"/>
      <c r="Z1195" s="1848"/>
      <c r="AA1195" s="1848"/>
      <c r="AB1195" s="1848"/>
      <c r="AC1195" s="1848"/>
      <c r="AD1195" s="1848"/>
      <c r="AE1195" s="1848"/>
      <c r="AF1195" s="1848"/>
      <c r="AG1195" s="1848"/>
      <c r="AH1195" s="1848"/>
      <c r="AI1195" s="1848"/>
      <c r="AJ1195" s="1848"/>
      <c r="AK1195" s="1848"/>
      <c r="AL1195" s="1848"/>
      <c r="AM1195" s="1848"/>
      <c r="AN1195" s="1848"/>
      <c r="AO1195" s="1848"/>
      <c r="AP1195" s="1848"/>
      <c r="AQ1195" s="1848"/>
      <c r="AR1195" s="1848"/>
      <c r="AS1195" s="1848"/>
      <c r="AT1195" s="1848"/>
      <c r="AU1195" s="1848"/>
      <c r="AV1195" s="1848"/>
      <c r="AW1195" s="1848"/>
      <c r="AX1195" s="1848"/>
      <c r="AY1195" s="1848"/>
      <c r="AZ1195" s="1848"/>
      <c r="BA1195" s="1848"/>
      <c r="BB1195" s="1848"/>
      <c r="BC1195" s="1848"/>
      <c r="BD1195" s="1848"/>
      <c r="BE1195" s="1848"/>
      <c r="BF1195" s="1848"/>
      <c r="BG1195" s="1848"/>
      <c r="BH1195" s="1848"/>
      <c r="BI1195" s="1848"/>
      <c r="BJ1195" s="1848"/>
      <c r="BK1195" s="1848"/>
      <c r="BL1195" s="1848"/>
      <c r="BM1195" s="1848"/>
      <c r="BN1195" s="1848"/>
      <c r="BO1195" s="1848"/>
      <c r="BP1195" s="1848"/>
      <c r="BQ1195" s="1848"/>
      <c r="BR1195" s="1848"/>
      <c r="BS1195" s="1848"/>
      <c r="BT1195" s="1848"/>
      <c r="BU1195" s="1848"/>
      <c r="BV1195" s="1848"/>
      <c r="BW1195" s="1848"/>
      <c r="BX1195" s="1848"/>
      <c r="BY1195" s="1848"/>
      <c r="BZ1195" s="1848"/>
      <c r="CA1195" s="1848"/>
      <c r="CB1195" s="1848"/>
      <c r="CC1195" s="1848"/>
      <c r="CD1195" s="1848"/>
      <c r="CE1195" s="1848"/>
      <c r="CF1195" s="1848"/>
      <c r="CG1195" s="1848"/>
      <c r="CH1195" s="1848"/>
      <c r="CJ1195" s="1848"/>
      <c r="CK1195" s="1848"/>
      <c r="CL1195" s="1848"/>
      <c r="CM1195" s="1848"/>
      <c r="CN1195" s="1848"/>
      <c r="CO1195" s="1848"/>
      <c r="CP1195" s="1848"/>
      <c r="CQ1195" s="1848"/>
    </row>
    <row r="1196" spans="5:95">
      <c r="E1196" s="1"/>
      <c r="F1196" s="1848"/>
      <c r="G1196" s="1848"/>
      <c r="H1196" s="1848"/>
      <c r="I1196" s="1848"/>
      <c r="J1196" s="1848"/>
      <c r="K1196" s="1848"/>
      <c r="L1196" s="1848"/>
      <c r="M1196" s="1848"/>
      <c r="N1196" s="1848"/>
      <c r="O1196" s="1848"/>
      <c r="P1196" s="1848"/>
      <c r="Q1196" s="1848"/>
      <c r="R1196" s="1848"/>
      <c r="S1196" s="1848"/>
      <c r="T1196" s="1848"/>
      <c r="U1196" s="1848"/>
      <c r="V1196" s="1848"/>
      <c r="W1196" s="1848"/>
      <c r="X1196" s="1848"/>
      <c r="Y1196" s="1848"/>
      <c r="Z1196" s="1848"/>
      <c r="AA1196" s="1848"/>
      <c r="AB1196" s="1848"/>
      <c r="AC1196" s="1848"/>
      <c r="AD1196" s="1848"/>
      <c r="AE1196" s="1848"/>
      <c r="AF1196" s="1848"/>
      <c r="AG1196" s="1848"/>
      <c r="AH1196" s="1848"/>
      <c r="AI1196" s="1848"/>
      <c r="AJ1196" s="1848"/>
      <c r="AK1196" s="1848"/>
      <c r="AL1196" s="1848"/>
      <c r="AM1196" s="1848"/>
      <c r="AN1196" s="1848"/>
      <c r="AO1196" s="1848"/>
      <c r="AP1196" s="1848"/>
      <c r="AQ1196" s="1848"/>
      <c r="AR1196" s="1848"/>
      <c r="AS1196" s="1848"/>
      <c r="AT1196" s="1848"/>
      <c r="AU1196" s="1848"/>
      <c r="AV1196" s="1848"/>
      <c r="AW1196" s="1848"/>
      <c r="AX1196" s="1848"/>
      <c r="AY1196" s="1848"/>
      <c r="AZ1196" s="1848"/>
      <c r="BA1196" s="1848"/>
      <c r="BB1196" s="1848"/>
      <c r="BC1196" s="1848"/>
      <c r="BD1196" s="1848"/>
      <c r="BE1196" s="1848"/>
      <c r="BF1196" s="1848"/>
      <c r="BG1196" s="1848"/>
      <c r="BH1196" s="1848"/>
      <c r="BI1196" s="1848"/>
      <c r="BJ1196" s="1848"/>
      <c r="BK1196" s="1848"/>
      <c r="BL1196" s="1848"/>
      <c r="BM1196" s="1848"/>
      <c r="BN1196" s="1848"/>
      <c r="BO1196" s="1848"/>
      <c r="BP1196" s="1848"/>
      <c r="BQ1196" s="1848"/>
      <c r="BR1196" s="1848"/>
      <c r="BS1196" s="1848"/>
      <c r="BT1196" s="1848"/>
      <c r="BU1196" s="1848"/>
      <c r="BV1196" s="1848"/>
      <c r="BW1196" s="1848"/>
      <c r="BX1196" s="1848"/>
      <c r="BY1196" s="1848"/>
      <c r="BZ1196" s="1848"/>
      <c r="CA1196" s="1848"/>
      <c r="CB1196" s="1848"/>
      <c r="CC1196" s="1848"/>
      <c r="CD1196" s="1848"/>
      <c r="CE1196" s="1848"/>
      <c r="CF1196" s="1848"/>
      <c r="CG1196" s="1848"/>
      <c r="CH1196" s="1848"/>
      <c r="CJ1196" s="1848"/>
      <c r="CK1196" s="1848"/>
      <c r="CL1196" s="1848"/>
      <c r="CM1196" s="1848"/>
      <c r="CN1196" s="1848"/>
      <c r="CO1196" s="1848"/>
      <c r="CP1196" s="1848"/>
      <c r="CQ1196" s="1848"/>
    </row>
    <row r="1197" spans="5:95">
      <c r="E1197" s="1"/>
      <c r="F1197" s="1848"/>
      <c r="G1197" s="1848"/>
      <c r="H1197" s="1848"/>
      <c r="I1197" s="1848"/>
      <c r="J1197" s="1848"/>
      <c r="K1197" s="1848"/>
      <c r="L1197" s="1848"/>
      <c r="M1197" s="1848"/>
      <c r="N1197" s="1848"/>
      <c r="O1197" s="1848"/>
      <c r="P1197" s="1848"/>
      <c r="Q1197" s="1848"/>
      <c r="R1197" s="1848"/>
      <c r="S1197" s="1848"/>
      <c r="T1197" s="1848"/>
      <c r="U1197" s="1848"/>
      <c r="V1197" s="1848"/>
      <c r="W1197" s="1848"/>
      <c r="X1197" s="1848"/>
      <c r="Y1197" s="1848"/>
      <c r="Z1197" s="1848"/>
      <c r="AA1197" s="1848"/>
      <c r="AB1197" s="1848"/>
      <c r="AC1197" s="1848"/>
      <c r="AD1197" s="1848"/>
      <c r="AE1197" s="1848"/>
      <c r="AF1197" s="1848"/>
      <c r="AG1197" s="1848"/>
      <c r="AH1197" s="1848"/>
      <c r="AI1197" s="1848"/>
      <c r="AJ1197" s="1848"/>
      <c r="AK1197" s="1848"/>
      <c r="AL1197" s="1848"/>
      <c r="AM1197" s="1848"/>
      <c r="AN1197" s="1848"/>
      <c r="AO1197" s="1848"/>
      <c r="AP1197" s="1848"/>
      <c r="AQ1197" s="1848"/>
      <c r="AR1197" s="1848"/>
      <c r="AS1197" s="1848"/>
      <c r="AT1197" s="1848"/>
      <c r="AU1197" s="1848"/>
      <c r="AV1197" s="1848"/>
      <c r="AW1197" s="1848"/>
      <c r="AX1197" s="1848"/>
      <c r="AY1197" s="1848"/>
      <c r="AZ1197" s="1848"/>
      <c r="BA1197" s="1848"/>
      <c r="BB1197" s="1848"/>
      <c r="BC1197" s="1848"/>
      <c r="BD1197" s="1848"/>
      <c r="BE1197" s="1848"/>
      <c r="BF1197" s="1848"/>
      <c r="BG1197" s="1848"/>
      <c r="BH1197" s="1848"/>
      <c r="BI1197" s="1848"/>
      <c r="BJ1197" s="1848"/>
      <c r="BK1197" s="1848"/>
      <c r="BL1197" s="1848"/>
      <c r="BM1197" s="1848"/>
      <c r="BN1197" s="1848"/>
      <c r="BO1197" s="1848"/>
      <c r="BP1197" s="1848"/>
      <c r="BQ1197" s="1848"/>
      <c r="BR1197" s="1848"/>
      <c r="BS1197" s="1848"/>
      <c r="BT1197" s="1848"/>
      <c r="BU1197" s="1848"/>
      <c r="BV1197" s="1848"/>
      <c r="BW1197" s="1848"/>
      <c r="BX1197" s="1848"/>
      <c r="BY1197" s="1848"/>
      <c r="BZ1197" s="1848"/>
      <c r="CA1197" s="1848"/>
      <c r="CB1197" s="1848"/>
      <c r="CC1197" s="1848"/>
      <c r="CD1197" s="1848"/>
      <c r="CE1197" s="1848"/>
      <c r="CF1197" s="1848"/>
      <c r="CG1197" s="1848"/>
      <c r="CH1197" s="1848"/>
      <c r="CJ1197" s="1848"/>
      <c r="CK1197" s="1848"/>
      <c r="CL1197" s="1848"/>
      <c r="CM1197" s="1848"/>
      <c r="CN1197" s="1848"/>
      <c r="CO1197" s="1848"/>
      <c r="CP1197" s="1848"/>
      <c r="CQ1197" s="1848"/>
    </row>
    <row r="1198" spans="5:95">
      <c r="E1198" s="1"/>
      <c r="F1198" s="1848"/>
      <c r="G1198" s="1848"/>
      <c r="H1198" s="1848"/>
      <c r="I1198" s="1848"/>
      <c r="J1198" s="1848"/>
      <c r="K1198" s="1848"/>
      <c r="L1198" s="1848"/>
      <c r="M1198" s="1848"/>
      <c r="N1198" s="1848"/>
      <c r="O1198" s="1848"/>
      <c r="P1198" s="1848"/>
      <c r="Q1198" s="1848"/>
      <c r="R1198" s="1848"/>
      <c r="S1198" s="1848"/>
      <c r="T1198" s="1848"/>
      <c r="U1198" s="1848"/>
      <c r="V1198" s="1848"/>
      <c r="W1198" s="1848"/>
      <c r="X1198" s="1848"/>
      <c r="Y1198" s="1848"/>
      <c r="Z1198" s="1848"/>
      <c r="AA1198" s="1848"/>
      <c r="AB1198" s="1848"/>
      <c r="AC1198" s="1848"/>
      <c r="AD1198" s="1848"/>
      <c r="AE1198" s="1848"/>
      <c r="AF1198" s="1848"/>
      <c r="AG1198" s="1848"/>
      <c r="AH1198" s="1848"/>
      <c r="AI1198" s="1848"/>
      <c r="AJ1198" s="1848"/>
      <c r="AK1198" s="1848"/>
      <c r="AL1198" s="1848"/>
      <c r="AM1198" s="1848"/>
      <c r="AN1198" s="1848"/>
      <c r="AO1198" s="1848"/>
      <c r="AP1198" s="1848"/>
      <c r="AQ1198" s="1848"/>
      <c r="AR1198" s="1848"/>
      <c r="AS1198" s="1848"/>
      <c r="AT1198" s="1848"/>
      <c r="AU1198" s="1848"/>
      <c r="AV1198" s="1848"/>
      <c r="AW1198" s="1848"/>
      <c r="AX1198" s="1848"/>
      <c r="AY1198" s="1848"/>
      <c r="AZ1198" s="1848"/>
      <c r="BA1198" s="1848"/>
      <c r="BB1198" s="1848"/>
      <c r="BC1198" s="1848"/>
      <c r="BD1198" s="1848"/>
      <c r="BE1198" s="1848"/>
      <c r="BF1198" s="1848"/>
      <c r="BG1198" s="1848"/>
      <c r="BH1198" s="1848"/>
      <c r="BI1198" s="1848"/>
      <c r="BJ1198" s="1848"/>
      <c r="BK1198" s="1848"/>
      <c r="BL1198" s="1848"/>
      <c r="BM1198" s="1848"/>
      <c r="BN1198" s="1848"/>
      <c r="BO1198" s="1848"/>
      <c r="BP1198" s="1848"/>
      <c r="BQ1198" s="1848"/>
      <c r="BR1198" s="1848"/>
      <c r="BS1198" s="1848"/>
      <c r="BT1198" s="1848"/>
      <c r="BU1198" s="1848"/>
      <c r="BV1198" s="1848"/>
      <c r="BW1198" s="1848"/>
      <c r="BX1198" s="1848"/>
      <c r="BY1198" s="1848"/>
      <c r="BZ1198" s="1848"/>
      <c r="CA1198" s="1848"/>
      <c r="CB1198" s="1848"/>
      <c r="CC1198" s="1848"/>
      <c r="CD1198" s="1848"/>
      <c r="CE1198" s="1848"/>
      <c r="CF1198" s="1848"/>
      <c r="CG1198" s="1848"/>
      <c r="CH1198" s="1848"/>
      <c r="CJ1198" s="1848"/>
      <c r="CK1198" s="1848"/>
      <c r="CL1198" s="1848"/>
      <c r="CM1198" s="1848"/>
      <c r="CN1198" s="1848"/>
      <c r="CO1198" s="1848"/>
      <c r="CP1198" s="1848"/>
      <c r="CQ1198" s="1848"/>
    </row>
    <row r="1199" spans="5:95">
      <c r="E1199" s="1"/>
      <c r="F1199" s="1848"/>
      <c r="G1199" s="1848"/>
      <c r="H1199" s="1848"/>
      <c r="I1199" s="1848"/>
      <c r="J1199" s="1848"/>
      <c r="K1199" s="1848"/>
      <c r="L1199" s="1848"/>
      <c r="M1199" s="1848"/>
      <c r="N1199" s="1848"/>
      <c r="O1199" s="1848"/>
      <c r="P1199" s="1848"/>
      <c r="Q1199" s="1848"/>
      <c r="R1199" s="1848"/>
      <c r="S1199" s="1848"/>
      <c r="T1199" s="1848"/>
      <c r="U1199" s="1848"/>
      <c r="V1199" s="1848"/>
      <c r="W1199" s="1848"/>
      <c r="X1199" s="1848"/>
      <c r="Y1199" s="1848"/>
      <c r="Z1199" s="1848"/>
      <c r="AA1199" s="1848"/>
      <c r="AB1199" s="1848"/>
      <c r="AC1199" s="1848"/>
      <c r="AD1199" s="1848"/>
      <c r="AE1199" s="1848"/>
      <c r="AF1199" s="1848"/>
      <c r="AG1199" s="1848"/>
      <c r="AH1199" s="1848"/>
      <c r="AI1199" s="1848"/>
      <c r="AJ1199" s="1848"/>
      <c r="AK1199" s="1848"/>
      <c r="AL1199" s="1848"/>
      <c r="AM1199" s="1848"/>
      <c r="AN1199" s="1848"/>
      <c r="AO1199" s="1848"/>
      <c r="AP1199" s="1848"/>
      <c r="AQ1199" s="1848"/>
      <c r="AR1199" s="1848"/>
      <c r="AS1199" s="1848"/>
      <c r="AT1199" s="1848"/>
      <c r="AU1199" s="1848"/>
      <c r="AV1199" s="1848"/>
      <c r="AW1199" s="1848"/>
      <c r="AX1199" s="1848"/>
      <c r="AY1199" s="1848"/>
      <c r="AZ1199" s="1848"/>
      <c r="BA1199" s="1848"/>
      <c r="BB1199" s="1848"/>
      <c r="BC1199" s="1848"/>
      <c r="BD1199" s="1848"/>
      <c r="BE1199" s="1848"/>
      <c r="BF1199" s="1848"/>
      <c r="BG1199" s="1848"/>
      <c r="BH1199" s="1848"/>
      <c r="BI1199" s="1848"/>
      <c r="BJ1199" s="1848"/>
      <c r="BK1199" s="1848"/>
      <c r="BL1199" s="1848"/>
      <c r="BM1199" s="1848"/>
      <c r="BN1199" s="1848"/>
      <c r="BO1199" s="1848"/>
      <c r="BP1199" s="1848"/>
      <c r="BQ1199" s="1848"/>
      <c r="BR1199" s="1848"/>
      <c r="BS1199" s="1848"/>
      <c r="BT1199" s="1848"/>
      <c r="BU1199" s="1848"/>
      <c r="BV1199" s="1848"/>
      <c r="BW1199" s="1848"/>
      <c r="BX1199" s="1848"/>
      <c r="BY1199" s="1848"/>
      <c r="BZ1199" s="1848"/>
      <c r="CA1199" s="1848"/>
      <c r="CB1199" s="1848"/>
      <c r="CC1199" s="1848"/>
      <c r="CD1199" s="1848"/>
      <c r="CE1199" s="1848"/>
      <c r="CF1199" s="1848"/>
      <c r="CG1199" s="1848"/>
      <c r="CH1199" s="1848"/>
      <c r="CJ1199" s="1848"/>
      <c r="CK1199" s="1848"/>
      <c r="CL1199" s="1848"/>
      <c r="CM1199" s="1848"/>
      <c r="CN1199" s="1848"/>
      <c r="CO1199" s="1848"/>
      <c r="CP1199" s="1848"/>
      <c r="CQ1199" s="1848"/>
    </row>
    <row r="1200" spans="5:95">
      <c r="E1200" s="1"/>
      <c r="F1200" s="1848"/>
      <c r="G1200" s="1848"/>
      <c r="H1200" s="1848"/>
      <c r="I1200" s="1848"/>
      <c r="J1200" s="1848"/>
      <c r="K1200" s="1848"/>
      <c r="L1200" s="1848"/>
      <c r="M1200" s="1848"/>
      <c r="N1200" s="1848"/>
      <c r="O1200" s="1848"/>
      <c r="P1200" s="1848"/>
      <c r="Q1200" s="1848"/>
      <c r="R1200" s="1848"/>
      <c r="S1200" s="1848"/>
      <c r="T1200" s="1848"/>
      <c r="U1200" s="1848"/>
      <c r="V1200" s="1848"/>
      <c r="W1200" s="1848"/>
      <c r="X1200" s="1848"/>
      <c r="Y1200" s="1848"/>
      <c r="Z1200" s="1848"/>
      <c r="AA1200" s="1848"/>
      <c r="AB1200" s="1848"/>
      <c r="AC1200" s="1848"/>
      <c r="AD1200" s="1848"/>
      <c r="AE1200" s="1848"/>
      <c r="AF1200" s="1848"/>
      <c r="AG1200" s="1848"/>
      <c r="AH1200" s="1848"/>
      <c r="AI1200" s="1848"/>
      <c r="AJ1200" s="1848"/>
      <c r="AK1200" s="1848"/>
      <c r="AL1200" s="1848"/>
      <c r="AM1200" s="1848"/>
      <c r="AN1200" s="1848"/>
      <c r="AO1200" s="1848"/>
      <c r="AP1200" s="1848"/>
      <c r="AQ1200" s="1848"/>
      <c r="AR1200" s="1848"/>
      <c r="AS1200" s="1848"/>
      <c r="AT1200" s="1848"/>
      <c r="AU1200" s="1848"/>
      <c r="AV1200" s="1848"/>
      <c r="AW1200" s="1848"/>
      <c r="AX1200" s="1848"/>
      <c r="AY1200" s="1848"/>
      <c r="AZ1200" s="1848"/>
      <c r="BA1200" s="1848"/>
      <c r="BB1200" s="1848"/>
      <c r="BC1200" s="1848"/>
      <c r="BD1200" s="1848"/>
      <c r="BE1200" s="1848"/>
      <c r="BF1200" s="1848"/>
      <c r="BG1200" s="1848"/>
      <c r="BH1200" s="1848"/>
      <c r="BI1200" s="1848"/>
      <c r="BJ1200" s="1848"/>
      <c r="BK1200" s="1848"/>
      <c r="BL1200" s="1848"/>
      <c r="BM1200" s="1848"/>
      <c r="BN1200" s="1848"/>
      <c r="BO1200" s="1848"/>
      <c r="BP1200" s="1848"/>
      <c r="BQ1200" s="1848"/>
      <c r="BR1200" s="1848"/>
      <c r="BS1200" s="1848"/>
      <c r="BT1200" s="1848"/>
      <c r="BU1200" s="1848"/>
      <c r="BV1200" s="1848"/>
      <c r="BW1200" s="1848"/>
      <c r="BX1200" s="1848"/>
      <c r="BY1200" s="1848"/>
      <c r="BZ1200" s="1848"/>
      <c r="CA1200" s="1848"/>
      <c r="CB1200" s="1848"/>
      <c r="CC1200" s="1848"/>
      <c r="CD1200" s="1848"/>
      <c r="CE1200" s="1848"/>
      <c r="CF1200" s="1848"/>
      <c r="CG1200" s="1848"/>
      <c r="CH1200" s="1848"/>
      <c r="CJ1200" s="1848"/>
      <c r="CK1200" s="1848"/>
      <c r="CL1200" s="1848"/>
      <c r="CM1200" s="1848"/>
      <c r="CN1200" s="1848"/>
      <c r="CO1200" s="1848"/>
      <c r="CP1200" s="1848"/>
      <c r="CQ1200" s="1848"/>
    </row>
    <row r="1201" spans="5:95">
      <c r="E1201" s="1"/>
      <c r="F1201" s="1848"/>
      <c r="G1201" s="1848"/>
      <c r="H1201" s="1848"/>
      <c r="I1201" s="1848"/>
      <c r="J1201" s="1848"/>
      <c r="K1201" s="1848"/>
      <c r="L1201" s="1848"/>
      <c r="M1201" s="1848"/>
      <c r="N1201" s="1848"/>
      <c r="O1201" s="1848"/>
      <c r="P1201" s="1848"/>
      <c r="Q1201" s="1848"/>
      <c r="R1201" s="1848"/>
      <c r="S1201" s="1848"/>
      <c r="T1201" s="1848"/>
      <c r="U1201" s="1848"/>
      <c r="V1201" s="1848"/>
      <c r="W1201" s="1848"/>
      <c r="X1201" s="1848"/>
      <c r="Y1201" s="1848"/>
      <c r="Z1201" s="1848"/>
      <c r="AA1201" s="1848"/>
      <c r="AB1201" s="1848"/>
      <c r="AC1201" s="1848"/>
      <c r="AD1201" s="1848"/>
      <c r="AE1201" s="1848"/>
      <c r="AF1201" s="1848"/>
      <c r="AG1201" s="1848"/>
      <c r="AH1201" s="1848"/>
      <c r="AI1201" s="1848"/>
      <c r="AJ1201" s="1848"/>
      <c r="AK1201" s="1848"/>
      <c r="AL1201" s="1848"/>
      <c r="AM1201" s="1848"/>
      <c r="AN1201" s="1848"/>
      <c r="AO1201" s="1848"/>
      <c r="AP1201" s="1848"/>
      <c r="AQ1201" s="1848"/>
      <c r="AR1201" s="1848"/>
      <c r="AS1201" s="1848"/>
      <c r="AT1201" s="1848"/>
      <c r="AU1201" s="1848"/>
      <c r="AV1201" s="1848"/>
      <c r="AW1201" s="1848"/>
      <c r="AX1201" s="1848"/>
      <c r="AY1201" s="1848"/>
      <c r="AZ1201" s="1848"/>
      <c r="BA1201" s="1848"/>
      <c r="BB1201" s="1848"/>
      <c r="BC1201" s="1848"/>
      <c r="BD1201" s="1848"/>
      <c r="BE1201" s="1848"/>
      <c r="BF1201" s="1848"/>
      <c r="BG1201" s="1848"/>
      <c r="BH1201" s="1848"/>
      <c r="BI1201" s="1848"/>
      <c r="BJ1201" s="1848"/>
      <c r="BK1201" s="1848"/>
      <c r="BL1201" s="1848"/>
      <c r="BM1201" s="1848"/>
      <c r="BN1201" s="1848"/>
      <c r="BO1201" s="1848"/>
      <c r="BP1201" s="1848"/>
      <c r="BQ1201" s="1848"/>
      <c r="BR1201" s="1848"/>
      <c r="BS1201" s="1848"/>
      <c r="BT1201" s="1848"/>
      <c r="BU1201" s="1848"/>
      <c r="BV1201" s="1848"/>
      <c r="BW1201" s="1848"/>
      <c r="BX1201" s="1848"/>
      <c r="BY1201" s="1848"/>
      <c r="BZ1201" s="1848"/>
      <c r="CA1201" s="1848"/>
      <c r="CB1201" s="1848"/>
      <c r="CC1201" s="1848"/>
      <c r="CD1201" s="1848"/>
      <c r="CE1201" s="1848"/>
      <c r="CF1201" s="1848"/>
      <c r="CG1201" s="1848"/>
      <c r="CH1201" s="1848"/>
      <c r="CJ1201" s="1848"/>
      <c r="CK1201" s="1848"/>
      <c r="CL1201" s="1848"/>
      <c r="CM1201" s="1848"/>
      <c r="CN1201" s="1848"/>
      <c r="CO1201" s="1848"/>
      <c r="CP1201" s="1848"/>
      <c r="CQ1201" s="1848"/>
    </row>
    <row r="1202" spans="5:95">
      <c r="E1202" s="1"/>
      <c r="F1202" s="1848"/>
      <c r="G1202" s="1848"/>
      <c r="H1202" s="1848"/>
      <c r="I1202" s="1848"/>
      <c r="J1202" s="1848"/>
      <c r="K1202" s="1848"/>
      <c r="L1202" s="1848"/>
      <c r="M1202" s="1848"/>
      <c r="N1202" s="1848"/>
      <c r="O1202" s="1848"/>
      <c r="P1202" s="1848"/>
      <c r="Q1202" s="1848"/>
      <c r="R1202" s="1848"/>
      <c r="S1202" s="1848"/>
      <c r="T1202" s="1848"/>
      <c r="U1202" s="1848"/>
      <c r="V1202" s="1848"/>
      <c r="W1202" s="1848"/>
      <c r="X1202" s="1848"/>
      <c r="Y1202" s="1848"/>
      <c r="Z1202" s="1848"/>
      <c r="AA1202" s="1848"/>
      <c r="AB1202" s="1848"/>
      <c r="AC1202" s="1848"/>
      <c r="AD1202" s="1848"/>
      <c r="AE1202" s="1848"/>
      <c r="AF1202" s="1848"/>
      <c r="AG1202" s="1848"/>
      <c r="AH1202" s="1848"/>
      <c r="AI1202" s="1848"/>
      <c r="AJ1202" s="1848"/>
      <c r="AK1202" s="1848"/>
      <c r="AL1202" s="1848"/>
      <c r="AM1202" s="1848"/>
      <c r="AN1202" s="1848"/>
      <c r="AO1202" s="1848"/>
      <c r="AP1202" s="1848"/>
      <c r="AQ1202" s="1848"/>
      <c r="AR1202" s="1848"/>
      <c r="AS1202" s="1848"/>
      <c r="AT1202" s="1848"/>
      <c r="AU1202" s="1848"/>
      <c r="AV1202" s="1848"/>
      <c r="AW1202" s="1848"/>
      <c r="AX1202" s="1848"/>
      <c r="AY1202" s="1848"/>
      <c r="AZ1202" s="1848"/>
      <c r="BA1202" s="1848"/>
      <c r="BB1202" s="1848"/>
      <c r="BC1202" s="1848"/>
      <c r="BD1202" s="1848"/>
      <c r="BE1202" s="1848"/>
      <c r="BF1202" s="1848"/>
      <c r="BG1202" s="1848"/>
      <c r="BH1202" s="1848"/>
      <c r="BI1202" s="1848"/>
      <c r="BJ1202" s="1848"/>
      <c r="BK1202" s="1848"/>
      <c r="BL1202" s="1848"/>
      <c r="BM1202" s="1848"/>
      <c r="BN1202" s="1848"/>
      <c r="BO1202" s="1848"/>
      <c r="BP1202" s="1848"/>
      <c r="BQ1202" s="1848"/>
      <c r="BR1202" s="1848"/>
      <c r="BS1202" s="1848"/>
      <c r="BT1202" s="1848"/>
      <c r="BU1202" s="1848"/>
      <c r="BV1202" s="1848"/>
      <c r="BW1202" s="1848"/>
      <c r="BX1202" s="1848"/>
      <c r="BY1202" s="1848"/>
      <c r="BZ1202" s="1848"/>
      <c r="CA1202" s="1848"/>
      <c r="CB1202" s="1848"/>
      <c r="CC1202" s="1848"/>
      <c r="CD1202" s="1848"/>
      <c r="CE1202" s="1848"/>
      <c r="CF1202" s="1848"/>
      <c r="CG1202" s="1848"/>
      <c r="CH1202" s="1848"/>
      <c r="CJ1202" s="1848"/>
      <c r="CK1202" s="1848"/>
      <c r="CL1202" s="1848"/>
      <c r="CM1202" s="1848"/>
      <c r="CN1202" s="1848"/>
      <c r="CO1202" s="1848"/>
      <c r="CP1202" s="1848"/>
      <c r="CQ1202" s="1848"/>
    </row>
    <row r="1203" spans="5:95">
      <c r="E1203" s="1"/>
      <c r="F1203" s="1848"/>
      <c r="G1203" s="1848"/>
      <c r="H1203" s="1848"/>
      <c r="I1203" s="1848"/>
      <c r="J1203" s="1848"/>
      <c r="K1203" s="1848"/>
      <c r="L1203" s="1848"/>
      <c r="M1203" s="1848"/>
      <c r="N1203" s="1848"/>
      <c r="O1203" s="1848"/>
      <c r="P1203" s="1848"/>
      <c r="Q1203" s="1848"/>
      <c r="R1203" s="1848"/>
      <c r="S1203" s="1848"/>
      <c r="T1203" s="1848"/>
      <c r="U1203" s="1848"/>
      <c r="V1203" s="1848"/>
      <c r="W1203" s="1848"/>
      <c r="X1203" s="1848"/>
      <c r="Y1203" s="1848"/>
      <c r="Z1203" s="1848"/>
      <c r="AA1203" s="1848"/>
      <c r="AB1203" s="1848"/>
      <c r="AC1203" s="1848"/>
      <c r="AD1203" s="1848"/>
      <c r="AE1203" s="1848"/>
      <c r="AF1203" s="1848"/>
      <c r="AG1203" s="1848"/>
      <c r="AH1203" s="1848"/>
      <c r="AI1203" s="1848"/>
      <c r="AJ1203" s="1848"/>
      <c r="AK1203" s="1848"/>
      <c r="AL1203" s="1848"/>
      <c r="AM1203" s="1848"/>
      <c r="AN1203" s="1848"/>
      <c r="AO1203" s="1848"/>
      <c r="AP1203" s="1848"/>
      <c r="AQ1203" s="1848"/>
      <c r="AR1203" s="1848"/>
      <c r="AS1203" s="1848"/>
      <c r="AT1203" s="1848"/>
      <c r="AU1203" s="1848"/>
      <c r="AV1203" s="1848"/>
      <c r="AW1203" s="1848"/>
      <c r="AX1203" s="1848"/>
      <c r="AY1203" s="1848"/>
      <c r="AZ1203" s="1848"/>
      <c r="BA1203" s="1848"/>
      <c r="BB1203" s="1848"/>
      <c r="BC1203" s="1848"/>
      <c r="BD1203" s="1848"/>
      <c r="BE1203" s="1848"/>
      <c r="BF1203" s="1848"/>
      <c r="BG1203" s="1848"/>
      <c r="BH1203" s="1848"/>
      <c r="BI1203" s="1848"/>
      <c r="BJ1203" s="1848"/>
      <c r="BK1203" s="1848"/>
      <c r="BL1203" s="1848"/>
      <c r="BM1203" s="1848"/>
      <c r="BN1203" s="1848"/>
      <c r="BO1203" s="1848"/>
      <c r="BP1203" s="1848"/>
      <c r="BQ1203" s="1848"/>
      <c r="BR1203" s="1848"/>
      <c r="BS1203" s="1848"/>
      <c r="BT1203" s="1848"/>
      <c r="BU1203" s="1848"/>
      <c r="BV1203" s="1848"/>
      <c r="BW1203" s="1848"/>
      <c r="BX1203" s="1848"/>
      <c r="BY1203" s="1848"/>
      <c r="BZ1203" s="1848"/>
      <c r="CA1203" s="1848"/>
      <c r="CB1203" s="1848"/>
      <c r="CC1203" s="1848"/>
      <c r="CD1203" s="1848"/>
      <c r="CE1203" s="1848"/>
      <c r="CF1203" s="1848"/>
      <c r="CG1203" s="1848"/>
      <c r="CH1203" s="1848"/>
      <c r="CJ1203" s="1848"/>
      <c r="CK1203" s="1848"/>
      <c r="CL1203" s="1848"/>
      <c r="CM1203" s="1848"/>
      <c r="CN1203" s="1848"/>
      <c r="CO1203" s="1848"/>
      <c r="CP1203" s="1848"/>
      <c r="CQ1203" s="1848"/>
    </row>
    <row r="1204" spans="5:95">
      <c r="E1204" s="1"/>
      <c r="F1204" s="1848"/>
      <c r="G1204" s="1848"/>
      <c r="H1204" s="1848"/>
      <c r="I1204" s="1848"/>
      <c r="J1204" s="1848"/>
      <c r="K1204" s="1848"/>
      <c r="L1204" s="1848"/>
      <c r="M1204" s="1848"/>
      <c r="N1204" s="1848"/>
      <c r="O1204" s="1848"/>
      <c r="P1204" s="1848"/>
      <c r="Q1204" s="1848"/>
      <c r="R1204" s="1848"/>
      <c r="S1204" s="1848"/>
      <c r="T1204" s="1848"/>
      <c r="U1204" s="1848"/>
      <c r="V1204" s="1848"/>
      <c r="W1204" s="1848"/>
      <c r="X1204" s="1848"/>
      <c r="Y1204" s="1848"/>
      <c r="Z1204" s="1848"/>
      <c r="AA1204" s="1848"/>
      <c r="AB1204" s="1848"/>
      <c r="AC1204" s="1848"/>
      <c r="AD1204" s="1848"/>
      <c r="AE1204" s="1848"/>
      <c r="AF1204" s="1848"/>
      <c r="AG1204" s="1848"/>
      <c r="AH1204" s="1848"/>
      <c r="AI1204" s="1848"/>
      <c r="AJ1204" s="1848"/>
      <c r="AK1204" s="1848"/>
      <c r="AL1204" s="1848"/>
      <c r="AM1204" s="1848"/>
      <c r="AN1204" s="1848"/>
      <c r="AO1204" s="1848"/>
      <c r="AP1204" s="1848"/>
      <c r="AQ1204" s="1848"/>
      <c r="AR1204" s="1848"/>
      <c r="AS1204" s="1848"/>
      <c r="AT1204" s="1848"/>
      <c r="AU1204" s="1848"/>
      <c r="AV1204" s="1848"/>
      <c r="AW1204" s="1848"/>
      <c r="AX1204" s="1848"/>
      <c r="AY1204" s="1848"/>
      <c r="AZ1204" s="1848"/>
      <c r="BA1204" s="1848"/>
      <c r="BB1204" s="1848"/>
      <c r="BC1204" s="1848"/>
      <c r="BD1204" s="1848"/>
      <c r="BE1204" s="1848"/>
      <c r="BF1204" s="1848"/>
      <c r="BG1204" s="1848"/>
      <c r="BH1204" s="1848"/>
      <c r="BI1204" s="1848"/>
      <c r="BJ1204" s="1848"/>
      <c r="BK1204" s="1848"/>
      <c r="BL1204" s="1848"/>
      <c r="BM1204" s="1848"/>
      <c r="BN1204" s="1848"/>
      <c r="BO1204" s="1848"/>
      <c r="BP1204" s="1848"/>
      <c r="BQ1204" s="1848"/>
      <c r="BR1204" s="1848"/>
      <c r="BS1204" s="1848"/>
      <c r="BT1204" s="1848"/>
      <c r="BU1204" s="1848"/>
      <c r="BV1204" s="1848"/>
      <c r="BW1204" s="1848"/>
      <c r="BX1204" s="1848"/>
      <c r="BY1204" s="1848"/>
      <c r="BZ1204" s="1848"/>
      <c r="CA1204" s="1848"/>
      <c r="CB1204" s="1848"/>
      <c r="CC1204" s="1848"/>
      <c r="CD1204" s="1848"/>
      <c r="CE1204" s="1848"/>
      <c r="CF1204" s="1848"/>
      <c r="CG1204" s="1848"/>
      <c r="CH1204" s="1848"/>
      <c r="CJ1204" s="1848"/>
      <c r="CK1204" s="1848"/>
      <c r="CL1204" s="1848"/>
      <c r="CM1204" s="1848"/>
      <c r="CN1204" s="1848"/>
      <c r="CO1204" s="1848"/>
      <c r="CP1204" s="1848"/>
      <c r="CQ1204" s="1848"/>
    </row>
    <row r="1205" spans="5:95">
      <c r="E1205" s="1"/>
      <c r="F1205" s="1848"/>
      <c r="G1205" s="1848"/>
      <c r="H1205" s="1848"/>
      <c r="I1205" s="1848"/>
      <c r="J1205" s="1848"/>
      <c r="K1205" s="1848"/>
      <c r="L1205" s="1848"/>
      <c r="M1205" s="1848"/>
      <c r="N1205" s="1848"/>
      <c r="O1205" s="1848"/>
      <c r="P1205" s="1848"/>
      <c r="Q1205" s="1848"/>
      <c r="R1205" s="1848"/>
      <c r="S1205" s="1848"/>
      <c r="T1205" s="1848"/>
      <c r="U1205" s="1848"/>
      <c r="V1205" s="1848"/>
      <c r="W1205" s="1848"/>
      <c r="X1205" s="1848"/>
      <c r="Y1205" s="1848"/>
      <c r="Z1205" s="1848"/>
      <c r="AA1205" s="1848"/>
      <c r="AB1205" s="1848"/>
      <c r="AC1205" s="1848"/>
      <c r="AD1205" s="1848"/>
      <c r="AE1205" s="1848"/>
      <c r="AF1205" s="1848"/>
      <c r="AG1205" s="1848"/>
      <c r="AH1205" s="1848"/>
      <c r="AI1205" s="1848"/>
      <c r="AJ1205" s="1848"/>
      <c r="AK1205" s="1848"/>
      <c r="AL1205" s="1848"/>
      <c r="AM1205" s="1848"/>
      <c r="AN1205" s="1848"/>
      <c r="AO1205" s="1848"/>
      <c r="AP1205" s="1848"/>
      <c r="AQ1205" s="1848"/>
      <c r="AR1205" s="1848"/>
      <c r="AS1205" s="1848"/>
      <c r="AT1205" s="1848"/>
      <c r="AU1205" s="1848"/>
      <c r="AV1205" s="1848"/>
      <c r="AW1205" s="1848"/>
      <c r="AX1205" s="1848"/>
      <c r="AY1205" s="1848"/>
      <c r="AZ1205" s="1848"/>
      <c r="BA1205" s="1848"/>
      <c r="BB1205" s="1848"/>
      <c r="BC1205" s="1848"/>
      <c r="BD1205" s="1848"/>
      <c r="BE1205" s="1848"/>
      <c r="BF1205" s="1848"/>
      <c r="BG1205" s="1848"/>
      <c r="BH1205" s="1848"/>
      <c r="BI1205" s="1848"/>
      <c r="BJ1205" s="1848"/>
      <c r="BK1205" s="1848"/>
      <c r="BL1205" s="1848"/>
      <c r="BM1205" s="1848"/>
      <c r="BN1205" s="1848"/>
      <c r="BO1205" s="1848"/>
      <c r="BP1205" s="1848"/>
      <c r="BQ1205" s="1848"/>
      <c r="BR1205" s="1848"/>
      <c r="BS1205" s="1848"/>
      <c r="BT1205" s="1848"/>
      <c r="BU1205" s="1848"/>
      <c r="BV1205" s="1848"/>
      <c r="BW1205" s="1848"/>
      <c r="BX1205" s="1848"/>
      <c r="BY1205" s="1848"/>
      <c r="BZ1205" s="1848"/>
      <c r="CA1205" s="1848"/>
      <c r="CB1205" s="1848"/>
      <c r="CC1205" s="1848"/>
      <c r="CD1205" s="1848"/>
      <c r="CE1205" s="1848"/>
      <c r="CF1205" s="1848"/>
      <c r="CG1205" s="1848"/>
      <c r="CH1205" s="1848"/>
      <c r="CJ1205" s="1848"/>
      <c r="CK1205" s="1848"/>
      <c r="CL1205" s="1848"/>
      <c r="CM1205" s="1848"/>
      <c r="CN1205" s="1848"/>
      <c r="CO1205" s="1848"/>
      <c r="CP1205" s="1848"/>
      <c r="CQ1205" s="1848"/>
    </row>
    <row r="1206" spans="5:95">
      <c r="E1206" s="1"/>
      <c r="F1206" s="1848"/>
      <c r="G1206" s="1848"/>
      <c r="H1206" s="1848"/>
      <c r="I1206" s="1848"/>
      <c r="J1206" s="1848"/>
      <c r="K1206" s="1848"/>
      <c r="L1206" s="1848"/>
      <c r="M1206" s="1848"/>
      <c r="N1206" s="1848"/>
      <c r="O1206" s="1848"/>
      <c r="P1206" s="1848"/>
      <c r="Q1206" s="1848"/>
      <c r="R1206" s="1848"/>
      <c r="S1206" s="1848"/>
      <c r="T1206" s="1848"/>
      <c r="U1206" s="1848"/>
      <c r="V1206" s="1848"/>
      <c r="W1206" s="1848"/>
      <c r="X1206" s="1848"/>
      <c r="Y1206" s="1848"/>
      <c r="Z1206" s="1848"/>
      <c r="AA1206" s="1848"/>
      <c r="AB1206" s="1848"/>
      <c r="AC1206" s="1848"/>
      <c r="AD1206" s="1848"/>
      <c r="AE1206" s="1848"/>
      <c r="AF1206" s="1848"/>
      <c r="AG1206" s="1848"/>
      <c r="AH1206" s="1848"/>
      <c r="AI1206" s="1848"/>
      <c r="AJ1206" s="1848"/>
      <c r="AK1206" s="1848"/>
      <c r="AL1206" s="1848"/>
      <c r="AM1206" s="1848"/>
      <c r="AN1206" s="1848"/>
      <c r="AO1206" s="1848"/>
      <c r="AP1206" s="1848"/>
      <c r="AQ1206" s="1848"/>
      <c r="AR1206" s="1848"/>
      <c r="AS1206" s="1848"/>
      <c r="AT1206" s="1848"/>
      <c r="AU1206" s="1848"/>
      <c r="AV1206" s="1848"/>
      <c r="AW1206" s="1848"/>
      <c r="AX1206" s="1848"/>
      <c r="AY1206" s="1848"/>
      <c r="AZ1206" s="1848"/>
      <c r="BA1206" s="1848"/>
      <c r="BB1206" s="1848"/>
      <c r="BC1206" s="1848"/>
      <c r="BD1206" s="1848"/>
      <c r="BE1206" s="1848"/>
      <c r="BF1206" s="1848"/>
      <c r="BG1206" s="1848"/>
      <c r="BH1206" s="1848"/>
      <c r="BI1206" s="1848"/>
      <c r="BJ1206" s="1848"/>
      <c r="BK1206" s="1848"/>
      <c r="BL1206" s="1848"/>
      <c r="BM1206" s="1848"/>
      <c r="BN1206" s="1848"/>
      <c r="BO1206" s="1848"/>
      <c r="BP1206" s="1848"/>
      <c r="BQ1206" s="1848"/>
      <c r="BR1206" s="1848"/>
      <c r="BS1206" s="1848"/>
      <c r="BT1206" s="1848"/>
      <c r="BU1206" s="1848"/>
      <c r="BV1206" s="1848"/>
      <c r="BW1206" s="1848"/>
      <c r="BX1206" s="1848"/>
      <c r="BY1206" s="1848"/>
      <c r="BZ1206" s="1848"/>
      <c r="CA1206" s="1848"/>
      <c r="CB1206" s="1848"/>
      <c r="CC1206" s="1848"/>
      <c r="CD1206" s="1848"/>
      <c r="CE1206" s="1848"/>
      <c r="CF1206" s="1848"/>
      <c r="CG1206" s="1848"/>
      <c r="CH1206" s="1848"/>
      <c r="CJ1206" s="1848"/>
      <c r="CK1206" s="1848"/>
      <c r="CL1206" s="1848"/>
      <c r="CM1206" s="1848"/>
      <c r="CN1206" s="1848"/>
      <c r="CO1206" s="1848"/>
      <c r="CP1206" s="1848"/>
      <c r="CQ1206" s="1848"/>
    </row>
    <row r="1207" spans="5:95">
      <c r="E1207" s="1"/>
      <c r="F1207" s="1848"/>
      <c r="G1207" s="1848"/>
      <c r="H1207" s="1848"/>
      <c r="I1207" s="1848"/>
      <c r="J1207" s="1848"/>
      <c r="K1207" s="1848"/>
      <c r="L1207" s="1848"/>
      <c r="M1207" s="1848"/>
      <c r="N1207" s="1848"/>
      <c r="O1207" s="1848"/>
      <c r="P1207" s="1848"/>
      <c r="Q1207" s="1848"/>
      <c r="R1207" s="1848"/>
      <c r="S1207" s="1848"/>
      <c r="T1207" s="1848"/>
      <c r="U1207" s="1848"/>
      <c r="V1207" s="1848"/>
      <c r="W1207" s="1848"/>
      <c r="X1207" s="1848"/>
      <c r="Y1207" s="1848"/>
      <c r="Z1207" s="1848"/>
      <c r="AA1207" s="1848"/>
      <c r="AB1207" s="1848"/>
      <c r="AC1207" s="1848"/>
      <c r="AD1207" s="1848"/>
      <c r="AE1207" s="1848"/>
      <c r="AF1207" s="1848"/>
      <c r="AG1207" s="1848"/>
      <c r="AH1207" s="1848"/>
      <c r="AI1207" s="1848"/>
      <c r="AJ1207" s="1848"/>
      <c r="AK1207" s="1848"/>
      <c r="AL1207" s="1848"/>
      <c r="AM1207" s="1848"/>
      <c r="AN1207" s="1848"/>
      <c r="AO1207" s="1848"/>
      <c r="AP1207" s="1848"/>
      <c r="AQ1207" s="1848"/>
      <c r="AR1207" s="1848"/>
      <c r="AS1207" s="1848"/>
      <c r="AT1207" s="1848"/>
      <c r="AU1207" s="1848"/>
      <c r="AV1207" s="1848"/>
      <c r="AW1207" s="1848"/>
      <c r="AX1207" s="1848"/>
      <c r="AY1207" s="1848"/>
      <c r="AZ1207" s="1848"/>
      <c r="BA1207" s="1848"/>
      <c r="BB1207" s="1848"/>
      <c r="BC1207" s="1848"/>
      <c r="BD1207" s="1848"/>
      <c r="BE1207" s="1848"/>
      <c r="BF1207" s="1848"/>
      <c r="BG1207" s="1848"/>
      <c r="BH1207" s="1848"/>
      <c r="BI1207" s="1848"/>
      <c r="BJ1207" s="1848"/>
      <c r="BK1207" s="1848"/>
      <c r="BL1207" s="1848"/>
      <c r="BM1207" s="1848"/>
      <c r="BN1207" s="1848"/>
      <c r="BO1207" s="1848"/>
      <c r="BP1207" s="1848"/>
      <c r="BQ1207" s="1848"/>
      <c r="BR1207" s="1848"/>
      <c r="BS1207" s="1848"/>
      <c r="BT1207" s="1848"/>
      <c r="BU1207" s="1848"/>
      <c r="BV1207" s="1848"/>
      <c r="BW1207" s="1848"/>
      <c r="BX1207" s="1848"/>
      <c r="BY1207" s="1848"/>
      <c r="BZ1207" s="1848"/>
      <c r="CA1207" s="1848"/>
      <c r="CB1207" s="1848"/>
      <c r="CC1207" s="1848"/>
      <c r="CD1207" s="1848"/>
      <c r="CE1207" s="1848"/>
      <c r="CF1207" s="1848"/>
      <c r="CG1207" s="1848"/>
      <c r="CH1207" s="1848"/>
      <c r="CJ1207" s="1848"/>
      <c r="CK1207" s="1848"/>
      <c r="CL1207" s="1848"/>
      <c r="CM1207" s="1848"/>
      <c r="CN1207" s="1848"/>
      <c r="CO1207" s="1848"/>
      <c r="CP1207" s="1848"/>
      <c r="CQ1207" s="1848"/>
    </row>
    <row r="1208" spans="5:95">
      <c r="E1208" s="1"/>
      <c r="F1208" s="1848"/>
      <c r="G1208" s="1848"/>
      <c r="H1208" s="1848"/>
      <c r="I1208" s="1848"/>
      <c r="J1208" s="1848"/>
      <c r="K1208" s="1848"/>
      <c r="L1208" s="1848"/>
      <c r="M1208" s="1848"/>
      <c r="N1208" s="1848"/>
      <c r="O1208" s="1848"/>
      <c r="P1208" s="1848"/>
      <c r="Q1208" s="1848"/>
      <c r="R1208" s="1848"/>
      <c r="S1208" s="1848"/>
      <c r="T1208" s="1848"/>
      <c r="U1208" s="1848"/>
      <c r="V1208" s="1848"/>
      <c r="W1208" s="1848"/>
      <c r="X1208" s="1848"/>
      <c r="Y1208" s="1848"/>
      <c r="Z1208" s="1848"/>
      <c r="AA1208" s="1848"/>
      <c r="AB1208" s="1848"/>
      <c r="AC1208" s="1848"/>
      <c r="AD1208" s="1848"/>
      <c r="AE1208" s="1848"/>
      <c r="AF1208" s="1848"/>
      <c r="AG1208" s="1848"/>
      <c r="AH1208" s="1848"/>
      <c r="AI1208" s="1848"/>
      <c r="AJ1208" s="1848"/>
      <c r="AK1208" s="1848"/>
      <c r="AL1208" s="1848"/>
      <c r="AM1208" s="1848"/>
      <c r="AN1208" s="1848"/>
      <c r="AO1208" s="1848"/>
      <c r="AP1208" s="1848"/>
      <c r="AQ1208" s="1848"/>
      <c r="AR1208" s="1848"/>
      <c r="AS1208" s="1848"/>
      <c r="AT1208" s="1848"/>
      <c r="AU1208" s="1848"/>
      <c r="AV1208" s="1848"/>
      <c r="AW1208" s="1848"/>
      <c r="AX1208" s="1848"/>
      <c r="AY1208" s="1848"/>
      <c r="AZ1208" s="1848"/>
      <c r="BA1208" s="1848"/>
      <c r="BB1208" s="1848"/>
      <c r="BC1208" s="1848"/>
      <c r="BD1208" s="1848"/>
      <c r="BE1208" s="1848"/>
      <c r="BF1208" s="1848"/>
      <c r="BG1208" s="1848"/>
      <c r="BH1208" s="1848"/>
      <c r="BI1208" s="1848"/>
      <c r="BJ1208" s="1848"/>
      <c r="BK1208" s="1848"/>
      <c r="BL1208" s="1848"/>
      <c r="BM1208" s="1848"/>
      <c r="BN1208" s="1848"/>
      <c r="BO1208" s="1848"/>
      <c r="BP1208" s="1848"/>
      <c r="BQ1208" s="1848"/>
      <c r="BR1208" s="1848"/>
      <c r="BS1208" s="1848"/>
      <c r="BT1208" s="1848"/>
      <c r="BU1208" s="1848"/>
      <c r="BV1208" s="1848"/>
      <c r="BW1208" s="1848"/>
      <c r="BX1208" s="1848"/>
      <c r="BY1208" s="1848"/>
      <c r="BZ1208" s="1848"/>
      <c r="CA1208" s="1848"/>
      <c r="CB1208" s="1848"/>
      <c r="CC1208" s="1848"/>
      <c r="CD1208" s="1848"/>
      <c r="CE1208" s="1848"/>
      <c r="CF1208" s="1848"/>
      <c r="CG1208" s="1848"/>
      <c r="CH1208" s="1848"/>
      <c r="CJ1208" s="1848"/>
      <c r="CK1208" s="1848"/>
      <c r="CL1208" s="1848"/>
      <c r="CM1208" s="1848"/>
      <c r="CN1208" s="1848"/>
      <c r="CO1208" s="1848"/>
      <c r="CP1208" s="1848"/>
      <c r="CQ1208" s="1848"/>
    </row>
    <row r="1209" spans="5:95">
      <c r="E1209" s="1"/>
      <c r="F1209" s="1848"/>
      <c r="G1209" s="1848"/>
      <c r="H1209" s="1848"/>
      <c r="I1209" s="1848"/>
      <c r="J1209" s="1848"/>
      <c r="K1209" s="1848"/>
      <c r="L1209" s="1848"/>
      <c r="M1209" s="1848"/>
      <c r="N1209" s="1848"/>
      <c r="O1209" s="1848"/>
      <c r="P1209" s="1848"/>
      <c r="Q1209" s="1848"/>
      <c r="R1209" s="1848"/>
      <c r="S1209" s="1848"/>
      <c r="T1209" s="1848"/>
      <c r="U1209" s="1848"/>
      <c r="V1209" s="1848"/>
      <c r="W1209" s="1848"/>
      <c r="X1209" s="1848"/>
      <c r="Y1209" s="1848"/>
      <c r="Z1209" s="1848"/>
      <c r="AA1209" s="1848"/>
      <c r="AB1209" s="1848"/>
      <c r="AC1209" s="1848"/>
      <c r="AD1209" s="1848"/>
      <c r="AE1209" s="1848"/>
      <c r="AF1209" s="1848"/>
      <c r="AG1209" s="1848"/>
      <c r="AH1209" s="1848"/>
      <c r="AI1209" s="1848"/>
      <c r="AJ1209" s="1848"/>
      <c r="AK1209" s="1848"/>
      <c r="AL1209" s="1848"/>
      <c r="AM1209" s="1848"/>
      <c r="AN1209" s="1848"/>
      <c r="AO1209" s="1848"/>
      <c r="AP1209" s="1848"/>
      <c r="AQ1209" s="1848"/>
      <c r="AR1209" s="1848"/>
      <c r="AS1209" s="1848"/>
      <c r="AT1209" s="1848"/>
      <c r="AU1209" s="1848"/>
      <c r="AV1209" s="1848"/>
      <c r="AW1209" s="1848"/>
      <c r="AX1209" s="1848"/>
      <c r="AY1209" s="1848"/>
      <c r="AZ1209" s="1848"/>
      <c r="BA1209" s="1848"/>
      <c r="BB1209" s="1848"/>
      <c r="BC1209" s="1848"/>
      <c r="BD1209" s="1848"/>
      <c r="BE1209" s="1848"/>
      <c r="BF1209" s="1848"/>
      <c r="BG1209" s="1848"/>
      <c r="BH1209" s="1848"/>
      <c r="BI1209" s="1848"/>
      <c r="BJ1209" s="1848"/>
      <c r="BK1209" s="1848"/>
      <c r="BL1209" s="1848"/>
      <c r="BM1209" s="1848"/>
      <c r="BN1209" s="1848"/>
      <c r="BO1209" s="1848"/>
      <c r="BP1209" s="1848"/>
      <c r="BQ1209" s="1848"/>
      <c r="BR1209" s="1848"/>
      <c r="BS1209" s="1848"/>
      <c r="BT1209" s="1848"/>
      <c r="BU1209" s="1848"/>
      <c r="BV1209" s="1848"/>
      <c r="BW1209" s="1848"/>
      <c r="BX1209" s="1848"/>
      <c r="BY1209" s="1848"/>
      <c r="BZ1209" s="1848"/>
      <c r="CA1209" s="1848"/>
      <c r="CB1209" s="1848"/>
      <c r="CC1209" s="1848"/>
      <c r="CD1209" s="1848"/>
      <c r="CE1209" s="1848"/>
      <c r="CF1209" s="1848"/>
      <c r="CG1209" s="1848"/>
      <c r="CH1209" s="1848"/>
      <c r="CJ1209" s="1848"/>
      <c r="CK1209" s="1848"/>
      <c r="CL1209" s="1848"/>
      <c r="CM1209" s="1848"/>
      <c r="CN1209" s="1848"/>
      <c r="CO1209" s="1848"/>
      <c r="CP1209" s="1848"/>
      <c r="CQ1209" s="1848"/>
    </row>
    <row r="1210" spans="5:95">
      <c r="E1210" s="1"/>
      <c r="F1210" s="1848"/>
      <c r="G1210" s="1848"/>
      <c r="H1210" s="1848"/>
      <c r="I1210" s="1848"/>
      <c r="J1210" s="1848"/>
      <c r="K1210" s="1848"/>
      <c r="L1210" s="1848"/>
      <c r="M1210" s="1848"/>
      <c r="N1210" s="1848"/>
      <c r="O1210" s="1848"/>
      <c r="P1210" s="1848"/>
      <c r="Q1210" s="1848"/>
      <c r="R1210" s="1848"/>
      <c r="S1210" s="1848"/>
      <c r="T1210" s="1848"/>
      <c r="U1210" s="1848"/>
      <c r="V1210" s="1848"/>
      <c r="W1210" s="1848"/>
      <c r="X1210" s="1848"/>
      <c r="Y1210" s="1848"/>
      <c r="Z1210" s="1848"/>
      <c r="AA1210" s="1848"/>
      <c r="AB1210" s="1848"/>
      <c r="AC1210" s="1848"/>
      <c r="AD1210" s="1848"/>
      <c r="AE1210" s="1848"/>
      <c r="AF1210" s="1848"/>
      <c r="AG1210" s="1848"/>
      <c r="AH1210" s="1848"/>
      <c r="AI1210" s="1848"/>
      <c r="AJ1210" s="1848"/>
      <c r="AK1210" s="1848"/>
      <c r="AL1210" s="1848"/>
      <c r="AM1210" s="1848"/>
      <c r="AN1210" s="1848"/>
      <c r="AO1210" s="1848"/>
      <c r="AP1210" s="1848"/>
      <c r="AQ1210" s="1848"/>
      <c r="AR1210" s="1848"/>
      <c r="AS1210" s="1848"/>
      <c r="AT1210" s="1848"/>
      <c r="AU1210" s="1848"/>
      <c r="AV1210" s="1848"/>
      <c r="AW1210" s="1848"/>
      <c r="AX1210" s="1848"/>
      <c r="AY1210" s="1848"/>
      <c r="AZ1210" s="1848"/>
      <c r="BA1210" s="1848"/>
      <c r="BB1210" s="1848"/>
      <c r="BC1210" s="1848"/>
      <c r="BD1210" s="1848"/>
      <c r="BE1210" s="1848"/>
      <c r="BF1210" s="1848"/>
      <c r="BG1210" s="1848"/>
      <c r="BH1210" s="1848"/>
      <c r="BI1210" s="1848"/>
      <c r="BJ1210" s="1848"/>
      <c r="BK1210" s="1848"/>
      <c r="BL1210" s="1848"/>
      <c r="BM1210" s="1848"/>
      <c r="BN1210" s="1848"/>
      <c r="BO1210" s="1848"/>
      <c r="BP1210" s="1848"/>
      <c r="BQ1210" s="1848"/>
      <c r="BR1210" s="1848"/>
      <c r="BS1210" s="1848"/>
      <c r="BT1210" s="1848"/>
      <c r="BU1210" s="1848"/>
      <c r="BV1210" s="1848"/>
      <c r="BW1210" s="1848"/>
      <c r="BX1210" s="1848"/>
      <c r="BY1210" s="1848"/>
      <c r="BZ1210" s="1848"/>
      <c r="CA1210" s="1848"/>
      <c r="CB1210" s="1848"/>
      <c r="CC1210" s="1848"/>
      <c r="CD1210" s="1848"/>
      <c r="CE1210" s="1848"/>
      <c r="CF1210" s="1848"/>
      <c r="CG1210" s="1848"/>
      <c r="CH1210" s="1848"/>
      <c r="CJ1210" s="1848"/>
      <c r="CK1210" s="1848"/>
      <c r="CL1210" s="1848"/>
      <c r="CM1210" s="1848"/>
      <c r="CN1210" s="1848"/>
      <c r="CO1210" s="1848"/>
      <c r="CP1210" s="1848"/>
      <c r="CQ1210" s="1848"/>
    </row>
    <row r="1211" spans="5:95">
      <c r="E1211" s="1"/>
      <c r="F1211" s="1848"/>
      <c r="G1211" s="1848"/>
      <c r="H1211" s="1848"/>
      <c r="I1211" s="1848"/>
      <c r="J1211" s="1848"/>
      <c r="K1211" s="1848"/>
      <c r="L1211" s="1848"/>
      <c r="M1211" s="1848"/>
      <c r="N1211" s="1848"/>
      <c r="O1211" s="1848"/>
      <c r="P1211" s="1848"/>
      <c r="Q1211" s="1848"/>
      <c r="R1211" s="1848"/>
      <c r="S1211" s="1848"/>
      <c r="T1211" s="1848"/>
      <c r="U1211" s="1848"/>
      <c r="V1211" s="1848"/>
      <c r="W1211" s="1848"/>
      <c r="X1211" s="1848"/>
      <c r="Y1211" s="1848"/>
      <c r="Z1211" s="1848"/>
      <c r="AA1211" s="1848"/>
      <c r="AB1211" s="1848"/>
      <c r="AC1211" s="1848"/>
      <c r="AD1211" s="1848"/>
      <c r="AE1211" s="1848"/>
      <c r="AF1211" s="1848"/>
      <c r="AG1211" s="1848"/>
      <c r="AH1211" s="1848"/>
      <c r="AI1211" s="1848"/>
      <c r="AJ1211" s="1848"/>
      <c r="AK1211" s="1848"/>
      <c r="AL1211" s="1848"/>
      <c r="AM1211" s="1848"/>
      <c r="AN1211" s="1848"/>
      <c r="AO1211" s="1848"/>
      <c r="AP1211" s="1848"/>
      <c r="AQ1211" s="1848"/>
      <c r="AR1211" s="1848"/>
      <c r="AS1211" s="1848"/>
      <c r="AT1211" s="1848"/>
      <c r="AU1211" s="1848"/>
      <c r="AV1211" s="1848"/>
      <c r="AW1211" s="1848"/>
      <c r="AX1211" s="1848"/>
      <c r="AY1211" s="1848"/>
      <c r="AZ1211" s="1848"/>
      <c r="BA1211" s="1848"/>
      <c r="BB1211" s="1848"/>
      <c r="BC1211" s="1848"/>
      <c r="BD1211" s="1848"/>
      <c r="BE1211" s="1848"/>
      <c r="BF1211" s="1848"/>
      <c r="BG1211" s="1848"/>
      <c r="BH1211" s="1848"/>
      <c r="BI1211" s="1848"/>
      <c r="BJ1211" s="1848"/>
      <c r="BK1211" s="1848"/>
      <c r="BL1211" s="1848"/>
      <c r="BM1211" s="1848"/>
      <c r="BN1211" s="1848"/>
      <c r="BO1211" s="1848"/>
      <c r="BP1211" s="1848"/>
      <c r="BQ1211" s="1848"/>
      <c r="BR1211" s="1848"/>
      <c r="BS1211" s="1848"/>
      <c r="BT1211" s="1848"/>
      <c r="BU1211" s="1848"/>
      <c r="BV1211" s="1848"/>
      <c r="BW1211" s="1848"/>
      <c r="BX1211" s="1848"/>
      <c r="BY1211" s="1848"/>
      <c r="BZ1211" s="1848"/>
      <c r="CA1211" s="1848"/>
      <c r="CB1211" s="1848"/>
      <c r="CC1211" s="1848"/>
      <c r="CD1211" s="1848"/>
      <c r="CE1211" s="1848"/>
      <c r="CF1211" s="1848"/>
      <c r="CG1211" s="1848"/>
      <c r="CH1211" s="1848"/>
      <c r="CJ1211" s="1848"/>
      <c r="CK1211" s="1848"/>
      <c r="CL1211" s="1848"/>
      <c r="CM1211" s="1848"/>
      <c r="CN1211" s="1848"/>
      <c r="CO1211" s="1848"/>
      <c r="CP1211" s="1848"/>
      <c r="CQ1211" s="1848"/>
    </row>
    <row r="1212" spans="5:95">
      <c r="E1212" s="1"/>
      <c r="F1212" s="1848"/>
      <c r="G1212" s="1848"/>
      <c r="H1212" s="1848"/>
      <c r="I1212" s="1848"/>
      <c r="J1212" s="1848"/>
      <c r="K1212" s="1848"/>
      <c r="L1212" s="1848"/>
      <c r="M1212" s="1848"/>
      <c r="N1212" s="1848"/>
      <c r="O1212" s="1848"/>
      <c r="P1212" s="1848"/>
      <c r="Q1212" s="1848"/>
      <c r="R1212" s="1848"/>
      <c r="S1212" s="1848"/>
      <c r="T1212" s="1848"/>
      <c r="U1212" s="1848"/>
      <c r="V1212" s="1848"/>
      <c r="W1212" s="1848"/>
      <c r="X1212" s="1848"/>
      <c r="Y1212" s="1848"/>
      <c r="Z1212" s="1848"/>
      <c r="AA1212" s="1848"/>
      <c r="AB1212" s="1848"/>
      <c r="AC1212" s="1848"/>
      <c r="AD1212" s="1848"/>
      <c r="AE1212" s="1848"/>
      <c r="AF1212" s="1848"/>
      <c r="AG1212" s="1848"/>
      <c r="AH1212" s="1848"/>
      <c r="AI1212" s="1848"/>
      <c r="AJ1212" s="1848"/>
      <c r="AK1212" s="1848"/>
      <c r="AL1212" s="1848"/>
      <c r="AM1212" s="1848"/>
      <c r="AN1212" s="1848"/>
      <c r="AO1212" s="1848"/>
      <c r="AP1212" s="1848"/>
      <c r="AQ1212" s="1848"/>
      <c r="AR1212" s="1848"/>
      <c r="AS1212" s="1848"/>
      <c r="AT1212" s="1848"/>
      <c r="AU1212" s="1848"/>
      <c r="AV1212" s="1848"/>
      <c r="AW1212" s="1848"/>
      <c r="AX1212" s="1848"/>
      <c r="AY1212" s="1848"/>
      <c r="AZ1212" s="1848"/>
      <c r="BA1212" s="1848"/>
      <c r="BB1212" s="1848"/>
      <c r="BC1212" s="1848"/>
      <c r="BD1212" s="1848"/>
      <c r="BE1212" s="1848"/>
      <c r="BF1212" s="1848"/>
      <c r="BG1212" s="1848"/>
      <c r="BH1212" s="1848"/>
      <c r="BI1212" s="1848"/>
      <c r="BJ1212" s="1848"/>
      <c r="BK1212" s="1848"/>
      <c r="BL1212" s="1848"/>
      <c r="BM1212" s="1848"/>
      <c r="BN1212" s="1848"/>
      <c r="BO1212" s="1848"/>
      <c r="BP1212" s="1848"/>
      <c r="BQ1212" s="1848"/>
      <c r="BR1212" s="1848"/>
      <c r="BS1212" s="1848"/>
      <c r="BT1212" s="1848"/>
      <c r="BU1212" s="1848"/>
      <c r="BV1212" s="1848"/>
      <c r="BW1212" s="1848"/>
      <c r="BX1212" s="1848"/>
      <c r="BY1212" s="1848"/>
      <c r="BZ1212" s="1848"/>
      <c r="CA1212" s="1848"/>
      <c r="CB1212" s="1848"/>
      <c r="CC1212" s="1848"/>
      <c r="CD1212" s="1848"/>
      <c r="CE1212" s="1848"/>
      <c r="CF1212" s="1848"/>
      <c r="CG1212" s="1848"/>
      <c r="CH1212" s="1848"/>
      <c r="CJ1212" s="1848"/>
      <c r="CK1212" s="1848"/>
      <c r="CL1212" s="1848"/>
      <c r="CM1212" s="1848"/>
      <c r="CN1212" s="1848"/>
      <c r="CO1212" s="1848"/>
      <c r="CP1212" s="1848"/>
      <c r="CQ1212" s="1848"/>
    </row>
    <row r="1213" spans="5:95">
      <c r="E1213" s="1"/>
      <c r="F1213" s="1848"/>
      <c r="G1213" s="1848"/>
      <c r="H1213" s="1848"/>
      <c r="I1213" s="1848"/>
      <c r="J1213" s="1848"/>
      <c r="K1213" s="1848"/>
      <c r="L1213" s="1848"/>
      <c r="M1213" s="1848"/>
      <c r="N1213" s="1848"/>
      <c r="O1213" s="1848"/>
      <c r="P1213" s="1848"/>
      <c r="Q1213" s="1848"/>
      <c r="R1213" s="1848"/>
      <c r="S1213" s="1848"/>
      <c r="T1213" s="1848"/>
      <c r="U1213" s="1848"/>
      <c r="V1213" s="1848"/>
      <c r="W1213" s="1848"/>
      <c r="X1213" s="1848"/>
      <c r="Y1213" s="1848"/>
      <c r="Z1213" s="1848"/>
      <c r="AA1213" s="1848"/>
      <c r="AB1213" s="1848"/>
      <c r="AC1213" s="1848"/>
      <c r="AD1213" s="1848"/>
      <c r="AE1213" s="1848"/>
      <c r="AF1213" s="1848"/>
      <c r="AG1213" s="1848"/>
      <c r="AH1213" s="1848"/>
      <c r="AI1213" s="1848"/>
      <c r="AJ1213" s="1848"/>
      <c r="AK1213" s="1848"/>
      <c r="AL1213" s="1848"/>
      <c r="AM1213" s="1848"/>
      <c r="AN1213" s="1848"/>
      <c r="AO1213" s="1848"/>
      <c r="AP1213" s="1848"/>
      <c r="AQ1213" s="1848"/>
      <c r="AR1213" s="1848"/>
      <c r="AS1213" s="1848"/>
      <c r="AT1213" s="1848"/>
      <c r="AU1213" s="1848"/>
      <c r="AV1213" s="1848"/>
      <c r="AW1213" s="1848"/>
      <c r="AX1213" s="1848"/>
      <c r="AY1213" s="1848"/>
      <c r="AZ1213" s="1848"/>
      <c r="BA1213" s="1848"/>
      <c r="BB1213" s="1848"/>
      <c r="BC1213" s="1848"/>
      <c r="BD1213" s="1848"/>
      <c r="BE1213" s="1848"/>
      <c r="BF1213" s="1848"/>
      <c r="BG1213" s="1848"/>
      <c r="BH1213" s="1848"/>
      <c r="BI1213" s="1848"/>
      <c r="BJ1213" s="1848"/>
      <c r="BK1213" s="1848"/>
      <c r="BL1213" s="1848"/>
      <c r="BM1213" s="1848"/>
      <c r="BN1213" s="1848"/>
      <c r="BO1213" s="1848"/>
      <c r="BP1213" s="1848"/>
      <c r="BQ1213" s="1848"/>
      <c r="BR1213" s="1848"/>
      <c r="BS1213" s="1848"/>
      <c r="BT1213" s="1848"/>
      <c r="BU1213" s="1848"/>
      <c r="BV1213" s="1848"/>
      <c r="BW1213" s="1848"/>
      <c r="BX1213" s="1848"/>
      <c r="BY1213" s="1848"/>
      <c r="BZ1213" s="1848"/>
      <c r="CA1213" s="1848"/>
      <c r="CB1213" s="1848"/>
      <c r="CC1213" s="1848"/>
      <c r="CD1213" s="1848"/>
      <c r="CE1213" s="1848"/>
      <c r="CF1213" s="1848"/>
      <c r="CG1213" s="1848"/>
      <c r="CH1213" s="1848"/>
      <c r="CJ1213" s="1848"/>
      <c r="CK1213" s="1848"/>
      <c r="CL1213" s="1848"/>
      <c r="CM1213" s="1848"/>
      <c r="CN1213" s="1848"/>
      <c r="CO1213" s="1848"/>
      <c r="CP1213" s="1848"/>
      <c r="CQ1213" s="1848"/>
    </row>
    <row r="1214" spans="5:95">
      <c r="E1214" s="1"/>
      <c r="F1214" s="1848"/>
      <c r="G1214" s="1848"/>
      <c r="H1214" s="1848"/>
      <c r="I1214" s="1848"/>
      <c r="J1214" s="1848"/>
      <c r="K1214" s="1848"/>
      <c r="L1214" s="1848"/>
      <c r="M1214" s="1848"/>
      <c r="N1214" s="1848"/>
      <c r="O1214" s="1848"/>
      <c r="P1214" s="1848"/>
      <c r="Q1214" s="1848"/>
      <c r="R1214" s="1848"/>
      <c r="S1214" s="1848"/>
      <c r="T1214" s="1848"/>
      <c r="U1214" s="1848"/>
      <c r="V1214" s="1848"/>
      <c r="W1214" s="1848"/>
      <c r="X1214" s="1848"/>
      <c r="Y1214" s="1848"/>
      <c r="Z1214" s="1848"/>
      <c r="AA1214" s="1848"/>
      <c r="AB1214" s="1848"/>
      <c r="AC1214" s="1848"/>
      <c r="AD1214" s="1848"/>
      <c r="AE1214" s="1848"/>
      <c r="AF1214" s="1848"/>
      <c r="AG1214" s="1848"/>
      <c r="AH1214" s="1848"/>
      <c r="AI1214" s="1848"/>
      <c r="AJ1214" s="1848"/>
      <c r="AK1214" s="1848"/>
      <c r="AL1214" s="1848"/>
      <c r="AM1214" s="1848"/>
      <c r="AN1214" s="1848"/>
      <c r="AO1214" s="1848"/>
      <c r="AP1214" s="1848"/>
      <c r="AQ1214" s="1848"/>
      <c r="AR1214" s="1848"/>
      <c r="AS1214" s="1848"/>
      <c r="AT1214" s="1848"/>
      <c r="AU1214" s="1848"/>
      <c r="AV1214" s="1848"/>
      <c r="AW1214" s="1848"/>
      <c r="AX1214" s="1848"/>
      <c r="AY1214" s="1848"/>
      <c r="AZ1214" s="1848"/>
      <c r="BA1214" s="1848"/>
      <c r="BB1214" s="1848"/>
      <c r="BC1214" s="1848"/>
      <c r="BD1214" s="1848"/>
      <c r="BE1214" s="1848"/>
      <c r="BF1214" s="1848"/>
      <c r="BG1214" s="1848"/>
      <c r="BH1214" s="1848"/>
      <c r="BI1214" s="1848"/>
      <c r="BJ1214" s="1848"/>
      <c r="BK1214" s="1848"/>
      <c r="BL1214" s="1848"/>
      <c r="BM1214" s="1848"/>
      <c r="BN1214" s="1848"/>
      <c r="BO1214" s="1848"/>
      <c r="BP1214" s="1848"/>
      <c r="BQ1214" s="1848"/>
      <c r="BR1214" s="1848"/>
      <c r="BS1214" s="1848"/>
      <c r="BT1214" s="1848"/>
      <c r="BU1214" s="1848"/>
      <c r="BV1214" s="1848"/>
      <c r="BW1214" s="1848"/>
      <c r="BX1214" s="1848"/>
      <c r="BY1214" s="1848"/>
      <c r="BZ1214" s="1848"/>
      <c r="CA1214" s="1848"/>
      <c r="CB1214" s="1848"/>
      <c r="CC1214" s="1848"/>
      <c r="CD1214" s="1848"/>
      <c r="CE1214" s="1848"/>
      <c r="CF1214" s="1848"/>
      <c r="CG1214" s="1848"/>
      <c r="CH1214" s="1848"/>
      <c r="CJ1214" s="1848"/>
      <c r="CK1214" s="1848"/>
      <c r="CL1214" s="1848"/>
      <c r="CM1214" s="1848"/>
      <c r="CN1214" s="1848"/>
      <c r="CO1214" s="1848"/>
      <c r="CP1214" s="1848"/>
      <c r="CQ1214" s="1848"/>
    </row>
    <row r="1215" spans="5:95">
      <c r="E1215" s="1"/>
      <c r="F1215" s="1848"/>
      <c r="G1215" s="1848"/>
      <c r="H1215" s="1848"/>
      <c r="I1215" s="1848"/>
      <c r="J1215" s="1848"/>
      <c r="K1215" s="1848"/>
      <c r="L1215" s="1848"/>
      <c r="M1215" s="1848"/>
      <c r="N1215" s="1848"/>
      <c r="O1215" s="1848"/>
      <c r="P1215" s="1848"/>
      <c r="Q1215" s="1848"/>
      <c r="R1215" s="1848"/>
      <c r="S1215" s="1848"/>
      <c r="T1215" s="1848"/>
      <c r="U1215" s="1848"/>
      <c r="V1215" s="1848"/>
      <c r="W1215" s="1848"/>
      <c r="X1215" s="1848"/>
      <c r="Y1215" s="1848"/>
      <c r="Z1215" s="1848"/>
      <c r="AA1215" s="1848"/>
      <c r="AB1215" s="1848"/>
      <c r="AC1215" s="1848"/>
      <c r="AD1215" s="1848"/>
      <c r="AE1215" s="1848"/>
      <c r="AF1215" s="1848"/>
      <c r="AG1215" s="1848"/>
      <c r="AH1215" s="1848"/>
      <c r="AI1215" s="1848"/>
      <c r="AJ1215" s="1848"/>
      <c r="AK1215" s="1848"/>
      <c r="AL1215" s="1848"/>
      <c r="AM1215" s="1848"/>
      <c r="AN1215" s="1848"/>
      <c r="AO1215" s="1848"/>
      <c r="AP1215" s="1848"/>
      <c r="AQ1215" s="1848"/>
      <c r="AR1215" s="1848"/>
      <c r="AS1215" s="1848"/>
      <c r="AT1215" s="1848"/>
      <c r="AU1215" s="1848"/>
      <c r="AV1215" s="1848"/>
      <c r="AW1215" s="1848"/>
      <c r="AX1215" s="1848"/>
      <c r="AY1215" s="1848"/>
      <c r="AZ1215" s="1848"/>
      <c r="BA1215" s="1848"/>
      <c r="BB1215" s="1848"/>
      <c r="BC1215" s="1848"/>
      <c r="BD1215" s="1848"/>
      <c r="BE1215" s="1848"/>
      <c r="BF1215" s="1848"/>
      <c r="BG1215" s="1848"/>
      <c r="BH1215" s="1848"/>
      <c r="BI1215" s="1848"/>
      <c r="BJ1215" s="1848"/>
      <c r="BK1215" s="1848"/>
      <c r="BL1215" s="1848"/>
      <c r="BM1215" s="1848"/>
      <c r="BN1215" s="1848"/>
      <c r="BO1215" s="1848"/>
      <c r="BP1215" s="1848"/>
      <c r="BQ1215" s="1848"/>
      <c r="BR1215" s="1848"/>
      <c r="BS1215" s="1848"/>
      <c r="BT1215" s="1848"/>
      <c r="BU1215" s="1848"/>
      <c r="BV1215" s="1848"/>
      <c r="BW1215" s="1848"/>
      <c r="BX1215" s="1848"/>
      <c r="BY1215" s="1848"/>
      <c r="BZ1215" s="1848"/>
      <c r="CA1215" s="1848"/>
      <c r="CB1215" s="1848"/>
      <c r="CC1215" s="1848"/>
      <c r="CD1215" s="1848"/>
      <c r="CE1215" s="1848"/>
      <c r="CF1215" s="1848"/>
      <c r="CG1215" s="1848"/>
      <c r="CH1215" s="1848"/>
      <c r="CJ1215" s="1848"/>
      <c r="CK1215" s="1848"/>
      <c r="CL1215" s="1848"/>
      <c r="CM1215" s="1848"/>
      <c r="CN1215" s="1848"/>
      <c r="CO1215" s="1848"/>
      <c r="CP1215" s="1848"/>
      <c r="CQ1215" s="1848"/>
    </row>
    <row r="1216" spans="5:95">
      <c r="E1216" s="1"/>
      <c r="F1216" s="1848"/>
      <c r="G1216" s="1848"/>
      <c r="H1216" s="1848"/>
      <c r="I1216" s="1848"/>
      <c r="J1216" s="1848"/>
      <c r="K1216" s="1848"/>
      <c r="L1216" s="1848"/>
      <c r="M1216" s="1848"/>
      <c r="N1216" s="1848"/>
      <c r="O1216" s="1848"/>
      <c r="P1216" s="1848"/>
      <c r="Q1216" s="1848"/>
      <c r="R1216" s="1848"/>
      <c r="S1216" s="1848"/>
      <c r="T1216" s="1848"/>
      <c r="U1216" s="1848"/>
      <c r="V1216" s="1848"/>
      <c r="W1216" s="1848"/>
      <c r="X1216" s="1848"/>
      <c r="Y1216" s="1848"/>
      <c r="Z1216" s="1848"/>
      <c r="AA1216" s="1848"/>
      <c r="AB1216" s="1848"/>
      <c r="AC1216" s="1848"/>
      <c r="AD1216" s="1848"/>
      <c r="AE1216" s="1848"/>
      <c r="AF1216" s="1848"/>
      <c r="AG1216" s="1848"/>
      <c r="AH1216" s="1848"/>
      <c r="AI1216" s="1848"/>
      <c r="AJ1216" s="1848"/>
      <c r="AK1216" s="1848"/>
      <c r="AL1216" s="1848"/>
      <c r="AM1216" s="1848"/>
      <c r="AN1216" s="1848"/>
      <c r="AO1216" s="1848"/>
      <c r="AP1216" s="1848"/>
      <c r="AQ1216" s="1848"/>
      <c r="AR1216" s="1848"/>
      <c r="AS1216" s="1848"/>
      <c r="AT1216" s="1848"/>
      <c r="AU1216" s="1848"/>
      <c r="AV1216" s="1848"/>
      <c r="AW1216" s="1848"/>
      <c r="AX1216" s="1848"/>
      <c r="AY1216" s="1848"/>
      <c r="AZ1216" s="1848"/>
      <c r="BA1216" s="1848"/>
      <c r="BB1216" s="1848"/>
      <c r="BC1216" s="1848"/>
      <c r="BD1216" s="1848"/>
      <c r="BE1216" s="1848"/>
      <c r="BF1216" s="1848"/>
      <c r="BG1216" s="1848"/>
      <c r="BH1216" s="1848"/>
      <c r="BI1216" s="1848"/>
      <c r="BJ1216" s="1848"/>
      <c r="BK1216" s="1848"/>
      <c r="BL1216" s="1848"/>
      <c r="BM1216" s="1848"/>
      <c r="BN1216" s="1848"/>
      <c r="BO1216" s="1848"/>
      <c r="BP1216" s="1848"/>
      <c r="BQ1216" s="1848"/>
      <c r="BR1216" s="1848"/>
      <c r="BS1216" s="1848"/>
      <c r="BT1216" s="1848"/>
      <c r="BU1216" s="1848"/>
      <c r="BV1216" s="1848"/>
      <c r="BW1216" s="1848"/>
      <c r="BX1216" s="1848"/>
      <c r="BY1216" s="1848"/>
      <c r="BZ1216" s="1848"/>
      <c r="CA1216" s="1848"/>
      <c r="CB1216" s="1848"/>
      <c r="CC1216" s="1848"/>
      <c r="CD1216" s="1848"/>
      <c r="CE1216" s="1848"/>
      <c r="CF1216" s="1848"/>
      <c r="CG1216" s="1848"/>
      <c r="CH1216" s="1848"/>
      <c r="CJ1216" s="1848"/>
      <c r="CK1216" s="1848"/>
      <c r="CL1216" s="1848"/>
      <c r="CM1216" s="1848"/>
      <c r="CN1216" s="1848"/>
      <c r="CO1216" s="1848"/>
      <c r="CP1216" s="1848"/>
      <c r="CQ1216" s="1848"/>
    </row>
    <row r="1217" spans="5:95">
      <c r="E1217" s="1"/>
      <c r="F1217" s="1848"/>
      <c r="G1217" s="1848"/>
      <c r="H1217" s="1848"/>
      <c r="I1217" s="1848"/>
      <c r="J1217" s="1848"/>
      <c r="K1217" s="1848"/>
      <c r="L1217" s="1848"/>
      <c r="M1217" s="1848"/>
      <c r="N1217" s="1848"/>
      <c r="O1217" s="1848"/>
      <c r="P1217" s="1848"/>
      <c r="Q1217" s="1848"/>
      <c r="R1217" s="1848"/>
      <c r="S1217" s="1848"/>
      <c r="T1217" s="1848"/>
      <c r="U1217" s="1848"/>
      <c r="V1217" s="1848"/>
      <c r="W1217" s="1848"/>
      <c r="X1217" s="1848"/>
      <c r="Y1217" s="1848"/>
      <c r="Z1217" s="1848"/>
      <c r="AA1217" s="1848"/>
      <c r="AB1217" s="1848"/>
      <c r="AC1217" s="1848"/>
      <c r="AD1217" s="1848"/>
      <c r="AE1217" s="1848"/>
      <c r="AF1217" s="1848"/>
      <c r="AG1217" s="1848"/>
      <c r="AH1217" s="1848"/>
      <c r="AI1217" s="1848"/>
      <c r="AJ1217" s="1848"/>
      <c r="AK1217" s="1848"/>
      <c r="AL1217" s="1848"/>
      <c r="AM1217" s="1848"/>
      <c r="AN1217" s="1848"/>
      <c r="AO1217" s="1848"/>
      <c r="AP1217" s="1848"/>
      <c r="AQ1217" s="1848"/>
      <c r="AR1217" s="1848"/>
      <c r="AS1217" s="1848"/>
      <c r="AT1217" s="1848"/>
      <c r="AU1217" s="1848"/>
      <c r="AV1217" s="1848"/>
      <c r="AW1217" s="1848"/>
      <c r="AX1217" s="1848"/>
      <c r="AY1217" s="1848"/>
      <c r="AZ1217" s="1848"/>
      <c r="BA1217" s="1848"/>
      <c r="BB1217" s="1848"/>
      <c r="BC1217" s="1848"/>
      <c r="BD1217" s="1848"/>
      <c r="BE1217" s="1848"/>
      <c r="BF1217" s="1848"/>
      <c r="BG1217" s="1848"/>
      <c r="BH1217" s="1848"/>
      <c r="BI1217" s="1848"/>
      <c r="BJ1217" s="1848"/>
      <c r="BK1217" s="1848"/>
      <c r="BL1217" s="1848"/>
      <c r="BM1217" s="1848"/>
      <c r="BN1217" s="1848"/>
      <c r="BO1217" s="1848"/>
      <c r="BP1217" s="1848"/>
      <c r="BQ1217" s="1848"/>
      <c r="BR1217" s="1848"/>
      <c r="BS1217" s="1848"/>
      <c r="BT1217" s="1848"/>
      <c r="BU1217" s="1848"/>
      <c r="BV1217" s="1848"/>
      <c r="BW1217" s="1848"/>
      <c r="BX1217" s="1848"/>
      <c r="BY1217" s="1848"/>
      <c r="BZ1217" s="1848"/>
      <c r="CA1217" s="1848"/>
      <c r="CB1217" s="1848"/>
      <c r="CC1217" s="1848"/>
      <c r="CD1217" s="1848"/>
      <c r="CE1217" s="1848"/>
      <c r="CF1217" s="1848"/>
      <c r="CG1217" s="1848"/>
      <c r="CH1217" s="1848"/>
      <c r="CJ1217" s="1848"/>
      <c r="CK1217" s="1848"/>
      <c r="CL1217" s="1848"/>
      <c r="CM1217" s="1848"/>
      <c r="CN1217" s="1848"/>
      <c r="CO1217" s="1848"/>
      <c r="CP1217" s="1848"/>
      <c r="CQ1217" s="1848"/>
    </row>
    <row r="1218" spans="5:95">
      <c r="E1218" s="1"/>
      <c r="F1218" s="1848"/>
      <c r="G1218" s="1848"/>
      <c r="H1218" s="1848"/>
      <c r="I1218" s="1848"/>
      <c r="J1218" s="1848"/>
      <c r="K1218" s="1848"/>
      <c r="L1218" s="1848"/>
      <c r="M1218" s="1848"/>
      <c r="N1218" s="1848"/>
      <c r="O1218" s="1848"/>
      <c r="P1218" s="1848"/>
      <c r="Q1218" s="1848"/>
      <c r="R1218" s="1848"/>
      <c r="S1218" s="1848"/>
      <c r="T1218" s="1848"/>
      <c r="U1218" s="1848"/>
      <c r="V1218" s="1848"/>
      <c r="W1218" s="1848"/>
      <c r="X1218" s="1848"/>
      <c r="Y1218" s="1848"/>
      <c r="Z1218" s="1848"/>
      <c r="AA1218" s="1848"/>
      <c r="AB1218" s="1848"/>
      <c r="AC1218" s="1848"/>
      <c r="AD1218" s="1848"/>
      <c r="AE1218" s="1848"/>
      <c r="AF1218" s="1848"/>
      <c r="AG1218" s="1848"/>
      <c r="AH1218" s="1848"/>
      <c r="AI1218" s="1848"/>
      <c r="AJ1218" s="1848"/>
      <c r="AK1218" s="1848"/>
      <c r="AL1218" s="1848"/>
      <c r="AM1218" s="1848"/>
      <c r="AN1218" s="1848"/>
      <c r="AO1218" s="1848"/>
      <c r="AP1218" s="1848"/>
      <c r="AQ1218" s="1848"/>
      <c r="AR1218" s="1848"/>
      <c r="AS1218" s="1848"/>
      <c r="AT1218" s="1848"/>
      <c r="AU1218" s="1848"/>
      <c r="AV1218" s="1848"/>
      <c r="AW1218" s="1848"/>
      <c r="AX1218" s="1848"/>
      <c r="AY1218" s="1848"/>
      <c r="AZ1218" s="1848"/>
      <c r="BA1218" s="1848"/>
      <c r="BB1218" s="1848"/>
      <c r="BC1218" s="1848"/>
      <c r="BD1218" s="1848"/>
      <c r="BE1218" s="1848"/>
      <c r="BF1218" s="1848"/>
      <c r="BG1218" s="1848"/>
      <c r="BH1218" s="1848"/>
      <c r="BI1218" s="1848"/>
      <c r="BJ1218" s="1848"/>
      <c r="BK1218" s="1848"/>
      <c r="BL1218" s="1848"/>
      <c r="BM1218" s="1848"/>
      <c r="BN1218" s="1848"/>
      <c r="BO1218" s="1848"/>
      <c r="BP1218" s="1848"/>
      <c r="BQ1218" s="1848"/>
      <c r="BR1218" s="1848"/>
      <c r="BS1218" s="1848"/>
      <c r="BT1218" s="1848"/>
      <c r="BU1218" s="1848"/>
      <c r="BV1218" s="1848"/>
      <c r="BW1218" s="1848"/>
      <c r="BX1218" s="1848"/>
      <c r="BY1218" s="1848"/>
      <c r="BZ1218" s="1848"/>
      <c r="CA1218" s="1848"/>
      <c r="CB1218" s="1848"/>
      <c r="CC1218" s="1848"/>
      <c r="CD1218" s="1848"/>
      <c r="CE1218" s="1848"/>
      <c r="CF1218" s="1848"/>
      <c r="CG1218" s="1848"/>
      <c r="CH1218" s="1848"/>
      <c r="CJ1218" s="1848"/>
      <c r="CK1218" s="1848"/>
      <c r="CL1218" s="1848"/>
      <c r="CM1218" s="1848"/>
      <c r="CN1218" s="1848"/>
      <c r="CO1218" s="1848"/>
      <c r="CP1218" s="1848"/>
      <c r="CQ1218" s="1848"/>
    </row>
    <row r="1219" spans="5:95">
      <c r="E1219" s="1"/>
      <c r="F1219" s="1848"/>
      <c r="G1219" s="1848"/>
      <c r="H1219" s="1848"/>
      <c r="I1219" s="1848"/>
      <c r="J1219" s="1848"/>
      <c r="K1219" s="1848"/>
      <c r="L1219" s="1848"/>
      <c r="M1219" s="1848"/>
      <c r="N1219" s="1848"/>
      <c r="O1219" s="1848"/>
      <c r="P1219" s="1848"/>
      <c r="Q1219" s="1848"/>
      <c r="R1219" s="1848"/>
      <c r="S1219" s="1848"/>
      <c r="T1219" s="1848"/>
      <c r="U1219" s="1848"/>
      <c r="V1219" s="1848"/>
      <c r="W1219" s="1848"/>
      <c r="X1219" s="1848"/>
      <c r="Y1219" s="1848"/>
      <c r="Z1219" s="1848"/>
      <c r="AA1219" s="1848"/>
      <c r="AB1219" s="1848"/>
      <c r="AC1219" s="1848"/>
      <c r="AD1219" s="1848"/>
      <c r="AE1219" s="1848"/>
      <c r="AF1219" s="1848"/>
      <c r="AG1219" s="1848"/>
      <c r="AH1219" s="1848"/>
      <c r="AI1219" s="1848"/>
      <c r="AJ1219" s="1848"/>
      <c r="AK1219" s="1848"/>
      <c r="AL1219" s="1848"/>
      <c r="AM1219" s="1848"/>
      <c r="AN1219" s="1848"/>
      <c r="AO1219" s="1848"/>
      <c r="AP1219" s="1848"/>
      <c r="AQ1219" s="1848"/>
      <c r="AR1219" s="1848"/>
      <c r="AS1219" s="1848"/>
      <c r="AT1219" s="1848"/>
      <c r="AU1219" s="1848"/>
      <c r="AV1219" s="1848"/>
      <c r="AW1219" s="1848"/>
      <c r="AX1219" s="1848"/>
      <c r="AY1219" s="1848"/>
      <c r="AZ1219" s="1848"/>
      <c r="BA1219" s="1848"/>
      <c r="BB1219" s="1848"/>
      <c r="BC1219" s="1848"/>
      <c r="BD1219" s="1848"/>
      <c r="BE1219" s="1848"/>
      <c r="BF1219" s="1848"/>
      <c r="BG1219" s="1848"/>
      <c r="BH1219" s="1848"/>
      <c r="BI1219" s="1848"/>
      <c r="BJ1219" s="1848"/>
      <c r="BK1219" s="1848"/>
      <c r="BL1219" s="1848"/>
      <c r="BM1219" s="1848"/>
      <c r="BN1219" s="1848"/>
      <c r="BO1219" s="1848"/>
      <c r="BP1219" s="1848"/>
      <c r="BQ1219" s="1848"/>
      <c r="BR1219" s="1848"/>
      <c r="BS1219" s="1848"/>
      <c r="BT1219" s="1848"/>
      <c r="BU1219" s="1848"/>
      <c r="BV1219" s="1848"/>
      <c r="BW1219" s="1848"/>
      <c r="BX1219" s="1848"/>
      <c r="BY1219" s="1848"/>
      <c r="BZ1219" s="1848"/>
      <c r="CA1219" s="1848"/>
      <c r="CB1219" s="1848"/>
      <c r="CC1219" s="1848"/>
      <c r="CD1219" s="1848"/>
      <c r="CE1219" s="1848"/>
      <c r="CF1219" s="1848"/>
      <c r="CG1219" s="1848"/>
      <c r="CH1219" s="1848"/>
      <c r="CJ1219" s="1848"/>
      <c r="CK1219" s="1848"/>
      <c r="CL1219" s="1848"/>
      <c r="CM1219" s="1848"/>
      <c r="CN1219" s="1848"/>
      <c r="CO1219" s="1848"/>
      <c r="CP1219" s="1848"/>
      <c r="CQ1219" s="1848"/>
    </row>
    <row r="1220" spans="5:95">
      <c r="E1220" s="1"/>
      <c r="F1220" s="1848"/>
      <c r="G1220" s="1848"/>
      <c r="H1220" s="1848"/>
      <c r="I1220" s="1848"/>
      <c r="J1220" s="1848"/>
      <c r="K1220" s="1848"/>
      <c r="L1220" s="1848"/>
      <c r="M1220" s="1848"/>
      <c r="N1220" s="1848"/>
      <c r="O1220" s="1848"/>
      <c r="P1220" s="1848"/>
      <c r="Q1220" s="1848"/>
      <c r="R1220" s="1848"/>
      <c r="S1220" s="1848"/>
      <c r="T1220" s="1848"/>
      <c r="U1220" s="1848"/>
      <c r="V1220" s="1848"/>
      <c r="W1220" s="1848"/>
      <c r="X1220" s="1848"/>
      <c r="Y1220" s="1848"/>
      <c r="Z1220" s="1848"/>
      <c r="AA1220" s="1848"/>
      <c r="AB1220" s="1848"/>
      <c r="AC1220" s="1848"/>
      <c r="AD1220" s="1848"/>
      <c r="AE1220" s="1848"/>
      <c r="AF1220" s="1848"/>
      <c r="AG1220" s="1848"/>
      <c r="AH1220" s="1848"/>
      <c r="AI1220" s="1848"/>
      <c r="AJ1220" s="1848"/>
      <c r="AK1220" s="1848"/>
      <c r="AL1220" s="1848"/>
      <c r="AM1220" s="1848"/>
      <c r="AN1220" s="1848"/>
      <c r="AO1220" s="1848"/>
      <c r="AP1220" s="1848"/>
      <c r="AQ1220" s="1848"/>
      <c r="AR1220" s="1848"/>
      <c r="AS1220" s="1848"/>
      <c r="AT1220" s="1848"/>
      <c r="AU1220" s="1848"/>
      <c r="AV1220" s="1848"/>
      <c r="AW1220" s="1848"/>
      <c r="AX1220" s="1848"/>
      <c r="AY1220" s="1848"/>
      <c r="AZ1220" s="1848"/>
      <c r="BA1220" s="1848"/>
      <c r="BB1220" s="1848"/>
      <c r="BC1220" s="1848"/>
      <c r="BD1220" s="1848"/>
      <c r="BE1220" s="1848"/>
      <c r="BF1220" s="1848"/>
      <c r="BG1220" s="1848"/>
      <c r="BH1220" s="1848"/>
      <c r="BI1220" s="1848"/>
      <c r="BJ1220" s="1848"/>
      <c r="BK1220" s="1848"/>
      <c r="BL1220" s="1848"/>
      <c r="BM1220" s="1848"/>
      <c r="BN1220" s="1848"/>
      <c r="BO1220" s="1848"/>
      <c r="BP1220" s="1848"/>
      <c r="BQ1220" s="1848"/>
      <c r="BR1220" s="1848"/>
      <c r="BS1220" s="1848"/>
      <c r="BT1220" s="1848"/>
      <c r="BU1220" s="1848"/>
      <c r="BV1220" s="1848"/>
      <c r="BW1220" s="1848"/>
      <c r="BX1220" s="1848"/>
      <c r="BY1220" s="1848"/>
      <c r="BZ1220" s="1848"/>
      <c r="CA1220" s="1848"/>
      <c r="CB1220" s="1848"/>
      <c r="CC1220" s="1848"/>
      <c r="CD1220" s="1848"/>
      <c r="CE1220" s="1848"/>
      <c r="CF1220" s="1848"/>
      <c r="CG1220" s="1848"/>
      <c r="CH1220" s="1848"/>
      <c r="CJ1220" s="1848"/>
      <c r="CK1220" s="1848"/>
      <c r="CL1220" s="1848"/>
      <c r="CM1220" s="1848"/>
      <c r="CN1220" s="1848"/>
      <c r="CO1220" s="1848"/>
      <c r="CP1220" s="1848"/>
      <c r="CQ1220" s="1848"/>
    </row>
    <row r="1221" spans="5:95">
      <c r="E1221" s="1"/>
      <c r="F1221" s="1848"/>
      <c r="G1221" s="1848"/>
      <c r="H1221" s="1848"/>
      <c r="I1221" s="1848"/>
      <c r="J1221" s="1848"/>
      <c r="K1221" s="1848"/>
      <c r="L1221" s="1848"/>
      <c r="M1221" s="1848"/>
      <c r="N1221" s="1848"/>
      <c r="O1221" s="1848"/>
      <c r="P1221" s="1848"/>
      <c r="Q1221" s="1848"/>
      <c r="R1221" s="1848"/>
      <c r="S1221" s="1848"/>
      <c r="T1221" s="1848"/>
      <c r="U1221" s="1848"/>
      <c r="V1221" s="1848"/>
      <c r="W1221" s="1848"/>
      <c r="X1221" s="1848"/>
      <c r="Y1221" s="1848"/>
      <c r="Z1221" s="1848"/>
      <c r="AA1221" s="1848"/>
      <c r="AB1221" s="1848"/>
      <c r="AC1221" s="1848"/>
      <c r="AD1221" s="1848"/>
      <c r="AE1221" s="1848"/>
      <c r="AF1221" s="1848"/>
      <c r="AG1221" s="1848"/>
      <c r="AH1221" s="1848"/>
      <c r="AI1221" s="1848"/>
      <c r="AJ1221" s="1848"/>
      <c r="AK1221" s="1848"/>
      <c r="AL1221" s="1848"/>
      <c r="AM1221" s="1848"/>
      <c r="AN1221" s="1848"/>
      <c r="AO1221" s="1848"/>
      <c r="AP1221" s="1848"/>
      <c r="AQ1221" s="1848"/>
      <c r="AR1221" s="1848"/>
      <c r="AS1221" s="1848"/>
      <c r="AT1221" s="1848"/>
      <c r="AU1221" s="1848"/>
      <c r="AV1221" s="1848"/>
      <c r="AW1221" s="1848"/>
      <c r="AX1221" s="1848"/>
      <c r="AY1221" s="1848"/>
      <c r="AZ1221" s="1848"/>
      <c r="BA1221" s="1848"/>
      <c r="BB1221" s="1848"/>
      <c r="BC1221" s="1848"/>
      <c r="BD1221" s="1848"/>
      <c r="BE1221" s="1848"/>
      <c r="BF1221" s="1848"/>
      <c r="BG1221" s="1848"/>
      <c r="BH1221" s="1848"/>
      <c r="BI1221" s="1848"/>
      <c r="BJ1221" s="1848"/>
      <c r="BK1221" s="1848"/>
      <c r="BL1221" s="1848"/>
      <c r="BM1221" s="1848"/>
      <c r="BN1221" s="1848"/>
      <c r="BO1221" s="1848"/>
      <c r="BP1221" s="1848"/>
      <c r="BQ1221" s="1848"/>
      <c r="BR1221" s="1848"/>
      <c r="BS1221" s="1848"/>
      <c r="BT1221" s="1848"/>
      <c r="BU1221" s="1848"/>
      <c r="BV1221" s="1848"/>
      <c r="BW1221" s="1848"/>
      <c r="BX1221" s="1848"/>
      <c r="BY1221" s="1848"/>
      <c r="BZ1221" s="1848"/>
      <c r="CA1221" s="1848"/>
      <c r="CB1221" s="1848"/>
      <c r="CC1221" s="1848"/>
      <c r="CD1221" s="1848"/>
      <c r="CE1221" s="1848"/>
      <c r="CF1221" s="1848"/>
      <c r="CG1221" s="1848"/>
      <c r="CH1221" s="1848"/>
      <c r="CJ1221" s="1848"/>
      <c r="CK1221" s="1848"/>
      <c r="CL1221" s="1848"/>
      <c r="CM1221" s="1848"/>
      <c r="CN1221" s="1848"/>
      <c r="CO1221" s="1848"/>
      <c r="CP1221" s="1848"/>
      <c r="CQ1221" s="1848"/>
    </row>
    <row r="1222" spans="5:95">
      <c r="E1222" s="1"/>
      <c r="F1222" s="1848"/>
      <c r="G1222" s="1848"/>
      <c r="H1222" s="1848"/>
      <c r="I1222" s="1848"/>
      <c r="J1222" s="1848"/>
      <c r="K1222" s="1848"/>
      <c r="L1222" s="1848"/>
      <c r="M1222" s="1848"/>
      <c r="N1222" s="1848"/>
      <c r="O1222" s="1848"/>
      <c r="P1222" s="1848"/>
      <c r="Q1222" s="1848"/>
      <c r="R1222" s="1848"/>
      <c r="S1222" s="1848"/>
      <c r="T1222" s="1848"/>
      <c r="U1222" s="1848"/>
      <c r="V1222" s="1848"/>
      <c r="W1222" s="1848"/>
      <c r="X1222" s="1848"/>
      <c r="Y1222" s="1848"/>
      <c r="Z1222" s="1848"/>
      <c r="AA1222" s="1848"/>
      <c r="AB1222" s="1848"/>
      <c r="AC1222" s="1848"/>
      <c r="AD1222" s="1848"/>
      <c r="AE1222" s="1848"/>
      <c r="AF1222" s="1848"/>
      <c r="AG1222" s="1848"/>
      <c r="AH1222" s="1848"/>
      <c r="AI1222" s="1848"/>
      <c r="AJ1222" s="1848"/>
      <c r="AK1222" s="1848"/>
      <c r="AL1222" s="1848"/>
      <c r="AM1222" s="1848"/>
      <c r="AN1222" s="1848"/>
      <c r="AO1222" s="1848"/>
      <c r="AP1222" s="1848"/>
      <c r="AQ1222" s="1848"/>
      <c r="AR1222" s="1848"/>
      <c r="AS1222" s="1848"/>
      <c r="AT1222" s="1848"/>
      <c r="AU1222" s="1848"/>
      <c r="AV1222" s="1848"/>
      <c r="AW1222" s="1848"/>
      <c r="AX1222" s="1848"/>
      <c r="AY1222" s="1848"/>
      <c r="AZ1222" s="1848"/>
      <c r="BA1222" s="1848"/>
      <c r="BB1222" s="1848"/>
      <c r="BC1222" s="1848"/>
      <c r="BD1222" s="1848"/>
      <c r="BE1222" s="1848"/>
      <c r="BF1222" s="1848"/>
      <c r="BG1222" s="1848"/>
      <c r="BH1222" s="1848"/>
      <c r="BI1222" s="1848"/>
      <c r="BJ1222" s="1848"/>
      <c r="BK1222" s="1848"/>
      <c r="BL1222" s="1848"/>
      <c r="BM1222" s="1848"/>
      <c r="BN1222" s="1848"/>
      <c r="BO1222" s="1848"/>
      <c r="BP1222" s="1848"/>
      <c r="BQ1222" s="1848"/>
      <c r="BR1222" s="1848"/>
      <c r="BS1222" s="1848"/>
      <c r="BT1222" s="1848"/>
      <c r="BU1222" s="1848"/>
      <c r="BV1222" s="1848"/>
      <c r="BW1222" s="1848"/>
      <c r="BX1222" s="1848"/>
      <c r="BY1222" s="1848"/>
      <c r="BZ1222" s="1848"/>
      <c r="CA1222" s="1848"/>
      <c r="CB1222" s="1848"/>
      <c r="CC1222" s="1848"/>
      <c r="CD1222" s="1848"/>
      <c r="CE1222" s="1848"/>
      <c r="CF1222" s="1848"/>
      <c r="CG1222" s="1848"/>
      <c r="CH1222" s="1848"/>
      <c r="CJ1222" s="1848"/>
      <c r="CK1222" s="1848"/>
      <c r="CL1222" s="1848"/>
      <c r="CM1222" s="1848"/>
      <c r="CN1222" s="1848"/>
      <c r="CO1222" s="1848"/>
      <c r="CP1222" s="1848"/>
      <c r="CQ1222" s="1848"/>
    </row>
    <row r="1223" spans="5:95">
      <c r="E1223" s="1"/>
      <c r="F1223" s="1848"/>
      <c r="G1223" s="1848"/>
      <c r="H1223" s="1848"/>
      <c r="I1223" s="1848"/>
      <c r="J1223" s="1848"/>
      <c r="K1223" s="1848"/>
      <c r="L1223" s="1848"/>
      <c r="M1223" s="1848"/>
      <c r="N1223" s="1848"/>
      <c r="O1223" s="1848"/>
      <c r="P1223" s="1848"/>
      <c r="Q1223" s="1848"/>
      <c r="R1223" s="1848"/>
      <c r="S1223" s="1848"/>
      <c r="T1223" s="1848"/>
      <c r="U1223" s="1848"/>
      <c r="V1223" s="1848"/>
      <c r="W1223" s="1848"/>
      <c r="X1223" s="1848"/>
      <c r="Y1223" s="1848"/>
      <c r="Z1223" s="1848"/>
      <c r="AA1223" s="1848"/>
      <c r="AB1223" s="1848"/>
      <c r="AC1223" s="1848"/>
      <c r="AD1223" s="1848"/>
      <c r="AE1223" s="1848"/>
      <c r="AF1223" s="1848"/>
      <c r="AG1223" s="1848"/>
      <c r="AH1223" s="1848"/>
      <c r="AI1223" s="1848"/>
      <c r="AJ1223" s="1848"/>
      <c r="AK1223" s="1848"/>
      <c r="AL1223" s="1848"/>
      <c r="AM1223" s="1848"/>
      <c r="AN1223" s="1848"/>
      <c r="AO1223" s="1848"/>
      <c r="AP1223" s="1848"/>
      <c r="AQ1223" s="1848"/>
      <c r="AR1223" s="1848"/>
      <c r="AS1223" s="1848"/>
      <c r="AT1223" s="1848"/>
      <c r="AU1223" s="1848"/>
      <c r="AV1223" s="1848"/>
      <c r="AW1223" s="1848"/>
      <c r="AX1223" s="1848"/>
      <c r="AY1223" s="1848"/>
      <c r="AZ1223" s="1848"/>
      <c r="BA1223" s="1848"/>
      <c r="BB1223" s="1848"/>
      <c r="BC1223" s="1848"/>
      <c r="BD1223" s="1848"/>
      <c r="BE1223" s="1848"/>
      <c r="BF1223" s="1848"/>
      <c r="BG1223" s="1848"/>
      <c r="BH1223" s="1848"/>
      <c r="BI1223" s="1848"/>
      <c r="BJ1223" s="1848"/>
      <c r="BK1223" s="1848"/>
      <c r="BL1223" s="1848"/>
      <c r="BM1223" s="1848"/>
      <c r="BN1223" s="1848"/>
      <c r="BO1223" s="1848"/>
      <c r="BP1223" s="1848"/>
      <c r="BQ1223" s="1848"/>
      <c r="BR1223" s="1848"/>
      <c r="BS1223" s="1848"/>
      <c r="BT1223" s="1848"/>
      <c r="BU1223" s="1848"/>
      <c r="BV1223" s="1848"/>
      <c r="BW1223" s="1848"/>
      <c r="BX1223" s="1848"/>
      <c r="BY1223" s="1848"/>
      <c r="BZ1223" s="1848"/>
      <c r="CA1223" s="1848"/>
      <c r="CB1223" s="1848"/>
      <c r="CC1223" s="1848"/>
      <c r="CD1223" s="1848"/>
      <c r="CE1223" s="1848"/>
      <c r="CF1223" s="1848"/>
      <c r="CG1223" s="1848"/>
      <c r="CH1223" s="1848"/>
      <c r="CJ1223" s="1848"/>
      <c r="CK1223" s="1848"/>
      <c r="CL1223" s="1848"/>
      <c r="CM1223" s="1848"/>
      <c r="CN1223" s="1848"/>
      <c r="CO1223" s="1848"/>
      <c r="CP1223" s="1848"/>
      <c r="CQ1223" s="1848"/>
    </row>
    <row r="1224" spans="5:95">
      <c r="E1224" s="1"/>
      <c r="F1224" s="1848"/>
      <c r="G1224" s="1848"/>
      <c r="H1224" s="1848"/>
      <c r="I1224" s="1848"/>
      <c r="J1224" s="1848"/>
      <c r="K1224" s="1848"/>
      <c r="L1224" s="1848"/>
      <c r="M1224" s="1848"/>
      <c r="N1224" s="1848"/>
      <c r="O1224" s="1848"/>
      <c r="P1224" s="1848"/>
      <c r="Q1224" s="1848"/>
      <c r="R1224" s="1848"/>
      <c r="S1224" s="1848"/>
      <c r="T1224" s="1848"/>
      <c r="U1224" s="1848"/>
      <c r="V1224" s="1848"/>
      <c r="W1224" s="1848"/>
      <c r="X1224" s="1848"/>
      <c r="Y1224" s="1848"/>
      <c r="Z1224" s="1848"/>
      <c r="AA1224" s="1848"/>
      <c r="AB1224" s="1848"/>
      <c r="AC1224" s="1848"/>
      <c r="AD1224" s="1848"/>
      <c r="AE1224" s="1848"/>
      <c r="AF1224" s="1848"/>
      <c r="AG1224" s="1848"/>
      <c r="AH1224" s="1848"/>
      <c r="AI1224" s="1848"/>
      <c r="AJ1224" s="1848"/>
      <c r="AK1224" s="1848"/>
      <c r="AL1224" s="1848"/>
      <c r="AM1224" s="1848"/>
      <c r="AN1224" s="1848"/>
      <c r="AO1224" s="1848"/>
      <c r="AP1224" s="1848"/>
      <c r="AQ1224" s="1848"/>
      <c r="AR1224" s="1848"/>
      <c r="AS1224" s="1848"/>
      <c r="AT1224" s="1848"/>
      <c r="AU1224" s="1848"/>
      <c r="AV1224" s="1848"/>
      <c r="AW1224" s="1848"/>
      <c r="AX1224" s="1848"/>
      <c r="AY1224" s="1848"/>
      <c r="AZ1224" s="1848"/>
      <c r="BA1224" s="1848"/>
      <c r="BB1224" s="1848"/>
      <c r="BC1224" s="1848"/>
      <c r="BD1224" s="1848"/>
      <c r="BE1224" s="1848"/>
      <c r="BF1224" s="1848"/>
      <c r="BG1224" s="1848"/>
      <c r="BH1224" s="1848"/>
      <c r="BI1224" s="1848"/>
      <c r="BJ1224" s="1848"/>
      <c r="BK1224" s="1848"/>
      <c r="BL1224" s="1848"/>
      <c r="BM1224" s="1848"/>
      <c r="BN1224" s="1848"/>
      <c r="BO1224" s="1848"/>
      <c r="BP1224" s="1848"/>
      <c r="BQ1224" s="1848"/>
      <c r="BR1224" s="1848"/>
      <c r="BS1224" s="1848"/>
      <c r="BT1224" s="1848"/>
      <c r="BU1224" s="1848"/>
      <c r="BV1224" s="1848"/>
      <c r="BW1224" s="1848"/>
      <c r="BX1224" s="1848"/>
      <c r="BY1224" s="1848"/>
      <c r="BZ1224" s="1848"/>
      <c r="CA1224" s="1848"/>
      <c r="CB1224" s="1848"/>
      <c r="CC1224" s="1848"/>
      <c r="CD1224" s="1848"/>
      <c r="CE1224" s="1848"/>
      <c r="CF1224" s="1848"/>
      <c r="CG1224" s="1848"/>
      <c r="CH1224" s="1848"/>
      <c r="CJ1224" s="1848"/>
      <c r="CK1224" s="1848"/>
      <c r="CL1224" s="1848"/>
      <c r="CM1224" s="1848"/>
      <c r="CN1224" s="1848"/>
      <c r="CO1224" s="1848"/>
      <c r="CP1224" s="1848"/>
      <c r="CQ1224" s="1848"/>
    </row>
    <row r="1225" spans="5:95">
      <c r="E1225" s="1"/>
      <c r="F1225" s="1848"/>
      <c r="G1225" s="1848"/>
      <c r="H1225" s="1848"/>
      <c r="I1225" s="1848"/>
      <c r="J1225" s="1848"/>
      <c r="K1225" s="1848"/>
      <c r="L1225" s="1848"/>
      <c r="M1225" s="1848"/>
      <c r="N1225" s="1848"/>
      <c r="O1225" s="1848"/>
      <c r="P1225" s="1848"/>
      <c r="Q1225" s="1848"/>
      <c r="R1225" s="1848"/>
      <c r="S1225" s="1848"/>
      <c r="T1225" s="1848"/>
      <c r="U1225" s="1848"/>
      <c r="V1225" s="1848"/>
      <c r="W1225" s="1848"/>
      <c r="X1225" s="1848"/>
      <c r="Y1225" s="1848"/>
      <c r="Z1225" s="1848"/>
      <c r="AA1225" s="1848"/>
      <c r="AB1225" s="1848"/>
      <c r="AC1225" s="1848"/>
      <c r="AD1225" s="1848"/>
      <c r="AE1225" s="1848"/>
      <c r="AF1225" s="1848"/>
      <c r="AG1225" s="1848"/>
      <c r="AH1225" s="1848"/>
      <c r="AI1225" s="1848"/>
      <c r="AJ1225" s="1848"/>
      <c r="AK1225" s="1848"/>
      <c r="AL1225" s="1848"/>
      <c r="AM1225" s="1848"/>
      <c r="AN1225" s="1848"/>
      <c r="AO1225" s="1848"/>
      <c r="AP1225" s="1848"/>
      <c r="AQ1225" s="1848"/>
      <c r="AR1225" s="1848"/>
      <c r="AS1225" s="1848"/>
      <c r="AT1225" s="1848"/>
      <c r="AU1225" s="1848"/>
      <c r="AV1225" s="1848"/>
      <c r="AW1225" s="1848"/>
      <c r="AX1225" s="1848"/>
      <c r="AY1225" s="1848"/>
      <c r="AZ1225" s="1848"/>
      <c r="BA1225" s="1848"/>
      <c r="BB1225" s="1848"/>
      <c r="BC1225" s="1848"/>
      <c r="BD1225" s="1848"/>
      <c r="BE1225" s="1848"/>
      <c r="BF1225" s="1848"/>
      <c r="BG1225" s="1848"/>
      <c r="BH1225" s="1848"/>
      <c r="BI1225" s="1848"/>
      <c r="BJ1225" s="1848"/>
      <c r="BK1225" s="1848"/>
      <c r="BL1225" s="1848"/>
      <c r="BM1225" s="1848"/>
      <c r="BN1225" s="1848"/>
      <c r="BO1225" s="1848"/>
      <c r="BP1225" s="1848"/>
      <c r="BQ1225" s="1848"/>
      <c r="BR1225" s="1848"/>
      <c r="BS1225" s="1848"/>
      <c r="BT1225" s="1848"/>
      <c r="BU1225" s="1848"/>
      <c r="BV1225" s="1848"/>
      <c r="BW1225" s="1848"/>
      <c r="BX1225" s="1848"/>
      <c r="BY1225" s="1848"/>
      <c r="BZ1225" s="1848"/>
      <c r="CA1225" s="1848"/>
      <c r="CB1225" s="1848"/>
      <c r="CC1225" s="1848"/>
      <c r="CD1225" s="1848"/>
      <c r="CE1225" s="1848"/>
      <c r="CF1225" s="1848"/>
      <c r="CG1225" s="1848"/>
      <c r="CH1225" s="1848"/>
      <c r="CJ1225" s="1848"/>
      <c r="CK1225" s="1848"/>
      <c r="CL1225" s="1848"/>
      <c r="CM1225" s="1848"/>
      <c r="CN1225" s="1848"/>
      <c r="CO1225" s="1848"/>
      <c r="CP1225" s="1848"/>
      <c r="CQ1225" s="1848"/>
    </row>
    <row r="1226" spans="5:95">
      <c r="E1226" s="1"/>
      <c r="F1226" s="1848"/>
      <c r="G1226" s="1848"/>
      <c r="H1226" s="1848"/>
      <c r="I1226" s="1848"/>
      <c r="J1226" s="1848"/>
      <c r="K1226" s="1848"/>
      <c r="L1226" s="1848"/>
      <c r="M1226" s="1848"/>
      <c r="N1226" s="1848"/>
      <c r="O1226" s="1848"/>
      <c r="P1226" s="1848"/>
      <c r="Q1226" s="1848"/>
      <c r="R1226" s="1848"/>
      <c r="S1226" s="1848"/>
      <c r="T1226" s="1848"/>
      <c r="U1226" s="1848"/>
      <c r="V1226" s="1848"/>
      <c r="W1226" s="1848"/>
      <c r="X1226" s="1848"/>
      <c r="Y1226" s="1848"/>
      <c r="Z1226" s="1848"/>
      <c r="AA1226" s="1848"/>
      <c r="AB1226" s="1848"/>
      <c r="AC1226" s="1848"/>
      <c r="AD1226" s="1848"/>
      <c r="AE1226" s="1848"/>
      <c r="AF1226" s="1848"/>
      <c r="AG1226" s="1848"/>
      <c r="AH1226" s="1848"/>
      <c r="AI1226" s="1848"/>
      <c r="AJ1226" s="1848"/>
      <c r="AK1226" s="1848"/>
      <c r="AL1226" s="1848"/>
      <c r="AM1226" s="1848"/>
      <c r="AN1226" s="1848"/>
      <c r="AO1226" s="1848"/>
      <c r="AP1226" s="1848"/>
      <c r="AQ1226" s="1848"/>
      <c r="AR1226" s="1848"/>
      <c r="AS1226" s="1848"/>
      <c r="AT1226" s="1848"/>
      <c r="AU1226" s="1848"/>
      <c r="AV1226" s="1848"/>
      <c r="AW1226" s="1848"/>
      <c r="AX1226" s="1848"/>
      <c r="AY1226" s="1848"/>
      <c r="AZ1226" s="1848"/>
      <c r="BA1226" s="1848"/>
      <c r="BB1226" s="1848"/>
      <c r="BC1226" s="1848"/>
      <c r="BD1226" s="1848"/>
      <c r="BE1226" s="1848"/>
      <c r="BF1226" s="1848"/>
      <c r="BG1226" s="1848"/>
      <c r="BH1226" s="1848"/>
      <c r="BI1226" s="1848"/>
      <c r="BJ1226" s="1848"/>
      <c r="BK1226" s="1848"/>
      <c r="BL1226" s="1848"/>
      <c r="BM1226" s="1848"/>
      <c r="BN1226" s="1848"/>
      <c r="BO1226" s="1848"/>
      <c r="BP1226" s="1848"/>
      <c r="BQ1226" s="1848"/>
      <c r="BR1226" s="1848"/>
      <c r="BS1226" s="1848"/>
      <c r="BT1226" s="1848"/>
      <c r="BU1226" s="1848"/>
      <c r="BV1226" s="1848"/>
      <c r="BW1226" s="1848"/>
      <c r="BX1226" s="1848"/>
      <c r="BY1226" s="1848"/>
      <c r="BZ1226" s="1848"/>
      <c r="CA1226" s="1848"/>
      <c r="CB1226" s="1848"/>
      <c r="CC1226" s="1848"/>
      <c r="CD1226" s="1848"/>
      <c r="CE1226" s="1848"/>
      <c r="CF1226" s="1848"/>
      <c r="CG1226" s="1848"/>
      <c r="CH1226" s="1848"/>
      <c r="CJ1226" s="1848"/>
      <c r="CK1226" s="1848"/>
      <c r="CL1226" s="1848"/>
      <c r="CM1226" s="1848"/>
      <c r="CN1226" s="1848"/>
      <c r="CO1226" s="1848"/>
      <c r="CP1226" s="1848"/>
      <c r="CQ1226" s="1848"/>
    </row>
    <row r="1227" spans="5:95">
      <c r="E1227" s="1"/>
      <c r="F1227" s="1848"/>
      <c r="G1227" s="1848"/>
      <c r="H1227" s="1848"/>
      <c r="I1227" s="1848"/>
      <c r="J1227" s="1848"/>
      <c r="K1227" s="1848"/>
      <c r="L1227" s="1848"/>
      <c r="M1227" s="1848"/>
      <c r="N1227" s="1848"/>
      <c r="O1227" s="1848"/>
      <c r="P1227" s="1848"/>
      <c r="Q1227" s="1848"/>
      <c r="R1227" s="1848"/>
      <c r="S1227" s="1848"/>
      <c r="T1227" s="1848"/>
      <c r="U1227" s="1848"/>
      <c r="V1227" s="1848"/>
      <c r="W1227" s="1848"/>
      <c r="X1227" s="1848"/>
      <c r="Y1227" s="1848"/>
      <c r="Z1227" s="1848"/>
      <c r="AA1227" s="1848"/>
      <c r="AB1227" s="1848"/>
      <c r="AC1227" s="1848"/>
      <c r="AD1227" s="1848"/>
      <c r="AE1227" s="1848"/>
      <c r="AF1227" s="1848"/>
      <c r="AG1227" s="1848"/>
      <c r="AH1227" s="1848"/>
      <c r="AI1227" s="1848"/>
      <c r="AJ1227" s="1848"/>
      <c r="AK1227" s="1848"/>
      <c r="AL1227" s="1848"/>
      <c r="AM1227" s="1848"/>
      <c r="AN1227" s="1848"/>
      <c r="AO1227" s="1848"/>
      <c r="AP1227" s="1848"/>
      <c r="AQ1227" s="1848"/>
      <c r="AR1227" s="1848"/>
      <c r="AS1227" s="1848"/>
      <c r="AT1227" s="1848"/>
      <c r="AU1227" s="1848"/>
      <c r="AV1227" s="1848"/>
      <c r="AW1227" s="1848"/>
      <c r="AX1227" s="1848"/>
      <c r="AY1227" s="1848"/>
      <c r="AZ1227" s="1848"/>
      <c r="BA1227" s="1848"/>
      <c r="BB1227" s="1848"/>
      <c r="BC1227" s="1848"/>
      <c r="BD1227" s="1848"/>
      <c r="BE1227" s="1848"/>
      <c r="BF1227" s="1848"/>
      <c r="BG1227" s="1848"/>
      <c r="BH1227" s="1848"/>
      <c r="BI1227" s="1848"/>
      <c r="BJ1227" s="1848"/>
      <c r="BK1227" s="1848"/>
      <c r="BL1227" s="1848"/>
      <c r="BM1227" s="1848"/>
      <c r="BN1227" s="1848"/>
      <c r="BO1227" s="1848"/>
      <c r="BP1227" s="1848"/>
      <c r="BQ1227" s="1848"/>
      <c r="BR1227" s="1848"/>
      <c r="BS1227" s="1848"/>
      <c r="BT1227" s="1848"/>
      <c r="BU1227" s="1848"/>
      <c r="BV1227" s="1848"/>
      <c r="BW1227" s="1848"/>
      <c r="BX1227" s="1848"/>
      <c r="BY1227" s="1848"/>
      <c r="BZ1227" s="1848"/>
      <c r="CA1227" s="1848"/>
      <c r="CB1227" s="1848"/>
      <c r="CC1227" s="1848"/>
      <c r="CD1227" s="1848"/>
      <c r="CE1227" s="1848"/>
      <c r="CF1227" s="1848"/>
      <c r="CG1227" s="1848"/>
      <c r="CH1227" s="1848"/>
      <c r="CJ1227" s="1848"/>
      <c r="CK1227" s="1848"/>
      <c r="CL1227" s="1848"/>
      <c r="CM1227" s="1848"/>
      <c r="CN1227" s="1848"/>
      <c r="CO1227" s="1848"/>
      <c r="CP1227" s="1848"/>
      <c r="CQ1227" s="1848"/>
    </row>
    <row r="1228" spans="5:95">
      <c r="E1228" s="1"/>
      <c r="F1228" s="1848"/>
      <c r="G1228" s="1848"/>
      <c r="H1228" s="1848"/>
      <c r="I1228" s="1848"/>
      <c r="J1228" s="1848"/>
      <c r="K1228" s="1848"/>
      <c r="L1228" s="1848"/>
      <c r="M1228" s="1848"/>
      <c r="N1228" s="1848"/>
      <c r="O1228" s="1848"/>
      <c r="P1228" s="1848"/>
      <c r="Q1228" s="1848"/>
      <c r="R1228" s="1848"/>
      <c r="S1228" s="1848"/>
      <c r="T1228" s="1848"/>
      <c r="U1228" s="1848"/>
      <c r="V1228" s="1848"/>
      <c r="W1228" s="1848"/>
      <c r="X1228" s="1848"/>
      <c r="Y1228" s="1848"/>
      <c r="Z1228" s="1848"/>
      <c r="AA1228" s="1848"/>
      <c r="AB1228" s="1848"/>
      <c r="AC1228" s="1848"/>
      <c r="AD1228" s="1848"/>
      <c r="AE1228" s="1848"/>
      <c r="AF1228" s="1848"/>
      <c r="AG1228" s="1848"/>
      <c r="AH1228" s="1848"/>
      <c r="AI1228" s="1848"/>
      <c r="AJ1228" s="1848"/>
      <c r="AK1228" s="1848"/>
      <c r="AL1228" s="1848"/>
      <c r="AM1228" s="1848"/>
      <c r="AN1228" s="1848"/>
      <c r="AO1228" s="1848"/>
      <c r="AP1228" s="1848"/>
      <c r="AQ1228" s="1848"/>
      <c r="AR1228" s="1848"/>
      <c r="AS1228" s="1848"/>
      <c r="AT1228" s="1848"/>
      <c r="AU1228" s="1848"/>
      <c r="AV1228" s="1848"/>
      <c r="AW1228" s="1848"/>
      <c r="AX1228" s="1848"/>
      <c r="AY1228" s="1848"/>
      <c r="AZ1228" s="1848"/>
      <c r="BA1228" s="1848"/>
      <c r="BB1228" s="1848"/>
      <c r="BC1228" s="1848"/>
      <c r="BD1228" s="1848"/>
      <c r="BE1228" s="1848"/>
      <c r="BF1228" s="1848"/>
      <c r="BG1228" s="1848"/>
      <c r="BH1228" s="1848"/>
      <c r="BI1228" s="1848"/>
      <c r="BJ1228" s="1848"/>
      <c r="BK1228" s="1848"/>
      <c r="BL1228" s="1848"/>
      <c r="BM1228" s="1848"/>
      <c r="BN1228" s="1848"/>
      <c r="BO1228" s="1848"/>
      <c r="BP1228" s="1848"/>
      <c r="BQ1228" s="1848"/>
      <c r="BR1228" s="1848"/>
      <c r="BS1228" s="1848"/>
      <c r="BT1228" s="1848"/>
      <c r="BU1228" s="1848"/>
      <c r="BV1228" s="1848"/>
      <c r="BW1228" s="1848"/>
      <c r="BX1228" s="1848"/>
      <c r="BY1228" s="1848"/>
      <c r="BZ1228" s="1848"/>
      <c r="CA1228" s="1848"/>
      <c r="CB1228" s="1848"/>
      <c r="CC1228" s="1848"/>
      <c r="CD1228" s="1848"/>
      <c r="CE1228" s="1848"/>
      <c r="CF1228" s="1848"/>
      <c r="CG1228" s="1848"/>
      <c r="CH1228" s="1848"/>
      <c r="CJ1228" s="1848"/>
      <c r="CK1228" s="1848"/>
      <c r="CL1228" s="1848"/>
      <c r="CM1228" s="1848"/>
      <c r="CN1228" s="1848"/>
      <c r="CO1228" s="1848"/>
      <c r="CP1228" s="1848"/>
      <c r="CQ1228" s="1848"/>
    </row>
    <row r="1229" spans="5:95">
      <c r="E1229" s="1"/>
      <c r="F1229" s="1848"/>
      <c r="G1229" s="1848"/>
      <c r="H1229" s="1848"/>
      <c r="I1229" s="1848"/>
      <c r="J1229" s="1848"/>
      <c r="K1229" s="1848"/>
      <c r="L1229" s="1848"/>
      <c r="M1229" s="1848"/>
      <c r="N1229" s="1848"/>
      <c r="O1229" s="1848"/>
      <c r="P1229" s="1848"/>
      <c r="Q1229" s="1848"/>
      <c r="R1229" s="1848"/>
      <c r="S1229" s="1848"/>
      <c r="T1229" s="1848"/>
      <c r="U1229" s="1848"/>
      <c r="V1229" s="1848"/>
      <c r="W1229" s="1848"/>
      <c r="X1229" s="1848"/>
      <c r="Y1229" s="1848"/>
      <c r="Z1229" s="1848"/>
      <c r="AA1229" s="1848"/>
      <c r="AB1229" s="1848"/>
      <c r="AC1229" s="1848"/>
      <c r="AD1229" s="1848"/>
      <c r="AE1229" s="1848"/>
      <c r="AF1229" s="1848"/>
      <c r="AG1229" s="1848"/>
      <c r="AH1229" s="1848"/>
      <c r="AI1229" s="1848"/>
      <c r="AJ1229" s="1848"/>
      <c r="AK1229" s="1848"/>
      <c r="AL1229" s="1848"/>
      <c r="AM1229" s="1848"/>
      <c r="AN1229" s="1848"/>
      <c r="AO1229" s="1848"/>
      <c r="AP1229" s="1848"/>
      <c r="AQ1229" s="1848"/>
      <c r="AR1229" s="1848"/>
      <c r="AS1229" s="1848"/>
      <c r="AT1229" s="1848"/>
      <c r="AU1229" s="1848"/>
      <c r="AV1229" s="1848"/>
      <c r="AW1229" s="1848"/>
      <c r="AX1229" s="1848"/>
      <c r="AY1229" s="1848"/>
      <c r="AZ1229" s="1848"/>
      <c r="BA1229" s="1848"/>
      <c r="BB1229" s="1848"/>
      <c r="BC1229" s="1848"/>
      <c r="BD1229" s="1848"/>
      <c r="BE1229" s="1848"/>
      <c r="BF1229" s="1848"/>
      <c r="BG1229" s="1848"/>
      <c r="BH1229" s="1848"/>
      <c r="BI1229" s="1848"/>
      <c r="BJ1229" s="1848"/>
      <c r="BK1229" s="1848"/>
      <c r="BL1229" s="1848"/>
      <c r="BM1229" s="1848"/>
      <c r="BN1229" s="1848"/>
      <c r="BO1229" s="1848"/>
      <c r="BP1229" s="1848"/>
      <c r="BQ1229" s="1848"/>
      <c r="BR1229" s="1848"/>
      <c r="BS1229" s="1848"/>
      <c r="BT1229" s="1848"/>
      <c r="BU1229" s="1848"/>
      <c r="BV1229" s="1848"/>
      <c r="BW1229" s="1848"/>
      <c r="BX1229" s="1848"/>
      <c r="BY1229" s="1848"/>
      <c r="BZ1229" s="1848"/>
      <c r="CA1229" s="1848"/>
      <c r="CB1229" s="1848"/>
      <c r="CC1229" s="1848"/>
      <c r="CD1229" s="1848"/>
      <c r="CE1229" s="1848"/>
      <c r="CF1229" s="1848"/>
      <c r="CG1229" s="1848"/>
      <c r="CH1229" s="1848"/>
      <c r="CJ1229" s="1848"/>
      <c r="CK1229" s="1848"/>
      <c r="CL1229" s="1848"/>
      <c r="CM1229" s="1848"/>
      <c r="CN1229" s="1848"/>
      <c r="CO1229" s="1848"/>
      <c r="CP1229" s="1848"/>
      <c r="CQ1229" s="1848"/>
    </row>
    <row r="1230" spans="5:95">
      <c r="E1230" s="1"/>
      <c r="F1230" s="1848"/>
      <c r="G1230" s="1848"/>
      <c r="H1230" s="1848"/>
      <c r="I1230" s="1848"/>
      <c r="J1230" s="1848"/>
      <c r="K1230" s="1848"/>
      <c r="L1230" s="1848"/>
      <c r="M1230" s="1848"/>
      <c r="N1230" s="1848"/>
      <c r="O1230" s="1848"/>
      <c r="P1230" s="1848"/>
      <c r="Q1230" s="1848"/>
      <c r="R1230" s="1848"/>
      <c r="S1230" s="1848"/>
      <c r="T1230" s="1848"/>
      <c r="U1230" s="1848"/>
      <c r="V1230" s="1848"/>
      <c r="W1230" s="1848"/>
      <c r="X1230" s="1848"/>
      <c r="Y1230" s="1848"/>
      <c r="Z1230" s="1848"/>
      <c r="AA1230" s="1848"/>
      <c r="AB1230" s="1848"/>
      <c r="AC1230" s="1848"/>
      <c r="AD1230" s="1848"/>
      <c r="AE1230" s="1848"/>
      <c r="AF1230" s="1848"/>
      <c r="AG1230" s="1848"/>
      <c r="AH1230" s="1848"/>
      <c r="AI1230" s="1848"/>
      <c r="AJ1230" s="1848"/>
      <c r="AK1230" s="1848"/>
      <c r="AL1230" s="1848"/>
      <c r="AM1230" s="1848"/>
      <c r="AN1230" s="1848"/>
      <c r="AO1230" s="1848"/>
      <c r="AP1230" s="1848"/>
      <c r="AQ1230" s="1848"/>
      <c r="AR1230" s="1848"/>
      <c r="AS1230" s="1848"/>
      <c r="AT1230" s="1848"/>
      <c r="AU1230" s="1848"/>
      <c r="AV1230" s="1848"/>
      <c r="AW1230" s="1848"/>
      <c r="AX1230" s="1848"/>
      <c r="AY1230" s="1848"/>
      <c r="AZ1230" s="1848"/>
      <c r="BA1230" s="1848"/>
      <c r="BB1230" s="1848"/>
      <c r="BC1230" s="1848"/>
      <c r="BD1230" s="1848"/>
      <c r="BE1230" s="1848"/>
      <c r="BF1230" s="1848"/>
      <c r="BG1230" s="1848"/>
      <c r="BH1230" s="1848"/>
      <c r="BI1230" s="1848"/>
      <c r="BJ1230" s="1848"/>
      <c r="BK1230" s="1848"/>
      <c r="BL1230" s="1848"/>
      <c r="BM1230" s="1848"/>
      <c r="BN1230" s="1848"/>
      <c r="BO1230" s="1848"/>
      <c r="BP1230" s="1848"/>
      <c r="BQ1230" s="1848"/>
      <c r="BR1230" s="1848"/>
      <c r="BS1230" s="1848"/>
      <c r="BT1230" s="1848"/>
      <c r="BU1230" s="1848"/>
      <c r="BV1230" s="1848"/>
      <c r="BW1230" s="1848"/>
      <c r="BX1230" s="1848"/>
      <c r="BY1230" s="1848"/>
      <c r="BZ1230" s="1848"/>
      <c r="CA1230" s="1848"/>
      <c r="CB1230" s="1848"/>
      <c r="CC1230" s="1848"/>
      <c r="CD1230" s="1848"/>
      <c r="CE1230" s="1848"/>
      <c r="CF1230" s="1848"/>
      <c r="CG1230" s="1848"/>
      <c r="CH1230" s="1848"/>
      <c r="CJ1230" s="1848"/>
      <c r="CK1230" s="1848"/>
      <c r="CL1230" s="1848"/>
      <c r="CM1230" s="1848"/>
      <c r="CN1230" s="1848"/>
      <c r="CO1230" s="1848"/>
      <c r="CP1230" s="1848"/>
      <c r="CQ1230" s="1848"/>
    </row>
    <row r="1231" spans="5:95">
      <c r="E1231" s="1"/>
      <c r="F1231" s="1848"/>
      <c r="G1231" s="1848"/>
      <c r="H1231" s="1848"/>
      <c r="I1231" s="1848"/>
      <c r="J1231" s="1848"/>
      <c r="K1231" s="1848"/>
      <c r="L1231" s="1848"/>
      <c r="M1231" s="1848"/>
      <c r="N1231" s="1848"/>
      <c r="O1231" s="1848"/>
      <c r="P1231" s="1848"/>
      <c r="Q1231" s="1848"/>
      <c r="R1231" s="1848"/>
      <c r="S1231" s="1848"/>
      <c r="T1231" s="1848"/>
      <c r="U1231" s="1848"/>
      <c r="V1231" s="1848"/>
      <c r="W1231" s="1848"/>
      <c r="X1231" s="1848"/>
      <c r="Y1231" s="1848"/>
      <c r="Z1231" s="1848"/>
      <c r="AA1231" s="1848"/>
      <c r="AB1231" s="1848"/>
      <c r="AC1231" s="1848"/>
      <c r="AD1231" s="1848"/>
      <c r="AE1231" s="1848"/>
      <c r="AF1231" s="1848"/>
      <c r="AG1231" s="1848"/>
      <c r="AH1231" s="1848"/>
      <c r="AI1231" s="1848"/>
      <c r="AJ1231" s="1848"/>
      <c r="AK1231" s="1848"/>
      <c r="AL1231" s="1848"/>
      <c r="AM1231" s="1848"/>
      <c r="AN1231" s="1848"/>
      <c r="AO1231" s="1848"/>
      <c r="AP1231" s="1848"/>
      <c r="AQ1231" s="1848"/>
      <c r="AR1231" s="1848"/>
      <c r="AS1231" s="1848"/>
      <c r="AT1231" s="1848"/>
      <c r="AU1231" s="1848"/>
      <c r="AV1231" s="1848"/>
      <c r="AW1231" s="1848"/>
      <c r="AX1231" s="1848"/>
      <c r="AY1231" s="1848"/>
      <c r="AZ1231" s="1848"/>
      <c r="BA1231" s="1848"/>
      <c r="BB1231" s="1848"/>
      <c r="BC1231" s="1848"/>
      <c r="BD1231" s="1848"/>
      <c r="BE1231" s="1848"/>
      <c r="BF1231" s="1848"/>
      <c r="BG1231" s="1848"/>
      <c r="BH1231" s="1848"/>
      <c r="BI1231" s="1848"/>
      <c r="BJ1231" s="1848"/>
      <c r="BK1231" s="1848"/>
      <c r="BL1231" s="1848"/>
      <c r="BM1231" s="1848"/>
      <c r="BN1231" s="1848"/>
      <c r="BO1231" s="1848"/>
      <c r="BP1231" s="1848"/>
      <c r="BQ1231" s="1848"/>
      <c r="BR1231" s="1848"/>
      <c r="BS1231" s="1848"/>
      <c r="BT1231" s="1848"/>
      <c r="BU1231" s="1848"/>
      <c r="BV1231" s="1848"/>
      <c r="BW1231" s="1848"/>
      <c r="BX1231" s="1848"/>
      <c r="BY1231" s="1848"/>
      <c r="BZ1231" s="1848"/>
      <c r="CA1231" s="1848"/>
      <c r="CB1231" s="1848"/>
      <c r="CC1231" s="1848"/>
      <c r="CD1231" s="1848"/>
      <c r="CE1231" s="1848"/>
      <c r="CF1231" s="1848"/>
      <c r="CG1231" s="1848"/>
      <c r="CH1231" s="1848"/>
      <c r="CJ1231" s="1848"/>
      <c r="CK1231" s="1848"/>
      <c r="CL1231" s="1848"/>
      <c r="CM1231" s="1848"/>
      <c r="CN1231" s="1848"/>
      <c r="CO1231" s="1848"/>
      <c r="CP1231" s="1848"/>
      <c r="CQ1231" s="1848"/>
    </row>
    <row r="1232" spans="5:95">
      <c r="E1232" s="1"/>
      <c r="F1232" s="1848"/>
      <c r="G1232" s="1848"/>
      <c r="H1232" s="1848"/>
      <c r="I1232" s="1848"/>
      <c r="J1232" s="1848"/>
      <c r="K1232" s="1848"/>
      <c r="L1232" s="1848"/>
      <c r="M1232" s="1848"/>
      <c r="N1232" s="1848"/>
      <c r="O1232" s="1848"/>
      <c r="P1232" s="1848"/>
      <c r="Q1232" s="1848"/>
      <c r="R1232" s="1848"/>
      <c r="S1232" s="1848"/>
      <c r="T1232" s="1848"/>
      <c r="U1232" s="1848"/>
      <c r="V1232" s="1848"/>
      <c r="W1232" s="1848"/>
      <c r="X1232" s="1848"/>
      <c r="Y1232" s="1848"/>
      <c r="Z1232" s="1848"/>
      <c r="AA1232" s="1848"/>
      <c r="AB1232" s="1848"/>
      <c r="AC1232" s="1848"/>
      <c r="AD1232" s="1848"/>
      <c r="AE1232" s="1848"/>
      <c r="AF1232" s="1848"/>
      <c r="AG1232" s="1848"/>
      <c r="AH1232" s="1848"/>
      <c r="AI1232" s="1848"/>
      <c r="AJ1232" s="1848"/>
      <c r="AK1232" s="1848"/>
      <c r="AL1232" s="1848"/>
      <c r="AM1232" s="1848"/>
      <c r="AN1232" s="1848"/>
      <c r="AO1232" s="1848"/>
      <c r="AP1232" s="1848"/>
      <c r="AQ1232" s="1848"/>
      <c r="AR1232" s="1848"/>
      <c r="AS1232" s="1848"/>
      <c r="AT1232" s="1848"/>
      <c r="AU1232" s="1848"/>
      <c r="AV1232" s="1848"/>
      <c r="AW1232" s="1848"/>
      <c r="AX1232" s="1848"/>
      <c r="AY1232" s="1848"/>
      <c r="AZ1232" s="1848"/>
      <c r="BA1232" s="1848"/>
      <c r="BB1232" s="1848"/>
      <c r="BC1232" s="1848"/>
      <c r="BD1232" s="1848"/>
      <c r="BE1232" s="1848"/>
      <c r="BF1232" s="1848"/>
      <c r="BG1232" s="1848"/>
      <c r="BH1232" s="1848"/>
      <c r="BI1232" s="1848"/>
      <c r="BJ1232" s="1848"/>
      <c r="BK1232" s="1848"/>
      <c r="BL1232" s="1848"/>
      <c r="BM1232" s="1848"/>
      <c r="BN1232" s="1848"/>
      <c r="BO1232" s="1848"/>
      <c r="BP1232" s="1848"/>
      <c r="BQ1232" s="1848"/>
      <c r="BR1232" s="1848"/>
      <c r="BS1232" s="1848"/>
      <c r="BT1232" s="1848"/>
      <c r="BU1232" s="1848"/>
      <c r="BV1232" s="1848"/>
      <c r="BW1232" s="1848"/>
      <c r="BX1232" s="1848"/>
      <c r="BY1232" s="1848"/>
      <c r="BZ1232" s="1848"/>
      <c r="CA1232" s="1848"/>
      <c r="CB1232" s="1848"/>
      <c r="CC1232" s="1848"/>
      <c r="CD1232" s="1848"/>
      <c r="CE1232" s="1848"/>
      <c r="CF1232" s="1848"/>
      <c r="CG1232" s="1848"/>
      <c r="CH1232" s="1848"/>
      <c r="CJ1232" s="1848"/>
      <c r="CK1232" s="1848"/>
      <c r="CL1232" s="1848"/>
      <c r="CM1232" s="1848"/>
      <c r="CN1232" s="1848"/>
      <c r="CO1232" s="1848"/>
      <c r="CP1232" s="1848"/>
      <c r="CQ1232" s="1848"/>
    </row>
    <row r="1233" spans="5:95">
      <c r="E1233" s="1"/>
      <c r="F1233" s="1848"/>
      <c r="G1233" s="1848"/>
      <c r="H1233" s="1848"/>
      <c r="I1233" s="1848"/>
      <c r="J1233" s="1848"/>
      <c r="K1233" s="1848"/>
      <c r="L1233" s="1848"/>
      <c r="M1233" s="1848"/>
      <c r="N1233" s="1848"/>
      <c r="O1233" s="1848"/>
      <c r="P1233" s="1848"/>
      <c r="Q1233" s="1848"/>
      <c r="R1233" s="1848"/>
      <c r="S1233" s="1848"/>
      <c r="T1233" s="1848"/>
      <c r="U1233" s="1848"/>
      <c r="V1233" s="1848"/>
      <c r="W1233" s="1848"/>
      <c r="X1233" s="1848"/>
      <c r="Y1233" s="1848"/>
      <c r="Z1233" s="1848"/>
      <c r="AA1233" s="1848"/>
      <c r="AB1233" s="1848"/>
      <c r="AC1233" s="1848"/>
      <c r="AD1233" s="1848"/>
      <c r="AE1233" s="1848"/>
      <c r="AF1233" s="1848"/>
      <c r="AG1233" s="1848"/>
      <c r="AH1233" s="1848"/>
      <c r="AI1233" s="1848"/>
      <c r="AJ1233" s="1848"/>
      <c r="AK1233" s="1848"/>
      <c r="AL1233" s="1848"/>
      <c r="AM1233" s="1848"/>
      <c r="AN1233" s="1848"/>
      <c r="AO1233" s="1848"/>
      <c r="AP1233" s="1848"/>
      <c r="AQ1233" s="1848"/>
      <c r="AR1233" s="1848"/>
      <c r="AS1233" s="1848"/>
      <c r="AT1233" s="1848"/>
      <c r="AU1233" s="1848"/>
      <c r="AV1233" s="1848"/>
      <c r="AW1233" s="1848"/>
      <c r="AX1233" s="1848"/>
      <c r="AY1233" s="1848"/>
      <c r="AZ1233" s="1848"/>
      <c r="BA1233" s="1848"/>
      <c r="BB1233" s="1848"/>
      <c r="BC1233" s="1848"/>
      <c r="BD1233" s="1848"/>
      <c r="BE1233" s="1848"/>
      <c r="BF1233" s="1848"/>
      <c r="BG1233" s="1848"/>
      <c r="BH1233" s="1848"/>
      <c r="BI1233" s="1848"/>
      <c r="BJ1233" s="1848"/>
      <c r="BK1233" s="1848"/>
      <c r="BL1233" s="1848"/>
      <c r="BM1233" s="1848"/>
      <c r="BN1233" s="1848"/>
      <c r="BO1233" s="1848"/>
      <c r="BP1233" s="1848"/>
      <c r="BQ1233" s="1848"/>
      <c r="BR1233" s="1848"/>
      <c r="BS1233" s="1848"/>
      <c r="BT1233" s="1848"/>
      <c r="BU1233" s="1848"/>
      <c r="BV1233" s="1848"/>
      <c r="BW1233" s="1848"/>
      <c r="BX1233" s="1848"/>
      <c r="BY1233" s="1848"/>
      <c r="BZ1233" s="1848"/>
      <c r="CA1233" s="1848"/>
      <c r="CB1233" s="1848"/>
      <c r="CC1233" s="1848"/>
      <c r="CD1233" s="1848"/>
      <c r="CE1233" s="1848"/>
      <c r="CF1233" s="1848"/>
      <c r="CG1233" s="1848"/>
      <c r="CH1233" s="1848"/>
      <c r="CJ1233" s="1848"/>
      <c r="CK1233" s="1848"/>
      <c r="CL1233" s="1848"/>
      <c r="CM1233" s="1848"/>
      <c r="CN1233" s="1848"/>
      <c r="CO1233" s="1848"/>
      <c r="CP1233" s="1848"/>
      <c r="CQ1233" s="1848"/>
    </row>
    <row r="1234" spans="5:95">
      <c r="E1234" s="1"/>
      <c r="F1234" s="1848"/>
      <c r="G1234" s="1848"/>
      <c r="H1234" s="1848"/>
      <c r="I1234" s="1848"/>
      <c r="J1234" s="1848"/>
      <c r="K1234" s="1848"/>
      <c r="L1234" s="1848"/>
      <c r="M1234" s="1848"/>
      <c r="N1234" s="1848"/>
      <c r="O1234" s="1848"/>
      <c r="P1234" s="1848"/>
      <c r="Q1234" s="1848"/>
      <c r="R1234" s="1848"/>
      <c r="S1234" s="1848"/>
      <c r="T1234" s="1848"/>
      <c r="U1234" s="1848"/>
      <c r="V1234" s="1848"/>
      <c r="W1234" s="1848"/>
      <c r="X1234" s="1848"/>
      <c r="Y1234" s="1848"/>
      <c r="Z1234" s="1848"/>
      <c r="AA1234" s="1848"/>
      <c r="AB1234" s="1848"/>
      <c r="AC1234" s="1848"/>
      <c r="AD1234" s="1848"/>
      <c r="AE1234" s="1848"/>
      <c r="AF1234" s="1848"/>
      <c r="AG1234" s="1848"/>
      <c r="AH1234" s="1848"/>
      <c r="AI1234" s="1848"/>
      <c r="AJ1234" s="1848"/>
      <c r="AK1234" s="1848"/>
      <c r="AL1234" s="1848"/>
      <c r="AM1234" s="1848"/>
      <c r="AN1234" s="1848"/>
      <c r="AO1234" s="1848"/>
      <c r="AP1234" s="1848"/>
      <c r="AQ1234" s="1848"/>
      <c r="AR1234" s="1848"/>
      <c r="AS1234" s="1848"/>
      <c r="AT1234" s="1848"/>
      <c r="AU1234" s="1848"/>
      <c r="AV1234" s="1848"/>
      <c r="AW1234" s="1848"/>
      <c r="AX1234" s="1848"/>
      <c r="AY1234" s="1848"/>
      <c r="AZ1234" s="1848"/>
      <c r="BA1234" s="1848"/>
      <c r="BB1234" s="1848"/>
      <c r="BC1234" s="1848"/>
      <c r="BD1234" s="1848"/>
      <c r="BE1234" s="1848"/>
      <c r="BF1234" s="1848"/>
      <c r="BG1234" s="1848"/>
      <c r="BH1234" s="1848"/>
      <c r="BI1234" s="1848"/>
      <c r="BJ1234" s="1848"/>
      <c r="BK1234" s="1848"/>
      <c r="BL1234" s="1848"/>
      <c r="BM1234" s="1848"/>
      <c r="BN1234" s="1848"/>
      <c r="BO1234" s="1848"/>
      <c r="BP1234" s="1848"/>
      <c r="BQ1234" s="1848"/>
      <c r="BR1234" s="1848"/>
      <c r="BS1234" s="1848"/>
      <c r="BT1234" s="1848"/>
      <c r="BU1234" s="1848"/>
      <c r="BV1234" s="1848"/>
      <c r="BW1234" s="1848"/>
      <c r="BX1234" s="1848"/>
      <c r="BY1234" s="1848"/>
      <c r="BZ1234" s="1848"/>
      <c r="CA1234" s="1848"/>
      <c r="CB1234" s="1848"/>
      <c r="CC1234" s="1848"/>
      <c r="CD1234" s="1848"/>
      <c r="CE1234" s="1848"/>
      <c r="CF1234" s="1848"/>
      <c r="CG1234" s="1848"/>
      <c r="CH1234" s="1848"/>
      <c r="CJ1234" s="1848"/>
      <c r="CK1234" s="1848"/>
      <c r="CL1234" s="1848"/>
      <c r="CM1234" s="1848"/>
      <c r="CN1234" s="1848"/>
      <c r="CO1234" s="1848"/>
      <c r="CP1234" s="1848"/>
      <c r="CQ1234" s="1848"/>
    </row>
    <row r="1235" spans="5:95">
      <c r="E1235" s="1"/>
      <c r="F1235" s="1848"/>
      <c r="G1235" s="1848"/>
      <c r="H1235" s="1848"/>
      <c r="I1235" s="1848"/>
      <c r="J1235" s="1848"/>
      <c r="K1235" s="1848"/>
      <c r="L1235" s="1848"/>
      <c r="M1235" s="1848"/>
      <c r="N1235" s="1848"/>
      <c r="O1235" s="1848"/>
      <c r="P1235" s="1848"/>
      <c r="Q1235" s="1848"/>
      <c r="R1235" s="1848"/>
      <c r="S1235" s="1848"/>
      <c r="T1235" s="1848"/>
      <c r="U1235" s="1848"/>
      <c r="V1235" s="1848"/>
      <c r="W1235" s="1848"/>
      <c r="X1235" s="1848"/>
      <c r="Y1235" s="1848"/>
      <c r="Z1235" s="1848"/>
      <c r="AA1235" s="1848"/>
      <c r="AB1235" s="1848"/>
      <c r="AC1235" s="1848"/>
      <c r="AD1235" s="1848"/>
      <c r="AE1235" s="1848"/>
      <c r="AF1235" s="1848"/>
      <c r="AG1235" s="1848"/>
      <c r="AH1235" s="1848"/>
      <c r="AI1235" s="1848"/>
      <c r="AJ1235" s="1848"/>
      <c r="AK1235" s="1848"/>
      <c r="AL1235" s="1848"/>
      <c r="AM1235" s="1848"/>
      <c r="AN1235" s="1848"/>
      <c r="AO1235" s="1848"/>
      <c r="AP1235" s="1848"/>
      <c r="AQ1235" s="1848"/>
      <c r="AR1235" s="1848"/>
      <c r="AS1235" s="1848"/>
      <c r="AT1235" s="1848"/>
      <c r="AU1235" s="1848"/>
      <c r="AV1235" s="1848"/>
      <c r="AW1235" s="1848"/>
      <c r="AX1235" s="1848"/>
      <c r="AY1235" s="1848"/>
      <c r="AZ1235" s="1848"/>
      <c r="BA1235" s="1848"/>
      <c r="BB1235" s="1848"/>
      <c r="BC1235" s="1848"/>
      <c r="BD1235" s="1848"/>
      <c r="BE1235" s="1848"/>
      <c r="BF1235" s="1848"/>
      <c r="BG1235" s="1848"/>
      <c r="BH1235" s="1848"/>
      <c r="BI1235" s="1848"/>
      <c r="BJ1235" s="1848"/>
      <c r="BK1235" s="1848"/>
      <c r="BL1235" s="1848"/>
      <c r="BM1235" s="1848"/>
      <c r="BN1235" s="1848"/>
      <c r="BO1235" s="1848"/>
      <c r="BP1235" s="1848"/>
      <c r="BQ1235" s="1848"/>
      <c r="BR1235" s="1848"/>
      <c r="BS1235" s="1848"/>
      <c r="BT1235" s="1848"/>
      <c r="BU1235" s="1848"/>
      <c r="BV1235" s="1848"/>
      <c r="BW1235" s="1848"/>
      <c r="BX1235" s="1848"/>
      <c r="BY1235" s="1848"/>
      <c r="BZ1235" s="1848"/>
      <c r="CA1235" s="1848"/>
      <c r="CB1235" s="1848"/>
      <c r="CC1235" s="1848"/>
      <c r="CD1235" s="1848"/>
      <c r="CE1235" s="1848"/>
      <c r="CF1235" s="1848"/>
      <c r="CG1235" s="1848"/>
      <c r="CH1235" s="1848"/>
      <c r="CJ1235" s="1848"/>
      <c r="CK1235" s="1848"/>
      <c r="CL1235" s="1848"/>
      <c r="CM1235" s="1848"/>
      <c r="CN1235" s="1848"/>
      <c r="CO1235" s="1848"/>
      <c r="CP1235" s="1848"/>
      <c r="CQ1235" s="1848"/>
    </row>
    <row r="1236" spans="5:95">
      <c r="E1236" s="1"/>
      <c r="F1236" s="1848"/>
      <c r="G1236" s="1848"/>
      <c r="H1236" s="1848"/>
      <c r="I1236" s="1848"/>
      <c r="J1236" s="1848"/>
      <c r="K1236" s="1848"/>
      <c r="L1236" s="1848"/>
      <c r="M1236" s="1848"/>
      <c r="N1236" s="1848"/>
      <c r="O1236" s="1848"/>
      <c r="P1236" s="1848"/>
      <c r="Q1236" s="1848"/>
      <c r="R1236" s="1848"/>
      <c r="S1236" s="1848"/>
      <c r="T1236" s="1848"/>
      <c r="U1236" s="1848"/>
      <c r="V1236" s="1848"/>
      <c r="W1236" s="1848"/>
      <c r="X1236" s="1848"/>
      <c r="Y1236" s="1848"/>
      <c r="Z1236" s="1848"/>
      <c r="AA1236" s="1848"/>
      <c r="AB1236" s="1848"/>
      <c r="AC1236" s="1848"/>
      <c r="AD1236" s="1848"/>
      <c r="AE1236" s="1848"/>
      <c r="AF1236" s="1848"/>
      <c r="AG1236" s="1848"/>
      <c r="AH1236" s="1848"/>
      <c r="AI1236" s="1848"/>
      <c r="AJ1236" s="1848"/>
      <c r="AK1236" s="1848"/>
      <c r="AL1236" s="1848"/>
      <c r="AM1236" s="1848"/>
      <c r="AN1236" s="1848"/>
      <c r="AO1236" s="1848"/>
      <c r="AP1236" s="1848"/>
      <c r="AQ1236" s="1848"/>
      <c r="AR1236" s="1848"/>
      <c r="AS1236" s="1848"/>
      <c r="AT1236" s="1848"/>
      <c r="AU1236" s="1848"/>
      <c r="AV1236" s="1848"/>
      <c r="AW1236" s="1848"/>
      <c r="AX1236" s="1848"/>
      <c r="AY1236" s="1848"/>
      <c r="AZ1236" s="1848"/>
      <c r="BA1236" s="1848"/>
      <c r="BB1236" s="1848"/>
      <c r="BC1236" s="1848"/>
      <c r="BD1236" s="1848"/>
      <c r="BE1236" s="1848"/>
      <c r="BF1236" s="1848"/>
      <c r="BG1236" s="1848"/>
      <c r="BH1236" s="1848"/>
      <c r="BI1236" s="1848"/>
      <c r="BJ1236" s="1848"/>
      <c r="BK1236" s="1848"/>
      <c r="BL1236" s="1848"/>
      <c r="BM1236" s="1848"/>
      <c r="BN1236" s="1848"/>
      <c r="BO1236" s="1848"/>
      <c r="BP1236" s="1848"/>
      <c r="BQ1236" s="1848"/>
      <c r="BR1236" s="1848"/>
      <c r="BS1236" s="1848"/>
      <c r="BT1236" s="1848"/>
      <c r="BU1236" s="1848"/>
      <c r="BV1236" s="1848"/>
      <c r="BW1236" s="1848"/>
      <c r="BX1236" s="1848"/>
      <c r="BY1236" s="1848"/>
      <c r="BZ1236" s="1848"/>
      <c r="CA1236" s="1848"/>
      <c r="CB1236" s="1848"/>
      <c r="CC1236" s="1848"/>
      <c r="CD1236" s="1848"/>
      <c r="CE1236" s="1848"/>
      <c r="CF1236" s="1848"/>
      <c r="CG1236" s="1848"/>
      <c r="CH1236" s="1848"/>
      <c r="CJ1236" s="1848"/>
      <c r="CK1236" s="1848"/>
      <c r="CL1236" s="1848"/>
      <c r="CM1236" s="1848"/>
      <c r="CN1236" s="1848"/>
      <c r="CO1236" s="1848"/>
      <c r="CP1236" s="1848"/>
      <c r="CQ1236" s="1848"/>
    </row>
    <row r="1237" spans="5:95">
      <c r="E1237" s="1"/>
      <c r="F1237" s="1848"/>
      <c r="G1237" s="1848"/>
      <c r="H1237" s="1848"/>
      <c r="I1237" s="1848"/>
      <c r="J1237" s="1848"/>
      <c r="K1237" s="1848"/>
      <c r="L1237" s="1848"/>
      <c r="M1237" s="1848"/>
      <c r="N1237" s="1848"/>
      <c r="O1237" s="1848"/>
      <c r="P1237" s="1848"/>
      <c r="Q1237" s="1848"/>
      <c r="R1237" s="1848"/>
      <c r="S1237" s="1848"/>
      <c r="T1237" s="1848"/>
      <c r="U1237" s="1848"/>
      <c r="V1237" s="1848"/>
      <c r="W1237" s="1848"/>
      <c r="X1237" s="1848"/>
      <c r="Y1237" s="1848"/>
      <c r="Z1237" s="1848"/>
      <c r="AA1237" s="1848"/>
      <c r="AB1237" s="1848"/>
      <c r="AC1237" s="1848"/>
      <c r="AD1237" s="1848"/>
      <c r="AE1237" s="1848"/>
      <c r="AF1237" s="1848"/>
      <c r="AG1237" s="1848"/>
      <c r="AH1237" s="1848"/>
      <c r="AI1237" s="1848"/>
      <c r="AJ1237" s="1848"/>
      <c r="AK1237" s="1848"/>
      <c r="AL1237" s="1848"/>
      <c r="AM1237" s="1848"/>
      <c r="AN1237" s="1848"/>
      <c r="AO1237" s="1848"/>
      <c r="AP1237" s="1848"/>
      <c r="AQ1237" s="1848"/>
      <c r="AR1237" s="1848"/>
      <c r="AS1237" s="1848"/>
      <c r="AT1237" s="1848"/>
      <c r="AU1237" s="1848"/>
      <c r="AV1237" s="1848"/>
      <c r="AW1237" s="1848"/>
      <c r="AX1237" s="1848"/>
      <c r="AY1237" s="1848"/>
      <c r="AZ1237" s="1848"/>
      <c r="BA1237" s="1848"/>
      <c r="BB1237" s="1848"/>
      <c r="BC1237" s="1848"/>
      <c r="BD1237" s="1848"/>
      <c r="BE1237" s="1848"/>
      <c r="BF1237" s="1848"/>
      <c r="BG1237" s="1848"/>
      <c r="BH1237" s="1848"/>
      <c r="BI1237" s="1848"/>
      <c r="BJ1237" s="1848"/>
      <c r="BK1237" s="1848"/>
      <c r="BL1237" s="1848"/>
      <c r="BM1237" s="1848"/>
      <c r="BN1237" s="1848"/>
      <c r="BO1237" s="1848"/>
      <c r="BP1237" s="1848"/>
      <c r="BQ1237" s="1848"/>
      <c r="BR1237" s="1848"/>
      <c r="BS1237" s="1848"/>
      <c r="BT1237" s="1848"/>
      <c r="BU1237" s="1848"/>
      <c r="BV1237" s="1848"/>
      <c r="BW1237" s="1848"/>
      <c r="BX1237" s="1848"/>
      <c r="BY1237" s="1848"/>
      <c r="BZ1237" s="1848"/>
      <c r="CA1237" s="1848"/>
      <c r="CB1237" s="1848"/>
      <c r="CC1237" s="1848"/>
      <c r="CD1237" s="1848"/>
      <c r="CE1237" s="1848"/>
      <c r="CF1237" s="1848"/>
      <c r="CG1237" s="1848"/>
      <c r="CH1237" s="1848"/>
      <c r="CJ1237" s="1848"/>
      <c r="CK1237" s="1848"/>
      <c r="CL1237" s="1848"/>
      <c r="CM1237" s="1848"/>
      <c r="CN1237" s="1848"/>
      <c r="CO1237" s="1848"/>
      <c r="CP1237" s="1848"/>
      <c r="CQ1237" s="1848"/>
    </row>
    <row r="1238" spans="5:95">
      <c r="E1238" s="1"/>
      <c r="F1238" s="1848"/>
      <c r="G1238" s="1848"/>
      <c r="H1238" s="1848"/>
      <c r="I1238" s="1848"/>
      <c r="J1238" s="1848"/>
      <c r="K1238" s="1848"/>
      <c r="L1238" s="1848"/>
      <c r="M1238" s="1848"/>
      <c r="N1238" s="1848"/>
      <c r="O1238" s="1848"/>
      <c r="P1238" s="1848"/>
      <c r="Q1238" s="1848"/>
      <c r="R1238" s="1848"/>
      <c r="S1238" s="1848"/>
      <c r="T1238" s="1848"/>
      <c r="U1238" s="1848"/>
      <c r="V1238" s="1848"/>
      <c r="W1238" s="1848"/>
      <c r="X1238" s="1848"/>
      <c r="Y1238" s="1848"/>
      <c r="Z1238" s="1848"/>
      <c r="AA1238" s="1848"/>
      <c r="AB1238" s="1848"/>
      <c r="AC1238" s="1848"/>
      <c r="AD1238" s="1848"/>
      <c r="AE1238" s="1848"/>
      <c r="AF1238" s="1848"/>
      <c r="AG1238" s="1848"/>
      <c r="AH1238" s="1848"/>
      <c r="AI1238" s="1848"/>
      <c r="AJ1238" s="1848"/>
      <c r="AK1238" s="1848"/>
      <c r="AL1238" s="1848"/>
      <c r="AM1238" s="1848"/>
      <c r="AN1238" s="1848"/>
      <c r="AO1238" s="1848"/>
      <c r="AP1238" s="1848"/>
      <c r="AQ1238" s="1848"/>
      <c r="AR1238" s="1848"/>
      <c r="AS1238" s="1848"/>
      <c r="AT1238" s="1848"/>
      <c r="AU1238" s="1848"/>
      <c r="AV1238" s="1848"/>
      <c r="AW1238" s="1848"/>
      <c r="AX1238" s="1848"/>
      <c r="AY1238" s="1848"/>
      <c r="AZ1238" s="1848"/>
      <c r="BA1238" s="1848"/>
      <c r="BB1238" s="1848"/>
      <c r="BC1238" s="1848"/>
      <c r="BD1238" s="1848"/>
      <c r="BE1238" s="1848"/>
      <c r="BF1238" s="1848"/>
      <c r="BG1238" s="1848"/>
      <c r="BH1238" s="1848"/>
      <c r="BI1238" s="1848"/>
      <c r="BJ1238" s="1848"/>
      <c r="BK1238" s="1848"/>
      <c r="BL1238" s="1848"/>
      <c r="BM1238" s="1848"/>
      <c r="BN1238" s="1848"/>
      <c r="BO1238" s="1848"/>
      <c r="BP1238" s="1848"/>
      <c r="BQ1238" s="1848"/>
      <c r="BR1238" s="1848"/>
      <c r="BS1238" s="1848"/>
      <c r="BT1238" s="1848"/>
      <c r="BU1238" s="1848"/>
      <c r="BV1238" s="1848"/>
      <c r="BW1238" s="1848"/>
      <c r="BX1238" s="1848"/>
      <c r="BY1238" s="1848"/>
      <c r="BZ1238" s="1848"/>
      <c r="CA1238" s="1848"/>
      <c r="CB1238" s="1848"/>
      <c r="CC1238" s="1848"/>
      <c r="CD1238" s="1848"/>
      <c r="CE1238" s="1848"/>
      <c r="CF1238" s="1848"/>
      <c r="CG1238" s="1848"/>
      <c r="CH1238" s="1848"/>
      <c r="CJ1238" s="1848"/>
      <c r="CK1238" s="1848"/>
      <c r="CL1238" s="1848"/>
      <c r="CM1238" s="1848"/>
      <c r="CN1238" s="1848"/>
      <c r="CO1238" s="1848"/>
      <c r="CP1238" s="1848"/>
      <c r="CQ1238" s="1848"/>
    </row>
    <row r="1239" spans="5:95">
      <c r="E1239" s="1"/>
      <c r="F1239" s="1848"/>
      <c r="G1239" s="1848"/>
      <c r="H1239" s="1848"/>
      <c r="I1239" s="1848"/>
      <c r="J1239" s="1848"/>
      <c r="K1239" s="1848"/>
      <c r="L1239" s="1848"/>
      <c r="M1239" s="1848"/>
      <c r="N1239" s="1848"/>
      <c r="O1239" s="1848"/>
      <c r="P1239" s="1848"/>
      <c r="Q1239" s="1848"/>
      <c r="R1239" s="1848"/>
      <c r="S1239" s="1848"/>
      <c r="T1239" s="1848"/>
      <c r="U1239" s="1848"/>
      <c r="V1239" s="1848"/>
      <c r="W1239" s="1848"/>
      <c r="X1239" s="1848"/>
      <c r="Y1239" s="1848"/>
      <c r="Z1239" s="1848"/>
      <c r="AA1239" s="1848"/>
      <c r="AB1239" s="1848"/>
      <c r="AC1239" s="1848"/>
      <c r="AD1239" s="1848"/>
      <c r="AE1239" s="1848"/>
      <c r="AF1239" s="1848"/>
      <c r="AG1239" s="1848"/>
      <c r="AH1239" s="1848"/>
      <c r="AI1239" s="1848"/>
      <c r="AJ1239" s="1848"/>
      <c r="AK1239" s="1848"/>
      <c r="AL1239" s="1848"/>
      <c r="AM1239" s="1848"/>
      <c r="AN1239" s="1848"/>
      <c r="AO1239" s="1848"/>
      <c r="AP1239" s="1848"/>
      <c r="AQ1239" s="1848"/>
      <c r="AR1239" s="1848"/>
      <c r="AS1239" s="1848"/>
      <c r="AT1239" s="1848"/>
      <c r="AU1239" s="1848"/>
      <c r="AV1239" s="1848"/>
      <c r="AW1239" s="1848"/>
      <c r="AX1239" s="1848"/>
      <c r="AY1239" s="1848"/>
      <c r="AZ1239" s="1848"/>
      <c r="BA1239" s="1848"/>
      <c r="BB1239" s="1848"/>
      <c r="BC1239" s="1848"/>
      <c r="BD1239" s="1848"/>
      <c r="BE1239" s="1848"/>
      <c r="BF1239" s="1848"/>
      <c r="BG1239" s="1848"/>
      <c r="BH1239" s="1848"/>
      <c r="BI1239" s="1848"/>
      <c r="BJ1239" s="1848"/>
      <c r="BK1239" s="1848"/>
      <c r="BL1239" s="1848"/>
      <c r="BM1239" s="1848"/>
      <c r="BN1239" s="1848"/>
      <c r="BO1239" s="1848"/>
      <c r="BP1239" s="1848"/>
      <c r="BQ1239" s="1848"/>
      <c r="BR1239" s="1848"/>
      <c r="BS1239" s="1848"/>
      <c r="BT1239" s="1848"/>
      <c r="BU1239" s="1848"/>
      <c r="BV1239" s="1848"/>
      <c r="BW1239" s="1848"/>
      <c r="BX1239" s="1848"/>
      <c r="BY1239" s="1848"/>
      <c r="BZ1239" s="1848"/>
      <c r="CA1239" s="1848"/>
      <c r="CB1239" s="1848"/>
      <c r="CC1239" s="1848"/>
      <c r="CD1239" s="1848"/>
      <c r="CE1239" s="1848"/>
      <c r="CF1239" s="1848"/>
      <c r="CG1239" s="1848"/>
      <c r="CH1239" s="1848"/>
      <c r="CJ1239" s="1848"/>
      <c r="CK1239" s="1848"/>
      <c r="CL1239" s="1848"/>
      <c r="CM1239" s="1848"/>
      <c r="CN1239" s="1848"/>
      <c r="CO1239" s="1848"/>
      <c r="CP1239" s="1848"/>
      <c r="CQ1239" s="1848"/>
    </row>
    <row r="1240" spans="5:95">
      <c r="E1240" s="1"/>
      <c r="F1240" s="1848"/>
      <c r="G1240" s="1848"/>
      <c r="H1240" s="1848"/>
      <c r="I1240" s="1848"/>
      <c r="J1240" s="1848"/>
      <c r="K1240" s="1848"/>
      <c r="L1240" s="1848"/>
      <c r="M1240" s="1848"/>
      <c r="N1240" s="1848"/>
      <c r="O1240" s="1848"/>
      <c r="P1240" s="1848"/>
      <c r="Q1240" s="1848"/>
      <c r="R1240" s="1848"/>
      <c r="S1240" s="1848"/>
      <c r="T1240" s="1848"/>
      <c r="U1240" s="1848"/>
      <c r="V1240" s="1848"/>
      <c r="W1240" s="1848"/>
      <c r="X1240" s="1848"/>
      <c r="Y1240" s="1848"/>
      <c r="Z1240" s="1848"/>
      <c r="AA1240" s="1848"/>
      <c r="AB1240" s="1848"/>
      <c r="AC1240" s="1848"/>
      <c r="AD1240" s="1848"/>
      <c r="AE1240" s="1848"/>
      <c r="AF1240" s="1848"/>
      <c r="AG1240" s="1848"/>
      <c r="AH1240" s="1848"/>
      <c r="AI1240" s="1848"/>
      <c r="AJ1240" s="1848"/>
      <c r="AK1240" s="1848"/>
      <c r="AL1240" s="1848"/>
      <c r="AM1240" s="1848"/>
      <c r="AN1240" s="1848"/>
      <c r="AO1240" s="1848"/>
      <c r="AP1240" s="1848"/>
      <c r="AQ1240" s="1848"/>
      <c r="AR1240" s="1848"/>
      <c r="AS1240" s="1848"/>
      <c r="AT1240" s="1848"/>
      <c r="AU1240" s="1848"/>
      <c r="AV1240" s="1848"/>
      <c r="AW1240" s="1848"/>
      <c r="AX1240" s="1848"/>
      <c r="AY1240" s="1848"/>
      <c r="AZ1240" s="1848"/>
      <c r="BA1240" s="1848"/>
      <c r="BB1240" s="1848"/>
      <c r="BC1240" s="1848"/>
      <c r="BD1240" s="1848"/>
      <c r="BE1240" s="1848"/>
      <c r="BF1240" s="1848"/>
      <c r="BG1240" s="1848"/>
      <c r="BH1240" s="1848"/>
      <c r="BI1240" s="1848"/>
      <c r="BJ1240" s="1848"/>
      <c r="BK1240" s="1848"/>
      <c r="BL1240" s="1848"/>
      <c r="BM1240" s="1848"/>
      <c r="BN1240" s="1848"/>
      <c r="BO1240" s="1848"/>
      <c r="BP1240" s="1848"/>
      <c r="BQ1240" s="1848"/>
      <c r="BR1240" s="1848"/>
      <c r="BS1240" s="1848"/>
      <c r="BT1240" s="1848"/>
      <c r="BU1240" s="1848"/>
      <c r="BV1240" s="1848"/>
      <c r="BW1240" s="1848"/>
      <c r="BX1240" s="1848"/>
      <c r="BY1240" s="1848"/>
      <c r="BZ1240" s="1848"/>
      <c r="CA1240" s="1848"/>
      <c r="CB1240" s="1848"/>
      <c r="CC1240" s="1848"/>
      <c r="CD1240" s="1848"/>
      <c r="CE1240" s="1848"/>
      <c r="CF1240" s="1848"/>
      <c r="CG1240" s="1848"/>
      <c r="CH1240" s="1848"/>
      <c r="CJ1240" s="1848"/>
      <c r="CK1240" s="1848"/>
      <c r="CL1240" s="1848"/>
      <c r="CM1240" s="1848"/>
      <c r="CN1240" s="1848"/>
      <c r="CO1240" s="1848"/>
      <c r="CP1240" s="1848"/>
      <c r="CQ1240" s="1848"/>
    </row>
    <row r="1241" spans="5:95">
      <c r="E1241" s="1"/>
      <c r="F1241" s="1848"/>
      <c r="G1241" s="1848"/>
      <c r="H1241" s="1848"/>
      <c r="I1241" s="1848"/>
      <c r="J1241" s="1848"/>
      <c r="K1241" s="1848"/>
      <c r="L1241" s="1848"/>
      <c r="M1241" s="1848"/>
      <c r="N1241" s="1848"/>
      <c r="O1241" s="1848"/>
      <c r="P1241" s="1848"/>
      <c r="Q1241" s="1848"/>
      <c r="R1241" s="1848"/>
      <c r="S1241" s="1848"/>
      <c r="T1241" s="1848"/>
      <c r="U1241" s="1848"/>
      <c r="V1241" s="1848"/>
      <c r="W1241" s="1848"/>
      <c r="X1241" s="1848"/>
      <c r="Y1241" s="1848"/>
      <c r="Z1241" s="1848"/>
      <c r="AA1241" s="1848"/>
      <c r="AB1241" s="1848"/>
      <c r="AC1241" s="1848"/>
      <c r="AD1241" s="1848"/>
      <c r="AE1241" s="1848"/>
      <c r="AF1241" s="1848"/>
      <c r="AG1241" s="1848"/>
      <c r="AH1241" s="1848"/>
      <c r="AI1241" s="1848"/>
      <c r="AJ1241" s="1848"/>
      <c r="AK1241" s="1848"/>
      <c r="AL1241" s="1848"/>
      <c r="AM1241" s="1848"/>
      <c r="AN1241" s="1848"/>
      <c r="AO1241" s="1848"/>
      <c r="AP1241" s="1848"/>
      <c r="AQ1241" s="1848"/>
      <c r="AR1241" s="1848"/>
      <c r="AS1241" s="1848"/>
      <c r="AT1241" s="1848"/>
      <c r="AU1241" s="1848"/>
      <c r="AV1241" s="1848"/>
      <c r="AW1241" s="1848"/>
      <c r="AX1241" s="1848"/>
      <c r="AY1241" s="1848"/>
      <c r="AZ1241" s="1848"/>
      <c r="BA1241" s="1848"/>
      <c r="BB1241" s="1848"/>
      <c r="BC1241" s="1848"/>
      <c r="BD1241" s="1848"/>
      <c r="BE1241" s="1848"/>
      <c r="BF1241" s="1848"/>
      <c r="BG1241" s="1848"/>
      <c r="BH1241" s="1848"/>
      <c r="BI1241" s="1848"/>
      <c r="BJ1241" s="1848"/>
      <c r="BK1241" s="1848"/>
      <c r="BL1241" s="1848"/>
      <c r="BM1241" s="1848"/>
      <c r="BN1241" s="1848"/>
      <c r="BO1241" s="1848"/>
      <c r="BP1241" s="1848"/>
      <c r="BQ1241" s="1848"/>
      <c r="BR1241" s="1848"/>
      <c r="BS1241" s="1848"/>
      <c r="BT1241" s="1848"/>
      <c r="BU1241" s="1848"/>
      <c r="BV1241" s="1848"/>
      <c r="BW1241" s="1848"/>
      <c r="BX1241" s="1848"/>
      <c r="BY1241" s="1848"/>
      <c r="BZ1241" s="1848"/>
      <c r="CA1241" s="1848"/>
      <c r="CB1241" s="1848"/>
      <c r="CC1241" s="1848"/>
      <c r="CD1241" s="1848"/>
      <c r="CE1241" s="1848"/>
      <c r="CF1241" s="1848"/>
      <c r="CG1241" s="1848"/>
      <c r="CH1241" s="1848"/>
      <c r="CJ1241" s="1848"/>
      <c r="CK1241" s="1848"/>
      <c r="CL1241" s="1848"/>
      <c r="CM1241" s="1848"/>
      <c r="CN1241" s="1848"/>
      <c r="CO1241" s="1848"/>
      <c r="CP1241" s="1848"/>
      <c r="CQ1241" s="1848"/>
    </row>
    <row r="1242" spans="5:95">
      <c r="E1242" s="1"/>
      <c r="F1242" s="1848"/>
      <c r="G1242" s="1848"/>
      <c r="H1242" s="1848"/>
      <c r="I1242" s="1848"/>
      <c r="J1242" s="1848"/>
      <c r="K1242" s="1848"/>
      <c r="L1242" s="1848"/>
      <c r="M1242" s="1848"/>
      <c r="N1242" s="1848"/>
      <c r="O1242" s="1848"/>
      <c r="P1242" s="1848"/>
      <c r="Q1242" s="1848"/>
      <c r="R1242" s="1848"/>
      <c r="S1242" s="1848"/>
      <c r="T1242" s="1848"/>
      <c r="U1242" s="1848"/>
      <c r="V1242" s="1848"/>
      <c r="W1242" s="1848"/>
      <c r="X1242" s="1848"/>
      <c r="Y1242" s="1848"/>
      <c r="Z1242" s="1848"/>
      <c r="AA1242" s="1848"/>
      <c r="AB1242" s="1848"/>
      <c r="AC1242" s="1848"/>
      <c r="AD1242" s="1848"/>
      <c r="AE1242" s="1848"/>
      <c r="AF1242" s="1848"/>
      <c r="AG1242" s="1848"/>
      <c r="AH1242" s="1848"/>
      <c r="AI1242" s="1848"/>
      <c r="AJ1242" s="1848"/>
      <c r="AK1242" s="1848"/>
      <c r="AL1242" s="1848"/>
      <c r="AM1242" s="1848"/>
      <c r="AN1242" s="1848"/>
      <c r="AO1242" s="1848"/>
      <c r="AP1242" s="1848"/>
      <c r="AQ1242" s="1848"/>
      <c r="AR1242" s="1848"/>
      <c r="AS1242" s="1848"/>
      <c r="AT1242" s="1848"/>
      <c r="AU1242" s="1848"/>
      <c r="AV1242" s="1848"/>
      <c r="AW1242" s="1848"/>
      <c r="AX1242" s="1848"/>
      <c r="AY1242" s="1848"/>
      <c r="AZ1242" s="1848"/>
      <c r="BA1242" s="1848"/>
      <c r="BB1242" s="1848"/>
      <c r="BC1242" s="1848"/>
      <c r="BD1242" s="1848"/>
      <c r="BE1242" s="1848"/>
      <c r="BF1242" s="1848"/>
      <c r="BG1242" s="1848"/>
      <c r="BH1242" s="1848"/>
      <c r="BI1242" s="1848"/>
      <c r="BJ1242" s="1848"/>
      <c r="BK1242" s="1848"/>
      <c r="BL1242" s="1848"/>
      <c r="BM1242" s="1848"/>
      <c r="BN1242" s="1848"/>
      <c r="BO1242" s="1848"/>
      <c r="BP1242" s="1848"/>
      <c r="BQ1242" s="1848"/>
      <c r="BR1242" s="1848"/>
      <c r="BS1242" s="1848"/>
      <c r="BT1242" s="1848"/>
      <c r="BU1242" s="1848"/>
      <c r="BV1242" s="1848"/>
      <c r="BW1242" s="1848"/>
      <c r="BX1242" s="1848"/>
      <c r="BY1242" s="1848"/>
      <c r="BZ1242" s="1848"/>
      <c r="CA1242" s="1848"/>
      <c r="CB1242" s="1848"/>
      <c r="CC1242" s="1848"/>
      <c r="CD1242" s="1848"/>
      <c r="CE1242" s="1848"/>
      <c r="CF1242" s="1848"/>
      <c r="CG1242" s="1848"/>
      <c r="CH1242" s="1848"/>
      <c r="CJ1242" s="1848"/>
      <c r="CK1242" s="1848"/>
      <c r="CL1242" s="1848"/>
      <c r="CM1242" s="1848"/>
      <c r="CN1242" s="1848"/>
      <c r="CO1242" s="1848"/>
      <c r="CP1242" s="1848"/>
      <c r="CQ1242" s="1848"/>
    </row>
    <row r="1243" spans="5:95">
      <c r="E1243" s="1"/>
      <c r="F1243" s="1848"/>
      <c r="G1243" s="1848"/>
      <c r="H1243" s="1848"/>
      <c r="I1243" s="1848"/>
      <c r="J1243" s="1848"/>
      <c r="K1243" s="1848"/>
      <c r="L1243" s="1848"/>
      <c r="M1243" s="1848"/>
      <c r="N1243" s="1848"/>
      <c r="O1243" s="1848"/>
      <c r="P1243" s="1848"/>
      <c r="Q1243" s="1848"/>
      <c r="R1243" s="1848"/>
      <c r="S1243" s="1848"/>
      <c r="T1243" s="1848"/>
      <c r="U1243" s="1848"/>
      <c r="V1243" s="1848"/>
      <c r="W1243" s="1848"/>
      <c r="X1243" s="1848"/>
      <c r="Y1243" s="1848"/>
      <c r="Z1243" s="1848"/>
      <c r="AA1243" s="1848"/>
      <c r="AB1243" s="1848"/>
      <c r="AC1243" s="1848"/>
      <c r="AD1243" s="1848"/>
      <c r="AE1243" s="1848"/>
      <c r="AF1243" s="1848"/>
      <c r="AG1243" s="1848"/>
      <c r="AH1243" s="1848"/>
      <c r="AI1243" s="1848"/>
      <c r="AJ1243" s="1848"/>
      <c r="AK1243" s="1848"/>
      <c r="AL1243" s="1848"/>
      <c r="AM1243" s="1848"/>
      <c r="AN1243" s="1848"/>
      <c r="AO1243" s="1848"/>
      <c r="AP1243" s="1848"/>
      <c r="AQ1243" s="1848"/>
      <c r="AR1243" s="1848"/>
      <c r="AS1243" s="1848"/>
      <c r="AT1243" s="1848"/>
      <c r="AU1243" s="1848"/>
      <c r="AV1243" s="1848"/>
      <c r="AW1243" s="1848"/>
      <c r="AX1243" s="1848"/>
      <c r="AY1243" s="1848"/>
      <c r="AZ1243" s="1848"/>
      <c r="BA1243" s="1848"/>
      <c r="BB1243" s="1848"/>
      <c r="BC1243" s="1848"/>
      <c r="BD1243" s="1848"/>
      <c r="BE1243" s="1848"/>
      <c r="BF1243" s="1848"/>
      <c r="BG1243" s="1848"/>
      <c r="BH1243" s="1848"/>
      <c r="BI1243" s="1848"/>
      <c r="BJ1243" s="1848"/>
      <c r="BK1243" s="1848"/>
      <c r="BL1243" s="1848"/>
      <c r="BM1243" s="1848"/>
      <c r="BN1243" s="1848"/>
      <c r="BO1243" s="1848"/>
      <c r="BP1243" s="1848"/>
      <c r="BQ1243" s="1848"/>
      <c r="BR1243" s="1848"/>
      <c r="BS1243" s="1848"/>
      <c r="BT1243" s="1848"/>
      <c r="BU1243" s="1848"/>
      <c r="BV1243" s="1848"/>
      <c r="BW1243" s="1848"/>
      <c r="BX1243" s="1848"/>
      <c r="BY1243" s="1848"/>
      <c r="BZ1243" s="1848"/>
      <c r="CA1243" s="1848"/>
      <c r="CB1243" s="1848"/>
      <c r="CC1243" s="1848"/>
      <c r="CD1243" s="1848"/>
      <c r="CE1243" s="1848"/>
      <c r="CF1243" s="1848"/>
      <c r="CG1243" s="1848"/>
      <c r="CH1243" s="1848"/>
      <c r="CJ1243" s="1848"/>
      <c r="CK1243" s="1848"/>
      <c r="CL1243" s="1848"/>
      <c r="CM1243" s="1848"/>
      <c r="CN1243" s="1848"/>
      <c r="CO1243" s="1848"/>
      <c r="CP1243" s="1848"/>
      <c r="CQ1243" s="1848"/>
    </row>
    <row r="1244" spans="5:95">
      <c r="E1244" s="1"/>
      <c r="F1244" s="1848"/>
      <c r="G1244" s="1848"/>
      <c r="H1244" s="1848"/>
      <c r="I1244" s="1848"/>
      <c r="J1244" s="1848"/>
      <c r="K1244" s="1848"/>
      <c r="L1244" s="1848"/>
      <c r="M1244" s="1848"/>
      <c r="N1244" s="1848"/>
      <c r="O1244" s="1848"/>
      <c r="P1244" s="1848"/>
      <c r="Q1244" s="1848"/>
      <c r="R1244" s="1848"/>
      <c r="S1244" s="1848"/>
      <c r="T1244" s="1848"/>
      <c r="U1244" s="1848"/>
      <c r="V1244" s="1848"/>
      <c r="W1244" s="1848"/>
      <c r="X1244" s="1848"/>
      <c r="Y1244" s="1848"/>
      <c r="Z1244" s="1848"/>
      <c r="AA1244" s="1848"/>
      <c r="AB1244" s="1848"/>
      <c r="AC1244" s="1848"/>
      <c r="AD1244" s="1848"/>
      <c r="AE1244" s="1848"/>
      <c r="AF1244" s="1848"/>
      <c r="AG1244" s="1848"/>
      <c r="AH1244" s="1848"/>
      <c r="AI1244" s="1848"/>
      <c r="AJ1244" s="1848"/>
      <c r="AK1244" s="1848"/>
      <c r="AL1244" s="1848"/>
      <c r="AM1244" s="1848"/>
      <c r="AN1244" s="1848"/>
      <c r="AO1244" s="1848"/>
      <c r="AP1244" s="1848"/>
      <c r="AQ1244" s="1848"/>
      <c r="AR1244" s="1848"/>
      <c r="AS1244" s="1848"/>
      <c r="AT1244" s="1848"/>
      <c r="AU1244" s="1848"/>
      <c r="AV1244" s="1848"/>
      <c r="AW1244" s="1848"/>
      <c r="AX1244" s="1848"/>
      <c r="AY1244" s="1848"/>
      <c r="AZ1244" s="1848"/>
      <c r="BA1244" s="1848"/>
      <c r="BB1244" s="1848"/>
      <c r="BC1244" s="1848"/>
      <c r="BD1244" s="1848"/>
      <c r="BE1244" s="1848"/>
      <c r="BF1244" s="1848"/>
      <c r="BG1244" s="1848"/>
      <c r="BH1244" s="1848"/>
      <c r="BI1244" s="1848"/>
      <c r="BJ1244" s="1848"/>
      <c r="BK1244" s="1848"/>
      <c r="BL1244" s="1848"/>
      <c r="BM1244" s="1848"/>
      <c r="BN1244" s="1848"/>
      <c r="BO1244" s="1848"/>
      <c r="BP1244" s="1848"/>
      <c r="BQ1244" s="1848"/>
      <c r="BR1244" s="1848"/>
      <c r="BS1244" s="1848"/>
      <c r="BT1244" s="1848"/>
      <c r="BU1244" s="1848"/>
      <c r="BV1244" s="1848"/>
      <c r="BW1244" s="1848"/>
      <c r="BX1244" s="1848"/>
      <c r="BY1244" s="1848"/>
      <c r="BZ1244" s="1848"/>
      <c r="CA1244" s="1848"/>
      <c r="CB1244" s="1848"/>
      <c r="CC1244" s="1848"/>
      <c r="CD1244" s="1848"/>
      <c r="CE1244" s="1848"/>
      <c r="CF1244" s="1848"/>
      <c r="CG1244" s="1848"/>
      <c r="CH1244" s="1848"/>
      <c r="CJ1244" s="1848"/>
      <c r="CK1244" s="1848"/>
      <c r="CL1244" s="1848"/>
      <c r="CM1244" s="1848"/>
      <c r="CN1244" s="1848"/>
      <c r="CO1244" s="1848"/>
      <c r="CP1244" s="1848"/>
      <c r="CQ1244" s="1848"/>
    </row>
    <row r="1245" spans="5:95">
      <c r="E1245" s="1"/>
      <c r="F1245" s="1848"/>
      <c r="G1245" s="1848"/>
      <c r="H1245" s="1848"/>
      <c r="I1245" s="1848"/>
      <c r="J1245" s="1848"/>
      <c r="K1245" s="1848"/>
      <c r="L1245" s="1848"/>
      <c r="M1245" s="1848"/>
      <c r="N1245" s="1848"/>
      <c r="O1245" s="1848"/>
      <c r="P1245" s="1848"/>
      <c r="Q1245" s="1848"/>
      <c r="R1245" s="1848"/>
      <c r="S1245" s="1848"/>
      <c r="T1245" s="1848"/>
      <c r="U1245" s="1848"/>
      <c r="V1245" s="1848"/>
      <c r="W1245" s="1848"/>
      <c r="X1245" s="1848"/>
      <c r="Y1245" s="1848"/>
      <c r="Z1245" s="1848"/>
      <c r="AA1245" s="1848"/>
      <c r="AB1245" s="1848"/>
      <c r="AC1245" s="1848"/>
      <c r="AD1245" s="1848"/>
      <c r="AE1245" s="1848"/>
      <c r="AF1245" s="1848"/>
      <c r="AG1245" s="1848"/>
      <c r="AH1245" s="1848"/>
      <c r="AI1245" s="1848"/>
      <c r="AJ1245" s="1848"/>
      <c r="AK1245" s="1848"/>
      <c r="AL1245" s="1848"/>
      <c r="AM1245" s="1848"/>
      <c r="AN1245" s="1848"/>
      <c r="AO1245" s="1848"/>
      <c r="AP1245" s="1848"/>
      <c r="AQ1245" s="1848"/>
      <c r="AR1245" s="1848"/>
      <c r="AS1245" s="1848"/>
      <c r="AT1245" s="1848"/>
      <c r="AU1245" s="1848"/>
      <c r="AV1245" s="1848"/>
      <c r="AW1245" s="1848"/>
      <c r="AX1245" s="1848"/>
      <c r="AY1245" s="1848"/>
      <c r="AZ1245" s="1848"/>
      <c r="BA1245" s="1848"/>
      <c r="BB1245" s="1848"/>
      <c r="BC1245" s="1848"/>
      <c r="BD1245" s="1848"/>
      <c r="BE1245" s="1848"/>
      <c r="BF1245" s="1848"/>
      <c r="BG1245" s="1848"/>
      <c r="BH1245" s="1848"/>
      <c r="BI1245" s="1848"/>
      <c r="BJ1245" s="1848"/>
      <c r="BK1245" s="1848"/>
      <c r="BL1245" s="1848"/>
      <c r="BM1245" s="1848"/>
      <c r="BN1245" s="1848"/>
      <c r="BO1245" s="1848"/>
      <c r="BP1245" s="1848"/>
      <c r="BQ1245" s="1848"/>
      <c r="BR1245" s="1848"/>
      <c r="BS1245" s="1848"/>
      <c r="BT1245" s="1848"/>
      <c r="BU1245" s="1848"/>
      <c r="BV1245" s="1848"/>
      <c r="BW1245" s="1848"/>
      <c r="BX1245" s="1848"/>
      <c r="BY1245" s="1848"/>
      <c r="BZ1245" s="1848"/>
      <c r="CA1245" s="1848"/>
      <c r="CB1245" s="1848"/>
      <c r="CC1245" s="1848"/>
      <c r="CD1245" s="1848"/>
      <c r="CE1245" s="1848"/>
      <c r="CF1245" s="1848"/>
      <c r="CG1245" s="1848"/>
      <c r="CH1245" s="1848"/>
      <c r="CJ1245" s="1848"/>
      <c r="CK1245" s="1848"/>
      <c r="CL1245" s="1848"/>
      <c r="CM1245" s="1848"/>
      <c r="CN1245" s="1848"/>
      <c r="CO1245" s="1848"/>
      <c r="CP1245" s="1848"/>
      <c r="CQ1245" s="1848"/>
    </row>
    <row r="1246" spans="5:95">
      <c r="E1246" s="1"/>
      <c r="F1246" s="1848"/>
      <c r="G1246" s="1848"/>
      <c r="H1246" s="1848"/>
      <c r="I1246" s="1848"/>
      <c r="J1246" s="1848"/>
      <c r="K1246" s="1848"/>
      <c r="L1246" s="1848"/>
      <c r="M1246" s="1848"/>
      <c r="N1246" s="1848"/>
      <c r="O1246" s="1848"/>
      <c r="P1246" s="1848"/>
      <c r="Q1246" s="1848"/>
      <c r="R1246" s="1848"/>
      <c r="S1246" s="1848"/>
      <c r="T1246" s="1848"/>
      <c r="U1246" s="1848"/>
      <c r="V1246" s="1848"/>
      <c r="W1246" s="1848"/>
      <c r="X1246" s="1848"/>
      <c r="Y1246" s="1848"/>
      <c r="Z1246" s="1848"/>
      <c r="AA1246" s="1848"/>
      <c r="AB1246" s="1848"/>
      <c r="AC1246" s="1848"/>
      <c r="AD1246" s="1848"/>
      <c r="AE1246" s="1848"/>
      <c r="AF1246" s="1848"/>
      <c r="AG1246" s="1848"/>
      <c r="AH1246" s="1848"/>
      <c r="AI1246" s="1848"/>
      <c r="AJ1246" s="1848"/>
      <c r="AK1246" s="1848"/>
      <c r="AL1246" s="1848"/>
      <c r="AM1246" s="1848"/>
      <c r="AN1246" s="1848"/>
      <c r="AO1246" s="1848"/>
      <c r="AP1246" s="1848"/>
      <c r="AQ1246" s="1848"/>
      <c r="AR1246" s="1848"/>
      <c r="AS1246" s="1848"/>
      <c r="AT1246" s="1848"/>
      <c r="AU1246" s="1848"/>
      <c r="AV1246" s="1848"/>
      <c r="AW1246" s="1848"/>
      <c r="AX1246" s="1848"/>
      <c r="AY1246" s="1848"/>
      <c r="AZ1246" s="1848"/>
      <c r="BA1246" s="1848"/>
      <c r="BB1246" s="1848"/>
      <c r="BC1246" s="1848"/>
      <c r="BD1246" s="1848"/>
      <c r="BE1246" s="1848"/>
      <c r="BF1246" s="1848"/>
      <c r="BG1246" s="1848"/>
      <c r="BH1246" s="1848"/>
      <c r="BI1246" s="1848"/>
      <c r="BJ1246" s="1848"/>
      <c r="BK1246" s="1848"/>
      <c r="BL1246" s="1848"/>
      <c r="BM1246" s="1848"/>
      <c r="BN1246" s="1848"/>
      <c r="BO1246" s="1848"/>
      <c r="BP1246" s="1848"/>
      <c r="BQ1246" s="1848"/>
      <c r="BR1246" s="1848"/>
      <c r="BS1246" s="1848"/>
      <c r="BT1246" s="1848"/>
      <c r="BU1246" s="1848"/>
      <c r="BV1246" s="1848"/>
      <c r="BW1246" s="1848"/>
      <c r="BX1246" s="1848"/>
      <c r="BY1246" s="1848"/>
      <c r="BZ1246" s="1848"/>
      <c r="CA1246" s="1848"/>
      <c r="CB1246" s="1848"/>
      <c r="CC1246" s="1848"/>
      <c r="CD1246" s="1848"/>
      <c r="CE1246" s="1848"/>
      <c r="CF1246" s="1848"/>
      <c r="CG1246" s="1848"/>
      <c r="CH1246" s="1848"/>
      <c r="CJ1246" s="1848"/>
      <c r="CK1246" s="1848"/>
      <c r="CL1246" s="1848"/>
      <c r="CM1246" s="1848"/>
      <c r="CN1246" s="1848"/>
      <c r="CO1246" s="1848"/>
      <c r="CP1246" s="1848"/>
      <c r="CQ1246" s="1848"/>
    </row>
    <row r="1247" spans="5:95">
      <c r="E1247" s="1"/>
      <c r="F1247" s="1848"/>
      <c r="G1247" s="1848"/>
      <c r="H1247" s="1848"/>
      <c r="I1247" s="1848"/>
      <c r="J1247" s="1848"/>
      <c r="K1247" s="1848"/>
      <c r="L1247" s="1848"/>
      <c r="M1247" s="1848"/>
      <c r="N1247" s="1848"/>
      <c r="O1247" s="1848"/>
      <c r="P1247" s="1848"/>
      <c r="Q1247" s="1848"/>
      <c r="R1247" s="1848"/>
      <c r="S1247" s="1848"/>
      <c r="T1247" s="1848"/>
      <c r="U1247" s="1848"/>
      <c r="V1247" s="1848"/>
      <c r="W1247" s="1848"/>
      <c r="X1247" s="1848"/>
      <c r="Y1247" s="1848"/>
      <c r="Z1247" s="1848"/>
      <c r="AA1247" s="1848"/>
      <c r="AB1247" s="1848"/>
      <c r="AC1247" s="1848"/>
      <c r="AD1247" s="1848"/>
      <c r="AE1247" s="1848"/>
      <c r="AF1247" s="1848"/>
      <c r="AG1247" s="1848"/>
      <c r="AH1247" s="1848"/>
      <c r="AI1247" s="1848"/>
      <c r="AJ1247" s="1848"/>
      <c r="AK1247" s="1848"/>
      <c r="AL1247" s="1848"/>
      <c r="AM1247" s="1848"/>
      <c r="AN1247" s="1848"/>
      <c r="AO1247" s="1848"/>
      <c r="AP1247" s="1848"/>
      <c r="AQ1247" s="1848"/>
      <c r="AR1247" s="1848"/>
      <c r="AS1247" s="1848"/>
      <c r="AT1247" s="1848"/>
      <c r="AU1247" s="1848"/>
      <c r="AV1247" s="1848"/>
      <c r="AW1247" s="1848"/>
      <c r="AX1247" s="1848"/>
      <c r="AY1247" s="1848"/>
      <c r="AZ1247" s="1848"/>
      <c r="BA1247" s="1848"/>
      <c r="BB1247" s="1848"/>
      <c r="BC1247" s="1848"/>
      <c r="BD1247" s="1848"/>
      <c r="BE1247" s="1848"/>
      <c r="BF1247" s="1848"/>
      <c r="BG1247" s="1848"/>
      <c r="BH1247" s="1848"/>
      <c r="BI1247" s="1848"/>
      <c r="BJ1247" s="1848"/>
      <c r="BK1247" s="1848"/>
      <c r="BL1247" s="1848"/>
      <c r="BM1247" s="1848"/>
      <c r="BN1247" s="1848"/>
      <c r="BO1247" s="1848"/>
      <c r="BP1247" s="1848"/>
      <c r="BQ1247" s="1848"/>
      <c r="BR1247" s="1848"/>
      <c r="BS1247" s="1848"/>
      <c r="BT1247" s="1848"/>
      <c r="BU1247" s="1848"/>
      <c r="BV1247" s="1848"/>
      <c r="BW1247" s="1848"/>
      <c r="BX1247" s="1848"/>
      <c r="BY1247" s="1848"/>
      <c r="BZ1247" s="1848"/>
      <c r="CA1247" s="1848"/>
      <c r="CB1247" s="1848"/>
      <c r="CC1247" s="1848"/>
      <c r="CD1247" s="1848"/>
      <c r="CE1247" s="1848"/>
      <c r="CF1247" s="1848"/>
      <c r="CG1247" s="1848"/>
      <c r="CH1247" s="1848"/>
      <c r="CJ1247" s="1848"/>
      <c r="CK1247" s="1848"/>
      <c r="CL1247" s="1848"/>
      <c r="CM1247" s="1848"/>
      <c r="CN1247" s="1848"/>
      <c r="CO1247" s="1848"/>
      <c r="CP1247" s="1848"/>
      <c r="CQ1247" s="1848"/>
    </row>
    <row r="1248" spans="5:95">
      <c r="E1248" s="1"/>
      <c r="F1248" s="1848"/>
      <c r="G1248" s="1848"/>
      <c r="H1248" s="1848"/>
      <c r="I1248" s="1848"/>
      <c r="J1248" s="1848"/>
      <c r="K1248" s="1848"/>
      <c r="L1248" s="1848"/>
      <c r="M1248" s="1848"/>
      <c r="N1248" s="1848"/>
      <c r="O1248" s="1848"/>
      <c r="P1248" s="1848"/>
      <c r="Q1248" s="1848"/>
      <c r="R1248" s="1848"/>
      <c r="S1248" s="1848"/>
      <c r="T1248" s="1848"/>
      <c r="U1248" s="1848"/>
      <c r="V1248" s="1848"/>
      <c r="W1248" s="1848"/>
      <c r="X1248" s="1848"/>
      <c r="Y1248" s="1848"/>
      <c r="Z1248" s="1848"/>
      <c r="AA1248" s="1848"/>
      <c r="AB1248" s="1848"/>
      <c r="AC1248" s="1848"/>
      <c r="AD1248" s="1848"/>
      <c r="AE1248" s="1848"/>
      <c r="AF1248" s="1848"/>
      <c r="AG1248" s="1848"/>
      <c r="AH1248" s="1848"/>
      <c r="AI1248" s="1848"/>
      <c r="AJ1248" s="1848"/>
      <c r="AK1248" s="1848"/>
      <c r="AL1248" s="1848"/>
      <c r="AM1248" s="1848"/>
      <c r="AN1248" s="1848"/>
      <c r="AO1248" s="1848"/>
      <c r="AP1248" s="1848"/>
      <c r="AQ1248" s="1848"/>
      <c r="AR1248" s="1848"/>
      <c r="AS1248" s="1848"/>
      <c r="AT1248" s="1848"/>
      <c r="AU1248" s="1848"/>
      <c r="AV1248" s="1848"/>
      <c r="AW1248" s="1848"/>
      <c r="AX1248" s="1848"/>
      <c r="AY1248" s="1848"/>
      <c r="AZ1248" s="1848"/>
      <c r="BA1248" s="1848"/>
      <c r="BB1248" s="1848"/>
      <c r="BC1248" s="1848"/>
      <c r="BD1248" s="1848"/>
      <c r="BE1248" s="1848"/>
      <c r="BF1248" s="1848"/>
      <c r="BG1248" s="1848"/>
      <c r="BH1248" s="1848"/>
      <c r="BI1248" s="1848"/>
      <c r="BJ1248" s="1848"/>
      <c r="BK1248" s="1848"/>
      <c r="BL1248" s="1848"/>
      <c r="BM1248" s="1848"/>
      <c r="BN1248" s="1848"/>
      <c r="BO1248" s="1848"/>
      <c r="BP1248" s="1848"/>
      <c r="BQ1248" s="1848"/>
      <c r="BR1248" s="1848"/>
      <c r="BS1248" s="1848"/>
      <c r="BT1248" s="1848"/>
      <c r="BU1248" s="1848"/>
      <c r="BV1248" s="1848"/>
      <c r="BW1248" s="1848"/>
      <c r="BX1248" s="1848"/>
      <c r="BY1248" s="1848"/>
      <c r="BZ1248" s="1848"/>
      <c r="CA1248" s="1848"/>
      <c r="CB1248" s="1848"/>
      <c r="CC1248" s="1848"/>
      <c r="CD1248" s="1848"/>
      <c r="CE1248" s="1848"/>
      <c r="CF1248" s="1848"/>
      <c r="CG1248" s="1848"/>
      <c r="CH1248" s="1848"/>
      <c r="CJ1248" s="1848"/>
      <c r="CK1248" s="1848"/>
      <c r="CL1248" s="1848"/>
      <c r="CM1248" s="1848"/>
      <c r="CN1248" s="1848"/>
      <c r="CO1248" s="1848"/>
      <c r="CP1248" s="1848"/>
      <c r="CQ1248" s="1848"/>
    </row>
    <row r="1249" spans="5:95">
      <c r="E1249" s="1"/>
      <c r="F1249" s="1848"/>
      <c r="G1249" s="1848"/>
      <c r="H1249" s="1848"/>
      <c r="I1249" s="1848"/>
      <c r="J1249" s="1848"/>
      <c r="K1249" s="1848"/>
      <c r="L1249" s="1848"/>
      <c r="M1249" s="1848"/>
      <c r="N1249" s="1848"/>
      <c r="O1249" s="1848"/>
      <c r="P1249" s="1848"/>
      <c r="Q1249" s="1848"/>
      <c r="R1249" s="1848"/>
      <c r="S1249" s="1848"/>
      <c r="T1249" s="1848"/>
      <c r="U1249" s="1848"/>
      <c r="V1249" s="1848"/>
      <c r="W1249" s="1848"/>
      <c r="X1249" s="1848"/>
      <c r="Y1249" s="1848"/>
      <c r="Z1249" s="1848"/>
      <c r="AA1249" s="1848"/>
      <c r="AB1249" s="1848"/>
      <c r="AC1249" s="1848"/>
      <c r="AD1249" s="1848"/>
      <c r="AE1249" s="1848"/>
      <c r="AF1249" s="1848"/>
      <c r="AG1249" s="1848"/>
      <c r="AH1249" s="1848"/>
      <c r="AI1249" s="1848"/>
      <c r="AJ1249" s="1848"/>
      <c r="AK1249" s="1848"/>
      <c r="AL1249" s="1848"/>
      <c r="AM1249" s="1848"/>
      <c r="AN1249" s="1848"/>
      <c r="AO1249" s="1848"/>
      <c r="AP1249" s="1848"/>
      <c r="AQ1249" s="1848"/>
      <c r="AR1249" s="1848"/>
      <c r="AS1249" s="1848"/>
      <c r="AT1249" s="1848"/>
      <c r="AU1249" s="1848"/>
      <c r="AV1249" s="1848"/>
      <c r="AW1249" s="1848"/>
      <c r="AX1249" s="1848"/>
      <c r="AY1249" s="1848"/>
      <c r="AZ1249" s="1848"/>
      <c r="BA1249" s="1848"/>
      <c r="BB1249" s="1848"/>
      <c r="BC1249" s="1848"/>
      <c r="BD1249" s="1848"/>
      <c r="BE1249" s="1848"/>
      <c r="BF1249" s="1848"/>
      <c r="BG1249" s="1848"/>
      <c r="BH1249" s="1848"/>
      <c r="BI1249" s="1848"/>
      <c r="BJ1249" s="1848"/>
      <c r="BK1249" s="1848"/>
      <c r="BL1249" s="1848"/>
      <c r="BM1249" s="1848"/>
      <c r="BN1249" s="1848"/>
      <c r="BO1249" s="1848"/>
      <c r="BP1249" s="1848"/>
      <c r="BQ1249" s="1848"/>
      <c r="BR1249" s="1848"/>
      <c r="BS1249" s="1848"/>
      <c r="BT1249" s="1848"/>
      <c r="BU1249" s="1848"/>
      <c r="BV1249" s="1848"/>
      <c r="BW1249" s="1848"/>
      <c r="BX1249" s="1848"/>
      <c r="BY1249" s="1848"/>
      <c r="BZ1249" s="1848"/>
      <c r="CA1249" s="1848"/>
      <c r="CB1249" s="1848"/>
      <c r="CC1249" s="1848"/>
      <c r="CD1249" s="1848"/>
      <c r="CE1249" s="1848"/>
      <c r="CF1249" s="1848"/>
      <c r="CG1249" s="1848"/>
      <c r="CH1249" s="1848"/>
      <c r="CJ1249" s="1848"/>
      <c r="CK1249" s="1848"/>
      <c r="CL1249" s="1848"/>
      <c r="CM1249" s="1848"/>
      <c r="CN1249" s="1848"/>
      <c r="CO1249" s="1848"/>
      <c r="CP1249" s="1848"/>
      <c r="CQ1249" s="1848"/>
    </row>
    <row r="1250" spans="5:95">
      <c r="E1250" s="1"/>
      <c r="F1250" s="1848"/>
      <c r="G1250" s="1848"/>
      <c r="H1250" s="1848"/>
      <c r="I1250" s="1848"/>
      <c r="J1250" s="1848"/>
      <c r="K1250" s="1848"/>
      <c r="L1250" s="1848"/>
      <c r="M1250" s="1848"/>
      <c r="N1250" s="1848"/>
      <c r="O1250" s="1848"/>
      <c r="P1250" s="1848"/>
      <c r="Q1250" s="1848"/>
      <c r="R1250" s="1848"/>
      <c r="S1250" s="1848"/>
      <c r="T1250" s="1848"/>
      <c r="U1250" s="1848"/>
      <c r="V1250" s="1848"/>
      <c r="W1250" s="1848"/>
      <c r="X1250" s="1848"/>
      <c r="Y1250" s="1848"/>
      <c r="Z1250" s="1848"/>
      <c r="AA1250" s="1848"/>
      <c r="AB1250" s="1848"/>
      <c r="AC1250" s="1848"/>
      <c r="AD1250" s="1848"/>
      <c r="AE1250" s="1848"/>
      <c r="AF1250" s="1848"/>
      <c r="AG1250" s="1848"/>
      <c r="AH1250" s="1848"/>
      <c r="AI1250" s="1848"/>
      <c r="AJ1250" s="1848"/>
      <c r="AK1250" s="1848"/>
      <c r="AL1250" s="1848"/>
      <c r="AM1250" s="1848"/>
      <c r="AN1250" s="1848"/>
      <c r="AO1250" s="1848"/>
      <c r="AP1250" s="1848"/>
      <c r="AQ1250" s="1848"/>
      <c r="AR1250" s="1848"/>
      <c r="AS1250" s="1848"/>
      <c r="AT1250" s="1848"/>
      <c r="AU1250" s="1848"/>
      <c r="AV1250" s="1848"/>
      <c r="AW1250" s="1848"/>
      <c r="AX1250" s="1848"/>
      <c r="AY1250" s="1848"/>
      <c r="AZ1250" s="1848"/>
      <c r="BA1250" s="1848"/>
      <c r="BB1250" s="1848"/>
      <c r="BC1250" s="1848"/>
      <c r="BD1250" s="1848"/>
      <c r="BE1250" s="1848"/>
      <c r="BF1250" s="1848"/>
      <c r="BG1250" s="1848"/>
      <c r="BH1250" s="1848"/>
      <c r="BI1250" s="1848"/>
      <c r="BJ1250" s="1848"/>
      <c r="BK1250" s="1848"/>
      <c r="BL1250" s="1848"/>
      <c r="BM1250" s="1848"/>
      <c r="BN1250" s="1848"/>
      <c r="BO1250" s="1848"/>
      <c r="BP1250" s="1848"/>
      <c r="BQ1250" s="1848"/>
      <c r="BR1250" s="1848"/>
      <c r="BS1250" s="1848"/>
      <c r="BT1250" s="1848"/>
      <c r="BU1250" s="1848"/>
      <c r="BV1250" s="1848"/>
      <c r="BW1250" s="1848"/>
      <c r="BX1250" s="1848"/>
      <c r="BY1250" s="1848"/>
      <c r="BZ1250" s="1848"/>
      <c r="CA1250" s="1848"/>
      <c r="CB1250" s="1848"/>
      <c r="CC1250" s="1848"/>
      <c r="CD1250" s="1848"/>
      <c r="CE1250" s="1848"/>
      <c r="CF1250" s="1848"/>
      <c r="CG1250" s="1848"/>
      <c r="CH1250" s="1848"/>
      <c r="CJ1250" s="1848"/>
      <c r="CK1250" s="1848"/>
      <c r="CL1250" s="1848"/>
      <c r="CM1250" s="1848"/>
      <c r="CN1250" s="1848"/>
      <c r="CO1250" s="1848"/>
      <c r="CP1250" s="1848"/>
      <c r="CQ1250" s="1848"/>
    </row>
    <row r="1251" spans="5:95">
      <c r="E1251" s="1"/>
      <c r="F1251" s="1848"/>
      <c r="G1251" s="1848"/>
      <c r="H1251" s="1848"/>
      <c r="I1251" s="1848"/>
      <c r="J1251" s="1848"/>
      <c r="K1251" s="1848"/>
      <c r="L1251" s="1848"/>
      <c r="M1251" s="1848"/>
      <c r="N1251" s="1848"/>
      <c r="O1251" s="1848"/>
      <c r="P1251" s="1848"/>
      <c r="Q1251" s="1848"/>
      <c r="R1251" s="1848"/>
      <c r="S1251" s="1848"/>
      <c r="T1251" s="1848"/>
      <c r="U1251" s="1848"/>
      <c r="V1251" s="1848"/>
      <c r="W1251" s="1848"/>
      <c r="X1251" s="1848"/>
      <c r="Y1251" s="1848"/>
      <c r="Z1251" s="1848"/>
      <c r="AA1251" s="1848"/>
      <c r="AB1251" s="1848"/>
      <c r="AC1251" s="1848"/>
      <c r="AD1251" s="1848"/>
      <c r="AE1251" s="1848"/>
      <c r="AF1251" s="1848"/>
      <c r="AG1251" s="1848"/>
      <c r="AH1251" s="1848"/>
      <c r="AI1251" s="1848"/>
      <c r="AJ1251" s="1848"/>
      <c r="AK1251" s="1848"/>
      <c r="AL1251" s="1848"/>
      <c r="AM1251" s="1848"/>
      <c r="AN1251" s="1848"/>
      <c r="AO1251" s="1848"/>
      <c r="AP1251" s="1848"/>
      <c r="AQ1251" s="1848"/>
      <c r="AR1251" s="1848"/>
      <c r="AS1251" s="1848"/>
      <c r="AT1251" s="1848"/>
      <c r="AU1251" s="1848"/>
      <c r="AV1251" s="1848"/>
      <c r="AW1251" s="1848"/>
      <c r="AX1251" s="1848"/>
      <c r="AY1251" s="1848"/>
      <c r="AZ1251" s="1848"/>
      <c r="BA1251" s="1848"/>
      <c r="BB1251" s="1848"/>
      <c r="BC1251" s="1848"/>
      <c r="BD1251" s="1848"/>
      <c r="BE1251" s="1848"/>
      <c r="BF1251" s="1848"/>
      <c r="BG1251" s="1848"/>
      <c r="BH1251" s="1848"/>
      <c r="BI1251" s="1848"/>
      <c r="BJ1251" s="1848"/>
      <c r="BK1251" s="1848"/>
      <c r="BL1251" s="1848"/>
      <c r="BM1251" s="1848"/>
      <c r="BN1251" s="1848"/>
      <c r="BO1251" s="1848"/>
      <c r="BP1251" s="1848"/>
      <c r="BQ1251" s="1848"/>
      <c r="BR1251" s="1848"/>
      <c r="BS1251" s="1848"/>
      <c r="BT1251" s="1848"/>
      <c r="BU1251" s="1848"/>
      <c r="BV1251" s="1848"/>
      <c r="BW1251" s="1848"/>
      <c r="BX1251" s="1848"/>
      <c r="BY1251" s="1848"/>
      <c r="BZ1251" s="1848"/>
      <c r="CA1251" s="1848"/>
      <c r="CB1251" s="1848"/>
      <c r="CC1251" s="1848"/>
      <c r="CD1251" s="1848"/>
      <c r="CE1251" s="1848"/>
      <c r="CF1251" s="1848"/>
      <c r="CG1251" s="1848"/>
      <c r="CH1251" s="1848"/>
      <c r="CJ1251" s="1848"/>
      <c r="CK1251" s="1848"/>
      <c r="CL1251" s="1848"/>
      <c r="CM1251" s="1848"/>
      <c r="CN1251" s="1848"/>
      <c r="CO1251" s="1848"/>
      <c r="CP1251" s="1848"/>
      <c r="CQ1251" s="1848"/>
    </row>
    <row r="1252" spans="5:95">
      <c r="E1252" s="1"/>
      <c r="F1252" s="1848"/>
      <c r="G1252" s="1848"/>
      <c r="H1252" s="1848"/>
      <c r="I1252" s="1848"/>
      <c r="J1252" s="1848"/>
      <c r="K1252" s="1848"/>
      <c r="L1252" s="1848"/>
      <c r="M1252" s="1848"/>
      <c r="N1252" s="1848"/>
      <c r="O1252" s="1848"/>
      <c r="P1252" s="1848"/>
      <c r="Q1252" s="1848"/>
      <c r="R1252" s="1848"/>
      <c r="S1252" s="1848"/>
      <c r="T1252" s="1848"/>
      <c r="U1252" s="1848"/>
      <c r="V1252" s="1848"/>
      <c r="W1252" s="1848"/>
      <c r="X1252" s="1848"/>
      <c r="Y1252" s="1848"/>
      <c r="Z1252" s="1848"/>
      <c r="AA1252" s="1848"/>
      <c r="AB1252" s="1848"/>
      <c r="AC1252" s="1848"/>
      <c r="AD1252" s="1848"/>
      <c r="AE1252" s="1848"/>
      <c r="AF1252" s="1848"/>
      <c r="AG1252" s="1848"/>
      <c r="AH1252" s="1848"/>
      <c r="AI1252" s="1848"/>
      <c r="AJ1252" s="1848"/>
      <c r="AK1252" s="1848"/>
      <c r="AL1252" s="1848"/>
      <c r="AM1252" s="1848"/>
      <c r="AN1252" s="1848"/>
      <c r="AO1252" s="1848"/>
      <c r="AP1252" s="1848"/>
      <c r="AQ1252" s="1848"/>
      <c r="AR1252" s="1848"/>
      <c r="AS1252" s="1848"/>
      <c r="AT1252" s="1848"/>
      <c r="AU1252" s="1848"/>
      <c r="AV1252" s="1848"/>
      <c r="AW1252" s="1848"/>
      <c r="AX1252" s="1848"/>
      <c r="AY1252" s="1848"/>
      <c r="AZ1252" s="1848"/>
      <c r="BA1252" s="1848"/>
      <c r="BB1252" s="1848"/>
      <c r="BC1252" s="1848"/>
      <c r="BD1252" s="1848"/>
      <c r="BE1252" s="1848"/>
      <c r="BF1252" s="1848"/>
      <c r="BG1252" s="1848"/>
      <c r="BH1252" s="1848"/>
      <c r="BI1252" s="1848"/>
      <c r="BJ1252" s="1848"/>
      <c r="BK1252" s="1848"/>
      <c r="BL1252" s="1848"/>
      <c r="BM1252" s="1848"/>
      <c r="BN1252" s="1848"/>
      <c r="BO1252" s="1848"/>
      <c r="BP1252" s="1848"/>
      <c r="BQ1252" s="1848"/>
      <c r="BR1252" s="1848"/>
      <c r="BS1252" s="1848"/>
      <c r="BT1252" s="1848"/>
      <c r="BU1252" s="1848"/>
      <c r="BV1252" s="1848"/>
      <c r="BW1252" s="1848"/>
      <c r="BX1252" s="1848"/>
      <c r="BY1252" s="1848"/>
      <c r="BZ1252" s="1848"/>
      <c r="CA1252" s="1848"/>
      <c r="CB1252" s="1848"/>
      <c r="CC1252" s="1848"/>
      <c r="CD1252" s="1848"/>
      <c r="CE1252" s="1848"/>
      <c r="CF1252" s="1848"/>
      <c r="CG1252" s="1848"/>
      <c r="CH1252" s="1848"/>
      <c r="CJ1252" s="1848"/>
      <c r="CK1252" s="1848"/>
      <c r="CL1252" s="1848"/>
      <c r="CM1252" s="1848"/>
      <c r="CN1252" s="1848"/>
      <c r="CO1252" s="1848"/>
      <c r="CP1252" s="1848"/>
      <c r="CQ1252" s="1848"/>
    </row>
    <row r="1253" spans="5:95">
      <c r="E1253" s="1"/>
      <c r="F1253" s="1848"/>
      <c r="G1253" s="1848"/>
      <c r="H1253" s="1848"/>
      <c r="I1253" s="1848"/>
      <c r="J1253" s="1848"/>
      <c r="K1253" s="1848"/>
      <c r="L1253" s="1848"/>
      <c r="M1253" s="1848"/>
      <c r="N1253" s="1848"/>
      <c r="O1253" s="1848"/>
      <c r="P1253" s="1848"/>
      <c r="Q1253" s="1848"/>
      <c r="R1253" s="1848"/>
      <c r="S1253" s="1848"/>
      <c r="T1253" s="1848"/>
      <c r="U1253" s="1848"/>
      <c r="V1253" s="1848"/>
      <c r="W1253" s="1848"/>
      <c r="X1253" s="1848"/>
      <c r="Y1253" s="1848"/>
      <c r="Z1253" s="1848"/>
      <c r="AA1253" s="1848"/>
      <c r="AB1253" s="1848"/>
      <c r="AC1253" s="1848"/>
      <c r="AD1253" s="1848"/>
      <c r="AE1253" s="1848"/>
      <c r="AF1253" s="1848"/>
      <c r="AG1253" s="1848"/>
      <c r="AH1253" s="1848"/>
      <c r="AI1253" s="1848"/>
      <c r="AJ1253" s="1848"/>
      <c r="AK1253" s="1848"/>
      <c r="AL1253" s="1848"/>
      <c r="AM1253" s="1848"/>
      <c r="AN1253" s="1848"/>
      <c r="AO1253" s="1848"/>
      <c r="AP1253" s="1848"/>
      <c r="AQ1253" s="1848"/>
      <c r="AR1253" s="1848"/>
      <c r="AS1253" s="1848"/>
      <c r="AT1253" s="1848"/>
      <c r="AU1253" s="1848"/>
      <c r="AV1253" s="1848"/>
      <c r="AW1253" s="1848"/>
      <c r="AX1253" s="1848"/>
      <c r="AY1253" s="1848"/>
      <c r="AZ1253" s="1848"/>
      <c r="BA1253" s="1848"/>
      <c r="BB1253" s="1848"/>
      <c r="BC1253" s="1848"/>
      <c r="BD1253" s="1848"/>
      <c r="BE1253" s="1848"/>
      <c r="BF1253" s="1848"/>
      <c r="BG1253" s="1848"/>
      <c r="BH1253" s="1848"/>
      <c r="BI1253" s="1848"/>
      <c r="BJ1253" s="1848"/>
      <c r="BK1253" s="1848"/>
      <c r="BL1253" s="1848"/>
      <c r="BM1253" s="1848"/>
      <c r="BN1253" s="1848"/>
      <c r="BO1253" s="1848"/>
      <c r="BP1253" s="1848"/>
      <c r="BQ1253" s="1848"/>
      <c r="BR1253" s="1848"/>
      <c r="BS1253" s="1848"/>
      <c r="BT1253" s="1848"/>
      <c r="BU1253" s="1848"/>
      <c r="BV1253" s="1848"/>
      <c r="BW1253" s="1848"/>
      <c r="BX1253" s="1848"/>
      <c r="BY1253" s="1848"/>
      <c r="BZ1253" s="1848"/>
      <c r="CA1253" s="1848"/>
      <c r="CB1253" s="1848"/>
      <c r="CC1253" s="1848"/>
      <c r="CD1253" s="1848"/>
      <c r="CE1253" s="1848"/>
      <c r="CF1253" s="1848"/>
      <c r="CG1253" s="1848"/>
      <c r="CH1253" s="1848"/>
      <c r="CJ1253" s="1848"/>
      <c r="CK1253" s="1848"/>
      <c r="CL1253" s="1848"/>
      <c r="CM1253" s="1848"/>
      <c r="CN1253" s="1848"/>
      <c r="CO1253" s="1848"/>
      <c r="CP1253" s="1848"/>
      <c r="CQ1253" s="1848"/>
    </row>
    <row r="1254" spans="5:95">
      <c r="E1254" s="1"/>
      <c r="F1254" s="1848"/>
      <c r="G1254" s="1848"/>
      <c r="H1254" s="1848"/>
      <c r="I1254" s="1848"/>
      <c r="J1254" s="1848"/>
      <c r="K1254" s="1848"/>
      <c r="L1254" s="1848"/>
      <c r="M1254" s="1848"/>
      <c r="N1254" s="1848"/>
      <c r="O1254" s="1848"/>
      <c r="P1254" s="1848"/>
      <c r="Q1254" s="1848"/>
      <c r="R1254" s="1848"/>
      <c r="S1254" s="1848"/>
      <c r="T1254" s="1848"/>
      <c r="U1254" s="1848"/>
      <c r="V1254" s="1848"/>
      <c r="W1254" s="1848"/>
      <c r="X1254" s="1848"/>
      <c r="Y1254" s="1848"/>
      <c r="Z1254" s="1848"/>
      <c r="AA1254" s="1848"/>
      <c r="AB1254" s="1848"/>
      <c r="AC1254" s="1848"/>
      <c r="AD1254" s="1848"/>
      <c r="AE1254" s="1848"/>
      <c r="AF1254" s="1848"/>
      <c r="AG1254" s="1848"/>
      <c r="AH1254" s="1848"/>
      <c r="AI1254" s="1848"/>
      <c r="AJ1254" s="1848"/>
      <c r="AK1254" s="1848"/>
      <c r="AL1254" s="1848"/>
      <c r="AM1254" s="1848"/>
      <c r="AN1254" s="1848"/>
      <c r="AO1254" s="1848"/>
      <c r="AP1254" s="1848"/>
      <c r="AQ1254" s="1848"/>
      <c r="AR1254" s="1848"/>
      <c r="AS1254" s="1848"/>
      <c r="AT1254" s="1848"/>
      <c r="AU1254" s="1848"/>
      <c r="AV1254" s="1848"/>
      <c r="AW1254" s="1848"/>
      <c r="AX1254" s="1848"/>
      <c r="AY1254" s="1848"/>
      <c r="AZ1254" s="1848"/>
      <c r="BA1254" s="1848"/>
      <c r="BB1254" s="1848"/>
      <c r="BC1254" s="1848"/>
      <c r="BD1254" s="1848"/>
      <c r="BE1254" s="1848"/>
      <c r="BF1254" s="1848"/>
      <c r="BG1254" s="1848"/>
      <c r="BH1254" s="1848"/>
      <c r="BI1254" s="1848"/>
      <c r="BJ1254" s="1848"/>
      <c r="BK1254" s="1848"/>
      <c r="BL1254" s="1848"/>
      <c r="BM1254" s="1848"/>
      <c r="BN1254" s="1848"/>
      <c r="BO1254" s="1848"/>
      <c r="BP1254" s="1848"/>
      <c r="BQ1254" s="1848"/>
      <c r="BR1254" s="1848"/>
      <c r="BS1254" s="1848"/>
      <c r="BT1254" s="1848"/>
      <c r="BU1254" s="1848"/>
      <c r="BV1254" s="1848"/>
      <c r="BW1254" s="1848"/>
      <c r="BX1254" s="1848"/>
      <c r="BY1254" s="1848"/>
      <c r="BZ1254" s="1848"/>
      <c r="CA1254" s="1848"/>
      <c r="CB1254" s="1848"/>
      <c r="CC1254" s="1848"/>
      <c r="CD1254" s="1848"/>
      <c r="CE1254" s="1848"/>
      <c r="CF1254" s="1848"/>
      <c r="CG1254" s="1848"/>
      <c r="CH1254" s="1848"/>
      <c r="CJ1254" s="1848"/>
      <c r="CK1254" s="1848"/>
      <c r="CL1254" s="1848"/>
      <c r="CM1254" s="1848"/>
      <c r="CN1254" s="1848"/>
      <c r="CO1254" s="1848"/>
      <c r="CP1254" s="1848"/>
      <c r="CQ1254" s="1848"/>
    </row>
    <row r="1255" spans="5:95">
      <c r="E1255" s="1"/>
      <c r="F1255" s="1848"/>
      <c r="G1255" s="1848"/>
      <c r="H1255" s="1848"/>
      <c r="I1255" s="1848"/>
      <c r="J1255" s="1848"/>
      <c r="K1255" s="1848"/>
      <c r="L1255" s="1848"/>
      <c r="M1255" s="1848"/>
      <c r="N1255" s="1848"/>
      <c r="O1255" s="1848"/>
      <c r="P1255" s="1848"/>
      <c r="Q1255" s="1848"/>
      <c r="R1255" s="1848"/>
      <c r="S1255" s="1848"/>
      <c r="T1255" s="1848"/>
      <c r="U1255" s="1848"/>
      <c r="V1255" s="1848"/>
      <c r="W1255" s="1848"/>
      <c r="X1255" s="1848"/>
      <c r="Y1255" s="1848"/>
      <c r="Z1255" s="1848"/>
      <c r="AA1255" s="1848"/>
      <c r="AB1255" s="1848"/>
      <c r="AC1255" s="1848"/>
      <c r="AD1255" s="1848"/>
      <c r="AE1255" s="1848"/>
      <c r="AF1255" s="1848"/>
      <c r="AG1255" s="1848"/>
      <c r="AH1255" s="1848"/>
      <c r="AI1255" s="1848"/>
      <c r="AJ1255" s="1848"/>
      <c r="AK1255" s="1848"/>
      <c r="AL1255" s="1848"/>
      <c r="AM1255" s="1848"/>
      <c r="AN1255" s="1848"/>
      <c r="AO1255" s="1848"/>
      <c r="AP1255" s="1848"/>
      <c r="AQ1255" s="1848"/>
      <c r="AR1255" s="1848"/>
      <c r="AS1255" s="1848"/>
      <c r="AT1255" s="1848"/>
      <c r="AU1255" s="1848"/>
      <c r="AV1255" s="1848"/>
      <c r="AW1255" s="1848"/>
      <c r="AX1255" s="1848"/>
      <c r="AY1255" s="1848"/>
      <c r="AZ1255" s="1848"/>
      <c r="BA1255" s="1848"/>
      <c r="BB1255" s="1848"/>
      <c r="BC1255" s="1848"/>
      <c r="BD1255" s="1848"/>
      <c r="BE1255" s="1848"/>
      <c r="BF1255" s="1848"/>
      <c r="BG1255" s="1848"/>
      <c r="BH1255" s="1848"/>
      <c r="BI1255" s="1848"/>
      <c r="BJ1255" s="1848"/>
      <c r="BK1255" s="1848"/>
      <c r="BL1255" s="1848"/>
      <c r="BM1255" s="1848"/>
      <c r="BN1255" s="1848"/>
      <c r="BO1255" s="1848"/>
      <c r="BP1255" s="1848"/>
      <c r="BQ1255" s="1848"/>
      <c r="BR1255" s="1848"/>
      <c r="BS1255" s="1848"/>
      <c r="BT1255" s="1848"/>
      <c r="BU1255" s="1848"/>
      <c r="BV1255" s="1848"/>
      <c r="BW1255" s="1848"/>
      <c r="BX1255" s="1848"/>
      <c r="BY1255" s="1848"/>
      <c r="BZ1255" s="1848"/>
      <c r="CA1255" s="1848"/>
      <c r="CB1255" s="1848"/>
      <c r="CC1255" s="1848"/>
      <c r="CD1255" s="1848"/>
      <c r="CE1255" s="1848"/>
      <c r="CF1255" s="1848"/>
      <c r="CG1255" s="1848"/>
      <c r="CH1255" s="1848"/>
      <c r="CJ1255" s="1848"/>
      <c r="CK1255" s="1848"/>
      <c r="CL1255" s="1848"/>
      <c r="CM1255" s="1848"/>
      <c r="CN1255" s="1848"/>
      <c r="CO1255" s="1848"/>
      <c r="CP1255" s="1848"/>
      <c r="CQ1255" s="1848"/>
    </row>
    <row r="1256" spans="5:95">
      <c r="E1256" s="1"/>
      <c r="F1256" s="1848"/>
      <c r="G1256" s="1848"/>
      <c r="H1256" s="1848"/>
      <c r="I1256" s="1848"/>
      <c r="J1256" s="1848"/>
      <c r="K1256" s="1848"/>
      <c r="L1256" s="1848"/>
      <c r="M1256" s="1848"/>
      <c r="N1256" s="1848"/>
      <c r="O1256" s="1848"/>
      <c r="P1256" s="1848"/>
      <c r="Q1256" s="1848"/>
      <c r="R1256" s="1848"/>
      <c r="S1256" s="1848"/>
      <c r="T1256" s="1848"/>
      <c r="U1256" s="1848"/>
      <c r="V1256" s="1848"/>
      <c r="W1256" s="1848"/>
      <c r="X1256" s="1848"/>
      <c r="Y1256" s="1848"/>
      <c r="Z1256" s="1848"/>
      <c r="AA1256" s="1848"/>
      <c r="AB1256" s="1848"/>
      <c r="AC1256" s="1848"/>
      <c r="AD1256" s="1848"/>
      <c r="AE1256" s="1848"/>
      <c r="AF1256" s="1848"/>
      <c r="AG1256" s="1848"/>
      <c r="AH1256" s="1848"/>
      <c r="AI1256" s="1848"/>
      <c r="AJ1256" s="1848"/>
      <c r="AK1256" s="1848"/>
      <c r="AL1256" s="1848"/>
      <c r="AM1256" s="1848"/>
      <c r="AN1256" s="1848"/>
      <c r="AO1256" s="1848"/>
      <c r="AP1256" s="1848"/>
      <c r="AQ1256" s="1848"/>
      <c r="AR1256" s="1848"/>
      <c r="AS1256" s="1848"/>
      <c r="AT1256" s="1848"/>
      <c r="AU1256" s="1848"/>
      <c r="AV1256" s="1848"/>
      <c r="AW1256" s="1848"/>
      <c r="AX1256" s="1848"/>
      <c r="AY1256" s="1848"/>
      <c r="AZ1256" s="1848"/>
      <c r="BA1256" s="1848"/>
      <c r="BB1256" s="1848"/>
      <c r="BC1256" s="1848"/>
      <c r="BD1256" s="1848"/>
      <c r="BE1256" s="1848"/>
      <c r="BF1256" s="1848"/>
      <c r="BG1256" s="1848"/>
      <c r="BH1256" s="1848"/>
      <c r="BI1256" s="1848"/>
      <c r="BJ1256" s="1848"/>
      <c r="BK1256" s="1848"/>
      <c r="BL1256" s="1848"/>
      <c r="BM1256" s="1848"/>
      <c r="BN1256" s="1848"/>
      <c r="BO1256" s="1848"/>
      <c r="BP1256" s="1848"/>
      <c r="BQ1256" s="1848"/>
      <c r="BR1256" s="1848"/>
      <c r="BS1256" s="1848"/>
      <c r="BT1256" s="1848"/>
      <c r="BU1256" s="1848"/>
      <c r="BV1256" s="1848"/>
      <c r="BW1256" s="1848"/>
      <c r="BX1256" s="1848"/>
      <c r="BY1256" s="1848"/>
      <c r="BZ1256" s="1848"/>
      <c r="CA1256" s="1848"/>
      <c r="CB1256" s="1848"/>
      <c r="CC1256" s="1848"/>
      <c r="CD1256" s="1848"/>
      <c r="CE1256" s="1848"/>
      <c r="CF1256" s="1848"/>
      <c r="CG1256" s="1848"/>
      <c r="CH1256" s="1848"/>
      <c r="CJ1256" s="1848"/>
      <c r="CK1256" s="1848"/>
      <c r="CL1256" s="1848"/>
      <c r="CM1256" s="1848"/>
      <c r="CN1256" s="1848"/>
      <c r="CO1256" s="1848"/>
      <c r="CP1256" s="1848"/>
      <c r="CQ1256" s="1848"/>
    </row>
    <row r="1257" spans="5:95">
      <c r="E1257" s="1"/>
      <c r="F1257" s="1848"/>
      <c r="G1257" s="1848"/>
      <c r="H1257" s="1848"/>
      <c r="I1257" s="1848"/>
      <c r="J1257" s="1848"/>
      <c r="K1257" s="1848"/>
      <c r="L1257" s="1848"/>
      <c r="M1257" s="1848"/>
      <c r="N1257" s="1848"/>
      <c r="O1257" s="1848"/>
      <c r="P1257" s="1848"/>
      <c r="Q1257" s="1848"/>
      <c r="R1257" s="1848"/>
      <c r="S1257" s="1848"/>
      <c r="T1257" s="1848"/>
      <c r="U1257" s="1848"/>
      <c r="V1257" s="1848"/>
      <c r="W1257" s="1848"/>
      <c r="X1257" s="1848"/>
      <c r="Y1257" s="1848"/>
      <c r="Z1257" s="1848"/>
      <c r="AA1257" s="1848"/>
      <c r="AB1257" s="1848"/>
      <c r="AC1257" s="1848"/>
      <c r="AD1257" s="1848"/>
      <c r="AE1257" s="1848"/>
      <c r="AF1257" s="1848"/>
      <c r="AG1257" s="1848"/>
      <c r="AH1257" s="1848"/>
      <c r="AI1257" s="1848"/>
      <c r="AJ1257" s="1848"/>
      <c r="AK1257" s="1848"/>
      <c r="AL1257" s="1848"/>
      <c r="AM1257" s="1848"/>
      <c r="AN1257" s="1848"/>
      <c r="AO1257" s="1848"/>
      <c r="AP1257" s="1848"/>
      <c r="AQ1257" s="1848"/>
      <c r="AR1257" s="1848"/>
      <c r="AS1257" s="1848"/>
      <c r="AT1257" s="1848"/>
      <c r="AU1257" s="1848"/>
      <c r="AV1257" s="1848"/>
      <c r="AW1257" s="1848"/>
      <c r="AX1257" s="1848"/>
      <c r="AY1257" s="1848"/>
      <c r="AZ1257" s="1848"/>
      <c r="BA1257" s="1848"/>
      <c r="BB1257" s="1848"/>
      <c r="BC1257" s="1848"/>
      <c r="BD1257" s="1848"/>
      <c r="BE1257" s="1848"/>
      <c r="BF1257" s="1848"/>
      <c r="BG1257" s="1848"/>
      <c r="BH1257" s="1848"/>
      <c r="BI1257" s="1848"/>
      <c r="BJ1257" s="1848"/>
      <c r="BK1257" s="1848"/>
      <c r="BL1257" s="1848"/>
      <c r="BM1257" s="1848"/>
      <c r="BN1257" s="1848"/>
      <c r="BO1257" s="1848"/>
      <c r="BP1257" s="1848"/>
      <c r="BQ1257" s="1848"/>
      <c r="BR1257" s="1848"/>
      <c r="BS1257" s="1848"/>
      <c r="BT1257" s="1848"/>
      <c r="BU1257" s="1848"/>
      <c r="BV1257" s="1848"/>
      <c r="BW1257" s="1848"/>
      <c r="BX1257" s="1848"/>
      <c r="BY1257" s="1848"/>
      <c r="BZ1257" s="1848"/>
      <c r="CA1257" s="1848"/>
      <c r="CB1257" s="1848"/>
      <c r="CC1257" s="1848"/>
      <c r="CD1257" s="1848"/>
      <c r="CE1257" s="1848"/>
      <c r="CF1257" s="1848"/>
      <c r="CG1257" s="1848"/>
      <c r="CH1257" s="1848"/>
      <c r="CJ1257" s="1848"/>
      <c r="CK1257" s="1848"/>
      <c r="CL1257" s="1848"/>
      <c r="CM1257" s="1848"/>
      <c r="CN1257" s="1848"/>
      <c r="CO1257" s="1848"/>
      <c r="CP1257" s="1848"/>
      <c r="CQ1257" s="1848"/>
    </row>
    <row r="1258" spans="5:95">
      <c r="E1258" s="1"/>
      <c r="F1258" s="1848"/>
      <c r="G1258" s="1848"/>
      <c r="H1258" s="1848"/>
      <c r="I1258" s="1848"/>
      <c r="J1258" s="1848"/>
      <c r="K1258" s="1848"/>
      <c r="L1258" s="1848"/>
      <c r="M1258" s="1848"/>
      <c r="N1258" s="1848"/>
      <c r="O1258" s="1848"/>
      <c r="P1258" s="1848"/>
      <c r="Q1258" s="1848"/>
      <c r="R1258" s="1848"/>
      <c r="S1258" s="1848"/>
      <c r="T1258" s="1848"/>
      <c r="U1258" s="1848"/>
      <c r="V1258" s="1848"/>
      <c r="W1258" s="1848"/>
      <c r="X1258" s="1848"/>
      <c r="Y1258" s="1848"/>
      <c r="Z1258" s="1848"/>
      <c r="AA1258" s="1848"/>
      <c r="AB1258" s="1848"/>
      <c r="AC1258" s="1848"/>
      <c r="AD1258" s="1848"/>
      <c r="AE1258" s="1848"/>
      <c r="AF1258" s="1848"/>
      <c r="AG1258" s="1848"/>
      <c r="AH1258" s="1848"/>
      <c r="AI1258" s="1848"/>
      <c r="AJ1258" s="1848"/>
      <c r="AK1258" s="1848"/>
      <c r="AL1258" s="1848"/>
      <c r="AM1258" s="1848"/>
      <c r="AN1258" s="1848"/>
      <c r="AO1258" s="1848"/>
      <c r="AP1258" s="1848"/>
      <c r="AQ1258" s="1848"/>
      <c r="AR1258" s="1848"/>
      <c r="AS1258" s="1848"/>
      <c r="AT1258" s="1848"/>
      <c r="AU1258" s="1848"/>
      <c r="AV1258" s="1848"/>
      <c r="AW1258" s="1848"/>
      <c r="AX1258" s="1848"/>
      <c r="AY1258" s="1848"/>
      <c r="AZ1258" s="1848"/>
      <c r="BA1258" s="1848"/>
      <c r="BB1258" s="1848"/>
      <c r="BC1258" s="1848"/>
      <c r="BD1258" s="1848"/>
      <c r="BE1258" s="1848"/>
      <c r="BF1258" s="1848"/>
      <c r="BG1258" s="1848"/>
      <c r="BH1258" s="1848"/>
      <c r="BI1258" s="1848"/>
      <c r="BJ1258" s="1848"/>
      <c r="BK1258" s="1848"/>
      <c r="BL1258" s="1848"/>
      <c r="BM1258" s="1848"/>
      <c r="BN1258" s="1848"/>
      <c r="BO1258" s="1848"/>
      <c r="BP1258" s="1848"/>
      <c r="BQ1258" s="1848"/>
      <c r="BR1258" s="1848"/>
      <c r="BS1258" s="1848"/>
      <c r="BT1258" s="1848"/>
      <c r="BU1258" s="1848"/>
      <c r="BV1258" s="1848"/>
      <c r="BW1258" s="1848"/>
      <c r="BX1258" s="1848"/>
      <c r="BY1258" s="1848"/>
      <c r="BZ1258" s="1848"/>
      <c r="CA1258" s="1848"/>
      <c r="CB1258" s="1848"/>
      <c r="CC1258" s="1848"/>
      <c r="CD1258" s="1848"/>
      <c r="CE1258" s="1848"/>
      <c r="CF1258" s="1848"/>
      <c r="CG1258" s="1848"/>
      <c r="CH1258" s="1848"/>
      <c r="CJ1258" s="1848"/>
      <c r="CK1258" s="1848"/>
      <c r="CL1258" s="1848"/>
      <c r="CM1258" s="1848"/>
      <c r="CN1258" s="1848"/>
      <c r="CO1258" s="1848"/>
      <c r="CP1258" s="1848"/>
      <c r="CQ1258" s="1848"/>
    </row>
    <row r="1259" spans="5:95">
      <c r="E1259" s="1"/>
      <c r="F1259" s="1848"/>
      <c r="G1259" s="1848"/>
      <c r="H1259" s="1848"/>
      <c r="I1259" s="1848"/>
      <c r="J1259" s="1848"/>
      <c r="K1259" s="1848"/>
      <c r="L1259" s="1848"/>
      <c r="M1259" s="1848"/>
      <c r="N1259" s="1848"/>
      <c r="O1259" s="1848"/>
      <c r="P1259" s="1848"/>
      <c r="Q1259" s="1848"/>
      <c r="R1259" s="1848"/>
      <c r="S1259" s="1848"/>
      <c r="T1259" s="1848"/>
      <c r="U1259" s="1848"/>
      <c r="V1259" s="1848"/>
      <c r="W1259" s="1848"/>
      <c r="X1259" s="1848"/>
      <c r="Y1259" s="1848"/>
      <c r="Z1259" s="1848"/>
      <c r="AA1259" s="1848"/>
      <c r="AB1259" s="1848"/>
      <c r="AC1259" s="1848"/>
      <c r="AD1259" s="1848"/>
      <c r="AE1259" s="1848"/>
      <c r="AF1259" s="1848"/>
      <c r="AG1259" s="1848"/>
      <c r="AH1259" s="1848"/>
      <c r="AI1259" s="1848"/>
      <c r="AJ1259" s="1848"/>
      <c r="AK1259" s="1848"/>
      <c r="AL1259" s="1848"/>
      <c r="AM1259" s="1848"/>
      <c r="AN1259" s="1848"/>
      <c r="AO1259" s="1848"/>
      <c r="AP1259" s="1848"/>
      <c r="AQ1259" s="1848"/>
      <c r="AR1259" s="1848"/>
      <c r="AS1259" s="1848"/>
      <c r="AT1259" s="1848"/>
      <c r="AU1259" s="1848"/>
      <c r="AV1259" s="1848"/>
      <c r="AW1259" s="1848"/>
      <c r="AX1259" s="1848"/>
      <c r="AY1259" s="1848"/>
      <c r="AZ1259" s="1848"/>
      <c r="BA1259" s="1848"/>
      <c r="BB1259" s="1848"/>
      <c r="BC1259" s="1848"/>
      <c r="BD1259" s="1848"/>
      <c r="BE1259" s="1848"/>
      <c r="BF1259" s="1848"/>
      <c r="BG1259" s="1848"/>
      <c r="BH1259" s="1848"/>
      <c r="BI1259" s="1848"/>
      <c r="BJ1259" s="1848"/>
      <c r="BK1259" s="1848"/>
      <c r="BL1259" s="1848"/>
      <c r="BM1259" s="1848"/>
      <c r="BN1259" s="1848"/>
      <c r="BO1259" s="1848"/>
      <c r="BP1259" s="1848"/>
      <c r="BQ1259" s="1848"/>
      <c r="BR1259" s="1848"/>
      <c r="BS1259" s="1848"/>
      <c r="BT1259" s="1848"/>
      <c r="BU1259" s="1848"/>
      <c r="BV1259" s="1848"/>
      <c r="BW1259" s="1848"/>
      <c r="BX1259" s="1848"/>
      <c r="BY1259" s="1848"/>
      <c r="BZ1259" s="1848"/>
      <c r="CA1259" s="1848"/>
      <c r="CB1259" s="1848"/>
      <c r="CC1259" s="1848"/>
      <c r="CD1259" s="1848"/>
      <c r="CE1259" s="1848"/>
      <c r="CF1259" s="1848"/>
      <c r="CG1259" s="1848"/>
      <c r="CH1259" s="1848"/>
      <c r="CJ1259" s="1848"/>
      <c r="CK1259" s="1848"/>
      <c r="CL1259" s="1848"/>
      <c r="CM1259" s="1848"/>
      <c r="CN1259" s="1848"/>
      <c r="CO1259" s="1848"/>
      <c r="CP1259" s="1848"/>
      <c r="CQ1259" s="1848"/>
    </row>
    <row r="1260" spans="5:95">
      <c r="E1260" s="1"/>
      <c r="F1260" s="1848"/>
      <c r="G1260" s="1848"/>
      <c r="H1260" s="1848"/>
      <c r="I1260" s="1848"/>
      <c r="J1260" s="1848"/>
      <c r="K1260" s="1848"/>
      <c r="L1260" s="1848"/>
      <c r="M1260" s="1848"/>
      <c r="N1260" s="1848"/>
      <c r="O1260" s="1848"/>
      <c r="P1260" s="1848"/>
      <c r="Q1260" s="1848"/>
      <c r="R1260" s="1848"/>
      <c r="S1260" s="1848"/>
      <c r="T1260" s="1848"/>
      <c r="U1260" s="1848"/>
      <c r="V1260" s="1848"/>
      <c r="W1260" s="1848"/>
      <c r="X1260" s="1848"/>
      <c r="Y1260" s="1848"/>
      <c r="Z1260" s="1848"/>
      <c r="AA1260" s="1848"/>
      <c r="AB1260" s="1848"/>
      <c r="AC1260" s="1848"/>
      <c r="AD1260" s="1848"/>
      <c r="AE1260" s="1848"/>
      <c r="AF1260" s="1848"/>
      <c r="AG1260" s="1848"/>
      <c r="AH1260" s="1848"/>
      <c r="AI1260" s="1848"/>
      <c r="AJ1260" s="1848"/>
      <c r="AK1260" s="1848"/>
      <c r="AL1260" s="1848"/>
      <c r="AM1260" s="1848"/>
      <c r="AN1260" s="1848"/>
      <c r="AO1260" s="1848"/>
      <c r="AP1260" s="1848"/>
      <c r="AQ1260" s="1848"/>
      <c r="AR1260" s="1848"/>
      <c r="AS1260" s="1848"/>
      <c r="AT1260" s="1848"/>
      <c r="AU1260" s="1848"/>
      <c r="AV1260" s="1848"/>
      <c r="AW1260" s="1848"/>
      <c r="AX1260" s="1848"/>
      <c r="AY1260" s="1848"/>
      <c r="AZ1260" s="1848"/>
      <c r="BA1260" s="1848"/>
      <c r="BB1260" s="1848"/>
      <c r="BC1260" s="1848"/>
      <c r="BD1260" s="1848"/>
      <c r="BE1260" s="1848"/>
      <c r="BF1260" s="1848"/>
      <c r="BG1260" s="1848"/>
      <c r="BH1260" s="1848"/>
      <c r="BI1260" s="1848"/>
      <c r="BJ1260" s="1848"/>
      <c r="BK1260" s="1848"/>
      <c r="BL1260" s="1848"/>
      <c r="BM1260" s="1848"/>
      <c r="BN1260" s="1848"/>
      <c r="BO1260" s="1848"/>
      <c r="BP1260" s="1848"/>
      <c r="BQ1260" s="1848"/>
      <c r="BR1260" s="1848"/>
      <c r="BS1260" s="1848"/>
      <c r="BT1260" s="1848"/>
      <c r="BU1260" s="1848"/>
      <c r="BV1260" s="1848"/>
      <c r="BW1260" s="1848"/>
      <c r="BX1260" s="1848"/>
      <c r="BY1260" s="1848"/>
      <c r="BZ1260" s="1848"/>
      <c r="CA1260" s="1848"/>
      <c r="CB1260" s="1848"/>
      <c r="CC1260" s="1848"/>
      <c r="CD1260" s="1848"/>
      <c r="CE1260" s="1848"/>
      <c r="CF1260" s="1848"/>
      <c r="CG1260" s="1848"/>
      <c r="CH1260" s="1848"/>
      <c r="CJ1260" s="1848"/>
      <c r="CK1260" s="1848"/>
      <c r="CL1260" s="1848"/>
      <c r="CM1260" s="1848"/>
      <c r="CN1260" s="1848"/>
      <c r="CO1260" s="1848"/>
      <c r="CP1260" s="1848"/>
      <c r="CQ1260" s="1848"/>
    </row>
    <row r="1261" spans="5:95">
      <c r="E1261" s="1"/>
      <c r="F1261" s="1848"/>
      <c r="G1261" s="1848"/>
      <c r="H1261" s="1848"/>
      <c r="I1261" s="1848"/>
      <c r="J1261" s="1848"/>
      <c r="K1261" s="1848"/>
      <c r="L1261" s="1848"/>
      <c r="M1261" s="1848"/>
      <c r="N1261" s="1848"/>
      <c r="O1261" s="1848"/>
      <c r="P1261" s="1848"/>
      <c r="Q1261" s="1848"/>
      <c r="R1261" s="1848"/>
      <c r="S1261" s="1848"/>
      <c r="T1261" s="1848"/>
      <c r="U1261" s="1848"/>
      <c r="V1261" s="1848"/>
      <c r="W1261" s="1848"/>
      <c r="X1261" s="1848"/>
      <c r="Y1261" s="1848"/>
      <c r="Z1261" s="1848"/>
      <c r="AA1261" s="1848"/>
      <c r="AB1261" s="1848"/>
      <c r="AC1261" s="1848"/>
      <c r="AD1261" s="1848"/>
      <c r="AE1261" s="1848"/>
      <c r="AF1261" s="1848"/>
      <c r="AG1261" s="1848"/>
      <c r="AH1261" s="1848"/>
      <c r="AI1261" s="1848"/>
      <c r="AJ1261" s="1848"/>
      <c r="AK1261" s="1848"/>
      <c r="AL1261" s="1848"/>
      <c r="AM1261" s="1848"/>
      <c r="AN1261" s="1848"/>
      <c r="AO1261" s="1848"/>
      <c r="AP1261" s="1848"/>
      <c r="AQ1261" s="1848"/>
      <c r="AR1261" s="1848"/>
      <c r="AS1261" s="1848"/>
      <c r="AT1261" s="1848"/>
      <c r="AU1261" s="1848"/>
      <c r="AV1261" s="1848"/>
      <c r="AW1261" s="1848"/>
      <c r="AX1261" s="1848"/>
      <c r="AY1261" s="1848"/>
      <c r="AZ1261" s="1848"/>
      <c r="BA1261" s="1848"/>
      <c r="BB1261" s="1848"/>
      <c r="BC1261" s="1848"/>
      <c r="BD1261" s="1848"/>
      <c r="BE1261" s="1848"/>
      <c r="BF1261" s="1848"/>
      <c r="BG1261" s="1848"/>
      <c r="BH1261" s="1848"/>
      <c r="BI1261" s="1848"/>
      <c r="BJ1261" s="1848"/>
      <c r="BK1261" s="1848"/>
      <c r="BL1261" s="1848"/>
      <c r="BM1261" s="1848"/>
      <c r="BN1261" s="1848"/>
      <c r="BO1261" s="1848"/>
      <c r="BP1261" s="1848"/>
      <c r="BQ1261" s="1848"/>
      <c r="BR1261" s="1848"/>
      <c r="BS1261" s="1848"/>
      <c r="BT1261" s="1848"/>
      <c r="BU1261" s="1848"/>
      <c r="BV1261" s="1848"/>
      <c r="BW1261" s="1848"/>
      <c r="BX1261" s="1848"/>
      <c r="BY1261" s="1848"/>
      <c r="BZ1261" s="1848"/>
      <c r="CA1261" s="1848"/>
      <c r="CB1261" s="1848"/>
      <c r="CC1261" s="1848"/>
      <c r="CD1261" s="1848"/>
      <c r="CE1261" s="1848"/>
      <c r="CF1261" s="1848"/>
      <c r="CG1261" s="1848"/>
      <c r="CH1261" s="1848"/>
      <c r="CJ1261" s="1848"/>
      <c r="CK1261" s="1848"/>
      <c r="CL1261" s="1848"/>
      <c r="CM1261" s="1848"/>
      <c r="CN1261" s="1848"/>
      <c r="CO1261" s="1848"/>
      <c r="CP1261" s="1848"/>
      <c r="CQ1261" s="1848"/>
    </row>
    <row r="1262" spans="5:95">
      <c r="E1262" s="1"/>
      <c r="F1262" s="1848"/>
      <c r="G1262" s="1848"/>
      <c r="H1262" s="1848"/>
      <c r="I1262" s="1848"/>
      <c r="J1262" s="1848"/>
      <c r="K1262" s="1848"/>
      <c r="L1262" s="1848"/>
      <c r="M1262" s="1848"/>
      <c r="N1262" s="1848"/>
      <c r="O1262" s="1848"/>
      <c r="P1262" s="1848"/>
      <c r="Q1262" s="1848"/>
      <c r="R1262" s="1848"/>
      <c r="S1262" s="1848"/>
      <c r="T1262" s="1848"/>
      <c r="U1262" s="1848"/>
      <c r="V1262" s="1848"/>
      <c r="W1262" s="1848"/>
      <c r="X1262" s="1848"/>
      <c r="Y1262" s="1848"/>
      <c r="Z1262" s="1848"/>
      <c r="AA1262" s="1848"/>
      <c r="AB1262" s="1848"/>
      <c r="AC1262" s="1848"/>
      <c r="AD1262" s="1848"/>
      <c r="AE1262" s="1848"/>
      <c r="AF1262" s="1848"/>
      <c r="AG1262" s="1848"/>
      <c r="AH1262" s="1848"/>
      <c r="AI1262" s="1848"/>
      <c r="AJ1262" s="1848"/>
      <c r="AK1262" s="1848"/>
      <c r="AL1262" s="1848"/>
      <c r="AM1262" s="1848"/>
      <c r="AN1262" s="1848"/>
      <c r="AO1262" s="1848"/>
      <c r="AP1262" s="1848"/>
      <c r="AQ1262" s="1848"/>
      <c r="AR1262" s="1848"/>
      <c r="AS1262" s="1848"/>
      <c r="AT1262" s="1848"/>
      <c r="AU1262" s="1848"/>
      <c r="AV1262" s="1848"/>
      <c r="AW1262" s="1848"/>
      <c r="AX1262" s="1848"/>
      <c r="AY1262" s="1848"/>
      <c r="AZ1262" s="1848"/>
      <c r="BA1262" s="1848"/>
      <c r="BB1262" s="1848"/>
      <c r="BC1262" s="1848"/>
      <c r="BD1262" s="1848"/>
      <c r="BE1262" s="1848"/>
      <c r="BF1262" s="1848"/>
      <c r="BG1262" s="1848"/>
      <c r="BH1262" s="1848"/>
      <c r="BI1262" s="1848"/>
      <c r="BJ1262" s="1848"/>
      <c r="BK1262" s="1848"/>
      <c r="BL1262" s="1848"/>
      <c r="BM1262" s="1848"/>
      <c r="BN1262" s="1848"/>
      <c r="BO1262" s="1848"/>
      <c r="BP1262" s="1848"/>
      <c r="BQ1262" s="1848"/>
      <c r="BR1262" s="1848"/>
      <c r="BS1262" s="1848"/>
      <c r="BT1262" s="1848"/>
      <c r="BU1262" s="1848"/>
      <c r="BV1262" s="1848"/>
      <c r="BW1262" s="1848"/>
      <c r="BX1262" s="1848"/>
      <c r="BY1262" s="1848"/>
      <c r="BZ1262" s="1848"/>
      <c r="CA1262" s="1848"/>
      <c r="CB1262" s="1848"/>
      <c r="CC1262" s="1848"/>
      <c r="CD1262" s="1848"/>
      <c r="CE1262" s="1848"/>
      <c r="CF1262" s="1848"/>
      <c r="CG1262" s="1848"/>
      <c r="CH1262" s="1848"/>
      <c r="CJ1262" s="1848"/>
      <c r="CK1262" s="1848"/>
      <c r="CL1262" s="1848"/>
      <c r="CM1262" s="1848"/>
      <c r="CN1262" s="1848"/>
      <c r="CO1262" s="1848"/>
      <c r="CP1262" s="1848"/>
      <c r="CQ1262" s="1848"/>
    </row>
    <row r="1263" spans="5:95">
      <c r="E1263" s="1"/>
      <c r="F1263" s="1848"/>
      <c r="G1263" s="1848"/>
      <c r="H1263" s="1848"/>
      <c r="I1263" s="1848"/>
      <c r="J1263" s="1848"/>
      <c r="K1263" s="1848"/>
      <c r="L1263" s="1848"/>
      <c r="M1263" s="1848"/>
      <c r="N1263" s="1848"/>
      <c r="O1263" s="1848"/>
      <c r="P1263" s="1848"/>
      <c r="Q1263" s="1848"/>
      <c r="R1263" s="1848"/>
      <c r="S1263" s="1848"/>
      <c r="T1263" s="1848"/>
      <c r="U1263" s="1848"/>
      <c r="V1263" s="1848"/>
      <c r="W1263" s="1848"/>
      <c r="X1263" s="1848"/>
      <c r="Y1263" s="1848"/>
      <c r="Z1263" s="1848"/>
      <c r="AA1263" s="1848"/>
      <c r="AB1263" s="1848"/>
      <c r="AC1263" s="1848"/>
      <c r="AD1263" s="1848"/>
      <c r="AE1263" s="1848"/>
      <c r="AF1263" s="1848"/>
      <c r="AG1263" s="1848"/>
      <c r="AH1263" s="1848"/>
      <c r="AI1263" s="1848"/>
      <c r="AJ1263" s="1848"/>
      <c r="AK1263" s="1848"/>
      <c r="AL1263" s="1848"/>
      <c r="AM1263" s="1848"/>
      <c r="AN1263" s="1848"/>
      <c r="AO1263" s="1848"/>
      <c r="AP1263" s="1848"/>
      <c r="AQ1263" s="1848"/>
      <c r="AR1263" s="1848"/>
      <c r="AS1263" s="1848"/>
      <c r="AT1263" s="1848"/>
      <c r="AU1263" s="1848"/>
      <c r="AV1263" s="1848"/>
      <c r="AW1263" s="1848"/>
      <c r="AX1263" s="1848"/>
      <c r="AY1263" s="1848"/>
      <c r="AZ1263" s="1848"/>
      <c r="BA1263" s="1848"/>
      <c r="BB1263" s="1848"/>
      <c r="BC1263" s="1848"/>
      <c r="BD1263" s="1848"/>
      <c r="BE1263" s="1848"/>
      <c r="BF1263" s="1848"/>
      <c r="BG1263" s="1848"/>
      <c r="BH1263" s="1848"/>
      <c r="BI1263" s="1848"/>
      <c r="BJ1263" s="1848"/>
      <c r="BK1263" s="1848"/>
      <c r="BL1263" s="1848"/>
      <c r="BM1263" s="1848"/>
      <c r="BN1263" s="1848"/>
      <c r="BO1263" s="1848"/>
      <c r="BP1263" s="1848"/>
      <c r="BQ1263" s="1848"/>
      <c r="BR1263" s="1848"/>
      <c r="BS1263" s="1848"/>
      <c r="BT1263" s="1848"/>
      <c r="BU1263" s="1848"/>
      <c r="BV1263" s="1848"/>
      <c r="BW1263" s="1848"/>
      <c r="BX1263" s="1848"/>
      <c r="BY1263" s="1848"/>
      <c r="BZ1263" s="1848"/>
      <c r="CA1263" s="1848"/>
      <c r="CB1263" s="1848"/>
      <c r="CC1263" s="1848"/>
      <c r="CD1263" s="1848"/>
      <c r="CE1263" s="1848"/>
      <c r="CF1263" s="1848"/>
      <c r="CG1263" s="1848"/>
      <c r="CH1263" s="1848"/>
      <c r="CJ1263" s="1848"/>
      <c r="CK1263" s="1848"/>
      <c r="CL1263" s="1848"/>
      <c r="CM1263" s="1848"/>
      <c r="CN1263" s="1848"/>
      <c r="CO1263" s="1848"/>
      <c r="CP1263" s="1848"/>
      <c r="CQ1263" s="1848"/>
    </row>
    <row r="1264" spans="5:95">
      <c r="E1264" s="1"/>
      <c r="F1264" s="1848"/>
      <c r="G1264" s="1848"/>
      <c r="H1264" s="1848"/>
      <c r="I1264" s="1848"/>
      <c r="J1264" s="1848"/>
      <c r="K1264" s="1848"/>
      <c r="L1264" s="1848"/>
      <c r="M1264" s="1848"/>
      <c r="N1264" s="1848"/>
      <c r="O1264" s="1848"/>
      <c r="P1264" s="1848"/>
      <c r="Q1264" s="1848"/>
      <c r="R1264" s="1848"/>
      <c r="S1264" s="1848"/>
      <c r="T1264" s="1848"/>
      <c r="U1264" s="1848"/>
      <c r="V1264" s="1848"/>
      <c r="W1264" s="1848"/>
      <c r="X1264" s="1848"/>
      <c r="Y1264" s="1848"/>
      <c r="Z1264" s="1848"/>
      <c r="AA1264" s="1848"/>
      <c r="AB1264" s="1848"/>
      <c r="AC1264" s="1848"/>
      <c r="AD1264" s="1848"/>
      <c r="AE1264" s="1848"/>
      <c r="AF1264" s="1848"/>
      <c r="AG1264" s="1848"/>
      <c r="AH1264" s="1848"/>
      <c r="AI1264" s="1848"/>
      <c r="AJ1264" s="1848"/>
      <c r="AK1264" s="1848"/>
      <c r="AL1264" s="1848"/>
      <c r="AM1264" s="1848"/>
      <c r="AN1264" s="1848"/>
      <c r="AO1264" s="1848"/>
      <c r="AP1264" s="1848"/>
      <c r="AQ1264" s="1848"/>
      <c r="AR1264" s="1848"/>
      <c r="AS1264" s="1848"/>
      <c r="AT1264" s="1848"/>
      <c r="AU1264" s="1848"/>
      <c r="AV1264" s="1848"/>
      <c r="AW1264" s="1848"/>
      <c r="AX1264" s="1848"/>
      <c r="AY1264" s="1848"/>
      <c r="AZ1264" s="1848"/>
      <c r="BA1264" s="1848"/>
      <c r="BB1264" s="1848"/>
      <c r="BC1264" s="1848"/>
      <c r="BD1264" s="1848"/>
      <c r="BE1264" s="1848"/>
      <c r="BF1264" s="1848"/>
      <c r="BG1264" s="1848"/>
      <c r="BH1264" s="1848"/>
      <c r="BI1264" s="1848"/>
      <c r="BJ1264" s="1848"/>
      <c r="BK1264" s="1848"/>
      <c r="BL1264" s="1848"/>
      <c r="BM1264" s="1848"/>
      <c r="BN1264" s="1848"/>
      <c r="BO1264" s="1848"/>
      <c r="BP1264" s="1848"/>
      <c r="BQ1264" s="1848"/>
      <c r="BR1264" s="1848"/>
      <c r="BS1264" s="1848"/>
      <c r="BT1264" s="1848"/>
      <c r="BU1264" s="1848"/>
      <c r="BV1264" s="1848"/>
      <c r="BW1264" s="1848"/>
      <c r="BX1264" s="1848"/>
      <c r="BY1264" s="1848"/>
      <c r="BZ1264" s="1848"/>
      <c r="CA1264" s="1848"/>
      <c r="CB1264" s="1848"/>
      <c r="CC1264" s="1848"/>
      <c r="CD1264" s="1848"/>
      <c r="CE1264" s="1848"/>
      <c r="CF1264" s="1848"/>
      <c r="CG1264" s="1848"/>
      <c r="CH1264" s="1848"/>
      <c r="CJ1264" s="1848"/>
      <c r="CK1264" s="1848"/>
      <c r="CL1264" s="1848"/>
      <c r="CM1264" s="1848"/>
      <c r="CN1264" s="1848"/>
      <c r="CO1264" s="1848"/>
      <c r="CP1264" s="1848"/>
      <c r="CQ1264" s="1848"/>
    </row>
    <row r="1265" spans="5:95">
      <c r="E1265" s="1"/>
      <c r="F1265" s="1848"/>
      <c r="G1265" s="1848"/>
      <c r="H1265" s="1848"/>
      <c r="I1265" s="1848"/>
      <c r="J1265" s="1848"/>
      <c r="K1265" s="1848"/>
      <c r="L1265" s="1848"/>
      <c r="M1265" s="1848"/>
      <c r="N1265" s="1848"/>
      <c r="O1265" s="1848"/>
      <c r="P1265" s="1848"/>
      <c r="Q1265" s="1848"/>
      <c r="R1265" s="1848"/>
      <c r="S1265" s="1848"/>
      <c r="T1265" s="1848"/>
      <c r="U1265" s="1848"/>
      <c r="V1265" s="1848"/>
      <c r="W1265" s="1848"/>
      <c r="X1265" s="1848"/>
      <c r="Y1265" s="1848"/>
      <c r="Z1265" s="1848"/>
      <c r="AA1265" s="1848"/>
      <c r="AB1265" s="1848"/>
      <c r="AC1265" s="1848"/>
      <c r="AD1265" s="1848"/>
      <c r="AE1265" s="1848"/>
      <c r="AF1265" s="1848"/>
      <c r="AG1265" s="1848"/>
      <c r="AH1265" s="1848"/>
      <c r="AI1265" s="1848"/>
      <c r="AJ1265" s="1848"/>
      <c r="AK1265" s="1848"/>
      <c r="AL1265" s="1848"/>
      <c r="AM1265" s="1848"/>
      <c r="AN1265" s="1848"/>
      <c r="AO1265" s="1848"/>
      <c r="AP1265" s="1848"/>
      <c r="AQ1265" s="1848"/>
      <c r="AR1265" s="1848"/>
      <c r="AS1265" s="1848"/>
      <c r="AT1265" s="1848"/>
      <c r="AU1265" s="1848"/>
      <c r="AV1265" s="1848"/>
      <c r="AW1265" s="1848"/>
      <c r="AX1265" s="1848"/>
      <c r="AY1265" s="1848"/>
      <c r="AZ1265" s="1848"/>
      <c r="BA1265" s="1848"/>
      <c r="BB1265" s="1848"/>
      <c r="BC1265" s="1848"/>
      <c r="BD1265" s="1848"/>
      <c r="BE1265" s="1848"/>
      <c r="BF1265" s="1848"/>
      <c r="BG1265" s="1848"/>
      <c r="BH1265" s="1848"/>
      <c r="BI1265" s="1848"/>
      <c r="BJ1265" s="1848"/>
      <c r="BK1265" s="1848"/>
      <c r="BL1265" s="1848"/>
      <c r="BM1265" s="1848"/>
      <c r="BN1265" s="1848"/>
      <c r="BO1265" s="1848"/>
      <c r="BP1265" s="1848"/>
      <c r="BQ1265" s="1848"/>
      <c r="BR1265" s="1848"/>
      <c r="BS1265" s="1848"/>
      <c r="BT1265" s="1848"/>
      <c r="BU1265" s="1848"/>
      <c r="BV1265" s="1848"/>
      <c r="BW1265" s="1848"/>
      <c r="BX1265" s="1848"/>
      <c r="BY1265" s="1848"/>
      <c r="BZ1265" s="1848"/>
      <c r="CA1265" s="1848"/>
      <c r="CB1265" s="1848"/>
      <c r="CC1265" s="1848"/>
      <c r="CD1265" s="1848"/>
      <c r="CE1265" s="1848"/>
      <c r="CF1265" s="1848"/>
      <c r="CG1265" s="1848"/>
      <c r="CH1265" s="1848"/>
      <c r="CJ1265" s="1848"/>
      <c r="CK1265" s="1848"/>
      <c r="CL1265" s="1848"/>
      <c r="CM1265" s="1848"/>
      <c r="CN1265" s="1848"/>
      <c r="CO1265" s="1848"/>
      <c r="CP1265" s="1848"/>
      <c r="CQ1265" s="1848"/>
    </row>
    <row r="1266" spans="5:95">
      <c r="E1266" s="1"/>
      <c r="F1266" s="1848"/>
      <c r="G1266" s="1848"/>
      <c r="H1266" s="1848"/>
      <c r="I1266" s="1848"/>
      <c r="J1266" s="1848"/>
      <c r="K1266" s="1848"/>
      <c r="L1266" s="1848"/>
      <c r="M1266" s="1848"/>
      <c r="N1266" s="1848"/>
      <c r="O1266" s="1848"/>
      <c r="P1266" s="1848"/>
      <c r="Q1266" s="1848"/>
      <c r="R1266" s="1848"/>
      <c r="S1266" s="1848"/>
      <c r="T1266" s="1848"/>
      <c r="U1266" s="1848"/>
      <c r="V1266" s="1848"/>
      <c r="W1266" s="1848"/>
      <c r="X1266" s="1848"/>
      <c r="Y1266" s="1848"/>
      <c r="Z1266" s="1848"/>
      <c r="AA1266" s="1848"/>
      <c r="AB1266" s="1848"/>
      <c r="AC1266" s="1848"/>
      <c r="AD1266" s="1848"/>
      <c r="AE1266" s="1848"/>
      <c r="AF1266" s="1848"/>
      <c r="AG1266" s="1848"/>
      <c r="AH1266" s="1848"/>
      <c r="AI1266" s="1848"/>
      <c r="AJ1266" s="1848"/>
      <c r="AK1266" s="1848"/>
      <c r="AL1266" s="1848"/>
      <c r="AM1266" s="1848"/>
      <c r="AN1266" s="1848"/>
      <c r="AO1266" s="1848"/>
      <c r="AP1266" s="1848"/>
      <c r="AQ1266" s="1848"/>
      <c r="AR1266" s="1848"/>
      <c r="AS1266" s="1848"/>
      <c r="AT1266" s="1848"/>
      <c r="AU1266" s="1848"/>
      <c r="AV1266" s="1848"/>
      <c r="AW1266" s="1848"/>
      <c r="AX1266" s="1848"/>
      <c r="AY1266" s="1848"/>
      <c r="AZ1266" s="1848"/>
      <c r="BA1266" s="1848"/>
      <c r="BB1266" s="1848"/>
      <c r="BC1266" s="1848"/>
      <c r="BD1266" s="1848"/>
      <c r="BE1266" s="1848"/>
      <c r="BF1266" s="1848"/>
      <c r="BG1266" s="1848"/>
      <c r="BH1266" s="1848"/>
      <c r="BI1266" s="1848"/>
      <c r="BJ1266" s="1848"/>
      <c r="BK1266" s="1848"/>
      <c r="BL1266" s="1848"/>
      <c r="BM1266" s="1848"/>
      <c r="BN1266" s="1848"/>
      <c r="BO1266" s="1848"/>
      <c r="BP1266" s="1848"/>
      <c r="BQ1266" s="1848"/>
      <c r="BR1266" s="1848"/>
      <c r="BS1266" s="1848"/>
      <c r="BT1266" s="1848"/>
      <c r="BU1266" s="1848"/>
      <c r="BV1266" s="1848"/>
      <c r="BW1266" s="1848"/>
      <c r="BX1266" s="1848"/>
      <c r="BY1266" s="1848"/>
      <c r="BZ1266" s="1848"/>
      <c r="CA1266" s="1848"/>
      <c r="CB1266" s="1848"/>
      <c r="CC1266" s="1848"/>
      <c r="CD1266" s="1848"/>
      <c r="CE1266" s="1848"/>
      <c r="CF1266" s="1848"/>
      <c r="CG1266" s="1848"/>
      <c r="CH1266" s="1848"/>
      <c r="CJ1266" s="1848"/>
      <c r="CK1266" s="1848"/>
      <c r="CL1266" s="1848"/>
      <c r="CM1266" s="1848"/>
      <c r="CN1266" s="1848"/>
      <c r="CO1266" s="1848"/>
      <c r="CP1266" s="1848"/>
      <c r="CQ1266" s="1848"/>
    </row>
    <row r="1267" spans="5:95">
      <c r="E1267" s="1"/>
      <c r="F1267" s="1848"/>
      <c r="G1267" s="1848"/>
      <c r="H1267" s="1848"/>
      <c r="I1267" s="1848"/>
      <c r="J1267" s="1848"/>
      <c r="K1267" s="1848"/>
      <c r="L1267" s="1848"/>
      <c r="M1267" s="1848"/>
      <c r="N1267" s="1848"/>
      <c r="O1267" s="1848"/>
      <c r="P1267" s="1848"/>
      <c r="Q1267" s="1848"/>
      <c r="R1267" s="1848"/>
      <c r="S1267" s="1848"/>
      <c r="T1267" s="1848"/>
      <c r="U1267" s="1848"/>
      <c r="V1267" s="1848"/>
      <c r="W1267" s="1848"/>
      <c r="X1267" s="1848"/>
      <c r="Y1267" s="1848"/>
      <c r="Z1267" s="1848"/>
      <c r="AA1267" s="1848"/>
      <c r="AB1267" s="1848"/>
      <c r="AC1267" s="1848"/>
      <c r="AD1267" s="1848"/>
      <c r="AE1267" s="1848"/>
      <c r="AF1267" s="1848"/>
      <c r="AG1267" s="1848"/>
      <c r="AH1267" s="1848"/>
      <c r="AI1267" s="1848"/>
      <c r="AJ1267" s="1848"/>
      <c r="AK1267" s="1848"/>
      <c r="AL1267" s="1848"/>
      <c r="AM1267" s="1848"/>
      <c r="AN1267" s="1848"/>
      <c r="AO1267" s="1848"/>
      <c r="AP1267" s="1848"/>
      <c r="AQ1267" s="1848"/>
      <c r="AR1267" s="1848"/>
      <c r="AS1267" s="1848"/>
      <c r="AT1267" s="1848"/>
      <c r="AU1267" s="1848"/>
      <c r="AV1267" s="1848"/>
      <c r="AW1267" s="1848"/>
      <c r="AX1267" s="1848"/>
      <c r="AY1267" s="1848"/>
      <c r="AZ1267" s="1848"/>
      <c r="BA1267" s="1848"/>
      <c r="BB1267" s="1848"/>
      <c r="BC1267" s="1848"/>
      <c r="BD1267" s="1848"/>
      <c r="BE1267" s="1848"/>
      <c r="BF1267" s="1848"/>
      <c r="BG1267" s="1848"/>
      <c r="BH1267" s="1848"/>
      <c r="BI1267" s="1848"/>
      <c r="BJ1267" s="1848"/>
      <c r="BK1267" s="1848"/>
      <c r="BL1267" s="1848"/>
      <c r="BM1267" s="1848"/>
      <c r="BN1267" s="1848"/>
      <c r="BO1267" s="1848"/>
      <c r="BP1267" s="1848"/>
      <c r="BQ1267" s="1848"/>
      <c r="BR1267" s="1848"/>
      <c r="BS1267" s="1848"/>
      <c r="BT1267" s="1848"/>
      <c r="BU1267" s="1848"/>
      <c r="BV1267" s="1848"/>
      <c r="BW1267" s="1848"/>
      <c r="BX1267" s="1848"/>
      <c r="BY1267" s="1848"/>
      <c r="BZ1267" s="1848"/>
      <c r="CA1267" s="1848"/>
      <c r="CB1267" s="1848"/>
      <c r="CC1267" s="1848"/>
      <c r="CD1267" s="1848"/>
      <c r="CE1267" s="1848"/>
      <c r="CF1267" s="1848"/>
      <c r="CG1267" s="1848"/>
      <c r="CH1267" s="1848"/>
      <c r="CJ1267" s="1848"/>
      <c r="CK1267" s="1848"/>
      <c r="CL1267" s="1848"/>
      <c r="CM1267" s="1848"/>
      <c r="CN1267" s="1848"/>
      <c r="CO1267" s="1848"/>
      <c r="CP1267" s="1848"/>
      <c r="CQ1267" s="1848"/>
    </row>
    <row r="1268" spans="5:95">
      <c r="E1268" s="1"/>
      <c r="F1268" s="1848"/>
      <c r="G1268" s="1848"/>
      <c r="H1268" s="1848"/>
      <c r="I1268" s="1848"/>
      <c r="J1268" s="1848"/>
      <c r="K1268" s="1848"/>
      <c r="L1268" s="1848"/>
      <c r="M1268" s="1848"/>
      <c r="N1268" s="1848"/>
      <c r="O1268" s="1848"/>
      <c r="P1268" s="1848"/>
      <c r="Q1268" s="1848"/>
      <c r="R1268" s="1848"/>
      <c r="S1268" s="1848"/>
      <c r="T1268" s="1848"/>
      <c r="U1268" s="1848"/>
      <c r="V1268" s="1848"/>
      <c r="W1268" s="1848"/>
      <c r="X1268" s="1848"/>
      <c r="Y1268" s="1848"/>
      <c r="Z1268" s="1848"/>
      <c r="AA1268" s="1848"/>
      <c r="AB1268" s="1848"/>
      <c r="AC1268" s="1848"/>
      <c r="AD1268" s="1848"/>
      <c r="AE1268" s="1848"/>
      <c r="AF1268" s="1848"/>
      <c r="AG1268" s="1848"/>
      <c r="AH1268" s="1848"/>
      <c r="AI1268" s="1848"/>
      <c r="AJ1268" s="1848"/>
      <c r="AK1268" s="1848"/>
      <c r="AL1268" s="1848"/>
      <c r="AM1268" s="1848"/>
      <c r="AN1268" s="1848"/>
      <c r="AO1268" s="1848"/>
      <c r="AP1268" s="1848"/>
      <c r="AQ1268" s="1848"/>
      <c r="AR1268" s="1848"/>
      <c r="AS1268" s="1848"/>
      <c r="AT1268" s="1848"/>
      <c r="AU1268" s="1848"/>
      <c r="AV1268" s="1848"/>
      <c r="AW1268" s="1848"/>
      <c r="AX1268" s="1848"/>
      <c r="AY1268" s="1848"/>
      <c r="AZ1268" s="1848"/>
      <c r="BA1268" s="1848"/>
      <c r="BB1268" s="1848"/>
      <c r="BC1268" s="1848"/>
      <c r="BD1268" s="1848"/>
      <c r="BE1268" s="1848"/>
      <c r="BF1268" s="1848"/>
      <c r="BG1268" s="1848"/>
      <c r="BH1268" s="1848"/>
      <c r="BI1268" s="1848"/>
      <c r="BJ1268" s="1848"/>
      <c r="BK1268" s="1848"/>
      <c r="BL1268" s="1848"/>
      <c r="BM1268" s="1848"/>
      <c r="BN1268" s="1848"/>
      <c r="BO1268" s="1848"/>
      <c r="BP1268" s="1848"/>
      <c r="BQ1268" s="1848"/>
      <c r="BR1268" s="1848"/>
      <c r="BS1268" s="1848"/>
      <c r="BT1268" s="1848"/>
      <c r="BU1268" s="1848"/>
      <c r="BV1268" s="1848"/>
      <c r="BW1268" s="1848"/>
      <c r="BX1268" s="1848"/>
      <c r="BY1268" s="1848"/>
      <c r="BZ1268" s="1848"/>
      <c r="CA1268" s="1848"/>
      <c r="CB1268" s="1848"/>
      <c r="CC1268" s="1848"/>
      <c r="CD1268" s="1848"/>
      <c r="CE1268" s="1848"/>
      <c r="CF1268" s="1848"/>
      <c r="CG1268" s="1848"/>
      <c r="CH1268" s="1848"/>
      <c r="CJ1268" s="1848"/>
      <c r="CK1268" s="1848"/>
      <c r="CL1268" s="1848"/>
      <c r="CM1268" s="1848"/>
      <c r="CN1268" s="1848"/>
      <c r="CO1268" s="1848"/>
      <c r="CP1268" s="1848"/>
      <c r="CQ1268" s="1848"/>
    </row>
    <row r="1269" spans="5:95">
      <c r="E1269" s="1"/>
      <c r="F1269" s="1848"/>
      <c r="G1269" s="1848"/>
      <c r="H1269" s="1848"/>
      <c r="I1269" s="1848"/>
      <c r="J1269" s="1848"/>
      <c r="K1269" s="1848"/>
      <c r="L1269" s="1848"/>
      <c r="M1269" s="1848"/>
      <c r="N1269" s="1848"/>
      <c r="O1269" s="1848"/>
      <c r="P1269" s="1848"/>
      <c r="Q1269" s="1848"/>
      <c r="R1269" s="1848"/>
      <c r="S1269" s="1848"/>
      <c r="T1269" s="1848"/>
      <c r="U1269" s="1848"/>
      <c r="V1269" s="1848"/>
      <c r="W1269" s="1848"/>
      <c r="X1269" s="1848"/>
      <c r="Y1269" s="1848"/>
      <c r="Z1269" s="1848"/>
      <c r="AA1269" s="1848"/>
      <c r="AB1269" s="1848"/>
      <c r="AC1269" s="1848"/>
      <c r="AD1269" s="1848"/>
      <c r="AE1269" s="1848"/>
      <c r="AF1269" s="1848"/>
      <c r="AG1269" s="1848"/>
      <c r="AH1269" s="1848"/>
      <c r="AI1269" s="1848"/>
      <c r="AJ1269" s="1848"/>
      <c r="AK1269" s="1848"/>
      <c r="AL1269" s="1848"/>
      <c r="AM1269" s="1848"/>
      <c r="AN1269" s="1848"/>
      <c r="AO1269" s="1848"/>
      <c r="AP1269" s="1848"/>
      <c r="AQ1269" s="1848"/>
      <c r="AR1269" s="1848"/>
      <c r="AS1269" s="1848"/>
      <c r="AT1269" s="1848"/>
      <c r="AU1269" s="1848"/>
      <c r="AV1269" s="1848"/>
      <c r="AW1269" s="1848"/>
      <c r="AX1269" s="1848"/>
      <c r="AY1269" s="1848"/>
      <c r="AZ1269" s="1848"/>
      <c r="BA1269" s="1848"/>
      <c r="BB1269" s="1848"/>
      <c r="BC1269" s="1848"/>
      <c r="BD1269" s="1848"/>
      <c r="BE1269" s="1848"/>
      <c r="BF1269" s="1848"/>
      <c r="BG1269" s="1848"/>
      <c r="BH1269" s="1848"/>
      <c r="BI1269" s="1848"/>
      <c r="BJ1269" s="1848"/>
      <c r="BK1269" s="1848"/>
      <c r="BL1269" s="1848"/>
      <c r="BM1269" s="1848"/>
      <c r="BN1269" s="1848"/>
      <c r="BO1269" s="1848"/>
      <c r="BP1269" s="1848"/>
      <c r="BQ1269" s="1848"/>
      <c r="BR1269" s="1848"/>
      <c r="BS1269" s="1848"/>
      <c r="BT1269" s="1848"/>
      <c r="BU1269" s="1848"/>
      <c r="BV1269" s="1848"/>
      <c r="BW1269" s="1848"/>
      <c r="BX1269" s="1848"/>
      <c r="BY1269" s="1848"/>
      <c r="BZ1269" s="1848"/>
      <c r="CA1269" s="1848"/>
      <c r="CB1269" s="1848"/>
      <c r="CC1269" s="1848"/>
      <c r="CD1269" s="1848"/>
      <c r="CE1269" s="1848"/>
      <c r="CF1269" s="1848"/>
      <c r="CG1269" s="1848"/>
      <c r="CH1269" s="1848"/>
      <c r="CJ1269" s="1848"/>
      <c r="CK1269" s="1848"/>
      <c r="CL1269" s="1848"/>
      <c r="CM1269" s="1848"/>
      <c r="CN1269" s="1848"/>
      <c r="CO1269" s="1848"/>
      <c r="CP1269" s="1848"/>
      <c r="CQ1269" s="1848"/>
    </row>
    <row r="1270" spans="5:95">
      <c r="E1270" s="1"/>
      <c r="F1270" s="1848"/>
      <c r="G1270" s="1848"/>
      <c r="H1270" s="1848"/>
      <c r="I1270" s="1848"/>
      <c r="J1270" s="1848"/>
      <c r="K1270" s="1848"/>
      <c r="L1270" s="1848"/>
      <c r="M1270" s="1848"/>
      <c r="N1270" s="1848"/>
      <c r="O1270" s="1848"/>
      <c r="P1270" s="1848"/>
      <c r="Q1270" s="1848"/>
      <c r="R1270" s="1848"/>
      <c r="S1270" s="1848"/>
      <c r="T1270" s="1848"/>
      <c r="U1270" s="1848"/>
      <c r="V1270" s="1848"/>
      <c r="W1270" s="1848"/>
      <c r="X1270" s="1848"/>
      <c r="Y1270" s="1848"/>
      <c r="Z1270" s="1848"/>
      <c r="AA1270" s="1848"/>
      <c r="AB1270" s="1848"/>
      <c r="AC1270" s="1848"/>
      <c r="AD1270" s="1848"/>
      <c r="AE1270" s="1848"/>
      <c r="AF1270" s="1848"/>
      <c r="AG1270" s="1848"/>
      <c r="AH1270" s="1848"/>
      <c r="AI1270" s="1848"/>
      <c r="AJ1270" s="1848"/>
      <c r="AK1270" s="1848"/>
      <c r="AL1270" s="1848"/>
      <c r="AM1270" s="1848"/>
      <c r="AN1270" s="1848"/>
      <c r="AO1270" s="1848"/>
      <c r="AP1270" s="1848"/>
      <c r="AQ1270" s="1848"/>
      <c r="AR1270" s="1848"/>
      <c r="AS1270" s="1848"/>
      <c r="AT1270" s="1848"/>
      <c r="AU1270" s="1848"/>
      <c r="AV1270" s="1848"/>
      <c r="AW1270" s="1848"/>
      <c r="AX1270" s="1848"/>
      <c r="AY1270" s="1848"/>
      <c r="AZ1270" s="1848"/>
      <c r="BA1270" s="1848"/>
      <c r="BB1270" s="1848"/>
      <c r="BC1270" s="1848"/>
      <c r="BD1270" s="1848"/>
      <c r="BE1270" s="1848"/>
      <c r="BF1270" s="1848"/>
      <c r="BG1270" s="1848"/>
      <c r="BH1270" s="1848"/>
      <c r="BI1270" s="1848"/>
      <c r="BJ1270" s="1848"/>
      <c r="BK1270" s="1848"/>
      <c r="BL1270" s="1848"/>
      <c r="BM1270" s="1848"/>
      <c r="BN1270" s="1848"/>
      <c r="BO1270" s="1848"/>
      <c r="BP1270" s="1848"/>
      <c r="BQ1270" s="1848"/>
      <c r="BR1270" s="1848"/>
      <c r="BS1270" s="1848"/>
      <c r="BT1270" s="1848"/>
      <c r="BU1270" s="1848"/>
      <c r="BV1270" s="1848"/>
      <c r="BW1270" s="1848"/>
      <c r="BX1270" s="1848"/>
      <c r="BY1270" s="1848"/>
      <c r="BZ1270" s="1848"/>
      <c r="CA1270" s="1848"/>
      <c r="CB1270" s="1848"/>
      <c r="CC1270" s="1848"/>
      <c r="CD1270" s="1848"/>
      <c r="CE1270" s="1848"/>
      <c r="CF1270" s="1848"/>
      <c r="CG1270" s="1848"/>
      <c r="CH1270" s="1848"/>
      <c r="CJ1270" s="1848"/>
      <c r="CK1270" s="1848"/>
      <c r="CL1270" s="1848"/>
      <c r="CM1270" s="1848"/>
      <c r="CN1270" s="1848"/>
      <c r="CO1270" s="1848"/>
      <c r="CP1270" s="1848"/>
      <c r="CQ1270" s="1848"/>
    </row>
    <row r="1271" spans="5:95">
      <c r="E1271" s="1"/>
      <c r="F1271" s="1848"/>
      <c r="G1271" s="1848"/>
      <c r="H1271" s="1848"/>
      <c r="I1271" s="1848"/>
      <c r="J1271" s="1848"/>
      <c r="K1271" s="1848"/>
      <c r="L1271" s="1848"/>
      <c r="M1271" s="1848"/>
      <c r="N1271" s="1848"/>
      <c r="O1271" s="1848"/>
      <c r="P1271" s="1848"/>
      <c r="Q1271" s="1848"/>
      <c r="R1271" s="1848"/>
      <c r="S1271" s="1848"/>
      <c r="T1271" s="1848"/>
      <c r="U1271" s="1848"/>
      <c r="V1271" s="1848"/>
      <c r="W1271" s="1848"/>
      <c r="X1271" s="1848"/>
      <c r="Y1271" s="1848"/>
      <c r="Z1271" s="1848"/>
      <c r="AA1271" s="1848"/>
      <c r="AB1271" s="1848"/>
      <c r="AC1271" s="1848"/>
      <c r="AD1271" s="1848"/>
      <c r="AE1271" s="1848"/>
      <c r="AF1271" s="1848"/>
      <c r="AG1271" s="1848"/>
      <c r="AH1271" s="1848"/>
      <c r="AI1271" s="1848"/>
      <c r="AJ1271" s="1848"/>
      <c r="AK1271" s="1848"/>
      <c r="AL1271" s="1848"/>
      <c r="AM1271" s="1848"/>
      <c r="AN1271" s="1848"/>
      <c r="AO1271" s="1848"/>
      <c r="AP1271" s="1848"/>
      <c r="AQ1271" s="1848"/>
      <c r="AR1271" s="1848"/>
      <c r="AS1271" s="1848"/>
      <c r="AT1271" s="1848"/>
      <c r="AU1271" s="1848"/>
      <c r="AV1271" s="1848"/>
      <c r="AW1271" s="1848"/>
      <c r="AX1271" s="1848"/>
      <c r="AY1271" s="1848"/>
      <c r="AZ1271" s="1848"/>
      <c r="BA1271" s="1848"/>
      <c r="BB1271" s="1848"/>
      <c r="BC1271" s="1848"/>
      <c r="BD1271" s="1848"/>
      <c r="BE1271" s="1848"/>
      <c r="BF1271" s="1848"/>
      <c r="BG1271" s="1848"/>
      <c r="BH1271" s="1848"/>
      <c r="BI1271" s="1848"/>
      <c r="BJ1271" s="1848"/>
      <c r="BK1271" s="1848"/>
      <c r="BL1271" s="1848"/>
      <c r="BM1271" s="1848"/>
      <c r="BN1271" s="1848"/>
      <c r="BO1271" s="1848"/>
      <c r="BP1271" s="1848"/>
      <c r="BQ1271" s="1848"/>
      <c r="BR1271" s="1848"/>
      <c r="BS1271" s="1848"/>
      <c r="BT1271" s="1848"/>
      <c r="BU1271" s="1848"/>
      <c r="BV1271" s="1848"/>
      <c r="BW1271" s="1848"/>
      <c r="BX1271" s="1848"/>
      <c r="BY1271" s="1848"/>
      <c r="BZ1271" s="1848"/>
      <c r="CA1271" s="1848"/>
      <c r="CB1271" s="1848"/>
      <c r="CC1271" s="1848"/>
      <c r="CD1271" s="1848"/>
      <c r="CE1271" s="1848"/>
      <c r="CF1271" s="1848"/>
      <c r="CG1271" s="1848"/>
      <c r="CH1271" s="1848"/>
      <c r="CJ1271" s="1848"/>
      <c r="CK1271" s="1848"/>
      <c r="CL1271" s="1848"/>
      <c r="CM1271" s="1848"/>
      <c r="CN1271" s="1848"/>
      <c r="CO1271" s="1848"/>
      <c r="CP1271" s="1848"/>
      <c r="CQ1271" s="1848"/>
    </row>
    <row r="1272" spans="5:95">
      <c r="E1272" s="1"/>
      <c r="F1272" s="1848"/>
      <c r="G1272" s="1848"/>
      <c r="H1272" s="1848"/>
      <c r="I1272" s="1848"/>
      <c r="J1272" s="1848"/>
      <c r="K1272" s="1848"/>
      <c r="L1272" s="1848"/>
      <c r="M1272" s="1848"/>
      <c r="N1272" s="1848"/>
      <c r="O1272" s="1848"/>
      <c r="P1272" s="1848"/>
      <c r="Q1272" s="1848"/>
      <c r="R1272" s="1848"/>
      <c r="S1272" s="1848"/>
      <c r="T1272" s="1848"/>
      <c r="U1272" s="1848"/>
      <c r="V1272" s="1848"/>
      <c r="W1272" s="1848"/>
      <c r="X1272" s="1848"/>
      <c r="Y1272" s="1848"/>
      <c r="Z1272" s="1848"/>
      <c r="AA1272" s="1848"/>
      <c r="AB1272" s="1848"/>
      <c r="AC1272" s="1848"/>
      <c r="AD1272" s="1848"/>
      <c r="AE1272" s="1848"/>
      <c r="AF1272" s="1848"/>
      <c r="AG1272" s="1848"/>
      <c r="AH1272" s="1848"/>
      <c r="AI1272" s="1848"/>
      <c r="AJ1272" s="1848"/>
      <c r="AK1272" s="1848"/>
      <c r="AL1272" s="1848"/>
      <c r="AM1272" s="1848"/>
      <c r="AN1272" s="1848"/>
      <c r="AO1272" s="1848"/>
      <c r="AP1272" s="1848"/>
      <c r="AQ1272" s="1848"/>
      <c r="AR1272" s="1848"/>
      <c r="AS1272" s="1848"/>
      <c r="AT1272" s="1848"/>
      <c r="AU1272" s="1848"/>
      <c r="AV1272" s="1848"/>
      <c r="AW1272" s="1848"/>
      <c r="AX1272" s="1848"/>
      <c r="AY1272" s="1848"/>
      <c r="AZ1272" s="1848"/>
      <c r="BA1272" s="1848"/>
      <c r="BB1272" s="1848"/>
      <c r="BC1272" s="1848"/>
      <c r="BD1272" s="1848"/>
      <c r="BE1272" s="1848"/>
      <c r="BF1272" s="1848"/>
      <c r="BG1272" s="1848"/>
      <c r="BH1272" s="1848"/>
      <c r="BI1272" s="1848"/>
      <c r="BJ1272" s="1848"/>
      <c r="BK1272" s="1848"/>
      <c r="BL1272" s="1848"/>
      <c r="BM1272" s="1848"/>
      <c r="BN1272" s="1848"/>
      <c r="BO1272" s="1848"/>
      <c r="BP1272" s="1848"/>
      <c r="BQ1272" s="1848"/>
      <c r="BR1272" s="1848"/>
      <c r="BS1272" s="1848"/>
      <c r="BT1272" s="1848"/>
      <c r="BU1272" s="1848"/>
      <c r="BV1272" s="1848"/>
      <c r="BW1272" s="1848"/>
      <c r="BX1272" s="1848"/>
      <c r="BY1272" s="1848"/>
      <c r="BZ1272" s="1848"/>
      <c r="CA1272" s="1848"/>
      <c r="CB1272" s="1848"/>
      <c r="CC1272" s="1848"/>
      <c r="CD1272" s="1848"/>
      <c r="CE1272" s="1848"/>
      <c r="CF1272" s="1848"/>
      <c r="CG1272" s="1848"/>
      <c r="CH1272" s="1848"/>
      <c r="CJ1272" s="1848"/>
      <c r="CK1272" s="1848"/>
      <c r="CL1272" s="1848"/>
      <c r="CM1272" s="1848"/>
      <c r="CN1272" s="1848"/>
      <c r="CO1272" s="1848"/>
      <c r="CP1272" s="1848"/>
      <c r="CQ1272" s="1848"/>
    </row>
    <row r="1273" spans="5:95">
      <c r="E1273" s="1"/>
      <c r="F1273" s="1848"/>
      <c r="G1273" s="1848"/>
      <c r="H1273" s="1848"/>
      <c r="I1273" s="1848"/>
      <c r="J1273" s="1848"/>
      <c r="K1273" s="1848"/>
      <c r="L1273" s="1848"/>
      <c r="M1273" s="1848"/>
      <c r="N1273" s="1848"/>
      <c r="O1273" s="1848"/>
      <c r="P1273" s="1848"/>
      <c r="Q1273" s="1848"/>
      <c r="R1273" s="1848"/>
      <c r="S1273" s="1848"/>
      <c r="T1273" s="1848"/>
      <c r="U1273" s="1848"/>
      <c r="V1273" s="1848"/>
      <c r="W1273" s="1848"/>
      <c r="X1273" s="1848"/>
      <c r="Y1273" s="1848"/>
      <c r="Z1273" s="1848"/>
      <c r="AA1273" s="1848"/>
      <c r="AB1273" s="1848"/>
      <c r="AC1273" s="1848"/>
      <c r="AD1273" s="1848"/>
      <c r="AE1273" s="1848"/>
      <c r="AF1273" s="1848"/>
      <c r="AG1273" s="1848"/>
      <c r="AH1273" s="1848"/>
      <c r="AI1273" s="1848"/>
      <c r="AJ1273" s="1848"/>
      <c r="AK1273" s="1848"/>
      <c r="AL1273" s="1848"/>
      <c r="AM1273" s="1848"/>
      <c r="AN1273" s="1848"/>
      <c r="AO1273" s="1848"/>
      <c r="AP1273" s="1848"/>
      <c r="AQ1273" s="1848"/>
      <c r="AR1273" s="1848"/>
      <c r="AS1273" s="1848"/>
      <c r="AT1273" s="1848"/>
      <c r="AU1273" s="1848"/>
      <c r="AV1273" s="1848"/>
      <c r="AW1273" s="1848"/>
      <c r="AX1273" s="1848"/>
      <c r="AY1273" s="1848"/>
      <c r="AZ1273" s="1848"/>
      <c r="BA1273" s="1848"/>
      <c r="BB1273" s="1848"/>
      <c r="BC1273" s="1848"/>
      <c r="BD1273" s="1848"/>
      <c r="BE1273" s="1848"/>
      <c r="BF1273" s="1848"/>
      <c r="BG1273" s="1848"/>
      <c r="BH1273" s="1848"/>
      <c r="BI1273" s="1848"/>
      <c r="BJ1273" s="1848"/>
      <c r="BK1273" s="1848"/>
      <c r="BL1273" s="1848"/>
      <c r="BM1273" s="1848"/>
      <c r="BN1273" s="1848"/>
      <c r="BO1273" s="1848"/>
      <c r="BP1273" s="1848"/>
      <c r="BQ1273" s="1848"/>
      <c r="BR1273" s="1848"/>
      <c r="BS1273" s="1848"/>
      <c r="BT1273" s="1848"/>
      <c r="BU1273" s="1848"/>
      <c r="BV1273" s="1848"/>
      <c r="BW1273" s="1848"/>
      <c r="BX1273" s="1848"/>
      <c r="BY1273" s="1848"/>
      <c r="BZ1273" s="1848"/>
      <c r="CA1273" s="1848"/>
      <c r="CB1273" s="1848"/>
      <c r="CC1273" s="1848"/>
      <c r="CD1273" s="1848"/>
      <c r="CE1273" s="1848"/>
      <c r="CF1273" s="1848"/>
      <c r="CG1273" s="1848"/>
      <c r="CH1273" s="1848"/>
      <c r="CJ1273" s="1848"/>
      <c r="CK1273" s="1848"/>
      <c r="CL1273" s="1848"/>
      <c r="CM1273" s="1848"/>
      <c r="CN1273" s="1848"/>
      <c r="CO1273" s="1848"/>
      <c r="CP1273" s="1848"/>
      <c r="CQ1273" s="1848"/>
    </row>
    <row r="1274" spans="5:95">
      <c r="E1274" s="1"/>
      <c r="F1274" s="1848"/>
      <c r="G1274" s="1848"/>
      <c r="H1274" s="1848"/>
      <c r="I1274" s="1848"/>
      <c r="J1274" s="1848"/>
      <c r="K1274" s="1848"/>
      <c r="L1274" s="1848"/>
      <c r="M1274" s="1848"/>
      <c r="N1274" s="1848"/>
      <c r="O1274" s="1848"/>
      <c r="P1274" s="1848"/>
      <c r="Q1274" s="1848"/>
      <c r="R1274" s="1848"/>
      <c r="S1274" s="1848"/>
      <c r="T1274" s="1848"/>
      <c r="U1274" s="1848"/>
      <c r="V1274" s="1848"/>
      <c r="W1274" s="1848"/>
      <c r="X1274" s="1848"/>
      <c r="Y1274" s="1848"/>
      <c r="Z1274" s="1848"/>
      <c r="AA1274" s="1848"/>
      <c r="AB1274" s="1848"/>
      <c r="AC1274" s="1848"/>
      <c r="AD1274" s="1848"/>
      <c r="AE1274" s="1848"/>
      <c r="AF1274" s="1848"/>
      <c r="AG1274" s="1848"/>
      <c r="AH1274" s="1848"/>
      <c r="AI1274" s="1848"/>
      <c r="AJ1274" s="1848"/>
      <c r="AK1274" s="1848"/>
      <c r="AL1274" s="1848"/>
      <c r="AM1274" s="1848"/>
      <c r="AN1274" s="1848"/>
      <c r="AO1274" s="1848"/>
      <c r="AP1274" s="1848"/>
      <c r="AQ1274" s="1848"/>
      <c r="AR1274" s="1848"/>
      <c r="AS1274" s="1848"/>
      <c r="AT1274" s="1848"/>
      <c r="AU1274" s="1848"/>
      <c r="AV1274" s="1848"/>
      <c r="AW1274" s="1848"/>
      <c r="AX1274" s="1848"/>
      <c r="AY1274" s="1848"/>
      <c r="AZ1274" s="1848"/>
      <c r="BA1274" s="1848"/>
      <c r="BB1274" s="1848"/>
      <c r="BC1274" s="1848"/>
      <c r="BD1274" s="1848"/>
      <c r="BE1274" s="1848"/>
      <c r="BF1274" s="1848"/>
      <c r="BG1274" s="1848"/>
      <c r="BH1274" s="1848"/>
      <c r="BI1274" s="1848"/>
      <c r="BJ1274" s="1848"/>
      <c r="BK1274" s="1848"/>
      <c r="BL1274" s="1848"/>
      <c r="BM1274" s="1848"/>
      <c r="BN1274" s="1848"/>
      <c r="BO1274" s="1848"/>
      <c r="BP1274" s="1848"/>
      <c r="BQ1274" s="1848"/>
      <c r="BR1274" s="1848"/>
      <c r="BS1274" s="1848"/>
      <c r="BT1274" s="1848"/>
      <c r="BU1274" s="1848"/>
      <c r="BV1274" s="1848"/>
      <c r="BW1274" s="1848"/>
      <c r="BX1274" s="1848"/>
      <c r="BY1274" s="1848"/>
      <c r="BZ1274" s="1848"/>
      <c r="CA1274" s="1848"/>
      <c r="CB1274" s="1848"/>
      <c r="CC1274" s="1848"/>
      <c r="CD1274" s="1848"/>
      <c r="CE1274" s="1848"/>
      <c r="CF1274" s="1848"/>
      <c r="CG1274" s="1848"/>
      <c r="CH1274" s="1848"/>
      <c r="CJ1274" s="1848"/>
      <c r="CK1274" s="1848"/>
      <c r="CL1274" s="1848"/>
      <c r="CM1274" s="1848"/>
      <c r="CN1274" s="1848"/>
      <c r="CO1274" s="1848"/>
      <c r="CP1274" s="1848"/>
      <c r="CQ1274" s="1848"/>
    </row>
    <row r="1275" spans="5:95">
      <c r="E1275" s="1"/>
      <c r="F1275" s="1848"/>
      <c r="G1275" s="1848"/>
      <c r="H1275" s="1848"/>
      <c r="I1275" s="1848"/>
      <c r="J1275" s="1848"/>
      <c r="K1275" s="1848"/>
      <c r="L1275" s="1848"/>
      <c r="M1275" s="1848"/>
      <c r="N1275" s="1848"/>
      <c r="O1275" s="1848"/>
      <c r="P1275" s="1848"/>
      <c r="Q1275" s="1848"/>
      <c r="R1275" s="1848"/>
      <c r="S1275" s="1848"/>
      <c r="T1275" s="1848"/>
      <c r="U1275" s="1848"/>
      <c r="V1275" s="1848"/>
      <c r="W1275" s="1848"/>
      <c r="X1275" s="1848"/>
      <c r="Y1275" s="1848"/>
      <c r="Z1275" s="1848"/>
      <c r="AA1275" s="1848"/>
      <c r="AB1275" s="1848"/>
      <c r="AC1275" s="1848"/>
      <c r="AD1275" s="1848"/>
      <c r="AE1275" s="1848"/>
      <c r="AF1275" s="1848"/>
      <c r="AG1275" s="1848"/>
      <c r="AH1275" s="1848"/>
      <c r="AI1275" s="1848"/>
      <c r="AJ1275" s="1848"/>
      <c r="AK1275" s="1848"/>
      <c r="AL1275" s="1848"/>
      <c r="AM1275" s="1848"/>
      <c r="AN1275" s="1848"/>
      <c r="AO1275" s="1848"/>
      <c r="AP1275" s="1848"/>
      <c r="AQ1275" s="1848"/>
      <c r="AR1275" s="1848"/>
      <c r="AS1275" s="1848"/>
      <c r="AT1275" s="1848"/>
      <c r="AU1275" s="1848"/>
      <c r="AV1275" s="1848"/>
      <c r="AW1275" s="1848"/>
      <c r="AX1275" s="1848"/>
      <c r="AY1275" s="1848"/>
      <c r="AZ1275" s="1848"/>
      <c r="BA1275" s="1848"/>
      <c r="BB1275" s="1848"/>
      <c r="BC1275" s="1848"/>
      <c r="BD1275" s="1848"/>
      <c r="BE1275" s="1848"/>
      <c r="BF1275" s="1848"/>
      <c r="BG1275" s="1848"/>
      <c r="BH1275" s="1848"/>
      <c r="BI1275" s="1848"/>
      <c r="BJ1275" s="1848"/>
      <c r="BK1275" s="1848"/>
      <c r="BL1275" s="1848"/>
      <c r="BM1275" s="1848"/>
      <c r="BN1275" s="1848"/>
      <c r="BO1275" s="1848"/>
      <c r="BP1275" s="1848"/>
      <c r="BQ1275" s="1848"/>
      <c r="BR1275" s="1848"/>
      <c r="BS1275" s="1848"/>
      <c r="BT1275" s="1848"/>
      <c r="BU1275" s="1848"/>
      <c r="BV1275" s="1848"/>
      <c r="BW1275" s="1848"/>
      <c r="BX1275" s="1848"/>
      <c r="BY1275" s="1848"/>
      <c r="BZ1275" s="1848"/>
      <c r="CA1275" s="1848"/>
      <c r="CB1275" s="1848"/>
      <c r="CC1275" s="1848"/>
      <c r="CD1275" s="1848"/>
      <c r="CE1275" s="1848"/>
      <c r="CF1275" s="1848"/>
      <c r="CG1275" s="1848"/>
      <c r="CH1275" s="1848"/>
      <c r="CJ1275" s="1848"/>
      <c r="CK1275" s="1848"/>
      <c r="CL1275" s="1848"/>
      <c r="CM1275" s="1848"/>
      <c r="CN1275" s="1848"/>
      <c r="CO1275" s="1848"/>
      <c r="CP1275" s="1848"/>
      <c r="CQ1275" s="1848"/>
    </row>
    <row r="1276" spans="5:95">
      <c r="E1276" s="1"/>
      <c r="F1276" s="1848"/>
      <c r="G1276" s="1848"/>
      <c r="H1276" s="1848"/>
      <c r="I1276" s="1848"/>
      <c r="J1276" s="1848"/>
      <c r="K1276" s="1848"/>
      <c r="L1276" s="1848"/>
      <c r="M1276" s="1848"/>
      <c r="N1276" s="1848"/>
      <c r="O1276" s="1848"/>
      <c r="P1276" s="1848"/>
      <c r="Q1276" s="1848"/>
      <c r="R1276" s="1848"/>
      <c r="S1276" s="1848"/>
      <c r="T1276" s="1848"/>
      <c r="U1276" s="1848"/>
      <c r="V1276" s="1848"/>
      <c r="W1276" s="1848"/>
      <c r="X1276" s="1848"/>
      <c r="Y1276" s="1848"/>
      <c r="Z1276" s="1848"/>
      <c r="AA1276" s="1848"/>
      <c r="AB1276" s="1848"/>
      <c r="AC1276" s="1848"/>
      <c r="AD1276" s="1848"/>
      <c r="AE1276" s="1848"/>
      <c r="AF1276" s="1848"/>
      <c r="AG1276" s="1848"/>
      <c r="AH1276" s="1848"/>
      <c r="AI1276" s="1848"/>
      <c r="AJ1276" s="1848"/>
      <c r="AK1276" s="1848"/>
      <c r="AL1276" s="1848"/>
      <c r="AM1276" s="1848"/>
      <c r="AN1276" s="1848"/>
      <c r="AO1276" s="1848"/>
      <c r="AP1276" s="1848"/>
      <c r="AQ1276" s="1848"/>
      <c r="AR1276" s="1848"/>
      <c r="AS1276" s="1848"/>
      <c r="AT1276" s="1848"/>
      <c r="AU1276" s="1848"/>
      <c r="AV1276" s="1848"/>
      <c r="AW1276" s="1848"/>
      <c r="AX1276" s="1848"/>
      <c r="AY1276" s="1848"/>
      <c r="AZ1276" s="1848"/>
      <c r="BA1276" s="1848"/>
      <c r="BB1276" s="1848"/>
      <c r="BC1276" s="1848"/>
      <c r="BD1276" s="1848"/>
      <c r="BE1276" s="1848"/>
      <c r="BF1276" s="1848"/>
      <c r="BG1276" s="1848"/>
      <c r="BH1276" s="1848"/>
      <c r="BI1276" s="1848"/>
      <c r="BJ1276" s="1848"/>
      <c r="BK1276" s="1848"/>
      <c r="BL1276" s="1848"/>
      <c r="BM1276" s="1848"/>
      <c r="BN1276" s="1848"/>
      <c r="BO1276" s="1848"/>
      <c r="BP1276" s="1848"/>
      <c r="BQ1276" s="1848"/>
      <c r="BR1276" s="1848"/>
      <c r="BS1276" s="1848"/>
      <c r="BT1276" s="1848"/>
      <c r="BU1276" s="1848"/>
      <c r="BV1276" s="1848"/>
      <c r="BW1276" s="1848"/>
      <c r="BX1276" s="1848"/>
      <c r="BY1276" s="1848"/>
      <c r="BZ1276" s="1848"/>
      <c r="CA1276" s="1848"/>
      <c r="CB1276" s="1848"/>
      <c r="CC1276" s="1848"/>
      <c r="CD1276" s="1848"/>
      <c r="CE1276" s="1848"/>
      <c r="CF1276" s="1848"/>
      <c r="CG1276" s="1848"/>
      <c r="CH1276" s="1848"/>
      <c r="CJ1276" s="1848"/>
      <c r="CK1276" s="1848"/>
      <c r="CL1276" s="1848"/>
      <c r="CM1276" s="1848"/>
      <c r="CN1276" s="1848"/>
      <c r="CO1276" s="1848"/>
      <c r="CP1276" s="1848"/>
      <c r="CQ1276" s="1848"/>
    </row>
    <row r="1277" spans="5:95">
      <c r="E1277" s="1"/>
      <c r="F1277" s="1848"/>
      <c r="G1277" s="1848"/>
      <c r="H1277" s="1848"/>
      <c r="I1277" s="1848"/>
      <c r="J1277" s="1848"/>
      <c r="K1277" s="1848"/>
      <c r="L1277" s="1848"/>
      <c r="M1277" s="1848"/>
      <c r="N1277" s="1848"/>
      <c r="O1277" s="1848"/>
      <c r="P1277" s="1848"/>
      <c r="Q1277" s="1848"/>
      <c r="R1277" s="1848"/>
      <c r="S1277" s="1848"/>
      <c r="T1277" s="1848"/>
      <c r="U1277" s="1848"/>
      <c r="V1277" s="1848"/>
      <c r="W1277" s="1848"/>
      <c r="X1277" s="1848"/>
      <c r="Y1277" s="1848"/>
      <c r="Z1277" s="1848"/>
      <c r="AA1277" s="1848"/>
      <c r="AB1277" s="1848"/>
      <c r="AC1277" s="1848"/>
      <c r="AD1277" s="1848"/>
      <c r="AE1277" s="1848"/>
      <c r="AF1277" s="1848"/>
      <c r="AG1277" s="1848"/>
      <c r="AH1277" s="1848"/>
      <c r="AI1277" s="1848"/>
      <c r="AJ1277" s="1848"/>
      <c r="AK1277" s="1848"/>
      <c r="AL1277" s="1848"/>
      <c r="AM1277" s="1848"/>
      <c r="AN1277" s="1848"/>
      <c r="AO1277" s="1848"/>
      <c r="AP1277" s="1848"/>
      <c r="AQ1277" s="1848"/>
      <c r="AR1277" s="1848"/>
      <c r="AS1277" s="1848"/>
      <c r="AT1277" s="1848"/>
      <c r="AU1277" s="1848"/>
      <c r="AV1277" s="1848"/>
      <c r="AW1277" s="1848"/>
      <c r="AX1277" s="1848"/>
      <c r="AY1277" s="1848"/>
      <c r="AZ1277" s="1848"/>
      <c r="BA1277" s="1848"/>
      <c r="BB1277" s="1848"/>
      <c r="BC1277" s="1848"/>
      <c r="BD1277" s="1848"/>
      <c r="BE1277" s="1848"/>
      <c r="BF1277" s="1848"/>
      <c r="BG1277" s="1848"/>
      <c r="BH1277" s="1848"/>
      <c r="BI1277" s="1848"/>
      <c r="BJ1277" s="1848"/>
      <c r="BK1277" s="1848"/>
      <c r="BL1277" s="1848"/>
      <c r="BM1277" s="1848"/>
      <c r="BN1277" s="1848"/>
      <c r="BO1277" s="1848"/>
      <c r="BP1277" s="1848"/>
      <c r="BQ1277" s="1848"/>
      <c r="BR1277" s="1848"/>
      <c r="BS1277" s="1848"/>
      <c r="BT1277" s="1848"/>
      <c r="BU1277" s="1848"/>
      <c r="BV1277" s="1848"/>
      <c r="BW1277" s="1848"/>
      <c r="BX1277" s="1848"/>
      <c r="BY1277" s="1848"/>
      <c r="BZ1277" s="1848"/>
      <c r="CA1277" s="1848"/>
      <c r="CB1277" s="1848"/>
      <c r="CC1277" s="1848"/>
      <c r="CD1277" s="1848"/>
      <c r="CE1277" s="1848"/>
      <c r="CF1277" s="1848"/>
      <c r="CG1277" s="1848"/>
      <c r="CH1277" s="1848"/>
      <c r="CJ1277" s="1848"/>
      <c r="CK1277" s="1848"/>
      <c r="CL1277" s="1848"/>
      <c r="CM1277" s="1848"/>
      <c r="CN1277" s="1848"/>
      <c r="CO1277" s="1848"/>
      <c r="CP1277" s="1848"/>
      <c r="CQ1277" s="1848"/>
    </row>
    <row r="1278" spans="5:95">
      <c r="E1278" s="1"/>
      <c r="F1278" s="1848"/>
      <c r="G1278" s="1848"/>
      <c r="H1278" s="1848"/>
      <c r="I1278" s="1848"/>
      <c r="J1278" s="1848"/>
      <c r="K1278" s="1848"/>
      <c r="L1278" s="1848"/>
      <c r="M1278" s="1848"/>
      <c r="N1278" s="1848"/>
      <c r="O1278" s="1848"/>
      <c r="P1278" s="1848"/>
      <c r="Q1278" s="1848"/>
      <c r="R1278" s="1848"/>
      <c r="S1278" s="1848"/>
      <c r="T1278" s="1848"/>
      <c r="U1278" s="1848"/>
      <c r="V1278" s="1848"/>
      <c r="W1278" s="1848"/>
      <c r="X1278" s="1848"/>
      <c r="Y1278" s="1848"/>
      <c r="Z1278" s="1848"/>
      <c r="AA1278" s="1848"/>
      <c r="AB1278" s="1848"/>
      <c r="AC1278" s="1848"/>
      <c r="AD1278" s="1848"/>
      <c r="AE1278" s="1848"/>
      <c r="AF1278" s="1848"/>
      <c r="AG1278" s="1848"/>
      <c r="AH1278" s="1848"/>
      <c r="AI1278" s="1848"/>
      <c r="AJ1278" s="1848"/>
      <c r="AK1278" s="1848"/>
      <c r="AL1278" s="1848"/>
      <c r="AM1278" s="1848"/>
      <c r="AN1278" s="1848"/>
      <c r="AO1278" s="1848"/>
      <c r="AP1278" s="1848"/>
      <c r="AQ1278" s="1848"/>
      <c r="AR1278" s="1848"/>
      <c r="AS1278" s="1848"/>
      <c r="AT1278" s="1848"/>
      <c r="AU1278" s="1848"/>
      <c r="AV1278" s="1848"/>
      <c r="AW1278" s="1848"/>
      <c r="AX1278" s="1848"/>
      <c r="AY1278" s="1848"/>
      <c r="AZ1278" s="1848"/>
      <c r="BA1278" s="1848"/>
      <c r="BB1278" s="1848"/>
      <c r="BC1278" s="1848"/>
      <c r="BD1278" s="1848"/>
      <c r="BE1278" s="1848"/>
      <c r="BF1278" s="1848"/>
      <c r="BG1278" s="1848"/>
      <c r="BH1278" s="1848"/>
      <c r="BI1278" s="1848"/>
      <c r="BJ1278" s="1848"/>
      <c r="BK1278" s="1848"/>
      <c r="BL1278" s="1848"/>
      <c r="BM1278" s="1848"/>
      <c r="BN1278" s="1848"/>
      <c r="BO1278" s="1848"/>
      <c r="BP1278" s="1848"/>
      <c r="BQ1278" s="1848"/>
      <c r="BR1278" s="1848"/>
      <c r="BS1278" s="1848"/>
      <c r="BT1278" s="1848"/>
      <c r="BU1278" s="1848"/>
      <c r="BV1278" s="1848"/>
      <c r="BW1278" s="1848"/>
      <c r="BX1278" s="1848"/>
      <c r="BY1278" s="1848"/>
      <c r="BZ1278" s="1848"/>
      <c r="CA1278" s="1848"/>
      <c r="CB1278" s="1848"/>
      <c r="CC1278" s="1848"/>
      <c r="CD1278" s="1848"/>
      <c r="CE1278" s="1848"/>
      <c r="CF1278" s="1848"/>
      <c r="CG1278" s="1848"/>
      <c r="CH1278" s="1848"/>
      <c r="CJ1278" s="1848"/>
      <c r="CK1278" s="1848"/>
      <c r="CL1278" s="1848"/>
      <c r="CM1278" s="1848"/>
      <c r="CN1278" s="1848"/>
      <c r="CO1278" s="1848"/>
      <c r="CP1278" s="1848"/>
      <c r="CQ1278" s="1848"/>
    </row>
    <row r="1279" spans="5:95">
      <c r="E1279" s="1"/>
      <c r="F1279" s="1848"/>
      <c r="G1279" s="1848"/>
      <c r="H1279" s="1848"/>
      <c r="I1279" s="1848"/>
      <c r="J1279" s="1848"/>
      <c r="K1279" s="1848"/>
      <c r="L1279" s="1848"/>
      <c r="M1279" s="1848"/>
      <c r="N1279" s="1848"/>
      <c r="O1279" s="1848"/>
      <c r="P1279" s="1848"/>
      <c r="Q1279" s="1848"/>
      <c r="R1279" s="1848"/>
      <c r="S1279" s="1848"/>
      <c r="T1279" s="1848"/>
      <c r="U1279" s="1848"/>
      <c r="V1279" s="1848"/>
      <c r="W1279" s="1848"/>
      <c r="X1279" s="1848"/>
      <c r="Y1279" s="1848"/>
      <c r="Z1279" s="1848"/>
      <c r="AA1279" s="1848"/>
      <c r="AB1279" s="1848"/>
      <c r="AC1279" s="1848"/>
      <c r="AD1279" s="1848"/>
      <c r="AE1279" s="1848"/>
      <c r="AF1279" s="1848"/>
      <c r="AG1279" s="1848"/>
      <c r="AH1279" s="1848"/>
      <c r="AI1279" s="1848"/>
      <c r="AJ1279" s="1848"/>
      <c r="AK1279" s="1848"/>
      <c r="AL1279" s="1848"/>
      <c r="AM1279" s="1848"/>
      <c r="AN1279" s="1848"/>
      <c r="AO1279" s="1848"/>
      <c r="AP1279" s="1848"/>
      <c r="AQ1279" s="1848"/>
      <c r="AR1279" s="1848"/>
      <c r="AS1279" s="1848"/>
      <c r="AT1279" s="1848"/>
      <c r="AU1279" s="1848"/>
      <c r="AV1279" s="1848"/>
      <c r="AW1279" s="1848"/>
      <c r="AX1279" s="1848"/>
      <c r="AY1279" s="1848"/>
      <c r="AZ1279" s="1848"/>
      <c r="BA1279" s="1848"/>
      <c r="BB1279" s="1848"/>
      <c r="BC1279" s="1848"/>
      <c r="BD1279" s="1848"/>
      <c r="BE1279" s="1848"/>
      <c r="BF1279" s="1848"/>
      <c r="BG1279" s="1848"/>
      <c r="BH1279" s="1848"/>
      <c r="BI1279" s="1848"/>
      <c r="BJ1279" s="1848"/>
      <c r="BK1279" s="1848"/>
      <c r="BL1279" s="1848"/>
      <c r="BM1279" s="1848"/>
      <c r="BN1279" s="1848"/>
      <c r="BO1279" s="1848"/>
      <c r="BP1279" s="1848"/>
      <c r="BQ1279" s="1848"/>
      <c r="BR1279" s="1848"/>
      <c r="BS1279" s="1848"/>
      <c r="BT1279" s="1848"/>
      <c r="BU1279" s="1848"/>
      <c r="BV1279" s="1848"/>
      <c r="BW1279" s="1848"/>
      <c r="BX1279" s="1848"/>
      <c r="BY1279" s="1848"/>
      <c r="BZ1279" s="1848"/>
      <c r="CA1279" s="1848"/>
      <c r="CB1279" s="1848"/>
      <c r="CC1279" s="1848"/>
      <c r="CD1279" s="1848"/>
      <c r="CE1279" s="1848"/>
      <c r="CF1279" s="1848"/>
      <c r="CG1279" s="1848"/>
      <c r="CH1279" s="1848"/>
      <c r="CJ1279" s="1848"/>
      <c r="CK1279" s="1848"/>
      <c r="CL1279" s="1848"/>
      <c r="CM1279" s="1848"/>
      <c r="CN1279" s="1848"/>
      <c r="CO1279" s="1848"/>
      <c r="CP1279" s="1848"/>
      <c r="CQ1279" s="1848"/>
    </row>
    <row r="1280" spans="5:95">
      <c r="E1280" s="1"/>
      <c r="F1280" s="1848"/>
      <c r="G1280" s="1848"/>
      <c r="H1280" s="1848"/>
      <c r="I1280" s="1848"/>
      <c r="J1280" s="1848"/>
      <c r="K1280" s="1848"/>
      <c r="L1280" s="1848"/>
      <c r="M1280" s="1848"/>
      <c r="N1280" s="1848"/>
      <c r="O1280" s="1848"/>
      <c r="P1280" s="1848"/>
      <c r="Q1280" s="1848"/>
      <c r="R1280" s="1848"/>
      <c r="S1280" s="1848"/>
      <c r="T1280" s="1848"/>
      <c r="U1280" s="1848"/>
      <c r="V1280" s="1848"/>
      <c r="W1280" s="1848"/>
      <c r="X1280" s="1848"/>
      <c r="Y1280" s="1848"/>
      <c r="Z1280" s="1848"/>
      <c r="AA1280" s="1848"/>
      <c r="AB1280" s="1848"/>
      <c r="AC1280" s="1848"/>
      <c r="AD1280" s="1848"/>
      <c r="AE1280" s="1848"/>
      <c r="AF1280" s="1848"/>
      <c r="AG1280" s="1848"/>
      <c r="AH1280" s="1848"/>
      <c r="AI1280" s="1848"/>
      <c r="AJ1280" s="1848"/>
      <c r="AK1280" s="1848"/>
      <c r="AL1280" s="1848"/>
      <c r="AM1280" s="1848"/>
      <c r="AN1280" s="1848"/>
      <c r="AO1280" s="1848"/>
      <c r="AP1280" s="1848"/>
      <c r="AQ1280" s="1848"/>
      <c r="AR1280" s="1848"/>
      <c r="AS1280" s="1848"/>
      <c r="AT1280" s="1848"/>
      <c r="AU1280" s="1848"/>
      <c r="AV1280" s="1848"/>
      <c r="AW1280" s="1848"/>
      <c r="AX1280" s="1848"/>
      <c r="AY1280" s="1848"/>
      <c r="AZ1280" s="1848"/>
      <c r="BA1280" s="1848"/>
      <c r="BB1280" s="1848"/>
      <c r="BC1280" s="1848"/>
      <c r="BD1280" s="1848"/>
      <c r="BE1280" s="1848"/>
      <c r="BF1280" s="1848"/>
      <c r="BG1280" s="1848"/>
      <c r="BH1280" s="1848"/>
      <c r="BI1280" s="1848"/>
      <c r="BJ1280" s="1848"/>
      <c r="BK1280" s="1848"/>
      <c r="BL1280" s="1848"/>
      <c r="BM1280" s="1848"/>
      <c r="BN1280" s="1848"/>
      <c r="BO1280" s="1848"/>
      <c r="BP1280" s="1848"/>
      <c r="BQ1280" s="1848"/>
      <c r="BR1280" s="1848"/>
      <c r="BS1280" s="1848"/>
      <c r="BT1280" s="1848"/>
      <c r="BU1280" s="1848"/>
      <c r="BV1280" s="1848"/>
      <c r="BW1280" s="1848"/>
      <c r="BX1280" s="1848"/>
      <c r="BY1280" s="1848"/>
      <c r="BZ1280" s="1848"/>
      <c r="CA1280" s="1848"/>
      <c r="CB1280" s="1848"/>
      <c r="CC1280" s="1848"/>
      <c r="CD1280" s="1848"/>
      <c r="CE1280" s="1848"/>
      <c r="CF1280" s="1848"/>
      <c r="CG1280" s="1848"/>
      <c r="CH1280" s="1848"/>
      <c r="CJ1280" s="1848"/>
      <c r="CK1280" s="1848"/>
      <c r="CL1280" s="1848"/>
      <c r="CM1280" s="1848"/>
      <c r="CN1280" s="1848"/>
      <c r="CO1280" s="1848"/>
      <c r="CP1280" s="1848"/>
      <c r="CQ1280" s="1848"/>
    </row>
    <row r="1281" spans="5:95">
      <c r="E1281" s="1"/>
      <c r="F1281" s="1848"/>
      <c r="G1281" s="1848"/>
      <c r="H1281" s="1848"/>
      <c r="I1281" s="1848"/>
      <c r="J1281" s="1848"/>
      <c r="K1281" s="1848"/>
      <c r="L1281" s="1848"/>
      <c r="M1281" s="1848"/>
      <c r="N1281" s="1848"/>
      <c r="O1281" s="1848"/>
      <c r="P1281" s="1848"/>
      <c r="Q1281" s="1848"/>
      <c r="R1281" s="1848"/>
      <c r="S1281" s="1848"/>
      <c r="T1281" s="1848"/>
      <c r="U1281" s="1848"/>
      <c r="V1281" s="1848"/>
      <c r="W1281" s="1848"/>
      <c r="X1281" s="1848"/>
      <c r="Y1281" s="1848"/>
      <c r="Z1281" s="1848"/>
      <c r="AA1281" s="1848"/>
      <c r="AB1281" s="1848"/>
      <c r="AC1281" s="1848"/>
      <c r="AD1281" s="1848"/>
      <c r="AE1281" s="1848"/>
      <c r="AF1281" s="1848"/>
      <c r="AG1281" s="1848"/>
      <c r="AH1281" s="1848"/>
      <c r="AI1281" s="1848"/>
      <c r="AJ1281" s="1848"/>
      <c r="AK1281" s="1848"/>
      <c r="AL1281" s="1848"/>
      <c r="AM1281" s="1848"/>
      <c r="AN1281" s="1848"/>
      <c r="AO1281" s="1848"/>
      <c r="AP1281" s="1848"/>
      <c r="AQ1281" s="1848"/>
      <c r="AR1281" s="1848"/>
      <c r="AS1281" s="1848"/>
      <c r="AT1281" s="1848"/>
      <c r="AU1281" s="1848"/>
      <c r="AV1281" s="1848"/>
      <c r="AW1281" s="1848"/>
      <c r="AX1281" s="1848"/>
      <c r="AY1281" s="1848"/>
      <c r="AZ1281" s="1848"/>
      <c r="BA1281" s="1848"/>
      <c r="BB1281" s="1848"/>
      <c r="BC1281" s="1848"/>
      <c r="BD1281" s="1848"/>
      <c r="BE1281" s="1848"/>
      <c r="BF1281" s="1848"/>
      <c r="BG1281" s="1848"/>
      <c r="BH1281" s="1848"/>
      <c r="BI1281" s="1848"/>
      <c r="BJ1281" s="1848"/>
      <c r="BK1281" s="1848"/>
      <c r="BL1281" s="1848"/>
      <c r="BM1281" s="1848"/>
      <c r="BN1281" s="1848"/>
      <c r="BO1281" s="1848"/>
      <c r="BP1281" s="1848"/>
      <c r="BQ1281" s="1848"/>
      <c r="BR1281" s="1848"/>
      <c r="BS1281" s="1848"/>
      <c r="BT1281" s="1848"/>
      <c r="BU1281" s="1848"/>
      <c r="BV1281" s="1848"/>
      <c r="BW1281" s="1848"/>
      <c r="BX1281" s="1848"/>
      <c r="BY1281" s="1848"/>
      <c r="BZ1281" s="1848"/>
      <c r="CA1281" s="1848"/>
      <c r="CB1281" s="1848"/>
      <c r="CC1281" s="1848"/>
      <c r="CD1281" s="1848"/>
      <c r="CE1281" s="1848"/>
      <c r="CF1281" s="1848"/>
      <c r="CG1281" s="1848"/>
      <c r="CH1281" s="1848"/>
      <c r="CJ1281" s="1848"/>
      <c r="CK1281" s="1848"/>
      <c r="CL1281" s="1848"/>
      <c r="CM1281" s="1848"/>
      <c r="CN1281" s="1848"/>
      <c r="CO1281" s="1848"/>
      <c r="CP1281" s="1848"/>
      <c r="CQ1281" s="1848"/>
    </row>
    <row r="1282" spans="5:95">
      <c r="E1282" s="1"/>
      <c r="F1282" s="1848"/>
      <c r="G1282" s="1848"/>
      <c r="H1282" s="1848"/>
      <c r="I1282" s="1848"/>
      <c r="J1282" s="1848"/>
      <c r="K1282" s="1848"/>
      <c r="L1282" s="1848"/>
      <c r="M1282" s="1848"/>
      <c r="N1282" s="1848"/>
      <c r="O1282" s="1848"/>
      <c r="P1282" s="1848"/>
      <c r="Q1282" s="1848"/>
      <c r="R1282" s="1848"/>
      <c r="S1282" s="1848"/>
      <c r="T1282" s="1848"/>
      <c r="U1282" s="1848"/>
      <c r="V1282" s="1848"/>
      <c r="W1282" s="1848"/>
      <c r="X1282" s="1848"/>
      <c r="Y1282" s="1848"/>
      <c r="Z1282" s="1848"/>
      <c r="AA1282" s="1848"/>
      <c r="AB1282" s="1848"/>
      <c r="AC1282" s="1848"/>
      <c r="AD1282" s="1848"/>
      <c r="AE1282" s="1848"/>
      <c r="AF1282" s="1848"/>
      <c r="AG1282" s="1848"/>
      <c r="AH1282" s="1848"/>
      <c r="AI1282" s="1848"/>
      <c r="AJ1282" s="1848"/>
      <c r="AK1282" s="1848"/>
      <c r="AL1282" s="1848"/>
      <c r="AM1282" s="1848"/>
      <c r="AN1282" s="1848"/>
      <c r="AO1282" s="1848"/>
      <c r="AP1282" s="1848"/>
      <c r="AQ1282" s="1848"/>
      <c r="AR1282" s="1848"/>
      <c r="AS1282" s="1848"/>
      <c r="AT1282" s="1848"/>
      <c r="AU1282" s="1848"/>
      <c r="AV1282" s="1848"/>
      <c r="AW1282" s="1848"/>
      <c r="AX1282" s="1848"/>
      <c r="AY1282" s="1848"/>
      <c r="AZ1282" s="1848"/>
      <c r="BA1282" s="1848"/>
      <c r="BB1282" s="1848"/>
      <c r="BC1282" s="1848"/>
      <c r="BD1282" s="1848"/>
      <c r="BE1282" s="1848"/>
      <c r="BF1282" s="1848"/>
      <c r="BG1282" s="1848"/>
      <c r="BH1282" s="1848"/>
      <c r="BI1282" s="1848"/>
      <c r="BJ1282" s="1848"/>
      <c r="BK1282" s="1848"/>
      <c r="BL1282" s="1848"/>
      <c r="BM1282" s="1848"/>
      <c r="BN1282" s="1848"/>
      <c r="BO1282" s="1848"/>
      <c r="BP1282" s="1848"/>
      <c r="BQ1282" s="1848"/>
      <c r="BR1282" s="1848"/>
      <c r="BS1282" s="1848"/>
      <c r="BT1282" s="1848"/>
      <c r="BU1282" s="1848"/>
      <c r="BV1282" s="1848"/>
      <c r="BW1282" s="1848"/>
      <c r="BX1282" s="1848"/>
      <c r="BY1282" s="1848"/>
      <c r="BZ1282" s="1848"/>
      <c r="CA1282" s="1848"/>
      <c r="CB1282" s="1848"/>
      <c r="CC1282" s="1848"/>
      <c r="CD1282" s="1848"/>
      <c r="CE1282" s="1848"/>
      <c r="CF1282" s="1848"/>
      <c r="CG1282" s="1848"/>
      <c r="CH1282" s="1848"/>
      <c r="CJ1282" s="1848"/>
      <c r="CK1282" s="1848"/>
      <c r="CL1282" s="1848"/>
      <c r="CM1282" s="1848"/>
      <c r="CN1282" s="1848"/>
      <c r="CO1282" s="1848"/>
      <c r="CP1282" s="1848"/>
      <c r="CQ1282" s="1848"/>
    </row>
    <row r="1283" spans="5:95">
      <c r="E1283" s="1"/>
      <c r="F1283" s="1848"/>
      <c r="G1283" s="1848"/>
      <c r="H1283" s="1848"/>
      <c r="I1283" s="1848"/>
      <c r="J1283" s="1848"/>
      <c r="K1283" s="1848"/>
      <c r="L1283" s="1848"/>
      <c r="M1283" s="1848"/>
      <c r="N1283" s="1848"/>
      <c r="O1283" s="1848"/>
      <c r="P1283" s="1848"/>
      <c r="Q1283" s="1848"/>
      <c r="R1283" s="1848"/>
      <c r="S1283" s="1848"/>
      <c r="T1283" s="1848"/>
      <c r="U1283" s="1848"/>
      <c r="V1283" s="1848"/>
      <c r="W1283" s="1848"/>
      <c r="X1283" s="1848"/>
      <c r="Y1283" s="1848"/>
      <c r="Z1283" s="1848"/>
      <c r="AA1283" s="1848"/>
      <c r="AB1283" s="1848"/>
      <c r="AC1283" s="1848"/>
      <c r="AD1283" s="1848"/>
      <c r="AE1283" s="1848"/>
      <c r="AF1283" s="1848"/>
      <c r="AG1283" s="1848"/>
      <c r="AH1283" s="1848"/>
      <c r="AI1283" s="1848"/>
      <c r="AJ1283" s="1848"/>
      <c r="AK1283" s="1848"/>
      <c r="AL1283" s="1848"/>
      <c r="AM1283" s="1848"/>
      <c r="AN1283" s="1848"/>
      <c r="AO1283" s="1848"/>
      <c r="AP1283" s="1848"/>
      <c r="AQ1283" s="1848"/>
      <c r="AR1283" s="1848"/>
      <c r="AS1283" s="1848"/>
      <c r="AT1283" s="1848"/>
      <c r="AU1283" s="1848"/>
      <c r="AV1283" s="1848"/>
      <c r="AW1283" s="1848"/>
      <c r="AX1283" s="1848"/>
      <c r="AY1283" s="1848"/>
      <c r="AZ1283" s="1848"/>
      <c r="BA1283" s="1848"/>
      <c r="BB1283" s="1848"/>
      <c r="BC1283" s="1848"/>
      <c r="BD1283" s="1848"/>
      <c r="BE1283" s="1848"/>
      <c r="BF1283" s="1848"/>
      <c r="BG1283" s="1848"/>
      <c r="BH1283" s="1848"/>
      <c r="BI1283" s="1848"/>
      <c r="BJ1283" s="1848"/>
      <c r="BK1283" s="1848"/>
      <c r="BL1283" s="1848"/>
      <c r="BM1283" s="1848"/>
      <c r="BN1283" s="1848"/>
      <c r="BO1283" s="1848"/>
      <c r="BP1283" s="1848"/>
      <c r="BQ1283" s="1848"/>
      <c r="BR1283" s="1848"/>
      <c r="BS1283" s="1848"/>
      <c r="BT1283" s="1848"/>
      <c r="BU1283" s="1848"/>
      <c r="BV1283" s="1848"/>
      <c r="BW1283" s="1848"/>
      <c r="BX1283" s="1848"/>
      <c r="BY1283" s="1848"/>
      <c r="BZ1283" s="1848"/>
      <c r="CA1283" s="1848"/>
      <c r="CB1283" s="1848"/>
      <c r="CC1283" s="1848"/>
      <c r="CD1283" s="1848"/>
      <c r="CE1283" s="1848"/>
      <c r="CF1283" s="1848"/>
      <c r="CG1283" s="1848"/>
      <c r="CH1283" s="1848"/>
      <c r="CJ1283" s="1848"/>
      <c r="CK1283" s="1848"/>
      <c r="CL1283" s="1848"/>
      <c r="CM1283" s="1848"/>
      <c r="CN1283" s="1848"/>
      <c r="CO1283" s="1848"/>
      <c r="CP1283" s="1848"/>
      <c r="CQ1283" s="1848"/>
    </row>
    <row r="1284" spans="5:95">
      <c r="E1284" s="1"/>
      <c r="F1284" s="1848"/>
      <c r="G1284" s="1848"/>
      <c r="H1284" s="1848"/>
      <c r="I1284" s="1848"/>
      <c r="J1284" s="1848"/>
      <c r="K1284" s="1848"/>
      <c r="L1284" s="1848"/>
      <c r="M1284" s="1848"/>
      <c r="N1284" s="1848"/>
      <c r="O1284" s="1848"/>
      <c r="P1284" s="1848"/>
      <c r="Q1284" s="1848"/>
      <c r="R1284" s="1848"/>
      <c r="S1284" s="1848"/>
      <c r="T1284" s="1848"/>
      <c r="U1284" s="1848"/>
      <c r="V1284" s="1848"/>
      <c r="W1284" s="1848"/>
      <c r="X1284" s="1848"/>
      <c r="Y1284" s="1848"/>
      <c r="Z1284" s="1848"/>
      <c r="AA1284" s="1848"/>
      <c r="AB1284" s="1848"/>
      <c r="AC1284" s="1848"/>
      <c r="AD1284" s="1848"/>
      <c r="AE1284" s="1848"/>
      <c r="AF1284" s="1848"/>
      <c r="AG1284" s="1848"/>
      <c r="AH1284" s="1848"/>
      <c r="AI1284" s="1848"/>
      <c r="AJ1284" s="1848"/>
      <c r="AK1284" s="1848"/>
      <c r="AL1284" s="1848"/>
      <c r="AM1284" s="1848"/>
      <c r="AN1284" s="1848"/>
      <c r="AO1284" s="1848"/>
      <c r="AP1284" s="1848"/>
      <c r="AQ1284" s="1848"/>
      <c r="AR1284" s="1848"/>
      <c r="AS1284" s="1848"/>
      <c r="AT1284" s="1848"/>
      <c r="AU1284" s="1848"/>
      <c r="AV1284" s="1848"/>
      <c r="AW1284" s="1848"/>
      <c r="AX1284" s="1848"/>
      <c r="AY1284" s="1848"/>
      <c r="AZ1284" s="1848"/>
      <c r="BA1284" s="1848"/>
      <c r="BB1284" s="1848"/>
      <c r="BC1284" s="1848"/>
      <c r="BD1284" s="1848"/>
      <c r="BE1284" s="1848"/>
      <c r="BF1284" s="1848"/>
      <c r="BG1284" s="1848"/>
      <c r="BH1284" s="1848"/>
      <c r="BI1284" s="1848"/>
      <c r="BJ1284" s="1848"/>
      <c r="BK1284" s="1848"/>
      <c r="BL1284" s="1848"/>
      <c r="BM1284" s="1848"/>
      <c r="BN1284" s="1848"/>
      <c r="BO1284" s="1848"/>
      <c r="BP1284" s="1848"/>
      <c r="BQ1284" s="1848"/>
      <c r="BR1284" s="1848"/>
      <c r="BS1284" s="1848"/>
      <c r="BT1284" s="1848"/>
      <c r="BU1284" s="1848"/>
      <c r="BV1284" s="1848"/>
      <c r="BW1284" s="1848"/>
      <c r="BX1284" s="1848"/>
      <c r="BY1284" s="1848"/>
      <c r="BZ1284" s="1848"/>
      <c r="CA1284" s="1848"/>
      <c r="CB1284" s="1848"/>
      <c r="CC1284" s="1848"/>
      <c r="CD1284" s="1848"/>
      <c r="CE1284" s="1848"/>
      <c r="CF1284" s="1848"/>
      <c r="CG1284" s="1848"/>
      <c r="CH1284" s="1848"/>
      <c r="CJ1284" s="1848"/>
      <c r="CK1284" s="1848"/>
      <c r="CL1284" s="1848"/>
      <c r="CM1284" s="1848"/>
      <c r="CN1284" s="1848"/>
      <c r="CO1284" s="1848"/>
      <c r="CP1284" s="1848"/>
      <c r="CQ1284" s="1848"/>
    </row>
    <row r="1285" spans="5:95">
      <c r="E1285" s="1"/>
      <c r="F1285" s="1848"/>
      <c r="G1285" s="1848"/>
      <c r="H1285" s="1848"/>
      <c r="I1285" s="1848"/>
      <c r="J1285" s="1848"/>
      <c r="K1285" s="1848"/>
      <c r="L1285" s="1848"/>
      <c r="M1285" s="1848"/>
      <c r="N1285" s="1848"/>
      <c r="O1285" s="1848"/>
      <c r="P1285" s="1848"/>
      <c r="Q1285" s="1848"/>
      <c r="R1285" s="1848"/>
      <c r="S1285" s="1848"/>
      <c r="T1285" s="1848"/>
      <c r="U1285" s="1848"/>
      <c r="V1285" s="1848"/>
      <c r="W1285" s="1848"/>
      <c r="X1285" s="1848"/>
      <c r="Y1285" s="1848"/>
      <c r="Z1285" s="1848"/>
      <c r="AA1285" s="1848"/>
      <c r="AB1285" s="1848"/>
      <c r="AC1285" s="1848"/>
      <c r="AD1285" s="1848"/>
      <c r="AE1285" s="1848"/>
      <c r="AF1285" s="1848"/>
      <c r="AG1285" s="1848"/>
      <c r="AH1285" s="1848"/>
      <c r="AI1285" s="1848"/>
      <c r="AJ1285" s="1848"/>
      <c r="AK1285" s="1848"/>
      <c r="AL1285" s="1848"/>
      <c r="AM1285" s="1848"/>
      <c r="AN1285" s="1848"/>
      <c r="AO1285" s="1848"/>
      <c r="AP1285" s="1848"/>
      <c r="AQ1285" s="1848"/>
      <c r="AR1285" s="1848"/>
      <c r="AS1285" s="1848"/>
      <c r="AT1285" s="1848"/>
      <c r="AU1285" s="1848"/>
      <c r="AV1285" s="1848"/>
      <c r="AW1285" s="1848"/>
      <c r="AX1285" s="1848"/>
      <c r="AY1285" s="1848"/>
      <c r="AZ1285" s="1848"/>
      <c r="BA1285" s="1848"/>
      <c r="BB1285" s="1848"/>
      <c r="BC1285" s="1848"/>
      <c r="BD1285" s="1848"/>
      <c r="BE1285" s="1848"/>
      <c r="BF1285" s="1848"/>
      <c r="BG1285" s="1848"/>
      <c r="BH1285" s="1848"/>
      <c r="BI1285" s="1848"/>
      <c r="BJ1285" s="1848"/>
      <c r="BK1285" s="1848"/>
      <c r="BL1285" s="1848"/>
      <c r="BM1285" s="1848"/>
      <c r="BN1285" s="1848"/>
      <c r="BO1285" s="1848"/>
      <c r="BP1285" s="1848"/>
      <c r="BQ1285" s="1848"/>
      <c r="BR1285" s="1848"/>
      <c r="BS1285" s="1848"/>
      <c r="BT1285" s="1848"/>
      <c r="BU1285" s="1848"/>
      <c r="BV1285" s="1848"/>
      <c r="BW1285" s="1848"/>
      <c r="BX1285" s="1848"/>
      <c r="BY1285" s="1848"/>
      <c r="BZ1285" s="1848"/>
      <c r="CA1285" s="1848"/>
      <c r="CB1285" s="1848"/>
      <c r="CC1285" s="1848"/>
      <c r="CD1285" s="1848"/>
      <c r="CE1285" s="1848"/>
      <c r="CF1285" s="1848"/>
      <c r="CG1285" s="1848"/>
      <c r="CH1285" s="1848"/>
      <c r="CJ1285" s="1848"/>
      <c r="CK1285" s="1848"/>
      <c r="CL1285" s="1848"/>
      <c r="CM1285" s="1848"/>
      <c r="CN1285" s="1848"/>
      <c r="CO1285" s="1848"/>
      <c r="CP1285" s="1848"/>
      <c r="CQ1285" s="1848"/>
    </row>
    <row r="1286" spans="5:95">
      <c r="E1286" s="1"/>
      <c r="F1286" s="1848"/>
      <c r="G1286" s="1848"/>
      <c r="H1286" s="1848"/>
      <c r="I1286" s="1848"/>
      <c r="J1286" s="1848"/>
      <c r="K1286" s="1848"/>
      <c r="L1286" s="1848"/>
      <c r="M1286" s="1848"/>
      <c r="N1286" s="1848"/>
      <c r="O1286" s="1848"/>
      <c r="P1286" s="1848"/>
      <c r="Q1286" s="1848"/>
      <c r="R1286" s="1848"/>
      <c r="S1286" s="1848"/>
      <c r="T1286" s="1848"/>
      <c r="U1286" s="1848"/>
      <c r="V1286" s="1848"/>
      <c r="W1286" s="1848"/>
      <c r="X1286" s="1848"/>
      <c r="Y1286" s="1848"/>
      <c r="Z1286" s="1848"/>
      <c r="AA1286" s="1848"/>
      <c r="AB1286" s="1848"/>
      <c r="AC1286" s="1848"/>
      <c r="AD1286" s="1848"/>
      <c r="AE1286" s="1848"/>
      <c r="AF1286" s="1848"/>
      <c r="AG1286" s="1848"/>
      <c r="AH1286" s="1848"/>
      <c r="AI1286" s="1848"/>
      <c r="AJ1286" s="1848"/>
      <c r="AK1286" s="1848"/>
      <c r="AL1286" s="1848"/>
      <c r="AM1286" s="1848"/>
      <c r="AN1286" s="1848"/>
      <c r="AO1286" s="1848"/>
      <c r="AP1286" s="1848"/>
      <c r="AQ1286" s="1848"/>
      <c r="AR1286" s="1848"/>
      <c r="AS1286" s="1848"/>
      <c r="AT1286" s="1848"/>
      <c r="AU1286" s="1848"/>
      <c r="AV1286" s="1848"/>
      <c r="AW1286" s="1848"/>
      <c r="AX1286" s="1848"/>
      <c r="AY1286" s="1848"/>
      <c r="AZ1286" s="1848"/>
      <c r="BA1286" s="1848"/>
      <c r="BB1286" s="1848"/>
      <c r="BC1286" s="1848"/>
      <c r="BD1286" s="1848"/>
      <c r="BE1286" s="1848"/>
      <c r="BF1286" s="1848"/>
      <c r="BG1286" s="1848"/>
      <c r="BH1286" s="1848"/>
      <c r="BI1286" s="1848"/>
      <c r="BJ1286" s="1848"/>
      <c r="BK1286" s="1848"/>
      <c r="BL1286" s="1848"/>
      <c r="BM1286" s="1848"/>
      <c r="BN1286" s="1848"/>
      <c r="BO1286" s="1848"/>
      <c r="BP1286" s="1848"/>
      <c r="BQ1286" s="1848"/>
      <c r="BR1286" s="1848"/>
      <c r="BS1286" s="1848"/>
      <c r="BT1286" s="1848"/>
      <c r="BU1286" s="1848"/>
      <c r="BV1286" s="1848"/>
      <c r="BW1286" s="1848"/>
      <c r="BX1286" s="1848"/>
      <c r="BY1286" s="1848"/>
      <c r="BZ1286" s="1848"/>
      <c r="CA1286" s="1848"/>
      <c r="CB1286" s="1848"/>
      <c r="CC1286" s="1848"/>
      <c r="CD1286" s="1848"/>
      <c r="CE1286" s="1848"/>
      <c r="CF1286" s="1848"/>
      <c r="CG1286" s="1848"/>
      <c r="CH1286" s="1848"/>
      <c r="CJ1286" s="1848"/>
      <c r="CK1286" s="1848"/>
      <c r="CL1286" s="1848"/>
      <c r="CM1286" s="1848"/>
      <c r="CN1286" s="1848"/>
      <c r="CO1286" s="1848"/>
      <c r="CP1286" s="1848"/>
      <c r="CQ1286" s="1848"/>
    </row>
    <row r="1287" spans="5:95">
      <c r="E1287" s="1"/>
      <c r="F1287" s="1848"/>
      <c r="G1287" s="1848"/>
      <c r="H1287" s="1848"/>
      <c r="I1287" s="1848"/>
      <c r="J1287" s="1848"/>
      <c r="K1287" s="1848"/>
      <c r="L1287" s="1848"/>
      <c r="M1287" s="1848"/>
      <c r="N1287" s="1848"/>
      <c r="O1287" s="1848"/>
      <c r="P1287" s="1848"/>
      <c r="Q1287" s="1848"/>
      <c r="R1287" s="1848"/>
      <c r="S1287" s="1848"/>
      <c r="T1287" s="1848"/>
      <c r="U1287" s="1848"/>
      <c r="V1287" s="1848"/>
      <c r="W1287" s="1848"/>
      <c r="X1287" s="1848"/>
      <c r="Y1287" s="1848"/>
      <c r="Z1287" s="1848"/>
      <c r="AA1287" s="1848"/>
      <c r="AB1287" s="1848"/>
      <c r="AC1287" s="1848"/>
      <c r="AD1287" s="1848"/>
      <c r="AE1287" s="1848"/>
      <c r="AF1287" s="1848"/>
      <c r="AG1287" s="1848"/>
      <c r="AH1287" s="1848"/>
      <c r="AI1287" s="1848"/>
      <c r="AJ1287" s="1848"/>
      <c r="AK1287" s="1848"/>
      <c r="AL1287" s="1848"/>
      <c r="AM1287" s="1848"/>
      <c r="AN1287" s="1848"/>
      <c r="AO1287" s="1848"/>
      <c r="AP1287" s="1848"/>
      <c r="AQ1287" s="1848"/>
      <c r="AR1287" s="1848"/>
      <c r="AS1287" s="1848"/>
      <c r="AT1287" s="1848"/>
      <c r="AU1287" s="1848"/>
      <c r="AV1287" s="1848"/>
      <c r="AW1287" s="1848"/>
      <c r="AX1287" s="1848"/>
      <c r="AY1287" s="1848"/>
      <c r="AZ1287" s="1848"/>
      <c r="BA1287" s="1848"/>
      <c r="BB1287" s="1848"/>
      <c r="BC1287" s="1848"/>
      <c r="BD1287" s="1848"/>
      <c r="BE1287" s="1848"/>
      <c r="BF1287" s="1848"/>
      <c r="BG1287" s="1848"/>
      <c r="BH1287" s="1848"/>
      <c r="BI1287" s="1848"/>
      <c r="BJ1287" s="1848"/>
      <c r="BK1287" s="1848"/>
      <c r="BL1287" s="1848"/>
      <c r="BM1287" s="1848"/>
      <c r="BN1287" s="1848"/>
      <c r="BO1287" s="1848"/>
      <c r="BP1287" s="1848"/>
      <c r="BQ1287" s="1848"/>
      <c r="BR1287" s="1848"/>
      <c r="BS1287" s="1848"/>
      <c r="BT1287" s="1848"/>
      <c r="BU1287" s="1848"/>
      <c r="BV1287" s="1848"/>
      <c r="BW1287" s="1848"/>
      <c r="BX1287" s="1848"/>
      <c r="BY1287" s="1848"/>
      <c r="BZ1287" s="1848"/>
      <c r="CA1287" s="1848"/>
      <c r="CB1287" s="1848"/>
      <c r="CC1287" s="1848"/>
      <c r="CD1287" s="1848"/>
      <c r="CE1287" s="1848"/>
      <c r="CF1287" s="1848"/>
      <c r="CG1287" s="1848"/>
      <c r="CH1287" s="1848"/>
      <c r="CJ1287" s="1848"/>
      <c r="CK1287" s="1848"/>
      <c r="CL1287" s="1848"/>
      <c r="CM1287" s="1848"/>
      <c r="CN1287" s="1848"/>
      <c r="CO1287" s="1848"/>
      <c r="CP1287" s="1848"/>
      <c r="CQ1287" s="1848"/>
    </row>
    <row r="1288" spans="5:95">
      <c r="E1288" s="1"/>
      <c r="F1288" s="1848"/>
      <c r="G1288" s="1848"/>
      <c r="H1288" s="1848"/>
      <c r="I1288" s="1848"/>
      <c r="J1288" s="1848"/>
      <c r="K1288" s="1848"/>
      <c r="L1288" s="1848"/>
      <c r="M1288" s="1848"/>
      <c r="N1288" s="1848"/>
      <c r="O1288" s="1848"/>
      <c r="P1288" s="1848"/>
      <c r="Q1288" s="1848"/>
      <c r="R1288" s="1848"/>
      <c r="S1288" s="1848"/>
      <c r="T1288" s="1848"/>
      <c r="U1288" s="1848"/>
      <c r="V1288" s="1848"/>
      <c r="W1288" s="1848"/>
      <c r="X1288" s="1848"/>
      <c r="Y1288" s="1848"/>
      <c r="Z1288" s="1848"/>
      <c r="AA1288" s="1848"/>
      <c r="AB1288" s="1848"/>
      <c r="AC1288" s="1848"/>
      <c r="AD1288" s="1848"/>
      <c r="AE1288" s="1848"/>
      <c r="AF1288" s="1848"/>
      <c r="AG1288" s="1848"/>
      <c r="AH1288" s="1848"/>
      <c r="AI1288" s="1848"/>
      <c r="AJ1288" s="1848"/>
      <c r="AK1288" s="1848"/>
      <c r="AL1288" s="1848"/>
      <c r="AM1288" s="1848"/>
      <c r="AN1288" s="1848"/>
      <c r="AO1288" s="1848"/>
      <c r="AP1288" s="1848"/>
      <c r="AQ1288" s="1848"/>
      <c r="AR1288" s="1848"/>
      <c r="AS1288" s="1848"/>
      <c r="AT1288" s="1848"/>
      <c r="AU1288" s="1848"/>
      <c r="AV1288" s="1848"/>
      <c r="AW1288" s="1848"/>
      <c r="AX1288" s="1848"/>
      <c r="AY1288" s="1848"/>
      <c r="AZ1288" s="1848"/>
      <c r="BA1288" s="1848"/>
      <c r="BB1288" s="1848"/>
      <c r="BC1288" s="1848"/>
      <c r="BD1288" s="1848"/>
      <c r="BE1288" s="1848"/>
      <c r="BF1288" s="1848"/>
      <c r="BG1288" s="1848"/>
      <c r="BH1288" s="1848"/>
      <c r="BI1288" s="1848"/>
      <c r="BJ1288" s="1848"/>
      <c r="BK1288" s="1848"/>
      <c r="BL1288" s="1848"/>
      <c r="BM1288" s="1848"/>
      <c r="BN1288" s="1848"/>
      <c r="BO1288" s="1848"/>
      <c r="BP1288" s="1848"/>
      <c r="BQ1288" s="1848"/>
      <c r="BR1288" s="1848"/>
      <c r="BS1288" s="1848"/>
      <c r="BT1288" s="1848"/>
      <c r="BU1288" s="1848"/>
      <c r="BV1288" s="1848"/>
      <c r="BW1288" s="1848"/>
      <c r="BX1288" s="1848"/>
      <c r="BY1288" s="1848"/>
      <c r="BZ1288" s="1848"/>
      <c r="CA1288" s="1848"/>
      <c r="CB1288" s="1848"/>
      <c r="CC1288" s="1848"/>
      <c r="CD1288" s="1848"/>
      <c r="CE1288" s="1848"/>
      <c r="CF1288" s="1848"/>
      <c r="CG1288" s="1848"/>
      <c r="CH1288" s="1848"/>
      <c r="CJ1288" s="1848"/>
      <c r="CK1288" s="1848"/>
      <c r="CL1288" s="1848"/>
      <c r="CM1288" s="1848"/>
      <c r="CN1288" s="1848"/>
      <c r="CO1288" s="1848"/>
      <c r="CP1288" s="1848"/>
      <c r="CQ1288" s="1848"/>
    </row>
    <row r="1289" spans="5:95">
      <c r="E1289" s="1"/>
      <c r="F1289" s="1848"/>
      <c r="G1289" s="1848"/>
      <c r="H1289" s="1848"/>
      <c r="I1289" s="1848"/>
      <c r="J1289" s="1848"/>
      <c r="K1289" s="1848"/>
      <c r="L1289" s="1848"/>
      <c r="M1289" s="1848"/>
      <c r="N1289" s="1848"/>
      <c r="O1289" s="1848"/>
      <c r="P1289" s="1848"/>
      <c r="Q1289" s="1848"/>
      <c r="R1289" s="1848"/>
      <c r="S1289" s="1848"/>
      <c r="T1289" s="1848"/>
      <c r="U1289" s="1848"/>
      <c r="V1289" s="1848"/>
      <c r="W1289" s="1848"/>
      <c r="X1289" s="1848"/>
      <c r="Y1289" s="1848"/>
      <c r="Z1289" s="1848"/>
      <c r="AA1289" s="1848"/>
      <c r="AB1289" s="1848"/>
      <c r="AC1289" s="1848"/>
      <c r="AD1289" s="1848"/>
      <c r="AE1289" s="1848"/>
      <c r="AF1289" s="1848"/>
      <c r="AG1289" s="1848"/>
      <c r="AH1289" s="1848"/>
      <c r="AI1289" s="1848"/>
      <c r="AJ1289" s="1848"/>
      <c r="AK1289" s="1848"/>
      <c r="AL1289" s="1848"/>
      <c r="AM1289" s="1848"/>
      <c r="AN1289" s="1848"/>
      <c r="AO1289" s="1848"/>
      <c r="AP1289" s="1848"/>
      <c r="AQ1289" s="1848"/>
      <c r="AR1289" s="1848"/>
      <c r="AS1289" s="1848"/>
      <c r="AT1289" s="1848"/>
      <c r="AU1289" s="1848"/>
      <c r="AV1289" s="1848"/>
      <c r="AW1289" s="1848"/>
      <c r="AX1289" s="1848"/>
      <c r="AY1289" s="1848"/>
      <c r="AZ1289" s="1848"/>
      <c r="BA1289" s="1848"/>
      <c r="BB1289" s="1848"/>
      <c r="BC1289" s="1848"/>
      <c r="BD1289" s="1848"/>
      <c r="BE1289" s="1848"/>
      <c r="BF1289" s="1848"/>
      <c r="BG1289" s="1848"/>
      <c r="BH1289" s="1848"/>
      <c r="BI1289" s="1848"/>
      <c r="BJ1289" s="1848"/>
      <c r="BK1289" s="1848"/>
      <c r="BL1289" s="1848"/>
      <c r="BM1289" s="1848"/>
      <c r="BN1289" s="1848"/>
      <c r="BO1289" s="1848"/>
      <c r="BP1289" s="1848"/>
      <c r="BQ1289" s="1848"/>
      <c r="BR1289" s="1848"/>
      <c r="BS1289" s="1848"/>
      <c r="BT1289" s="1848"/>
      <c r="BU1289" s="1848"/>
      <c r="BV1289" s="1848"/>
      <c r="BW1289" s="1848"/>
      <c r="BX1289" s="1848"/>
      <c r="BY1289" s="1848"/>
      <c r="BZ1289" s="1848"/>
      <c r="CA1289" s="1848"/>
      <c r="CB1289" s="1848"/>
      <c r="CC1289" s="1848"/>
      <c r="CD1289" s="1848"/>
      <c r="CE1289" s="1848"/>
      <c r="CF1289" s="1848"/>
      <c r="CG1289" s="1848"/>
      <c r="CH1289" s="1848"/>
      <c r="CJ1289" s="1848"/>
      <c r="CK1289" s="1848"/>
      <c r="CL1289" s="1848"/>
      <c r="CM1289" s="1848"/>
      <c r="CN1289" s="1848"/>
      <c r="CO1289" s="1848"/>
      <c r="CP1289" s="1848"/>
      <c r="CQ1289" s="1848"/>
    </row>
    <row r="1290" spans="5:95">
      <c r="E1290" s="1"/>
      <c r="F1290" s="1848"/>
      <c r="G1290" s="1848"/>
      <c r="H1290" s="1848"/>
      <c r="I1290" s="1848"/>
      <c r="J1290" s="1848"/>
      <c r="K1290" s="1848"/>
      <c r="L1290" s="1848"/>
      <c r="M1290" s="1848"/>
      <c r="N1290" s="1848"/>
      <c r="O1290" s="1848"/>
      <c r="P1290" s="1848"/>
      <c r="Q1290" s="1848"/>
      <c r="R1290" s="1848"/>
      <c r="S1290" s="1848"/>
      <c r="T1290" s="1848"/>
      <c r="U1290" s="1848"/>
      <c r="V1290" s="1848"/>
      <c r="W1290" s="1848"/>
      <c r="X1290" s="1848"/>
      <c r="Y1290" s="1848"/>
      <c r="Z1290" s="1848"/>
      <c r="AA1290" s="1848"/>
      <c r="AB1290" s="1848"/>
      <c r="AC1290" s="1848"/>
      <c r="AD1290" s="1848"/>
      <c r="AE1290" s="1848"/>
      <c r="AF1290" s="1848"/>
      <c r="AG1290" s="1848"/>
      <c r="AH1290" s="1848"/>
      <c r="AI1290" s="1848"/>
      <c r="AJ1290" s="1848"/>
      <c r="AK1290" s="1848"/>
      <c r="AL1290" s="1848"/>
      <c r="AM1290" s="1848"/>
      <c r="AN1290" s="1848"/>
      <c r="AO1290" s="1848"/>
      <c r="AP1290" s="1848"/>
      <c r="AQ1290" s="1848"/>
      <c r="AR1290" s="1848"/>
      <c r="AS1290" s="1848"/>
      <c r="AT1290" s="1848"/>
      <c r="AU1290" s="1848"/>
      <c r="AV1290" s="1848"/>
      <c r="AW1290" s="1848"/>
      <c r="AX1290" s="1848"/>
      <c r="AY1290" s="1848"/>
      <c r="AZ1290" s="1848"/>
      <c r="BA1290" s="1848"/>
      <c r="BB1290" s="1848"/>
      <c r="BC1290" s="1848"/>
      <c r="BD1290" s="1848"/>
      <c r="BE1290" s="1848"/>
      <c r="BF1290" s="1848"/>
      <c r="BG1290" s="1848"/>
      <c r="BH1290" s="1848"/>
      <c r="BI1290" s="1848"/>
      <c r="BJ1290" s="1848"/>
      <c r="BK1290" s="1848"/>
      <c r="BL1290" s="1848"/>
      <c r="BM1290" s="1848"/>
      <c r="BN1290" s="1848"/>
      <c r="BO1290" s="1848"/>
      <c r="BP1290" s="1848"/>
      <c r="BQ1290" s="1848"/>
      <c r="BR1290" s="1848"/>
      <c r="BS1290" s="1848"/>
      <c r="BT1290" s="1848"/>
      <c r="BU1290" s="1848"/>
      <c r="BV1290" s="1848"/>
      <c r="BW1290" s="1848"/>
      <c r="BX1290" s="1848"/>
      <c r="BY1290" s="1848"/>
      <c r="BZ1290" s="1848"/>
      <c r="CA1290" s="1848"/>
      <c r="CB1290" s="1848"/>
      <c r="CC1290" s="1848"/>
      <c r="CD1290" s="1848"/>
      <c r="CE1290" s="1848"/>
      <c r="CF1290" s="1848"/>
      <c r="CG1290" s="1848"/>
      <c r="CH1290" s="1848"/>
      <c r="CJ1290" s="1848"/>
      <c r="CK1290" s="1848"/>
      <c r="CL1290" s="1848"/>
      <c r="CM1290" s="1848"/>
      <c r="CN1290" s="1848"/>
      <c r="CO1290" s="1848"/>
      <c r="CP1290" s="1848"/>
      <c r="CQ1290" s="1848"/>
    </row>
    <row r="1291" spans="5:95">
      <c r="E1291" s="1"/>
      <c r="F1291" s="1848"/>
      <c r="G1291" s="1848"/>
      <c r="H1291" s="1848"/>
      <c r="I1291" s="1848"/>
      <c r="J1291" s="1848"/>
      <c r="K1291" s="1848"/>
      <c r="L1291" s="1848"/>
      <c r="M1291" s="1848"/>
      <c r="N1291" s="1848"/>
      <c r="O1291" s="1848"/>
      <c r="P1291" s="1848"/>
      <c r="Q1291" s="1848"/>
      <c r="R1291" s="1848"/>
      <c r="S1291" s="1848"/>
      <c r="T1291" s="1848"/>
      <c r="U1291" s="1848"/>
      <c r="V1291" s="1848"/>
      <c r="W1291" s="1848"/>
      <c r="X1291" s="1848"/>
      <c r="Y1291" s="1848"/>
      <c r="Z1291" s="1848"/>
      <c r="AA1291" s="1848"/>
      <c r="AB1291" s="1848"/>
      <c r="AC1291" s="1848"/>
      <c r="AD1291" s="1848"/>
      <c r="AE1291" s="1848"/>
      <c r="AF1291" s="1848"/>
      <c r="AG1291" s="1848"/>
      <c r="AH1291" s="1848"/>
      <c r="AI1291" s="1848"/>
      <c r="AJ1291" s="1848"/>
      <c r="AK1291" s="1848"/>
      <c r="AL1291" s="1848"/>
      <c r="AM1291" s="1848"/>
      <c r="AN1291" s="1848"/>
      <c r="AO1291" s="1848"/>
      <c r="AP1291" s="1848"/>
      <c r="AQ1291" s="1848"/>
      <c r="AR1291" s="1848"/>
      <c r="AS1291" s="1848"/>
      <c r="AT1291" s="1848"/>
      <c r="AU1291" s="1848"/>
      <c r="AV1291" s="1848"/>
      <c r="AW1291" s="1848"/>
      <c r="AX1291" s="1848"/>
      <c r="AY1291" s="1848"/>
      <c r="AZ1291" s="1848"/>
      <c r="BA1291" s="1848"/>
      <c r="BB1291" s="1848"/>
      <c r="BC1291" s="1848"/>
      <c r="BD1291" s="1848"/>
      <c r="BE1291" s="1848"/>
      <c r="BF1291" s="1848"/>
      <c r="BG1291" s="1848"/>
      <c r="BH1291" s="1848"/>
      <c r="BI1291" s="1848"/>
      <c r="BJ1291" s="1848"/>
      <c r="BK1291" s="1848"/>
      <c r="BL1291" s="1848"/>
      <c r="BM1291" s="1848"/>
      <c r="BN1291" s="1848"/>
      <c r="BO1291" s="1848"/>
      <c r="BP1291" s="1848"/>
      <c r="BQ1291" s="1848"/>
      <c r="BR1291" s="1848"/>
      <c r="BS1291" s="1848"/>
      <c r="BT1291" s="1848"/>
      <c r="BU1291" s="1848"/>
      <c r="BV1291" s="1848"/>
      <c r="BW1291" s="1848"/>
      <c r="BX1291" s="1848"/>
      <c r="BY1291" s="1848"/>
      <c r="BZ1291" s="1848"/>
      <c r="CA1291" s="1848"/>
      <c r="CB1291" s="1848"/>
      <c r="CC1291" s="1848"/>
      <c r="CD1291" s="1848"/>
      <c r="CE1291" s="1848"/>
      <c r="CF1291" s="1848"/>
      <c r="CG1291" s="1848"/>
      <c r="CH1291" s="1848"/>
      <c r="CJ1291" s="1848"/>
      <c r="CK1291" s="1848"/>
      <c r="CL1291" s="1848"/>
      <c r="CM1291" s="1848"/>
      <c r="CN1291" s="1848"/>
      <c r="CO1291" s="1848"/>
      <c r="CP1291" s="1848"/>
      <c r="CQ1291" s="1848"/>
    </row>
    <row r="1292" spans="5:95">
      <c r="E1292" s="1"/>
      <c r="F1292" s="1848"/>
      <c r="G1292" s="1848"/>
      <c r="H1292" s="1848"/>
      <c r="I1292" s="1848"/>
      <c r="J1292" s="1848"/>
      <c r="K1292" s="1848"/>
      <c r="L1292" s="1848"/>
      <c r="M1292" s="1848"/>
      <c r="N1292" s="1848"/>
      <c r="O1292" s="1848"/>
      <c r="P1292" s="1848"/>
      <c r="Q1292" s="1848"/>
      <c r="R1292" s="1848"/>
      <c r="S1292" s="1848"/>
      <c r="T1292" s="1848"/>
      <c r="U1292" s="1848"/>
      <c r="V1292" s="1848"/>
      <c r="W1292" s="1848"/>
      <c r="X1292" s="1848"/>
      <c r="Y1292" s="1848"/>
      <c r="Z1292" s="1848"/>
      <c r="AA1292" s="1848"/>
      <c r="AB1292" s="1848"/>
      <c r="AC1292" s="1848"/>
      <c r="AD1292" s="1848"/>
      <c r="AE1292" s="1848"/>
      <c r="AF1292" s="1848"/>
      <c r="AG1292" s="1848"/>
      <c r="AH1292" s="1848"/>
      <c r="AI1292" s="1848"/>
      <c r="AJ1292" s="1848"/>
      <c r="AK1292" s="1848"/>
      <c r="AL1292" s="1848"/>
      <c r="AM1292" s="1848"/>
      <c r="AN1292" s="1848"/>
      <c r="AO1292" s="1848"/>
      <c r="AP1292" s="1848"/>
      <c r="AQ1292" s="1848"/>
      <c r="AR1292" s="1848"/>
      <c r="AS1292" s="1848"/>
      <c r="AT1292" s="1848"/>
      <c r="AU1292" s="1848"/>
      <c r="AV1292" s="1848"/>
      <c r="AW1292" s="1848"/>
      <c r="AX1292" s="1848"/>
      <c r="AY1292" s="1848"/>
      <c r="AZ1292" s="1848"/>
      <c r="BA1292" s="1848"/>
      <c r="BB1292" s="1848"/>
      <c r="BC1292" s="1848"/>
      <c r="BD1292" s="1848"/>
      <c r="BE1292" s="1848"/>
      <c r="BF1292" s="1848"/>
      <c r="BG1292" s="1848"/>
      <c r="BH1292" s="1848"/>
      <c r="BI1292" s="1848"/>
      <c r="BJ1292" s="1848"/>
      <c r="BK1292" s="1848"/>
      <c r="BL1292" s="1848"/>
      <c r="BM1292" s="1848"/>
      <c r="BN1292" s="1848"/>
      <c r="BO1292" s="1848"/>
      <c r="BP1292" s="1848"/>
      <c r="BQ1292" s="1848"/>
      <c r="BR1292" s="1848"/>
      <c r="BS1292" s="1848"/>
      <c r="BT1292" s="1848"/>
      <c r="BU1292" s="1848"/>
      <c r="BV1292" s="1848"/>
      <c r="BW1292" s="1848"/>
      <c r="BX1292" s="1848"/>
      <c r="BY1292" s="1848"/>
      <c r="BZ1292" s="1848"/>
      <c r="CA1292" s="1848"/>
      <c r="CB1292" s="1848"/>
      <c r="CC1292" s="1848"/>
      <c r="CD1292" s="1848"/>
      <c r="CE1292" s="1848"/>
      <c r="CF1292" s="1848"/>
      <c r="CG1292" s="1848"/>
      <c r="CH1292" s="1848"/>
      <c r="CJ1292" s="1848"/>
      <c r="CK1292" s="1848"/>
      <c r="CL1292" s="1848"/>
      <c r="CM1292" s="1848"/>
      <c r="CN1292" s="1848"/>
      <c r="CO1292" s="1848"/>
      <c r="CP1292" s="1848"/>
      <c r="CQ1292" s="1848"/>
    </row>
    <row r="1293" spans="5:95">
      <c r="E1293" s="1"/>
      <c r="F1293" s="1848"/>
      <c r="G1293" s="1848"/>
      <c r="H1293" s="1848"/>
      <c r="I1293" s="1848"/>
      <c r="J1293" s="1848"/>
      <c r="K1293" s="1848"/>
      <c r="L1293" s="1848"/>
      <c r="M1293" s="1848"/>
      <c r="N1293" s="1848"/>
      <c r="O1293" s="1848"/>
      <c r="P1293" s="1848"/>
      <c r="Q1293" s="1848"/>
      <c r="R1293" s="1848"/>
      <c r="S1293" s="1848"/>
      <c r="T1293" s="1848"/>
      <c r="U1293" s="1848"/>
      <c r="V1293" s="1848"/>
      <c r="W1293" s="1848"/>
      <c r="X1293" s="1848"/>
      <c r="Y1293" s="1848"/>
      <c r="Z1293" s="1848"/>
      <c r="AA1293" s="1848"/>
      <c r="AB1293" s="1848"/>
      <c r="AC1293" s="1848"/>
      <c r="AD1293" s="1848"/>
      <c r="AE1293" s="1848"/>
      <c r="AF1293" s="1848"/>
      <c r="AG1293" s="1848"/>
      <c r="AH1293" s="1848"/>
      <c r="AI1293" s="1848"/>
      <c r="AJ1293" s="1848"/>
      <c r="AK1293" s="1848"/>
      <c r="AL1293" s="1848"/>
      <c r="AM1293" s="1848"/>
      <c r="AN1293" s="1848"/>
      <c r="AO1293" s="1848"/>
      <c r="AP1293" s="1848"/>
      <c r="AQ1293" s="1848"/>
      <c r="AR1293" s="1848"/>
      <c r="AS1293" s="1848"/>
      <c r="AT1293" s="1848"/>
      <c r="AU1293" s="1848"/>
      <c r="AV1293" s="1848"/>
      <c r="AW1293" s="1848"/>
      <c r="AX1293" s="1848"/>
      <c r="AY1293" s="1848"/>
      <c r="AZ1293" s="1848"/>
      <c r="BA1293" s="1848"/>
      <c r="BB1293" s="1848"/>
      <c r="BC1293" s="1848"/>
      <c r="BD1293" s="1848"/>
      <c r="BE1293" s="1848"/>
      <c r="BF1293" s="1848"/>
      <c r="BG1293" s="1848"/>
      <c r="BH1293" s="1848"/>
      <c r="BI1293" s="1848"/>
      <c r="BJ1293" s="1848"/>
      <c r="BK1293" s="1848"/>
      <c r="BL1293" s="1848"/>
      <c r="BM1293" s="1848"/>
      <c r="BN1293" s="1848"/>
      <c r="BO1293" s="1848"/>
      <c r="BP1293" s="1848"/>
      <c r="BQ1293" s="1848"/>
      <c r="BR1293" s="1848"/>
      <c r="BS1293" s="1848"/>
      <c r="BT1293" s="1848"/>
      <c r="BU1293" s="1848"/>
      <c r="BV1293" s="1848"/>
      <c r="BW1293" s="1848"/>
      <c r="BX1293" s="1848"/>
      <c r="BY1293" s="1848"/>
      <c r="BZ1293" s="1848"/>
      <c r="CA1293" s="1848"/>
      <c r="CB1293" s="1848"/>
      <c r="CC1293" s="1848"/>
      <c r="CD1293" s="1848"/>
      <c r="CE1293" s="1848"/>
      <c r="CF1293" s="1848"/>
      <c r="CG1293" s="1848"/>
      <c r="CH1293" s="1848"/>
      <c r="CJ1293" s="1848"/>
      <c r="CK1293" s="1848"/>
      <c r="CL1293" s="1848"/>
      <c r="CM1293" s="1848"/>
      <c r="CN1293" s="1848"/>
      <c r="CO1293" s="1848"/>
      <c r="CP1293" s="1848"/>
      <c r="CQ1293" s="1848"/>
    </row>
    <row r="1294" spans="5:95">
      <c r="E1294" s="1"/>
      <c r="F1294" s="1848"/>
      <c r="G1294" s="1848"/>
      <c r="H1294" s="1848"/>
      <c r="I1294" s="1848"/>
      <c r="J1294" s="1848"/>
      <c r="K1294" s="1848"/>
      <c r="L1294" s="1848"/>
      <c r="M1294" s="1848"/>
      <c r="N1294" s="1848"/>
      <c r="O1294" s="1848"/>
      <c r="P1294" s="1848"/>
      <c r="Q1294" s="1848"/>
      <c r="R1294" s="1848"/>
      <c r="S1294" s="1848"/>
      <c r="T1294" s="1848"/>
      <c r="U1294" s="1848"/>
      <c r="V1294" s="1848"/>
      <c r="W1294" s="1848"/>
      <c r="X1294" s="1848"/>
      <c r="Y1294" s="1848"/>
      <c r="Z1294" s="1848"/>
      <c r="AA1294" s="1848"/>
      <c r="AB1294" s="1848"/>
      <c r="AC1294" s="1848"/>
      <c r="AD1294" s="1848"/>
      <c r="AE1294" s="1848"/>
      <c r="AF1294" s="1848"/>
      <c r="AG1294" s="1848"/>
      <c r="AH1294" s="1848"/>
      <c r="AI1294" s="1848"/>
      <c r="AJ1294" s="1848"/>
      <c r="AK1294" s="1848"/>
      <c r="AL1294" s="1848"/>
      <c r="AM1294" s="1848"/>
      <c r="AN1294" s="1848"/>
      <c r="AO1294" s="1848"/>
      <c r="AP1294" s="1848"/>
      <c r="AQ1294" s="1848"/>
      <c r="AR1294" s="1848"/>
      <c r="AS1294" s="1848"/>
      <c r="AT1294" s="1848"/>
      <c r="AU1294" s="1848"/>
      <c r="AV1294" s="1848"/>
      <c r="AW1294" s="1848"/>
      <c r="AX1294" s="1848"/>
      <c r="AY1294" s="1848"/>
      <c r="AZ1294" s="1848"/>
      <c r="BA1294" s="1848"/>
      <c r="BB1294" s="1848"/>
      <c r="BC1294" s="1848"/>
      <c r="BD1294" s="1848"/>
      <c r="BE1294" s="1848"/>
      <c r="BF1294" s="1848"/>
      <c r="BG1294" s="1848"/>
      <c r="BH1294" s="1848"/>
      <c r="BI1294" s="1848"/>
      <c r="BJ1294" s="1848"/>
      <c r="BK1294" s="1848"/>
      <c r="BL1294" s="1848"/>
      <c r="BM1294" s="1848"/>
      <c r="BN1294" s="1848"/>
      <c r="BO1294" s="1848"/>
      <c r="BP1294" s="1848"/>
      <c r="BQ1294" s="1848"/>
      <c r="BR1294" s="1848"/>
      <c r="BS1294" s="1848"/>
      <c r="BT1294" s="1848"/>
      <c r="BU1294" s="1848"/>
      <c r="BV1294" s="1848"/>
      <c r="BW1294" s="1848"/>
      <c r="BX1294" s="1848"/>
      <c r="BY1294" s="1848"/>
      <c r="BZ1294" s="1848"/>
      <c r="CA1294" s="1848"/>
      <c r="CB1294" s="1848"/>
      <c r="CC1294" s="1848"/>
      <c r="CD1294" s="1848"/>
      <c r="CE1294" s="1848"/>
      <c r="CF1294" s="1848"/>
      <c r="CG1294" s="1848"/>
      <c r="CH1294" s="1848"/>
      <c r="CJ1294" s="1848"/>
      <c r="CK1294" s="1848"/>
      <c r="CL1294" s="1848"/>
      <c r="CM1294" s="1848"/>
      <c r="CN1294" s="1848"/>
      <c r="CO1294" s="1848"/>
      <c r="CP1294" s="1848"/>
      <c r="CQ1294" s="1848"/>
    </row>
    <row r="1295" spans="5:95">
      <c r="E1295" s="1"/>
      <c r="F1295" s="1848"/>
      <c r="G1295" s="1848"/>
      <c r="H1295" s="1848"/>
      <c r="I1295" s="1848"/>
      <c r="J1295" s="1848"/>
      <c r="K1295" s="1848"/>
      <c r="L1295" s="1848"/>
      <c r="M1295" s="1848"/>
      <c r="N1295" s="1848"/>
      <c r="O1295" s="1848"/>
      <c r="P1295" s="1848"/>
      <c r="Q1295" s="1848"/>
      <c r="R1295" s="1848"/>
      <c r="S1295" s="1848"/>
      <c r="T1295" s="1848"/>
      <c r="U1295" s="1848"/>
      <c r="V1295" s="1848"/>
      <c r="W1295" s="1848"/>
      <c r="X1295" s="1848"/>
      <c r="Y1295" s="1848"/>
      <c r="Z1295" s="1848"/>
      <c r="AA1295" s="1848"/>
      <c r="AB1295" s="1848"/>
      <c r="AC1295" s="1848"/>
      <c r="AD1295" s="1848"/>
      <c r="AE1295" s="1848"/>
      <c r="AF1295" s="1848"/>
      <c r="AG1295" s="1848"/>
      <c r="AH1295" s="1848"/>
      <c r="AI1295" s="1848"/>
      <c r="AJ1295" s="1848"/>
      <c r="AK1295" s="1848"/>
      <c r="AL1295" s="1848"/>
      <c r="AM1295" s="1848"/>
      <c r="AN1295" s="1848"/>
      <c r="AO1295" s="1848"/>
      <c r="AP1295" s="1848"/>
      <c r="AQ1295" s="1848"/>
      <c r="AR1295" s="1848"/>
      <c r="AS1295" s="1848"/>
      <c r="AT1295" s="1848"/>
      <c r="AU1295" s="1848"/>
      <c r="AV1295" s="1848"/>
      <c r="AW1295" s="1848"/>
      <c r="AX1295" s="1848"/>
      <c r="AY1295" s="1848"/>
      <c r="AZ1295" s="1848"/>
      <c r="BA1295" s="1848"/>
      <c r="BB1295" s="1848"/>
      <c r="BC1295" s="1848"/>
      <c r="BD1295" s="1848"/>
      <c r="BE1295" s="1848"/>
      <c r="BF1295" s="1848"/>
      <c r="BG1295" s="1848"/>
      <c r="BH1295" s="1848"/>
      <c r="BI1295" s="1848"/>
      <c r="BJ1295" s="1848"/>
      <c r="BK1295" s="1848"/>
      <c r="BL1295" s="1848"/>
      <c r="BM1295" s="1848"/>
      <c r="BN1295" s="1848"/>
      <c r="BO1295" s="1848"/>
      <c r="BP1295" s="1848"/>
      <c r="BQ1295" s="1848"/>
      <c r="BR1295" s="1848"/>
      <c r="BS1295" s="1848"/>
      <c r="BT1295" s="1848"/>
      <c r="BU1295" s="1848"/>
      <c r="BV1295" s="1848"/>
      <c r="BW1295" s="1848"/>
      <c r="BX1295" s="1848"/>
      <c r="BY1295" s="1848"/>
      <c r="BZ1295" s="1848"/>
      <c r="CA1295" s="1848"/>
      <c r="CB1295" s="1848"/>
      <c r="CC1295" s="1848"/>
      <c r="CD1295" s="1848"/>
      <c r="CE1295" s="1848"/>
      <c r="CF1295" s="1848"/>
      <c r="CG1295" s="1848"/>
      <c r="CH1295" s="1848"/>
      <c r="CJ1295" s="1848"/>
      <c r="CK1295" s="1848"/>
      <c r="CL1295" s="1848"/>
      <c r="CM1295" s="1848"/>
      <c r="CN1295" s="1848"/>
      <c r="CO1295" s="1848"/>
      <c r="CP1295" s="1848"/>
      <c r="CQ1295" s="1848"/>
    </row>
    <row r="1296" spans="5:95">
      <c r="E1296" s="1"/>
      <c r="F1296" s="1848"/>
      <c r="G1296" s="1848"/>
      <c r="H1296" s="1848"/>
      <c r="I1296" s="1848"/>
      <c r="J1296" s="1848"/>
      <c r="K1296" s="1848"/>
      <c r="L1296" s="1848"/>
      <c r="M1296" s="1848"/>
      <c r="N1296" s="1848"/>
      <c r="O1296" s="1848"/>
      <c r="P1296" s="1848"/>
      <c r="Q1296" s="1848"/>
      <c r="R1296" s="1848"/>
      <c r="S1296" s="1848"/>
      <c r="T1296" s="1848"/>
      <c r="U1296" s="1848"/>
      <c r="V1296" s="1848"/>
      <c r="W1296" s="1848"/>
      <c r="X1296" s="1848"/>
      <c r="Y1296" s="1848"/>
      <c r="Z1296" s="1848"/>
      <c r="AA1296" s="1848"/>
      <c r="AB1296" s="1848"/>
      <c r="AC1296" s="1848"/>
      <c r="AD1296" s="1848"/>
      <c r="AE1296" s="1848"/>
      <c r="AF1296" s="1848"/>
      <c r="AG1296" s="1848"/>
      <c r="AH1296" s="1848"/>
      <c r="AI1296" s="1848"/>
      <c r="AJ1296" s="1848"/>
      <c r="AK1296" s="1848"/>
      <c r="AL1296" s="1848"/>
      <c r="AM1296" s="1848"/>
      <c r="AN1296" s="1848"/>
      <c r="AO1296" s="1848"/>
      <c r="AP1296" s="1848"/>
      <c r="AQ1296" s="1848"/>
      <c r="AR1296" s="1848"/>
      <c r="AS1296" s="1848"/>
      <c r="AT1296" s="1848"/>
      <c r="AU1296" s="1848"/>
      <c r="AV1296" s="1848"/>
      <c r="AW1296" s="1848"/>
      <c r="AX1296" s="1848"/>
      <c r="AY1296" s="1848"/>
      <c r="AZ1296" s="1848"/>
      <c r="BA1296" s="1848"/>
      <c r="BB1296" s="1848"/>
      <c r="BC1296" s="1848"/>
      <c r="BD1296" s="1848"/>
      <c r="BE1296" s="1848"/>
      <c r="BF1296" s="1848"/>
      <c r="BG1296" s="1848"/>
      <c r="BH1296" s="1848"/>
      <c r="BI1296" s="1848"/>
      <c r="BJ1296" s="1848"/>
      <c r="BK1296" s="1848"/>
      <c r="BL1296" s="1848"/>
      <c r="BM1296" s="1848"/>
      <c r="BN1296" s="1848"/>
      <c r="BO1296" s="1848"/>
      <c r="BP1296" s="1848"/>
      <c r="BQ1296" s="1848"/>
      <c r="BR1296" s="1848"/>
      <c r="BS1296" s="1848"/>
      <c r="BT1296" s="1848"/>
      <c r="BU1296" s="1848"/>
      <c r="BV1296" s="1848"/>
      <c r="BW1296" s="1848"/>
      <c r="BX1296" s="1848"/>
      <c r="BY1296" s="1848"/>
      <c r="BZ1296" s="1848"/>
      <c r="CA1296" s="1848"/>
      <c r="CB1296" s="1848"/>
      <c r="CC1296" s="1848"/>
      <c r="CD1296" s="1848"/>
      <c r="CE1296" s="1848"/>
      <c r="CF1296" s="1848"/>
      <c r="CG1296" s="1848"/>
      <c r="CH1296" s="1848"/>
      <c r="CJ1296" s="1848"/>
      <c r="CK1296" s="1848"/>
      <c r="CL1296" s="1848"/>
      <c r="CM1296" s="1848"/>
      <c r="CN1296" s="1848"/>
      <c r="CO1296" s="1848"/>
      <c r="CP1296" s="1848"/>
      <c r="CQ1296" s="1848"/>
    </row>
    <row r="1297" spans="5:95">
      <c r="E1297" s="1"/>
      <c r="F1297" s="1848"/>
      <c r="G1297" s="1848"/>
      <c r="H1297" s="1848"/>
      <c r="I1297" s="1848"/>
      <c r="J1297" s="1848"/>
      <c r="K1297" s="1848"/>
      <c r="L1297" s="1848"/>
      <c r="M1297" s="1848"/>
      <c r="N1297" s="1848"/>
      <c r="O1297" s="1848"/>
      <c r="P1297" s="1848"/>
      <c r="Q1297" s="1848"/>
      <c r="R1297" s="1848"/>
      <c r="S1297" s="1848"/>
      <c r="T1297" s="1848"/>
      <c r="U1297" s="1848"/>
      <c r="V1297" s="1848"/>
      <c r="W1297" s="1848"/>
      <c r="X1297" s="1848"/>
      <c r="Y1297" s="1848"/>
      <c r="Z1297" s="1848"/>
      <c r="AA1297" s="1848"/>
      <c r="AB1297" s="1848"/>
      <c r="AC1297" s="1848"/>
      <c r="AD1297" s="1848"/>
      <c r="AE1297" s="1848"/>
      <c r="AF1297" s="1848"/>
      <c r="AG1297" s="1848"/>
      <c r="AH1297" s="1848"/>
      <c r="AI1297" s="1848"/>
      <c r="AJ1297" s="1848"/>
      <c r="AK1297" s="1848"/>
      <c r="AL1297" s="1848"/>
      <c r="AM1297" s="1848"/>
      <c r="AN1297" s="1848"/>
      <c r="AO1297" s="1848"/>
      <c r="AP1297" s="1848"/>
      <c r="AQ1297" s="1848"/>
      <c r="AR1297" s="1848"/>
      <c r="AS1297" s="1848"/>
      <c r="AT1297" s="1848"/>
      <c r="AU1297" s="1848"/>
      <c r="AV1297" s="1848"/>
      <c r="AW1297" s="1848"/>
      <c r="AX1297" s="1848"/>
      <c r="AY1297" s="1848"/>
      <c r="AZ1297" s="1848"/>
      <c r="BA1297" s="1848"/>
      <c r="BB1297" s="1848"/>
      <c r="BC1297" s="1848"/>
      <c r="BD1297" s="1848"/>
      <c r="BE1297" s="1848"/>
      <c r="BF1297" s="1848"/>
      <c r="BG1297" s="1848"/>
      <c r="BH1297" s="1848"/>
      <c r="BI1297" s="1848"/>
      <c r="BJ1297" s="1848"/>
      <c r="BK1297" s="1848"/>
      <c r="BL1297" s="1848"/>
      <c r="BM1297" s="1848"/>
      <c r="BN1297" s="1848"/>
      <c r="BO1297" s="1848"/>
      <c r="BP1297" s="1848"/>
      <c r="BQ1297" s="1848"/>
      <c r="BR1297" s="1848"/>
      <c r="BS1297" s="1848"/>
      <c r="BT1297" s="1848"/>
      <c r="BU1297" s="1848"/>
      <c r="BV1297" s="1848"/>
      <c r="BW1297" s="1848"/>
      <c r="BX1297" s="1848"/>
      <c r="BY1297" s="1848"/>
      <c r="BZ1297" s="1848"/>
      <c r="CA1297" s="1848"/>
      <c r="CB1297" s="1848"/>
      <c r="CC1297" s="1848"/>
      <c r="CD1297" s="1848"/>
      <c r="CE1297" s="1848"/>
      <c r="CF1297" s="1848"/>
      <c r="CG1297" s="1848"/>
      <c r="CH1297" s="1848"/>
      <c r="CJ1297" s="1848"/>
      <c r="CK1297" s="1848"/>
      <c r="CL1297" s="1848"/>
      <c r="CM1297" s="1848"/>
      <c r="CN1297" s="1848"/>
      <c r="CO1297" s="1848"/>
      <c r="CP1297" s="1848"/>
      <c r="CQ1297" s="1848"/>
    </row>
    <row r="1298" spans="5:95">
      <c r="E1298" s="1"/>
      <c r="F1298" s="1848"/>
      <c r="G1298" s="1848"/>
      <c r="H1298" s="1848"/>
      <c r="I1298" s="1848"/>
      <c r="J1298" s="1848"/>
      <c r="K1298" s="1848"/>
      <c r="L1298" s="1848"/>
      <c r="M1298" s="1848"/>
      <c r="N1298" s="1848"/>
      <c r="O1298" s="1848"/>
      <c r="P1298" s="1848"/>
      <c r="Q1298" s="1848"/>
      <c r="R1298" s="1848"/>
      <c r="S1298" s="1848"/>
      <c r="T1298" s="1848"/>
      <c r="U1298" s="1848"/>
      <c r="V1298" s="1848"/>
      <c r="W1298" s="1848"/>
      <c r="X1298" s="1848"/>
      <c r="Y1298" s="1848"/>
      <c r="Z1298" s="1848"/>
      <c r="AA1298" s="1848"/>
      <c r="AB1298" s="1848"/>
      <c r="AC1298" s="1848"/>
      <c r="AD1298" s="1848"/>
      <c r="AE1298" s="1848"/>
      <c r="AF1298" s="1848"/>
      <c r="AG1298" s="1848"/>
      <c r="AH1298" s="1848"/>
      <c r="AI1298" s="1848"/>
      <c r="AJ1298" s="1848"/>
      <c r="AK1298" s="1848"/>
      <c r="AL1298" s="1848"/>
      <c r="AM1298" s="1848"/>
      <c r="AN1298" s="1848"/>
      <c r="AO1298" s="1848"/>
      <c r="AP1298" s="1848"/>
      <c r="AQ1298" s="1848"/>
      <c r="AR1298" s="1848"/>
      <c r="AS1298" s="1848"/>
      <c r="AT1298" s="1848"/>
      <c r="AU1298" s="1848"/>
      <c r="AV1298" s="1848"/>
      <c r="AW1298" s="1848"/>
      <c r="AX1298" s="1848"/>
      <c r="AY1298" s="1848"/>
      <c r="AZ1298" s="1848"/>
      <c r="BA1298" s="1848"/>
      <c r="BB1298" s="1848"/>
      <c r="BC1298" s="1848"/>
      <c r="BD1298" s="1848"/>
      <c r="BE1298" s="1848"/>
      <c r="BF1298" s="1848"/>
      <c r="BG1298" s="1848"/>
      <c r="BH1298" s="1848"/>
      <c r="BI1298" s="1848"/>
      <c r="BJ1298" s="1848"/>
      <c r="BK1298" s="1848"/>
      <c r="BL1298" s="1848"/>
      <c r="BM1298" s="1848"/>
      <c r="BN1298" s="1848"/>
      <c r="BO1298" s="1848"/>
      <c r="BP1298" s="1848"/>
      <c r="BQ1298" s="1848"/>
      <c r="BR1298" s="1848"/>
      <c r="BS1298" s="1848"/>
      <c r="BT1298" s="1848"/>
      <c r="BU1298" s="1848"/>
      <c r="BV1298" s="1848"/>
      <c r="BW1298" s="1848"/>
      <c r="BX1298" s="1848"/>
      <c r="BY1298" s="1848"/>
      <c r="BZ1298" s="1848"/>
      <c r="CA1298" s="1848"/>
      <c r="CB1298" s="1848"/>
      <c r="CC1298" s="1848"/>
      <c r="CD1298" s="1848"/>
      <c r="CE1298" s="1848"/>
      <c r="CF1298" s="1848"/>
      <c r="CG1298" s="1848"/>
      <c r="CH1298" s="1848"/>
      <c r="CJ1298" s="1848"/>
      <c r="CK1298" s="1848"/>
      <c r="CL1298" s="1848"/>
      <c r="CM1298" s="1848"/>
      <c r="CN1298" s="1848"/>
      <c r="CO1298" s="1848"/>
      <c r="CP1298" s="1848"/>
      <c r="CQ1298" s="1848"/>
    </row>
    <row r="1299" spans="5:95">
      <c r="E1299" s="1"/>
      <c r="F1299" s="1848"/>
      <c r="G1299" s="1848"/>
      <c r="H1299" s="1848"/>
      <c r="I1299" s="1848"/>
      <c r="J1299" s="1848"/>
      <c r="K1299" s="1848"/>
      <c r="L1299" s="1848"/>
      <c r="M1299" s="1848"/>
      <c r="N1299" s="1848"/>
      <c r="O1299" s="1848"/>
      <c r="P1299" s="1848"/>
      <c r="Q1299" s="1848"/>
      <c r="R1299" s="1848"/>
      <c r="S1299" s="1848"/>
      <c r="T1299" s="1848"/>
      <c r="U1299" s="1848"/>
      <c r="V1299" s="1848"/>
      <c r="W1299" s="1848"/>
      <c r="X1299" s="1848"/>
      <c r="Y1299" s="1848"/>
      <c r="Z1299" s="1848"/>
      <c r="AA1299" s="1848"/>
      <c r="AB1299" s="1848"/>
      <c r="AC1299" s="1848"/>
      <c r="AD1299" s="1848"/>
      <c r="AE1299" s="1848"/>
      <c r="AF1299" s="1848"/>
      <c r="AG1299" s="1848"/>
      <c r="AH1299" s="1848"/>
      <c r="AI1299" s="1848"/>
      <c r="AJ1299" s="1848"/>
      <c r="AK1299" s="1848"/>
      <c r="AL1299" s="1848"/>
      <c r="AM1299" s="1848"/>
      <c r="AN1299" s="1848"/>
      <c r="AO1299" s="1848"/>
      <c r="AP1299" s="1848"/>
      <c r="AQ1299" s="1848"/>
      <c r="AR1299" s="1848"/>
      <c r="AS1299" s="1848"/>
      <c r="AT1299" s="1848"/>
      <c r="AU1299" s="1848"/>
      <c r="AV1299" s="1848"/>
      <c r="AW1299" s="1848"/>
      <c r="AX1299" s="1848"/>
      <c r="AY1299" s="1848"/>
      <c r="AZ1299" s="1848"/>
      <c r="BA1299" s="1848"/>
      <c r="BB1299" s="1848"/>
      <c r="BC1299" s="1848"/>
      <c r="BD1299" s="1848"/>
      <c r="BE1299" s="1848"/>
      <c r="BF1299" s="1848"/>
      <c r="BG1299" s="1848"/>
      <c r="BH1299" s="1848"/>
      <c r="BI1299" s="1848"/>
      <c r="BJ1299" s="1848"/>
      <c r="BK1299" s="1848"/>
      <c r="BL1299" s="1848"/>
      <c r="BM1299" s="1848"/>
      <c r="BN1299" s="1848"/>
      <c r="BO1299" s="1848"/>
      <c r="BP1299" s="1848"/>
      <c r="BQ1299" s="1848"/>
      <c r="BR1299" s="1848"/>
      <c r="BS1299" s="1848"/>
      <c r="BT1299" s="1848"/>
      <c r="BU1299" s="1848"/>
      <c r="BV1299" s="1848"/>
      <c r="BW1299" s="1848"/>
      <c r="BX1299" s="1848"/>
      <c r="BY1299" s="1848"/>
      <c r="BZ1299" s="1848"/>
      <c r="CA1299" s="1848"/>
      <c r="CB1299" s="1848"/>
      <c r="CC1299" s="1848"/>
      <c r="CD1299" s="1848"/>
      <c r="CE1299" s="1848"/>
      <c r="CF1299" s="1848"/>
      <c r="CG1299" s="1848"/>
      <c r="CH1299" s="1848"/>
      <c r="CJ1299" s="1848"/>
      <c r="CK1299" s="1848"/>
      <c r="CL1299" s="1848"/>
      <c r="CM1299" s="1848"/>
      <c r="CN1299" s="1848"/>
      <c r="CO1299" s="1848"/>
      <c r="CP1299" s="1848"/>
      <c r="CQ1299" s="1848"/>
    </row>
    <row r="1300" spans="5:95">
      <c r="E1300" s="1"/>
      <c r="F1300" s="1848"/>
      <c r="G1300" s="1848"/>
      <c r="H1300" s="1848"/>
      <c r="I1300" s="1848"/>
      <c r="J1300" s="1848"/>
      <c r="K1300" s="1848"/>
      <c r="L1300" s="1848"/>
      <c r="M1300" s="1848"/>
      <c r="N1300" s="1848"/>
      <c r="O1300" s="1848"/>
      <c r="P1300" s="1848"/>
      <c r="Q1300" s="1848"/>
      <c r="R1300" s="1848"/>
      <c r="S1300" s="1848"/>
      <c r="T1300" s="1848"/>
      <c r="U1300" s="1848"/>
      <c r="V1300" s="1848"/>
      <c r="W1300" s="1848"/>
      <c r="X1300" s="1848"/>
      <c r="Y1300" s="1848"/>
      <c r="Z1300" s="1848"/>
      <c r="AA1300" s="1848"/>
      <c r="AB1300" s="1848"/>
      <c r="AC1300" s="1848"/>
      <c r="AD1300" s="1848"/>
      <c r="AE1300" s="1848"/>
      <c r="AF1300" s="1848"/>
      <c r="AG1300" s="1848"/>
      <c r="AH1300" s="1848"/>
      <c r="AI1300" s="1848"/>
      <c r="AJ1300" s="1848"/>
      <c r="AK1300" s="1848"/>
      <c r="AL1300" s="1848"/>
      <c r="AM1300" s="1848"/>
      <c r="AN1300" s="1848"/>
      <c r="AO1300" s="1848"/>
      <c r="AP1300" s="1848"/>
      <c r="AQ1300" s="1848"/>
      <c r="AR1300" s="1848"/>
      <c r="AS1300" s="1848"/>
      <c r="AT1300" s="1848"/>
      <c r="AU1300" s="1848"/>
      <c r="AV1300" s="1848"/>
      <c r="AW1300" s="1848"/>
      <c r="AX1300" s="1848"/>
      <c r="AY1300" s="1848"/>
      <c r="AZ1300" s="1848"/>
      <c r="BA1300" s="1848"/>
      <c r="BB1300" s="1848"/>
      <c r="BC1300" s="1848"/>
      <c r="BD1300" s="1848"/>
      <c r="BE1300" s="1848"/>
      <c r="BF1300" s="1848"/>
      <c r="BG1300" s="1848"/>
      <c r="BH1300" s="1848"/>
      <c r="BI1300" s="1848"/>
      <c r="BJ1300" s="1848"/>
      <c r="BK1300" s="1848"/>
      <c r="BL1300" s="1848"/>
      <c r="BM1300" s="1848"/>
      <c r="BN1300" s="1848"/>
      <c r="BO1300" s="1848"/>
      <c r="BP1300" s="1848"/>
      <c r="BQ1300" s="1848"/>
      <c r="BR1300" s="1848"/>
      <c r="BS1300" s="1848"/>
      <c r="BT1300" s="1848"/>
      <c r="BU1300" s="1848"/>
      <c r="BV1300" s="1848"/>
      <c r="BW1300" s="1848"/>
      <c r="BX1300" s="1848"/>
      <c r="BY1300" s="1848"/>
      <c r="BZ1300" s="1848"/>
      <c r="CA1300" s="1848"/>
      <c r="CB1300" s="1848"/>
      <c r="CC1300" s="1848"/>
      <c r="CD1300" s="1848"/>
      <c r="CE1300" s="1848"/>
      <c r="CF1300" s="1848"/>
      <c r="CG1300" s="1848"/>
      <c r="CH1300" s="1848"/>
      <c r="CJ1300" s="1848"/>
      <c r="CK1300" s="1848"/>
      <c r="CL1300" s="1848"/>
      <c r="CM1300" s="1848"/>
      <c r="CN1300" s="1848"/>
      <c r="CO1300" s="1848"/>
      <c r="CP1300" s="1848"/>
      <c r="CQ1300" s="1848"/>
    </row>
    <row r="1301" spans="5:95">
      <c r="E1301" s="1"/>
      <c r="F1301" s="1848"/>
      <c r="G1301" s="1848"/>
      <c r="H1301" s="1848"/>
      <c r="I1301" s="1848"/>
      <c r="J1301" s="1848"/>
      <c r="K1301" s="1848"/>
      <c r="L1301" s="1848"/>
      <c r="M1301" s="1848"/>
      <c r="N1301" s="1848"/>
      <c r="O1301" s="1848"/>
      <c r="P1301" s="1848"/>
      <c r="Q1301" s="1848"/>
      <c r="R1301" s="1848"/>
      <c r="S1301" s="1848"/>
      <c r="T1301" s="1848"/>
      <c r="U1301" s="1848"/>
      <c r="V1301" s="1848"/>
      <c r="W1301" s="1848"/>
      <c r="X1301" s="1848"/>
      <c r="Y1301" s="1848"/>
      <c r="Z1301" s="1848"/>
      <c r="AA1301" s="1848"/>
      <c r="AB1301" s="1848"/>
      <c r="AC1301" s="1848"/>
      <c r="AD1301" s="1848"/>
      <c r="AE1301" s="1848"/>
      <c r="AF1301" s="1848"/>
      <c r="AG1301" s="1848"/>
      <c r="AH1301" s="1848"/>
      <c r="AI1301" s="1848"/>
      <c r="AJ1301" s="1848"/>
      <c r="AK1301" s="1848"/>
      <c r="AL1301" s="1848"/>
      <c r="AM1301" s="1848"/>
      <c r="AN1301" s="1848"/>
      <c r="AO1301" s="1848"/>
      <c r="AP1301" s="1848"/>
      <c r="AQ1301" s="1848"/>
      <c r="AR1301" s="1848"/>
      <c r="AS1301" s="1848"/>
      <c r="AT1301" s="1848"/>
      <c r="AU1301" s="1848"/>
      <c r="AV1301" s="1848"/>
      <c r="AW1301" s="1848"/>
      <c r="AX1301" s="1848"/>
      <c r="AY1301" s="1848"/>
      <c r="AZ1301" s="1848"/>
      <c r="BA1301" s="1848"/>
      <c r="BB1301" s="1848"/>
      <c r="BC1301" s="1848"/>
      <c r="BD1301" s="1848"/>
      <c r="BE1301" s="1848"/>
      <c r="BF1301" s="1848"/>
      <c r="BG1301" s="1848"/>
      <c r="BH1301" s="1848"/>
      <c r="BI1301" s="1848"/>
      <c r="BJ1301" s="1848"/>
      <c r="BK1301" s="1848"/>
      <c r="BL1301" s="1848"/>
      <c r="BM1301" s="1848"/>
      <c r="BN1301" s="1848"/>
      <c r="BO1301" s="1848"/>
      <c r="BP1301" s="1848"/>
      <c r="BQ1301" s="1848"/>
      <c r="BR1301" s="1848"/>
      <c r="BS1301" s="1848"/>
      <c r="BT1301" s="1848"/>
      <c r="BU1301" s="1848"/>
      <c r="BV1301" s="1848"/>
      <c r="BW1301" s="1848"/>
      <c r="BX1301" s="1848"/>
      <c r="BY1301" s="1848"/>
      <c r="BZ1301" s="1848"/>
      <c r="CA1301" s="1848"/>
      <c r="CB1301" s="1848"/>
      <c r="CC1301" s="1848"/>
      <c r="CD1301" s="1848"/>
      <c r="CE1301" s="1848"/>
      <c r="CF1301" s="1848"/>
      <c r="CG1301" s="1848"/>
      <c r="CH1301" s="1848"/>
      <c r="CJ1301" s="1848"/>
      <c r="CK1301" s="1848"/>
      <c r="CL1301" s="1848"/>
      <c r="CM1301" s="1848"/>
      <c r="CN1301" s="1848"/>
      <c r="CO1301" s="1848"/>
      <c r="CP1301" s="1848"/>
      <c r="CQ1301" s="1848"/>
    </row>
    <row r="1302" spans="5:95">
      <c r="E1302" s="1"/>
      <c r="F1302" s="1848"/>
      <c r="G1302" s="1848"/>
      <c r="H1302" s="1848"/>
      <c r="I1302" s="1848"/>
      <c r="J1302" s="1848"/>
      <c r="K1302" s="1848"/>
      <c r="L1302" s="1848"/>
      <c r="M1302" s="1848"/>
      <c r="N1302" s="1848"/>
      <c r="O1302" s="1848"/>
      <c r="P1302" s="1848"/>
      <c r="Q1302" s="1848"/>
      <c r="R1302" s="1848"/>
      <c r="S1302" s="1848"/>
      <c r="T1302" s="1848"/>
      <c r="U1302" s="1848"/>
      <c r="V1302" s="1848"/>
      <c r="W1302" s="1848"/>
      <c r="X1302" s="1848"/>
      <c r="Y1302" s="1848"/>
      <c r="Z1302" s="1848"/>
      <c r="AA1302" s="1848"/>
      <c r="AB1302" s="1848"/>
      <c r="AC1302" s="1848"/>
      <c r="AD1302" s="1848"/>
      <c r="AE1302" s="1848"/>
      <c r="AF1302" s="1848"/>
      <c r="AG1302" s="1848"/>
      <c r="AH1302" s="1848"/>
      <c r="AI1302" s="1848"/>
      <c r="AJ1302" s="1848"/>
      <c r="AK1302" s="1848"/>
      <c r="AL1302" s="1848"/>
      <c r="AM1302" s="1848"/>
      <c r="AN1302" s="1848"/>
      <c r="AO1302" s="1848"/>
      <c r="AP1302" s="1848"/>
      <c r="AQ1302" s="1848"/>
      <c r="AR1302" s="1848"/>
      <c r="AS1302" s="1848"/>
      <c r="AT1302" s="1848"/>
      <c r="AU1302" s="1848"/>
      <c r="AV1302" s="1848"/>
      <c r="AW1302" s="1848"/>
      <c r="AX1302" s="1848"/>
      <c r="AY1302" s="1848"/>
      <c r="AZ1302" s="1848"/>
      <c r="BA1302" s="1848"/>
      <c r="BB1302" s="1848"/>
      <c r="BC1302" s="1848"/>
      <c r="BD1302" s="1848"/>
      <c r="BE1302" s="1848"/>
      <c r="BF1302" s="1848"/>
      <c r="BG1302" s="1848"/>
      <c r="BH1302" s="1848"/>
      <c r="BI1302" s="1848"/>
      <c r="BJ1302" s="1848"/>
      <c r="BK1302" s="1848"/>
      <c r="BL1302" s="1848"/>
      <c r="BM1302" s="1848"/>
      <c r="BN1302" s="1848"/>
      <c r="BO1302" s="1848"/>
      <c r="BP1302" s="1848"/>
      <c r="BQ1302" s="1848"/>
      <c r="BR1302" s="1848"/>
      <c r="BS1302" s="1848"/>
      <c r="BT1302" s="1848"/>
      <c r="BU1302" s="1848"/>
      <c r="BV1302" s="1848"/>
      <c r="BW1302" s="1848"/>
      <c r="BX1302" s="1848"/>
      <c r="BY1302" s="1848"/>
      <c r="BZ1302" s="1848"/>
      <c r="CA1302" s="1848"/>
      <c r="CB1302" s="1848"/>
      <c r="CC1302" s="1848"/>
      <c r="CD1302" s="1848"/>
      <c r="CE1302" s="1848"/>
      <c r="CF1302" s="1848"/>
      <c r="CG1302" s="1848"/>
      <c r="CH1302" s="1848"/>
      <c r="CJ1302" s="1848"/>
      <c r="CK1302" s="1848"/>
      <c r="CL1302" s="1848"/>
      <c r="CM1302" s="1848"/>
      <c r="CN1302" s="1848"/>
      <c r="CO1302" s="1848"/>
      <c r="CP1302" s="1848"/>
      <c r="CQ1302" s="1848"/>
    </row>
    <row r="1303" spans="5:95">
      <c r="E1303" s="1"/>
      <c r="F1303" s="1848"/>
      <c r="G1303" s="1848"/>
      <c r="H1303" s="1848"/>
      <c r="I1303" s="1848"/>
      <c r="J1303" s="1848"/>
      <c r="K1303" s="1848"/>
      <c r="L1303" s="1848"/>
      <c r="M1303" s="1848"/>
      <c r="N1303" s="1848"/>
      <c r="O1303" s="1848"/>
      <c r="P1303" s="1848"/>
      <c r="Q1303" s="1848"/>
      <c r="R1303" s="1848"/>
      <c r="S1303" s="1848"/>
      <c r="T1303" s="1848"/>
      <c r="U1303" s="1848"/>
      <c r="V1303" s="1848"/>
      <c r="W1303" s="1848"/>
      <c r="X1303" s="1848"/>
      <c r="Y1303" s="1848"/>
      <c r="Z1303" s="1848"/>
      <c r="AA1303" s="1848"/>
      <c r="AB1303" s="1848"/>
      <c r="AC1303" s="1848"/>
      <c r="AD1303" s="1848"/>
      <c r="AE1303" s="1848"/>
      <c r="AF1303" s="1848"/>
      <c r="AG1303" s="1848"/>
      <c r="AH1303" s="1848"/>
      <c r="AI1303" s="1848"/>
      <c r="AJ1303" s="1848"/>
      <c r="AK1303" s="1848"/>
      <c r="AL1303" s="1848"/>
      <c r="AM1303" s="1848"/>
      <c r="AN1303" s="1848"/>
      <c r="AO1303" s="1848"/>
      <c r="AP1303" s="1848"/>
      <c r="AQ1303" s="1848"/>
      <c r="AR1303" s="1848"/>
      <c r="AS1303" s="1848"/>
      <c r="AT1303" s="1848"/>
      <c r="AU1303" s="1848"/>
      <c r="AV1303" s="1848"/>
      <c r="AW1303" s="1848"/>
      <c r="AX1303" s="1848"/>
      <c r="AY1303" s="1848"/>
      <c r="AZ1303" s="1848"/>
      <c r="BA1303" s="1848"/>
      <c r="BB1303" s="1848"/>
      <c r="BC1303" s="1848"/>
      <c r="BD1303" s="1848"/>
      <c r="BE1303" s="1848"/>
      <c r="BF1303" s="1848"/>
      <c r="BG1303" s="1848"/>
      <c r="BH1303" s="1848"/>
      <c r="BI1303" s="1848"/>
      <c r="BJ1303" s="1848"/>
      <c r="BK1303" s="1848"/>
      <c r="BL1303" s="1848"/>
      <c r="BM1303" s="1848"/>
      <c r="BN1303" s="1848"/>
      <c r="BO1303" s="1848"/>
      <c r="BP1303" s="1848"/>
      <c r="BQ1303" s="1848"/>
      <c r="BR1303" s="1848"/>
      <c r="BS1303" s="1848"/>
      <c r="BT1303" s="1848"/>
      <c r="BU1303" s="1848"/>
      <c r="BV1303" s="1848"/>
      <c r="BW1303" s="1848"/>
      <c r="BX1303" s="1848"/>
      <c r="BY1303" s="1848"/>
      <c r="BZ1303" s="1848"/>
      <c r="CA1303" s="1848"/>
      <c r="CB1303" s="1848"/>
      <c r="CC1303" s="1848"/>
      <c r="CD1303" s="1848"/>
      <c r="CE1303" s="1848"/>
      <c r="CF1303" s="1848"/>
      <c r="CG1303" s="1848"/>
      <c r="CH1303" s="1848"/>
      <c r="CJ1303" s="1848"/>
      <c r="CK1303" s="1848"/>
      <c r="CL1303" s="1848"/>
      <c r="CM1303" s="1848"/>
      <c r="CN1303" s="1848"/>
      <c r="CO1303" s="1848"/>
      <c r="CP1303" s="1848"/>
      <c r="CQ1303" s="1848"/>
    </row>
    <row r="1304" spans="5:95">
      <c r="E1304" s="1"/>
      <c r="F1304" s="1848"/>
      <c r="G1304" s="1848"/>
      <c r="H1304" s="1848"/>
      <c r="I1304" s="1848"/>
      <c r="J1304" s="1848"/>
      <c r="K1304" s="1848"/>
      <c r="L1304" s="1848"/>
      <c r="M1304" s="1848"/>
      <c r="N1304" s="1848"/>
      <c r="O1304" s="1848"/>
      <c r="P1304" s="1848"/>
      <c r="Q1304" s="1848"/>
      <c r="R1304" s="1848"/>
      <c r="S1304" s="1848"/>
      <c r="T1304" s="1848"/>
      <c r="U1304" s="1848"/>
      <c r="V1304" s="1848"/>
      <c r="W1304" s="1848"/>
      <c r="X1304" s="1848"/>
      <c r="Y1304" s="1848"/>
      <c r="Z1304" s="1848"/>
      <c r="AA1304" s="1848"/>
      <c r="AB1304" s="1848"/>
      <c r="AC1304" s="1848"/>
      <c r="AD1304" s="1848"/>
      <c r="AE1304" s="1848"/>
      <c r="AF1304" s="1848"/>
      <c r="AG1304" s="1848"/>
      <c r="AH1304" s="1848"/>
      <c r="AI1304" s="1848"/>
      <c r="AJ1304" s="1848"/>
      <c r="AK1304" s="1848"/>
      <c r="AL1304" s="1848"/>
      <c r="AM1304" s="1848"/>
      <c r="AN1304" s="1848"/>
      <c r="AO1304" s="1848"/>
      <c r="AP1304" s="1848"/>
      <c r="AQ1304" s="1848"/>
      <c r="AR1304" s="1848"/>
      <c r="AS1304" s="1848"/>
      <c r="AT1304" s="1848"/>
      <c r="AU1304" s="1848"/>
      <c r="AV1304" s="1848"/>
      <c r="AW1304" s="1848"/>
      <c r="AX1304" s="1848"/>
      <c r="AY1304" s="1848"/>
      <c r="AZ1304" s="1848"/>
      <c r="BA1304" s="1848"/>
      <c r="BB1304" s="1848"/>
      <c r="BC1304" s="1848"/>
      <c r="BD1304" s="1848"/>
      <c r="BE1304" s="1848"/>
      <c r="BF1304" s="1848"/>
      <c r="BG1304" s="1848"/>
      <c r="BH1304" s="1848"/>
      <c r="BI1304" s="1848"/>
      <c r="BJ1304" s="1848"/>
      <c r="BK1304" s="1848"/>
      <c r="BL1304" s="1848"/>
      <c r="BM1304" s="1848"/>
      <c r="BN1304" s="1848"/>
      <c r="BO1304" s="1848"/>
      <c r="BP1304" s="1848"/>
      <c r="BQ1304" s="1848"/>
      <c r="BR1304" s="1848"/>
      <c r="BS1304" s="1848"/>
      <c r="BT1304" s="1848"/>
      <c r="BU1304" s="1848"/>
      <c r="BV1304" s="1848"/>
      <c r="BW1304" s="1848"/>
      <c r="BX1304" s="1848"/>
      <c r="BY1304" s="1848"/>
      <c r="BZ1304" s="1848"/>
      <c r="CA1304" s="1848"/>
      <c r="CB1304" s="1848"/>
      <c r="CC1304" s="1848"/>
      <c r="CD1304" s="1848"/>
      <c r="CE1304" s="1848"/>
      <c r="CF1304" s="1848"/>
      <c r="CG1304" s="1848"/>
      <c r="CH1304" s="1848"/>
      <c r="CJ1304" s="1848"/>
      <c r="CK1304" s="1848"/>
      <c r="CL1304" s="1848"/>
      <c r="CM1304" s="1848"/>
      <c r="CN1304" s="1848"/>
      <c r="CO1304" s="1848"/>
      <c r="CP1304" s="1848"/>
      <c r="CQ1304" s="1848"/>
    </row>
    <row r="1305" spans="5:95">
      <c r="E1305" s="1"/>
      <c r="F1305" s="1848"/>
      <c r="G1305" s="1848"/>
      <c r="H1305" s="1848"/>
      <c r="I1305" s="1848"/>
      <c r="J1305" s="1848"/>
      <c r="K1305" s="1848"/>
      <c r="L1305" s="1848"/>
      <c r="M1305" s="1848"/>
      <c r="N1305" s="1848"/>
      <c r="O1305" s="1848"/>
      <c r="P1305" s="1848"/>
      <c r="Q1305" s="1848"/>
      <c r="R1305" s="1848"/>
      <c r="S1305" s="1848"/>
      <c r="T1305" s="1848"/>
      <c r="U1305" s="1848"/>
      <c r="V1305" s="1848"/>
      <c r="W1305" s="1848"/>
      <c r="X1305" s="1848"/>
      <c r="Y1305" s="1848"/>
      <c r="Z1305" s="1848"/>
      <c r="AA1305" s="1848"/>
      <c r="AB1305" s="1848"/>
      <c r="AC1305" s="1848"/>
      <c r="AD1305" s="1848"/>
      <c r="AE1305" s="1848"/>
      <c r="AF1305" s="1848"/>
      <c r="AG1305" s="1848"/>
      <c r="AH1305" s="1848"/>
      <c r="AI1305" s="1848"/>
      <c r="AJ1305" s="1848"/>
      <c r="AK1305" s="1848"/>
      <c r="AL1305" s="1848"/>
      <c r="AM1305" s="1848"/>
      <c r="AN1305" s="1848"/>
      <c r="AO1305" s="1848"/>
      <c r="AP1305" s="1848"/>
      <c r="AQ1305" s="1848"/>
      <c r="AR1305" s="1848"/>
      <c r="AS1305" s="1848"/>
      <c r="AT1305" s="1848"/>
      <c r="AU1305" s="1848"/>
      <c r="AV1305" s="1848"/>
      <c r="AW1305" s="1848"/>
      <c r="AX1305" s="1848"/>
      <c r="AY1305" s="1848"/>
      <c r="AZ1305" s="1848"/>
      <c r="BA1305" s="1848"/>
      <c r="BB1305" s="1848"/>
      <c r="BC1305" s="1848"/>
      <c r="BD1305" s="1848"/>
      <c r="BE1305" s="1848"/>
      <c r="BF1305" s="1848"/>
      <c r="BG1305" s="1848"/>
      <c r="BH1305" s="1848"/>
      <c r="BI1305" s="1848"/>
      <c r="BJ1305" s="1848"/>
      <c r="BK1305" s="1848"/>
      <c r="BL1305" s="1848"/>
      <c r="BM1305" s="1848"/>
      <c r="BN1305" s="1848"/>
      <c r="BO1305" s="1848"/>
      <c r="BP1305" s="1848"/>
      <c r="BQ1305" s="1848"/>
      <c r="BR1305" s="1848"/>
      <c r="BS1305" s="1848"/>
      <c r="BT1305" s="1848"/>
      <c r="BU1305" s="1848"/>
      <c r="BV1305" s="1848"/>
      <c r="BW1305" s="1848"/>
      <c r="BX1305" s="1848"/>
      <c r="BY1305" s="1848"/>
      <c r="BZ1305" s="1848"/>
      <c r="CA1305" s="1848"/>
      <c r="CB1305" s="1848"/>
      <c r="CC1305" s="1848"/>
      <c r="CD1305" s="1848"/>
      <c r="CE1305" s="1848"/>
      <c r="CF1305" s="1848"/>
      <c r="CG1305" s="1848"/>
      <c r="CH1305" s="1848"/>
      <c r="CJ1305" s="1848"/>
      <c r="CK1305" s="1848"/>
      <c r="CL1305" s="1848"/>
      <c r="CM1305" s="1848"/>
      <c r="CN1305" s="1848"/>
      <c r="CO1305" s="1848"/>
      <c r="CP1305" s="1848"/>
      <c r="CQ1305" s="1848"/>
    </row>
    <row r="1306" spans="5:95">
      <c r="E1306" s="1"/>
      <c r="F1306" s="1848"/>
      <c r="G1306" s="1848"/>
      <c r="H1306" s="1848"/>
      <c r="I1306" s="1848"/>
      <c r="J1306" s="1848"/>
      <c r="K1306" s="1848"/>
      <c r="L1306" s="1848"/>
      <c r="M1306" s="1848"/>
      <c r="N1306" s="1848"/>
      <c r="O1306" s="1848"/>
      <c r="P1306" s="1848"/>
      <c r="Q1306" s="1848"/>
      <c r="R1306" s="1848"/>
      <c r="S1306" s="1848"/>
      <c r="T1306" s="1848"/>
      <c r="U1306" s="1848"/>
      <c r="V1306" s="1848"/>
      <c r="W1306" s="1848"/>
      <c r="X1306" s="1848"/>
      <c r="Y1306" s="1848"/>
      <c r="Z1306" s="1848"/>
      <c r="AA1306" s="1848"/>
      <c r="AB1306" s="1848"/>
      <c r="AC1306" s="1848"/>
      <c r="AD1306" s="1848"/>
      <c r="AE1306" s="1848"/>
      <c r="AF1306" s="1848"/>
      <c r="AG1306" s="1848"/>
      <c r="AH1306" s="1848"/>
      <c r="AI1306" s="1848"/>
      <c r="AJ1306" s="1848"/>
      <c r="AK1306" s="1848"/>
      <c r="AL1306" s="1848"/>
      <c r="AM1306" s="1848"/>
      <c r="AN1306" s="1848"/>
      <c r="AO1306" s="1848"/>
      <c r="AP1306" s="1848"/>
      <c r="AQ1306" s="1848"/>
      <c r="AR1306" s="1848"/>
      <c r="AS1306" s="1848"/>
      <c r="AT1306" s="1848"/>
      <c r="AU1306" s="1848"/>
      <c r="AV1306" s="1848"/>
      <c r="AW1306" s="1848"/>
      <c r="AX1306" s="1848"/>
      <c r="AY1306" s="1848"/>
      <c r="AZ1306" s="1848"/>
      <c r="BA1306" s="1848"/>
      <c r="BB1306" s="1848"/>
      <c r="BC1306" s="1848"/>
      <c r="BD1306" s="1848"/>
      <c r="BE1306" s="1848"/>
      <c r="BF1306" s="1848"/>
      <c r="BG1306" s="1848"/>
      <c r="BH1306" s="1848"/>
      <c r="BI1306" s="1848"/>
      <c r="BJ1306" s="1848"/>
      <c r="BK1306" s="1848"/>
      <c r="BL1306" s="1848"/>
      <c r="BM1306" s="1848"/>
      <c r="BN1306" s="1848"/>
      <c r="BO1306" s="1848"/>
      <c r="BP1306" s="1848"/>
      <c r="BQ1306" s="1848"/>
      <c r="BR1306" s="1848"/>
      <c r="BS1306" s="1848"/>
      <c r="BT1306" s="1848"/>
      <c r="BU1306" s="1848"/>
      <c r="BV1306" s="1848"/>
      <c r="BW1306" s="1848"/>
      <c r="BX1306" s="1848"/>
      <c r="BY1306" s="1848"/>
      <c r="BZ1306" s="1848"/>
      <c r="CA1306" s="1848"/>
      <c r="CB1306" s="1848"/>
      <c r="CC1306" s="1848"/>
      <c r="CD1306" s="1848"/>
      <c r="CE1306" s="1848"/>
      <c r="CF1306" s="1848"/>
      <c r="CG1306" s="1848"/>
      <c r="CH1306" s="1848"/>
      <c r="CJ1306" s="1848"/>
      <c r="CK1306" s="1848"/>
      <c r="CL1306" s="1848"/>
      <c r="CM1306" s="1848"/>
      <c r="CN1306" s="1848"/>
      <c r="CO1306" s="1848"/>
      <c r="CP1306" s="1848"/>
      <c r="CQ1306" s="1848"/>
    </row>
    <row r="1307" spans="5:95">
      <c r="E1307" s="1"/>
      <c r="F1307" s="1848"/>
      <c r="G1307" s="1848"/>
      <c r="H1307" s="1848"/>
      <c r="I1307" s="1848"/>
      <c r="J1307" s="1848"/>
      <c r="K1307" s="1848"/>
      <c r="L1307" s="1848"/>
      <c r="M1307" s="1848"/>
      <c r="N1307" s="1848"/>
      <c r="O1307" s="1848"/>
      <c r="P1307" s="1848"/>
      <c r="Q1307" s="1848"/>
      <c r="R1307" s="1848"/>
      <c r="S1307" s="1848"/>
      <c r="T1307" s="1848"/>
      <c r="U1307" s="1848"/>
      <c r="V1307" s="1848"/>
      <c r="W1307" s="1848"/>
      <c r="X1307" s="1848"/>
      <c r="Y1307" s="1848"/>
      <c r="Z1307" s="1848"/>
      <c r="AA1307" s="1848"/>
      <c r="AB1307" s="1848"/>
      <c r="AC1307" s="1848"/>
      <c r="AD1307" s="1848"/>
      <c r="AE1307" s="1848"/>
      <c r="AF1307" s="1848"/>
      <c r="AG1307" s="1848"/>
      <c r="AH1307" s="1848"/>
      <c r="AI1307" s="1848"/>
      <c r="AJ1307" s="1848"/>
      <c r="AK1307" s="1848"/>
      <c r="AL1307" s="1848"/>
      <c r="AM1307" s="1848"/>
      <c r="AN1307" s="1848"/>
      <c r="AO1307" s="1848"/>
      <c r="AP1307" s="1848"/>
      <c r="AQ1307" s="1848"/>
      <c r="AR1307" s="1848"/>
      <c r="AS1307" s="1848"/>
      <c r="AT1307" s="1848"/>
      <c r="AU1307" s="1848"/>
      <c r="AV1307" s="1848"/>
      <c r="AW1307" s="1848"/>
      <c r="AX1307" s="1848"/>
      <c r="AY1307" s="1848"/>
      <c r="AZ1307" s="1848"/>
      <c r="BA1307" s="1848"/>
      <c r="BB1307" s="1848"/>
      <c r="BC1307" s="1848"/>
      <c r="BD1307" s="1848"/>
      <c r="BE1307" s="1848"/>
      <c r="BF1307" s="1848"/>
      <c r="BG1307" s="1848"/>
      <c r="BH1307" s="1848"/>
      <c r="BI1307" s="1848"/>
      <c r="BJ1307" s="1848"/>
      <c r="BK1307" s="1848"/>
      <c r="BL1307" s="1848"/>
      <c r="BM1307" s="1848"/>
      <c r="BN1307" s="1848"/>
      <c r="BO1307" s="1848"/>
      <c r="BP1307" s="1848"/>
      <c r="BQ1307" s="1848"/>
      <c r="BR1307" s="1848"/>
      <c r="BS1307" s="1848"/>
      <c r="BT1307" s="1848"/>
      <c r="BU1307" s="1848"/>
      <c r="BV1307" s="1848"/>
      <c r="BW1307" s="1848"/>
      <c r="BX1307" s="1848"/>
      <c r="BY1307" s="1848"/>
      <c r="BZ1307" s="1848"/>
      <c r="CA1307" s="1848"/>
      <c r="CB1307" s="1848"/>
      <c r="CC1307" s="1848"/>
      <c r="CD1307" s="1848"/>
      <c r="CE1307" s="1848"/>
      <c r="CF1307" s="1848"/>
      <c r="CG1307" s="1848"/>
      <c r="CH1307" s="1848"/>
      <c r="CJ1307" s="1848"/>
      <c r="CK1307" s="1848"/>
      <c r="CL1307" s="1848"/>
      <c r="CM1307" s="1848"/>
      <c r="CN1307" s="1848"/>
      <c r="CO1307" s="1848"/>
      <c r="CP1307" s="1848"/>
      <c r="CQ1307" s="1848"/>
    </row>
    <row r="1308" spans="5:95">
      <c r="E1308" s="1"/>
      <c r="F1308" s="1848"/>
      <c r="G1308" s="1848"/>
      <c r="H1308" s="1848"/>
      <c r="I1308" s="1848"/>
      <c r="J1308" s="1848"/>
      <c r="K1308" s="1848"/>
      <c r="L1308" s="1848"/>
      <c r="M1308" s="1848"/>
      <c r="N1308" s="1848"/>
      <c r="O1308" s="1848"/>
      <c r="P1308" s="1848"/>
      <c r="Q1308" s="1848"/>
      <c r="R1308" s="1848"/>
      <c r="S1308" s="1848"/>
      <c r="T1308" s="1848"/>
      <c r="U1308" s="1848"/>
      <c r="V1308" s="1848"/>
      <c r="W1308" s="1848"/>
      <c r="X1308" s="1848"/>
      <c r="Y1308" s="1848"/>
      <c r="Z1308" s="1848"/>
      <c r="AA1308" s="1848"/>
      <c r="AB1308" s="1848"/>
      <c r="AC1308" s="1848"/>
      <c r="AD1308" s="1848"/>
      <c r="AE1308" s="1848"/>
      <c r="AF1308" s="1848"/>
      <c r="AG1308" s="1848"/>
      <c r="AH1308" s="1848"/>
      <c r="AI1308" s="1848"/>
      <c r="AJ1308" s="1848"/>
      <c r="AK1308" s="1848"/>
      <c r="AL1308" s="1848"/>
      <c r="AM1308" s="1848"/>
      <c r="AN1308" s="1848"/>
      <c r="AO1308" s="1848"/>
      <c r="AP1308" s="1848"/>
      <c r="AQ1308" s="1848"/>
      <c r="AR1308" s="1848"/>
      <c r="AS1308" s="1848"/>
      <c r="AT1308" s="1848"/>
      <c r="AU1308" s="1848"/>
      <c r="AV1308" s="1848"/>
      <c r="AW1308" s="1848"/>
      <c r="AX1308" s="1848"/>
      <c r="AY1308" s="1848"/>
      <c r="AZ1308" s="1848"/>
      <c r="BA1308" s="1848"/>
      <c r="BB1308" s="1848"/>
      <c r="BC1308" s="1848"/>
      <c r="BD1308" s="1848"/>
      <c r="BE1308" s="1848"/>
      <c r="BF1308" s="1848"/>
      <c r="BG1308" s="1848"/>
      <c r="BH1308" s="1848"/>
      <c r="BI1308" s="1848"/>
      <c r="BJ1308" s="1848"/>
      <c r="BK1308" s="1848"/>
      <c r="BL1308" s="1848"/>
      <c r="BM1308" s="1848"/>
      <c r="BN1308" s="1848"/>
      <c r="BO1308" s="1848"/>
      <c r="BP1308" s="1848"/>
      <c r="BQ1308" s="1848"/>
      <c r="BR1308" s="1848"/>
      <c r="BS1308" s="1848"/>
      <c r="BT1308" s="1848"/>
      <c r="BU1308" s="1848"/>
      <c r="BV1308" s="1848"/>
      <c r="BW1308" s="1848"/>
      <c r="BX1308" s="1848"/>
      <c r="BY1308" s="1848"/>
      <c r="BZ1308" s="1848"/>
      <c r="CA1308" s="1848"/>
      <c r="CB1308" s="1848"/>
      <c r="CC1308" s="1848"/>
      <c r="CD1308" s="1848"/>
      <c r="CE1308" s="1848"/>
      <c r="CF1308" s="1848"/>
      <c r="CG1308" s="1848"/>
      <c r="CH1308" s="1848"/>
      <c r="CJ1308" s="1848"/>
      <c r="CK1308" s="1848"/>
      <c r="CL1308" s="1848"/>
      <c r="CM1308" s="1848"/>
      <c r="CN1308" s="1848"/>
      <c r="CO1308" s="1848"/>
      <c r="CP1308" s="1848"/>
      <c r="CQ1308" s="1848"/>
    </row>
    <row r="1309" spans="5:95">
      <c r="E1309" s="1"/>
      <c r="F1309" s="1848"/>
      <c r="G1309" s="1848"/>
      <c r="H1309" s="1848"/>
      <c r="I1309" s="1848"/>
      <c r="J1309" s="1848"/>
      <c r="K1309" s="1848"/>
      <c r="L1309" s="1848"/>
      <c r="M1309" s="1848"/>
      <c r="N1309" s="1848"/>
      <c r="O1309" s="1848"/>
      <c r="P1309" s="1848"/>
      <c r="Q1309" s="1848"/>
      <c r="R1309" s="1848"/>
      <c r="S1309" s="1848"/>
      <c r="T1309" s="1848"/>
      <c r="U1309" s="1848"/>
      <c r="V1309" s="1848"/>
      <c r="W1309" s="1848"/>
      <c r="X1309" s="1848"/>
      <c r="Y1309" s="1848"/>
      <c r="Z1309" s="1848"/>
      <c r="AA1309" s="1848"/>
      <c r="AB1309" s="1848"/>
      <c r="AC1309" s="1848"/>
      <c r="AD1309" s="1848"/>
      <c r="AE1309" s="1848"/>
      <c r="AF1309" s="1848"/>
      <c r="AG1309" s="1848"/>
      <c r="AH1309" s="1848"/>
      <c r="AI1309" s="1848"/>
      <c r="AJ1309" s="1848"/>
      <c r="AK1309" s="1848"/>
      <c r="AL1309" s="1848"/>
      <c r="AM1309" s="1848"/>
      <c r="AN1309" s="1848"/>
      <c r="AO1309" s="1848"/>
      <c r="AP1309" s="1848"/>
      <c r="AQ1309" s="1848"/>
      <c r="AR1309" s="1848"/>
      <c r="AS1309" s="1848"/>
      <c r="AT1309" s="1848"/>
      <c r="AU1309" s="1848"/>
      <c r="AV1309" s="1848"/>
      <c r="AW1309" s="1848"/>
      <c r="AX1309" s="1848"/>
      <c r="AY1309" s="1848"/>
      <c r="AZ1309" s="1848"/>
      <c r="BA1309" s="1848"/>
      <c r="BB1309" s="1848"/>
      <c r="BC1309" s="1848"/>
      <c r="BD1309" s="1848"/>
      <c r="BE1309" s="1848"/>
      <c r="BF1309" s="1848"/>
      <c r="BG1309" s="1848"/>
      <c r="BH1309" s="1848"/>
      <c r="BI1309" s="1848"/>
      <c r="BJ1309" s="1848"/>
      <c r="BK1309" s="1848"/>
      <c r="BL1309" s="1848"/>
      <c r="BM1309" s="1848"/>
      <c r="BN1309" s="1848"/>
      <c r="BO1309" s="1848"/>
      <c r="BP1309" s="1848"/>
      <c r="BQ1309" s="1848"/>
      <c r="BR1309" s="1848"/>
      <c r="BS1309" s="1848"/>
      <c r="BT1309" s="1848"/>
      <c r="BU1309" s="1848"/>
      <c r="BV1309" s="1848"/>
      <c r="BW1309" s="1848"/>
      <c r="BX1309" s="1848"/>
      <c r="BY1309" s="1848"/>
      <c r="BZ1309" s="1848"/>
      <c r="CA1309" s="1848"/>
      <c r="CB1309" s="1848"/>
      <c r="CC1309" s="1848"/>
      <c r="CD1309" s="1848"/>
      <c r="CE1309" s="1848"/>
      <c r="CF1309" s="1848"/>
      <c r="CG1309" s="1848"/>
      <c r="CH1309" s="1848"/>
      <c r="CJ1309" s="1848"/>
      <c r="CK1309" s="1848"/>
      <c r="CL1309" s="1848"/>
      <c r="CM1309" s="1848"/>
      <c r="CN1309" s="1848"/>
      <c r="CO1309" s="1848"/>
      <c r="CP1309" s="1848"/>
      <c r="CQ1309" s="1848"/>
    </row>
    <row r="1310" spans="5:95">
      <c r="E1310" s="1"/>
      <c r="F1310" s="1848"/>
      <c r="G1310" s="1848"/>
      <c r="H1310" s="1848"/>
      <c r="I1310" s="1848"/>
      <c r="J1310" s="1848"/>
      <c r="K1310" s="1848"/>
      <c r="L1310" s="1848"/>
      <c r="M1310" s="1848"/>
      <c r="N1310" s="1848"/>
      <c r="O1310" s="1848"/>
      <c r="P1310" s="1848"/>
      <c r="Q1310" s="1848"/>
      <c r="R1310" s="1848"/>
      <c r="S1310" s="1848"/>
      <c r="T1310" s="1848"/>
      <c r="U1310" s="1848"/>
      <c r="V1310" s="1848"/>
      <c r="W1310" s="1848"/>
      <c r="X1310" s="1848"/>
      <c r="Y1310" s="1848"/>
      <c r="Z1310" s="1848"/>
      <c r="AA1310" s="1848"/>
      <c r="AB1310" s="1848"/>
      <c r="AC1310" s="1848"/>
      <c r="AD1310" s="1848"/>
      <c r="AE1310" s="1848"/>
      <c r="AF1310" s="1848"/>
      <c r="AG1310" s="1848"/>
      <c r="AH1310" s="1848"/>
      <c r="AI1310" s="1848"/>
      <c r="AJ1310" s="1848"/>
      <c r="AK1310" s="1848"/>
      <c r="AL1310" s="1848"/>
      <c r="AM1310" s="1848"/>
      <c r="AN1310" s="1848"/>
      <c r="AO1310" s="1848"/>
      <c r="AP1310" s="1848"/>
      <c r="AQ1310" s="1848"/>
      <c r="AR1310" s="1848"/>
      <c r="AS1310" s="1848"/>
      <c r="AT1310" s="1848"/>
      <c r="AU1310" s="1848"/>
      <c r="AV1310" s="1848"/>
      <c r="AW1310" s="1848"/>
      <c r="AX1310" s="1848"/>
      <c r="AY1310" s="1848"/>
      <c r="AZ1310" s="1848"/>
      <c r="BA1310" s="1848"/>
      <c r="BB1310" s="1848"/>
      <c r="BC1310" s="1848"/>
      <c r="BD1310" s="1848"/>
      <c r="BE1310" s="1848"/>
      <c r="BF1310" s="1848"/>
      <c r="BG1310" s="1848"/>
      <c r="BH1310" s="1848"/>
      <c r="BI1310" s="1848"/>
      <c r="BJ1310" s="1848"/>
      <c r="BK1310" s="1848"/>
      <c r="BL1310" s="1848"/>
      <c r="BM1310" s="1848"/>
      <c r="BN1310" s="1848"/>
      <c r="BO1310" s="1848"/>
      <c r="BP1310" s="1848"/>
      <c r="BQ1310" s="1848"/>
      <c r="BR1310" s="1848"/>
      <c r="BS1310" s="1848"/>
      <c r="BT1310" s="1848"/>
      <c r="BU1310" s="1848"/>
      <c r="BV1310" s="1848"/>
      <c r="BW1310" s="1848"/>
      <c r="BX1310" s="1848"/>
      <c r="BY1310" s="1848"/>
      <c r="BZ1310" s="1848"/>
      <c r="CA1310" s="1848"/>
      <c r="CB1310" s="1848"/>
      <c r="CC1310" s="1848"/>
      <c r="CD1310" s="1848"/>
      <c r="CE1310" s="1848"/>
      <c r="CF1310" s="1848"/>
      <c r="CG1310" s="1848"/>
      <c r="CH1310" s="1848"/>
      <c r="CJ1310" s="1848"/>
      <c r="CK1310" s="1848"/>
      <c r="CL1310" s="1848"/>
      <c r="CM1310" s="1848"/>
      <c r="CN1310" s="1848"/>
      <c r="CO1310" s="1848"/>
      <c r="CP1310" s="1848"/>
      <c r="CQ1310" s="1848"/>
    </row>
    <row r="1311" spans="5:95">
      <c r="E1311" s="1"/>
      <c r="F1311" s="1848"/>
      <c r="G1311" s="1848"/>
      <c r="H1311" s="1848"/>
      <c r="I1311" s="1848"/>
      <c r="J1311" s="1848"/>
      <c r="K1311" s="1848"/>
      <c r="L1311" s="1848"/>
      <c r="M1311" s="1848"/>
      <c r="N1311" s="1848"/>
      <c r="O1311" s="1848"/>
      <c r="P1311" s="1848"/>
      <c r="Q1311" s="1848"/>
      <c r="R1311" s="1848"/>
      <c r="S1311" s="1848"/>
      <c r="T1311" s="1848"/>
      <c r="U1311" s="1848"/>
      <c r="V1311" s="1848"/>
      <c r="W1311" s="1848"/>
      <c r="X1311" s="1848"/>
      <c r="Y1311" s="1848"/>
      <c r="Z1311" s="1848"/>
      <c r="AA1311" s="1848"/>
      <c r="AB1311" s="1848"/>
      <c r="AC1311" s="1848"/>
      <c r="AD1311" s="1848"/>
      <c r="AE1311" s="1848"/>
      <c r="AF1311" s="1848"/>
      <c r="AG1311" s="1848"/>
      <c r="AH1311" s="1848"/>
      <c r="AI1311" s="1848"/>
      <c r="AJ1311" s="1848"/>
      <c r="AK1311" s="1848"/>
      <c r="AL1311" s="1848"/>
      <c r="AM1311" s="1848"/>
      <c r="AN1311" s="1848"/>
      <c r="AO1311" s="1848"/>
      <c r="AP1311" s="1848"/>
      <c r="AQ1311" s="1848"/>
      <c r="AR1311" s="1848"/>
      <c r="AS1311" s="1848"/>
      <c r="AT1311" s="1848"/>
      <c r="AU1311" s="1848"/>
      <c r="AV1311" s="1848"/>
      <c r="AW1311" s="1848"/>
      <c r="AX1311" s="1848"/>
      <c r="AY1311" s="1848"/>
      <c r="AZ1311" s="1848"/>
      <c r="BA1311" s="1848"/>
      <c r="BB1311" s="1848"/>
      <c r="BC1311" s="1848"/>
      <c r="BD1311" s="1848"/>
      <c r="BE1311" s="1848"/>
      <c r="BF1311" s="1848"/>
      <c r="BG1311" s="1848"/>
      <c r="BH1311" s="1848"/>
      <c r="BI1311" s="1848"/>
      <c r="BJ1311" s="1848"/>
      <c r="BK1311" s="1848"/>
      <c r="BL1311" s="1848"/>
      <c r="BM1311" s="1848"/>
      <c r="BN1311" s="1848"/>
      <c r="BO1311" s="1848"/>
      <c r="BP1311" s="1848"/>
      <c r="BQ1311" s="1848"/>
      <c r="BR1311" s="1848"/>
      <c r="BS1311" s="1848"/>
      <c r="BT1311" s="1848"/>
      <c r="BU1311" s="1848"/>
      <c r="BV1311" s="1848"/>
      <c r="BW1311" s="1848"/>
      <c r="BX1311" s="1848"/>
      <c r="BY1311" s="1848"/>
      <c r="BZ1311" s="1848"/>
      <c r="CA1311" s="1848"/>
      <c r="CB1311" s="1848"/>
      <c r="CC1311" s="1848"/>
      <c r="CD1311" s="1848"/>
      <c r="CE1311" s="1848"/>
      <c r="CF1311" s="1848"/>
      <c r="CG1311" s="1848"/>
      <c r="CH1311" s="1848"/>
      <c r="CJ1311" s="1848"/>
      <c r="CK1311" s="1848"/>
      <c r="CL1311" s="1848"/>
      <c r="CM1311" s="1848"/>
      <c r="CN1311" s="1848"/>
      <c r="CO1311" s="1848"/>
      <c r="CP1311" s="1848"/>
      <c r="CQ1311" s="1848"/>
    </row>
    <row r="1312" spans="5:95">
      <c r="E1312" s="1"/>
      <c r="F1312" s="1848"/>
      <c r="G1312" s="1848"/>
      <c r="H1312" s="1848"/>
      <c r="I1312" s="1848"/>
      <c r="J1312" s="1848"/>
      <c r="K1312" s="1848"/>
      <c r="L1312" s="1848"/>
      <c r="M1312" s="1848"/>
      <c r="N1312" s="1848"/>
      <c r="O1312" s="1848"/>
      <c r="P1312" s="1848"/>
      <c r="Q1312" s="1848"/>
      <c r="R1312" s="1848"/>
      <c r="S1312" s="1848"/>
      <c r="T1312" s="1848"/>
      <c r="U1312" s="1848"/>
      <c r="V1312" s="1848"/>
      <c r="W1312" s="1848"/>
      <c r="X1312" s="1848"/>
      <c r="Y1312" s="1848"/>
      <c r="Z1312" s="1848"/>
      <c r="AA1312" s="1848"/>
      <c r="AB1312" s="1848"/>
      <c r="AC1312" s="1848"/>
      <c r="AD1312" s="1848"/>
      <c r="AE1312" s="1848"/>
      <c r="AF1312" s="1848"/>
      <c r="AG1312" s="1848"/>
      <c r="AH1312" s="1848"/>
      <c r="AI1312" s="1848"/>
      <c r="AJ1312" s="1848"/>
      <c r="AK1312" s="1848"/>
      <c r="AL1312" s="1848"/>
      <c r="AM1312" s="1848"/>
      <c r="AN1312" s="1848"/>
      <c r="AO1312" s="1848"/>
      <c r="AP1312" s="1848"/>
      <c r="AQ1312" s="1848"/>
      <c r="AR1312" s="1848"/>
      <c r="AS1312" s="1848"/>
      <c r="AT1312" s="1848"/>
      <c r="AU1312" s="1848"/>
      <c r="AV1312" s="1848"/>
      <c r="AW1312" s="1848"/>
      <c r="AX1312" s="1848"/>
      <c r="AY1312" s="1848"/>
      <c r="AZ1312" s="1848"/>
      <c r="BA1312" s="1848"/>
      <c r="BB1312" s="1848"/>
      <c r="BC1312" s="1848"/>
      <c r="BD1312" s="1848"/>
      <c r="BE1312" s="1848"/>
      <c r="BF1312" s="1848"/>
      <c r="BG1312" s="1848"/>
      <c r="BH1312" s="1848"/>
      <c r="BI1312" s="1848"/>
      <c r="BJ1312" s="1848"/>
      <c r="BK1312" s="1848"/>
      <c r="BL1312" s="1848"/>
      <c r="BM1312" s="1848"/>
      <c r="BN1312" s="1848"/>
      <c r="BO1312" s="1848"/>
      <c r="BP1312" s="1848"/>
      <c r="BQ1312" s="1848"/>
      <c r="BR1312" s="1848"/>
      <c r="BS1312" s="1848"/>
      <c r="BT1312" s="1848"/>
      <c r="BU1312" s="1848"/>
      <c r="BV1312" s="1848"/>
      <c r="BW1312" s="1848"/>
      <c r="BX1312" s="1848"/>
      <c r="BY1312" s="1848"/>
      <c r="BZ1312" s="1848"/>
      <c r="CA1312" s="1848"/>
      <c r="CB1312" s="1848"/>
      <c r="CC1312" s="1848"/>
      <c r="CD1312" s="1848"/>
      <c r="CE1312" s="1848"/>
      <c r="CF1312" s="1848"/>
      <c r="CG1312" s="1848"/>
      <c r="CH1312" s="1848"/>
      <c r="CJ1312" s="1848"/>
      <c r="CK1312" s="1848"/>
      <c r="CL1312" s="1848"/>
      <c r="CM1312" s="1848"/>
      <c r="CN1312" s="1848"/>
      <c r="CO1312" s="1848"/>
      <c r="CP1312" s="1848"/>
      <c r="CQ1312" s="1848"/>
    </row>
    <row r="1313" spans="5:95">
      <c r="E1313" s="1"/>
      <c r="F1313" s="1848"/>
      <c r="G1313" s="1848"/>
      <c r="H1313" s="1848"/>
      <c r="I1313" s="1848"/>
      <c r="J1313" s="1848"/>
      <c r="K1313" s="1848"/>
      <c r="L1313" s="1848"/>
      <c r="M1313" s="1848"/>
      <c r="N1313" s="1848"/>
      <c r="O1313" s="1848"/>
      <c r="P1313" s="1848"/>
      <c r="Q1313" s="1848"/>
      <c r="R1313" s="1848"/>
      <c r="S1313" s="1848"/>
      <c r="T1313" s="1848"/>
      <c r="U1313" s="1848"/>
      <c r="V1313" s="1848"/>
      <c r="W1313" s="1848"/>
      <c r="X1313" s="1848"/>
      <c r="Y1313" s="1848"/>
      <c r="Z1313" s="1848"/>
      <c r="AA1313" s="1848"/>
      <c r="AB1313" s="1848"/>
      <c r="AC1313" s="1848"/>
      <c r="AD1313" s="1848"/>
      <c r="AE1313" s="1848"/>
      <c r="AF1313" s="1848"/>
      <c r="AG1313" s="1848"/>
      <c r="AH1313" s="1848"/>
      <c r="AI1313" s="1848"/>
      <c r="AJ1313" s="1848"/>
      <c r="AK1313" s="1848"/>
      <c r="AL1313" s="1848"/>
      <c r="AM1313" s="1848"/>
      <c r="AN1313" s="1848"/>
      <c r="AO1313" s="1848"/>
      <c r="AP1313" s="1848"/>
      <c r="AQ1313" s="1848"/>
      <c r="AR1313" s="1848"/>
      <c r="AS1313" s="1848"/>
      <c r="AT1313" s="1848"/>
      <c r="AU1313" s="1848"/>
      <c r="AV1313" s="1848"/>
      <c r="AW1313" s="1848"/>
      <c r="AX1313" s="1848"/>
      <c r="AY1313" s="1848"/>
      <c r="AZ1313" s="1848"/>
      <c r="BA1313" s="1848"/>
      <c r="BB1313" s="1848"/>
      <c r="BC1313" s="1848"/>
      <c r="BD1313" s="1848"/>
      <c r="BE1313" s="1848"/>
      <c r="BF1313" s="1848"/>
      <c r="BG1313" s="1848"/>
      <c r="BH1313" s="1848"/>
      <c r="BI1313" s="1848"/>
      <c r="BJ1313" s="1848"/>
      <c r="BK1313" s="1848"/>
      <c r="BL1313" s="1848"/>
      <c r="BM1313" s="1848"/>
      <c r="BN1313" s="1848"/>
      <c r="BO1313" s="1848"/>
      <c r="BP1313" s="1848"/>
      <c r="BQ1313" s="1848"/>
      <c r="BR1313" s="1848"/>
      <c r="BS1313" s="1848"/>
      <c r="BT1313" s="1848"/>
      <c r="BU1313" s="1848"/>
      <c r="BV1313" s="1848"/>
      <c r="BW1313" s="1848"/>
      <c r="BX1313" s="1848"/>
      <c r="BY1313" s="1848"/>
      <c r="BZ1313" s="1848"/>
      <c r="CA1313" s="1848"/>
      <c r="CB1313" s="1848"/>
      <c r="CC1313" s="1848"/>
      <c r="CD1313" s="1848"/>
      <c r="CE1313" s="1848"/>
      <c r="CF1313" s="1848"/>
      <c r="CG1313" s="1848"/>
      <c r="CH1313" s="1848"/>
      <c r="CJ1313" s="1848"/>
      <c r="CK1313" s="1848"/>
      <c r="CL1313" s="1848"/>
      <c r="CM1313" s="1848"/>
      <c r="CN1313" s="1848"/>
      <c r="CO1313" s="1848"/>
      <c r="CP1313" s="1848"/>
      <c r="CQ1313" s="1848"/>
    </row>
    <row r="1314" spans="5:95">
      <c r="E1314" s="1"/>
      <c r="F1314" s="1848"/>
      <c r="G1314" s="1848"/>
      <c r="H1314" s="1848"/>
      <c r="I1314" s="1848"/>
      <c r="J1314" s="1848"/>
      <c r="K1314" s="1848"/>
      <c r="L1314" s="1848"/>
      <c r="M1314" s="1848"/>
      <c r="N1314" s="1848"/>
      <c r="O1314" s="1848"/>
      <c r="P1314" s="1848"/>
      <c r="Q1314" s="1848"/>
      <c r="R1314" s="1848"/>
      <c r="S1314" s="1848"/>
      <c r="T1314" s="1848"/>
      <c r="U1314" s="1848"/>
      <c r="V1314" s="1848"/>
      <c r="W1314" s="1848"/>
      <c r="X1314" s="1848"/>
      <c r="Y1314" s="1848"/>
      <c r="Z1314" s="1848"/>
      <c r="AA1314" s="1848"/>
      <c r="AB1314" s="1848"/>
      <c r="AC1314" s="1848"/>
      <c r="AD1314" s="1848"/>
      <c r="AE1314" s="1848"/>
      <c r="AF1314" s="1848"/>
      <c r="AG1314" s="1848"/>
      <c r="AH1314" s="1848"/>
      <c r="AI1314" s="1848"/>
      <c r="AJ1314" s="1848"/>
      <c r="AK1314" s="1848"/>
      <c r="AL1314" s="1848"/>
      <c r="AM1314" s="1848"/>
      <c r="AN1314" s="1848"/>
      <c r="AO1314" s="1848"/>
      <c r="AP1314" s="1848"/>
      <c r="AQ1314" s="1848"/>
      <c r="AR1314" s="1848"/>
      <c r="AS1314" s="1848"/>
      <c r="AT1314" s="1848"/>
      <c r="AU1314" s="1848"/>
      <c r="AV1314" s="1848"/>
      <c r="AW1314" s="1848"/>
      <c r="AX1314" s="1848"/>
      <c r="AY1314" s="1848"/>
      <c r="AZ1314" s="1848"/>
      <c r="BA1314" s="1848"/>
      <c r="BB1314" s="1848"/>
      <c r="BC1314" s="1848"/>
      <c r="BD1314" s="1848"/>
      <c r="BE1314" s="1848"/>
      <c r="BF1314" s="1848"/>
      <c r="BG1314" s="1848"/>
      <c r="BH1314" s="1848"/>
      <c r="BI1314" s="1848"/>
      <c r="BJ1314" s="1848"/>
      <c r="BK1314" s="1848"/>
      <c r="BL1314" s="1848"/>
      <c r="BM1314" s="1848"/>
      <c r="BN1314" s="1848"/>
      <c r="BO1314" s="1848"/>
      <c r="BP1314" s="1848"/>
      <c r="BQ1314" s="1848"/>
      <c r="BR1314" s="1848"/>
      <c r="BS1314" s="1848"/>
      <c r="BT1314" s="1848"/>
      <c r="BU1314" s="1848"/>
      <c r="BV1314" s="1848"/>
      <c r="BW1314" s="1848"/>
      <c r="BX1314" s="1848"/>
      <c r="BY1314" s="1848"/>
      <c r="BZ1314" s="1848"/>
      <c r="CA1314" s="1848"/>
      <c r="CB1314" s="1848"/>
      <c r="CC1314" s="1848"/>
      <c r="CD1314" s="1848"/>
      <c r="CE1314" s="1848"/>
      <c r="CF1314" s="1848"/>
      <c r="CG1314" s="1848"/>
      <c r="CH1314" s="1848"/>
      <c r="CJ1314" s="1848"/>
      <c r="CK1314" s="1848"/>
      <c r="CL1314" s="1848"/>
      <c r="CM1314" s="1848"/>
      <c r="CN1314" s="1848"/>
      <c r="CO1314" s="1848"/>
      <c r="CP1314" s="1848"/>
      <c r="CQ1314" s="1848"/>
    </row>
    <row r="1315" spans="5:95">
      <c r="E1315" s="1"/>
      <c r="F1315" s="1848"/>
      <c r="G1315" s="1848"/>
      <c r="H1315" s="1848"/>
      <c r="I1315" s="1848"/>
      <c r="J1315" s="1848"/>
      <c r="K1315" s="1848"/>
      <c r="L1315" s="1848"/>
      <c r="M1315" s="1848"/>
      <c r="N1315" s="1848"/>
      <c r="O1315" s="1848"/>
      <c r="P1315" s="1848"/>
      <c r="Q1315" s="1848"/>
      <c r="R1315" s="1848"/>
      <c r="S1315" s="1848"/>
      <c r="T1315" s="1848"/>
      <c r="U1315" s="1848"/>
      <c r="V1315" s="1848"/>
      <c r="W1315" s="1848"/>
      <c r="X1315" s="1848"/>
      <c r="Y1315" s="1848"/>
      <c r="Z1315" s="1848"/>
      <c r="AA1315" s="1848"/>
      <c r="AB1315" s="1848"/>
      <c r="AC1315" s="1848"/>
      <c r="AD1315" s="1848"/>
      <c r="AE1315" s="1848"/>
      <c r="AF1315" s="1848"/>
      <c r="AG1315" s="1848"/>
      <c r="AH1315" s="1848"/>
      <c r="AI1315" s="1848"/>
      <c r="AJ1315" s="1848"/>
      <c r="AK1315" s="1848"/>
      <c r="AL1315" s="1848"/>
      <c r="AM1315" s="1848"/>
      <c r="AN1315" s="1848"/>
      <c r="AO1315" s="1848"/>
      <c r="AP1315" s="1848"/>
      <c r="AQ1315" s="1848"/>
      <c r="AR1315" s="1848"/>
      <c r="AS1315" s="1848"/>
      <c r="AT1315" s="1848"/>
      <c r="AU1315" s="1848"/>
      <c r="AV1315" s="1848"/>
      <c r="AW1315" s="1848"/>
      <c r="AX1315" s="1848"/>
      <c r="AY1315" s="1848"/>
      <c r="AZ1315" s="1848"/>
      <c r="BA1315" s="1848"/>
      <c r="BB1315" s="1848"/>
      <c r="BC1315" s="1848"/>
      <c r="BD1315" s="1848"/>
      <c r="BE1315" s="1848"/>
      <c r="BF1315" s="1848"/>
      <c r="BG1315" s="1848"/>
      <c r="BH1315" s="1848"/>
      <c r="BI1315" s="1848"/>
      <c r="BJ1315" s="1848"/>
      <c r="BK1315" s="1848"/>
      <c r="BL1315" s="1848"/>
      <c r="BM1315" s="1848"/>
      <c r="BN1315" s="1848"/>
      <c r="BO1315" s="1848"/>
      <c r="BP1315" s="1848"/>
      <c r="BQ1315" s="1848"/>
      <c r="BR1315" s="1848"/>
      <c r="BS1315" s="1848"/>
      <c r="BT1315" s="1848"/>
      <c r="BU1315" s="1848"/>
      <c r="BV1315" s="1848"/>
      <c r="BW1315" s="1848"/>
      <c r="BX1315" s="1848"/>
      <c r="BY1315" s="1848"/>
      <c r="BZ1315" s="1848"/>
      <c r="CA1315" s="1848"/>
      <c r="CB1315" s="1848"/>
      <c r="CC1315" s="1848"/>
      <c r="CD1315" s="1848"/>
      <c r="CE1315" s="1848"/>
      <c r="CF1315" s="1848"/>
      <c r="CG1315" s="1848"/>
      <c r="CH1315" s="1848"/>
      <c r="CJ1315" s="1848"/>
      <c r="CK1315" s="1848"/>
      <c r="CL1315" s="1848"/>
      <c r="CM1315" s="1848"/>
      <c r="CN1315" s="1848"/>
      <c r="CO1315" s="1848"/>
      <c r="CP1315" s="1848"/>
      <c r="CQ1315" s="1848"/>
    </row>
    <row r="1316" spans="5:95">
      <c r="E1316" s="1"/>
      <c r="F1316" s="1848"/>
      <c r="G1316" s="1848"/>
      <c r="H1316" s="1848"/>
      <c r="I1316" s="1848"/>
      <c r="J1316" s="1848"/>
      <c r="K1316" s="1848"/>
      <c r="L1316" s="1848"/>
      <c r="M1316" s="1848"/>
      <c r="N1316" s="1848"/>
      <c r="O1316" s="1848"/>
      <c r="P1316" s="1848"/>
      <c r="Q1316" s="1848"/>
      <c r="R1316" s="1848"/>
      <c r="S1316" s="1848"/>
      <c r="T1316" s="1848"/>
      <c r="U1316" s="1848"/>
      <c r="V1316" s="1848"/>
      <c r="W1316" s="1848"/>
      <c r="X1316" s="1848"/>
      <c r="Y1316" s="1848"/>
      <c r="Z1316" s="1848"/>
      <c r="AA1316" s="1848"/>
      <c r="AB1316" s="1848"/>
      <c r="AC1316" s="1848"/>
      <c r="AD1316" s="1848"/>
      <c r="AE1316" s="1848"/>
      <c r="AF1316" s="1848"/>
      <c r="AG1316" s="1848"/>
      <c r="AH1316" s="1848"/>
      <c r="AI1316" s="1848"/>
      <c r="AJ1316" s="1848"/>
      <c r="AK1316" s="1848"/>
      <c r="AL1316" s="1848"/>
      <c r="AM1316" s="1848"/>
      <c r="AN1316" s="1848"/>
      <c r="AO1316" s="1848"/>
      <c r="AP1316" s="1848"/>
      <c r="AQ1316" s="1848"/>
      <c r="AR1316" s="1848"/>
      <c r="AS1316" s="1848"/>
      <c r="AT1316" s="1848"/>
      <c r="AU1316" s="1848"/>
      <c r="AV1316" s="1848"/>
      <c r="AW1316" s="1848"/>
      <c r="AX1316" s="1848"/>
      <c r="AY1316" s="1848"/>
      <c r="AZ1316" s="1848"/>
      <c r="BA1316" s="1848"/>
      <c r="BB1316" s="1848"/>
      <c r="BC1316" s="1848"/>
      <c r="BD1316" s="1848"/>
      <c r="BE1316" s="1848"/>
      <c r="BF1316" s="1848"/>
      <c r="BG1316" s="1848"/>
      <c r="BH1316" s="1848"/>
      <c r="BI1316" s="1848"/>
      <c r="BJ1316" s="1848"/>
      <c r="BK1316" s="1848"/>
      <c r="BL1316" s="1848"/>
      <c r="BM1316" s="1848"/>
      <c r="BN1316" s="1848"/>
      <c r="BO1316" s="1848"/>
      <c r="BP1316" s="1848"/>
      <c r="BQ1316" s="1848"/>
      <c r="BR1316" s="1848"/>
      <c r="BS1316" s="1848"/>
      <c r="BT1316" s="1848"/>
      <c r="BU1316" s="1848"/>
      <c r="BV1316" s="1848"/>
      <c r="BW1316" s="1848"/>
      <c r="BX1316" s="1848"/>
      <c r="BY1316" s="1848"/>
      <c r="BZ1316" s="1848"/>
      <c r="CA1316" s="1848"/>
      <c r="CB1316" s="1848"/>
      <c r="CC1316" s="1848"/>
      <c r="CD1316" s="1848"/>
      <c r="CE1316" s="1848"/>
      <c r="CF1316" s="1848"/>
      <c r="CG1316" s="1848"/>
      <c r="CH1316" s="1848"/>
      <c r="CJ1316" s="1848"/>
      <c r="CK1316" s="1848"/>
      <c r="CL1316" s="1848"/>
      <c r="CM1316" s="1848"/>
      <c r="CN1316" s="1848"/>
      <c r="CO1316" s="1848"/>
      <c r="CP1316" s="1848"/>
      <c r="CQ1316" s="1848"/>
    </row>
    <row r="1317" spans="5:95">
      <c r="E1317" s="1"/>
      <c r="F1317" s="1848"/>
      <c r="G1317" s="1848"/>
      <c r="H1317" s="1848"/>
      <c r="I1317" s="1848"/>
      <c r="J1317" s="1848"/>
      <c r="K1317" s="1848"/>
      <c r="L1317" s="1848"/>
      <c r="M1317" s="1848"/>
      <c r="N1317" s="1848"/>
      <c r="O1317" s="1848"/>
      <c r="P1317" s="1848"/>
      <c r="Q1317" s="1848"/>
      <c r="R1317" s="1848"/>
      <c r="S1317" s="1848"/>
      <c r="T1317" s="1848"/>
      <c r="U1317" s="1848"/>
      <c r="V1317" s="1848"/>
      <c r="W1317" s="1848"/>
      <c r="X1317" s="1848"/>
      <c r="Y1317" s="1848"/>
      <c r="Z1317" s="1848"/>
      <c r="AA1317" s="1848"/>
      <c r="AB1317" s="1848"/>
      <c r="AC1317" s="1848"/>
      <c r="AD1317" s="1848"/>
      <c r="AE1317" s="1848"/>
      <c r="AF1317" s="1848"/>
      <c r="AG1317" s="1848"/>
      <c r="AH1317" s="1848"/>
      <c r="AI1317" s="1848"/>
      <c r="AJ1317" s="1848"/>
      <c r="AK1317" s="1848"/>
      <c r="AL1317" s="1848"/>
      <c r="AM1317" s="1848"/>
      <c r="AN1317" s="1848"/>
      <c r="AO1317" s="1848"/>
      <c r="AP1317" s="1848"/>
      <c r="AQ1317" s="1848"/>
      <c r="AR1317" s="1848"/>
      <c r="AS1317" s="1848"/>
      <c r="AT1317" s="1848"/>
      <c r="AU1317" s="1848"/>
      <c r="AV1317" s="1848"/>
      <c r="AW1317" s="1848"/>
      <c r="AX1317" s="1848"/>
      <c r="AY1317" s="1848"/>
      <c r="AZ1317" s="1848"/>
      <c r="BA1317" s="1848"/>
      <c r="BB1317" s="1848"/>
      <c r="BC1317" s="1848"/>
      <c r="BD1317" s="1848"/>
      <c r="BE1317" s="1848"/>
      <c r="BF1317" s="1848"/>
      <c r="BG1317" s="1848"/>
      <c r="BH1317" s="1848"/>
      <c r="BI1317" s="1848"/>
      <c r="BJ1317" s="1848"/>
      <c r="BK1317" s="1848"/>
      <c r="BL1317" s="1848"/>
      <c r="BM1317" s="1848"/>
      <c r="BN1317" s="1848"/>
      <c r="BO1317" s="1848"/>
      <c r="BP1317" s="1848"/>
      <c r="BQ1317" s="1848"/>
      <c r="BR1317" s="1848"/>
      <c r="BS1317" s="1848"/>
      <c r="BT1317" s="1848"/>
      <c r="BU1317" s="1848"/>
      <c r="BV1317" s="1848"/>
      <c r="BW1317" s="1848"/>
      <c r="BX1317" s="1848"/>
      <c r="BY1317" s="1848"/>
      <c r="BZ1317" s="1848"/>
      <c r="CA1317" s="1848"/>
      <c r="CB1317" s="1848"/>
      <c r="CC1317" s="1848"/>
      <c r="CD1317" s="1848"/>
      <c r="CE1317" s="1848"/>
      <c r="CF1317" s="1848"/>
      <c r="CG1317" s="1848"/>
      <c r="CH1317" s="1848"/>
      <c r="CJ1317" s="1848"/>
      <c r="CK1317" s="1848"/>
      <c r="CL1317" s="1848"/>
      <c r="CM1317" s="1848"/>
      <c r="CN1317" s="1848"/>
      <c r="CO1317" s="1848"/>
      <c r="CP1317" s="1848"/>
      <c r="CQ1317" s="1848"/>
    </row>
    <row r="1318" spans="5:95">
      <c r="E1318" s="1"/>
      <c r="F1318" s="1848"/>
      <c r="G1318" s="1848"/>
      <c r="H1318" s="1848"/>
      <c r="I1318" s="1848"/>
      <c r="J1318" s="1848"/>
      <c r="K1318" s="1848"/>
      <c r="L1318" s="1848"/>
      <c r="M1318" s="1848"/>
      <c r="N1318" s="1848"/>
      <c r="O1318" s="1848"/>
      <c r="P1318" s="1848"/>
      <c r="Q1318" s="1848"/>
      <c r="R1318" s="1848"/>
      <c r="S1318" s="1848"/>
      <c r="T1318" s="1848"/>
      <c r="U1318" s="1848"/>
      <c r="V1318" s="1848"/>
      <c r="W1318" s="1848"/>
      <c r="X1318" s="1848"/>
      <c r="Y1318" s="1848"/>
      <c r="Z1318" s="1848"/>
      <c r="AA1318" s="1848"/>
      <c r="AB1318" s="1848"/>
      <c r="AC1318" s="1848"/>
      <c r="AD1318" s="1848"/>
      <c r="AE1318" s="1848"/>
      <c r="AF1318" s="1848"/>
      <c r="AG1318" s="1848"/>
      <c r="AH1318" s="1848"/>
      <c r="AI1318" s="1848"/>
      <c r="AJ1318" s="1848"/>
      <c r="AK1318" s="1848"/>
      <c r="AL1318" s="1848"/>
      <c r="AM1318" s="1848"/>
      <c r="AN1318" s="1848"/>
      <c r="AO1318" s="1848"/>
      <c r="AP1318" s="1848"/>
      <c r="AQ1318" s="1848"/>
      <c r="AR1318" s="1848"/>
      <c r="AS1318" s="1848"/>
      <c r="AT1318" s="1848"/>
      <c r="AU1318" s="1848"/>
      <c r="AV1318" s="1848"/>
      <c r="AW1318" s="1848"/>
      <c r="AX1318" s="1848"/>
      <c r="AY1318" s="1848"/>
      <c r="AZ1318" s="1848"/>
      <c r="BA1318" s="1848"/>
      <c r="BB1318" s="1848"/>
      <c r="BC1318" s="1848"/>
      <c r="BD1318" s="1848"/>
      <c r="BE1318" s="1848"/>
      <c r="BF1318" s="1848"/>
      <c r="BG1318" s="1848"/>
      <c r="BH1318" s="1848"/>
      <c r="BI1318" s="1848"/>
      <c r="BJ1318" s="1848"/>
      <c r="BK1318" s="1848"/>
      <c r="BL1318" s="1848"/>
      <c r="BM1318" s="1848"/>
      <c r="BN1318" s="1848"/>
      <c r="BO1318" s="1848"/>
      <c r="BP1318" s="1848"/>
      <c r="BQ1318" s="1848"/>
      <c r="BR1318" s="1848"/>
      <c r="BS1318" s="1848"/>
      <c r="BT1318" s="1848"/>
      <c r="BU1318" s="1848"/>
      <c r="BV1318" s="1848"/>
      <c r="BW1318" s="1848"/>
      <c r="BX1318" s="1848"/>
      <c r="BY1318" s="1848"/>
      <c r="BZ1318" s="1848"/>
      <c r="CA1318" s="1848"/>
      <c r="CB1318" s="1848"/>
      <c r="CC1318" s="1848"/>
      <c r="CD1318" s="1848"/>
      <c r="CE1318" s="1848"/>
      <c r="CF1318" s="1848"/>
      <c r="CG1318" s="1848"/>
      <c r="CH1318" s="1848"/>
      <c r="CJ1318" s="1848"/>
      <c r="CK1318" s="1848"/>
      <c r="CL1318" s="1848"/>
      <c r="CM1318" s="1848"/>
      <c r="CN1318" s="1848"/>
      <c r="CO1318" s="1848"/>
      <c r="CP1318" s="1848"/>
      <c r="CQ1318" s="1848"/>
    </row>
    <row r="1319" spans="5:95">
      <c r="E1319" s="1"/>
      <c r="F1319" s="1848"/>
      <c r="G1319" s="1848"/>
      <c r="H1319" s="1848"/>
      <c r="I1319" s="1848"/>
      <c r="J1319" s="1848"/>
      <c r="K1319" s="1848"/>
      <c r="L1319" s="1848"/>
      <c r="M1319" s="1848"/>
      <c r="N1319" s="1848"/>
      <c r="O1319" s="1848"/>
      <c r="P1319" s="1848"/>
      <c r="Q1319" s="1848"/>
      <c r="R1319" s="1848"/>
      <c r="S1319" s="1848"/>
      <c r="T1319" s="1848"/>
      <c r="U1319" s="1848"/>
      <c r="V1319" s="1848"/>
      <c r="W1319" s="1848"/>
      <c r="X1319" s="1848"/>
      <c r="Y1319" s="1848"/>
      <c r="Z1319" s="1848"/>
      <c r="AA1319" s="1848"/>
      <c r="AB1319" s="1848"/>
      <c r="AC1319" s="1848"/>
      <c r="AD1319" s="1848"/>
      <c r="AE1319" s="1848"/>
      <c r="AF1319" s="1848"/>
      <c r="AG1319" s="1848"/>
      <c r="AH1319" s="1848"/>
      <c r="AI1319" s="1848"/>
      <c r="AJ1319" s="1848"/>
      <c r="AK1319" s="1848"/>
      <c r="AL1319" s="1848"/>
      <c r="AM1319" s="1848"/>
      <c r="AN1319" s="1848"/>
      <c r="AO1319" s="1848"/>
      <c r="AP1319" s="1848"/>
      <c r="AQ1319" s="1848"/>
      <c r="AR1319" s="1848"/>
      <c r="AS1319" s="1848"/>
      <c r="AT1319" s="1848"/>
      <c r="AU1319" s="1848"/>
      <c r="AV1319" s="1848"/>
      <c r="AW1319" s="1848"/>
      <c r="AX1319" s="1848"/>
      <c r="AY1319" s="1848"/>
      <c r="AZ1319" s="1848"/>
      <c r="BA1319" s="1848"/>
      <c r="BB1319" s="1848"/>
      <c r="BC1319" s="1848"/>
      <c r="BD1319" s="1848"/>
      <c r="BE1319" s="1848"/>
      <c r="BF1319" s="1848"/>
      <c r="BG1319" s="1848"/>
      <c r="BH1319" s="1848"/>
      <c r="BI1319" s="1848"/>
      <c r="BJ1319" s="1848"/>
      <c r="BK1319" s="1848"/>
      <c r="BL1319" s="1848"/>
      <c r="BM1319" s="1848"/>
      <c r="BN1319" s="1848"/>
      <c r="BO1319" s="1848"/>
      <c r="BP1319" s="1848"/>
      <c r="BQ1319" s="1848"/>
      <c r="BR1319" s="1848"/>
      <c r="BS1319" s="1848"/>
      <c r="BT1319" s="1848"/>
      <c r="BU1319" s="1848"/>
      <c r="BV1319" s="1848"/>
      <c r="BW1319" s="1848"/>
      <c r="BX1319" s="1848"/>
      <c r="BY1319" s="1848"/>
      <c r="BZ1319" s="1848"/>
      <c r="CA1319" s="1848"/>
      <c r="CB1319" s="1848"/>
      <c r="CC1319" s="1848"/>
      <c r="CD1319" s="1848"/>
      <c r="CE1319" s="1848"/>
      <c r="CF1319" s="1848"/>
      <c r="CG1319" s="1848"/>
      <c r="CH1319" s="1848"/>
      <c r="CJ1319" s="1848"/>
      <c r="CK1319" s="1848"/>
      <c r="CL1319" s="1848"/>
      <c r="CM1319" s="1848"/>
      <c r="CN1319" s="1848"/>
      <c r="CO1319" s="1848"/>
      <c r="CP1319" s="1848"/>
      <c r="CQ1319" s="1848"/>
    </row>
    <row r="1320" spans="5:95">
      <c r="E1320" s="1"/>
      <c r="F1320" s="1848"/>
      <c r="G1320" s="1848"/>
      <c r="H1320" s="1848"/>
      <c r="I1320" s="1848"/>
      <c r="J1320" s="1848"/>
      <c r="K1320" s="1848"/>
      <c r="L1320" s="1848"/>
      <c r="M1320" s="1848"/>
      <c r="N1320" s="1848"/>
      <c r="O1320" s="1848"/>
      <c r="P1320" s="1848"/>
      <c r="Q1320" s="1848"/>
      <c r="R1320" s="1848"/>
      <c r="S1320" s="1848"/>
      <c r="T1320" s="1848"/>
      <c r="U1320" s="1848"/>
      <c r="V1320" s="1848"/>
      <c r="W1320" s="1848"/>
      <c r="X1320" s="1848"/>
      <c r="Y1320" s="1848"/>
      <c r="Z1320" s="1848"/>
      <c r="AA1320" s="1848"/>
      <c r="AB1320" s="1848"/>
      <c r="AC1320" s="1848"/>
      <c r="AD1320" s="1848"/>
      <c r="AE1320" s="1848"/>
      <c r="AF1320" s="1848"/>
      <c r="AG1320" s="1848"/>
      <c r="AH1320" s="1848"/>
      <c r="AI1320" s="1848"/>
      <c r="AJ1320" s="1848"/>
      <c r="AK1320" s="1848"/>
      <c r="AL1320" s="1848"/>
      <c r="AM1320" s="1848"/>
      <c r="AN1320" s="1848"/>
      <c r="AO1320" s="1848"/>
      <c r="AP1320" s="1848"/>
      <c r="AQ1320" s="1848"/>
      <c r="AR1320" s="1848"/>
      <c r="AS1320" s="1848"/>
      <c r="AT1320" s="1848"/>
      <c r="AU1320" s="1848"/>
      <c r="AV1320" s="1848"/>
      <c r="AW1320" s="1848"/>
      <c r="AX1320" s="1848"/>
      <c r="AY1320" s="1848"/>
      <c r="AZ1320" s="1848"/>
      <c r="BA1320" s="1848"/>
      <c r="BB1320" s="1848"/>
      <c r="BC1320" s="1848"/>
      <c r="BD1320" s="1848"/>
      <c r="BE1320" s="1848"/>
      <c r="BF1320" s="1848"/>
      <c r="BG1320" s="1848"/>
      <c r="BH1320" s="1848"/>
      <c r="BI1320" s="1848"/>
      <c r="BJ1320" s="1848"/>
      <c r="BK1320" s="1848"/>
      <c r="BL1320" s="1848"/>
      <c r="BM1320" s="1848"/>
      <c r="BN1320" s="1848"/>
      <c r="BO1320" s="1848"/>
      <c r="BP1320" s="1848"/>
      <c r="BQ1320" s="1848"/>
      <c r="BR1320" s="1848"/>
      <c r="BS1320" s="1848"/>
      <c r="BT1320" s="1848"/>
      <c r="BU1320" s="1848"/>
      <c r="BV1320" s="1848"/>
      <c r="BW1320" s="1848"/>
      <c r="BX1320" s="1848"/>
      <c r="BY1320" s="1848"/>
      <c r="BZ1320" s="1848"/>
      <c r="CA1320" s="1848"/>
      <c r="CB1320" s="1848"/>
      <c r="CC1320" s="1848"/>
      <c r="CD1320" s="1848"/>
      <c r="CE1320" s="1848"/>
      <c r="CF1320" s="1848"/>
      <c r="CG1320" s="1848"/>
      <c r="CH1320" s="1848"/>
      <c r="CJ1320" s="1848"/>
      <c r="CK1320" s="1848"/>
      <c r="CL1320" s="1848"/>
      <c r="CM1320" s="1848"/>
      <c r="CN1320" s="1848"/>
      <c r="CO1320" s="1848"/>
      <c r="CP1320" s="1848"/>
      <c r="CQ1320" s="1848"/>
    </row>
    <row r="1321" spans="5:95">
      <c r="E1321" s="1"/>
      <c r="F1321" s="1848"/>
      <c r="G1321" s="1848"/>
      <c r="H1321" s="1848"/>
      <c r="I1321" s="1848"/>
      <c r="J1321" s="1848"/>
      <c r="K1321" s="1848"/>
      <c r="L1321" s="1848"/>
      <c r="M1321" s="1848"/>
      <c r="N1321" s="1848"/>
      <c r="O1321" s="1848"/>
      <c r="P1321" s="1848"/>
      <c r="Q1321" s="1848"/>
      <c r="R1321" s="1848"/>
      <c r="S1321" s="1848"/>
      <c r="T1321" s="1848"/>
      <c r="U1321" s="1848"/>
      <c r="V1321" s="1848"/>
      <c r="W1321" s="1848"/>
      <c r="X1321" s="1848"/>
      <c r="Y1321" s="1848"/>
      <c r="Z1321" s="1848"/>
      <c r="AA1321" s="1848"/>
      <c r="AB1321" s="1848"/>
      <c r="AC1321" s="1848"/>
      <c r="AD1321" s="1848"/>
      <c r="AE1321" s="1848"/>
      <c r="AF1321" s="1848"/>
      <c r="AG1321" s="1848"/>
      <c r="AH1321" s="1848"/>
      <c r="AI1321" s="1848"/>
      <c r="AJ1321" s="1848"/>
      <c r="AK1321" s="1848"/>
      <c r="AL1321" s="1848"/>
      <c r="AM1321" s="1848"/>
      <c r="AN1321" s="1848"/>
      <c r="AO1321" s="1848"/>
      <c r="AP1321" s="1848"/>
      <c r="AQ1321" s="1848"/>
      <c r="AR1321" s="1848"/>
      <c r="AS1321" s="1848"/>
      <c r="AT1321" s="1848"/>
      <c r="AU1321" s="1848"/>
      <c r="AV1321" s="1848"/>
      <c r="AW1321" s="1848"/>
      <c r="AX1321" s="1848"/>
      <c r="AY1321" s="1848"/>
      <c r="AZ1321" s="1848"/>
      <c r="BA1321" s="1848"/>
      <c r="BB1321" s="1848"/>
      <c r="BC1321" s="1848"/>
      <c r="BD1321" s="1848"/>
      <c r="BE1321" s="1848"/>
      <c r="BF1321" s="1848"/>
      <c r="BG1321" s="1848"/>
      <c r="BH1321" s="1848"/>
      <c r="BI1321" s="1848"/>
      <c r="BJ1321" s="1848"/>
      <c r="BK1321" s="1848"/>
      <c r="BL1321" s="1848"/>
      <c r="BM1321" s="1848"/>
      <c r="BN1321" s="1848"/>
      <c r="BO1321" s="1848"/>
      <c r="BP1321" s="1848"/>
      <c r="BQ1321" s="1848"/>
      <c r="BR1321" s="1848"/>
      <c r="BS1321" s="1848"/>
      <c r="BT1321" s="1848"/>
      <c r="BU1321" s="1848"/>
      <c r="BV1321" s="1848"/>
      <c r="BW1321" s="1848"/>
      <c r="BX1321" s="1848"/>
      <c r="BY1321" s="1848"/>
      <c r="BZ1321" s="1848"/>
      <c r="CA1321" s="1848"/>
      <c r="CB1321" s="1848"/>
      <c r="CC1321" s="1848"/>
      <c r="CD1321" s="1848"/>
      <c r="CE1321" s="1848"/>
      <c r="CF1321" s="1848"/>
      <c r="CG1321" s="1848"/>
      <c r="CH1321" s="1848"/>
      <c r="CJ1321" s="1848"/>
      <c r="CK1321" s="1848"/>
      <c r="CL1321" s="1848"/>
      <c r="CM1321" s="1848"/>
      <c r="CN1321" s="1848"/>
      <c r="CO1321" s="1848"/>
      <c r="CP1321" s="1848"/>
      <c r="CQ1321" s="1848"/>
    </row>
    <row r="1322" spans="5:95">
      <c r="E1322" s="1"/>
      <c r="F1322" s="1848"/>
      <c r="G1322" s="1848"/>
      <c r="H1322" s="1848"/>
      <c r="I1322" s="1848"/>
      <c r="J1322" s="1848"/>
      <c r="K1322" s="1848"/>
      <c r="L1322" s="1848"/>
      <c r="M1322" s="1848"/>
      <c r="N1322" s="1848"/>
      <c r="O1322" s="1848"/>
      <c r="P1322" s="1848"/>
      <c r="Q1322" s="1848"/>
      <c r="R1322" s="1848"/>
      <c r="S1322" s="1848"/>
      <c r="T1322" s="1848"/>
      <c r="U1322" s="1848"/>
      <c r="V1322" s="1848"/>
      <c r="W1322" s="1848"/>
      <c r="X1322" s="1848"/>
      <c r="Y1322" s="1848"/>
      <c r="Z1322" s="1848"/>
      <c r="AA1322" s="1848"/>
      <c r="AB1322" s="1848"/>
      <c r="AC1322" s="1848"/>
      <c r="AD1322" s="1848"/>
      <c r="AE1322" s="1848"/>
      <c r="AF1322" s="1848"/>
      <c r="AG1322" s="1848"/>
      <c r="AH1322" s="1848"/>
      <c r="AI1322" s="1848"/>
      <c r="AJ1322" s="1848"/>
      <c r="AK1322" s="1848"/>
      <c r="AL1322" s="1848"/>
      <c r="AM1322" s="1848"/>
      <c r="AN1322" s="1848"/>
      <c r="AO1322" s="1848"/>
      <c r="AP1322" s="1848"/>
      <c r="AQ1322" s="1848"/>
      <c r="AR1322" s="1848"/>
      <c r="AS1322" s="1848"/>
      <c r="AT1322" s="1848"/>
      <c r="AU1322" s="1848"/>
      <c r="AV1322" s="1848"/>
      <c r="AW1322" s="1848"/>
      <c r="AX1322" s="1848"/>
      <c r="AY1322" s="1848"/>
      <c r="AZ1322" s="1848"/>
      <c r="BA1322" s="1848"/>
      <c r="BB1322" s="1848"/>
      <c r="BC1322" s="1848"/>
      <c r="BD1322" s="1848"/>
      <c r="BE1322" s="1848"/>
      <c r="BF1322" s="1848"/>
      <c r="BG1322" s="1848"/>
      <c r="BH1322" s="1848"/>
      <c r="BI1322" s="1848"/>
      <c r="BJ1322" s="1848"/>
      <c r="BK1322" s="1848"/>
      <c r="BL1322" s="1848"/>
      <c r="BM1322" s="1848"/>
      <c r="BN1322" s="1848"/>
      <c r="BO1322" s="1848"/>
      <c r="BP1322" s="1848"/>
      <c r="BQ1322" s="1848"/>
      <c r="BR1322" s="1848"/>
      <c r="BS1322" s="1848"/>
      <c r="BT1322" s="1848"/>
      <c r="BU1322" s="1848"/>
      <c r="BV1322" s="1848"/>
      <c r="BW1322" s="1848"/>
      <c r="BX1322" s="1848"/>
      <c r="BY1322" s="1848"/>
      <c r="BZ1322" s="1848"/>
      <c r="CA1322" s="1848"/>
      <c r="CB1322" s="1848"/>
      <c r="CC1322" s="1848"/>
      <c r="CD1322" s="1848"/>
      <c r="CE1322" s="1848"/>
      <c r="CF1322" s="1848"/>
      <c r="CG1322" s="1848"/>
      <c r="CH1322" s="1848"/>
      <c r="CJ1322" s="1848"/>
      <c r="CK1322" s="1848"/>
      <c r="CL1322" s="1848"/>
      <c r="CM1322" s="1848"/>
      <c r="CN1322" s="1848"/>
      <c r="CO1322" s="1848"/>
      <c r="CP1322" s="1848"/>
      <c r="CQ1322" s="1848"/>
    </row>
    <row r="1323" spans="5:95">
      <c r="E1323" s="1"/>
      <c r="F1323" s="1848"/>
      <c r="G1323" s="1848"/>
      <c r="H1323" s="1848"/>
      <c r="I1323" s="1848"/>
      <c r="J1323" s="1848"/>
      <c r="K1323" s="1848"/>
      <c r="L1323" s="1848"/>
      <c r="M1323" s="1848"/>
      <c r="N1323" s="1848"/>
      <c r="O1323" s="1848"/>
      <c r="P1323" s="1848"/>
      <c r="Q1323" s="1848"/>
      <c r="R1323" s="1848"/>
      <c r="S1323" s="1848"/>
      <c r="T1323" s="1848"/>
      <c r="U1323" s="1848"/>
      <c r="V1323" s="1848"/>
      <c r="W1323" s="1848"/>
      <c r="X1323" s="1848"/>
      <c r="Y1323" s="1848"/>
      <c r="Z1323" s="1848"/>
      <c r="AA1323" s="1848"/>
      <c r="AB1323" s="1848"/>
      <c r="AC1323" s="1848"/>
      <c r="AD1323" s="1848"/>
      <c r="AE1323" s="1848"/>
      <c r="AF1323" s="1848"/>
      <c r="AG1323" s="1848"/>
      <c r="AH1323" s="1848"/>
      <c r="AI1323" s="1848"/>
      <c r="AJ1323" s="1848"/>
      <c r="AK1323" s="1848"/>
      <c r="AL1323" s="1848"/>
      <c r="AM1323" s="1848"/>
      <c r="AN1323" s="1848"/>
      <c r="AO1323" s="1848"/>
      <c r="AP1323" s="1848"/>
      <c r="AQ1323" s="1848"/>
      <c r="AR1323" s="1848"/>
      <c r="AS1323" s="1848"/>
      <c r="AT1323" s="1848"/>
      <c r="AU1323" s="1848"/>
      <c r="AV1323" s="1848"/>
      <c r="AW1323" s="1848"/>
      <c r="AX1323" s="1848"/>
      <c r="AY1323" s="1848"/>
      <c r="AZ1323" s="1848"/>
      <c r="BA1323" s="1848"/>
      <c r="BB1323" s="1848"/>
      <c r="BC1323" s="1848"/>
      <c r="BD1323" s="1848"/>
      <c r="BE1323" s="1848"/>
      <c r="BF1323" s="1848"/>
      <c r="BG1323" s="1848"/>
      <c r="BH1323" s="1848"/>
      <c r="BI1323" s="1848"/>
      <c r="BJ1323" s="1848"/>
      <c r="BK1323" s="1848"/>
      <c r="BL1323" s="1848"/>
      <c r="BM1323" s="1848"/>
      <c r="BN1323" s="1848"/>
      <c r="BO1323" s="1848"/>
      <c r="BP1323" s="1848"/>
      <c r="BQ1323" s="1848"/>
      <c r="BR1323" s="1848"/>
      <c r="BS1323" s="1848"/>
      <c r="BT1323" s="1848"/>
      <c r="BU1323" s="1848"/>
      <c r="BV1323" s="1848"/>
      <c r="BW1323" s="1848"/>
      <c r="BX1323" s="1848"/>
      <c r="BY1323" s="1848"/>
      <c r="BZ1323" s="1848"/>
      <c r="CA1323" s="1848"/>
      <c r="CB1323" s="1848"/>
      <c r="CC1323" s="1848"/>
      <c r="CD1323" s="1848"/>
      <c r="CE1323" s="1848"/>
      <c r="CF1323" s="1848"/>
      <c r="CG1323" s="1848"/>
      <c r="CH1323" s="1848"/>
      <c r="CJ1323" s="1848"/>
      <c r="CK1323" s="1848"/>
      <c r="CL1323" s="1848"/>
      <c r="CM1323" s="1848"/>
      <c r="CN1323" s="1848"/>
      <c r="CO1323" s="1848"/>
      <c r="CP1323" s="1848"/>
      <c r="CQ1323" s="1848"/>
    </row>
    <row r="1324" spans="5:95">
      <c r="E1324" s="1"/>
      <c r="F1324" s="1848"/>
      <c r="G1324" s="1848"/>
      <c r="H1324" s="1848"/>
      <c r="I1324" s="1848"/>
      <c r="J1324" s="1848"/>
      <c r="K1324" s="1848"/>
      <c r="L1324" s="1848"/>
      <c r="M1324" s="1848"/>
      <c r="N1324" s="1848"/>
      <c r="O1324" s="1848"/>
      <c r="P1324" s="1848"/>
      <c r="Q1324" s="1848"/>
      <c r="R1324" s="1848"/>
      <c r="S1324" s="1848"/>
      <c r="T1324" s="1848"/>
      <c r="U1324" s="1848"/>
      <c r="V1324" s="1848"/>
      <c r="W1324" s="1848"/>
      <c r="X1324" s="1848"/>
      <c r="Y1324" s="1848"/>
      <c r="Z1324" s="1848"/>
      <c r="AA1324" s="1848"/>
      <c r="AB1324" s="1848"/>
      <c r="AC1324" s="1848"/>
      <c r="AD1324" s="1848"/>
      <c r="AE1324" s="1848"/>
      <c r="AF1324" s="1848"/>
      <c r="AG1324" s="1848"/>
      <c r="AH1324" s="1848"/>
      <c r="AI1324" s="1848"/>
      <c r="AJ1324" s="1848"/>
      <c r="AK1324" s="1848"/>
      <c r="AL1324" s="1848"/>
      <c r="AM1324" s="1848"/>
      <c r="AN1324" s="1848"/>
      <c r="AO1324" s="1848"/>
      <c r="AP1324" s="1848"/>
      <c r="AQ1324" s="1848"/>
      <c r="AR1324" s="1848"/>
      <c r="AS1324" s="1848"/>
      <c r="AT1324" s="1848"/>
      <c r="AU1324" s="1848"/>
      <c r="AV1324" s="1848"/>
      <c r="AW1324" s="1848"/>
      <c r="AX1324" s="1848"/>
      <c r="AY1324" s="1848"/>
      <c r="AZ1324" s="1848"/>
      <c r="BA1324" s="1848"/>
      <c r="BB1324" s="1848"/>
      <c r="BC1324" s="1848"/>
      <c r="BD1324" s="1848"/>
      <c r="BE1324" s="1848"/>
      <c r="BF1324" s="1848"/>
      <c r="BG1324" s="1848"/>
      <c r="BH1324" s="1848"/>
      <c r="BI1324" s="1848"/>
      <c r="BJ1324" s="1848"/>
      <c r="BK1324" s="1848"/>
      <c r="BL1324" s="1848"/>
      <c r="BM1324" s="1848"/>
      <c r="BN1324" s="1848"/>
      <c r="BO1324" s="1848"/>
      <c r="BP1324" s="1848"/>
      <c r="BQ1324" s="1848"/>
      <c r="BR1324" s="1848"/>
      <c r="BS1324" s="1848"/>
      <c r="BT1324" s="1848"/>
      <c r="BU1324" s="1848"/>
      <c r="BV1324" s="1848"/>
      <c r="BW1324" s="1848"/>
      <c r="BX1324" s="1848"/>
      <c r="BY1324" s="1848"/>
      <c r="BZ1324" s="1848"/>
      <c r="CA1324" s="1848"/>
      <c r="CB1324" s="1848"/>
      <c r="CC1324" s="1848"/>
      <c r="CD1324" s="1848"/>
      <c r="CE1324" s="1848"/>
      <c r="CF1324" s="1848"/>
      <c r="CG1324" s="1848"/>
      <c r="CH1324" s="1848"/>
      <c r="CJ1324" s="1848"/>
      <c r="CK1324" s="1848"/>
      <c r="CL1324" s="1848"/>
      <c r="CM1324" s="1848"/>
      <c r="CN1324" s="1848"/>
      <c r="CO1324" s="1848"/>
      <c r="CP1324" s="1848"/>
      <c r="CQ1324" s="1848"/>
    </row>
  </sheetData>
  <sheetProtection algorithmName="SHA-512" hashValue="0IEW+CvneSYNPYQNnpP9HfVuCOPreR4U6/ZbMW7xUHYLH2fROIuVMbDj7R3swm6pXoQxWtfbVXOPYglC2QhYZg==" saltValue="kZqHSK+CuiUoSil9vRCRHg==" spinCount="100000" sheet="1" objects="1" scenarios="1"/>
  <mergeCells count="3">
    <mergeCell ref="B3:CK3"/>
    <mergeCell ref="CI8:CI10"/>
    <mergeCell ref="CK8:CK10"/>
  </mergeCells>
  <conditionalFormatting sqref="CN7:CN14">
    <cfRule type="cellIs" dxfId="34" priority="2" operator="equal">
      <formula>0</formula>
    </cfRule>
  </conditionalFormatting>
  <conditionalFormatting sqref="E9:CG9">
    <cfRule type="expression" dxfId="33" priority="1">
      <formula>E8&lt;&gt;"Other (Specify Below)"</formula>
    </cfRule>
  </conditionalFormatting>
  <dataValidations count="2">
    <dataValidation type="list" allowBlank="1" showInputMessage="1" showErrorMessage="1" sqref="E11:CF11">
      <formula1>$CP$8:$CP$14</formula1>
    </dataValidation>
    <dataValidation type="custom" allowBlank="1" showErrorMessage="1" errorTitle="Input Error" error="Please enter a numeric value." sqref="E19:CG19 E12:CF17 E22:CF24 E26:CF26">
      <formula1>ISNUMBER(E12)</formula1>
    </dataValidation>
  </dataValidations>
  <pageMargins left="0.7" right="0.7" top="0.75" bottom="0.75" header="0.3" footer="0.3"/>
  <pageSetup paperSize="8" scale="10" fitToHeight="0" orientation="portrait"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INDIRECT(SUBSTITUTE(Validation!$B$4," ","_"))</xm:f>
          </x14:formula1>
          <xm:sqref>E8:CF8</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B1:S30"/>
  <sheetViews>
    <sheetView showGridLines="0" zoomScale="80" zoomScaleNormal="80" zoomScaleSheetLayoutView="100" workbookViewId="0"/>
  </sheetViews>
  <sheetFormatPr defaultColWidth="9" defaultRowHeight="15"/>
  <cols>
    <col min="1" max="1" width="1.875" style="308" customWidth="1"/>
    <col min="2" max="2" width="36.125" style="308" customWidth="1"/>
    <col min="3" max="3" width="7" style="308" customWidth="1"/>
    <col min="4" max="4" width="5.5" style="308" customWidth="1"/>
    <col min="5" max="5" width="12.5" style="308" customWidth="1"/>
    <col min="6" max="6" width="2.375" style="308" customWidth="1"/>
    <col min="7" max="7" width="12.5" style="308" customWidth="1"/>
    <col min="8" max="8" width="1.875" style="308" customWidth="1"/>
    <col min="9" max="9" width="33.875" style="308" customWidth="1"/>
    <col min="10" max="10" width="1.875" style="308" customWidth="1"/>
    <col min="11" max="11" width="1.625" style="308" customWidth="1"/>
    <col min="12" max="12" width="24.875" style="308" customWidth="1"/>
    <col min="13" max="13" width="1.625" style="308" customWidth="1"/>
    <col min="14" max="14" width="20.5" style="308" hidden="1" customWidth="1"/>
    <col min="15" max="15" width="1.875" style="308" hidden="1" customWidth="1"/>
    <col min="16" max="16" width="1.875" style="308" customWidth="1"/>
    <col min="17" max="17" width="36.125" style="308" customWidth="1"/>
    <col min="18" max="18" width="15" style="308" customWidth="1"/>
    <col min="19" max="19" width="1.875" style="308" customWidth="1"/>
    <col min="20" max="16384" width="9" style="308"/>
  </cols>
  <sheetData>
    <row r="1" spans="2:19" ht="30" customHeight="1">
      <c r="B1" s="1029" t="s">
        <v>770</v>
      </c>
      <c r="C1" s="1029"/>
      <c r="D1" s="1029"/>
      <c r="E1" s="1029"/>
      <c r="F1" s="1029"/>
      <c r="G1" s="16"/>
      <c r="H1" s="1847"/>
      <c r="I1" s="1847"/>
      <c r="J1" s="1847"/>
      <c r="K1" s="1934"/>
      <c r="L1" s="1847"/>
      <c r="M1" s="1934"/>
      <c r="N1" s="1847"/>
      <c r="O1" s="1934"/>
      <c r="P1" s="1847"/>
      <c r="Q1" s="1029" t="s">
        <v>770</v>
      </c>
      <c r="R1" s="1029"/>
      <c r="S1" s="1847"/>
    </row>
    <row r="2" spans="2:19" ht="30" customHeight="1">
      <c r="B2" s="1029" t="str">
        <f>Validation!B4</f>
        <v>South Staffordshire / Cambridge Water</v>
      </c>
      <c r="C2" s="1030"/>
      <c r="D2" s="1030"/>
      <c r="E2" s="1030"/>
      <c r="F2" s="1030"/>
      <c r="G2" s="16"/>
      <c r="H2" s="1847"/>
      <c r="I2" s="1847"/>
      <c r="J2" s="1847"/>
      <c r="K2" s="1934"/>
      <c r="L2" s="1847"/>
      <c r="M2" s="1934"/>
      <c r="N2" s="1847"/>
      <c r="O2" s="1934"/>
      <c r="P2" s="1847"/>
      <c r="Q2" s="1029" t="str">
        <f>Validation!B4</f>
        <v>South Staffordshire / Cambridge Water</v>
      </c>
      <c r="R2" s="1030"/>
      <c r="S2" s="1847"/>
    </row>
    <row r="3" spans="2:19" ht="45" customHeight="1">
      <c r="B3" s="2197" t="s">
        <v>771</v>
      </c>
      <c r="C3" s="2197"/>
      <c r="D3" s="2197"/>
      <c r="E3" s="2197"/>
      <c r="F3" s="2197"/>
      <c r="G3" s="2197"/>
      <c r="H3" s="2197"/>
      <c r="I3" s="2197"/>
      <c r="J3" s="1847"/>
      <c r="K3" s="1934"/>
      <c r="L3" s="1031" t="s">
        <v>798</v>
      </c>
      <c r="M3" s="1934"/>
      <c r="N3" s="1847"/>
      <c r="O3" s="1934"/>
      <c r="P3" s="1847"/>
      <c r="Q3" s="2197" t="s">
        <v>24588</v>
      </c>
      <c r="R3" s="2197"/>
      <c r="S3" s="1847"/>
    </row>
    <row r="4" spans="2:19" ht="18" customHeight="1" thickBot="1">
      <c r="B4" s="196"/>
      <c r="C4" s="196"/>
      <c r="D4" s="196"/>
      <c r="E4" s="196"/>
      <c r="F4" s="49"/>
      <c r="G4" s="16"/>
      <c r="H4" s="1847"/>
      <c r="I4" s="1847"/>
      <c r="J4" s="1847"/>
      <c r="K4" s="1934"/>
      <c r="L4" s="1847"/>
      <c r="M4" s="1934"/>
      <c r="N4" s="1961" t="s">
        <v>799</v>
      </c>
      <c r="O4" s="1934"/>
      <c r="P4" s="1847"/>
      <c r="Q4" s="196"/>
      <c r="R4" s="196"/>
      <c r="S4" s="1847"/>
    </row>
    <row r="5" spans="2:19" ht="56.25" customHeight="1" thickBot="1">
      <c r="B5" s="512" t="s">
        <v>800</v>
      </c>
      <c r="C5" s="488" t="s">
        <v>801</v>
      </c>
      <c r="D5" s="488" t="s">
        <v>802</v>
      </c>
      <c r="E5" s="513" t="s">
        <v>23883</v>
      </c>
      <c r="F5" s="49"/>
      <c r="G5" s="514" t="s">
        <v>806</v>
      </c>
      <c r="H5" s="1847"/>
      <c r="I5" s="514" t="s">
        <v>807</v>
      </c>
      <c r="J5" s="1847"/>
      <c r="K5" s="1934"/>
      <c r="L5" s="1847"/>
      <c r="M5" s="1934"/>
      <c r="N5" s="327" t="s">
        <v>808</v>
      </c>
      <c r="O5" s="1934"/>
      <c r="P5" s="1847"/>
      <c r="Q5" s="512" t="s">
        <v>800</v>
      </c>
      <c r="R5" s="513" t="s">
        <v>23883</v>
      </c>
      <c r="S5" s="1847"/>
    </row>
    <row r="6" spans="2:19" ht="18" customHeight="1" thickBot="1">
      <c r="B6" s="155"/>
      <c r="C6" s="58"/>
      <c r="D6" s="58"/>
      <c r="E6" s="1036"/>
      <c r="F6" s="54"/>
      <c r="G6" s="16"/>
      <c r="H6" s="1847"/>
      <c r="I6" s="1847"/>
      <c r="J6" s="1847"/>
      <c r="K6" s="1934"/>
      <c r="L6" s="1847"/>
      <c r="M6" s="1934"/>
      <c r="N6" s="1847"/>
      <c r="O6" s="1934"/>
      <c r="P6" s="1847"/>
      <c r="Q6" s="155"/>
      <c r="R6" s="1036"/>
      <c r="S6" s="1847"/>
    </row>
    <row r="7" spans="2:19" ht="32.25" customHeight="1" thickBot="1">
      <c r="B7" s="378" t="s">
        <v>24589</v>
      </c>
      <c r="C7" s="558"/>
      <c r="D7" s="558"/>
      <c r="E7" s="558"/>
      <c r="F7" s="1062"/>
      <c r="G7" s="46"/>
      <c r="H7" s="1847"/>
      <c r="I7" s="1847"/>
      <c r="J7" s="1847"/>
      <c r="K7" s="1934"/>
      <c r="L7" s="1847"/>
      <c r="M7" s="1934"/>
      <c r="N7" s="1847"/>
      <c r="O7" s="1934"/>
      <c r="P7" s="1847"/>
      <c r="Q7" s="378" t="s">
        <v>24589</v>
      </c>
      <c r="R7" s="558"/>
      <c r="S7" s="1847"/>
    </row>
    <row r="8" spans="2:19" ht="32.25" customHeight="1">
      <c r="B8" s="394" t="s">
        <v>24590</v>
      </c>
      <c r="C8" s="379" t="s">
        <v>1430</v>
      </c>
      <c r="D8" s="379">
        <v>0</v>
      </c>
      <c r="E8" s="925"/>
      <c r="F8" s="1062"/>
      <c r="G8" s="385" t="s">
        <v>24591</v>
      </c>
      <c r="H8" s="1847"/>
      <c r="I8" s="1905"/>
      <c r="J8" s="1847"/>
      <c r="K8" s="1934"/>
      <c r="L8" s="1041" t="str">
        <f>IF( SUM( N8:N8 ) = 0, 0, $N$5 )</f>
        <v>Please complete all cells in row</v>
      </c>
      <c r="M8" s="1934"/>
      <c r="N8" s="530">
        <f xml:space="preserve"> IF( ISNUMBER(E8 ), 0, 1 )</f>
        <v>1</v>
      </c>
      <c r="O8" s="1934"/>
      <c r="P8" s="1847"/>
      <c r="Q8" s="394" t="s">
        <v>24590</v>
      </c>
      <c r="R8" s="1121" t="s">
        <v>24592</v>
      </c>
      <c r="S8" s="1847"/>
    </row>
    <row r="9" spans="2:19" ht="32.25" customHeight="1">
      <c r="B9" s="1805" t="s">
        <v>24593</v>
      </c>
      <c r="C9" s="375" t="s">
        <v>1430</v>
      </c>
      <c r="D9" s="375">
        <v>0</v>
      </c>
      <c r="E9" s="927"/>
      <c r="F9" s="1062"/>
      <c r="G9" s="386" t="s">
        <v>24594</v>
      </c>
      <c r="H9" s="1847"/>
      <c r="I9" s="1906"/>
      <c r="J9" s="1847"/>
      <c r="K9" s="1934"/>
      <c r="L9" s="1041" t="str">
        <f>IF( SUM( N9:N9 ) = 0, 0, $N$5 )</f>
        <v>Please complete all cells in row</v>
      </c>
      <c r="M9" s="1934"/>
      <c r="N9" s="530">
        <f xml:space="preserve"> IF( ISNUMBER(E9 ), 0, 1 )</f>
        <v>1</v>
      </c>
      <c r="O9" s="1934"/>
      <c r="P9" s="1847"/>
      <c r="Q9" s="1805" t="s">
        <v>24593</v>
      </c>
      <c r="R9" s="381" t="s">
        <v>24595</v>
      </c>
      <c r="S9" s="1847"/>
    </row>
    <row r="10" spans="2:19" ht="32.25" customHeight="1">
      <c r="B10" s="1805" t="s">
        <v>24596</v>
      </c>
      <c r="C10" s="375" t="s">
        <v>23948</v>
      </c>
      <c r="D10" s="375">
        <v>0</v>
      </c>
      <c r="E10" s="927"/>
      <c r="F10" s="1062"/>
      <c r="G10" s="386" t="s">
        <v>24597</v>
      </c>
      <c r="H10" s="1847"/>
      <c r="I10" s="1906"/>
      <c r="J10" s="1847"/>
      <c r="K10" s="1934"/>
      <c r="L10" s="1041" t="str">
        <f>IF( SUM( N10:N10 ) = 0, 0, $N$5 )</f>
        <v>Please complete all cells in row</v>
      </c>
      <c r="M10" s="1934"/>
      <c r="N10" s="530">
        <f xml:space="preserve"> IF( ISNUMBER(E10 ), 0, 1 )</f>
        <v>1</v>
      </c>
      <c r="O10" s="1934"/>
      <c r="P10" s="1847"/>
      <c r="Q10" s="1805" t="s">
        <v>24596</v>
      </c>
      <c r="R10" s="381" t="s">
        <v>24598</v>
      </c>
      <c r="S10" s="1847"/>
    </row>
    <row r="11" spans="2:19" ht="32.25" customHeight="1">
      <c r="B11" s="1805" t="s">
        <v>24599</v>
      </c>
      <c r="C11" s="375" t="s">
        <v>1430</v>
      </c>
      <c r="D11" s="375">
        <v>0</v>
      </c>
      <c r="E11" s="927"/>
      <c r="F11" s="1062"/>
      <c r="G11" s="386" t="s">
        <v>24600</v>
      </c>
      <c r="H11" s="1847"/>
      <c r="I11" s="1906"/>
      <c r="J11" s="1847"/>
      <c r="K11" s="1934"/>
      <c r="L11" s="1041" t="str">
        <f>IF( SUM( N11:N11 ) = 0, 0, $N$5 )</f>
        <v>Please complete all cells in row</v>
      </c>
      <c r="M11" s="1934"/>
      <c r="N11" s="530">
        <f xml:space="preserve"> IF( ISNUMBER(E11 ), 0, 1 )</f>
        <v>1</v>
      </c>
      <c r="O11" s="1934"/>
      <c r="P11" s="1847"/>
      <c r="Q11" s="1805" t="s">
        <v>24599</v>
      </c>
      <c r="R11" s="381" t="s">
        <v>24601</v>
      </c>
      <c r="S11" s="1847"/>
    </row>
    <row r="12" spans="2:19" ht="32.25" customHeight="1">
      <c r="B12" s="1805" t="s">
        <v>24602</v>
      </c>
      <c r="C12" s="375" t="s">
        <v>1430</v>
      </c>
      <c r="D12" s="375">
        <v>0</v>
      </c>
      <c r="E12" s="927"/>
      <c r="F12" s="1062"/>
      <c r="G12" s="386" t="s">
        <v>24603</v>
      </c>
      <c r="H12" s="1847"/>
      <c r="I12" s="1906"/>
      <c r="J12" s="1847"/>
      <c r="K12" s="1934"/>
      <c r="L12" s="1041" t="str">
        <f>IF( SUM( N12:N12 ) = 0, 0, $N$5 )</f>
        <v>Please complete all cells in row</v>
      </c>
      <c r="M12" s="1934"/>
      <c r="N12" s="530">
        <f xml:space="preserve"> IF( ISNUMBER(E12 ), 0, 1 )</f>
        <v>1</v>
      </c>
      <c r="O12" s="1934"/>
      <c r="P12" s="1847"/>
      <c r="Q12" s="1805" t="s">
        <v>24602</v>
      </c>
      <c r="R12" s="381" t="s">
        <v>24604</v>
      </c>
      <c r="S12" s="1847"/>
    </row>
    <row r="13" spans="2:19" ht="32.25" customHeight="1">
      <c r="B13" s="1805" t="s">
        <v>24605</v>
      </c>
      <c r="C13" s="375" t="s">
        <v>1430</v>
      </c>
      <c r="D13" s="375">
        <v>0</v>
      </c>
      <c r="E13" s="927"/>
      <c r="F13" s="1062"/>
      <c r="G13" s="386" t="s">
        <v>24606</v>
      </c>
      <c r="H13" s="1847"/>
      <c r="I13" s="1906"/>
      <c r="J13" s="1847"/>
      <c r="K13" s="1934"/>
      <c r="L13" s="1041" t="str">
        <f t="shared" ref="L13:L14" si="0">IF( SUM( N13:N13 ) = 0, 0, $N$5 )</f>
        <v>Please complete all cells in row</v>
      </c>
      <c r="M13" s="1934"/>
      <c r="N13" s="530">
        <f t="shared" ref="N13:N14" si="1" xml:space="preserve"> IF( ISNUMBER(E13 ), 0, 1 )</f>
        <v>1</v>
      </c>
      <c r="O13" s="1934"/>
      <c r="P13" s="1847"/>
      <c r="Q13" s="1805" t="s">
        <v>24605</v>
      </c>
      <c r="R13" s="381" t="s">
        <v>24607</v>
      </c>
      <c r="S13" s="1847"/>
    </row>
    <row r="14" spans="2:19" ht="32.25" customHeight="1">
      <c r="B14" s="1805" t="s">
        <v>24608</v>
      </c>
      <c r="C14" s="375" t="s">
        <v>1430</v>
      </c>
      <c r="D14" s="375">
        <v>0</v>
      </c>
      <c r="E14" s="927"/>
      <c r="F14" s="1062"/>
      <c r="G14" s="386" t="s">
        <v>24609</v>
      </c>
      <c r="H14" s="1847"/>
      <c r="I14" s="1906"/>
      <c r="J14" s="1847"/>
      <c r="K14" s="1934"/>
      <c r="L14" s="1041" t="str">
        <f t="shared" si="0"/>
        <v>Please complete all cells in row</v>
      </c>
      <c r="M14" s="1934"/>
      <c r="N14" s="530">
        <f t="shared" si="1"/>
        <v>1</v>
      </c>
      <c r="O14" s="1934"/>
      <c r="P14" s="1847"/>
      <c r="Q14" s="1805" t="s">
        <v>24608</v>
      </c>
      <c r="R14" s="381" t="s">
        <v>24610</v>
      </c>
      <c r="S14" s="1847"/>
    </row>
    <row r="15" spans="2:19" ht="32.25" customHeight="1">
      <c r="B15" s="1805" t="s">
        <v>24611</v>
      </c>
      <c r="C15" s="375" t="s">
        <v>1430</v>
      </c>
      <c r="D15" s="375">
        <v>0</v>
      </c>
      <c r="E15" s="927"/>
      <c r="F15" s="1062"/>
      <c r="G15" s="386" t="s">
        <v>24612</v>
      </c>
      <c r="H15" s="1847"/>
      <c r="I15" s="1906"/>
      <c r="J15" s="1847"/>
      <c r="K15" s="1934"/>
      <c r="L15" s="1140" t="str">
        <f>IF( SUM( N15:N15 ) = 0, 0, $N$5 )</f>
        <v>Please complete all cells in row</v>
      </c>
      <c r="M15" s="1934"/>
      <c r="N15" s="530">
        <f xml:space="preserve"> IF( ISNUMBER(E15 ), 0, 1 )</f>
        <v>1</v>
      </c>
      <c r="O15" s="1934"/>
      <c r="P15" s="1847"/>
      <c r="Q15" s="1805" t="s">
        <v>24611</v>
      </c>
      <c r="R15" s="381" t="s">
        <v>24613</v>
      </c>
      <c r="S15" s="1847"/>
    </row>
    <row r="16" spans="2:19" ht="32.25" customHeight="1">
      <c r="B16" s="1805" t="s">
        <v>24614</v>
      </c>
      <c r="C16" s="375" t="s">
        <v>1430</v>
      </c>
      <c r="D16" s="375">
        <v>0</v>
      </c>
      <c r="E16" s="927"/>
      <c r="F16" s="1062"/>
      <c r="G16" s="386" t="s">
        <v>24615</v>
      </c>
      <c r="H16" s="1847"/>
      <c r="I16" s="1906"/>
      <c r="J16" s="1847"/>
      <c r="K16" s="1934"/>
      <c r="L16" s="1140" t="str">
        <f>IF( SUM( N16:N16 ) = 0, 0, $N$5 )</f>
        <v>Please complete all cells in row</v>
      </c>
      <c r="M16" s="1934"/>
      <c r="N16" s="530">
        <f xml:space="preserve"> IF( ISNUMBER(E16 ), 0, 1 )</f>
        <v>1</v>
      </c>
      <c r="O16" s="1934"/>
      <c r="P16" s="1847"/>
      <c r="Q16" s="1805" t="s">
        <v>24614</v>
      </c>
      <c r="R16" s="381" t="s">
        <v>24616</v>
      </c>
      <c r="S16" s="1847"/>
    </row>
    <row r="17" spans="2:19" ht="32.25" customHeight="1">
      <c r="B17" s="1805" t="s">
        <v>24617</v>
      </c>
      <c r="C17" s="375" t="s">
        <v>1430</v>
      </c>
      <c r="D17" s="375">
        <v>0</v>
      </c>
      <c r="E17" s="927"/>
      <c r="F17" s="1062"/>
      <c r="G17" s="386" t="s">
        <v>24618</v>
      </c>
      <c r="H17" s="1847"/>
      <c r="I17" s="1906"/>
      <c r="J17" s="1847"/>
      <c r="K17" s="1934"/>
      <c r="L17" s="1140" t="str">
        <f t="shared" ref="L17:L29" si="2">IF( SUM( N17:N17 ) = 0, 0, $N$5 )</f>
        <v>Please complete all cells in row</v>
      </c>
      <c r="M17" s="1934"/>
      <c r="N17" s="530">
        <f t="shared" ref="N17:N29" si="3" xml:space="preserve"> IF( ISNUMBER(E17 ), 0, 1 )</f>
        <v>1</v>
      </c>
      <c r="O17" s="1934"/>
      <c r="P17" s="1847"/>
      <c r="Q17" s="1805" t="s">
        <v>24617</v>
      </c>
      <c r="R17" s="381" t="s">
        <v>24619</v>
      </c>
      <c r="S17" s="1847"/>
    </row>
    <row r="18" spans="2:19" ht="32.25" customHeight="1">
      <c r="B18" s="1805" t="s">
        <v>24620</v>
      </c>
      <c r="C18" s="375" t="s">
        <v>23952</v>
      </c>
      <c r="D18" s="375">
        <v>0</v>
      </c>
      <c r="E18" s="927"/>
      <c r="F18" s="1062"/>
      <c r="G18" s="386" t="s">
        <v>24621</v>
      </c>
      <c r="H18" s="1847"/>
      <c r="I18" s="1906"/>
      <c r="J18" s="1847"/>
      <c r="K18" s="1934"/>
      <c r="L18" s="1140" t="str">
        <f t="shared" si="2"/>
        <v>Please complete all cells in row</v>
      </c>
      <c r="M18" s="1934"/>
      <c r="N18" s="530">
        <f t="shared" si="3"/>
        <v>1</v>
      </c>
      <c r="O18" s="1934"/>
      <c r="P18" s="1847"/>
      <c r="Q18" s="1805" t="s">
        <v>24620</v>
      </c>
      <c r="R18" s="381" t="s">
        <v>24622</v>
      </c>
      <c r="S18" s="1847"/>
    </row>
    <row r="19" spans="2:19" ht="32.25" customHeight="1">
      <c r="B19" s="1805" t="s">
        <v>24623</v>
      </c>
      <c r="C19" s="375" t="s">
        <v>24624</v>
      </c>
      <c r="D19" s="375">
        <v>2</v>
      </c>
      <c r="E19" s="927"/>
      <c r="F19" s="1062"/>
      <c r="G19" s="386" t="s">
        <v>24625</v>
      </c>
      <c r="H19" s="1847"/>
      <c r="I19" s="1906"/>
      <c r="J19" s="1847"/>
      <c r="K19" s="1934"/>
      <c r="L19" s="1140" t="str">
        <f t="shared" si="2"/>
        <v>Please complete all cells in row</v>
      </c>
      <c r="M19" s="1934"/>
      <c r="N19" s="530">
        <f t="shared" si="3"/>
        <v>1</v>
      </c>
      <c r="O19" s="1934"/>
      <c r="P19" s="1847"/>
      <c r="Q19" s="1805" t="s">
        <v>24623</v>
      </c>
      <c r="R19" s="381" t="s">
        <v>24626</v>
      </c>
      <c r="S19" s="1847"/>
    </row>
    <row r="20" spans="2:19" ht="32.25" customHeight="1">
      <c r="B20" s="1805" t="s">
        <v>24627</v>
      </c>
      <c r="C20" s="375" t="s">
        <v>24624</v>
      </c>
      <c r="D20" s="375">
        <v>2</v>
      </c>
      <c r="E20" s="927"/>
      <c r="F20" s="1062"/>
      <c r="G20" s="386" t="s">
        <v>24628</v>
      </c>
      <c r="H20" s="1847"/>
      <c r="I20" s="1906"/>
      <c r="J20" s="1847"/>
      <c r="K20" s="1934"/>
      <c r="L20" s="1140" t="str">
        <f t="shared" si="2"/>
        <v>Please complete all cells in row</v>
      </c>
      <c r="M20" s="1934"/>
      <c r="N20" s="530">
        <f t="shared" si="3"/>
        <v>1</v>
      </c>
      <c r="O20" s="1934"/>
      <c r="P20" s="1847"/>
      <c r="Q20" s="1805" t="s">
        <v>24627</v>
      </c>
      <c r="R20" s="381" t="s">
        <v>24629</v>
      </c>
      <c r="S20" s="1847"/>
    </row>
    <row r="21" spans="2:19" ht="32.25" customHeight="1">
      <c r="B21" s="1805" t="s">
        <v>24630</v>
      </c>
      <c r="C21" s="375" t="s">
        <v>23952</v>
      </c>
      <c r="D21" s="375">
        <v>0</v>
      </c>
      <c r="E21" s="927"/>
      <c r="F21" s="1062"/>
      <c r="G21" s="386" t="s">
        <v>24631</v>
      </c>
      <c r="H21" s="1847"/>
      <c r="I21" s="1906"/>
      <c r="J21" s="1847"/>
      <c r="K21" s="1934"/>
      <c r="L21" s="1140" t="str">
        <f t="shared" si="2"/>
        <v>Please complete all cells in row</v>
      </c>
      <c r="M21" s="1934"/>
      <c r="N21" s="530">
        <f t="shared" si="3"/>
        <v>1</v>
      </c>
      <c r="O21" s="1934"/>
      <c r="P21" s="1847"/>
      <c r="Q21" s="1805" t="s">
        <v>24630</v>
      </c>
      <c r="R21" s="381" t="s">
        <v>24632</v>
      </c>
      <c r="S21" s="1847"/>
    </row>
    <row r="22" spans="2:19" ht="32.25" customHeight="1">
      <c r="B22" s="1805" t="s">
        <v>24633</v>
      </c>
      <c r="C22" s="375" t="s">
        <v>23952</v>
      </c>
      <c r="D22" s="375">
        <v>0</v>
      </c>
      <c r="E22" s="927"/>
      <c r="F22" s="1062"/>
      <c r="G22" s="386" t="s">
        <v>24634</v>
      </c>
      <c r="H22" s="1847"/>
      <c r="I22" s="1906"/>
      <c r="J22" s="1847"/>
      <c r="K22" s="1934"/>
      <c r="L22" s="1140" t="str">
        <f t="shared" si="2"/>
        <v>Please complete all cells in row</v>
      </c>
      <c r="M22" s="1934"/>
      <c r="N22" s="530">
        <f t="shared" si="3"/>
        <v>1</v>
      </c>
      <c r="O22" s="1934"/>
      <c r="P22" s="1847"/>
      <c r="Q22" s="1805" t="s">
        <v>24633</v>
      </c>
      <c r="R22" s="381" t="s">
        <v>24635</v>
      </c>
      <c r="S22" s="1847"/>
    </row>
    <row r="23" spans="2:19" ht="32.25" customHeight="1">
      <c r="B23" s="1805" t="s">
        <v>24636</v>
      </c>
      <c r="C23" s="375" t="s">
        <v>23952</v>
      </c>
      <c r="D23" s="375">
        <v>0</v>
      </c>
      <c r="E23" s="927"/>
      <c r="F23" s="1062"/>
      <c r="G23" s="386" t="s">
        <v>24637</v>
      </c>
      <c r="H23" s="1847"/>
      <c r="I23" s="1906"/>
      <c r="J23" s="1847"/>
      <c r="K23" s="1934"/>
      <c r="L23" s="1140" t="str">
        <f t="shared" si="2"/>
        <v>Please complete all cells in row</v>
      </c>
      <c r="M23" s="1934"/>
      <c r="N23" s="530">
        <f t="shared" si="3"/>
        <v>1</v>
      </c>
      <c r="O23" s="1934"/>
      <c r="P23" s="1847"/>
      <c r="Q23" s="1805" t="s">
        <v>24636</v>
      </c>
      <c r="R23" s="381" t="s">
        <v>24638</v>
      </c>
      <c r="S23" s="1847"/>
    </row>
    <row r="24" spans="2:19" ht="32.25" customHeight="1">
      <c r="B24" s="1805" t="s">
        <v>24639</v>
      </c>
      <c r="C24" s="375" t="s">
        <v>23952</v>
      </c>
      <c r="D24" s="375">
        <v>0</v>
      </c>
      <c r="E24" s="927"/>
      <c r="F24" s="1062"/>
      <c r="G24" s="386" t="s">
        <v>24640</v>
      </c>
      <c r="H24" s="1847"/>
      <c r="I24" s="1906"/>
      <c r="J24" s="1847"/>
      <c r="K24" s="1934"/>
      <c r="L24" s="1140" t="str">
        <f t="shared" si="2"/>
        <v>Please complete all cells in row</v>
      </c>
      <c r="M24" s="1934"/>
      <c r="N24" s="530">
        <f t="shared" si="3"/>
        <v>1</v>
      </c>
      <c r="O24" s="1934"/>
      <c r="P24" s="1847"/>
      <c r="Q24" s="1805" t="s">
        <v>24639</v>
      </c>
      <c r="R24" s="381" t="s">
        <v>24641</v>
      </c>
      <c r="S24" s="1847"/>
    </row>
    <row r="25" spans="2:19" ht="32.25" customHeight="1">
      <c r="B25" s="1805" t="s">
        <v>24642</v>
      </c>
      <c r="C25" s="375" t="s">
        <v>23952</v>
      </c>
      <c r="D25" s="375">
        <v>0</v>
      </c>
      <c r="E25" s="927"/>
      <c r="F25" s="1062"/>
      <c r="G25" s="386" t="s">
        <v>24643</v>
      </c>
      <c r="H25" s="1847"/>
      <c r="I25" s="1906"/>
      <c r="J25" s="1847"/>
      <c r="K25" s="1934"/>
      <c r="L25" s="1140" t="str">
        <f t="shared" si="2"/>
        <v>Please complete all cells in row</v>
      </c>
      <c r="M25" s="1934"/>
      <c r="N25" s="530">
        <f t="shared" si="3"/>
        <v>1</v>
      </c>
      <c r="O25" s="1934"/>
      <c r="P25" s="1847"/>
      <c r="Q25" s="1805" t="s">
        <v>24642</v>
      </c>
      <c r="R25" s="381" t="s">
        <v>24644</v>
      </c>
      <c r="S25" s="1847"/>
    </row>
    <row r="26" spans="2:19" ht="32.25" customHeight="1">
      <c r="B26" s="1805" t="s">
        <v>24645</v>
      </c>
      <c r="C26" s="375" t="s">
        <v>23952</v>
      </c>
      <c r="D26" s="375">
        <v>0</v>
      </c>
      <c r="E26" s="927"/>
      <c r="F26" s="1062"/>
      <c r="G26" s="386" t="s">
        <v>24646</v>
      </c>
      <c r="H26" s="1847"/>
      <c r="I26" s="1906"/>
      <c r="J26" s="1847"/>
      <c r="K26" s="1934"/>
      <c r="L26" s="1140" t="str">
        <f t="shared" si="2"/>
        <v>Please complete all cells in row</v>
      </c>
      <c r="M26" s="1934"/>
      <c r="N26" s="530">
        <f t="shared" si="3"/>
        <v>1</v>
      </c>
      <c r="O26" s="1934"/>
      <c r="P26" s="1847"/>
      <c r="Q26" s="1805" t="s">
        <v>24645</v>
      </c>
      <c r="R26" s="381" t="s">
        <v>24647</v>
      </c>
      <c r="S26" s="1847"/>
    </row>
    <row r="27" spans="2:19" ht="32.25" customHeight="1">
      <c r="B27" s="1805" t="s">
        <v>24648</v>
      </c>
      <c r="C27" s="375" t="s">
        <v>23952</v>
      </c>
      <c r="D27" s="375">
        <v>0</v>
      </c>
      <c r="E27" s="927"/>
      <c r="F27" s="1062"/>
      <c r="G27" s="386" t="s">
        <v>24649</v>
      </c>
      <c r="H27" s="1847"/>
      <c r="I27" s="1906"/>
      <c r="J27" s="1847"/>
      <c r="K27" s="1934"/>
      <c r="L27" s="1140" t="str">
        <f t="shared" si="2"/>
        <v>Please complete all cells in row</v>
      </c>
      <c r="M27" s="1934"/>
      <c r="N27" s="530">
        <f t="shared" si="3"/>
        <v>1</v>
      </c>
      <c r="O27" s="1934"/>
      <c r="P27" s="1847"/>
      <c r="Q27" s="1805" t="s">
        <v>24648</v>
      </c>
      <c r="R27" s="381" t="s">
        <v>24650</v>
      </c>
      <c r="S27" s="1847"/>
    </row>
    <row r="28" spans="2:19" ht="32.25" customHeight="1">
      <c r="B28" s="1805" t="s">
        <v>24651</v>
      </c>
      <c r="C28" s="375" t="s">
        <v>23952</v>
      </c>
      <c r="D28" s="375">
        <v>0</v>
      </c>
      <c r="E28" s="466">
        <f>IFERROR(SUM(E23:E27),0)</f>
        <v>0</v>
      </c>
      <c r="F28" s="1062"/>
      <c r="G28" s="386" t="s">
        <v>24652</v>
      </c>
      <c r="H28" s="1847"/>
      <c r="I28" s="1906"/>
      <c r="J28" s="1847"/>
      <c r="K28" s="1934"/>
      <c r="L28" s="1140"/>
      <c r="M28" s="1934"/>
      <c r="N28" s="1847"/>
      <c r="O28" s="1934"/>
      <c r="P28" s="1847"/>
      <c r="Q28" s="1805" t="s">
        <v>24651</v>
      </c>
      <c r="R28" s="466" t="s">
        <v>24653</v>
      </c>
      <c r="S28" s="1847"/>
    </row>
    <row r="29" spans="2:19" ht="32.25" customHeight="1" thickBot="1">
      <c r="B29" s="1809" t="s">
        <v>24654</v>
      </c>
      <c r="C29" s="382" t="s">
        <v>23952</v>
      </c>
      <c r="D29" s="382">
        <v>0</v>
      </c>
      <c r="E29" s="1134"/>
      <c r="F29" s="1062"/>
      <c r="G29" s="387" t="s">
        <v>24655</v>
      </c>
      <c r="H29" s="1847"/>
      <c r="I29" s="1907"/>
      <c r="J29" s="1847"/>
      <c r="K29" s="1934"/>
      <c r="L29" s="1140" t="str">
        <f t="shared" si="2"/>
        <v>Please complete all cells in row</v>
      </c>
      <c r="M29" s="1934"/>
      <c r="N29" s="530">
        <f t="shared" si="3"/>
        <v>1</v>
      </c>
      <c r="O29" s="1934"/>
      <c r="P29" s="1847"/>
      <c r="Q29" s="1809" t="s">
        <v>24654</v>
      </c>
      <c r="R29" s="1141" t="s">
        <v>24656</v>
      </c>
      <c r="S29" s="1847"/>
    </row>
    <row r="30" spans="2:19" ht="15.75">
      <c r="B30" s="1096"/>
      <c r="C30" s="1142"/>
      <c r="D30" s="1142"/>
      <c r="E30" s="156"/>
      <c r="F30" s="77"/>
      <c r="G30" s="16"/>
      <c r="H30" s="1847"/>
      <c r="I30" s="1847"/>
      <c r="J30" s="1847"/>
      <c r="K30" s="1847"/>
      <c r="L30" s="1847"/>
      <c r="M30" s="1847"/>
      <c r="N30" s="1847"/>
      <c r="O30" s="1847"/>
      <c r="P30" s="1847"/>
      <c r="Q30" s="1847"/>
      <c r="R30" s="1847"/>
      <c r="S30" s="1847"/>
    </row>
  </sheetData>
  <sheetProtection algorithmName="SHA-512" hashValue="+siaMkqedDUjN9iIFSgwz2vhk4AmCXR0/N1phs+c2oAnSewHDfcKywdPIyc5zDtka0zGNQzkEm4O1a2OkVUnuA==" saltValue="BtsJ9WozUQY7rPyyDdGZnA==" spinCount="100000" sheet="1" objects="1" scenarios="1"/>
  <mergeCells count="2">
    <mergeCell ref="B3:I3"/>
    <mergeCell ref="Q3:R3"/>
  </mergeCells>
  <conditionalFormatting sqref="L8:L14">
    <cfRule type="cellIs" dxfId="32" priority="2" operator="equal">
      <formula>0</formula>
    </cfRule>
  </conditionalFormatting>
  <conditionalFormatting sqref="L15:L29">
    <cfRule type="cellIs" dxfId="31" priority="1" operator="equal">
      <formula>0</formula>
    </cfRule>
  </conditionalFormatting>
  <dataValidations count="1">
    <dataValidation type="custom" allowBlank="1" showErrorMessage="1" errorTitle="Input Error" error="Please input a numeric value." sqref="E8:E27 E29">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B1:CO40"/>
  <sheetViews>
    <sheetView showGridLines="0" zoomScale="40" zoomScaleNormal="40" zoomScaleSheetLayoutView="100" workbookViewId="0">
      <pane xSplit="4" topLeftCell="E1" activePane="topRight" state="frozen"/>
      <selection activeCell="B2" sqref="B2"/>
      <selection pane="topRight"/>
    </sheetView>
  </sheetViews>
  <sheetFormatPr defaultColWidth="9" defaultRowHeight="15"/>
  <cols>
    <col min="1" max="1" width="1.625" style="308" customWidth="1"/>
    <col min="2" max="2" width="43.625" style="308" customWidth="1"/>
    <col min="3" max="3" width="11.125" style="308" customWidth="1"/>
    <col min="4" max="4" width="5.5" style="308" customWidth="1"/>
    <col min="5" max="12" width="12.5" style="308" customWidth="1"/>
    <col min="13" max="13" width="1.625" style="308" customWidth="1"/>
    <col min="14" max="30" width="12.5" style="308" customWidth="1"/>
    <col min="31" max="31" width="1.625" style="308" customWidth="1"/>
    <col min="32" max="32" width="12.625" style="308" customWidth="1"/>
    <col min="33" max="33" width="1.625" style="308" customWidth="1"/>
    <col min="34" max="34" width="33.625" style="308" customWidth="1"/>
    <col min="35" max="36" width="1.625" style="308" customWidth="1"/>
    <col min="37" max="37" width="20.625" style="308" customWidth="1"/>
    <col min="38" max="38" width="1.625" style="308" customWidth="1"/>
    <col min="39" max="39" width="20.5" style="308" hidden="1" customWidth="1"/>
    <col min="40" max="40" width="7.5" style="308" hidden="1" customWidth="1"/>
    <col min="41" max="41" width="10.125" style="308" hidden="1" customWidth="1"/>
    <col min="42" max="42" width="7.5" style="308" hidden="1" customWidth="1"/>
    <col min="43" max="43" width="9" style="308" hidden="1" customWidth="1"/>
    <col min="44" max="44" width="9.625" style="308" hidden="1" customWidth="1"/>
    <col min="45" max="45" width="9.875" style="308" hidden="1" customWidth="1"/>
    <col min="46" max="47" width="8.625" style="308" hidden="1" customWidth="1"/>
    <col min="48" max="55" width="8.375" style="308" hidden="1" customWidth="1"/>
    <col min="56" max="56" width="7.625" style="308" hidden="1" customWidth="1"/>
    <col min="57" max="57" width="8.125" style="308" hidden="1" customWidth="1"/>
    <col min="58" max="58" width="7.125" style="308" hidden="1" customWidth="1"/>
    <col min="59" max="59" width="7.375" style="308" hidden="1" customWidth="1"/>
    <col min="60" max="60" width="6.625" style="308" hidden="1" customWidth="1"/>
    <col min="61" max="61" width="5" style="308" hidden="1" customWidth="1"/>
    <col min="62" max="63" width="6" style="308" hidden="1" customWidth="1"/>
    <col min="64" max="64" width="1.625" style="308" hidden="1" customWidth="1"/>
    <col min="65" max="65" width="1.625" style="308" customWidth="1"/>
    <col min="66" max="66" width="40" style="308" customWidth="1"/>
    <col min="67" max="74" width="12.5" style="308" customWidth="1"/>
    <col min="75" max="75" width="1.5" style="308" customWidth="1"/>
    <col min="76" max="92" width="12.5" style="308" customWidth="1"/>
    <col min="93" max="93" width="1.625" style="308" customWidth="1"/>
    <col min="94" max="16384" width="9" style="308"/>
  </cols>
  <sheetData>
    <row r="1" spans="2:93" ht="30" customHeight="1">
      <c r="B1" s="1029" t="s">
        <v>772</v>
      </c>
      <c r="C1" s="1029"/>
      <c r="D1" s="1029"/>
      <c r="E1" s="1029"/>
      <c r="F1" s="1029"/>
      <c r="G1" s="1029"/>
      <c r="H1" s="1029"/>
      <c r="I1" s="1029"/>
      <c r="J1" s="1029"/>
      <c r="K1" s="1029"/>
      <c r="L1" s="1029"/>
      <c r="M1" s="1029"/>
      <c r="N1" s="1029"/>
      <c r="O1" s="1029"/>
      <c r="P1" s="1029"/>
      <c r="Q1" s="1029"/>
      <c r="R1" s="1029"/>
      <c r="S1" s="1029"/>
      <c r="T1" s="1029"/>
      <c r="U1" s="1029"/>
      <c r="V1" s="1029"/>
      <c r="W1" s="1029"/>
      <c r="X1" s="1029"/>
      <c r="Y1" s="1029"/>
      <c r="Z1" s="1029"/>
      <c r="AA1" s="1102"/>
      <c r="AB1" s="1847"/>
      <c r="AC1" s="1847"/>
      <c r="AD1" s="1847"/>
      <c r="AE1" s="1847"/>
      <c r="AF1" s="1847"/>
      <c r="AG1" s="1847"/>
      <c r="AH1" s="1847"/>
      <c r="AI1" s="1847"/>
      <c r="AJ1" s="1934"/>
      <c r="AK1" s="1847"/>
      <c r="AL1" s="1934"/>
      <c r="AM1" s="1847"/>
      <c r="AN1" s="1847"/>
      <c r="AO1" s="1847"/>
      <c r="AP1" s="1847"/>
      <c r="AQ1" s="1847"/>
      <c r="AR1" s="1847"/>
      <c r="AS1" s="1847"/>
      <c r="AT1" s="1847"/>
      <c r="AU1" s="1847"/>
      <c r="AV1" s="1847"/>
      <c r="AW1" s="1847"/>
      <c r="AX1" s="1847"/>
      <c r="AY1" s="1847"/>
      <c r="AZ1" s="1847"/>
      <c r="BA1" s="1847"/>
      <c r="BB1" s="1847"/>
      <c r="BC1" s="1847"/>
      <c r="BD1" s="1847"/>
      <c r="BE1" s="1847"/>
      <c r="BF1" s="1847"/>
      <c r="BG1" s="1847"/>
      <c r="BH1" s="1847"/>
      <c r="BI1" s="1847"/>
      <c r="BJ1" s="1847"/>
      <c r="BK1" s="1847"/>
      <c r="BL1" s="1934"/>
      <c r="BM1" s="1847"/>
      <c r="BN1" s="1029" t="s">
        <v>772</v>
      </c>
      <c r="BO1" s="1029"/>
      <c r="BP1" s="1029"/>
      <c r="BQ1" s="1029"/>
      <c r="BR1" s="1029"/>
      <c r="BS1" s="1029"/>
      <c r="BT1" s="1029"/>
      <c r="BU1" s="1029"/>
      <c r="BV1" s="1029"/>
      <c r="BW1" s="1029"/>
      <c r="BX1" s="1029"/>
      <c r="BY1" s="1029"/>
      <c r="BZ1" s="1029"/>
      <c r="CA1" s="1029"/>
      <c r="CB1" s="1029"/>
      <c r="CC1" s="1029"/>
      <c r="CD1" s="1029"/>
      <c r="CE1" s="1029"/>
      <c r="CF1" s="1029"/>
      <c r="CG1" s="1029"/>
      <c r="CH1" s="1029"/>
      <c r="CI1" s="1029"/>
      <c r="CJ1" s="1029"/>
      <c r="CK1" s="1102"/>
      <c r="CL1" s="1847"/>
      <c r="CM1" s="1847"/>
      <c r="CN1" s="1847"/>
      <c r="CO1" s="1847"/>
    </row>
    <row r="2" spans="2:93" ht="30" customHeight="1">
      <c r="B2" s="1029" t="str">
        <f>Validation!B4</f>
        <v>South Staffordshire / Cambridge Water</v>
      </c>
      <c r="C2" s="1030"/>
      <c r="D2" s="1030"/>
      <c r="E2" s="1030"/>
      <c r="F2" s="1030"/>
      <c r="G2" s="1030"/>
      <c r="H2" s="1030"/>
      <c r="I2" s="1030"/>
      <c r="J2" s="1030"/>
      <c r="K2" s="1030"/>
      <c r="L2" s="1030"/>
      <c r="M2" s="1030"/>
      <c r="N2" s="1030"/>
      <c r="O2" s="1030"/>
      <c r="P2" s="1030"/>
      <c r="Q2" s="1030"/>
      <c r="R2" s="1030"/>
      <c r="S2" s="1030"/>
      <c r="T2" s="1030"/>
      <c r="U2" s="1030"/>
      <c r="V2" s="1030"/>
      <c r="W2" s="1030"/>
      <c r="X2" s="1030"/>
      <c r="Y2" s="1030"/>
      <c r="Z2" s="1030"/>
      <c r="AA2" s="1847"/>
      <c r="AB2" s="1847"/>
      <c r="AC2" s="1847"/>
      <c r="AD2" s="1847"/>
      <c r="AE2" s="1847"/>
      <c r="AF2" s="1847"/>
      <c r="AG2" s="1847"/>
      <c r="AH2" s="1847"/>
      <c r="AI2" s="1847"/>
      <c r="AJ2" s="1934"/>
      <c r="AK2" s="1847"/>
      <c r="AL2" s="1934"/>
      <c r="AM2" s="1847"/>
      <c r="AN2" s="1847"/>
      <c r="AO2" s="1847"/>
      <c r="AP2" s="1847"/>
      <c r="AQ2" s="1847"/>
      <c r="AR2" s="1847"/>
      <c r="AS2" s="1847"/>
      <c r="AT2" s="1847"/>
      <c r="AU2" s="1847"/>
      <c r="AV2" s="1847"/>
      <c r="AW2" s="1847"/>
      <c r="AX2" s="1847"/>
      <c r="AY2" s="1847"/>
      <c r="AZ2" s="1847"/>
      <c r="BA2" s="1847"/>
      <c r="BB2" s="1847"/>
      <c r="BC2" s="1847"/>
      <c r="BD2" s="1847"/>
      <c r="BE2" s="1847"/>
      <c r="BF2" s="1847"/>
      <c r="BG2" s="1847"/>
      <c r="BH2" s="1847"/>
      <c r="BI2" s="1847"/>
      <c r="BJ2" s="1847"/>
      <c r="BK2" s="1847"/>
      <c r="BL2" s="1934"/>
      <c r="BM2" s="1847"/>
      <c r="BN2" s="1029" t="str">
        <f>Validation!B4</f>
        <v>South Staffordshire / Cambridge Water</v>
      </c>
      <c r="BO2" s="1030"/>
      <c r="BP2" s="1030"/>
      <c r="BQ2" s="1030"/>
      <c r="BR2" s="1030"/>
      <c r="BS2" s="1030"/>
      <c r="BT2" s="1030"/>
      <c r="BU2" s="1030"/>
      <c r="BV2" s="1030"/>
      <c r="BW2" s="1030"/>
      <c r="BX2" s="1030"/>
      <c r="BY2" s="1030"/>
      <c r="BZ2" s="1030"/>
      <c r="CA2" s="1030"/>
      <c r="CB2" s="1030"/>
      <c r="CC2" s="1030"/>
      <c r="CD2" s="1030"/>
      <c r="CE2" s="1030"/>
      <c r="CF2" s="1030"/>
      <c r="CG2" s="1030"/>
      <c r="CH2" s="1030"/>
      <c r="CI2" s="1030"/>
      <c r="CJ2" s="1030"/>
      <c r="CK2" s="1847"/>
      <c r="CL2" s="1847"/>
      <c r="CM2" s="1847"/>
      <c r="CN2" s="1847"/>
      <c r="CO2" s="1847"/>
    </row>
    <row r="3" spans="2:93" ht="45" customHeight="1">
      <c r="B3" s="2289" t="s">
        <v>773</v>
      </c>
      <c r="C3" s="2289"/>
      <c r="D3" s="2289"/>
      <c r="E3" s="2289"/>
      <c r="F3" s="2289"/>
      <c r="G3" s="2289"/>
      <c r="H3" s="2289"/>
      <c r="I3" s="2289"/>
      <c r="J3" s="2289"/>
      <c r="K3" s="2289"/>
      <c r="L3" s="2289"/>
      <c r="M3" s="2289"/>
      <c r="N3" s="2289"/>
      <c r="O3" s="2289"/>
      <c r="P3" s="2289"/>
      <c r="Q3" s="2289"/>
      <c r="R3" s="2289"/>
      <c r="S3" s="2289"/>
      <c r="T3" s="2289"/>
      <c r="U3" s="2289"/>
      <c r="V3" s="2289"/>
      <c r="W3" s="2289"/>
      <c r="X3" s="2289"/>
      <c r="Y3" s="2289"/>
      <c r="Z3" s="2289"/>
      <c r="AA3" s="2289"/>
      <c r="AB3" s="2289"/>
      <c r="AC3" s="2289"/>
      <c r="AD3" s="2289"/>
      <c r="AE3" s="2289"/>
      <c r="AF3" s="2289"/>
      <c r="AG3" s="2289"/>
      <c r="AH3" s="2289"/>
      <c r="AI3" s="1847"/>
      <c r="AJ3" s="1934"/>
      <c r="AK3" s="1031" t="s">
        <v>798</v>
      </c>
      <c r="AL3" s="1934"/>
      <c r="AM3" s="1847"/>
      <c r="AN3" s="1847"/>
      <c r="AO3" s="1847"/>
      <c r="AP3" s="1847"/>
      <c r="AQ3" s="1847"/>
      <c r="AR3" s="1847"/>
      <c r="AS3" s="1847"/>
      <c r="AT3" s="1847"/>
      <c r="AU3" s="1847"/>
      <c r="AV3" s="1847"/>
      <c r="AW3" s="1847"/>
      <c r="AX3" s="1847"/>
      <c r="AY3" s="1847"/>
      <c r="AZ3" s="1847"/>
      <c r="BA3" s="1847"/>
      <c r="BB3" s="1847"/>
      <c r="BC3" s="1847"/>
      <c r="BD3" s="1847"/>
      <c r="BE3" s="1847"/>
      <c r="BF3" s="1847"/>
      <c r="BG3" s="1847"/>
      <c r="BH3" s="1847"/>
      <c r="BI3" s="1847"/>
      <c r="BJ3" s="1847"/>
      <c r="BK3" s="1847"/>
      <c r="BL3" s="1934"/>
      <c r="BM3" s="1847"/>
      <c r="BN3" s="2298" t="s">
        <v>773</v>
      </c>
      <c r="BO3" s="2298"/>
      <c r="BP3" s="2298"/>
      <c r="BQ3" s="2298"/>
      <c r="BR3" s="2298"/>
      <c r="BS3" s="2298"/>
      <c r="BT3" s="2298"/>
      <c r="BU3" s="2298"/>
      <c r="BV3" s="2298"/>
      <c r="BW3" s="2298"/>
      <c r="BX3" s="2298"/>
      <c r="BY3" s="2298"/>
      <c r="BZ3" s="2298"/>
      <c r="CA3" s="2298"/>
      <c r="CB3" s="2298"/>
      <c r="CC3" s="2298"/>
      <c r="CD3" s="2298"/>
      <c r="CE3" s="2298"/>
      <c r="CF3" s="2298"/>
      <c r="CG3" s="2298"/>
      <c r="CH3" s="2298"/>
      <c r="CI3" s="2298"/>
      <c r="CJ3" s="2298"/>
      <c r="CK3" s="2298"/>
      <c r="CL3" s="2298"/>
      <c r="CM3" s="2298"/>
      <c r="CN3" s="2298"/>
      <c r="CO3" s="1143"/>
    </row>
    <row r="4" spans="2:93" ht="17.25" customHeight="1" thickBot="1">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847"/>
      <c r="AB4" s="1847"/>
      <c r="AC4" s="1847"/>
      <c r="AD4" s="1847"/>
      <c r="AE4" s="1847"/>
      <c r="AF4" s="1847"/>
      <c r="AG4" s="1847"/>
      <c r="AH4" s="1847"/>
      <c r="AI4" s="1847"/>
      <c r="AJ4" s="1934"/>
      <c r="AK4" s="1847"/>
      <c r="AL4" s="1934"/>
      <c r="AM4" s="2286" t="s">
        <v>799</v>
      </c>
      <c r="AN4" s="2286"/>
      <c r="AO4" s="2286"/>
      <c r="AP4" s="2286"/>
      <c r="AQ4" s="2286"/>
      <c r="AR4" s="2286"/>
      <c r="AS4" s="2286"/>
      <c r="AT4" s="2286"/>
      <c r="AU4" s="2286"/>
      <c r="AV4" s="2286"/>
      <c r="AW4" s="2286"/>
      <c r="AX4" s="2286"/>
      <c r="AY4" s="2286"/>
      <c r="AZ4" s="2286"/>
      <c r="BA4" s="2286"/>
      <c r="BB4" s="2286"/>
      <c r="BC4" s="2286"/>
      <c r="BD4" s="2286"/>
      <c r="BE4" s="2286"/>
      <c r="BF4" s="2286"/>
      <c r="BG4" s="2286"/>
      <c r="BH4" s="2286"/>
      <c r="BI4" s="2286"/>
      <c r="BJ4" s="2286"/>
      <c r="BK4" s="2286"/>
      <c r="BL4" s="1934"/>
      <c r="BM4" s="1847"/>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847"/>
      <c r="CL4" s="1847"/>
      <c r="CM4" s="1847"/>
      <c r="CN4" s="1847"/>
      <c r="CO4" s="1847"/>
    </row>
    <row r="5" spans="2:93" ht="15" customHeight="1">
      <c r="B5" s="2101" t="s">
        <v>800</v>
      </c>
      <c r="C5" s="2102" t="s">
        <v>801</v>
      </c>
      <c r="D5" s="2102" t="s">
        <v>802</v>
      </c>
      <c r="E5" s="2102" t="s">
        <v>24657</v>
      </c>
      <c r="F5" s="2102"/>
      <c r="G5" s="2102"/>
      <c r="H5" s="2102"/>
      <c r="I5" s="2102"/>
      <c r="J5" s="2102"/>
      <c r="K5" s="2102"/>
      <c r="L5" s="2092"/>
      <c r="M5" s="1144"/>
      <c r="N5" s="2299" t="s">
        <v>24658</v>
      </c>
      <c r="O5" s="2076"/>
      <c r="P5" s="2076"/>
      <c r="Q5" s="2076"/>
      <c r="R5" s="2076"/>
      <c r="S5" s="2076"/>
      <c r="T5" s="2076"/>
      <c r="U5" s="2076"/>
      <c r="V5" s="2076"/>
      <c r="W5" s="2076"/>
      <c r="X5" s="2076"/>
      <c r="Y5" s="2076"/>
      <c r="Z5" s="2076"/>
      <c r="AA5" s="2076"/>
      <c r="AB5" s="2076"/>
      <c r="AC5" s="2076"/>
      <c r="AD5" s="2300"/>
      <c r="AE5" s="1847"/>
      <c r="AF5" s="2209" t="s">
        <v>806</v>
      </c>
      <c r="AG5" s="1847"/>
      <c r="AH5" s="2209" t="s">
        <v>807</v>
      </c>
      <c r="AI5" s="1847"/>
      <c r="AJ5" s="1934"/>
      <c r="AK5" s="1847"/>
      <c r="AL5" s="1934"/>
      <c r="AM5" s="327" t="s">
        <v>808</v>
      </c>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1934"/>
      <c r="BM5" s="1847"/>
      <c r="BN5" s="2162"/>
      <c r="BO5" s="2076" t="s">
        <v>24657</v>
      </c>
      <c r="BP5" s="2076"/>
      <c r="BQ5" s="2076"/>
      <c r="BR5" s="2076"/>
      <c r="BS5" s="2076"/>
      <c r="BT5" s="2076"/>
      <c r="BU5" s="2076"/>
      <c r="BV5" s="2300"/>
      <c r="BW5" s="1144"/>
      <c r="BX5" s="2299" t="s">
        <v>24658</v>
      </c>
      <c r="BY5" s="2076"/>
      <c r="BZ5" s="2076"/>
      <c r="CA5" s="2076"/>
      <c r="CB5" s="2076"/>
      <c r="CC5" s="2076"/>
      <c r="CD5" s="2076"/>
      <c r="CE5" s="2076"/>
      <c r="CF5" s="2076"/>
      <c r="CG5" s="2076"/>
      <c r="CH5" s="2076"/>
      <c r="CI5" s="2076"/>
      <c r="CJ5" s="2076"/>
      <c r="CK5" s="2076"/>
      <c r="CL5" s="2076"/>
      <c r="CM5" s="2076"/>
      <c r="CN5" s="2300"/>
      <c r="CO5" s="1847"/>
    </row>
    <row r="6" spans="2:93" ht="15" customHeight="1">
      <c r="B6" s="2166"/>
      <c r="C6" s="2164"/>
      <c r="D6" s="2164"/>
      <c r="E6" s="2164" t="s">
        <v>24659</v>
      </c>
      <c r="F6" s="2164" t="s">
        <v>24660</v>
      </c>
      <c r="G6" s="2164"/>
      <c r="H6" s="2164" t="s">
        <v>24661</v>
      </c>
      <c r="I6" s="2164"/>
      <c r="J6" s="2164"/>
      <c r="K6" s="2164"/>
      <c r="L6" s="2165" t="s">
        <v>1016</v>
      </c>
      <c r="M6" s="1144"/>
      <c r="N6" s="2303" t="s">
        <v>24662</v>
      </c>
      <c r="O6" s="2296"/>
      <c r="P6" s="2296"/>
      <c r="Q6" s="2296"/>
      <c r="R6" s="2296"/>
      <c r="S6" s="2304" t="s">
        <v>24663</v>
      </c>
      <c r="T6" s="2296"/>
      <c r="U6" s="2296"/>
      <c r="V6" s="2296"/>
      <c r="W6" s="2296"/>
      <c r="X6" s="2296"/>
      <c r="Y6" s="2296" t="s">
        <v>24664</v>
      </c>
      <c r="Z6" s="2296"/>
      <c r="AA6" s="2296"/>
      <c r="AB6" s="2296"/>
      <c r="AC6" s="2296"/>
      <c r="AD6" s="2297"/>
      <c r="AE6" s="1847"/>
      <c r="AF6" s="2175"/>
      <c r="AG6" s="1847"/>
      <c r="AH6" s="2175"/>
      <c r="AI6" s="1847"/>
      <c r="AJ6" s="1934"/>
      <c r="AK6" s="1847"/>
      <c r="AL6" s="1934"/>
      <c r="AM6" s="1847"/>
      <c r="AN6" s="1847"/>
      <c r="AO6" s="1847"/>
      <c r="AP6" s="1847"/>
      <c r="AQ6" s="1847"/>
      <c r="AR6" s="1847"/>
      <c r="AS6" s="1847"/>
      <c r="AT6" s="1847"/>
      <c r="AU6" s="1847"/>
      <c r="AV6" s="1847"/>
      <c r="AW6" s="1847"/>
      <c r="AX6" s="1847"/>
      <c r="AY6" s="1847"/>
      <c r="AZ6" s="1847"/>
      <c r="BA6" s="1847"/>
      <c r="BB6" s="1847"/>
      <c r="BC6" s="1847"/>
      <c r="BD6" s="1847"/>
      <c r="BE6" s="1847"/>
      <c r="BF6" s="1847"/>
      <c r="BG6" s="1847"/>
      <c r="BH6" s="1847"/>
      <c r="BI6" s="1847"/>
      <c r="BJ6" s="1847"/>
      <c r="BK6" s="1847"/>
      <c r="BL6" s="1934"/>
      <c r="BM6" s="1847"/>
      <c r="BN6" s="2305"/>
      <c r="BO6" s="2306" t="s">
        <v>24659</v>
      </c>
      <c r="BP6" s="2296" t="s">
        <v>24660</v>
      </c>
      <c r="BQ6" s="2296"/>
      <c r="BR6" s="2296" t="s">
        <v>24661</v>
      </c>
      <c r="BS6" s="2296"/>
      <c r="BT6" s="2296"/>
      <c r="BU6" s="2296"/>
      <c r="BV6" s="2301" t="s">
        <v>1016</v>
      </c>
      <c r="BW6" s="1144"/>
      <c r="BX6" s="2303" t="s">
        <v>24662</v>
      </c>
      <c r="BY6" s="2296"/>
      <c r="BZ6" s="2296"/>
      <c r="CA6" s="2296"/>
      <c r="CB6" s="2296"/>
      <c r="CC6" s="2304" t="s">
        <v>24663</v>
      </c>
      <c r="CD6" s="2296"/>
      <c r="CE6" s="2296"/>
      <c r="CF6" s="2296"/>
      <c r="CG6" s="2296"/>
      <c r="CH6" s="2296"/>
      <c r="CI6" s="2296" t="s">
        <v>24664</v>
      </c>
      <c r="CJ6" s="2296"/>
      <c r="CK6" s="2296"/>
      <c r="CL6" s="2296"/>
      <c r="CM6" s="2296"/>
      <c r="CN6" s="2297"/>
      <c r="CO6" s="1847"/>
    </row>
    <row r="7" spans="2:93" ht="105" customHeight="1" thickBot="1">
      <c r="B7" s="2103"/>
      <c r="C7" s="2104"/>
      <c r="D7" s="2104"/>
      <c r="E7" s="2104"/>
      <c r="F7" s="1803" t="s">
        <v>24665</v>
      </c>
      <c r="G7" s="1803" t="s">
        <v>24666</v>
      </c>
      <c r="H7" s="1803" t="s">
        <v>24667</v>
      </c>
      <c r="I7" s="1803" t="s">
        <v>24668</v>
      </c>
      <c r="J7" s="1803" t="s">
        <v>24669</v>
      </c>
      <c r="K7" s="1803" t="s">
        <v>24670</v>
      </c>
      <c r="L7" s="2093"/>
      <c r="M7" s="1145"/>
      <c r="N7" s="1146" t="s">
        <v>24671</v>
      </c>
      <c r="O7" s="1792" t="s">
        <v>24672</v>
      </c>
      <c r="P7" s="1792" t="s">
        <v>24673</v>
      </c>
      <c r="Q7" s="1792" t="s">
        <v>24674</v>
      </c>
      <c r="R7" s="1792" t="s">
        <v>1016</v>
      </c>
      <c r="S7" s="1792" t="s">
        <v>24675</v>
      </c>
      <c r="T7" s="1792" t="s">
        <v>24676</v>
      </c>
      <c r="U7" s="1792" t="s">
        <v>24677</v>
      </c>
      <c r="V7" s="1792" t="s">
        <v>24678</v>
      </c>
      <c r="W7" s="1792" t="s">
        <v>24674</v>
      </c>
      <c r="X7" s="1792" t="s">
        <v>1016</v>
      </c>
      <c r="Y7" s="1792" t="s">
        <v>24679</v>
      </c>
      <c r="Z7" s="1792" t="s">
        <v>24680</v>
      </c>
      <c r="AA7" s="1792" t="s">
        <v>24681</v>
      </c>
      <c r="AB7" s="1792" t="s">
        <v>24682</v>
      </c>
      <c r="AC7" s="1792" t="s">
        <v>24674</v>
      </c>
      <c r="AD7" s="1147" t="s">
        <v>1016</v>
      </c>
      <c r="AE7" s="1847"/>
      <c r="AF7" s="2210"/>
      <c r="AG7" s="1847"/>
      <c r="AH7" s="2210"/>
      <c r="AI7" s="1847"/>
      <c r="AJ7" s="1934"/>
      <c r="AK7" s="1847"/>
      <c r="AL7" s="1934"/>
      <c r="AM7" s="1847"/>
      <c r="AN7" s="1847"/>
      <c r="AO7" s="1847"/>
      <c r="AP7" s="1847"/>
      <c r="AQ7" s="1847"/>
      <c r="AR7" s="1847"/>
      <c r="AS7" s="1847"/>
      <c r="AT7" s="1847"/>
      <c r="AU7" s="1847"/>
      <c r="AV7" s="1847"/>
      <c r="AW7" s="1847"/>
      <c r="AX7" s="1847"/>
      <c r="AY7" s="1847"/>
      <c r="AZ7" s="1847"/>
      <c r="BA7" s="1847"/>
      <c r="BB7" s="1847"/>
      <c r="BC7" s="1847"/>
      <c r="BD7" s="1847"/>
      <c r="BE7" s="1847"/>
      <c r="BF7" s="1847"/>
      <c r="BG7" s="1847"/>
      <c r="BH7" s="1847"/>
      <c r="BI7" s="1847"/>
      <c r="BJ7" s="1847"/>
      <c r="BK7" s="1847"/>
      <c r="BL7" s="1934"/>
      <c r="BM7" s="1847"/>
      <c r="BN7" s="2163"/>
      <c r="BO7" s="2307"/>
      <c r="BP7" s="1842" t="s">
        <v>24665</v>
      </c>
      <c r="BQ7" s="1842" t="s">
        <v>24666</v>
      </c>
      <c r="BR7" s="1842" t="s">
        <v>24667</v>
      </c>
      <c r="BS7" s="1842" t="s">
        <v>24668</v>
      </c>
      <c r="BT7" s="1842" t="s">
        <v>24669</v>
      </c>
      <c r="BU7" s="1842" t="s">
        <v>24670</v>
      </c>
      <c r="BV7" s="2302"/>
      <c r="BW7" s="1145"/>
      <c r="BX7" s="1148" t="s">
        <v>24671</v>
      </c>
      <c r="BY7" s="1842" t="s">
        <v>24672</v>
      </c>
      <c r="BZ7" s="1842" t="s">
        <v>24673</v>
      </c>
      <c r="CA7" s="1842" t="s">
        <v>24674</v>
      </c>
      <c r="CB7" s="1842" t="s">
        <v>1016</v>
      </c>
      <c r="CC7" s="1842" t="s">
        <v>24675</v>
      </c>
      <c r="CD7" s="1842" t="s">
        <v>24676</v>
      </c>
      <c r="CE7" s="1842" t="s">
        <v>24677</v>
      </c>
      <c r="CF7" s="1842" t="s">
        <v>24678</v>
      </c>
      <c r="CG7" s="1842" t="s">
        <v>24674</v>
      </c>
      <c r="CH7" s="1842" t="s">
        <v>1016</v>
      </c>
      <c r="CI7" s="1842" t="s">
        <v>24679</v>
      </c>
      <c r="CJ7" s="1842" t="s">
        <v>24680</v>
      </c>
      <c r="CK7" s="1842" t="s">
        <v>24681</v>
      </c>
      <c r="CL7" s="1842" t="s">
        <v>24682</v>
      </c>
      <c r="CM7" s="1842" t="s">
        <v>24674</v>
      </c>
      <c r="CN7" s="1841" t="s">
        <v>1016</v>
      </c>
      <c r="CO7" s="1847"/>
    </row>
    <row r="8" spans="2:93" ht="15" customHeight="1" thickBot="1">
      <c r="B8" s="1149"/>
      <c r="C8" s="1149"/>
      <c r="D8" s="1149"/>
      <c r="E8" s="1150"/>
      <c r="F8" s="1151"/>
      <c r="G8" s="1151"/>
      <c r="H8" s="1151"/>
      <c r="I8" s="1151"/>
      <c r="J8" s="1151"/>
      <c r="K8" s="1151"/>
      <c r="L8" s="1150"/>
      <c r="M8" s="1145"/>
      <c r="N8" s="1151"/>
      <c r="O8" s="1151"/>
      <c r="P8" s="1151"/>
      <c r="Q8" s="1151"/>
      <c r="R8" s="1151"/>
      <c r="S8" s="1151"/>
      <c r="T8" s="1151"/>
      <c r="U8" s="1151"/>
      <c r="V8" s="1151"/>
      <c r="W8" s="1151"/>
      <c r="X8" s="1151"/>
      <c r="Y8" s="1151"/>
      <c r="Z8" s="1151"/>
      <c r="AA8" s="1847"/>
      <c r="AB8" s="1847"/>
      <c r="AC8" s="1847"/>
      <c r="AD8" s="1847"/>
      <c r="AE8" s="1847"/>
      <c r="AF8" s="1847"/>
      <c r="AG8" s="1847"/>
      <c r="AH8" s="1847"/>
      <c r="AI8" s="1847"/>
      <c r="AJ8" s="1934"/>
      <c r="AK8" s="1041">
        <f>IF( SUM( AM8:AM8 ) = 0, 0, $M$5 )</f>
        <v>0</v>
      </c>
      <c r="AL8" s="1934"/>
      <c r="AM8" s="1847"/>
      <c r="AN8" s="1847"/>
      <c r="AO8" s="1847"/>
      <c r="AP8" s="1847"/>
      <c r="AQ8" s="1847"/>
      <c r="AR8" s="1847"/>
      <c r="AS8" s="1847"/>
      <c r="AT8" s="1847"/>
      <c r="AU8" s="1847"/>
      <c r="AV8" s="1847"/>
      <c r="AW8" s="1847"/>
      <c r="AX8" s="1847"/>
      <c r="AY8" s="1847"/>
      <c r="AZ8" s="1847"/>
      <c r="BA8" s="1847"/>
      <c r="BB8" s="1847"/>
      <c r="BC8" s="1847"/>
      <c r="BD8" s="1847"/>
      <c r="BE8" s="1847"/>
      <c r="BF8" s="1847"/>
      <c r="BG8" s="1847"/>
      <c r="BH8" s="1847"/>
      <c r="BI8" s="1847"/>
      <c r="BJ8" s="1847"/>
      <c r="BK8" s="1847"/>
      <c r="BL8" s="1934"/>
      <c r="BM8" s="1847"/>
      <c r="BN8" s="1149"/>
      <c r="BO8" s="1150"/>
      <c r="BP8" s="1151"/>
      <c r="BQ8" s="1151"/>
      <c r="BR8" s="1151"/>
      <c r="BS8" s="1151"/>
      <c r="BT8" s="1151"/>
      <c r="BU8" s="1151"/>
      <c r="BV8" s="1150"/>
      <c r="BW8" s="1145"/>
      <c r="BX8" s="1151"/>
      <c r="BY8" s="1151"/>
      <c r="BZ8" s="1151"/>
      <c r="CA8" s="1151"/>
      <c r="CB8" s="1151"/>
      <c r="CC8" s="1151"/>
      <c r="CD8" s="1151"/>
      <c r="CE8" s="1151"/>
      <c r="CF8" s="1151"/>
      <c r="CG8" s="1151"/>
      <c r="CH8" s="1151"/>
      <c r="CI8" s="1151"/>
      <c r="CJ8" s="1151"/>
      <c r="CK8" s="1847"/>
      <c r="CL8" s="1847"/>
      <c r="CM8" s="1847"/>
      <c r="CN8" s="1847"/>
      <c r="CO8" s="1847"/>
    </row>
    <row r="9" spans="2:93" ht="21" customHeight="1" thickBot="1">
      <c r="B9" s="378" t="s">
        <v>24683</v>
      </c>
      <c r="C9" s="558"/>
      <c r="D9" s="558"/>
      <c r="E9" s="1152"/>
      <c r="F9" s="1152"/>
      <c r="G9" s="1152"/>
      <c r="H9" s="1152"/>
      <c r="I9" s="1152"/>
      <c r="J9" s="1152"/>
      <c r="K9" s="1152"/>
      <c r="L9" s="1152"/>
      <c r="M9" s="1152"/>
      <c r="N9" s="1152"/>
      <c r="O9" s="1152"/>
      <c r="P9" s="1152"/>
      <c r="Q9" s="1152"/>
      <c r="R9" s="1152"/>
      <c r="S9" s="1152"/>
      <c r="T9" s="1152"/>
      <c r="U9" s="1152"/>
      <c r="V9" s="1152"/>
      <c r="W9" s="1152"/>
      <c r="X9" s="1152"/>
      <c r="Y9" s="1152"/>
      <c r="Z9" s="1152"/>
      <c r="AA9" s="1847"/>
      <c r="AB9" s="1847"/>
      <c r="AC9" s="1847"/>
      <c r="AD9" s="1847"/>
      <c r="AE9" s="1847"/>
      <c r="AF9" s="1847"/>
      <c r="AG9" s="1847"/>
      <c r="AH9" s="1847"/>
      <c r="AI9" s="1847"/>
      <c r="AJ9" s="1934"/>
      <c r="AK9" s="1041">
        <f>IF( SUM( AM9:AM9 ) = 0, 0, $M$5 )</f>
        <v>0</v>
      </c>
      <c r="AL9" s="1934"/>
      <c r="AM9" s="1847"/>
      <c r="AN9" s="1847"/>
      <c r="AO9" s="1847"/>
      <c r="AP9" s="1847"/>
      <c r="AQ9" s="1847"/>
      <c r="AR9" s="1847"/>
      <c r="AS9" s="1847"/>
      <c r="AT9" s="1847"/>
      <c r="AU9" s="1847"/>
      <c r="AV9" s="1847"/>
      <c r="AW9" s="1847"/>
      <c r="AX9" s="1847"/>
      <c r="AY9" s="1847"/>
      <c r="AZ9" s="1847"/>
      <c r="BA9" s="1847"/>
      <c r="BB9" s="1847"/>
      <c r="BC9" s="1847"/>
      <c r="BD9" s="1847"/>
      <c r="BE9" s="1847"/>
      <c r="BF9" s="1847"/>
      <c r="BG9" s="1847"/>
      <c r="BH9" s="1847"/>
      <c r="BI9" s="1847"/>
      <c r="BJ9" s="1847"/>
      <c r="BK9" s="1847"/>
      <c r="BL9" s="1934"/>
      <c r="BM9" s="1847"/>
      <c r="BN9" s="378" t="s">
        <v>24683</v>
      </c>
      <c r="BO9" s="1152"/>
      <c r="BP9" s="1152"/>
      <c r="BQ9" s="1152"/>
      <c r="BR9" s="1152"/>
      <c r="BS9" s="1152"/>
      <c r="BT9" s="1152"/>
      <c r="BU9" s="1152"/>
      <c r="BV9" s="1152"/>
      <c r="BW9" s="1152"/>
      <c r="BX9" s="1152"/>
      <c r="BY9" s="1152"/>
      <c r="BZ9" s="1152"/>
      <c r="CA9" s="1152"/>
      <c r="CB9" s="1152"/>
      <c r="CC9" s="1152"/>
      <c r="CD9" s="1152"/>
      <c r="CE9" s="1152"/>
      <c r="CF9" s="1152"/>
      <c r="CG9" s="1152"/>
      <c r="CH9" s="1152"/>
      <c r="CI9" s="1152"/>
      <c r="CJ9" s="1152"/>
      <c r="CK9" s="1847"/>
      <c r="CL9" s="1847"/>
      <c r="CM9" s="1847"/>
      <c r="CN9" s="1847"/>
      <c r="CO9" s="1847"/>
    </row>
    <row r="10" spans="2:93" ht="33" customHeight="1">
      <c r="B10" s="394" t="s">
        <v>24684</v>
      </c>
      <c r="C10" s="379" t="s">
        <v>24685</v>
      </c>
      <c r="D10" s="379">
        <v>0</v>
      </c>
      <c r="E10" s="924"/>
      <c r="F10" s="924"/>
      <c r="G10" s="924"/>
      <c r="H10" s="924"/>
      <c r="I10" s="924"/>
      <c r="J10" s="924"/>
      <c r="K10" s="924"/>
      <c r="L10" s="503">
        <f>IFERROR(SUM(E10:K10),0)</f>
        <v>0</v>
      </c>
      <c r="M10" s="1152"/>
      <c r="N10" s="1153"/>
      <c r="O10" s="924"/>
      <c r="P10" s="924"/>
      <c r="Q10" s="924"/>
      <c r="R10" s="502">
        <f>IFERROR(SUM(N10:Q10),0)</f>
        <v>0</v>
      </c>
      <c r="S10" s="924"/>
      <c r="T10" s="924"/>
      <c r="U10" s="924"/>
      <c r="V10" s="924"/>
      <c r="W10" s="924"/>
      <c r="X10" s="502">
        <f>IFERROR(SUM(S10:W10),0)</f>
        <v>0</v>
      </c>
      <c r="Y10" s="924"/>
      <c r="Z10" s="924"/>
      <c r="AA10" s="924"/>
      <c r="AB10" s="924"/>
      <c r="AC10" s="924"/>
      <c r="AD10" s="503">
        <f t="shared" ref="AD10:AD15" si="0">IFERROR(SUM(Y10:AC10),0)</f>
        <v>0</v>
      </c>
      <c r="AE10" s="1847"/>
      <c r="AF10" s="385" t="s">
        <v>24686</v>
      </c>
      <c r="AG10" s="1847"/>
      <c r="AH10" s="1905"/>
      <c r="AI10" s="1847"/>
      <c r="AJ10" s="1934"/>
      <c r="AK10" s="1041" t="str">
        <f t="shared" ref="AK10:AK15" si="1">IF( SUM( AM10:BK10 ) = 0, 0, $AM$5 )</f>
        <v>Please complete all cells in row</v>
      </c>
      <c r="AL10" s="1934"/>
      <c r="AM10" s="530">
        <f t="shared" ref="AM10:AS15" si="2" xml:space="preserve"> IF( ISNUMBER(E10 ), 0, 1 )</f>
        <v>1</v>
      </c>
      <c r="AN10" s="530">
        <f t="shared" si="2"/>
        <v>1</v>
      </c>
      <c r="AO10" s="530">
        <f t="shared" si="2"/>
        <v>1</v>
      </c>
      <c r="AP10" s="530">
        <f t="shared" si="2"/>
        <v>1</v>
      </c>
      <c r="AQ10" s="530">
        <f t="shared" si="2"/>
        <v>1</v>
      </c>
      <c r="AR10" s="530">
        <f t="shared" si="2"/>
        <v>1</v>
      </c>
      <c r="AS10" s="530">
        <f t="shared" si="2"/>
        <v>1</v>
      </c>
      <c r="AT10" s="1847"/>
      <c r="AU10" s="1847"/>
      <c r="AV10" s="530">
        <f t="shared" ref="AV10:AY15" si="3" xml:space="preserve"> IF( ISNUMBER(N10 ), 0, 1 )</f>
        <v>1</v>
      </c>
      <c r="AW10" s="530">
        <f t="shared" si="3"/>
        <v>1</v>
      </c>
      <c r="AX10" s="530">
        <f t="shared" si="3"/>
        <v>1</v>
      </c>
      <c r="AY10" s="530">
        <f t="shared" si="3"/>
        <v>1</v>
      </c>
      <c r="AZ10" s="1847"/>
      <c r="BA10" s="530">
        <f t="shared" ref="BA10:BE15" si="4" xml:space="preserve"> IF( ISNUMBER(S10 ), 0, 1 )</f>
        <v>1</v>
      </c>
      <c r="BB10" s="530">
        <f t="shared" si="4"/>
        <v>1</v>
      </c>
      <c r="BC10" s="530">
        <f t="shared" si="4"/>
        <v>1</v>
      </c>
      <c r="BD10" s="530">
        <f t="shared" si="4"/>
        <v>1</v>
      </c>
      <c r="BE10" s="530">
        <f t="shared" si="4"/>
        <v>1</v>
      </c>
      <c r="BF10" s="1847"/>
      <c r="BG10" s="530">
        <f t="shared" ref="BG10:BK15" si="5" xml:space="preserve"> IF( ISNUMBER(Y10 ), 0, 1 )</f>
        <v>1</v>
      </c>
      <c r="BH10" s="530">
        <f t="shared" si="5"/>
        <v>1</v>
      </c>
      <c r="BI10" s="530">
        <f t="shared" si="5"/>
        <v>1</v>
      </c>
      <c r="BJ10" s="530">
        <f t="shared" si="5"/>
        <v>1</v>
      </c>
      <c r="BK10" s="530">
        <f t="shared" si="5"/>
        <v>1</v>
      </c>
      <c r="BL10" s="1934"/>
      <c r="BM10" s="1847"/>
      <c r="BN10" s="394" t="s">
        <v>24684</v>
      </c>
      <c r="BO10" s="380" t="s">
        <v>24687</v>
      </c>
      <c r="BP10" s="380" t="s">
        <v>24688</v>
      </c>
      <c r="BQ10" s="380" t="s">
        <v>24689</v>
      </c>
      <c r="BR10" s="380" t="s">
        <v>24690</v>
      </c>
      <c r="BS10" s="380" t="s">
        <v>24691</v>
      </c>
      <c r="BT10" s="380" t="s">
        <v>24692</v>
      </c>
      <c r="BU10" s="380" t="s">
        <v>24693</v>
      </c>
      <c r="BV10" s="465" t="s">
        <v>24694</v>
      </c>
      <c r="BW10" s="1152"/>
      <c r="BX10" s="1154" t="s">
        <v>24695</v>
      </c>
      <c r="BY10" s="380" t="s">
        <v>24696</v>
      </c>
      <c r="BZ10" s="380" t="s">
        <v>24697</v>
      </c>
      <c r="CA10" s="380" t="s">
        <v>24698</v>
      </c>
      <c r="CB10" s="498" t="s">
        <v>24699</v>
      </c>
      <c r="CC10" s="380" t="s">
        <v>24700</v>
      </c>
      <c r="CD10" s="380" t="s">
        <v>24701</v>
      </c>
      <c r="CE10" s="380" t="s">
        <v>24702</v>
      </c>
      <c r="CF10" s="380" t="s">
        <v>24703</v>
      </c>
      <c r="CG10" s="380" t="s">
        <v>24704</v>
      </c>
      <c r="CH10" s="498" t="s">
        <v>24705</v>
      </c>
      <c r="CI10" s="380" t="s">
        <v>24706</v>
      </c>
      <c r="CJ10" s="380" t="s">
        <v>24707</v>
      </c>
      <c r="CK10" s="380" t="s">
        <v>24708</v>
      </c>
      <c r="CL10" s="380" t="s">
        <v>24709</v>
      </c>
      <c r="CM10" s="380" t="s">
        <v>24710</v>
      </c>
      <c r="CN10" s="465" t="s">
        <v>24711</v>
      </c>
      <c r="CO10" s="1847"/>
    </row>
    <row r="11" spans="2:93" ht="33" customHeight="1">
      <c r="B11" s="1805" t="s">
        <v>24712</v>
      </c>
      <c r="C11" s="375" t="s">
        <v>24685</v>
      </c>
      <c r="D11" s="375">
        <v>0</v>
      </c>
      <c r="E11" s="926"/>
      <c r="F11" s="926"/>
      <c r="G11" s="926"/>
      <c r="H11" s="926"/>
      <c r="I11" s="926"/>
      <c r="J11" s="926"/>
      <c r="K11" s="926"/>
      <c r="L11" s="504">
        <f t="shared" ref="L11:L16" si="6">IFERROR(SUM(E11:K11),0)</f>
        <v>0</v>
      </c>
      <c r="M11" s="1152"/>
      <c r="N11" s="1155"/>
      <c r="O11" s="926"/>
      <c r="P11" s="926"/>
      <c r="Q11" s="926"/>
      <c r="R11" s="501">
        <f t="shared" ref="R11:R15" si="7">IFERROR(SUM(N11:Q11),0)</f>
        <v>0</v>
      </c>
      <c r="S11" s="926"/>
      <c r="T11" s="926"/>
      <c r="U11" s="926"/>
      <c r="V11" s="926"/>
      <c r="W11" s="926"/>
      <c r="X11" s="501">
        <f t="shared" ref="X11:X16" si="8">IFERROR(SUM(S11:W11),0)</f>
        <v>0</v>
      </c>
      <c r="Y11" s="926"/>
      <c r="Z11" s="926"/>
      <c r="AA11" s="926"/>
      <c r="AB11" s="926"/>
      <c r="AC11" s="926"/>
      <c r="AD11" s="504">
        <f t="shared" si="0"/>
        <v>0</v>
      </c>
      <c r="AE11" s="1847"/>
      <c r="AF11" s="386" t="s">
        <v>24713</v>
      </c>
      <c r="AG11" s="1847"/>
      <c r="AH11" s="1906"/>
      <c r="AI11" s="1847"/>
      <c r="AJ11" s="1934"/>
      <c r="AK11" s="1041" t="str">
        <f t="shared" si="1"/>
        <v>Please complete all cells in row</v>
      </c>
      <c r="AL11" s="1934"/>
      <c r="AM11" s="530">
        <f t="shared" si="2"/>
        <v>1</v>
      </c>
      <c r="AN11" s="530">
        <f t="shared" si="2"/>
        <v>1</v>
      </c>
      <c r="AO11" s="530">
        <f t="shared" si="2"/>
        <v>1</v>
      </c>
      <c r="AP11" s="530">
        <f t="shared" si="2"/>
        <v>1</v>
      </c>
      <c r="AQ11" s="530">
        <f t="shared" si="2"/>
        <v>1</v>
      </c>
      <c r="AR11" s="530">
        <f t="shared" si="2"/>
        <v>1</v>
      </c>
      <c r="AS11" s="530">
        <f t="shared" si="2"/>
        <v>1</v>
      </c>
      <c r="AT11" s="1847"/>
      <c r="AU11" s="1847"/>
      <c r="AV11" s="530">
        <f t="shared" si="3"/>
        <v>1</v>
      </c>
      <c r="AW11" s="530">
        <f t="shared" si="3"/>
        <v>1</v>
      </c>
      <c r="AX11" s="530">
        <f t="shared" si="3"/>
        <v>1</v>
      </c>
      <c r="AY11" s="530">
        <f t="shared" si="3"/>
        <v>1</v>
      </c>
      <c r="AZ11" s="1847"/>
      <c r="BA11" s="530">
        <f t="shared" si="4"/>
        <v>1</v>
      </c>
      <c r="BB11" s="530">
        <f t="shared" si="4"/>
        <v>1</v>
      </c>
      <c r="BC11" s="530">
        <f t="shared" si="4"/>
        <v>1</v>
      </c>
      <c r="BD11" s="530">
        <f t="shared" si="4"/>
        <v>1</v>
      </c>
      <c r="BE11" s="530">
        <f t="shared" si="4"/>
        <v>1</v>
      </c>
      <c r="BF11" s="1847"/>
      <c r="BG11" s="530">
        <f t="shared" si="5"/>
        <v>1</v>
      </c>
      <c r="BH11" s="530">
        <f t="shared" si="5"/>
        <v>1</v>
      </c>
      <c r="BI11" s="530">
        <f t="shared" si="5"/>
        <v>1</v>
      </c>
      <c r="BJ11" s="530">
        <f t="shared" si="5"/>
        <v>1</v>
      </c>
      <c r="BK11" s="530">
        <f t="shared" si="5"/>
        <v>1</v>
      </c>
      <c r="BL11" s="1934"/>
      <c r="BM11" s="1847"/>
      <c r="BN11" s="1805" t="s">
        <v>24712</v>
      </c>
      <c r="BO11" s="376" t="s">
        <v>24714</v>
      </c>
      <c r="BP11" s="376" t="s">
        <v>24715</v>
      </c>
      <c r="BQ11" s="376" t="s">
        <v>24716</v>
      </c>
      <c r="BR11" s="376" t="s">
        <v>24717</v>
      </c>
      <c r="BS11" s="376" t="s">
        <v>24718</v>
      </c>
      <c r="BT11" s="376" t="s">
        <v>24719</v>
      </c>
      <c r="BU11" s="376" t="s">
        <v>24720</v>
      </c>
      <c r="BV11" s="466" t="s">
        <v>24721</v>
      </c>
      <c r="BW11" s="1152"/>
      <c r="BX11" s="1156" t="s">
        <v>24722</v>
      </c>
      <c r="BY11" s="376" t="s">
        <v>24723</v>
      </c>
      <c r="BZ11" s="376" t="s">
        <v>24724</v>
      </c>
      <c r="CA11" s="376" t="s">
        <v>24725</v>
      </c>
      <c r="CB11" s="377" t="s">
        <v>24726</v>
      </c>
      <c r="CC11" s="376" t="s">
        <v>24727</v>
      </c>
      <c r="CD11" s="376" t="s">
        <v>24728</v>
      </c>
      <c r="CE11" s="376" t="s">
        <v>24729</v>
      </c>
      <c r="CF11" s="376" t="s">
        <v>24730</v>
      </c>
      <c r="CG11" s="376" t="s">
        <v>24731</v>
      </c>
      <c r="CH11" s="377" t="s">
        <v>24732</v>
      </c>
      <c r="CI11" s="376" t="s">
        <v>24733</v>
      </c>
      <c r="CJ11" s="376" t="s">
        <v>24734</v>
      </c>
      <c r="CK11" s="376" t="s">
        <v>24735</v>
      </c>
      <c r="CL11" s="376" t="s">
        <v>24736</v>
      </c>
      <c r="CM11" s="376" t="s">
        <v>24737</v>
      </c>
      <c r="CN11" s="466" t="s">
        <v>24738</v>
      </c>
      <c r="CO11" s="1847"/>
    </row>
    <row r="12" spans="2:93" ht="33" customHeight="1">
      <c r="B12" s="1805" t="s">
        <v>24739</v>
      </c>
      <c r="C12" s="375" t="s">
        <v>24685</v>
      </c>
      <c r="D12" s="375">
        <v>0</v>
      </c>
      <c r="E12" s="926"/>
      <c r="F12" s="926"/>
      <c r="G12" s="926"/>
      <c r="H12" s="926"/>
      <c r="I12" s="926"/>
      <c r="J12" s="926"/>
      <c r="K12" s="926"/>
      <c r="L12" s="504">
        <f t="shared" si="6"/>
        <v>0</v>
      </c>
      <c r="M12" s="1152"/>
      <c r="N12" s="1155"/>
      <c r="O12" s="926"/>
      <c r="P12" s="926"/>
      <c r="Q12" s="926"/>
      <c r="R12" s="501">
        <f t="shared" si="7"/>
        <v>0</v>
      </c>
      <c r="S12" s="926"/>
      <c r="T12" s="926"/>
      <c r="U12" s="926"/>
      <c r="V12" s="926"/>
      <c r="W12" s="926"/>
      <c r="X12" s="501">
        <f t="shared" si="8"/>
        <v>0</v>
      </c>
      <c r="Y12" s="926"/>
      <c r="Z12" s="926"/>
      <c r="AA12" s="926"/>
      <c r="AB12" s="926"/>
      <c r="AC12" s="926"/>
      <c r="AD12" s="504">
        <f t="shared" si="0"/>
        <v>0</v>
      </c>
      <c r="AE12" s="1847"/>
      <c r="AF12" s="386" t="s">
        <v>24740</v>
      </c>
      <c r="AG12" s="1847"/>
      <c r="AH12" s="1906"/>
      <c r="AI12" s="1847"/>
      <c r="AJ12" s="1934"/>
      <c r="AK12" s="1041" t="str">
        <f t="shared" si="1"/>
        <v>Please complete all cells in row</v>
      </c>
      <c r="AL12" s="1934"/>
      <c r="AM12" s="530">
        <f t="shared" si="2"/>
        <v>1</v>
      </c>
      <c r="AN12" s="530">
        <f t="shared" si="2"/>
        <v>1</v>
      </c>
      <c r="AO12" s="530">
        <f t="shared" si="2"/>
        <v>1</v>
      </c>
      <c r="AP12" s="530">
        <f t="shared" si="2"/>
        <v>1</v>
      </c>
      <c r="AQ12" s="530">
        <f t="shared" si="2"/>
        <v>1</v>
      </c>
      <c r="AR12" s="530">
        <f t="shared" si="2"/>
        <v>1</v>
      </c>
      <c r="AS12" s="530">
        <f t="shared" si="2"/>
        <v>1</v>
      </c>
      <c r="AT12" s="1847"/>
      <c r="AU12" s="1847"/>
      <c r="AV12" s="530">
        <f t="shared" si="3"/>
        <v>1</v>
      </c>
      <c r="AW12" s="530">
        <f t="shared" si="3"/>
        <v>1</v>
      </c>
      <c r="AX12" s="530">
        <f t="shared" si="3"/>
        <v>1</v>
      </c>
      <c r="AY12" s="530">
        <f t="shared" si="3"/>
        <v>1</v>
      </c>
      <c r="AZ12" s="1847"/>
      <c r="BA12" s="530">
        <f t="shared" si="4"/>
        <v>1</v>
      </c>
      <c r="BB12" s="530">
        <f t="shared" si="4"/>
        <v>1</v>
      </c>
      <c r="BC12" s="530">
        <f t="shared" si="4"/>
        <v>1</v>
      </c>
      <c r="BD12" s="530">
        <f t="shared" si="4"/>
        <v>1</v>
      </c>
      <c r="BE12" s="530">
        <f t="shared" si="4"/>
        <v>1</v>
      </c>
      <c r="BF12" s="1847"/>
      <c r="BG12" s="530">
        <f t="shared" si="5"/>
        <v>1</v>
      </c>
      <c r="BH12" s="530">
        <f t="shared" si="5"/>
        <v>1</v>
      </c>
      <c r="BI12" s="530">
        <f t="shared" si="5"/>
        <v>1</v>
      </c>
      <c r="BJ12" s="530">
        <f t="shared" si="5"/>
        <v>1</v>
      </c>
      <c r="BK12" s="530">
        <f t="shared" si="5"/>
        <v>1</v>
      </c>
      <c r="BL12" s="1934"/>
      <c r="BM12" s="1847"/>
      <c r="BN12" s="1805" t="s">
        <v>24739</v>
      </c>
      <c r="BO12" s="376" t="s">
        <v>24741</v>
      </c>
      <c r="BP12" s="376" t="s">
        <v>24742</v>
      </c>
      <c r="BQ12" s="376" t="s">
        <v>24743</v>
      </c>
      <c r="BR12" s="376" t="s">
        <v>24744</v>
      </c>
      <c r="BS12" s="376" t="s">
        <v>24745</v>
      </c>
      <c r="BT12" s="376" t="s">
        <v>24746</v>
      </c>
      <c r="BU12" s="376" t="s">
        <v>24747</v>
      </c>
      <c r="BV12" s="466" t="s">
        <v>24748</v>
      </c>
      <c r="BW12" s="1152"/>
      <c r="BX12" s="1156" t="s">
        <v>24749</v>
      </c>
      <c r="BY12" s="376" t="s">
        <v>24750</v>
      </c>
      <c r="BZ12" s="376" t="s">
        <v>24751</v>
      </c>
      <c r="CA12" s="376" t="s">
        <v>24752</v>
      </c>
      <c r="CB12" s="377" t="s">
        <v>24753</v>
      </c>
      <c r="CC12" s="376" t="s">
        <v>24754</v>
      </c>
      <c r="CD12" s="376" t="s">
        <v>24755</v>
      </c>
      <c r="CE12" s="376" t="s">
        <v>24756</v>
      </c>
      <c r="CF12" s="376" t="s">
        <v>24757</v>
      </c>
      <c r="CG12" s="376" t="s">
        <v>24758</v>
      </c>
      <c r="CH12" s="377" t="s">
        <v>24759</v>
      </c>
      <c r="CI12" s="376" t="s">
        <v>24760</v>
      </c>
      <c r="CJ12" s="376" t="s">
        <v>24761</v>
      </c>
      <c r="CK12" s="376" t="s">
        <v>24762</v>
      </c>
      <c r="CL12" s="376" t="s">
        <v>24763</v>
      </c>
      <c r="CM12" s="376" t="s">
        <v>24764</v>
      </c>
      <c r="CN12" s="466" t="s">
        <v>24765</v>
      </c>
      <c r="CO12" s="1847"/>
    </row>
    <row r="13" spans="2:93" ht="33" customHeight="1">
      <c r="B13" s="1805" t="s">
        <v>24766</v>
      </c>
      <c r="C13" s="375" t="s">
        <v>24685</v>
      </c>
      <c r="D13" s="375">
        <v>0</v>
      </c>
      <c r="E13" s="926"/>
      <c r="F13" s="926"/>
      <c r="G13" s="926"/>
      <c r="H13" s="926"/>
      <c r="I13" s="926"/>
      <c r="J13" s="926"/>
      <c r="K13" s="926"/>
      <c r="L13" s="504">
        <f t="shared" si="6"/>
        <v>0</v>
      </c>
      <c r="M13" s="629"/>
      <c r="N13" s="1155"/>
      <c r="O13" s="926"/>
      <c r="P13" s="926"/>
      <c r="Q13" s="926"/>
      <c r="R13" s="501">
        <f t="shared" si="7"/>
        <v>0</v>
      </c>
      <c r="S13" s="926"/>
      <c r="T13" s="926"/>
      <c r="U13" s="926"/>
      <c r="V13" s="926"/>
      <c r="W13" s="926"/>
      <c r="X13" s="501">
        <f t="shared" si="8"/>
        <v>0</v>
      </c>
      <c r="Y13" s="926"/>
      <c r="Z13" s="926"/>
      <c r="AA13" s="926"/>
      <c r="AB13" s="926"/>
      <c r="AC13" s="926"/>
      <c r="AD13" s="504">
        <f t="shared" si="0"/>
        <v>0</v>
      </c>
      <c r="AE13" s="1847"/>
      <c r="AF13" s="386" t="s">
        <v>24767</v>
      </c>
      <c r="AG13" s="1847"/>
      <c r="AH13" s="1906"/>
      <c r="AI13" s="1847"/>
      <c r="AJ13" s="1934"/>
      <c r="AK13" s="1041" t="str">
        <f t="shared" si="1"/>
        <v>Please complete all cells in row</v>
      </c>
      <c r="AL13" s="1934"/>
      <c r="AM13" s="530">
        <f t="shared" si="2"/>
        <v>1</v>
      </c>
      <c r="AN13" s="530">
        <f t="shared" si="2"/>
        <v>1</v>
      </c>
      <c r="AO13" s="530">
        <f t="shared" si="2"/>
        <v>1</v>
      </c>
      <c r="AP13" s="530">
        <f t="shared" si="2"/>
        <v>1</v>
      </c>
      <c r="AQ13" s="530">
        <f t="shared" si="2"/>
        <v>1</v>
      </c>
      <c r="AR13" s="530">
        <f t="shared" si="2"/>
        <v>1</v>
      </c>
      <c r="AS13" s="530">
        <f t="shared" si="2"/>
        <v>1</v>
      </c>
      <c r="AT13" s="1847"/>
      <c r="AU13" s="1847"/>
      <c r="AV13" s="530">
        <f t="shared" si="3"/>
        <v>1</v>
      </c>
      <c r="AW13" s="530">
        <f t="shared" si="3"/>
        <v>1</v>
      </c>
      <c r="AX13" s="530">
        <f t="shared" si="3"/>
        <v>1</v>
      </c>
      <c r="AY13" s="530">
        <f t="shared" si="3"/>
        <v>1</v>
      </c>
      <c r="AZ13" s="1847"/>
      <c r="BA13" s="530">
        <f t="shared" si="4"/>
        <v>1</v>
      </c>
      <c r="BB13" s="530">
        <f t="shared" si="4"/>
        <v>1</v>
      </c>
      <c r="BC13" s="530">
        <f t="shared" si="4"/>
        <v>1</v>
      </c>
      <c r="BD13" s="530">
        <f t="shared" si="4"/>
        <v>1</v>
      </c>
      <c r="BE13" s="530">
        <f t="shared" si="4"/>
        <v>1</v>
      </c>
      <c r="BF13" s="1847"/>
      <c r="BG13" s="530">
        <f t="shared" si="5"/>
        <v>1</v>
      </c>
      <c r="BH13" s="530">
        <f t="shared" si="5"/>
        <v>1</v>
      </c>
      <c r="BI13" s="530">
        <f t="shared" si="5"/>
        <v>1</v>
      </c>
      <c r="BJ13" s="530">
        <f t="shared" si="5"/>
        <v>1</v>
      </c>
      <c r="BK13" s="530">
        <f t="shared" si="5"/>
        <v>1</v>
      </c>
      <c r="BL13" s="1934"/>
      <c r="BM13" s="1847"/>
      <c r="BN13" s="1805" t="s">
        <v>24766</v>
      </c>
      <c r="BO13" s="376" t="s">
        <v>24768</v>
      </c>
      <c r="BP13" s="376" t="s">
        <v>24769</v>
      </c>
      <c r="BQ13" s="376" t="s">
        <v>24770</v>
      </c>
      <c r="BR13" s="376" t="s">
        <v>24771</v>
      </c>
      <c r="BS13" s="376" t="s">
        <v>24772</v>
      </c>
      <c r="BT13" s="376" t="s">
        <v>24773</v>
      </c>
      <c r="BU13" s="376" t="s">
        <v>24774</v>
      </c>
      <c r="BV13" s="466" t="s">
        <v>24775</v>
      </c>
      <c r="BW13" s="629"/>
      <c r="BX13" s="1156" t="s">
        <v>24776</v>
      </c>
      <c r="BY13" s="376" t="s">
        <v>24777</v>
      </c>
      <c r="BZ13" s="376" t="s">
        <v>24778</v>
      </c>
      <c r="CA13" s="376" t="s">
        <v>24779</v>
      </c>
      <c r="CB13" s="377" t="s">
        <v>24780</v>
      </c>
      <c r="CC13" s="376" t="s">
        <v>24781</v>
      </c>
      <c r="CD13" s="376" t="s">
        <v>24782</v>
      </c>
      <c r="CE13" s="376" t="s">
        <v>24783</v>
      </c>
      <c r="CF13" s="376" t="s">
        <v>24784</v>
      </c>
      <c r="CG13" s="376" t="s">
        <v>24785</v>
      </c>
      <c r="CH13" s="377" t="s">
        <v>24786</v>
      </c>
      <c r="CI13" s="376" t="s">
        <v>24787</v>
      </c>
      <c r="CJ13" s="376" t="s">
        <v>24788</v>
      </c>
      <c r="CK13" s="376" t="s">
        <v>24789</v>
      </c>
      <c r="CL13" s="376" t="s">
        <v>24790</v>
      </c>
      <c r="CM13" s="376" t="s">
        <v>24791</v>
      </c>
      <c r="CN13" s="466" t="s">
        <v>24792</v>
      </c>
      <c r="CO13" s="1847"/>
    </row>
    <row r="14" spans="2:93" ht="33" customHeight="1">
      <c r="B14" s="1805" t="s">
        <v>24793</v>
      </c>
      <c r="C14" s="375" t="s">
        <v>24685</v>
      </c>
      <c r="D14" s="375">
        <v>0</v>
      </c>
      <c r="E14" s="926"/>
      <c r="F14" s="926"/>
      <c r="G14" s="926"/>
      <c r="H14" s="926"/>
      <c r="I14" s="926"/>
      <c r="J14" s="926"/>
      <c r="K14" s="926"/>
      <c r="L14" s="504">
        <f t="shared" si="6"/>
        <v>0</v>
      </c>
      <c r="M14" s="1152"/>
      <c r="N14" s="1155"/>
      <c r="O14" s="926"/>
      <c r="P14" s="926"/>
      <c r="Q14" s="926"/>
      <c r="R14" s="501">
        <f t="shared" si="7"/>
        <v>0</v>
      </c>
      <c r="S14" s="926"/>
      <c r="T14" s="926"/>
      <c r="U14" s="926"/>
      <c r="V14" s="926"/>
      <c r="W14" s="926"/>
      <c r="X14" s="501">
        <f t="shared" si="8"/>
        <v>0</v>
      </c>
      <c r="Y14" s="926"/>
      <c r="Z14" s="926"/>
      <c r="AA14" s="926"/>
      <c r="AB14" s="926"/>
      <c r="AC14" s="926"/>
      <c r="AD14" s="504">
        <f t="shared" si="0"/>
        <v>0</v>
      </c>
      <c r="AE14" s="1847"/>
      <c r="AF14" s="386" t="s">
        <v>24794</v>
      </c>
      <c r="AG14" s="1847"/>
      <c r="AH14" s="1906"/>
      <c r="AI14" s="1847"/>
      <c r="AJ14" s="1934"/>
      <c r="AK14" s="1041" t="str">
        <f t="shared" si="1"/>
        <v>Please complete all cells in row</v>
      </c>
      <c r="AL14" s="1934"/>
      <c r="AM14" s="530">
        <f t="shared" si="2"/>
        <v>1</v>
      </c>
      <c r="AN14" s="530">
        <f t="shared" si="2"/>
        <v>1</v>
      </c>
      <c r="AO14" s="530">
        <f t="shared" si="2"/>
        <v>1</v>
      </c>
      <c r="AP14" s="530">
        <f t="shared" si="2"/>
        <v>1</v>
      </c>
      <c r="AQ14" s="530">
        <f t="shared" si="2"/>
        <v>1</v>
      </c>
      <c r="AR14" s="530">
        <f t="shared" si="2"/>
        <v>1</v>
      </c>
      <c r="AS14" s="530">
        <f t="shared" si="2"/>
        <v>1</v>
      </c>
      <c r="AT14" s="1847"/>
      <c r="AU14" s="1847"/>
      <c r="AV14" s="530">
        <f t="shared" si="3"/>
        <v>1</v>
      </c>
      <c r="AW14" s="530">
        <f t="shared" si="3"/>
        <v>1</v>
      </c>
      <c r="AX14" s="530">
        <f t="shared" si="3"/>
        <v>1</v>
      </c>
      <c r="AY14" s="530">
        <f t="shared" si="3"/>
        <v>1</v>
      </c>
      <c r="AZ14" s="1847"/>
      <c r="BA14" s="530">
        <f t="shared" si="4"/>
        <v>1</v>
      </c>
      <c r="BB14" s="530">
        <f t="shared" si="4"/>
        <v>1</v>
      </c>
      <c r="BC14" s="530">
        <f t="shared" si="4"/>
        <v>1</v>
      </c>
      <c r="BD14" s="530">
        <f t="shared" si="4"/>
        <v>1</v>
      </c>
      <c r="BE14" s="530">
        <f t="shared" si="4"/>
        <v>1</v>
      </c>
      <c r="BF14" s="1847"/>
      <c r="BG14" s="530">
        <f t="shared" si="5"/>
        <v>1</v>
      </c>
      <c r="BH14" s="530">
        <f t="shared" si="5"/>
        <v>1</v>
      </c>
      <c r="BI14" s="530">
        <f t="shared" si="5"/>
        <v>1</v>
      </c>
      <c r="BJ14" s="530">
        <f t="shared" si="5"/>
        <v>1</v>
      </c>
      <c r="BK14" s="530">
        <f t="shared" si="5"/>
        <v>1</v>
      </c>
      <c r="BL14" s="1934"/>
      <c r="BM14" s="1847"/>
      <c r="BN14" s="1805" t="s">
        <v>24793</v>
      </c>
      <c r="BO14" s="376" t="s">
        <v>24795</v>
      </c>
      <c r="BP14" s="376" t="s">
        <v>24796</v>
      </c>
      <c r="BQ14" s="376" t="s">
        <v>24797</v>
      </c>
      <c r="BR14" s="376" t="s">
        <v>24798</v>
      </c>
      <c r="BS14" s="376" t="s">
        <v>24799</v>
      </c>
      <c r="BT14" s="376" t="s">
        <v>24800</v>
      </c>
      <c r="BU14" s="376" t="s">
        <v>24801</v>
      </c>
      <c r="BV14" s="466" t="s">
        <v>24802</v>
      </c>
      <c r="BW14" s="1152"/>
      <c r="BX14" s="1156" t="s">
        <v>24803</v>
      </c>
      <c r="BY14" s="376" t="s">
        <v>24804</v>
      </c>
      <c r="BZ14" s="376" t="s">
        <v>24805</v>
      </c>
      <c r="CA14" s="376" t="s">
        <v>24806</v>
      </c>
      <c r="CB14" s="377" t="s">
        <v>24807</v>
      </c>
      <c r="CC14" s="376" t="s">
        <v>24808</v>
      </c>
      <c r="CD14" s="376" t="s">
        <v>24809</v>
      </c>
      <c r="CE14" s="376" t="s">
        <v>24810</v>
      </c>
      <c r="CF14" s="376" t="s">
        <v>24811</v>
      </c>
      <c r="CG14" s="376" t="s">
        <v>24812</v>
      </c>
      <c r="CH14" s="377" t="s">
        <v>24813</v>
      </c>
      <c r="CI14" s="376" t="s">
        <v>24814</v>
      </c>
      <c r="CJ14" s="376" t="s">
        <v>24815</v>
      </c>
      <c r="CK14" s="376" t="s">
        <v>24816</v>
      </c>
      <c r="CL14" s="376" t="s">
        <v>24817</v>
      </c>
      <c r="CM14" s="376" t="s">
        <v>24818</v>
      </c>
      <c r="CN14" s="466" t="s">
        <v>24819</v>
      </c>
      <c r="CO14" s="1847"/>
    </row>
    <row r="15" spans="2:93" ht="33" customHeight="1">
      <c r="B15" s="1805" t="s">
        <v>24820</v>
      </c>
      <c r="C15" s="375" t="s">
        <v>24685</v>
      </c>
      <c r="D15" s="375">
        <v>0</v>
      </c>
      <c r="E15" s="926"/>
      <c r="F15" s="926"/>
      <c r="G15" s="926"/>
      <c r="H15" s="926"/>
      <c r="I15" s="926"/>
      <c r="J15" s="926"/>
      <c r="K15" s="926"/>
      <c r="L15" s="504">
        <f t="shared" si="6"/>
        <v>0</v>
      </c>
      <c r="M15" s="1152"/>
      <c r="N15" s="1155"/>
      <c r="O15" s="926"/>
      <c r="P15" s="926"/>
      <c r="Q15" s="926"/>
      <c r="R15" s="501">
        <f t="shared" si="7"/>
        <v>0</v>
      </c>
      <c r="S15" s="926"/>
      <c r="T15" s="926"/>
      <c r="U15" s="926"/>
      <c r="V15" s="926"/>
      <c r="W15" s="926"/>
      <c r="X15" s="501">
        <f>IFERROR(SUM(S15:W15),0)</f>
        <v>0</v>
      </c>
      <c r="Y15" s="926"/>
      <c r="Z15" s="926"/>
      <c r="AA15" s="926"/>
      <c r="AB15" s="926"/>
      <c r="AC15" s="926"/>
      <c r="AD15" s="504">
        <f t="shared" si="0"/>
        <v>0</v>
      </c>
      <c r="AE15" s="1847"/>
      <c r="AF15" s="386" t="s">
        <v>24821</v>
      </c>
      <c r="AG15" s="1847"/>
      <c r="AH15" s="1906"/>
      <c r="AI15" s="1847"/>
      <c r="AJ15" s="1934"/>
      <c r="AK15" s="1041" t="str">
        <f t="shared" si="1"/>
        <v>Please complete all cells in row</v>
      </c>
      <c r="AL15" s="1934"/>
      <c r="AM15" s="530">
        <f t="shared" si="2"/>
        <v>1</v>
      </c>
      <c r="AN15" s="530">
        <f t="shared" si="2"/>
        <v>1</v>
      </c>
      <c r="AO15" s="530">
        <f t="shared" si="2"/>
        <v>1</v>
      </c>
      <c r="AP15" s="530">
        <f t="shared" si="2"/>
        <v>1</v>
      </c>
      <c r="AQ15" s="530">
        <f t="shared" si="2"/>
        <v>1</v>
      </c>
      <c r="AR15" s="530">
        <f t="shared" si="2"/>
        <v>1</v>
      </c>
      <c r="AS15" s="530">
        <f t="shared" si="2"/>
        <v>1</v>
      </c>
      <c r="AT15" s="1847"/>
      <c r="AU15" s="1847"/>
      <c r="AV15" s="530">
        <f t="shared" si="3"/>
        <v>1</v>
      </c>
      <c r="AW15" s="530">
        <f t="shared" si="3"/>
        <v>1</v>
      </c>
      <c r="AX15" s="530">
        <f t="shared" si="3"/>
        <v>1</v>
      </c>
      <c r="AY15" s="530">
        <f t="shared" si="3"/>
        <v>1</v>
      </c>
      <c r="AZ15" s="1847"/>
      <c r="BA15" s="530">
        <f t="shared" si="4"/>
        <v>1</v>
      </c>
      <c r="BB15" s="530">
        <f t="shared" si="4"/>
        <v>1</v>
      </c>
      <c r="BC15" s="530">
        <f t="shared" si="4"/>
        <v>1</v>
      </c>
      <c r="BD15" s="530">
        <f t="shared" si="4"/>
        <v>1</v>
      </c>
      <c r="BE15" s="530">
        <f t="shared" si="4"/>
        <v>1</v>
      </c>
      <c r="BF15" s="1847"/>
      <c r="BG15" s="530">
        <f t="shared" si="5"/>
        <v>1</v>
      </c>
      <c r="BH15" s="530">
        <f t="shared" si="5"/>
        <v>1</v>
      </c>
      <c r="BI15" s="530">
        <f t="shared" si="5"/>
        <v>1</v>
      </c>
      <c r="BJ15" s="530">
        <f t="shared" si="5"/>
        <v>1</v>
      </c>
      <c r="BK15" s="530">
        <f t="shared" si="5"/>
        <v>1</v>
      </c>
      <c r="BL15" s="1934"/>
      <c r="BM15" s="1847"/>
      <c r="BN15" s="1805" t="s">
        <v>24820</v>
      </c>
      <c r="BO15" s="376" t="s">
        <v>24822</v>
      </c>
      <c r="BP15" s="376" t="s">
        <v>24823</v>
      </c>
      <c r="BQ15" s="376" t="s">
        <v>24824</v>
      </c>
      <c r="BR15" s="376" t="s">
        <v>24825</v>
      </c>
      <c r="BS15" s="376" t="s">
        <v>24826</v>
      </c>
      <c r="BT15" s="376" t="s">
        <v>24827</v>
      </c>
      <c r="BU15" s="376" t="s">
        <v>24828</v>
      </c>
      <c r="BV15" s="466" t="s">
        <v>24829</v>
      </c>
      <c r="BW15" s="1152"/>
      <c r="BX15" s="1156" t="s">
        <v>24830</v>
      </c>
      <c r="BY15" s="376" t="s">
        <v>24831</v>
      </c>
      <c r="BZ15" s="376" t="s">
        <v>24832</v>
      </c>
      <c r="CA15" s="376" t="s">
        <v>24833</v>
      </c>
      <c r="CB15" s="377" t="s">
        <v>24834</v>
      </c>
      <c r="CC15" s="376" t="s">
        <v>24835</v>
      </c>
      <c r="CD15" s="376" t="s">
        <v>24836</v>
      </c>
      <c r="CE15" s="376" t="s">
        <v>24837</v>
      </c>
      <c r="CF15" s="376" t="s">
        <v>24838</v>
      </c>
      <c r="CG15" s="376" t="s">
        <v>24839</v>
      </c>
      <c r="CH15" s="377" t="s">
        <v>24840</v>
      </c>
      <c r="CI15" s="376" t="s">
        <v>24841</v>
      </c>
      <c r="CJ15" s="376" t="s">
        <v>24842</v>
      </c>
      <c r="CK15" s="376" t="s">
        <v>24843</v>
      </c>
      <c r="CL15" s="376" t="s">
        <v>24844</v>
      </c>
      <c r="CM15" s="376" t="s">
        <v>24845</v>
      </c>
      <c r="CN15" s="466" t="s">
        <v>24846</v>
      </c>
      <c r="CO15" s="1847"/>
    </row>
    <row r="16" spans="2:93" ht="33" customHeight="1" thickBot="1">
      <c r="B16" s="1805" t="s">
        <v>24847</v>
      </c>
      <c r="C16" s="375" t="s">
        <v>24685</v>
      </c>
      <c r="D16" s="375">
        <v>0</v>
      </c>
      <c r="E16" s="501">
        <f>IFERROR(SUM(E10:E15),0)</f>
        <v>0</v>
      </c>
      <c r="F16" s="501">
        <f t="shared" ref="F16:K16" si="9">IFERROR(SUM(F10:F15),0)</f>
        <v>0</v>
      </c>
      <c r="G16" s="501">
        <f t="shared" si="9"/>
        <v>0</v>
      </c>
      <c r="H16" s="501">
        <f t="shared" si="9"/>
        <v>0</v>
      </c>
      <c r="I16" s="501">
        <f t="shared" si="9"/>
        <v>0</v>
      </c>
      <c r="J16" s="501">
        <f t="shared" si="9"/>
        <v>0</v>
      </c>
      <c r="K16" s="501">
        <f t="shared" si="9"/>
        <v>0</v>
      </c>
      <c r="L16" s="504">
        <f t="shared" si="6"/>
        <v>0</v>
      </c>
      <c r="M16" s="58"/>
      <c r="N16" s="1157">
        <f t="shared" ref="N16:P16" si="10">IFERROR(SUM(N10:N15),0)</f>
        <v>0</v>
      </c>
      <c r="O16" s="391">
        <f t="shared" si="10"/>
        <v>0</v>
      </c>
      <c r="P16" s="391">
        <f t="shared" si="10"/>
        <v>0</v>
      </c>
      <c r="Q16" s="391">
        <f>IFERROR(SUM(Q10:Q15),0)</f>
        <v>0</v>
      </c>
      <c r="R16" s="391">
        <f>IFERROR(SUM(N16:Q16),0)</f>
        <v>0</v>
      </c>
      <c r="S16" s="391">
        <f t="shared" ref="S16:W16" si="11">IFERROR(SUM(S10:S15),0)</f>
        <v>0</v>
      </c>
      <c r="T16" s="391">
        <f t="shared" si="11"/>
        <v>0</v>
      </c>
      <c r="U16" s="391">
        <f t="shared" si="11"/>
        <v>0</v>
      </c>
      <c r="V16" s="391">
        <f t="shared" si="11"/>
        <v>0</v>
      </c>
      <c r="W16" s="391">
        <f t="shared" si="11"/>
        <v>0</v>
      </c>
      <c r="X16" s="391">
        <f t="shared" si="8"/>
        <v>0</v>
      </c>
      <c r="Y16" s="391">
        <f>IFERROR(SUM(Y10:Y15),0)</f>
        <v>0</v>
      </c>
      <c r="Z16" s="391">
        <f t="shared" ref="Z16:AC16" si="12">IFERROR(SUM(Z10:Z15),0)</f>
        <v>0</v>
      </c>
      <c r="AA16" s="391">
        <f t="shared" si="12"/>
        <v>0</v>
      </c>
      <c r="AB16" s="391">
        <f t="shared" si="12"/>
        <v>0</v>
      </c>
      <c r="AC16" s="391">
        <f t="shared" si="12"/>
        <v>0</v>
      </c>
      <c r="AD16" s="392">
        <f>IFERROR(SUM(Y16:AC16),0)</f>
        <v>0</v>
      </c>
      <c r="AE16" s="1847"/>
      <c r="AF16" s="386" t="s">
        <v>24848</v>
      </c>
      <c r="AG16" s="1847"/>
      <c r="AH16" s="1906"/>
      <c r="AI16" s="1847"/>
      <c r="AJ16" s="1934"/>
      <c r="AK16" s="1847"/>
      <c r="AL16" s="1934"/>
      <c r="AM16" s="1847"/>
      <c r="AN16" s="1847"/>
      <c r="AO16" s="1847"/>
      <c r="AP16" s="1847"/>
      <c r="AQ16" s="1847"/>
      <c r="AR16" s="1847"/>
      <c r="AS16" s="1847"/>
      <c r="AT16" s="1847"/>
      <c r="AU16" s="1847"/>
      <c r="AV16" s="1847"/>
      <c r="AW16" s="1847"/>
      <c r="AX16" s="1847"/>
      <c r="AY16" s="1847"/>
      <c r="AZ16" s="1847"/>
      <c r="BA16" s="1847"/>
      <c r="BB16" s="1847"/>
      <c r="BC16" s="1847"/>
      <c r="BD16" s="1847"/>
      <c r="BE16" s="1847"/>
      <c r="BF16" s="1847"/>
      <c r="BG16" s="1847"/>
      <c r="BH16" s="1847"/>
      <c r="BI16" s="1847"/>
      <c r="BJ16" s="1847"/>
      <c r="BK16" s="1847"/>
      <c r="BL16" s="1934"/>
      <c r="BM16" s="1847"/>
      <c r="BN16" s="1805" t="s">
        <v>24847</v>
      </c>
      <c r="BO16" s="377" t="s">
        <v>24849</v>
      </c>
      <c r="BP16" s="377" t="s">
        <v>24850</v>
      </c>
      <c r="BQ16" s="377" t="s">
        <v>24851</v>
      </c>
      <c r="BR16" s="377" t="s">
        <v>24852</v>
      </c>
      <c r="BS16" s="377" t="s">
        <v>24853</v>
      </c>
      <c r="BT16" s="377" t="s">
        <v>24854</v>
      </c>
      <c r="BU16" s="377" t="s">
        <v>24855</v>
      </c>
      <c r="BV16" s="466" t="s">
        <v>24856</v>
      </c>
      <c r="BW16" s="58"/>
      <c r="BX16" s="1158" t="s">
        <v>24857</v>
      </c>
      <c r="BY16" s="383" t="s">
        <v>24858</v>
      </c>
      <c r="BZ16" s="383" t="s">
        <v>24859</v>
      </c>
      <c r="CA16" s="383" t="s">
        <v>24860</v>
      </c>
      <c r="CB16" s="383" t="s">
        <v>24861</v>
      </c>
      <c r="CC16" s="383" t="s">
        <v>24862</v>
      </c>
      <c r="CD16" s="383" t="s">
        <v>24863</v>
      </c>
      <c r="CE16" s="383" t="s">
        <v>24864</v>
      </c>
      <c r="CF16" s="383" t="s">
        <v>24865</v>
      </c>
      <c r="CG16" s="383" t="s">
        <v>24866</v>
      </c>
      <c r="CH16" s="383" t="s">
        <v>24867</v>
      </c>
      <c r="CI16" s="383" t="s">
        <v>24868</v>
      </c>
      <c r="CJ16" s="383" t="s">
        <v>24869</v>
      </c>
      <c r="CK16" s="383" t="s">
        <v>24870</v>
      </c>
      <c r="CL16" s="383" t="s">
        <v>24871</v>
      </c>
      <c r="CM16" s="383" t="s">
        <v>24872</v>
      </c>
      <c r="CN16" s="384" t="s">
        <v>24873</v>
      </c>
      <c r="CO16" s="1847"/>
    </row>
    <row r="17" spans="2:93" ht="33" customHeight="1" thickBot="1">
      <c r="B17" s="1809" t="s">
        <v>24874</v>
      </c>
      <c r="C17" s="382" t="s">
        <v>24685</v>
      </c>
      <c r="D17" s="382">
        <v>0</v>
      </c>
      <c r="E17" s="608"/>
      <c r="F17" s="608"/>
      <c r="G17" s="608"/>
      <c r="H17" s="608"/>
      <c r="I17" s="608"/>
      <c r="J17" s="608"/>
      <c r="K17" s="608"/>
      <c r="L17" s="1134"/>
      <c r="M17" s="1108"/>
      <c r="N17" s="594"/>
      <c r="O17" s="594"/>
      <c r="P17" s="594"/>
      <c r="Q17" s="594"/>
      <c r="R17" s="594"/>
      <c r="S17" s="594"/>
      <c r="T17" s="594"/>
      <c r="U17" s="594"/>
      <c r="V17" s="594"/>
      <c r="W17" s="594"/>
      <c r="X17" s="594"/>
      <c r="Y17" s="594"/>
      <c r="Z17" s="594"/>
      <c r="AA17" s="1847"/>
      <c r="AB17" s="1847"/>
      <c r="AC17" s="1847"/>
      <c r="AD17" s="1847"/>
      <c r="AE17" s="1847"/>
      <c r="AF17" s="387" t="s">
        <v>24875</v>
      </c>
      <c r="AG17" s="1847"/>
      <c r="AH17" s="1907"/>
      <c r="AI17" s="1847"/>
      <c r="AJ17" s="1934"/>
      <c r="AK17" s="1041" t="str">
        <f>IF( SUM( AT17 ) = 0, 0, $AM$5 )</f>
        <v>Please complete all cells in row</v>
      </c>
      <c r="AL17" s="1934"/>
      <c r="AM17" s="1847"/>
      <c r="AN17" s="1847"/>
      <c r="AO17" s="1847"/>
      <c r="AP17" s="1847"/>
      <c r="AQ17" s="1847"/>
      <c r="AR17" s="1847"/>
      <c r="AS17" s="1847"/>
      <c r="AT17" s="530">
        <f xml:space="preserve"> IF( ISNUMBER(L17 ), 0, 1 )</f>
        <v>1</v>
      </c>
      <c r="AU17" s="1847"/>
      <c r="AV17" s="1847"/>
      <c r="AW17" s="1847"/>
      <c r="AX17" s="1847"/>
      <c r="AY17" s="1847"/>
      <c r="AZ17" s="1847"/>
      <c r="BA17" s="1847"/>
      <c r="BB17" s="1847"/>
      <c r="BC17" s="1847"/>
      <c r="BD17" s="1847"/>
      <c r="BE17" s="1847"/>
      <c r="BF17" s="1847"/>
      <c r="BG17" s="1847"/>
      <c r="BH17" s="1847"/>
      <c r="BI17" s="1847"/>
      <c r="BJ17" s="1847"/>
      <c r="BK17" s="1847"/>
      <c r="BL17" s="1934"/>
      <c r="BM17" s="1847"/>
      <c r="BN17" s="1809" t="s">
        <v>24874</v>
      </c>
      <c r="BO17" s="608"/>
      <c r="BP17" s="608"/>
      <c r="BQ17" s="608"/>
      <c r="BR17" s="608"/>
      <c r="BS17" s="608"/>
      <c r="BT17" s="608"/>
      <c r="BU17" s="608"/>
      <c r="BV17" s="1141" t="s">
        <v>24876</v>
      </c>
      <c r="BW17" s="1108"/>
      <c r="BX17" s="594"/>
      <c r="BY17" s="594"/>
      <c r="BZ17" s="594"/>
      <c r="CA17" s="594"/>
      <c r="CB17" s="594"/>
      <c r="CC17" s="594"/>
      <c r="CD17" s="594"/>
      <c r="CE17" s="594"/>
      <c r="CF17" s="594"/>
      <c r="CG17" s="594"/>
      <c r="CH17" s="594"/>
      <c r="CI17" s="594"/>
      <c r="CJ17" s="594"/>
      <c r="CK17" s="1847"/>
      <c r="CL17" s="1847"/>
      <c r="CM17" s="1847"/>
      <c r="CN17" s="1847"/>
      <c r="CO17" s="1847"/>
    </row>
    <row r="18" spans="2:93" ht="15" customHeight="1" thickBot="1">
      <c r="B18" s="1159"/>
      <c r="C18" s="1152"/>
      <c r="D18" s="1152"/>
      <c r="E18" s="1108"/>
      <c r="F18" s="1108"/>
      <c r="G18" s="1108"/>
      <c r="H18" s="1108"/>
      <c r="I18" s="1108"/>
      <c r="J18" s="1108"/>
      <c r="K18" s="1108"/>
      <c r="L18" s="58"/>
      <c r="M18" s="1108"/>
      <c r="N18" s="54"/>
      <c r="O18" s="54"/>
      <c r="P18" s="54"/>
      <c r="Q18" s="54"/>
      <c r="R18" s="54"/>
      <c r="S18" s="54"/>
      <c r="T18" s="54"/>
      <c r="U18" s="54"/>
      <c r="V18" s="54"/>
      <c r="W18" s="54"/>
      <c r="X18" s="54"/>
      <c r="Y18" s="54"/>
      <c r="Z18" s="54"/>
      <c r="AA18" s="1847"/>
      <c r="AB18" s="1847"/>
      <c r="AC18" s="1847"/>
      <c r="AD18" s="1847"/>
      <c r="AE18" s="1847"/>
      <c r="AF18" s="1847"/>
      <c r="AG18" s="1847"/>
      <c r="AH18" s="1847"/>
      <c r="AI18" s="1847"/>
      <c r="AJ18" s="1934"/>
      <c r="AK18" s="1847"/>
      <c r="AL18" s="1934"/>
      <c r="AM18" s="1847"/>
      <c r="AN18" s="1847"/>
      <c r="AO18" s="1847"/>
      <c r="AP18" s="1847"/>
      <c r="AQ18" s="1847"/>
      <c r="AR18" s="1847"/>
      <c r="AS18" s="1847"/>
      <c r="AT18" s="1847"/>
      <c r="AU18" s="1847"/>
      <c r="AV18" s="1847"/>
      <c r="AW18" s="1847"/>
      <c r="AX18" s="1847"/>
      <c r="AY18" s="1847"/>
      <c r="AZ18" s="1847"/>
      <c r="BA18" s="1847"/>
      <c r="BB18" s="1847"/>
      <c r="BC18" s="1847"/>
      <c r="BD18" s="1847"/>
      <c r="BE18" s="1847"/>
      <c r="BF18" s="1847"/>
      <c r="BG18" s="1847"/>
      <c r="BH18" s="1847"/>
      <c r="BI18" s="1847"/>
      <c r="BJ18" s="1847"/>
      <c r="BK18" s="1847"/>
      <c r="BL18" s="1934"/>
      <c r="BM18" s="1847"/>
      <c r="BN18" s="1159"/>
      <c r="BO18" s="1108"/>
      <c r="BP18" s="1108"/>
      <c r="BQ18" s="1108"/>
      <c r="BR18" s="1108"/>
      <c r="BS18" s="1108"/>
      <c r="BT18" s="1108"/>
      <c r="BU18" s="1108"/>
      <c r="BV18" s="58"/>
      <c r="BW18" s="1108"/>
      <c r="BX18" s="54"/>
      <c r="BY18" s="54"/>
      <c r="BZ18" s="54"/>
      <c r="CA18" s="54"/>
      <c r="CB18" s="54"/>
      <c r="CC18" s="54"/>
      <c r="CD18" s="54"/>
      <c r="CE18" s="54"/>
      <c r="CF18" s="54"/>
      <c r="CG18" s="54"/>
      <c r="CH18" s="54"/>
      <c r="CI18" s="54"/>
      <c r="CJ18" s="54"/>
      <c r="CK18" s="1847"/>
      <c r="CL18" s="1847"/>
      <c r="CM18" s="1847"/>
      <c r="CN18" s="1847"/>
      <c r="CO18" s="1847"/>
    </row>
    <row r="19" spans="2:93" ht="21" customHeight="1" thickBot="1">
      <c r="B19" s="378" t="s">
        <v>24877</v>
      </c>
      <c r="C19" s="558"/>
      <c r="D19" s="558"/>
      <c r="E19" s="1152"/>
      <c r="F19" s="1152"/>
      <c r="G19" s="1152"/>
      <c r="H19" s="1152"/>
      <c r="I19" s="1152"/>
      <c r="J19" s="1152"/>
      <c r="K19" s="1152"/>
      <c r="L19" s="1152"/>
      <c r="M19" s="1152"/>
      <c r="N19" s="1152"/>
      <c r="O19" s="1152"/>
      <c r="P19" s="1152"/>
      <c r="Q19" s="1152"/>
      <c r="R19" s="1152"/>
      <c r="S19" s="1152"/>
      <c r="T19" s="1152"/>
      <c r="U19" s="1152"/>
      <c r="V19" s="1152"/>
      <c r="W19" s="1152"/>
      <c r="X19" s="1152"/>
      <c r="Y19" s="1152"/>
      <c r="Z19" s="1152"/>
      <c r="AA19" s="1847"/>
      <c r="AB19" s="1847"/>
      <c r="AC19" s="1847"/>
      <c r="AD19" s="1847"/>
      <c r="AE19" s="1847"/>
      <c r="AF19" s="1847"/>
      <c r="AG19" s="1847"/>
      <c r="AH19" s="1847"/>
      <c r="AI19" s="1847"/>
      <c r="AJ19" s="1934"/>
      <c r="AK19" s="1847"/>
      <c r="AL19" s="1934"/>
      <c r="AM19" s="1847"/>
      <c r="AN19" s="1847"/>
      <c r="AO19" s="1847"/>
      <c r="AP19" s="1847"/>
      <c r="AQ19" s="1847"/>
      <c r="AR19" s="1847"/>
      <c r="AS19" s="1847"/>
      <c r="AT19" s="1847"/>
      <c r="AU19" s="1847"/>
      <c r="AV19" s="1847"/>
      <c r="AW19" s="1847"/>
      <c r="AX19" s="1847"/>
      <c r="AY19" s="1847"/>
      <c r="AZ19" s="1847"/>
      <c r="BA19" s="1847"/>
      <c r="BB19" s="1847"/>
      <c r="BC19" s="1847"/>
      <c r="BD19" s="1847"/>
      <c r="BE19" s="1847"/>
      <c r="BF19" s="1847"/>
      <c r="BG19" s="1847"/>
      <c r="BH19" s="1847"/>
      <c r="BI19" s="1847"/>
      <c r="BJ19" s="1847"/>
      <c r="BK19" s="1847"/>
      <c r="BL19" s="1934"/>
      <c r="BM19" s="1847"/>
      <c r="BN19" s="378" t="s">
        <v>24877</v>
      </c>
      <c r="BO19" s="1152"/>
      <c r="BP19" s="1152"/>
      <c r="BQ19" s="1152"/>
      <c r="BR19" s="1152"/>
      <c r="BS19" s="1152"/>
      <c r="BT19" s="1152"/>
      <c r="BU19" s="1152"/>
      <c r="BV19" s="1152"/>
      <c r="BW19" s="1152"/>
      <c r="BX19" s="1152"/>
      <c r="BY19" s="1152"/>
      <c r="BZ19" s="1152"/>
      <c r="CA19" s="1152"/>
      <c r="CB19" s="1152"/>
      <c r="CC19" s="1152"/>
      <c r="CD19" s="1152"/>
      <c r="CE19" s="1152"/>
      <c r="CF19" s="1152"/>
      <c r="CG19" s="1152"/>
      <c r="CH19" s="1152"/>
      <c r="CI19" s="1152"/>
      <c r="CJ19" s="1152"/>
      <c r="CK19" s="1847"/>
      <c r="CL19" s="1847"/>
      <c r="CM19" s="1847"/>
      <c r="CN19" s="1847"/>
      <c r="CO19" s="1847"/>
    </row>
    <row r="20" spans="2:93" ht="33" customHeight="1">
      <c r="B20" s="394" t="s">
        <v>24878</v>
      </c>
      <c r="C20" s="379" t="s">
        <v>1430</v>
      </c>
      <c r="D20" s="379">
        <v>0</v>
      </c>
      <c r="E20" s="924"/>
      <c r="F20" s="924"/>
      <c r="G20" s="924"/>
      <c r="H20" s="924"/>
      <c r="I20" s="924"/>
      <c r="J20" s="924"/>
      <c r="K20" s="924"/>
      <c r="L20" s="503">
        <f t="shared" ref="L20:L25" si="13">IFERROR(SUM(E20:K20),0)</f>
        <v>0</v>
      </c>
      <c r="M20" s="1152"/>
      <c r="N20" s="1153"/>
      <c r="O20" s="924"/>
      <c r="P20" s="924"/>
      <c r="Q20" s="924"/>
      <c r="R20" s="502">
        <f t="shared" ref="R20:R25" si="14">IFERROR(SUM(N20:Q20),0)</f>
        <v>0</v>
      </c>
      <c r="S20" s="924"/>
      <c r="T20" s="924"/>
      <c r="U20" s="924"/>
      <c r="V20" s="924"/>
      <c r="W20" s="924"/>
      <c r="X20" s="502">
        <f t="shared" ref="X20:X26" si="15">IFERROR(SUM(S20:W20),0)</f>
        <v>0</v>
      </c>
      <c r="Y20" s="924"/>
      <c r="Z20" s="924"/>
      <c r="AA20" s="924"/>
      <c r="AB20" s="924"/>
      <c r="AC20" s="924"/>
      <c r="AD20" s="503">
        <f t="shared" ref="AD20:AD26" si="16">IFERROR(SUM(Y20:AC20),0)</f>
        <v>0</v>
      </c>
      <c r="AE20" s="1847"/>
      <c r="AF20" s="385" t="s">
        <v>24879</v>
      </c>
      <c r="AG20" s="1847"/>
      <c r="AH20" s="1905"/>
      <c r="AI20" s="1847"/>
      <c r="AJ20" s="1934"/>
      <c r="AK20" s="1041" t="str">
        <f t="shared" ref="AK20:AK25" si="17">IF( SUM( AM20:BK20 ) = 0, 0, $AM$5 )</f>
        <v>Please complete all cells in row</v>
      </c>
      <c r="AL20" s="1934"/>
      <c r="AM20" s="530">
        <f t="shared" ref="AM20:AS25" si="18" xml:space="preserve"> IF( ISNUMBER(E20 ), 0, 1 )</f>
        <v>1</v>
      </c>
      <c r="AN20" s="530">
        <f t="shared" si="18"/>
        <v>1</v>
      </c>
      <c r="AO20" s="530">
        <f t="shared" si="18"/>
        <v>1</v>
      </c>
      <c r="AP20" s="530">
        <f t="shared" si="18"/>
        <v>1</v>
      </c>
      <c r="AQ20" s="530">
        <f t="shared" si="18"/>
        <v>1</v>
      </c>
      <c r="AR20" s="530">
        <f t="shared" si="18"/>
        <v>1</v>
      </c>
      <c r="AS20" s="530">
        <f t="shared" si="18"/>
        <v>1</v>
      </c>
      <c r="AT20" s="1847"/>
      <c r="AU20" s="1847"/>
      <c r="AV20" s="530">
        <f t="shared" ref="AV20:AY25" si="19" xml:space="preserve"> IF( ISNUMBER(N20 ), 0, 1 )</f>
        <v>1</v>
      </c>
      <c r="AW20" s="530">
        <f t="shared" si="19"/>
        <v>1</v>
      </c>
      <c r="AX20" s="530">
        <f t="shared" si="19"/>
        <v>1</v>
      </c>
      <c r="AY20" s="530">
        <f t="shared" si="19"/>
        <v>1</v>
      </c>
      <c r="AZ20" s="1847"/>
      <c r="BA20" s="530">
        <f t="shared" ref="BA20:BE25" si="20" xml:space="preserve"> IF( ISNUMBER(S20 ), 0, 1 )</f>
        <v>1</v>
      </c>
      <c r="BB20" s="530">
        <f t="shared" si="20"/>
        <v>1</v>
      </c>
      <c r="BC20" s="530">
        <f t="shared" si="20"/>
        <v>1</v>
      </c>
      <c r="BD20" s="530">
        <f t="shared" si="20"/>
        <v>1</v>
      </c>
      <c r="BE20" s="530">
        <f t="shared" si="20"/>
        <v>1</v>
      </c>
      <c r="BF20" s="1847"/>
      <c r="BG20" s="530">
        <f t="shared" ref="BG20:BK25" si="21" xml:space="preserve"> IF( ISNUMBER(Y20 ), 0, 1 )</f>
        <v>1</v>
      </c>
      <c r="BH20" s="530">
        <f t="shared" si="21"/>
        <v>1</v>
      </c>
      <c r="BI20" s="530">
        <f t="shared" si="21"/>
        <v>1</v>
      </c>
      <c r="BJ20" s="530">
        <f t="shared" si="21"/>
        <v>1</v>
      </c>
      <c r="BK20" s="530">
        <f t="shared" si="21"/>
        <v>1</v>
      </c>
      <c r="BL20" s="1934"/>
      <c r="BM20" s="1847"/>
      <c r="BN20" s="394" t="s">
        <v>24878</v>
      </c>
      <c r="BO20" s="380" t="s">
        <v>24880</v>
      </c>
      <c r="BP20" s="380" t="s">
        <v>24881</v>
      </c>
      <c r="BQ20" s="380" t="s">
        <v>24882</v>
      </c>
      <c r="BR20" s="380" t="s">
        <v>24883</v>
      </c>
      <c r="BS20" s="380" t="s">
        <v>24884</v>
      </c>
      <c r="BT20" s="380" t="s">
        <v>24885</v>
      </c>
      <c r="BU20" s="380" t="s">
        <v>24886</v>
      </c>
      <c r="BV20" s="465" t="s">
        <v>24887</v>
      </c>
      <c r="BW20" s="1152"/>
      <c r="BX20" s="1154" t="s">
        <v>24888</v>
      </c>
      <c r="BY20" s="380" t="s">
        <v>24889</v>
      </c>
      <c r="BZ20" s="380" t="s">
        <v>24890</v>
      </c>
      <c r="CA20" s="380" t="s">
        <v>24891</v>
      </c>
      <c r="CB20" s="498" t="s">
        <v>24892</v>
      </c>
      <c r="CC20" s="380" t="s">
        <v>24893</v>
      </c>
      <c r="CD20" s="380" t="s">
        <v>24894</v>
      </c>
      <c r="CE20" s="380" t="s">
        <v>24895</v>
      </c>
      <c r="CF20" s="380" t="s">
        <v>24896</v>
      </c>
      <c r="CG20" s="380" t="s">
        <v>24897</v>
      </c>
      <c r="CH20" s="498" t="s">
        <v>24898</v>
      </c>
      <c r="CI20" s="380" t="s">
        <v>24899</v>
      </c>
      <c r="CJ20" s="380" t="s">
        <v>24900</v>
      </c>
      <c r="CK20" s="380" t="s">
        <v>24901</v>
      </c>
      <c r="CL20" s="380" t="s">
        <v>24902</v>
      </c>
      <c r="CM20" s="380" t="s">
        <v>24903</v>
      </c>
      <c r="CN20" s="465" t="s">
        <v>24904</v>
      </c>
      <c r="CO20" s="1847"/>
    </row>
    <row r="21" spans="2:93" ht="33" customHeight="1">
      <c r="B21" s="1805" t="s">
        <v>24905</v>
      </c>
      <c r="C21" s="375" t="s">
        <v>1430</v>
      </c>
      <c r="D21" s="375">
        <v>0</v>
      </c>
      <c r="E21" s="926"/>
      <c r="F21" s="926"/>
      <c r="G21" s="926"/>
      <c r="H21" s="926"/>
      <c r="I21" s="926"/>
      <c r="J21" s="926"/>
      <c r="K21" s="926"/>
      <c r="L21" s="504">
        <f t="shared" si="13"/>
        <v>0</v>
      </c>
      <c r="M21" s="1152"/>
      <c r="N21" s="1155"/>
      <c r="O21" s="926"/>
      <c r="P21" s="926"/>
      <c r="Q21" s="926"/>
      <c r="R21" s="501">
        <f t="shared" si="14"/>
        <v>0</v>
      </c>
      <c r="S21" s="926"/>
      <c r="T21" s="926"/>
      <c r="U21" s="926"/>
      <c r="V21" s="926"/>
      <c r="W21" s="926"/>
      <c r="X21" s="501">
        <f t="shared" si="15"/>
        <v>0</v>
      </c>
      <c r="Y21" s="926"/>
      <c r="Z21" s="926"/>
      <c r="AA21" s="926"/>
      <c r="AB21" s="926"/>
      <c r="AC21" s="926"/>
      <c r="AD21" s="504">
        <f t="shared" si="16"/>
        <v>0</v>
      </c>
      <c r="AE21" s="1847"/>
      <c r="AF21" s="386" t="s">
        <v>24906</v>
      </c>
      <c r="AG21" s="1847"/>
      <c r="AH21" s="1906"/>
      <c r="AI21" s="1847"/>
      <c r="AJ21" s="1934"/>
      <c r="AK21" s="1041" t="str">
        <f t="shared" si="17"/>
        <v>Please complete all cells in row</v>
      </c>
      <c r="AL21" s="1934"/>
      <c r="AM21" s="530">
        <f t="shared" si="18"/>
        <v>1</v>
      </c>
      <c r="AN21" s="530">
        <f t="shared" si="18"/>
        <v>1</v>
      </c>
      <c r="AO21" s="530">
        <f t="shared" si="18"/>
        <v>1</v>
      </c>
      <c r="AP21" s="530">
        <f t="shared" si="18"/>
        <v>1</v>
      </c>
      <c r="AQ21" s="530">
        <f t="shared" si="18"/>
        <v>1</v>
      </c>
      <c r="AR21" s="530">
        <f t="shared" si="18"/>
        <v>1</v>
      </c>
      <c r="AS21" s="530">
        <f t="shared" si="18"/>
        <v>1</v>
      </c>
      <c r="AT21" s="1847"/>
      <c r="AU21" s="1847"/>
      <c r="AV21" s="530">
        <f t="shared" si="19"/>
        <v>1</v>
      </c>
      <c r="AW21" s="530">
        <f t="shared" si="19"/>
        <v>1</v>
      </c>
      <c r="AX21" s="530">
        <f t="shared" si="19"/>
        <v>1</v>
      </c>
      <c r="AY21" s="530">
        <f t="shared" si="19"/>
        <v>1</v>
      </c>
      <c r="AZ21" s="1847"/>
      <c r="BA21" s="530">
        <f t="shared" si="20"/>
        <v>1</v>
      </c>
      <c r="BB21" s="530">
        <f t="shared" si="20"/>
        <v>1</v>
      </c>
      <c r="BC21" s="530">
        <f t="shared" si="20"/>
        <v>1</v>
      </c>
      <c r="BD21" s="530">
        <f t="shared" si="20"/>
        <v>1</v>
      </c>
      <c r="BE21" s="530">
        <f t="shared" si="20"/>
        <v>1</v>
      </c>
      <c r="BF21" s="1847"/>
      <c r="BG21" s="530">
        <f t="shared" si="21"/>
        <v>1</v>
      </c>
      <c r="BH21" s="530">
        <f t="shared" si="21"/>
        <v>1</v>
      </c>
      <c r="BI21" s="530">
        <f t="shared" si="21"/>
        <v>1</v>
      </c>
      <c r="BJ21" s="530">
        <f t="shared" si="21"/>
        <v>1</v>
      </c>
      <c r="BK21" s="530">
        <f t="shared" si="21"/>
        <v>1</v>
      </c>
      <c r="BL21" s="1934"/>
      <c r="BM21" s="1847"/>
      <c r="BN21" s="1805" t="s">
        <v>24905</v>
      </c>
      <c r="BO21" s="376" t="s">
        <v>24907</v>
      </c>
      <c r="BP21" s="376" t="s">
        <v>24908</v>
      </c>
      <c r="BQ21" s="376" t="s">
        <v>24909</v>
      </c>
      <c r="BR21" s="376" t="s">
        <v>24910</v>
      </c>
      <c r="BS21" s="376" t="s">
        <v>24911</v>
      </c>
      <c r="BT21" s="376" t="s">
        <v>24912</v>
      </c>
      <c r="BU21" s="376" t="s">
        <v>24913</v>
      </c>
      <c r="BV21" s="466" t="s">
        <v>24914</v>
      </c>
      <c r="BW21" s="1152"/>
      <c r="BX21" s="1156" t="s">
        <v>24915</v>
      </c>
      <c r="BY21" s="376" t="s">
        <v>24916</v>
      </c>
      <c r="BZ21" s="376" t="s">
        <v>24917</v>
      </c>
      <c r="CA21" s="376" t="s">
        <v>24918</v>
      </c>
      <c r="CB21" s="377" t="s">
        <v>24919</v>
      </c>
      <c r="CC21" s="376" t="s">
        <v>24920</v>
      </c>
      <c r="CD21" s="376" t="s">
        <v>24921</v>
      </c>
      <c r="CE21" s="376" t="s">
        <v>24922</v>
      </c>
      <c r="CF21" s="376" t="s">
        <v>24923</v>
      </c>
      <c r="CG21" s="376" t="s">
        <v>24924</v>
      </c>
      <c r="CH21" s="377" t="s">
        <v>24925</v>
      </c>
      <c r="CI21" s="376" t="s">
        <v>24926</v>
      </c>
      <c r="CJ21" s="376" t="s">
        <v>24927</v>
      </c>
      <c r="CK21" s="376" t="s">
        <v>24928</v>
      </c>
      <c r="CL21" s="376" t="s">
        <v>24929</v>
      </c>
      <c r="CM21" s="376" t="s">
        <v>24930</v>
      </c>
      <c r="CN21" s="466" t="s">
        <v>24931</v>
      </c>
      <c r="CO21" s="1847"/>
    </row>
    <row r="22" spans="2:93" ht="33" customHeight="1">
      <c r="B22" s="1805" t="s">
        <v>24932</v>
      </c>
      <c r="C22" s="375" t="s">
        <v>1430</v>
      </c>
      <c r="D22" s="375">
        <v>0</v>
      </c>
      <c r="E22" s="926"/>
      <c r="F22" s="926"/>
      <c r="G22" s="926"/>
      <c r="H22" s="926"/>
      <c r="I22" s="926"/>
      <c r="J22" s="926"/>
      <c r="K22" s="926"/>
      <c r="L22" s="504">
        <f t="shared" si="13"/>
        <v>0</v>
      </c>
      <c r="M22" s="1152"/>
      <c r="N22" s="1155"/>
      <c r="O22" s="926"/>
      <c r="P22" s="926"/>
      <c r="Q22" s="926"/>
      <c r="R22" s="501">
        <f t="shared" si="14"/>
        <v>0</v>
      </c>
      <c r="S22" s="926"/>
      <c r="T22" s="926"/>
      <c r="U22" s="926"/>
      <c r="V22" s="926"/>
      <c r="W22" s="926"/>
      <c r="X22" s="501">
        <f t="shared" si="15"/>
        <v>0</v>
      </c>
      <c r="Y22" s="926"/>
      <c r="Z22" s="926"/>
      <c r="AA22" s="926"/>
      <c r="AB22" s="926"/>
      <c r="AC22" s="926"/>
      <c r="AD22" s="504">
        <f t="shared" si="16"/>
        <v>0</v>
      </c>
      <c r="AE22" s="1847"/>
      <c r="AF22" s="386" t="s">
        <v>24933</v>
      </c>
      <c r="AG22" s="1847"/>
      <c r="AH22" s="1906"/>
      <c r="AI22" s="1847"/>
      <c r="AJ22" s="1934"/>
      <c r="AK22" s="1041" t="str">
        <f t="shared" si="17"/>
        <v>Please complete all cells in row</v>
      </c>
      <c r="AL22" s="1934"/>
      <c r="AM22" s="530">
        <f t="shared" si="18"/>
        <v>1</v>
      </c>
      <c r="AN22" s="530">
        <f t="shared" si="18"/>
        <v>1</v>
      </c>
      <c r="AO22" s="530">
        <f t="shared" si="18"/>
        <v>1</v>
      </c>
      <c r="AP22" s="530">
        <f t="shared" si="18"/>
        <v>1</v>
      </c>
      <c r="AQ22" s="530">
        <f t="shared" si="18"/>
        <v>1</v>
      </c>
      <c r="AR22" s="530">
        <f t="shared" si="18"/>
        <v>1</v>
      </c>
      <c r="AS22" s="530">
        <f t="shared" si="18"/>
        <v>1</v>
      </c>
      <c r="AT22" s="1847"/>
      <c r="AU22" s="1847"/>
      <c r="AV22" s="530">
        <f t="shared" si="19"/>
        <v>1</v>
      </c>
      <c r="AW22" s="530">
        <f t="shared" si="19"/>
        <v>1</v>
      </c>
      <c r="AX22" s="530">
        <f t="shared" si="19"/>
        <v>1</v>
      </c>
      <c r="AY22" s="530">
        <f t="shared" si="19"/>
        <v>1</v>
      </c>
      <c r="AZ22" s="1847"/>
      <c r="BA22" s="530">
        <f t="shared" si="20"/>
        <v>1</v>
      </c>
      <c r="BB22" s="530">
        <f t="shared" si="20"/>
        <v>1</v>
      </c>
      <c r="BC22" s="530">
        <f t="shared" si="20"/>
        <v>1</v>
      </c>
      <c r="BD22" s="530">
        <f t="shared" si="20"/>
        <v>1</v>
      </c>
      <c r="BE22" s="530">
        <f t="shared" si="20"/>
        <v>1</v>
      </c>
      <c r="BF22" s="1847"/>
      <c r="BG22" s="530">
        <f t="shared" si="21"/>
        <v>1</v>
      </c>
      <c r="BH22" s="530">
        <f t="shared" si="21"/>
        <v>1</v>
      </c>
      <c r="BI22" s="530">
        <f t="shared" si="21"/>
        <v>1</v>
      </c>
      <c r="BJ22" s="530">
        <f t="shared" si="21"/>
        <v>1</v>
      </c>
      <c r="BK22" s="530">
        <f t="shared" si="21"/>
        <v>1</v>
      </c>
      <c r="BL22" s="1934"/>
      <c r="BM22" s="1847"/>
      <c r="BN22" s="1805" t="s">
        <v>24932</v>
      </c>
      <c r="BO22" s="376" t="s">
        <v>24934</v>
      </c>
      <c r="BP22" s="376" t="s">
        <v>24935</v>
      </c>
      <c r="BQ22" s="376" t="s">
        <v>24936</v>
      </c>
      <c r="BR22" s="376" t="s">
        <v>24937</v>
      </c>
      <c r="BS22" s="376" t="s">
        <v>24938</v>
      </c>
      <c r="BT22" s="376" t="s">
        <v>24939</v>
      </c>
      <c r="BU22" s="376" t="s">
        <v>24940</v>
      </c>
      <c r="BV22" s="466" t="s">
        <v>24941</v>
      </c>
      <c r="BW22" s="1152"/>
      <c r="BX22" s="1156" t="s">
        <v>24942</v>
      </c>
      <c r="BY22" s="376" t="s">
        <v>24943</v>
      </c>
      <c r="BZ22" s="376" t="s">
        <v>24944</v>
      </c>
      <c r="CA22" s="376" t="s">
        <v>24945</v>
      </c>
      <c r="CB22" s="377" t="s">
        <v>24946</v>
      </c>
      <c r="CC22" s="376" t="s">
        <v>24947</v>
      </c>
      <c r="CD22" s="376" t="s">
        <v>24948</v>
      </c>
      <c r="CE22" s="376" t="s">
        <v>24949</v>
      </c>
      <c r="CF22" s="376" t="s">
        <v>24950</v>
      </c>
      <c r="CG22" s="376" t="s">
        <v>24951</v>
      </c>
      <c r="CH22" s="377" t="s">
        <v>24952</v>
      </c>
      <c r="CI22" s="376" t="s">
        <v>24953</v>
      </c>
      <c r="CJ22" s="376" t="s">
        <v>24954</v>
      </c>
      <c r="CK22" s="376" t="s">
        <v>24955</v>
      </c>
      <c r="CL22" s="376" t="s">
        <v>24956</v>
      </c>
      <c r="CM22" s="376" t="s">
        <v>24957</v>
      </c>
      <c r="CN22" s="466" t="s">
        <v>24958</v>
      </c>
      <c r="CO22" s="1847"/>
    </row>
    <row r="23" spans="2:93" ht="33" customHeight="1">
      <c r="B23" s="1805" t="s">
        <v>24959</v>
      </c>
      <c r="C23" s="375" t="s">
        <v>1430</v>
      </c>
      <c r="D23" s="375">
        <v>0</v>
      </c>
      <c r="E23" s="926"/>
      <c r="F23" s="926"/>
      <c r="G23" s="926"/>
      <c r="H23" s="926"/>
      <c r="I23" s="926"/>
      <c r="J23" s="926"/>
      <c r="K23" s="926"/>
      <c r="L23" s="504">
        <f t="shared" si="13"/>
        <v>0</v>
      </c>
      <c r="M23" s="629"/>
      <c r="N23" s="1155"/>
      <c r="O23" s="926"/>
      <c r="P23" s="926"/>
      <c r="Q23" s="926"/>
      <c r="R23" s="501">
        <f t="shared" si="14"/>
        <v>0</v>
      </c>
      <c r="S23" s="926"/>
      <c r="T23" s="926"/>
      <c r="U23" s="926"/>
      <c r="V23" s="926"/>
      <c r="W23" s="926"/>
      <c r="X23" s="501">
        <f>IFERROR(SUM(S23:W23),0)</f>
        <v>0</v>
      </c>
      <c r="Y23" s="926"/>
      <c r="Z23" s="926"/>
      <c r="AA23" s="926"/>
      <c r="AB23" s="926"/>
      <c r="AC23" s="926"/>
      <c r="AD23" s="504">
        <f t="shared" si="16"/>
        <v>0</v>
      </c>
      <c r="AE23" s="1847"/>
      <c r="AF23" s="386" t="s">
        <v>24960</v>
      </c>
      <c r="AG23" s="1847"/>
      <c r="AH23" s="1906"/>
      <c r="AI23" s="1847"/>
      <c r="AJ23" s="1934"/>
      <c r="AK23" s="1041" t="str">
        <f t="shared" si="17"/>
        <v>Please complete all cells in row</v>
      </c>
      <c r="AL23" s="1934"/>
      <c r="AM23" s="530">
        <f t="shared" si="18"/>
        <v>1</v>
      </c>
      <c r="AN23" s="530">
        <f t="shared" si="18"/>
        <v>1</v>
      </c>
      <c r="AO23" s="530">
        <f t="shared" si="18"/>
        <v>1</v>
      </c>
      <c r="AP23" s="530">
        <f t="shared" si="18"/>
        <v>1</v>
      </c>
      <c r="AQ23" s="530">
        <f t="shared" si="18"/>
        <v>1</v>
      </c>
      <c r="AR23" s="530">
        <f t="shared" si="18"/>
        <v>1</v>
      </c>
      <c r="AS23" s="530">
        <f t="shared" si="18"/>
        <v>1</v>
      </c>
      <c r="AT23" s="1847"/>
      <c r="AU23" s="1847"/>
      <c r="AV23" s="530">
        <f t="shared" si="19"/>
        <v>1</v>
      </c>
      <c r="AW23" s="530">
        <f t="shared" si="19"/>
        <v>1</v>
      </c>
      <c r="AX23" s="530">
        <f t="shared" si="19"/>
        <v>1</v>
      </c>
      <c r="AY23" s="530">
        <f t="shared" si="19"/>
        <v>1</v>
      </c>
      <c r="AZ23" s="1847"/>
      <c r="BA23" s="530">
        <f t="shared" si="20"/>
        <v>1</v>
      </c>
      <c r="BB23" s="530">
        <f t="shared" si="20"/>
        <v>1</v>
      </c>
      <c r="BC23" s="530">
        <f t="shared" si="20"/>
        <v>1</v>
      </c>
      <c r="BD23" s="530">
        <f t="shared" si="20"/>
        <v>1</v>
      </c>
      <c r="BE23" s="530">
        <f t="shared" si="20"/>
        <v>1</v>
      </c>
      <c r="BF23" s="1847"/>
      <c r="BG23" s="530">
        <f t="shared" si="21"/>
        <v>1</v>
      </c>
      <c r="BH23" s="530">
        <f t="shared" si="21"/>
        <v>1</v>
      </c>
      <c r="BI23" s="530">
        <f t="shared" si="21"/>
        <v>1</v>
      </c>
      <c r="BJ23" s="530">
        <f t="shared" si="21"/>
        <v>1</v>
      </c>
      <c r="BK23" s="530">
        <f t="shared" si="21"/>
        <v>1</v>
      </c>
      <c r="BL23" s="1934"/>
      <c r="BM23" s="1847"/>
      <c r="BN23" s="1805" t="s">
        <v>24959</v>
      </c>
      <c r="BO23" s="376" t="s">
        <v>24961</v>
      </c>
      <c r="BP23" s="376" t="s">
        <v>24962</v>
      </c>
      <c r="BQ23" s="376" t="s">
        <v>24963</v>
      </c>
      <c r="BR23" s="376" t="s">
        <v>24964</v>
      </c>
      <c r="BS23" s="376" t="s">
        <v>24965</v>
      </c>
      <c r="BT23" s="376" t="s">
        <v>24966</v>
      </c>
      <c r="BU23" s="376" t="s">
        <v>24967</v>
      </c>
      <c r="BV23" s="466" t="s">
        <v>24968</v>
      </c>
      <c r="BW23" s="629"/>
      <c r="BX23" s="1156" t="s">
        <v>24969</v>
      </c>
      <c r="BY23" s="376" t="s">
        <v>24970</v>
      </c>
      <c r="BZ23" s="376" t="s">
        <v>24971</v>
      </c>
      <c r="CA23" s="376" t="s">
        <v>24972</v>
      </c>
      <c r="CB23" s="377" t="s">
        <v>24973</v>
      </c>
      <c r="CC23" s="376" t="s">
        <v>24974</v>
      </c>
      <c r="CD23" s="376" t="s">
        <v>24975</v>
      </c>
      <c r="CE23" s="376" t="s">
        <v>24976</v>
      </c>
      <c r="CF23" s="376" t="s">
        <v>24977</v>
      </c>
      <c r="CG23" s="376" t="s">
        <v>24978</v>
      </c>
      <c r="CH23" s="377" t="s">
        <v>24979</v>
      </c>
      <c r="CI23" s="376" t="s">
        <v>24980</v>
      </c>
      <c r="CJ23" s="376" t="s">
        <v>24981</v>
      </c>
      <c r="CK23" s="376" t="s">
        <v>24982</v>
      </c>
      <c r="CL23" s="376" t="s">
        <v>24983</v>
      </c>
      <c r="CM23" s="376" t="s">
        <v>24984</v>
      </c>
      <c r="CN23" s="466" t="s">
        <v>24985</v>
      </c>
      <c r="CO23" s="1847"/>
    </row>
    <row r="24" spans="2:93" ht="33" customHeight="1">
      <c r="B24" s="1805" t="s">
        <v>24986</v>
      </c>
      <c r="C24" s="375" t="s">
        <v>1430</v>
      </c>
      <c r="D24" s="375">
        <v>0</v>
      </c>
      <c r="E24" s="926"/>
      <c r="F24" s="926"/>
      <c r="G24" s="926"/>
      <c r="H24" s="926"/>
      <c r="I24" s="926"/>
      <c r="J24" s="926"/>
      <c r="K24" s="926"/>
      <c r="L24" s="504">
        <f t="shared" si="13"/>
        <v>0</v>
      </c>
      <c r="M24" s="1152"/>
      <c r="N24" s="1155"/>
      <c r="O24" s="926"/>
      <c r="P24" s="926"/>
      <c r="Q24" s="926"/>
      <c r="R24" s="501">
        <f t="shared" si="14"/>
        <v>0</v>
      </c>
      <c r="S24" s="926"/>
      <c r="T24" s="926"/>
      <c r="U24" s="926"/>
      <c r="V24" s="926"/>
      <c r="W24" s="926"/>
      <c r="X24" s="501">
        <f t="shared" si="15"/>
        <v>0</v>
      </c>
      <c r="Y24" s="926"/>
      <c r="Z24" s="926"/>
      <c r="AA24" s="926"/>
      <c r="AB24" s="926"/>
      <c r="AC24" s="926"/>
      <c r="AD24" s="504">
        <f t="shared" si="16"/>
        <v>0</v>
      </c>
      <c r="AE24" s="1847"/>
      <c r="AF24" s="386" t="s">
        <v>24987</v>
      </c>
      <c r="AG24" s="1847"/>
      <c r="AH24" s="1906"/>
      <c r="AI24" s="1847"/>
      <c r="AJ24" s="1934"/>
      <c r="AK24" s="1041" t="str">
        <f t="shared" si="17"/>
        <v>Please complete all cells in row</v>
      </c>
      <c r="AL24" s="1934"/>
      <c r="AM24" s="530">
        <f t="shared" si="18"/>
        <v>1</v>
      </c>
      <c r="AN24" s="530">
        <f t="shared" si="18"/>
        <v>1</v>
      </c>
      <c r="AO24" s="530">
        <f t="shared" si="18"/>
        <v>1</v>
      </c>
      <c r="AP24" s="530">
        <f t="shared" si="18"/>
        <v>1</v>
      </c>
      <c r="AQ24" s="530">
        <f t="shared" si="18"/>
        <v>1</v>
      </c>
      <c r="AR24" s="530">
        <f t="shared" si="18"/>
        <v>1</v>
      </c>
      <c r="AS24" s="530">
        <f t="shared" si="18"/>
        <v>1</v>
      </c>
      <c r="AT24" s="1847"/>
      <c r="AU24" s="1847"/>
      <c r="AV24" s="530">
        <f t="shared" si="19"/>
        <v>1</v>
      </c>
      <c r="AW24" s="530">
        <f t="shared" si="19"/>
        <v>1</v>
      </c>
      <c r="AX24" s="530">
        <f t="shared" si="19"/>
        <v>1</v>
      </c>
      <c r="AY24" s="530">
        <f t="shared" si="19"/>
        <v>1</v>
      </c>
      <c r="AZ24" s="1847"/>
      <c r="BA24" s="530">
        <f t="shared" si="20"/>
        <v>1</v>
      </c>
      <c r="BB24" s="530">
        <f t="shared" si="20"/>
        <v>1</v>
      </c>
      <c r="BC24" s="530">
        <f t="shared" si="20"/>
        <v>1</v>
      </c>
      <c r="BD24" s="530">
        <f t="shared" si="20"/>
        <v>1</v>
      </c>
      <c r="BE24" s="530">
        <f t="shared" si="20"/>
        <v>1</v>
      </c>
      <c r="BF24" s="1847"/>
      <c r="BG24" s="530">
        <f t="shared" si="21"/>
        <v>1</v>
      </c>
      <c r="BH24" s="530">
        <f t="shared" si="21"/>
        <v>1</v>
      </c>
      <c r="BI24" s="530">
        <f t="shared" si="21"/>
        <v>1</v>
      </c>
      <c r="BJ24" s="530">
        <f t="shared" si="21"/>
        <v>1</v>
      </c>
      <c r="BK24" s="530">
        <f t="shared" si="21"/>
        <v>1</v>
      </c>
      <c r="BL24" s="1934"/>
      <c r="BM24" s="1847"/>
      <c r="BN24" s="1805" t="s">
        <v>24986</v>
      </c>
      <c r="BO24" s="376" t="s">
        <v>24988</v>
      </c>
      <c r="BP24" s="376" t="s">
        <v>24989</v>
      </c>
      <c r="BQ24" s="376" t="s">
        <v>24990</v>
      </c>
      <c r="BR24" s="376" t="s">
        <v>24991</v>
      </c>
      <c r="BS24" s="376" t="s">
        <v>24992</v>
      </c>
      <c r="BT24" s="376" t="s">
        <v>24993</v>
      </c>
      <c r="BU24" s="376" t="s">
        <v>24994</v>
      </c>
      <c r="BV24" s="466" t="s">
        <v>24995</v>
      </c>
      <c r="BW24" s="1152"/>
      <c r="BX24" s="1156" t="s">
        <v>24996</v>
      </c>
      <c r="BY24" s="376" t="s">
        <v>24997</v>
      </c>
      <c r="BZ24" s="376" t="s">
        <v>24998</v>
      </c>
      <c r="CA24" s="376" t="s">
        <v>24999</v>
      </c>
      <c r="CB24" s="377" t="s">
        <v>25000</v>
      </c>
      <c r="CC24" s="376" t="s">
        <v>25001</v>
      </c>
      <c r="CD24" s="376" t="s">
        <v>25002</v>
      </c>
      <c r="CE24" s="376" t="s">
        <v>25003</v>
      </c>
      <c r="CF24" s="376" t="s">
        <v>25004</v>
      </c>
      <c r="CG24" s="376" t="s">
        <v>25005</v>
      </c>
      <c r="CH24" s="377" t="s">
        <v>25006</v>
      </c>
      <c r="CI24" s="376" t="s">
        <v>25007</v>
      </c>
      <c r="CJ24" s="376" t="s">
        <v>25008</v>
      </c>
      <c r="CK24" s="376" t="s">
        <v>25009</v>
      </c>
      <c r="CL24" s="376" t="s">
        <v>25010</v>
      </c>
      <c r="CM24" s="376" t="s">
        <v>25011</v>
      </c>
      <c r="CN24" s="466" t="s">
        <v>25012</v>
      </c>
      <c r="CO24" s="1847"/>
    </row>
    <row r="25" spans="2:93" ht="33" customHeight="1">
      <c r="B25" s="1805" t="s">
        <v>25013</v>
      </c>
      <c r="C25" s="375" t="s">
        <v>1430</v>
      </c>
      <c r="D25" s="375">
        <v>0</v>
      </c>
      <c r="E25" s="926"/>
      <c r="F25" s="926"/>
      <c r="G25" s="926"/>
      <c r="H25" s="926"/>
      <c r="I25" s="926"/>
      <c r="J25" s="926"/>
      <c r="K25" s="926"/>
      <c r="L25" s="504">
        <f t="shared" si="13"/>
        <v>0</v>
      </c>
      <c r="M25" s="1152"/>
      <c r="N25" s="1155"/>
      <c r="O25" s="926"/>
      <c r="P25" s="926"/>
      <c r="Q25" s="926"/>
      <c r="R25" s="501">
        <f t="shared" si="14"/>
        <v>0</v>
      </c>
      <c r="S25" s="926"/>
      <c r="T25" s="926"/>
      <c r="U25" s="926"/>
      <c r="V25" s="926"/>
      <c r="W25" s="926"/>
      <c r="X25" s="501">
        <f t="shared" si="15"/>
        <v>0</v>
      </c>
      <c r="Y25" s="926"/>
      <c r="Z25" s="926"/>
      <c r="AA25" s="926"/>
      <c r="AB25" s="926"/>
      <c r="AC25" s="926"/>
      <c r="AD25" s="504">
        <f t="shared" si="16"/>
        <v>0</v>
      </c>
      <c r="AE25" s="1847"/>
      <c r="AF25" s="386" t="s">
        <v>25014</v>
      </c>
      <c r="AG25" s="1847"/>
      <c r="AH25" s="1906"/>
      <c r="AI25" s="1847"/>
      <c r="AJ25" s="1934"/>
      <c r="AK25" s="1041" t="str">
        <f t="shared" si="17"/>
        <v>Please complete all cells in row</v>
      </c>
      <c r="AL25" s="1934"/>
      <c r="AM25" s="530">
        <f t="shared" si="18"/>
        <v>1</v>
      </c>
      <c r="AN25" s="530">
        <f t="shared" si="18"/>
        <v>1</v>
      </c>
      <c r="AO25" s="530">
        <f t="shared" si="18"/>
        <v>1</v>
      </c>
      <c r="AP25" s="530">
        <f t="shared" si="18"/>
        <v>1</v>
      </c>
      <c r="AQ25" s="530">
        <f t="shared" si="18"/>
        <v>1</v>
      </c>
      <c r="AR25" s="530">
        <f t="shared" si="18"/>
        <v>1</v>
      </c>
      <c r="AS25" s="530">
        <f t="shared" si="18"/>
        <v>1</v>
      </c>
      <c r="AT25" s="1847"/>
      <c r="AU25" s="1847"/>
      <c r="AV25" s="530">
        <f t="shared" si="19"/>
        <v>1</v>
      </c>
      <c r="AW25" s="530">
        <f t="shared" si="19"/>
        <v>1</v>
      </c>
      <c r="AX25" s="530">
        <f t="shared" si="19"/>
        <v>1</v>
      </c>
      <c r="AY25" s="530">
        <f t="shared" si="19"/>
        <v>1</v>
      </c>
      <c r="AZ25" s="1847"/>
      <c r="BA25" s="530">
        <f t="shared" si="20"/>
        <v>1</v>
      </c>
      <c r="BB25" s="530">
        <f t="shared" si="20"/>
        <v>1</v>
      </c>
      <c r="BC25" s="530">
        <f t="shared" si="20"/>
        <v>1</v>
      </c>
      <c r="BD25" s="530">
        <f t="shared" si="20"/>
        <v>1</v>
      </c>
      <c r="BE25" s="530">
        <f t="shared" si="20"/>
        <v>1</v>
      </c>
      <c r="BF25" s="1847"/>
      <c r="BG25" s="530">
        <f t="shared" si="21"/>
        <v>1</v>
      </c>
      <c r="BH25" s="530">
        <f t="shared" si="21"/>
        <v>1</v>
      </c>
      <c r="BI25" s="530">
        <f t="shared" si="21"/>
        <v>1</v>
      </c>
      <c r="BJ25" s="530">
        <f t="shared" si="21"/>
        <v>1</v>
      </c>
      <c r="BK25" s="530">
        <f t="shared" si="21"/>
        <v>1</v>
      </c>
      <c r="BL25" s="1934"/>
      <c r="BM25" s="1847"/>
      <c r="BN25" s="1805" t="s">
        <v>25013</v>
      </c>
      <c r="BO25" s="376" t="s">
        <v>25015</v>
      </c>
      <c r="BP25" s="376" t="s">
        <v>25016</v>
      </c>
      <c r="BQ25" s="376" t="s">
        <v>25017</v>
      </c>
      <c r="BR25" s="376" t="s">
        <v>25018</v>
      </c>
      <c r="BS25" s="376" t="s">
        <v>25019</v>
      </c>
      <c r="BT25" s="376" t="s">
        <v>25020</v>
      </c>
      <c r="BU25" s="376" t="s">
        <v>25021</v>
      </c>
      <c r="BV25" s="466" t="s">
        <v>25022</v>
      </c>
      <c r="BW25" s="1152"/>
      <c r="BX25" s="1156" t="s">
        <v>25023</v>
      </c>
      <c r="BY25" s="376" t="s">
        <v>25024</v>
      </c>
      <c r="BZ25" s="376" t="s">
        <v>25025</v>
      </c>
      <c r="CA25" s="376" t="s">
        <v>25026</v>
      </c>
      <c r="CB25" s="377" t="s">
        <v>25027</v>
      </c>
      <c r="CC25" s="376" t="s">
        <v>25028</v>
      </c>
      <c r="CD25" s="376" t="s">
        <v>25029</v>
      </c>
      <c r="CE25" s="376" t="s">
        <v>25030</v>
      </c>
      <c r="CF25" s="376" t="s">
        <v>25031</v>
      </c>
      <c r="CG25" s="376" t="s">
        <v>25032</v>
      </c>
      <c r="CH25" s="377" t="s">
        <v>25033</v>
      </c>
      <c r="CI25" s="376" t="s">
        <v>25034</v>
      </c>
      <c r="CJ25" s="376" t="s">
        <v>25035</v>
      </c>
      <c r="CK25" s="376" t="s">
        <v>25036</v>
      </c>
      <c r="CL25" s="376" t="s">
        <v>25037</v>
      </c>
      <c r="CM25" s="376" t="s">
        <v>25038</v>
      </c>
      <c r="CN25" s="466" t="s">
        <v>25039</v>
      </c>
      <c r="CO25" s="1847"/>
    </row>
    <row r="26" spans="2:93" ht="33" customHeight="1" thickBot="1">
      <c r="B26" s="1809" t="s">
        <v>25040</v>
      </c>
      <c r="C26" s="382" t="s">
        <v>1430</v>
      </c>
      <c r="D26" s="382">
        <v>0</v>
      </c>
      <c r="E26" s="391">
        <f t="shared" ref="E26:J26" si="22">IFERROR(SUM(E20:E25),0)</f>
        <v>0</v>
      </c>
      <c r="F26" s="391">
        <f t="shared" si="22"/>
        <v>0</v>
      </c>
      <c r="G26" s="391">
        <f t="shared" si="22"/>
        <v>0</v>
      </c>
      <c r="H26" s="391">
        <f t="shared" si="22"/>
        <v>0</v>
      </c>
      <c r="I26" s="391">
        <f t="shared" si="22"/>
        <v>0</v>
      </c>
      <c r="J26" s="391">
        <f t="shared" si="22"/>
        <v>0</v>
      </c>
      <c r="K26" s="391">
        <f>IFERROR(SUM(K20:K25),0)</f>
        <v>0</v>
      </c>
      <c r="L26" s="392">
        <f>IFERROR(SUM(E26:K26),0)</f>
        <v>0</v>
      </c>
      <c r="M26" s="58"/>
      <c r="N26" s="1157">
        <f t="shared" ref="N26:P26" si="23">IFERROR(SUM(N20:N25),0)</f>
        <v>0</v>
      </c>
      <c r="O26" s="391">
        <f t="shared" si="23"/>
        <v>0</v>
      </c>
      <c r="P26" s="391">
        <f t="shared" si="23"/>
        <v>0</v>
      </c>
      <c r="Q26" s="391">
        <f>IFERROR(SUM(Q20:Q25),0)</f>
        <v>0</v>
      </c>
      <c r="R26" s="391">
        <f>IFERROR(SUM(N26:Q26),0)</f>
        <v>0</v>
      </c>
      <c r="S26" s="391">
        <f t="shared" ref="S26:W26" si="24">IFERROR(SUM(S20:S25),0)</f>
        <v>0</v>
      </c>
      <c r="T26" s="391">
        <f t="shared" si="24"/>
        <v>0</v>
      </c>
      <c r="U26" s="391">
        <f t="shared" si="24"/>
        <v>0</v>
      </c>
      <c r="V26" s="391">
        <f t="shared" si="24"/>
        <v>0</v>
      </c>
      <c r="W26" s="391">
        <f t="shared" si="24"/>
        <v>0</v>
      </c>
      <c r="X26" s="391">
        <f t="shared" si="15"/>
        <v>0</v>
      </c>
      <c r="Y26" s="391">
        <f t="shared" ref="Y26:AB26" si="25">IFERROR(SUM(Y20:Y25),0)</f>
        <v>0</v>
      </c>
      <c r="Z26" s="391">
        <f t="shared" si="25"/>
        <v>0</v>
      </c>
      <c r="AA26" s="391">
        <f t="shared" si="25"/>
        <v>0</v>
      </c>
      <c r="AB26" s="391">
        <f t="shared" si="25"/>
        <v>0</v>
      </c>
      <c r="AC26" s="391">
        <f>IFERROR(SUM(AC20:AC25),0)</f>
        <v>0</v>
      </c>
      <c r="AD26" s="392">
        <f t="shared" si="16"/>
        <v>0</v>
      </c>
      <c r="AE26" s="1847"/>
      <c r="AF26" s="387" t="s">
        <v>25041</v>
      </c>
      <c r="AG26" s="1847"/>
      <c r="AH26" s="1907"/>
      <c r="AI26" s="1847"/>
      <c r="AJ26" s="1934"/>
      <c r="AK26" s="1847"/>
      <c r="AL26" s="1934"/>
      <c r="AM26" s="1847"/>
      <c r="AN26" s="1847"/>
      <c r="AO26" s="1847"/>
      <c r="AP26" s="1847"/>
      <c r="AQ26" s="1847"/>
      <c r="AR26" s="1847"/>
      <c r="AS26" s="1847"/>
      <c r="AT26" s="1847"/>
      <c r="AU26" s="1847"/>
      <c r="AV26" s="1847"/>
      <c r="AW26" s="1847"/>
      <c r="AX26" s="1847"/>
      <c r="AY26" s="1847"/>
      <c r="AZ26" s="1847"/>
      <c r="BA26" s="1847"/>
      <c r="BB26" s="1847"/>
      <c r="BC26" s="1847"/>
      <c r="BD26" s="1847"/>
      <c r="BE26" s="1847"/>
      <c r="BF26" s="1847"/>
      <c r="BG26" s="1847"/>
      <c r="BH26" s="1847"/>
      <c r="BI26" s="1847"/>
      <c r="BJ26" s="1847"/>
      <c r="BK26" s="1847"/>
      <c r="BL26" s="1934"/>
      <c r="BM26" s="1847"/>
      <c r="BN26" s="1809" t="s">
        <v>25040</v>
      </c>
      <c r="BO26" s="383" t="s">
        <v>25042</v>
      </c>
      <c r="BP26" s="383" t="s">
        <v>25043</v>
      </c>
      <c r="BQ26" s="383" t="s">
        <v>25044</v>
      </c>
      <c r="BR26" s="383" t="s">
        <v>25045</v>
      </c>
      <c r="BS26" s="383" t="s">
        <v>25046</v>
      </c>
      <c r="BT26" s="383" t="s">
        <v>25047</v>
      </c>
      <c r="BU26" s="383" t="s">
        <v>25048</v>
      </c>
      <c r="BV26" s="384" t="s">
        <v>25049</v>
      </c>
      <c r="BW26" s="58"/>
      <c r="BX26" s="1158" t="s">
        <v>25050</v>
      </c>
      <c r="BY26" s="383" t="s">
        <v>25051</v>
      </c>
      <c r="BZ26" s="383" t="s">
        <v>25052</v>
      </c>
      <c r="CA26" s="383" t="s">
        <v>25053</v>
      </c>
      <c r="CB26" s="383" t="s">
        <v>25054</v>
      </c>
      <c r="CC26" s="383" t="s">
        <v>25055</v>
      </c>
      <c r="CD26" s="383" t="s">
        <v>25056</v>
      </c>
      <c r="CE26" s="383" t="s">
        <v>25057</v>
      </c>
      <c r="CF26" s="383" t="s">
        <v>25058</v>
      </c>
      <c r="CG26" s="383" t="s">
        <v>25059</v>
      </c>
      <c r="CH26" s="383" t="s">
        <v>25060</v>
      </c>
      <c r="CI26" s="383" t="s">
        <v>25061</v>
      </c>
      <c r="CJ26" s="383" t="s">
        <v>25062</v>
      </c>
      <c r="CK26" s="383" t="s">
        <v>25063</v>
      </c>
      <c r="CL26" s="383" t="s">
        <v>25064</v>
      </c>
      <c r="CM26" s="383" t="s">
        <v>25065</v>
      </c>
      <c r="CN26" s="384" t="s">
        <v>25066</v>
      </c>
      <c r="CO26" s="1935"/>
    </row>
    <row r="27" spans="2:93" ht="15" customHeight="1" thickBot="1">
      <c r="B27" s="1159"/>
      <c r="C27" s="1152"/>
      <c r="D27" s="1152"/>
      <c r="E27" s="1108"/>
      <c r="F27" s="1108"/>
      <c r="G27" s="1108"/>
      <c r="H27" s="1108"/>
      <c r="I27" s="1108"/>
      <c r="J27" s="1108"/>
      <c r="K27" s="1108"/>
      <c r="L27" s="1108"/>
      <c r="M27" s="1108"/>
      <c r="N27" s="1108"/>
      <c r="O27" s="1108"/>
      <c r="P27" s="1108"/>
      <c r="Q27" s="1108"/>
      <c r="R27" s="1108"/>
      <c r="S27" s="1108"/>
      <c r="T27" s="1108"/>
      <c r="U27" s="1108"/>
      <c r="V27" s="1108"/>
      <c r="W27" s="1108"/>
      <c r="X27" s="1108"/>
      <c r="Y27" s="1108"/>
      <c r="Z27" s="1108"/>
      <c r="AA27" s="1847"/>
      <c r="AB27" s="1847"/>
      <c r="AC27" s="1847"/>
      <c r="AD27" s="1847"/>
      <c r="AE27" s="1847"/>
      <c r="AF27" s="1847"/>
      <c r="AG27" s="1847"/>
      <c r="AH27" s="1847"/>
      <c r="AI27" s="1847"/>
      <c r="AJ27" s="1934"/>
      <c r="AK27" s="1847"/>
      <c r="AL27" s="1934"/>
      <c r="AM27" s="1847"/>
      <c r="AN27" s="1847"/>
      <c r="AO27" s="1847"/>
      <c r="AP27" s="1847"/>
      <c r="AQ27" s="1847"/>
      <c r="AR27" s="1847"/>
      <c r="AS27" s="1847"/>
      <c r="AT27" s="1847"/>
      <c r="AU27" s="1847"/>
      <c r="AV27" s="1847"/>
      <c r="AW27" s="1847"/>
      <c r="AX27" s="1847"/>
      <c r="AY27" s="1847"/>
      <c r="AZ27" s="1847"/>
      <c r="BA27" s="1847"/>
      <c r="BB27" s="1847"/>
      <c r="BC27" s="1847"/>
      <c r="BD27" s="1847"/>
      <c r="BE27" s="1847"/>
      <c r="BF27" s="1847"/>
      <c r="BG27" s="1847"/>
      <c r="BH27" s="1847"/>
      <c r="BI27" s="1847"/>
      <c r="BJ27" s="1847"/>
      <c r="BK27" s="1847"/>
      <c r="BL27" s="1934"/>
      <c r="BM27" s="1847"/>
      <c r="BN27" s="1159"/>
      <c r="BO27" s="1108"/>
      <c r="BP27" s="1108"/>
      <c r="BQ27" s="1108"/>
      <c r="BR27" s="1108"/>
      <c r="BS27" s="1108"/>
      <c r="BT27" s="1108"/>
      <c r="BU27" s="1108"/>
      <c r="BV27" s="1108"/>
      <c r="BW27" s="1108"/>
      <c r="BX27" s="1108"/>
      <c r="BY27" s="1108"/>
      <c r="BZ27" s="1108"/>
      <c r="CA27" s="1108"/>
      <c r="CB27" s="1108"/>
      <c r="CC27" s="1108"/>
      <c r="CD27" s="1108"/>
      <c r="CE27" s="1108"/>
      <c r="CF27" s="1108"/>
      <c r="CG27" s="1108"/>
      <c r="CH27" s="1108"/>
      <c r="CI27" s="1108"/>
      <c r="CJ27" s="1108"/>
      <c r="CK27" s="1847"/>
      <c r="CL27" s="1847"/>
      <c r="CM27" s="1847"/>
      <c r="CN27" s="1847"/>
      <c r="CO27" s="1847"/>
    </row>
    <row r="28" spans="2:93" ht="21" customHeight="1" thickBot="1">
      <c r="B28" s="378" t="s">
        <v>25067</v>
      </c>
      <c r="C28" s="558"/>
      <c r="D28" s="558"/>
      <c r="E28" s="1152"/>
      <c r="F28" s="1152"/>
      <c r="G28" s="1152"/>
      <c r="H28" s="1152"/>
      <c r="I28" s="1152"/>
      <c r="J28" s="1152"/>
      <c r="K28" s="1152"/>
      <c r="L28" s="1152"/>
      <c r="M28" s="1152"/>
      <c r="N28" s="1152"/>
      <c r="O28" s="1152"/>
      <c r="P28" s="1152"/>
      <c r="Q28" s="1152"/>
      <c r="R28" s="1152"/>
      <c r="S28" s="1152"/>
      <c r="T28" s="1152"/>
      <c r="U28" s="1152"/>
      <c r="V28" s="1152"/>
      <c r="W28" s="1152"/>
      <c r="X28" s="1152"/>
      <c r="Y28" s="1152"/>
      <c r="Z28" s="1152"/>
      <c r="AA28" s="1847"/>
      <c r="AB28" s="1847"/>
      <c r="AC28" s="1847"/>
      <c r="AD28" s="1847"/>
      <c r="AE28" s="1847"/>
      <c r="AF28" s="1847"/>
      <c r="AG28" s="1847"/>
      <c r="AH28" s="1847"/>
      <c r="AI28" s="1847"/>
      <c r="AJ28" s="1934"/>
      <c r="AK28" s="1847"/>
      <c r="AL28" s="1934"/>
      <c r="AM28" s="1847"/>
      <c r="AN28" s="1847"/>
      <c r="AO28" s="1847"/>
      <c r="AP28" s="1847"/>
      <c r="AQ28" s="1847"/>
      <c r="AR28" s="1847"/>
      <c r="AS28" s="1847"/>
      <c r="AT28" s="1847"/>
      <c r="AU28" s="1847"/>
      <c r="AV28" s="1847"/>
      <c r="AW28" s="1847"/>
      <c r="AX28" s="1847"/>
      <c r="AY28" s="1847"/>
      <c r="AZ28" s="1847"/>
      <c r="BA28" s="1847"/>
      <c r="BB28" s="1847"/>
      <c r="BC28" s="1847"/>
      <c r="BD28" s="1847"/>
      <c r="BE28" s="1847"/>
      <c r="BF28" s="1847"/>
      <c r="BG28" s="1847"/>
      <c r="BH28" s="1847"/>
      <c r="BI28" s="1847"/>
      <c r="BJ28" s="1847"/>
      <c r="BK28" s="1847"/>
      <c r="BL28" s="1934"/>
      <c r="BM28" s="1847"/>
      <c r="BN28" s="378" t="s">
        <v>25067</v>
      </c>
      <c r="BO28" s="1152"/>
      <c r="BP28" s="1152"/>
      <c r="BQ28" s="1152"/>
      <c r="BR28" s="1152"/>
      <c r="BS28" s="1152"/>
      <c r="BT28" s="1152"/>
      <c r="BU28" s="1152"/>
      <c r="BV28" s="1152"/>
      <c r="BW28" s="1152"/>
      <c r="BX28" s="1152"/>
      <c r="BY28" s="1152"/>
      <c r="BZ28" s="1152"/>
      <c r="CA28" s="1152"/>
      <c r="CB28" s="1152"/>
      <c r="CC28" s="1152"/>
      <c r="CD28" s="1152"/>
      <c r="CE28" s="1152"/>
      <c r="CF28" s="1152"/>
      <c r="CG28" s="1152"/>
      <c r="CH28" s="1152"/>
      <c r="CI28" s="1152"/>
      <c r="CJ28" s="1152"/>
      <c r="CK28" s="1847"/>
      <c r="CL28" s="1847"/>
      <c r="CM28" s="1847"/>
      <c r="CN28" s="1847"/>
      <c r="CO28" s="1847"/>
    </row>
    <row r="29" spans="2:93" ht="33" customHeight="1">
      <c r="B29" s="388" t="s">
        <v>25068</v>
      </c>
      <c r="C29" s="379" t="s">
        <v>2543</v>
      </c>
      <c r="D29" s="379">
        <v>3</v>
      </c>
      <c r="E29" s="925"/>
      <c r="F29" s="1152"/>
      <c r="G29" s="1152"/>
      <c r="H29" s="1152"/>
      <c r="I29" s="1152"/>
      <c r="J29" s="1152"/>
      <c r="K29" s="1152"/>
      <c r="L29" s="1152"/>
      <c r="M29" s="1152"/>
      <c r="N29" s="1152"/>
      <c r="O29" s="1152"/>
      <c r="P29" s="1152"/>
      <c r="Q29" s="1152"/>
      <c r="R29" s="1152"/>
      <c r="S29" s="1152"/>
      <c r="T29" s="1152"/>
      <c r="U29" s="1152"/>
      <c r="V29" s="1152"/>
      <c r="W29" s="1152"/>
      <c r="X29" s="1152"/>
      <c r="Y29" s="1152"/>
      <c r="Z29" s="1152"/>
      <c r="AA29" s="1847"/>
      <c r="AB29" s="1847"/>
      <c r="AC29" s="1847"/>
      <c r="AD29" s="1847"/>
      <c r="AE29" s="1847"/>
      <c r="AF29" s="385" t="s">
        <v>25069</v>
      </c>
      <c r="AG29" s="1847"/>
      <c r="AH29" s="1905"/>
      <c r="AI29" s="1847"/>
      <c r="AJ29" s="1934"/>
      <c r="AK29" s="1041" t="str">
        <f t="shared" ref="AK29:AK38" si="26">IF( SUM( AM29:AM29 ) = 0, 0, $AM$5 )</f>
        <v>Please complete all cells in row</v>
      </c>
      <c r="AL29" s="1934"/>
      <c r="AM29" s="530">
        <f t="shared" ref="AM29:AM37" si="27" xml:space="preserve"> IF( ISNUMBER(E29 ), 0, 1 )</f>
        <v>1</v>
      </c>
      <c r="AN29" s="1847"/>
      <c r="AO29" s="1847"/>
      <c r="AP29" s="1847"/>
      <c r="AQ29" s="1847"/>
      <c r="AR29" s="1847"/>
      <c r="AS29" s="1847"/>
      <c r="AT29" s="1847"/>
      <c r="AU29" s="1847"/>
      <c r="AV29" s="1847"/>
      <c r="AW29" s="1847"/>
      <c r="AX29" s="1847"/>
      <c r="AY29" s="1847"/>
      <c r="AZ29" s="1847"/>
      <c r="BA29" s="1847"/>
      <c r="BB29" s="1847"/>
      <c r="BC29" s="1847"/>
      <c r="BD29" s="1847"/>
      <c r="BE29" s="1847"/>
      <c r="BF29" s="1847"/>
      <c r="BG29" s="348"/>
      <c r="BH29" s="348"/>
      <c r="BI29" s="348"/>
      <c r="BJ29" s="348"/>
      <c r="BK29" s="348"/>
      <c r="BL29" s="1934"/>
      <c r="BM29" s="1847"/>
      <c r="BN29" s="394" t="s">
        <v>25068</v>
      </c>
      <c r="BO29" s="1121" t="s">
        <v>25070</v>
      </c>
      <c r="BP29" s="1152"/>
      <c r="BQ29" s="1152"/>
      <c r="BR29" s="1152"/>
      <c r="BS29" s="1152"/>
      <c r="BT29" s="1152"/>
      <c r="BU29" s="1152"/>
      <c r="BV29" s="1152"/>
      <c r="BW29" s="1152"/>
      <c r="BX29" s="1152"/>
      <c r="BY29" s="1152"/>
      <c r="BZ29" s="1152"/>
      <c r="CA29" s="1152"/>
      <c r="CB29" s="1152"/>
      <c r="CC29" s="1152"/>
      <c r="CD29" s="1152"/>
      <c r="CE29" s="1152"/>
      <c r="CF29" s="1152"/>
      <c r="CG29" s="1152"/>
      <c r="CH29" s="1152"/>
      <c r="CI29" s="1152"/>
      <c r="CJ29" s="1152"/>
      <c r="CK29" s="1847"/>
      <c r="CL29" s="1847"/>
      <c r="CM29" s="1847"/>
      <c r="CN29" s="1847"/>
      <c r="CO29" s="1847"/>
    </row>
    <row r="30" spans="2:93" ht="33" customHeight="1">
      <c r="B30" s="389" t="s">
        <v>25071</v>
      </c>
      <c r="C30" s="375" t="s">
        <v>2543</v>
      </c>
      <c r="D30" s="375">
        <v>3</v>
      </c>
      <c r="E30" s="927"/>
      <c r="F30" s="1152"/>
      <c r="G30" s="1152"/>
      <c r="H30" s="1152"/>
      <c r="I30" s="1152"/>
      <c r="J30" s="1152"/>
      <c r="K30" s="1152"/>
      <c r="L30" s="1152"/>
      <c r="M30" s="1152"/>
      <c r="N30" s="1152"/>
      <c r="O30" s="1152"/>
      <c r="P30" s="1152"/>
      <c r="Q30" s="1152"/>
      <c r="R30" s="1152"/>
      <c r="S30" s="1152"/>
      <c r="T30" s="1152"/>
      <c r="U30" s="1152"/>
      <c r="V30" s="1152"/>
      <c r="W30" s="1152"/>
      <c r="X30" s="1152"/>
      <c r="Y30" s="1152"/>
      <c r="Z30" s="1152"/>
      <c r="AA30" s="1847"/>
      <c r="AB30" s="1847"/>
      <c r="AC30" s="1847"/>
      <c r="AD30" s="1847"/>
      <c r="AE30" s="1847"/>
      <c r="AF30" s="386" t="s">
        <v>25072</v>
      </c>
      <c r="AG30" s="1847"/>
      <c r="AH30" s="1906"/>
      <c r="AI30" s="1847"/>
      <c r="AJ30" s="1934"/>
      <c r="AK30" s="1041" t="str">
        <f t="shared" si="26"/>
        <v>Please complete all cells in row</v>
      </c>
      <c r="AL30" s="1934"/>
      <c r="AM30" s="530">
        <f t="shared" si="27"/>
        <v>1</v>
      </c>
      <c r="AN30" s="1847"/>
      <c r="AO30" s="1847"/>
      <c r="AP30" s="1847"/>
      <c r="AQ30" s="1847"/>
      <c r="AR30" s="1847"/>
      <c r="AS30" s="1847"/>
      <c r="AT30" s="1847"/>
      <c r="AU30" s="1847"/>
      <c r="AV30" s="1847"/>
      <c r="AW30" s="1847"/>
      <c r="AX30" s="1847"/>
      <c r="AY30" s="1847"/>
      <c r="AZ30" s="1847"/>
      <c r="BA30" s="1847"/>
      <c r="BB30" s="1847"/>
      <c r="BC30" s="1847"/>
      <c r="BD30" s="1847"/>
      <c r="BE30" s="1847"/>
      <c r="BF30" s="1847"/>
      <c r="BG30" s="348"/>
      <c r="BH30" s="348"/>
      <c r="BI30" s="348"/>
      <c r="BJ30" s="348"/>
      <c r="BK30" s="348"/>
      <c r="BL30" s="1934"/>
      <c r="BM30" s="1847"/>
      <c r="BN30" s="1805" t="s">
        <v>25071</v>
      </c>
      <c r="BO30" s="397" t="s">
        <v>25073</v>
      </c>
      <c r="BP30" s="1152"/>
      <c r="BQ30" s="1152"/>
      <c r="BR30" s="1152"/>
      <c r="BS30" s="1152"/>
      <c r="BT30" s="1152"/>
      <c r="BU30" s="1152"/>
      <c r="BV30" s="1152"/>
      <c r="BW30" s="1152"/>
      <c r="BX30" s="1152"/>
      <c r="BY30" s="1152"/>
      <c r="BZ30" s="1152"/>
      <c r="CA30" s="1152"/>
      <c r="CB30" s="1152"/>
      <c r="CC30" s="1152"/>
      <c r="CD30" s="1152"/>
      <c r="CE30" s="1152"/>
      <c r="CF30" s="1152"/>
      <c r="CG30" s="1152"/>
      <c r="CH30" s="1152"/>
      <c r="CI30" s="1152"/>
      <c r="CJ30" s="1152"/>
      <c r="CK30" s="1847"/>
      <c r="CL30" s="1847"/>
      <c r="CM30" s="1847"/>
      <c r="CN30" s="1847"/>
      <c r="CO30" s="1847"/>
    </row>
    <row r="31" spans="2:93" ht="33" customHeight="1">
      <c r="B31" s="389" t="s">
        <v>25074</v>
      </c>
      <c r="C31" s="375" t="s">
        <v>2543</v>
      </c>
      <c r="D31" s="375">
        <v>3</v>
      </c>
      <c r="E31" s="927"/>
      <c r="F31" s="1152"/>
      <c r="G31" s="1152"/>
      <c r="H31" s="1152"/>
      <c r="I31" s="1152"/>
      <c r="J31" s="1152"/>
      <c r="K31" s="1152"/>
      <c r="L31" s="1152"/>
      <c r="M31" s="1152"/>
      <c r="N31" s="1152"/>
      <c r="O31" s="1152"/>
      <c r="P31" s="1152"/>
      <c r="Q31" s="1152"/>
      <c r="R31" s="1152"/>
      <c r="S31" s="1152"/>
      <c r="T31" s="1152"/>
      <c r="U31" s="1152"/>
      <c r="V31" s="1152"/>
      <c r="W31" s="1152"/>
      <c r="X31" s="1152"/>
      <c r="Y31" s="1152"/>
      <c r="Z31" s="1152"/>
      <c r="AA31" s="1847"/>
      <c r="AB31" s="1847"/>
      <c r="AC31" s="1847"/>
      <c r="AD31" s="1847"/>
      <c r="AE31" s="1847"/>
      <c r="AF31" s="386" t="s">
        <v>25075</v>
      </c>
      <c r="AG31" s="1847"/>
      <c r="AH31" s="1906"/>
      <c r="AI31" s="1847"/>
      <c r="AJ31" s="1934"/>
      <c r="AK31" s="1041" t="str">
        <f t="shared" si="26"/>
        <v>Please complete all cells in row</v>
      </c>
      <c r="AL31" s="1934"/>
      <c r="AM31" s="530">
        <f t="shared" si="27"/>
        <v>1</v>
      </c>
      <c r="AN31" s="1847"/>
      <c r="AO31" s="1847"/>
      <c r="AP31" s="1847"/>
      <c r="AQ31" s="1847"/>
      <c r="AR31" s="1847"/>
      <c r="AS31" s="1847"/>
      <c r="AT31" s="1847"/>
      <c r="AU31" s="1847"/>
      <c r="AV31" s="1847"/>
      <c r="AW31" s="1847"/>
      <c r="AX31" s="1847"/>
      <c r="AY31" s="1847"/>
      <c r="AZ31" s="1847"/>
      <c r="BA31" s="1847"/>
      <c r="BB31" s="1847"/>
      <c r="BC31" s="1847"/>
      <c r="BD31" s="1847"/>
      <c r="BE31" s="1847"/>
      <c r="BF31" s="1847"/>
      <c r="BG31" s="348"/>
      <c r="BH31" s="348"/>
      <c r="BI31" s="348"/>
      <c r="BJ31" s="348"/>
      <c r="BK31" s="348"/>
      <c r="BL31" s="1934"/>
      <c r="BM31" s="1847"/>
      <c r="BN31" s="1805" t="s">
        <v>25074</v>
      </c>
      <c r="BO31" s="1503" t="s">
        <v>25076</v>
      </c>
      <c r="BP31" s="1152"/>
      <c r="BQ31" s="1152"/>
      <c r="BR31" s="1152"/>
      <c r="BS31" s="1152"/>
      <c r="BT31" s="1152"/>
      <c r="BU31" s="1152"/>
      <c r="BV31" s="1152"/>
      <c r="BW31" s="1152"/>
      <c r="BX31" s="1152"/>
      <c r="BY31" s="1152"/>
      <c r="BZ31" s="1152"/>
      <c r="CA31" s="1152"/>
      <c r="CB31" s="1152"/>
      <c r="CC31" s="1152"/>
      <c r="CD31" s="1152"/>
      <c r="CE31" s="1152"/>
      <c r="CF31" s="1152"/>
      <c r="CG31" s="1152"/>
      <c r="CH31" s="1152"/>
      <c r="CI31" s="1152"/>
      <c r="CJ31" s="1152"/>
      <c r="CK31" s="1847"/>
      <c r="CL31" s="1847"/>
      <c r="CM31" s="1847"/>
      <c r="CN31" s="1847"/>
      <c r="CO31" s="1847"/>
    </row>
    <row r="32" spans="2:93" ht="33" customHeight="1">
      <c r="B32" s="389" t="s">
        <v>25077</v>
      </c>
      <c r="C32" s="375" t="s">
        <v>2543</v>
      </c>
      <c r="D32" s="375">
        <v>3</v>
      </c>
      <c r="E32" s="927"/>
      <c r="F32" s="1152"/>
      <c r="G32" s="1152"/>
      <c r="H32" s="1152"/>
      <c r="I32" s="1152"/>
      <c r="J32" s="1152"/>
      <c r="K32" s="1152"/>
      <c r="L32" s="1152"/>
      <c r="M32" s="1152"/>
      <c r="N32" s="1152"/>
      <c r="O32" s="1152"/>
      <c r="P32" s="1152"/>
      <c r="Q32" s="1152"/>
      <c r="R32" s="1152"/>
      <c r="S32" s="1152"/>
      <c r="T32" s="1152"/>
      <c r="U32" s="1152"/>
      <c r="V32" s="1152"/>
      <c r="W32" s="1152"/>
      <c r="X32" s="1152"/>
      <c r="Y32" s="1152"/>
      <c r="Z32" s="1152"/>
      <c r="AA32" s="1847"/>
      <c r="AB32" s="1847"/>
      <c r="AC32" s="1847"/>
      <c r="AD32" s="1847"/>
      <c r="AE32" s="1847"/>
      <c r="AF32" s="386" t="s">
        <v>25078</v>
      </c>
      <c r="AG32" s="1847"/>
      <c r="AH32" s="1906"/>
      <c r="AI32" s="1847"/>
      <c r="AJ32" s="1934"/>
      <c r="AK32" s="1041" t="str">
        <f t="shared" si="26"/>
        <v>Please complete all cells in row</v>
      </c>
      <c r="AL32" s="1934"/>
      <c r="AM32" s="530">
        <f t="shared" si="27"/>
        <v>1</v>
      </c>
      <c r="AN32" s="1847"/>
      <c r="AO32" s="1847"/>
      <c r="AP32" s="1847"/>
      <c r="AQ32" s="1847"/>
      <c r="AR32" s="1847"/>
      <c r="AS32" s="1847"/>
      <c r="AT32" s="1847"/>
      <c r="AU32" s="1847"/>
      <c r="AV32" s="1847"/>
      <c r="AW32" s="1847"/>
      <c r="AX32" s="1847"/>
      <c r="AY32" s="1847"/>
      <c r="AZ32" s="1847"/>
      <c r="BA32" s="1847"/>
      <c r="BB32" s="1847"/>
      <c r="BC32" s="1847"/>
      <c r="BD32" s="1847"/>
      <c r="BE32" s="1847"/>
      <c r="BF32" s="1847"/>
      <c r="BG32" s="348"/>
      <c r="BH32" s="348"/>
      <c r="BI32" s="348"/>
      <c r="BJ32" s="348"/>
      <c r="BK32" s="348"/>
      <c r="BL32" s="1934"/>
      <c r="BM32" s="1847"/>
      <c r="BN32" s="1805" t="s">
        <v>25077</v>
      </c>
      <c r="BO32" s="1503" t="s">
        <v>25079</v>
      </c>
      <c r="BP32" s="1152"/>
      <c r="BQ32" s="1152"/>
      <c r="BR32" s="1152"/>
      <c r="BS32" s="1152"/>
      <c r="BT32" s="1152"/>
      <c r="BU32" s="1152"/>
      <c r="BV32" s="1152"/>
      <c r="BW32" s="1152"/>
      <c r="BX32" s="1152"/>
      <c r="BY32" s="1152"/>
      <c r="BZ32" s="1152"/>
      <c r="CA32" s="1152"/>
      <c r="CB32" s="1152"/>
      <c r="CC32" s="1152"/>
      <c r="CD32" s="1152"/>
      <c r="CE32" s="1152"/>
      <c r="CF32" s="1152"/>
      <c r="CG32" s="1152"/>
      <c r="CH32" s="1152"/>
      <c r="CI32" s="1152"/>
      <c r="CJ32" s="1152"/>
      <c r="CK32" s="1847"/>
      <c r="CL32" s="1847"/>
      <c r="CM32" s="1847"/>
      <c r="CN32" s="1847"/>
      <c r="CO32" s="1847"/>
    </row>
    <row r="33" spans="2:93" ht="33" customHeight="1">
      <c r="B33" s="389" t="s">
        <v>25080</v>
      </c>
      <c r="C33" s="375" t="s">
        <v>2543</v>
      </c>
      <c r="D33" s="375">
        <v>3</v>
      </c>
      <c r="E33" s="927"/>
      <c r="F33" s="1152"/>
      <c r="G33" s="1152"/>
      <c r="H33" s="1152"/>
      <c r="I33" s="1152"/>
      <c r="J33" s="1152"/>
      <c r="K33" s="1152"/>
      <c r="L33" s="1152"/>
      <c r="M33" s="1152"/>
      <c r="N33" s="1152"/>
      <c r="O33" s="1152"/>
      <c r="P33" s="1152"/>
      <c r="Q33" s="1152"/>
      <c r="R33" s="1152"/>
      <c r="S33" s="1152"/>
      <c r="T33" s="1152"/>
      <c r="U33" s="1152"/>
      <c r="V33" s="1152"/>
      <c r="W33" s="1152"/>
      <c r="X33" s="1152"/>
      <c r="Y33" s="1152"/>
      <c r="Z33" s="1152"/>
      <c r="AA33" s="1847"/>
      <c r="AB33" s="1847"/>
      <c r="AC33" s="1847"/>
      <c r="AD33" s="1847"/>
      <c r="AE33" s="1847"/>
      <c r="AF33" s="386" t="s">
        <v>25081</v>
      </c>
      <c r="AG33" s="1847"/>
      <c r="AH33" s="1906"/>
      <c r="AI33" s="1847"/>
      <c r="AJ33" s="1934"/>
      <c r="AK33" s="1041" t="str">
        <f t="shared" si="26"/>
        <v>Please complete all cells in row</v>
      </c>
      <c r="AL33" s="1934"/>
      <c r="AM33" s="530">
        <f t="shared" si="27"/>
        <v>1</v>
      </c>
      <c r="AN33" s="1847"/>
      <c r="AO33" s="1847"/>
      <c r="AP33" s="1847"/>
      <c r="AQ33" s="1847"/>
      <c r="AR33" s="1847"/>
      <c r="AS33" s="1847"/>
      <c r="AT33" s="1847"/>
      <c r="AU33" s="1847"/>
      <c r="AV33" s="1847"/>
      <c r="AW33" s="1847"/>
      <c r="AX33" s="1847"/>
      <c r="AY33" s="1847"/>
      <c r="AZ33" s="1847"/>
      <c r="BA33" s="1847"/>
      <c r="BB33" s="1847"/>
      <c r="BC33" s="1847"/>
      <c r="BD33" s="1847"/>
      <c r="BE33" s="1847"/>
      <c r="BF33" s="1847"/>
      <c r="BG33" s="348"/>
      <c r="BH33" s="348"/>
      <c r="BI33" s="348"/>
      <c r="BJ33" s="348"/>
      <c r="BK33" s="348"/>
      <c r="BL33" s="1934"/>
      <c r="BM33" s="1847"/>
      <c r="BN33" s="1805" t="s">
        <v>25080</v>
      </c>
      <c r="BO33" s="1503" t="s">
        <v>25082</v>
      </c>
      <c r="BP33" s="1152"/>
      <c r="BQ33" s="1152"/>
      <c r="BR33" s="1152"/>
      <c r="BS33" s="1152"/>
      <c r="BT33" s="1152"/>
      <c r="BU33" s="1152"/>
      <c r="BV33" s="1152"/>
      <c r="BW33" s="1152"/>
      <c r="BX33" s="1152"/>
      <c r="BY33" s="1152"/>
      <c r="BZ33" s="1152"/>
      <c r="CA33" s="1152"/>
      <c r="CB33" s="1152"/>
      <c r="CC33" s="1152"/>
      <c r="CD33" s="1152"/>
      <c r="CE33" s="1152"/>
      <c r="CF33" s="1152"/>
      <c r="CG33" s="1152"/>
      <c r="CH33" s="1152"/>
      <c r="CI33" s="1152"/>
      <c r="CJ33" s="1152"/>
      <c r="CK33" s="1847"/>
      <c r="CL33" s="1847"/>
      <c r="CM33" s="1847"/>
      <c r="CN33" s="1847"/>
      <c r="CO33" s="1847"/>
    </row>
    <row r="34" spans="2:93" ht="33" customHeight="1">
      <c r="B34" s="389" t="s">
        <v>25083</v>
      </c>
      <c r="C34" s="375" t="s">
        <v>2543</v>
      </c>
      <c r="D34" s="375">
        <v>3</v>
      </c>
      <c r="E34" s="927"/>
      <c r="F34" s="1152"/>
      <c r="G34" s="1152"/>
      <c r="H34" s="1152"/>
      <c r="I34" s="1152"/>
      <c r="J34" s="1152"/>
      <c r="K34" s="1152"/>
      <c r="L34" s="1152"/>
      <c r="M34" s="1152"/>
      <c r="N34" s="1152"/>
      <c r="O34" s="1152"/>
      <c r="P34" s="1152"/>
      <c r="Q34" s="1152"/>
      <c r="R34" s="1152"/>
      <c r="S34" s="1152"/>
      <c r="T34" s="1152"/>
      <c r="U34" s="1152"/>
      <c r="V34" s="1152"/>
      <c r="W34" s="1152"/>
      <c r="X34" s="1152"/>
      <c r="Y34" s="1152"/>
      <c r="Z34" s="1152"/>
      <c r="AA34" s="1847"/>
      <c r="AB34" s="1847"/>
      <c r="AC34" s="1847"/>
      <c r="AD34" s="1847"/>
      <c r="AE34" s="1847"/>
      <c r="AF34" s="386" t="s">
        <v>25084</v>
      </c>
      <c r="AG34" s="1847"/>
      <c r="AH34" s="1906"/>
      <c r="AI34" s="1847"/>
      <c r="AJ34" s="1934"/>
      <c r="AK34" s="1041" t="str">
        <f t="shared" si="26"/>
        <v>Please complete all cells in row</v>
      </c>
      <c r="AL34" s="1934"/>
      <c r="AM34" s="530">
        <f t="shared" si="27"/>
        <v>1</v>
      </c>
      <c r="AN34" s="1847"/>
      <c r="AO34" s="1847"/>
      <c r="AP34" s="1847"/>
      <c r="AQ34" s="1847"/>
      <c r="AR34" s="1847"/>
      <c r="AS34" s="1847"/>
      <c r="AT34" s="1847"/>
      <c r="AU34" s="1847"/>
      <c r="AV34" s="1847"/>
      <c r="AW34" s="1847"/>
      <c r="AX34" s="1847"/>
      <c r="AY34" s="1847"/>
      <c r="AZ34" s="1847"/>
      <c r="BA34" s="1847"/>
      <c r="BB34" s="1847"/>
      <c r="BC34" s="1847"/>
      <c r="BD34" s="1847"/>
      <c r="BE34" s="1847"/>
      <c r="BF34" s="1847"/>
      <c r="BG34" s="348"/>
      <c r="BH34" s="348"/>
      <c r="BI34" s="348"/>
      <c r="BJ34" s="348"/>
      <c r="BK34" s="348"/>
      <c r="BL34" s="1934"/>
      <c r="BM34" s="1847"/>
      <c r="BN34" s="1805" t="s">
        <v>25083</v>
      </c>
      <c r="BO34" s="1503" t="s">
        <v>25085</v>
      </c>
      <c r="BP34" s="1152"/>
      <c r="BQ34" s="1152"/>
      <c r="BR34" s="1152"/>
      <c r="BS34" s="1152"/>
      <c r="BT34" s="1152"/>
      <c r="BU34" s="1152"/>
      <c r="BV34" s="1152"/>
      <c r="BW34" s="1152"/>
      <c r="BX34" s="1152"/>
      <c r="BY34" s="1152"/>
      <c r="BZ34" s="1152"/>
      <c r="CA34" s="1152"/>
      <c r="CB34" s="1152"/>
      <c r="CC34" s="1152"/>
      <c r="CD34" s="1152"/>
      <c r="CE34" s="1152"/>
      <c r="CF34" s="1152"/>
      <c r="CG34" s="1152"/>
      <c r="CH34" s="1152"/>
      <c r="CI34" s="1152"/>
      <c r="CJ34" s="1152"/>
      <c r="CK34" s="1847"/>
      <c r="CL34" s="1847"/>
      <c r="CM34" s="1847"/>
      <c r="CN34" s="1847"/>
      <c r="CO34" s="1847"/>
    </row>
    <row r="35" spans="2:93" ht="33" customHeight="1">
      <c r="B35" s="1805" t="s">
        <v>25086</v>
      </c>
      <c r="C35" s="375" t="s">
        <v>2543</v>
      </c>
      <c r="D35" s="375">
        <v>3</v>
      </c>
      <c r="E35" s="927"/>
      <c r="F35" s="1152"/>
      <c r="G35" s="1152"/>
      <c r="H35" s="1152"/>
      <c r="I35" s="1152"/>
      <c r="J35" s="1152"/>
      <c r="K35" s="1152"/>
      <c r="L35" s="1152"/>
      <c r="M35" s="1152"/>
      <c r="N35" s="1152"/>
      <c r="O35" s="1152"/>
      <c r="P35" s="1152"/>
      <c r="Q35" s="1152"/>
      <c r="R35" s="1152"/>
      <c r="S35" s="1152"/>
      <c r="T35" s="1152"/>
      <c r="U35" s="1152"/>
      <c r="V35" s="1152"/>
      <c r="W35" s="1152"/>
      <c r="X35" s="1152"/>
      <c r="Y35" s="1152"/>
      <c r="Z35" s="1152"/>
      <c r="AA35" s="1847"/>
      <c r="AB35" s="1847"/>
      <c r="AC35" s="1847"/>
      <c r="AD35" s="1847"/>
      <c r="AE35" s="1847"/>
      <c r="AF35" s="386" t="s">
        <v>25087</v>
      </c>
      <c r="AG35" s="1847"/>
      <c r="AH35" s="1906"/>
      <c r="AI35" s="1847"/>
      <c r="AJ35" s="1934"/>
      <c r="AK35" s="1041" t="str">
        <f t="shared" si="26"/>
        <v>Please complete all cells in row</v>
      </c>
      <c r="AL35" s="1934"/>
      <c r="AM35" s="530">
        <f t="shared" si="27"/>
        <v>1</v>
      </c>
      <c r="AN35" s="1847"/>
      <c r="AO35" s="1847"/>
      <c r="AP35" s="1847"/>
      <c r="AQ35" s="1847"/>
      <c r="AR35" s="1847"/>
      <c r="AS35" s="1847"/>
      <c r="AT35" s="1847"/>
      <c r="AU35" s="1847"/>
      <c r="AV35" s="1847"/>
      <c r="AW35" s="1847"/>
      <c r="AX35" s="1847"/>
      <c r="AY35" s="1847"/>
      <c r="AZ35" s="1847"/>
      <c r="BA35" s="1847"/>
      <c r="BB35" s="1847"/>
      <c r="BC35" s="1847"/>
      <c r="BD35" s="1847"/>
      <c r="BE35" s="1847"/>
      <c r="BF35" s="1847"/>
      <c r="BG35" s="348"/>
      <c r="BH35" s="348"/>
      <c r="BI35" s="348"/>
      <c r="BJ35" s="348"/>
      <c r="BK35" s="348"/>
      <c r="BL35" s="1934"/>
      <c r="BM35" s="1847"/>
      <c r="BN35" s="1805" t="s">
        <v>25086</v>
      </c>
      <c r="BO35" s="397" t="s">
        <v>25088</v>
      </c>
      <c r="BP35" s="1152"/>
      <c r="BQ35" s="1152"/>
      <c r="BR35" s="1152"/>
      <c r="BS35" s="1152"/>
      <c r="BT35" s="1152"/>
      <c r="BU35" s="1152"/>
      <c r="BV35" s="1152"/>
      <c r="BW35" s="1152"/>
      <c r="BX35" s="1152"/>
      <c r="BY35" s="1152"/>
      <c r="BZ35" s="1152"/>
      <c r="CA35" s="1152"/>
      <c r="CB35" s="1152"/>
      <c r="CC35" s="1152"/>
      <c r="CD35" s="1152"/>
      <c r="CE35" s="1152"/>
      <c r="CF35" s="1152"/>
      <c r="CG35" s="1152"/>
      <c r="CH35" s="1152"/>
      <c r="CI35" s="1152"/>
      <c r="CJ35" s="1152"/>
      <c r="CK35" s="1847"/>
      <c r="CL35" s="1847"/>
      <c r="CM35" s="1847"/>
      <c r="CN35" s="1847"/>
      <c r="CO35" s="1847"/>
    </row>
    <row r="36" spans="2:93" ht="33" customHeight="1">
      <c r="B36" s="1805" t="s">
        <v>25089</v>
      </c>
      <c r="C36" s="375" t="s">
        <v>25090</v>
      </c>
      <c r="D36" s="375">
        <v>3</v>
      </c>
      <c r="E36" s="927"/>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847"/>
      <c r="AB36" s="1847"/>
      <c r="AC36" s="1847"/>
      <c r="AD36" s="1847"/>
      <c r="AE36" s="1847"/>
      <c r="AF36" s="386" t="s">
        <v>25091</v>
      </c>
      <c r="AG36" s="1847"/>
      <c r="AH36" s="1906"/>
      <c r="AI36" s="1847"/>
      <c r="AJ36" s="1934"/>
      <c r="AK36" s="1041" t="str">
        <f t="shared" si="26"/>
        <v>Please complete all cells in row</v>
      </c>
      <c r="AL36" s="1934"/>
      <c r="AM36" s="530">
        <f t="shared" si="27"/>
        <v>1</v>
      </c>
      <c r="AN36" s="1847"/>
      <c r="AO36" s="1847"/>
      <c r="AP36" s="1847"/>
      <c r="AQ36" s="1847"/>
      <c r="AR36" s="1847"/>
      <c r="AS36" s="1847"/>
      <c r="AT36" s="1847"/>
      <c r="AU36" s="1847"/>
      <c r="AV36" s="1847"/>
      <c r="AW36" s="1847"/>
      <c r="AX36" s="1847"/>
      <c r="AY36" s="1847"/>
      <c r="AZ36" s="1847"/>
      <c r="BA36" s="1847"/>
      <c r="BB36" s="1847"/>
      <c r="BC36" s="1847"/>
      <c r="BD36" s="1847"/>
      <c r="BE36" s="1847"/>
      <c r="BF36" s="1847"/>
      <c r="BG36" s="348"/>
      <c r="BH36" s="348"/>
      <c r="BI36" s="348"/>
      <c r="BJ36" s="348"/>
      <c r="BK36" s="348"/>
      <c r="BL36" s="1934"/>
      <c r="BM36" s="1847"/>
      <c r="BN36" s="1805" t="s">
        <v>25089</v>
      </c>
      <c r="BO36" s="397" t="s">
        <v>25092</v>
      </c>
      <c r="BP36" s="1152"/>
      <c r="BQ36" s="1152"/>
      <c r="BR36" s="1152"/>
      <c r="BS36" s="1152"/>
      <c r="BT36" s="1152"/>
      <c r="BU36" s="1152"/>
      <c r="BV36" s="1152"/>
      <c r="BW36" s="1152"/>
      <c r="BX36" s="1152"/>
      <c r="BY36" s="1152"/>
      <c r="BZ36" s="1152"/>
      <c r="CA36" s="1152"/>
      <c r="CB36" s="1152"/>
      <c r="CC36" s="1152"/>
      <c r="CD36" s="1152"/>
      <c r="CE36" s="1152"/>
      <c r="CF36" s="1152"/>
      <c r="CG36" s="1152"/>
      <c r="CH36" s="1152"/>
      <c r="CI36" s="1152"/>
      <c r="CJ36" s="1152"/>
      <c r="CK36" s="1847"/>
      <c r="CL36" s="1847"/>
      <c r="CM36" s="1847"/>
      <c r="CN36" s="1847"/>
      <c r="CO36" s="1847"/>
    </row>
    <row r="37" spans="2:93" ht="33" customHeight="1">
      <c r="B37" s="1805" t="s">
        <v>25093</v>
      </c>
      <c r="C37" s="375" t="s">
        <v>25094</v>
      </c>
      <c r="D37" s="375">
        <v>3</v>
      </c>
      <c r="E37" s="927"/>
      <c r="F37" s="1152"/>
      <c r="G37" s="1152"/>
      <c r="H37" s="1152"/>
      <c r="I37" s="1152"/>
      <c r="J37" s="1152"/>
      <c r="K37" s="1152"/>
      <c r="L37" s="1152"/>
      <c r="M37" s="1152"/>
      <c r="N37" s="1152"/>
      <c r="O37" s="1152"/>
      <c r="P37" s="1152"/>
      <c r="Q37" s="1152"/>
      <c r="R37" s="1152"/>
      <c r="S37" s="1152"/>
      <c r="T37" s="1152"/>
      <c r="U37" s="1152"/>
      <c r="V37" s="1152"/>
      <c r="W37" s="1152"/>
      <c r="X37" s="1152"/>
      <c r="Y37" s="1152"/>
      <c r="Z37" s="1152"/>
      <c r="AA37" s="1847"/>
      <c r="AB37" s="1847"/>
      <c r="AC37" s="1847"/>
      <c r="AD37" s="1847"/>
      <c r="AE37" s="1847"/>
      <c r="AF37" s="386" t="s">
        <v>25095</v>
      </c>
      <c r="AG37" s="1847"/>
      <c r="AH37" s="1906"/>
      <c r="AI37" s="1847"/>
      <c r="AJ37" s="1934"/>
      <c r="AK37" s="1041" t="str">
        <f t="shared" si="26"/>
        <v>Please complete all cells in row</v>
      </c>
      <c r="AL37" s="1934"/>
      <c r="AM37" s="530">
        <f t="shared" si="27"/>
        <v>1</v>
      </c>
      <c r="AN37" s="1847"/>
      <c r="AO37" s="1847"/>
      <c r="AP37" s="1847"/>
      <c r="AQ37" s="1847"/>
      <c r="AR37" s="1847"/>
      <c r="AS37" s="1847"/>
      <c r="AT37" s="1847"/>
      <c r="AU37" s="1847"/>
      <c r="AV37" s="1847"/>
      <c r="AW37" s="1847"/>
      <c r="AX37" s="1847"/>
      <c r="AY37" s="1847"/>
      <c r="AZ37" s="1847"/>
      <c r="BA37" s="1847"/>
      <c r="BB37" s="1847"/>
      <c r="BC37" s="1847"/>
      <c r="BD37" s="1847"/>
      <c r="BE37" s="1847"/>
      <c r="BF37" s="1847"/>
      <c r="BG37" s="348"/>
      <c r="BH37" s="348"/>
      <c r="BI37" s="348"/>
      <c r="BJ37" s="348"/>
      <c r="BK37" s="348"/>
      <c r="BL37" s="1934"/>
      <c r="BM37" s="1847"/>
      <c r="BN37" s="1805" t="s">
        <v>25093</v>
      </c>
      <c r="BO37" s="397" t="s">
        <v>25096</v>
      </c>
      <c r="BP37" s="1152"/>
      <c r="BQ37" s="1152"/>
      <c r="BR37" s="1152"/>
      <c r="BS37" s="1152"/>
      <c r="BT37" s="1152"/>
      <c r="BU37" s="1152"/>
      <c r="BV37" s="1152"/>
      <c r="BW37" s="1152"/>
      <c r="BX37" s="1152"/>
      <c r="BY37" s="1152"/>
      <c r="BZ37" s="1152"/>
      <c r="CA37" s="1152"/>
      <c r="CB37" s="1152"/>
      <c r="CC37" s="1152"/>
      <c r="CD37" s="1152"/>
      <c r="CE37" s="1152"/>
      <c r="CF37" s="1152"/>
      <c r="CG37" s="1152"/>
      <c r="CH37" s="1152"/>
      <c r="CI37" s="1152"/>
      <c r="CJ37" s="1152"/>
      <c r="CK37" s="1847"/>
      <c r="CL37" s="1847"/>
      <c r="CM37" s="1847"/>
      <c r="CN37" s="1847"/>
      <c r="CO37" s="1847"/>
    </row>
    <row r="38" spans="2:93" ht="33" customHeight="1" thickBot="1">
      <c r="B38" s="1809" t="s">
        <v>25097</v>
      </c>
      <c r="C38" s="382" t="s">
        <v>25094</v>
      </c>
      <c r="D38" s="382">
        <v>3</v>
      </c>
      <c r="E38" s="1134"/>
      <c r="F38" s="1152"/>
      <c r="G38" s="1152"/>
      <c r="H38" s="1152"/>
      <c r="I38" s="1152"/>
      <c r="J38" s="1152"/>
      <c r="K38" s="1152"/>
      <c r="L38" s="1152"/>
      <c r="M38" s="1152"/>
      <c r="N38" s="1152"/>
      <c r="O38" s="1152"/>
      <c r="P38" s="1152"/>
      <c r="Q38" s="1152"/>
      <c r="R38" s="1152"/>
      <c r="S38" s="1152"/>
      <c r="T38" s="1152"/>
      <c r="U38" s="1152"/>
      <c r="V38" s="1152"/>
      <c r="W38" s="1152"/>
      <c r="X38" s="1152"/>
      <c r="Y38" s="1152"/>
      <c r="Z38" s="1152"/>
      <c r="AA38" s="1847"/>
      <c r="AB38" s="1847"/>
      <c r="AC38" s="1847"/>
      <c r="AD38" s="1847"/>
      <c r="AE38" s="1847"/>
      <c r="AF38" s="387" t="s">
        <v>25098</v>
      </c>
      <c r="AG38" s="1847"/>
      <c r="AH38" s="1907"/>
      <c r="AI38" s="1847"/>
      <c r="AJ38" s="1934"/>
      <c r="AK38" s="1041" t="str">
        <f t="shared" si="26"/>
        <v>Please complete all cells in row</v>
      </c>
      <c r="AL38" s="1934"/>
      <c r="AM38" s="530">
        <f xml:space="preserve"> IF( ISNUMBER(E38 ), 0, 1 )</f>
        <v>1</v>
      </c>
      <c r="AN38" s="1847"/>
      <c r="AO38" s="1847"/>
      <c r="AP38" s="1847"/>
      <c r="AQ38" s="1847"/>
      <c r="AR38" s="1847"/>
      <c r="AS38" s="1847"/>
      <c r="AT38" s="1847"/>
      <c r="AU38" s="1847"/>
      <c r="AV38" s="1847"/>
      <c r="AW38" s="1847"/>
      <c r="AX38" s="1847"/>
      <c r="AY38" s="1847"/>
      <c r="AZ38" s="1847"/>
      <c r="BA38" s="1847"/>
      <c r="BB38" s="1847"/>
      <c r="BC38" s="1847"/>
      <c r="BD38" s="1847"/>
      <c r="BE38" s="1847"/>
      <c r="BF38" s="1847"/>
      <c r="BG38" s="348"/>
      <c r="BH38" s="348"/>
      <c r="BI38" s="348"/>
      <c r="BJ38" s="348"/>
      <c r="BK38" s="348"/>
      <c r="BL38" s="1934"/>
      <c r="BM38" s="1847"/>
      <c r="BN38" s="1809" t="s">
        <v>25097</v>
      </c>
      <c r="BO38" s="506" t="s">
        <v>25099</v>
      </c>
      <c r="BP38" s="1152"/>
      <c r="BQ38" s="1152"/>
      <c r="BR38" s="1152"/>
      <c r="BS38" s="1152"/>
      <c r="BT38" s="1152"/>
      <c r="BU38" s="1152"/>
      <c r="BV38" s="1152"/>
      <c r="BW38" s="1152"/>
      <c r="BX38" s="1152"/>
      <c r="BY38" s="1152"/>
      <c r="BZ38" s="1152"/>
      <c r="CA38" s="1152"/>
      <c r="CB38" s="1152"/>
      <c r="CC38" s="1152"/>
      <c r="CD38" s="1152"/>
      <c r="CE38" s="1152"/>
      <c r="CF38" s="1152"/>
      <c r="CG38" s="1152"/>
      <c r="CH38" s="1152"/>
      <c r="CI38" s="1152"/>
      <c r="CJ38" s="1152"/>
      <c r="CK38" s="1847"/>
      <c r="CL38" s="1847"/>
      <c r="CM38" s="1847"/>
      <c r="CN38" s="1847"/>
      <c r="CO38" s="1847"/>
    </row>
    <row r="39" spans="2:93" ht="9" customHeight="1">
      <c r="B39" s="1160"/>
      <c r="C39" s="1089"/>
      <c r="D39" s="1089"/>
      <c r="E39" s="1089"/>
      <c r="F39" s="1089"/>
      <c r="G39" s="1089"/>
      <c r="H39" s="1089"/>
      <c r="I39" s="1089"/>
      <c r="J39" s="1089"/>
      <c r="K39" s="1089"/>
      <c r="L39" s="1089"/>
      <c r="M39" s="1089"/>
      <c r="N39" s="1089"/>
      <c r="O39" s="1089"/>
      <c r="P39" s="1089"/>
      <c r="Q39" s="1089"/>
      <c r="R39" s="1089"/>
      <c r="S39" s="1089"/>
      <c r="T39" s="1089"/>
      <c r="U39" s="1089"/>
      <c r="V39" s="1089"/>
      <c r="W39" s="1089"/>
      <c r="X39" s="1089"/>
      <c r="Y39" s="1089"/>
      <c r="Z39" s="1089"/>
      <c r="AA39" s="1847"/>
      <c r="AB39" s="1847"/>
      <c r="AC39" s="1847"/>
      <c r="AD39" s="1847"/>
      <c r="AE39" s="1847"/>
      <c r="AF39" s="1847"/>
      <c r="AG39" s="1847"/>
      <c r="AH39" s="1847"/>
      <c r="AI39" s="1847"/>
      <c r="AJ39" s="1847"/>
      <c r="AK39" s="1847"/>
      <c r="AL39" s="1847"/>
      <c r="AM39" s="1847"/>
      <c r="AN39" s="1847"/>
      <c r="AO39" s="1847"/>
      <c r="AP39" s="1847"/>
      <c r="AQ39" s="1847"/>
      <c r="AR39" s="1847"/>
      <c r="AS39" s="1847"/>
      <c r="AT39" s="1847"/>
      <c r="AU39" s="1847"/>
      <c r="AV39" s="1847"/>
      <c r="AW39" s="1847"/>
      <c r="AX39" s="1847"/>
      <c r="AY39" s="1847"/>
      <c r="AZ39" s="1847"/>
      <c r="BA39" s="1847"/>
      <c r="BB39" s="1847"/>
      <c r="BC39" s="1847"/>
      <c r="BD39" s="1847"/>
      <c r="BE39" s="1847"/>
      <c r="BF39" s="1847"/>
      <c r="BG39" s="1847"/>
      <c r="BH39" s="1847"/>
      <c r="BI39" s="1847"/>
      <c r="BJ39" s="1847"/>
      <c r="BK39" s="1847"/>
      <c r="BL39" s="1847"/>
      <c r="BM39" s="1847"/>
      <c r="BN39" s="1847"/>
      <c r="BO39" s="1847"/>
      <c r="BP39" s="1847"/>
      <c r="BQ39" s="1847"/>
      <c r="BR39" s="1847"/>
      <c r="BS39" s="1847"/>
      <c r="BT39" s="1847"/>
      <c r="BU39" s="1847"/>
      <c r="BV39" s="1847"/>
      <c r="BW39" s="1847"/>
      <c r="BX39" s="1847"/>
      <c r="BY39" s="1847"/>
      <c r="BZ39" s="1847"/>
      <c r="CA39" s="1847"/>
      <c r="CB39" s="1847"/>
      <c r="CC39" s="1847"/>
      <c r="CD39" s="1847"/>
      <c r="CE39" s="1847"/>
      <c r="CF39" s="1847"/>
      <c r="CG39" s="1847"/>
      <c r="CH39" s="1847"/>
      <c r="CI39" s="1847"/>
      <c r="CJ39" s="1847"/>
      <c r="CK39" s="1847"/>
      <c r="CL39" s="1847"/>
      <c r="CM39" s="1847"/>
      <c r="CN39" s="1847"/>
      <c r="CO39" s="1847"/>
    </row>
    <row r="40" spans="2:93">
      <c r="B40" s="315"/>
      <c r="C40" s="347"/>
      <c r="D40" s="347"/>
      <c r="E40" s="347"/>
      <c r="F40" s="347"/>
      <c r="G40" s="347"/>
      <c r="H40" s="347"/>
      <c r="I40" s="347"/>
      <c r="J40" s="347"/>
      <c r="K40" s="347"/>
      <c r="L40" s="347"/>
      <c r="M40" s="347"/>
      <c r="N40" s="347"/>
      <c r="O40" s="347"/>
      <c r="P40" s="347"/>
      <c r="Q40" s="347"/>
      <c r="R40" s="347"/>
      <c r="S40" s="347"/>
      <c r="T40" s="347"/>
      <c r="U40" s="347"/>
      <c r="V40" s="347"/>
      <c r="W40" s="347"/>
      <c r="X40" s="347"/>
      <c r="Y40" s="347"/>
      <c r="Z40" s="347"/>
      <c r="AA40" s="1847"/>
      <c r="AB40" s="1847"/>
      <c r="AC40" s="1847"/>
      <c r="AD40" s="1847"/>
      <c r="AE40" s="1847"/>
      <c r="AF40" s="1847"/>
      <c r="AG40" s="1847"/>
      <c r="AH40" s="1847"/>
      <c r="AI40" s="1847"/>
      <c r="AJ40" s="1847"/>
      <c r="AK40" s="1847"/>
      <c r="AL40" s="1847"/>
      <c r="AM40" s="1847"/>
      <c r="AN40" s="1847"/>
      <c r="AO40" s="1847"/>
      <c r="AP40" s="1847"/>
      <c r="AQ40" s="1847"/>
      <c r="AR40" s="1847"/>
      <c r="AS40" s="1847"/>
      <c r="AT40" s="1847"/>
      <c r="AU40" s="1847"/>
      <c r="AV40" s="1847"/>
      <c r="AW40" s="1847"/>
      <c r="AX40" s="1847"/>
      <c r="AY40" s="1847"/>
      <c r="AZ40" s="1847"/>
      <c r="BA40" s="1847"/>
      <c r="BB40" s="1847"/>
      <c r="BC40" s="1847"/>
      <c r="BD40" s="1847"/>
      <c r="BE40" s="1847"/>
      <c r="BF40" s="1847"/>
      <c r="BG40" s="1847"/>
      <c r="BH40" s="1847"/>
      <c r="BI40" s="1847"/>
      <c r="BJ40" s="1847"/>
      <c r="BK40" s="1847"/>
      <c r="BL40" s="1847"/>
      <c r="BM40" s="1847"/>
      <c r="BN40" s="1847"/>
      <c r="BO40" s="1847"/>
      <c r="BP40" s="1847"/>
      <c r="BQ40" s="1847"/>
      <c r="BR40" s="1847"/>
      <c r="BS40" s="1847"/>
      <c r="BT40" s="1847"/>
      <c r="BU40" s="1847"/>
      <c r="BV40" s="1847"/>
      <c r="BW40" s="1847"/>
      <c r="BX40" s="1847"/>
      <c r="BY40" s="1847"/>
      <c r="BZ40" s="1847"/>
      <c r="CA40" s="1847"/>
      <c r="CB40" s="1847"/>
      <c r="CC40" s="1847"/>
      <c r="CD40" s="1847"/>
      <c r="CE40" s="1847"/>
      <c r="CF40" s="1847"/>
      <c r="CG40" s="1847"/>
      <c r="CH40" s="1847"/>
      <c r="CI40" s="1847"/>
      <c r="CJ40" s="1847"/>
      <c r="CK40" s="1847"/>
      <c r="CL40" s="1847"/>
      <c r="CM40" s="1847"/>
      <c r="CN40" s="1847"/>
      <c r="CO40" s="1847"/>
    </row>
  </sheetData>
  <sheetProtection algorithmName="SHA-512" hashValue="/VLUR/Pfo+BvoBXhx69Z0u/EkMpt6lYCfT3dTuQfLdHF3MJwHdfWemBHEg2vpPzTjiO/DJM+z9l6om6OwS7FbA==" saltValue="aUjfwptmsnRimDVWf5zS6g==" spinCount="100000" sheet="1" objects="1" scenarios="1"/>
  <mergeCells count="27">
    <mergeCell ref="C5:C7"/>
    <mergeCell ref="D5:D7"/>
    <mergeCell ref="E5:L5"/>
    <mergeCell ref="BO6:BO7"/>
    <mergeCell ref="N5:AD5"/>
    <mergeCell ref="N6:R6"/>
    <mergeCell ref="S6:X6"/>
    <mergeCell ref="Y6:AD6"/>
    <mergeCell ref="F6:G6"/>
    <mergeCell ref="H6:K6"/>
    <mergeCell ref="L6:L7"/>
    <mergeCell ref="BP6:BQ6"/>
    <mergeCell ref="CI6:CN6"/>
    <mergeCell ref="B3:AH3"/>
    <mergeCell ref="BN3:CN3"/>
    <mergeCell ref="AM4:BK4"/>
    <mergeCell ref="BX5:CN5"/>
    <mergeCell ref="BR6:BU6"/>
    <mergeCell ref="BV6:BV7"/>
    <mergeCell ref="BX6:CB6"/>
    <mergeCell ref="CC6:CH6"/>
    <mergeCell ref="AF5:AF7"/>
    <mergeCell ref="AH5:AH7"/>
    <mergeCell ref="BN5:BN7"/>
    <mergeCell ref="BO5:BV5"/>
    <mergeCell ref="E6:E7"/>
    <mergeCell ref="B5:B7"/>
  </mergeCells>
  <conditionalFormatting sqref="AK8:AK15 AK17">
    <cfRule type="cellIs" dxfId="30" priority="3" operator="equal">
      <formula>0</formula>
    </cfRule>
  </conditionalFormatting>
  <conditionalFormatting sqref="AK29:AK38">
    <cfRule type="cellIs" dxfId="29" priority="1" operator="equal">
      <formula>0</formula>
    </cfRule>
  </conditionalFormatting>
  <conditionalFormatting sqref="AK20:AK25">
    <cfRule type="cellIs" dxfId="28" priority="2" operator="equal">
      <formula>0</formula>
    </cfRule>
  </conditionalFormatting>
  <dataValidations count="1">
    <dataValidation type="custom" allowBlank="1" showErrorMessage="1" errorTitle="Input Error" error="Please enter a numeric value." sqref="E10:K15 N10:Q15 S10:W15 Y10:AC15 E20:K25 L17 N20:Q25 S20:W25 Y20:AC25 E29:E38">
      <formula1>ISNUMBER(E10)</formula1>
    </dataValidation>
  </dataValidations>
  <pageMargins left="0.7" right="0.7" top="0.75" bottom="0.75" header="0.3" footer="0.3"/>
  <pageSetup paperSize="8" scale="32" fitToHeight="0" orientation="portrait"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R36"/>
  <sheetViews>
    <sheetView showGridLines="0" zoomScaleNormal="100" zoomScaleSheetLayoutView="100" workbookViewId="0">
      <pane ySplit="6" topLeftCell="A25" activePane="bottomLeft" state="frozen"/>
      <selection pane="bottomLeft" activeCell="H32" sqref="H32"/>
    </sheetView>
  </sheetViews>
  <sheetFormatPr defaultColWidth="9.125" defaultRowHeight="15.75"/>
  <cols>
    <col min="1" max="1" width="1.625" style="312" customWidth="1"/>
    <col min="2" max="2" width="14" style="312" customWidth="1"/>
    <col min="3" max="3" width="22.375" style="312" customWidth="1"/>
    <col min="4" max="4" width="7" style="312" customWidth="1"/>
    <col min="5" max="5" width="5.5" style="312" customWidth="1"/>
    <col min="6" max="10" width="12.5" style="312" customWidth="1"/>
    <col min="11" max="11" width="1.625" style="312" customWidth="1"/>
    <col min="12" max="12" width="9.125" style="31" customWidth="1"/>
    <col min="13" max="13" width="1.625" style="31" customWidth="1"/>
    <col min="14" max="14" width="33.625" style="31" customWidth="1"/>
    <col min="15" max="15" width="1.625" style="31" customWidth="1"/>
    <col min="16" max="16" width="1.625" style="441" customWidth="1"/>
    <col min="17" max="17" width="25" style="312" customWidth="1"/>
    <col min="18" max="18" width="1.625" style="326" customWidth="1"/>
    <col min="19" max="21" width="8.125" style="326" hidden="1" customWidth="1"/>
    <col min="22" max="22" width="1.625" style="326" hidden="1" customWidth="1"/>
    <col min="23" max="23" width="1.625" style="312" customWidth="1"/>
    <col min="24" max="24" width="14" style="312" customWidth="1"/>
    <col min="25" max="25" width="22.375" style="312" customWidth="1"/>
    <col min="26" max="30" width="12.5" style="312" customWidth="1"/>
    <col min="31" max="31" width="1.625" style="312" customWidth="1"/>
    <col min="32" max="16384" width="9.125" style="312"/>
  </cols>
  <sheetData>
    <row r="1" spans="2:44" s="214" customFormat="1" ht="30" customHeight="1">
      <c r="B1" s="2086" t="s">
        <v>652</v>
      </c>
      <c r="C1" s="2086"/>
      <c r="D1" s="2086"/>
      <c r="E1" s="2086"/>
      <c r="F1" s="2086"/>
      <c r="G1" s="2086"/>
      <c r="H1" s="2086"/>
      <c r="I1" s="2086"/>
      <c r="J1" s="2086"/>
      <c r="L1" s="16"/>
      <c r="M1" s="16"/>
      <c r="N1" s="16"/>
      <c r="O1" s="31"/>
      <c r="P1" s="1884"/>
      <c r="R1" s="1884"/>
      <c r="S1" s="1885"/>
      <c r="T1" s="1885"/>
      <c r="U1" s="1885"/>
      <c r="V1" s="1884"/>
      <c r="W1" s="31"/>
      <c r="X1" s="2086" t="s">
        <v>652</v>
      </c>
      <c r="Y1" s="2086"/>
      <c r="Z1" s="2086"/>
      <c r="AA1" s="2086"/>
      <c r="AB1" s="2086"/>
      <c r="AC1" s="2086"/>
      <c r="AD1" s="2086"/>
    </row>
    <row r="2" spans="2:44" s="214" customFormat="1" ht="30" customHeight="1">
      <c r="B2" s="2086" t="str">
        <f>Validation!B4</f>
        <v>South Staffordshire / Cambridge Water</v>
      </c>
      <c r="C2" s="2086"/>
      <c r="D2" s="2086"/>
      <c r="E2" s="2086"/>
      <c r="F2" s="2086"/>
      <c r="G2" s="2086"/>
      <c r="H2" s="2086"/>
      <c r="I2" s="2086"/>
      <c r="J2" s="2086"/>
      <c r="L2" s="16"/>
      <c r="M2" s="16"/>
      <c r="N2" s="16"/>
      <c r="O2" s="31"/>
      <c r="P2" s="1884"/>
      <c r="R2" s="1884"/>
      <c r="S2" s="1885"/>
      <c r="T2" s="1885"/>
      <c r="U2" s="1885"/>
      <c r="V2" s="1884"/>
      <c r="X2" s="2086" t="str">
        <f>Validation!B4</f>
        <v>South Staffordshire / Cambridge Water</v>
      </c>
      <c r="Y2" s="2086"/>
      <c r="Z2" s="2086"/>
      <c r="AA2" s="2086"/>
      <c r="AB2" s="2086"/>
      <c r="AC2" s="2086"/>
      <c r="AD2" s="2086"/>
    </row>
    <row r="3" spans="2:44" s="124" customFormat="1" ht="45" customHeight="1">
      <c r="B3" s="2087" t="s">
        <v>653</v>
      </c>
      <c r="C3" s="2088"/>
      <c r="D3" s="2088"/>
      <c r="E3" s="2088"/>
      <c r="F3" s="2088"/>
      <c r="G3" s="2088"/>
      <c r="H3" s="2088"/>
      <c r="I3" s="2088"/>
      <c r="J3" s="2088"/>
      <c r="K3" s="2088"/>
      <c r="L3" s="2088"/>
      <c r="M3" s="2088"/>
      <c r="N3" s="2088"/>
      <c r="O3" s="31"/>
      <c r="P3" s="1884"/>
      <c r="Q3" s="430" t="s">
        <v>798</v>
      </c>
      <c r="R3" s="1884"/>
      <c r="S3" s="1885"/>
      <c r="T3" s="1885"/>
      <c r="U3" s="1885"/>
      <c r="V3" s="1884"/>
      <c r="X3" s="2089" t="s">
        <v>653</v>
      </c>
      <c r="Y3" s="2090"/>
      <c r="Z3" s="2090"/>
      <c r="AA3" s="2090"/>
      <c r="AB3" s="2090"/>
      <c r="AC3" s="2090"/>
      <c r="AD3" s="2091"/>
    </row>
    <row r="4" spans="2:44">
      <c r="B4" s="218"/>
      <c r="C4" s="218"/>
      <c r="D4" s="218"/>
      <c r="E4" s="218"/>
      <c r="F4" s="2084"/>
      <c r="G4" s="2084"/>
      <c r="H4" s="2084"/>
      <c r="I4" s="2084"/>
      <c r="J4" s="2084"/>
      <c r="K4" s="1848"/>
      <c r="L4" s="16"/>
      <c r="P4" s="1884"/>
      <c r="Q4" s="1886"/>
      <c r="R4" s="1884"/>
      <c r="S4" s="2085" t="s">
        <v>799</v>
      </c>
      <c r="T4" s="2085"/>
      <c r="U4" s="2085"/>
      <c r="V4" s="1884"/>
      <c r="W4" s="1848"/>
      <c r="X4" s="218"/>
      <c r="Y4" s="218"/>
      <c r="Z4" s="2084"/>
      <c r="AA4" s="2084"/>
      <c r="AB4" s="2084"/>
      <c r="AC4" s="2084"/>
      <c r="AD4" s="2084"/>
      <c r="AE4" s="1848"/>
      <c r="AF4" s="1848"/>
      <c r="AG4" s="1848"/>
      <c r="AH4" s="1848"/>
      <c r="AI4" s="1848"/>
      <c r="AJ4" s="1848"/>
      <c r="AK4" s="1848"/>
      <c r="AL4" s="1848"/>
      <c r="AM4" s="1848"/>
      <c r="AN4" s="1848"/>
      <c r="AO4" s="1848"/>
      <c r="AP4" s="1848"/>
      <c r="AQ4" s="1848"/>
      <c r="AR4" s="1848"/>
    </row>
    <row r="5" spans="2:44" ht="20.25" customHeight="1">
      <c r="B5" s="2072" t="s">
        <v>800</v>
      </c>
      <c r="C5" s="2073"/>
      <c r="D5" s="2082" t="s">
        <v>801</v>
      </c>
      <c r="E5" s="2082" t="s">
        <v>802</v>
      </c>
      <c r="F5" s="2076" t="s">
        <v>803</v>
      </c>
      <c r="G5" s="2076" t="s">
        <v>804</v>
      </c>
      <c r="H5" s="2076"/>
      <c r="I5" s="2076"/>
      <c r="J5" s="2079" t="s">
        <v>805</v>
      </c>
      <c r="K5" s="1848"/>
      <c r="L5" s="2070" t="s">
        <v>806</v>
      </c>
      <c r="M5" s="269"/>
      <c r="N5" s="2070" t="s">
        <v>807</v>
      </c>
      <c r="O5" s="269"/>
      <c r="P5" s="1884"/>
      <c r="Q5" s="1886"/>
      <c r="R5" s="1884"/>
      <c r="S5" s="327" t="s">
        <v>808</v>
      </c>
      <c r="T5" s="348"/>
      <c r="U5" s="348"/>
      <c r="V5" s="1884"/>
      <c r="W5" s="1848"/>
      <c r="X5" s="2072" t="s">
        <v>800</v>
      </c>
      <c r="Y5" s="2073"/>
      <c r="Z5" s="2076" t="s">
        <v>803</v>
      </c>
      <c r="AA5" s="2076" t="s">
        <v>804</v>
      </c>
      <c r="AB5" s="2076"/>
      <c r="AC5" s="2076"/>
      <c r="AD5" s="2079" t="s">
        <v>805</v>
      </c>
      <c r="AE5" s="1848"/>
      <c r="AF5" s="1848"/>
      <c r="AG5" s="1848"/>
      <c r="AH5" s="1848"/>
      <c r="AI5" s="1848"/>
      <c r="AJ5" s="1848"/>
      <c r="AK5" s="1848"/>
      <c r="AL5" s="1848"/>
      <c r="AM5" s="1848"/>
      <c r="AN5" s="1848"/>
      <c r="AO5" s="1848"/>
      <c r="AP5" s="1848"/>
      <c r="AQ5" s="1848"/>
      <c r="AR5" s="1848"/>
    </row>
    <row r="6" spans="2:44" ht="56.25" customHeight="1">
      <c r="B6" s="2074"/>
      <c r="C6" s="2075"/>
      <c r="D6" s="2083"/>
      <c r="E6" s="2083"/>
      <c r="F6" s="2081"/>
      <c r="G6" s="1792" t="s">
        <v>809</v>
      </c>
      <c r="H6" s="1792" t="s">
        <v>810</v>
      </c>
      <c r="I6" s="1792" t="s">
        <v>811</v>
      </c>
      <c r="J6" s="2080"/>
      <c r="K6" s="1848"/>
      <c r="L6" s="2071"/>
      <c r="M6" s="269"/>
      <c r="N6" s="2071"/>
      <c r="O6" s="269"/>
      <c r="P6" s="1884"/>
      <c r="Q6" s="1886"/>
      <c r="R6" s="1884"/>
      <c r="S6" s="1848"/>
      <c r="T6" s="1848"/>
      <c r="U6" s="1848"/>
      <c r="V6" s="1884"/>
      <c r="W6" s="1848"/>
      <c r="X6" s="2074"/>
      <c r="Y6" s="2075"/>
      <c r="Z6" s="2081"/>
      <c r="AA6" s="1792" t="s">
        <v>809</v>
      </c>
      <c r="AB6" s="1792" t="s">
        <v>810</v>
      </c>
      <c r="AC6" s="1792" t="s">
        <v>811</v>
      </c>
      <c r="AD6" s="2080"/>
      <c r="AE6" s="1848"/>
      <c r="AF6" s="1848"/>
      <c r="AG6" s="1848"/>
      <c r="AH6" s="1848"/>
      <c r="AI6" s="1848"/>
      <c r="AJ6" s="1848"/>
      <c r="AK6" s="1848"/>
      <c r="AL6" s="1848"/>
      <c r="AM6" s="1848"/>
      <c r="AN6" s="1848"/>
      <c r="AO6" s="1848"/>
      <c r="AP6" s="1848"/>
      <c r="AQ6" s="1848"/>
      <c r="AR6" s="1848"/>
    </row>
    <row r="7" spans="2:44" s="309" customFormat="1" ht="15" customHeight="1">
      <c r="B7" s="242"/>
      <c r="C7" s="242"/>
      <c r="D7" s="242"/>
      <c r="E7" s="242"/>
      <c r="F7" s="523"/>
      <c r="G7" s="523"/>
      <c r="H7" s="523"/>
      <c r="I7" s="523"/>
      <c r="J7" s="523"/>
      <c r="K7" s="1886"/>
      <c r="L7" s="242"/>
      <c r="M7" s="269"/>
      <c r="N7" s="269"/>
      <c r="O7" s="269"/>
      <c r="P7" s="1884"/>
      <c r="Q7" s="1886"/>
      <c r="R7" s="1884"/>
      <c r="S7" s="1886"/>
      <c r="T7" s="1886"/>
      <c r="U7" s="1886"/>
      <c r="V7" s="1884"/>
      <c r="W7" s="1848"/>
      <c r="X7" s="242"/>
      <c r="Y7" s="242"/>
      <c r="Z7" s="523"/>
      <c r="AA7" s="523"/>
      <c r="AB7" s="523"/>
      <c r="AC7" s="523"/>
      <c r="AD7" s="523"/>
      <c r="AE7" s="1886"/>
      <c r="AF7" s="1886"/>
      <c r="AG7" s="1886"/>
      <c r="AH7" s="1886"/>
      <c r="AI7" s="1886"/>
      <c r="AJ7" s="1886"/>
      <c r="AK7" s="1886"/>
      <c r="AL7" s="1886"/>
      <c r="AM7" s="1886"/>
      <c r="AN7" s="1886"/>
      <c r="AO7" s="1886"/>
      <c r="AP7" s="1886"/>
      <c r="AQ7" s="1886"/>
      <c r="AR7" s="1886"/>
    </row>
    <row r="8" spans="2:44" ht="33" customHeight="1">
      <c r="B8" s="2077" t="s">
        <v>812</v>
      </c>
      <c r="C8" s="2078"/>
      <c r="D8" s="524" t="s">
        <v>813</v>
      </c>
      <c r="E8" s="524">
        <v>3</v>
      </c>
      <c r="F8" s="983">
        <v>130.28899999999999</v>
      </c>
      <c r="G8" s="983">
        <v>0</v>
      </c>
      <c r="H8" s="983">
        <v>5.4390000000000001</v>
      </c>
      <c r="I8" s="526">
        <f>IFERROR(G8 - H8,0)</f>
        <v>-5.4390000000000001</v>
      </c>
      <c r="J8" s="527">
        <f>IFERROR(F8 + I8,0)</f>
        <v>124.85</v>
      </c>
      <c r="K8" s="1848"/>
      <c r="L8" s="528" t="s">
        <v>814</v>
      </c>
      <c r="M8" s="9"/>
      <c r="N8" s="975"/>
      <c r="O8" s="270"/>
      <c r="P8" s="1884"/>
      <c r="Q8" s="529">
        <f>IF( SUM( S8:U8 ) = 0, 0, $S$5 )</f>
        <v>0</v>
      </c>
      <c r="R8" s="1884"/>
      <c r="S8" s="530">
        <f xml:space="preserve"> IF( ISNUMBER( F8 ), 0, 1 )</f>
        <v>0</v>
      </c>
      <c r="T8" s="530">
        <f xml:space="preserve"> IF( ISNUMBER( G8 ), 0, 1 )</f>
        <v>0</v>
      </c>
      <c r="U8" s="530">
        <f xml:space="preserve"> IF( ISNUMBER( H8 ), 0, 1 )</f>
        <v>0</v>
      </c>
      <c r="V8" s="1884"/>
      <c r="W8" s="1848"/>
      <c r="X8" s="2077" t="s">
        <v>812</v>
      </c>
      <c r="Y8" s="2078"/>
      <c r="Z8" s="525" t="s">
        <v>815</v>
      </c>
      <c r="AA8" s="525" t="s">
        <v>816</v>
      </c>
      <c r="AB8" s="525" t="s">
        <v>817</v>
      </c>
      <c r="AC8" s="531" t="s">
        <v>818</v>
      </c>
      <c r="AD8" s="532" t="s">
        <v>819</v>
      </c>
      <c r="AE8" s="1848"/>
      <c r="AF8" s="1848"/>
      <c r="AG8" s="1848"/>
      <c r="AH8" s="1848"/>
      <c r="AI8" s="1848"/>
      <c r="AJ8" s="1848"/>
      <c r="AK8" s="1848"/>
      <c r="AL8" s="1848"/>
      <c r="AM8" s="1848"/>
      <c r="AN8" s="1848"/>
      <c r="AO8" s="1848"/>
      <c r="AP8" s="1848"/>
      <c r="AQ8" s="1848"/>
      <c r="AR8" s="1848"/>
    </row>
    <row r="9" spans="2:44" ht="33" customHeight="1">
      <c r="B9" s="2066" t="s">
        <v>820</v>
      </c>
      <c r="C9" s="2067"/>
      <c r="D9" s="8" t="s">
        <v>813</v>
      </c>
      <c r="E9" s="8">
        <v>3</v>
      </c>
      <c r="F9" s="984">
        <v>-108.06399999999999</v>
      </c>
      <c r="G9" s="984">
        <v>0</v>
      </c>
      <c r="H9" s="984">
        <v>-3.6160000000000001</v>
      </c>
      <c r="I9" s="533">
        <f t="shared" ref="I9:I22" si="0">IFERROR(G9 - H9,0)</f>
        <v>3.6160000000000001</v>
      </c>
      <c r="J9" s="534">
        <f t="shared" ref="J9:J21" si="1">IFERROR(F9 + I9,0)</f>
        <v>-104.44799999999999</v>
      </c>
      <c r="K9" s="1848"/>
      <c r="L9" s="535" t="s">
        <v>821</v>
      </c>
      <c r="M9" s="9"/>
      <c r="N9" s="976"/>
      <c r="O9" s="270"/>
      <c r="P9" s="1884"/>
      <c r="Q9" s="529">
        <f>IF( SUM( S9:U9 ) = 0, 0, $S$5 )</f>
        <v>0</v>
      </c>
      <c r="R9" s="1884"/>
      <c r="S9" s="530">
        <f t="shared" ref="S9:U10" si="2" xml:space="preserve"> IF( ISNUMBER( F9 ), 0, 1 )</f>
        <v>0</v>
      </c>
      <c r="T9" s="530">
        <f t="shared" si="2"/>
        <v>0</v>
      </c>
      <c r="U9" s="530">
        <f t="shared" si="2"/>
        <v>0</v>
      </c>
      <c r="V9" s="1884"/>
      <c r="W9" s="1848"/>
      <c r="X9" s="2066" t="s">
        <v>820</v>
      </c>
      <c r="Y9" s="2067"/>
      <c r="Z9" s="263" t="s">
        <v>822</v>
      </c>
      <c r="AA9" s="263" t="s">
        <v>823</v>
      </c>
      <c r="AB9" s="263" t="s">
        <v>824</v>
      </c>
      <c r="AC9" s="265" t="s">
        <v>825</v>
      </c>
      <c r="AD9" s="536" t="s">
        <v>826</v>
      </c>
      <c r="AE9" s="1848"/>
      <c r="AF9" s="1848"/>
      <c r="AG9" s="1848"/>
      <c r="AH9" s="1848"/>
      <c r="AI9" s="1848"/>
      <c r="AJ9" s="1848"/>
      <c r="AK9" s="1848"/>
      <c r="AL9" s="1848"/>
      <c r="AM9" s="1848"/>
      <c r="AN9" s="1848"/>
      <c r="AO9" s="1848"/>
      <c r="AP9" s="1848"/>
      <c r="AQ9" s="1848"/>
      <c r="AR9" s="1848"/>
    </row>
    <row r="10" spans="2:44" ht="33" customHeight="1">
      <c r="B10" s="2066" t="s">
        <v>827</v>
      </c>
      <c r="C10" s="2067"/>
      <c r="D10" s="8" t="s">
        <v>813</v>
      </c>
      <c r="E10" s="8">
        <v>3</v>
      </c>
      <c r="F10" s="984">
        <v>5.9560000000000004</v>
      </c>
      <c r="G10" s="984">
        <v>-5.952</v>
      </c>
      <c r="H10" s="984">
        <v>0</v>
      </c>
      <c r="I10" s="533">
        <f t="shared" si="0"/>
        <v>-5.952</v>
      </c>
      <c r="J10" s="534">
        <f t="shared" si="1"/>
        <v>4.0000000000004476E-3</v>
      </c>
      <c r="K10" s="1848"/>
      <c r="L10" s="535" t="s">
        <v>828</v>
      </c>
      <c r="M10" s="9"/>
      <c r="N10" s="976"/>
      <c r="O10" s="270"/>
      <c r="P10" s="1884"/>
      <c r="Q10" s="529">
        <f>IF( SUM( S10:U10 ) = 0, 0, $S$5 )</f>
        <v>0</v>
      </c>
      <c r="R10" s="1884"/>
      <c r="S10" s="530">
        <f t="shared" si="2"/>
        <v>0</v>
      </c>
      <c r="T10" s="530">
        <f t="shared" si="2"/>
        <v>0</v>
      </c>
      <c r="U10" s="530">
        <f t="shared" si="2"/>
        <v>0</v>
      </c>
      <c r="V10" s="1884"/>
      <c r="W10" s="1848"/>
      <c r="X10" s="2066" t="s">
        <v>827</v>
      </c>
      <c r="Y10" s="2067"/>
      <c r="Z10" s="263" t="s">
        <v>829</v>
      </c>
      <c r="AA10" s="263" t="s">
        <v>830</v>
      </c>
      <c r="AB10" s="263" t="s">
        <v>831</v>
      </c>
      <c r="AC10" s="265" t="s">
        <v>832</v>
      </c>
      <c r="AD10" s="536" t="s">
        <v>833</v>
      </c>
      <c r="AE10" s="1848"/>
      <c r="AF10" s="1848"/>
      <c r="AG10" s="1848"/>
      <c r="AH10" s="1848"/>
      <c r="AI10" s="1848"/>
      <c r="AJ10" s="1848"/>
      <c r="AK10" s="1848"/>
      <c r="AL10" s="1848"/>
      <c r="AM10" s="1848"/>
      <c r="AN10" s="1848"/>
      <c r="AO10" s="1848"/>
      <c r="AP10" s="1848"/>
      <c r="AQ10" s="1848"/>
      <c r="AR10" s="1848"/>
    </row>
    <row r="11" spans="2:44" ht="33" customHeight="1">
      <c r="B11" s="2066" t="s">
        <v>834</v>
      </c>
      <c r="C11" s="2067"/>
      <c r="D11" s="8" t="s">
        <v>813</v>
      </c>
      <c r="E11" s="8">
        <v>3</v>
      </c>
      <c r="F11" s="533">
        <f>IFERROR(SUM(F8:F10),0)</f>
        <v>28.180999999999994</v>
      </c>
      <c r="G11" s="533">
        <f>IFERROR(SUM(G8:G10),0)</f>
        <v>-5.952</v>
      </c>
      <c r="H11" s="533">
        <f>IFERROR(SUM(H8:H10),0)</f>
        <v>1.823</v>
      </c>
      <c r="I11" s="533">
        <f t="shared" si="0"/>
        <v>-7.7750000000000004</v>
      </c>
      <c r="J11" s="534">
        <f t="shared" si="1"/>
        <v>20.405999999999992</v>
      </c>
      <c r="K11" s="1848"/>
      <c r="L11" s="535" t="s">
        <v>835</v>
      </c>
      <c r="M11" s="9"/>
      <c r="N11" s="976"/>
      <c r="O11" s="270"/>
      <c r="P11" s="1884"/>
      <c r="Q11" s="1848"/>
      <c r="R11" s="1884"/>
      <c r="S11" s="348"/>
      <c r="T11" s="348"/>
      <c r="U11" s="348"/>
      <c r="V11" s="1884"/>
      <c r="W11" s="1848"/>
      <c r="X11" s="2066" t="s">
        <v>834</v>
      </c>
      <c r="Y11" s="2067"/>
      <c r="Z11" s="265" t="s">
        <v>836</v>
      </c>
      <c r="AA11" s="265" t="s">
        <v>837</v>
      </c>
      <c r="AB11" s="265" t="s">
        <v>838</v>
      </c>
      <c r="AC11" s="265" t="s">
        <v>839</v>
      </c>
      <c r="AD11" s="536" t="s">
        <v>840</v>
      </c>
      <c r="AE11" s="1848"/>
      <c r="AF11" s="1848"/>
      <c r="AG11" s="1848"/>
      <c r="AH11" s="1848"/>
      <c r="AI11" s="1848"/>
      <c r="AJ11" s="1848"/>
      <c r="AK11" s="1848"/>
      <c r="AL11" s="1848"/>
      <c r="AM11" s="1848"/>
      <c r="AN11" s="1848"/>
      <c r="AO11" s="1848"/>
      <c r="AP11" s="1848"/>
      <c r="AQ11" s="1848"/>
      <c r="AR11" s="1848"/>
    </row>
    <row r="12" spans="2:44" ht="33" customHeight="1">
      <c r="B12" s="2068" t="s">
        <v>841</v>
      </c>
      <c r="C12" s="2069"/>
      <c r="D12" s="217" t="s">
        <v>813</v>
      </c>
      <c r="E12" s="217">
        <v>3</v>
      </c>
      <c r="F12" s="984">
        <v>0</v>
      </c>
      <c r="G12" s="984">
        <v>5.952</v>
      </c>
      <c r="H12" s="984">
        <v>8.7999999999999995E-2</v>
      </c>
      <c r="I12" s="533">
        <f t="shared" si="0"/>
        <v>5.8639999999999999</v>
      </c>
      <c r="J12" s="534">
        <f t="shared" si="1"/>
        <v>5.8639999999999999</v>
      </c>
      <c r="K12" s="1848"/>
      <c r="L12" s="535" t="s">
        <v>842</v>
      </c>
      <c r="M12" s="9"/>
      <c r="N12" s="976"/>
      <c r="O12" s="270"/>
      <c r="P12" s="1884"/>
      <c r="Q12" s="529">
        <f>IF( SUM( S12:U12 ) = 0, 0, $S$5 )</f>
        <v>0</v>
      </c>
      <c r="R12" s="1884"/>
      <c r="S12" s="530">
        <f t="shared" ref="S12:U15" si="3" xml:space="preserve"> IF( ISNUMBER( F12 ), 0, 1 )</f>
        <v>0</v>
      </c>
      <c r="T12" s="530">
        <f t="shared" si="3"/>
        <v>0</v>
      </c>
      <c r="U12" s="530">
        <f t="shared" si="3"/>
        <v>0</v>
      </c>
      <c r="V12" s="1884"/>
      <c r="W12" s="1848"/>
      <c r="X12" s="2068" t="s">
        <v>841</v>
      </c>
      <c r="Y12" s="2069"/>
      <c r="Z12" s="263" t="s">
        <v>843</v>
      </c>
      <c r="AA12" s="263" t="s">
        <v>844</v>
      </c>
      <c r="AB12" s="263" t="s">
        <v>845</v>
      </c>
      <c r="AC12" s="265" t="s">
        <v>846</v>
      </c>
      <c r="AD12" s="536" t="s">
        <v>847</v>
      </c>
      <c r="AE12" s="1848"/>
      <c r="AF12" s="1848"/>
      <c r="AG12" s="1848"/>
      <c r="AH12" s="1848"/>
      <c r="AI12" s="1848"/>
      <c r="AJ12" s="1848"/>
      <c r="AK12" s="1848"/>
      <c r="AL12" s="1848"/>
      <c r="AM12" s="1848"/>
      <c r="AN12" s="1848"/>
      <c r="AO12" s="1848"/>
      <c r="AP12" s="1848"/>
      <c r="AQ12" s="1848"/>
      <c r="AR12" s="1848"/>
    </row>
    <row r="13" spans="2:44" ht="33" customHeight="1">
      <c r="B13" s="2060" t="s">
        <v>848</v>
      </c>
      <c r="C13" s="2061"/>
      <c r="D13" s="271" t="s">
        <v>813</v>
      </c>
      <c r="E13" s="271">
        <v>3</v>
      </c>
      <c r="F13" s="984">
        <v>1.768</v>
      </c>
      <c r="G13" s="984">
        <v>0</v>
      </c>
      <c r="H13" s="984">
        <v>0</v>
      </c>
      <c r="I13" s="533">
        <f t="shared" si="0"/>
        <v>0</v>
      </c>
      <c r="J13" s="534">
        <f t="shared" si="1"/>
        <v>1.768</v>
      </c>
      <c r="K13" s="1848"/>
      <c r="L13" s="535" t="s">
        <v>849</v>
      </c>
      <c r="M13" s="9"/>
      <c r="N13" s="976"/>
      <c r="O13" s="270"/>
      <c r="P13" s="1884"/>
      <c r="Q13" s="529">
        <f>IF( SUM( S13:U13 ) = 0, 0, $S$5 )</f>
        <v>0</v>
      </c>
      <c r="R13" s="1884"/>
      <c r="S13" s="530">
        <f t="shared" si="3"/>
        <v>0</v>
      </c>
      <c r="T13" s="530">
        <f t="shared" si="3"/>
        <v>0</v>
      </c>
      <c r="U13" s="530">
        <f t="shared" si="3"/>
        <v>0</v>
      </c>
      <c r="V13" s="1884"/>
      <c r="W13" s="1848"/>
      <c r="X13" s="2060" t="s">
        <v>848</v>
      </c>
      <c r="Y13" s="2061"/>
      <c r="Z13" s="263" t="s">
        <v>850</v>
      </c>
      <c r="AA13" s="263" t="s">
        <v>851</v>
      </c>
      <c r="AB13" s="263" t="s">
        <v>852</v>
      </c>
      <c r="AC13" s="265" t="s">
        <v>853</v>
      </c>
      <c r="AD13" s="536" t="s">
        <v>854</v>
      </c>
      <c r="AE13" s="1848"/>
      <c r="AF13" s="1848"/>
      <c r="AG13" s="1848"/>
      <c r="AH13" s="1848"/>
      <c r="AI13" s="1848"/>
      <c r="AJ13" s="1848"/>
      <c r="AK13" s="1848"/>
      <c r="AL13" s="1848"/>
      <c r="AM13" s="1848"/>
      <c r="AN13" s="1848"/>
      <c r="AO13" s="1848"/>
      <c r="AP13" s="1848"/>
      <c r="AQ13" s="1848"/>
      <c r="AR13" s="1848"/>
    </row>
    <row r="14" spans="2:44" ht="33" customHeight="1">
      <c r="B14" s="2064" t="s">
        <v>855</v>
      </c>
      <c r="C14" s="2065"/>
      <c r="D14" s="272" t="s">
        <v>813</v>
      </c>
      <c r="E14" s="272">
        <v>3</v>
      </c>
      <c r="F14" s="984">
        <v>-14.888</v>
      </c>
      <c r="G14" s="984">
        <v>0</v>
      </c>
      <c r="H14" s="984">
        <v>-0.01</v>
      </c>
      <c r="I14" s="533">
        <f t="shared" si="0"/>
        <v>0.01</v>
      </c>
      <c r="J14" s="534">
        <f t="shared" si="1"/>
        <v>-14.878</v>
      </c>
      <c r="K14" s="1848"/>
      <c r="L14" s="535" t="s">
        <v>856</v>
      </c>
      <c r="M14" s="9"/>
      <c r="N14" s="976"/>
      <c r="O14" s="9"/>
      <c r="P14" s="1884"/>
      <c r="Q14" s="529">
        <f>IF( SUM( S14:U14 ) = 0, 0, $S$5 )</f>
        <v>0</v>
      </c>
      <c r="R14" s="1884"/>
      <c r="S14" s="530">
        <f t="shared" si="3"/>
        <v>0</v>
      </c>
      <c r="T14" s="530">
        <f t="shared" si="3"/>
        <v>0</v>
      </c>
      <c r="U14" s="530">
        <f t="shared" si="3"/>
        <v>0</v>
      </c>
      <c r="V14" s="1884"/>
      <c r="W14" s="1848"/>
      <c r="X14" s="2064" t="s">
        <v>855</v>
      </c>
      <c r="Y14" s="2065"/>
      <c r="Z14" s="263" t="s">
        <v>857</v>
      </c>
      <c r="AA14" s="263" t="s">
        <v>858</v>
      </c>
      <c r="AB14" s="263" t="s">
        <v>859</v>
      </c>
      <c r="AC14" s="265" t="s">
        <v>860</v>
      </c>
      <c r="AD14" s="536" t="s">
        <v>861</v>
      </c>
      <c r="AE14" s="1848"/>
      <c r="AF14" s="1848"/>
      <c r="AG14" s="1848"/>
      <c r="AH14" s="1848"/>
      <c r="AI14" s="1848"/>
      <c r="AJ14" s="1848"/>
      <c r="AK14" s="1848"/>
      <c r="AL14" s="1848"/>
      <c r="AM14" s="1848"/>
      <c r="AN14" s="1848"/>
      <c r="AO14" s="1848"/>
      <c r="AP14" s="1848"/>
      <c r="AQ14" s="1848"/>
      <c r="AR14" s="1848"/>
    </row>
    <row r="15" spans="2:44" ht="33" customHeight="1">
      <c r="B15" s="2062" t="s">
        <v>862</v>
      </c>
      <c r="C15" s="2063"/>
      <c r="D15" s="273" t="s">
        <v>813</v>
      </c>
      <c r="E15" s="273">
        <v>3</v>
      </c>
      <c r="F15" s="984">
        <v>-0.17399999999999999</v>
      </c>
      <c r="G15" s="984">
        <v>0</v>
      </c>
      <c r="H15" s="984">
        <v>0</v>
      </c>
      <c r="I15" s="533">
        <f t="shared" si="0"/>
        <v>0</v>
      </c>
      <c r="J15" s="534">
        <f t="shared" si="1"/>
        <v>-0.17399999999999999</v>
      </c>
      <c r="K15" s="1848"/>
      <c r="L15" s="535" t="s">
        <v>863</v>
      </c>
      <c r="M15" s="9"/>
      <c r="N15" s="976"/>
      <c r="O15" s="9"/>
      <c r="P15" s="1884"/>
      <c r="Q15" s="529">
        <f>IF( SUM( S15:U15 ) = 0, 0, $S$5 )</f>
        <v>0</v>
      </c>
      <c r="R15" s="1884"/>
      <c r="S15" s="530">
        <f t="shared" si="3"/>
        <v>0</v>
      </c>
      <c r="T15" s="530">
        <f t="shared" si="3"/>
        <v>0</v>
      </c>
      <c r="U15" s="530">
        <f t="shared" si="3"/>
        <v>0</v>
      </c>
      <c r="V15" s="1884"/>
      <c r="W15" s="1848"/>
      <c r="X15" s="2062" t="s">
        <v>862</v>
      </c>
      <c r="Y15" s="2063"/>
      <c r="Z15" s="263" t="s">
        <v>864</v>
      </c>
      <c r="AA15" s="263" t="s">
        <v>865</v>
      </c>
      <c r="AB15" s="263" t="s">
        <v>866</v>
      </c>
      <c r="AC15" s="265" t="s">
        <v>867</v>
      </c>
      <c r="AD15" s="536" t="s">
        <v>868</v>
      </c>
      <c r="AE15" s="1848"/>
      <c r="AF15" s="1848"/>
      <c r="AG15" s="1848"/>
      <c r="AH15" s="1848"/>
      <c r="AI15" s="1848"/>
      <c r="AJ15" s="1848"/>
      <c r="AK15" s="1848"/>
      <c r="AL15" s="1848"/>
      <c r="AM15" s="1848"/>
      <c r="AN15" s="1848"/>
      <c r="AO15" s="1848"/>
      <c r="AP15" s="1848"/>
      <c r="AQ15" s="1848"/>
      <c r="AR15" s="1848"/>
    </row>
    <row r="16" spans="2:44" ht="33" customHeight="1">
      <c r="B16" s="2062" t="s">
        <v>869</v>
      </c>
      <c r="C16" s="2063"/>
      <c r="D16" s="273" t="s">
        <v>813</v>
      </c>
      <c r="E16" s="273">
        <v>3</v>
      </c>
      <c r="F16" s="533">
        <f>IFERROR(SUM(F11:F15),0)</f>
        <v>14.886999999999995</v>
      </c>
      <c r="G16" s="533">
        <f>IFERROR(SUM(G11:G15),0)</f>
        <v>0</v>
      </c>
      <c r="H16" s="533">
        <f>IFERROR(SUM(H11:H15),0)</f>
        <v>1.901</v>
      </c>
      <c r="I16" s="533">
        <f t="shared" si="0"/>
        <v>-1.901</v>
      </c>
      <c r="J16" s="534">
        <f t="shared" si="1"/>
        <v>12.985999999999995</v>
      </c>
      <c r="K16" s="1848"/>
      <c r="L16" s="535" t="s">
        <v>870</v>
      </c>
      <c r="M16" s="9"/>
      <c r="N16" s="976"/>
      <c r="O16" s="9"/>
      <c r="P16" s="1884"/>
      <c r="Q16" s="1848"/>
      <c r="R16" s="1884"/>
      <c r="S16" s="348"/>
      <c r="T16" s="348"/>
      <c r="U16" s="348"/>
      <c r="V16" s="1884"/>
      <c r="W16" s="1848"/>
      <c r="X16" s="2062" t="s">
        <v>869</v>
      </c>
      <c r="Y16" s="2063"/>
      <c r="Z16" s="265" t="s">
        <v>871</v>
      </c>
      <c r="AA16" s="265" t="s">
        <v>872</v>
      </c>
      <c r="AB16" s="265" t="s">
        <v>873</v>
      </c>
      <c r="AC16" s="265" t="s">
        <v>874</v>
      </c>
      <c r="AD16" s="536" t="s">
        <v>875</v>
      </c>
      <c r="AE16" s="1848"/>
      <c r="AF16" s="1848"/>
      <c r="AG16" s="1848"/>
      <c r="AH16" s="1848"/>
      <c r="AI16" s="1848"/>
      <c r="AJ16" s="1848"/>
      <c r="AK16" s="1848"/>
      <c r="AL16" s="1848"/>
      <c r="AM16" s="1848"/>
      <c r="AN16" s="1848"/>
      <c r="AO16" s="1848"/>
      <c r="AP16" s="1848"/>
      <c r="AQ16" s="1848"/>
      <c r="AR16" s="1848"/>
    </row>
    <row r="17" spans="2:44" ht="33" customHeight="1">
      <c r="B17" s="2062" t="s">
        <v>876</v>
      </c>
      <c r="C17" s="2063"/>
      <c r="D17" s="273" t="s">
        <v>813</v>
      </c>
      <c r="E17" s="273">
        <v>3</v>
      </c>
      <c r="F17" s="984">
        <v>0</v>
      </c>
      <c r="G17" s="984">
        <v>0</v>
      </c>
      <c r="H17" s="984">
        <v>0</v>
      </c>
      <c r="I17" s="533">
        <f t="shared" si="0"/>
        <v>0</v>
      </c>
      <c r="J17" s="534">
        <f t="shared" si="1"/>
        <v>0</v>
      </c>
      <c r="K17" s="1848"/>
      <c r="L17" s="535" t="s">
        <v>877</v>
      </c>
      <c r="M17" s="9"/>
      <c r="N17" s="976"/>
      <c r="O17" s="9"/>
      <c r="P17" s="1884"/>
      <c r="Q17" s="529">
        <f>IF( SUM( S17:U17 ) = 0, 0, $S$5 )</f>
        <v>0</v>
      </c>
      <c r="R17" s="1884"/>
      <c r="S17" s="530">
        <f t="shared" ref="S17:U17" si="4" xml:space="preserve"> IF( ISNUMBER( F17 ), 0, 1 )</f>
        <v>0</v>
      </c>
      <c r="T17" s="530">
        <f t="shared" si="4"/>
        <v>0</v>
      </c>
      <c r="U17" s="530">
        <f t="shared" si="4"/>
        <v>0</v>
      </c>
      <c r="V17" s="1884"/>
      <c r="W17" s="1848"/>
      <c r="X17" s="2062" t="s">
        <v>876</v>
      </c>
      <c r="Y17" s="2063"/>
      <c r="Z17" s="263" t="s">
        <v>878</v>
      </c>
      <c r="AA17" s="263" t="s">
        <v>879</v>
      </c>
      <c r="AB17" s="263" t="s">
        <v>880</v>
      </c>
      <c r="AC17" s="265" t="s">
        <v>881</v>
      </c>
      <c r="AD17" s="536" t="s">
        <v>882</v>
      </c>
      <c r="AE17" s="1848"/>
      <c r="AF17" s="1848"/>
      <c r="AG17" s="1848"/>
      <c r="AH17" s="1848"/>
      <c r="AI17" s="1848"/>
      <c r="AJ17" s="1848"/>
      <c r="AK17" s="1848"/>
      <c r="AL17" s="1848"/>
      <c r="AM17" s="1848"/>
      <c r="AN17" s="1848"/>
      <c r="AO17" s="1848"/>
      <c r="AP17" s="1848"/>
      <c r="AQ17" s="1848"/>
      <c r="AR17" s="1848"/>
    </row>
    <row r="18" spans="2:44" ht="33" customHeight="1">
      <c r="B18" s="2060" t="s">
        <v>883</v>
      </c>
      <c r="C18" s="2061"/>
      <c r="D18" s="271" t="s">
        <v>813</v>
      </c>
      <c r="E18" s="271">
        <v>3</v>
      </c>
      <c r="F18" s="533">
        <f>IFERROR(SUM(F16:F17),0)</f>
        <v>14.886999999999995</v>
      </c>
      <c r="G18" s="533">
        <f>IFERROR(SUM(G16:G17),0)</f>
        <v>0</v>
      </c>
      <c r="H18" s="533">
        <f>IFERROR(SUM(H16:H17),0)</f>
        <v>1.901</v>
      </c>
      <c r="I18" s="533">
        <f t="shared" si="0"/>
        <v>-1.901</v>
      </c>
      <c r="J18" s="534">
        <f t="shared" si="1"/>
        <v>12.985999999999995</v>
      </c>
      <c r="K18" s="1848"/>
      <c r="L18" s="535" t="s">
        <v>884</v>
      </c>
      <c r="M18" s="9"/>
      <c r="N18" s="976"/>
      <c r="O18" s="9"/>
      <c r="P18" s="1884"/>
      <c r="Q18" s="1848"/>
      <c r="R18" s="1884"/>
      <c r="S18" s="348"/>
      <c r="T18" s="348"/>
      <c r="U18" s="348"/>
      <c r="V18" s="1884"/>
      <c r="W18" s="1848"/>
      <c r="X18" s="2060" t="s">
        <v>883</v>
      </c>
      <c r="Y18" s="2061"/>
      <c r="Z18" s="265" t="s">
        <v>885</v>
      </c>
      <c r="AA18" s="265" t="s">
        <v>886</v>
      </c>
      <c r="AB18" s="265" t="s">
        <v>887</v>
      </c>
      <c r="AC18" s="265" t="s">
        <v>888</v>
      </c>
      <c r="AD18" s="536" t="s">
        <v>889</v>
      </c>
      <c r="AE18" s="1848"/>
      <c r="AF18" s="1848"/>
      <c r="AG18" s="1848"/>
      <c r="AH18" s="1848"/>
      <c r="AI18" s="1848"/>
      <c r="AJ18" s="1848"/>
      <c r="AK18" s="1848"/>
      <c r="AL18" s="1848"/>
      <c r="AM18" s="1848"/>
      <c r="AN18" s="1848"/>
      <c r="AO18" s="1848"/>
      <c r="AP18" s="1848"/>
      <c r="AQ18" s="1848"/>
      <c r="AR18" s="1848"/>
    </row>
    <row r="19" spans="2:44" ht="33" customHeight="1">
      <c r="B19" s="2060" t="s">
        <v>890</v>
      </c>
      <c r="C19" s="2061"/>
      <c r="D19" s="271" t="s">
        <v>813</v>
      </c>
      <c r="E19" s="271">
        <v>3</v>
      </c>
      <c r="F19" s="533">
        <f>IFERROR((-1 * F27),0)</f>
        <v>-1.0159999999999998</v>
      </c>
      <c r="G19" s="533">
        <f>IFERROR((-1 * G27),0)</f>
        <v>0</v>
      </c>
      <c r="H19" s="533">
        <f>IFERROR((-1 * H27),0)</f>
        <v>-0.36199999999999999</v>
      </c>
      <c r="I19" s="533">
        <f t="shared" si="0"/>
        <v>0.36199999999999999</v>
      </c>
      <c r="J19" s="534">
        <f t="shared" si="1"/>
        <v>-0.6539999999999998</v>
      </c>
      <c r="K19" s="1848"/>
      <c r="L19" s="535" t="s">
        <v>891</v>
      </c>
      <c r="M19" s="9"/>
      <c r="N19" s="976"/>
      <c r="O19" s="9"/>
      <c r="P19" s="1884"/>
      <c r="Q19" s="1848"/>
      <c r="R19" s="1884"/>
      <c r="S19" s="348"/>
      <c r="T19" s="348"/>
      <c r="U19" s="348"/>
      <c r="V19" s="1884"/>
      <c r="W19" s="1848"/>
      <c r="X19" s="2060" t="s">
        <v>890</v>
      </c>
      <c r="Y19" s="2061"/>
      <c r="Z19" s="265" t="s">
        <v>892</v>
      </c>
      <c r="AA19" s="265" t="s">
        <v>893</v>
      </c>
      <c r="AB19" s="265" t="s">
        <v>894</v>
      </c>
      <c r="AC19" s="265" t="s">
        <v>895</v>
      </c>
      <c r="AD19" s="536" t="s">
        <v>896</v>
      </c>
      <c r="AE19" s="1848"/>
      <c r="AF19" s="1848"/>
      <c r="AG19" s="1848"/>
      <c r="AH19" s="1848"/>
      <c r="AI19" s="1848"/>
      <c r="AJ19" s="1848"/>
      <c r="AK19" s="1848"/>
      <c r="AL19" s="1848"/>
      <c r="AM19" s="1848"/>
      <c r="AN19" s="1848"/>
      <c r="AO19" s="1848"/>
      <c r="AP19" s="1848"/>
      <c r="AQ19" s="1848"/>
      <c r="AR19" s="1848"/>
    </row>
    <row r="20" spans="2:44" ht="33" customHeight="1">
      <c r="B20" s="2060" t="s">
        <v>897</v>
      </c>
      <c r="C20" s="2061"/>
      <c r="D20" s="271" t="s">
        <v>813</v>
      </c>
      <c r="E20" s="271">
        <v>3</v>
      </c>
      <c r="F20" s="984">
        <v>-1.425</v>
      </c>
      <c r="G20" s="984">
        <v>0</v>
      </c>
      <c r="H20" s="984">
        <v>0</v>
      </c>
      <c r="I20" s="533">
        <f t="shared" si="0"/>
        <v>0</v>
      </c>
      <c r="J20" s="534">
        <f t="shared" si="1"/>
        <v>-1.425</v>
      </c>
      <c r="K20" s="1848"/>
      <c r="L20" s="535" t="s">
        <v>898</v>
      </c>
      <c r="M20" s="9"/>
      <c r="N20" s="976"/>
      <c r="O20" s="9"/>
      <c r="P20" s="1884"/>
      <c r="Q20" s="529">
        <f>IF( SUM( S20:U20 ) = 0, 0, $S$5 )</f>
        <v>0</v>
      </c>
      <c r="R20" s="1884"/>
      <c r="S20" s="530">
        <f t="shared" ref="S20:U20" si="5" xml:space="preserve"> IF( ISNUMBER( F20 ), 0, 1 )</f>
        <v>0</v>
      </c>
      <c r="T20" s="530">
        <f t="shared" si="5"/>
        <v>0</v>
      </c>
      <c r="U20" s="530">
        <f t="shared" si="5"/>
        <v>0</v>
      </c>
      <c r="V20" s="1884"/>
      <c r="W20" s="1848"/>
      <c r="X20" s="2060" t="s">
        <v>897</v>
      </c>
      <c r="Y20" s="2061"/>
      <c r="Z20" s="263" t="s">
        <v>899</v>
      </c>
      <c r="AA20" s="263" t="s">
        <v>900</v>
      </c>
      <c r="AB20" s="263" t="s">
        <v>901</v>
      </c>
      <c r="AC20" s="265" t="s">
        <v>902</v>
      </c>
      <c r="AD20" s="536" t="s">
        <v>903</v>
      </c>
      <c r="AE20" s="1848"/>
      <c r="AF20" s="1848"/>
      <c r="AG20" s="1848"/>
      <c r="AH20" s="1848"/>
      <c r="AI20" s="1848"/>
      <c r="AJ20" s="1848"/>
      <c r="AK20" s="1848"/>
      <c r="AL20" s="1848"/>
      <c r="AM20" s="1848"/>
      <c r="AN20" s="1848"/>
      <c r="AO20" s="1848"/>
      <c r="AP20" s="1848"/>
      <c r="AQ20" s="1848"/>
      <c r="AR20" s="1848"/>
    </row>
    <row r="21" spans="2:44" ht="33" customHeight="1">
      <c r="B21" s="2060" t="s">
        <v>904</v>
      </c>
      <c r="C21" s="2061"/>
      <c r="D21" s="271" t="s">
        <v>813</v>
      </c>
      <c r="E21" s="271">
        <v>3</v>
      </c>
      <c r="F21" s="533">
        <f>IFERROR(SUM(F18:F20),0)</f>
        <v>12.445999999999994</v>
      </c>
      <c r="G21" s="533">
        <f>IFERROR(SUM(G18:G20),0)</f>
        <v>0</v>
      </c>
      <c r="H21" s="533">
        <f>IFERROR(SUM(H18:H20),0)</f>
        <v>1.5390000000000001</v>
      </c>
      <c r="I21" s="533">
        <f t="shared" si="0"/>
        <v>-1.5390000000000001</v>
      </c>
      <c r="J21" s="534">
        <f t="shared" si="1"/>
        <v>10.906999999999995</v>
      </c>
      <c r="K21" s="1848"/>
      <c r="L21" s="535" t="s">
        <v>905</v>
      </c>
      <c r="M21" s="9"/>
      <c r="N21" s="976"/>
      <c r="O21" s="9"/>
      <c r="P21" s="1884"/>
      <c r="Q21" s="1848"/>
      <c r="R21" s="1884"/>
      <c r="S21" s="348"/>
      <c r="T21" s="348"/>
      <c r="U21" s="348"/>
      <c r="V21" s="1884"/>
      <c r="W21" s="1848"/>
      <c r="X21" s="2060" t="s">
        <v>904</v>
      </c>
      <c r="Y21" s="2061"/>
      <c r="Z21" s="265" t="s">
        <v>906</v>
      </c>
      <c r="AA21" s="265" t="s">
        <v>907</v>
      </c>
      <c r="AB21" s="265" t="s">
        <v>908</v>
      </c>
      <c r="AC21" s="265" t="s">
        <v>909</v>
      </c>
      <c r="AD21" s="536" t="s">
        <v>910</v>
      </c>
      <c r="AE21" s="1848"/>
      <c r="AF21" s="1848"/>
      <c r="AG21" s="1848"/>
      <c r="AH21" s="1848"/>
      <c r="AI21" s="1848"/>
      <c r="AJ21" s="1848"/>
      <c r="AK21" s="1848"/>
      <c r="AL21" s="1848"/>
      <c r="AM21" s="1848"/>
      <c r="AN21" s="1848"/>
      <c r="AO21" s="1848"/>
      <c r="AP21" s="1848"/>
      <c r="AQ21" s="1848"/>
      <c r="AR21" s="1848"/>
    </row>
    <row r="22" spans="2:44" ht="28.5" customHeight="1">
      <c r="B22" s="2058" t="s">
        <v>911</v>
      </c>
      <c r="C22" s="2059"/>
      <c r="D22" s="537" t="s">
        <v>813</v>
      </c>
      <c r="E22" s="537">
        <v>3</v>
      </c>
      <c r="F22" s="985">
        <v>-6.1779999999999999</v>
      </c>
      <c r="G22" s="985">
        <v>0</v>
      </c>
      <c r="H22" s="985">
        <v>-1.5409999999999999</v>
      </c>
      <c r="I22" s="539">
        <f t="shared" si="0"/>
        <v>1.5409999999999999</v>
      </c>
      <c r="J22" s="540">
        <f>IFERROR(F22 + I22,0)</f>
        <v>-4.6370000000000005</v>
      </c>
      <c r="K22" s="1848"/>
      <c r="L22" s="541" t="s">
        <v>912</v>
      </c>
      <c r="M22" s="268"/>
      <c r="N22" s="986"/>
      <c r="O22" s="268"/>
      <c r="P22" s="1884"/>
      <c r="Q22" s="529">
        <f>IF( SUM( S22:U22 ) = 0, 0, $S$5 )</f>
        <v>0</v>
      </c>
      <c r="R22" s="1884"/>
      <c r="S22" s="530">
        <f t="shared" ref="S22:U22" si="6" xml:space="preserve"> IF( ISNUMBER( F22 ), 0, 1 )</f>
        <v>0</v>
      </c>
      <c r="T22" s="530">
        <f t="shared" si="6"/>
        <v>0</v>
      </c>
      <c r="U22" s="530">
        <f t="shared" si="6"/>
        <v>0</v>
      </c>
      <c r="V22" s="1884"/>
      <c r="W22" s="1848"/>
      <c r="X22" s="2058" t="s">
        <v>911</v>
      </c>
      <c r="Y22" s="2059"/>
      <c r="Z22" s="538" t="s">
        <v>913</v>
      </c>
      <c r="AA22" s="538" t="s">
        <v>914</v>
      </c>
      <c r="AB22" s="538" t="s">
        <v>915</v>
      </c>
      <c r="AC22" s="542" t="s">
        <v>916</v>
      </c>
      <c r="AD22" s="543" t="s">
        <v>917</v>
      </c>
      <c r="AE22" s="1848"/>
      <c r="AF22" s="1848"/>
      <c r="AG22" s="1848"/>
      <c r="AH22" s="1848"/>
      <c r="AI22" s="1848"/>
      <c r="AJ22" s="1848"/>
      <c r="AK22" s="1848"/>
      <c r="AL22" s="1848"/>
      <c r="AM22" s="1848"/>
      <c r="AN22" s="1848"/>
      <c r="AO22" s="1848"/>
      <c r="AP22" s="1848"/>
      <c r="AQ22" s="1848"/>
      <c r="AR22" s="1848"/>
    </row>
    <row r="23" spans="2:44" ht="15" customHeight="1">
      <c r="B23" s="243"/>
      <c r="C23" s="244"/>
      <c r="D23" s="274"/>
      <c r="E23" s="274"/>
      <c r="F23" s="244"/>
      <c r="G23" s="244"/>
      <c r="H23" s="244"/>
      <c r="I23" s="244"/>
      <c r="J23" s="244"/>
      <c r="K23" s="1848"/>
      <c r="L23" s="245"/>
      <c r="M23" s="245"/>
      <c r="N23" s="245"/>
      <c r="O23" s="245"/>
      <c r="P23" s="544"/>
      <c r="Q23" s="1848"/>
      <c r="R23" s="544"/>
      <c r="S23" s="1887"/>
      <c r="T23" s="1888"/>
      <c r="U23" s="1888"/>
      <c r="V23" s="544"/>
      <c r="W23" s="1848"/>
      <c r="X23" s="243"/>
      <c r="Y23" s="244"/>
      <c r="Z23" s="244"/>
      <c r="AA23" s="244"/>
      <c r="AB23" s="244"/>
      <c r="AC23" s="244"/>
      <c r="AD23" s="244"/>
      <c r="AE23" s="1848"/>
      <c r="AF23" s="1848"/>
      <c r="AG23" s="1848"/>
      <c r="AH23" s="1848"/>
      <c r="AI23" s="1848"/>
      <c r="AJ23" s="1848"/>
      <c r="AK23" s="1848"/>
      <c r="AL23" s="1848"/>
      <c r="AM23" s="1848"/>
      <c r="AN23" s="1848"/>
      <c r="AO23" s="1848"/>
      <c r="AP23" s="1848"/>
      <c r="AQ23" s="1848"/>
      <c r="AR23" s="1848"/>
    </row>
    <row r="24" spans="2:44" ht="20.25" customHeight="1">
      <c r="B24" s="2054" t="s">
        <v>918</v>
      </c>
      <c r="C24" s="2055"/>
      <c r="D24" s="269"/>
      <c r="E24" s="269"/>
      <c r="F24" s="247"/>
      <c r="G24" s="247"/>
      <c r="H24" s="247"/>
      <c r="I24" s="247"/>
      <c r="J24" s="247"/>
      <c r="K24" s="157"/>
      <c r="L24" s="245"/>
      <c r="M24" s="245"/>
      <c r="N24" s="245"/>
      <c r="O24" s="245"/>
      <c r="P24" s="544"/>
      <c r="Q24" s="1848"/>
      <c r="R24" s="544"/>
      <c r="S24" s="348"/>
      <c r="T24" s="348"/>
      <c r="U24" s="348"/>
      <c r="V24" s="544"/>
      <c r="W24" s="1848"/>
      <c r="X24" s="2054" t="s">
        <v>918</v>
      </c>
      <c r="Y24" s="2055"/>
      <c r="Z24" s="247"/>
      <c r="AA24" s="247"/>
      <c r="AB24" s="247"/>
      <c r="AC24" s="247"/>
      <c r="AD24" s="247"/>
      <c r="AE24" s="1848"/>
      <c r="AF24" s="1848"/>
      <c r="AG24" s="1848"/>
      <c r="AH24" s="1848"/>
      <c r="AI24" s="1848"/>
      <c r="AJ24" s="1848"/>
      <c r="AK24" s="1848"/>
      <c r="AL24" s="1848"/>
      <c r="AM24" s="1848"/>
      <c r="AN24" s="1848"/>
      <c r="AO24" s="1848"/>
      <c r="AP24" s="1848"/>
      <c r="AQ24" s="1848"/>
      <c r="AR24" s="1848"/>
    </row>
    <row r="25" spans="2:44" ht="20.25" customHeight="1">
      <c r="B25" s="2056" t="s">
        <v>919</v>
      </c>
      <c r="C25" s="2057"/>
      <c r="D25" s="546" t="s">
        <v>813</v>
      </c>
      <c r="E25" s="546">
        <v>3</v>
      </c>
      <c r="F25" s="987">
        <v>2.2229999999999999</v>
      </c>
      <c r="G25" s="987">
        <v>0</v>
      </c>
      <c r="H25" s="987">
        <v>0.36199999999999999</v>
      </c>
      <c r="I25" s="526">
        <f t="shared" ref="I25:I27" si="7">IFERROR(G25 - H25,0)</f>
        <v>-0.36199999999999999</v>
      </c>
      <c r="J25" s="527">
        <f t="shared" ref="J25:J27" si="8">IFERROR(F25 + I25,0)</f>
        <v>1.8609999999999998</v>
      </c>
      <c r="K25" s="157"/>
      <c r="L25" s="528" t="s">
        <v>920</v>
      </c>
      <c r="M25" s="9"/>
      <c r="N25" s="975"/>
      <c r="O25" s="9"/>
      <c r="P25" s="544"/>
      <c r="Q25" s="529">
        <f>IF( SUM( S25:U25 ) = 0, 0, $S$5 )</f>
        <v>0</v>
      </c>
      <c r="R25" s="544"/>
      <c r="S25" s="530">
        <f t="shared" ref="S25:U26" si="9" xml:space="preserve"> IF( ISNUMBER( F25 ), 0, 1 )</f>
        <v>0</v>
      </c>
      <c r="T25" s="530">
        <f t="shared" si="9"/>
        <v>0</v>
      </c>
      <c r="U25" s="530">
        <f t="shared" si="9"/>
        <v>0</v>
      </c>
      <c r="V25" s="544"/>
      <c r="W25" s="1848"/>
      <c r="X25" s="2056" t="s">
        <v>919</v>
      </c>
      <c r="Y25" s="2057"/>
      <c r="Z25" s="547" t="s">
        <v>921</v>
      </c>
      <c r="AA25" s="547" t="s">
        <v>922</v>
      </c>
      <c r="AB25" s="547" t="s">
        <v>923</v>
      </c>
      <c r="AC25" s="548" t="s">
        <v>924</v>
      </c>
      <c r="AD25" s="549" t="s">
        <v>925</v>
      </c>
      <c r="AE25" s="1848"/>
      <c r="AF25" s="1848"/>
      <c r="AG25" s="1848"/>
      <c r="AH25" s="1848"/>
      <c r="AI25" s="1848"/>
      <c r="AJ25" s="1848"/>
      <c r="AK25" s="1848"/>
      <c r="AL25" s="1848"/>
      <c r="AM25" s="1848"/>
      <c r="AN25" s="1848"/>
      <c r="AO25" s="1848"/>
      <c r="AP25" s="1848"/>
      <c r="AQ25" s="1848"/>
      <c r="AR25" s="1848"/>
    </row>
    <row r="26" spans="2:44" ht="20.25" customHeight="1">
      <c r="B26" s="550" t="s">
        <v>926</v>
      </c>
      <c r="C26" s="246"/>
      <c r="D26" s="249" t="s">
        <v>813</v>
      </c>
      <c r="E26" s="249">
        <v>3</v>
      </c>
      <c r="F26" s="988">
        <v>-1.2070000000000001</v>
      </c>
      <c r="G26" s="988">
        <v>0</v>
      </c>
      <c r="H26" s="988">
        <v>0</v>
      </c>
      <c r="I26" s="551">
        <f t="shared" si="7"/>
        <v>0</v>
      </c>
      <c r="J26" s="552">
        <f t="shared" si="8"/>
        <v>-1.2070000000000001</v>
      </c>
      <c r="K26" s="157"/>
      <c r="L26" s="535" t="s">
        <v>927</v>
      </c>
      <c r="M26" s="9"/>
      <c r="N26" s="976"/>
      <c r="O26" s="9"/>
      <c r="P26" s="1884"/>
      <c r="Q26" s="529">
        <f>IF( SUM( S26:U26 ) = 0, 0, $S$5 )</f>
        <v>0</v>
      </c>
      <c r="R26" s="1884"/>
      <c r="S26" s="530">
        <f t="shared" si="9"/>
        <v>0</v>
      </c>
      <c r="T26" s="530">
        <f t="shared" si="9"/>
        <v>0</v>
      </c>
      <c r="U26" s="530">
        <f t="shared" si="9"/>
        <v>0</v>
      </c>
      <c r="V26" s="1884"/>
      <c r="W26" s="1848"/>
      <c r="X26" s="550" t="s">
        <v>926</v>
      </c>
      <c r="Y26" s="246"/>
      <c r="Z26" s="264" t="s">
        <v>928</v>
      </c>
      <c r="AA26" s="264" t="s">
        <v>929</v>
      </c>
      <c r="AB26" s="264" t="s">
        <v>930</v>
      </c>
      <c r="AC26" s="266" t="s">
        <v>931</v>
      </c>
      <c r="AD26" s="553" t="s">
        <v>932</v>
      </c>
      <c r="AE26" s="1848"/>
      <c r="AF26" s="1848"/>
      <c r="AG26" s="1848"/>
      <c r="AH26" s="1848"/>
      <c r="AI26" s="1848"/>
      <c r="AJ26" s="1848"/>
      <c r="AK26" s="1848"/>
      <c r="AL26" s="1848"/>
      <c r="AM26" s="1848"/>
      <c r="AN26" s="1848"/>
      <c r="AO26" s="1848"/>
      <c r="AP26" s="1848"/>
      <c r="AQ26" s="1848"/>
      <c r="AR26" s="1848"/>
    </row>
    <row r="27" spans="2:44" ht="20.25" customHeight="1">
      <c r="B27" s="2058" t="s">
        <v>890</v>
      </c>
      <c r="C27" s="2059"/>
      <c r="D27" s="537" t="s">
        <v>813</v>
      </c>
      <c r="E27" s="537">
        <v>3</v>
      </c>
      <c r="F27" s="554">
        <f>IFERROR(SUM( F25:F26 ),0)</f>
        <v>1.0159999999999998</v>
      </c>
      <c r="G27" s="554">
        <f>IFERROR(SUM( G25:G26 ),0)</f>
        <v>0</v>
      </c>
      <c r="H27" s="554">
        <f>IFERROR(SUM( H25:H26 ),0)</f>
        <v>0.36199999999999999</v>
      </c>
      <c r="I27" s="554">
        <f t="shared" si="7"/>
        <v>-0.36199999999999999</v>
      </c>
      <c r="J27" s="555">
        <f t="shared" si="8"/>
        <v>0.6539999999999998</v>
      </c>
      <c r="K27" s="157"/>
      <c r="L27" s="541" t="s">
        <v>933</v>
      </c>
      <c r="M27" s="268"/>
      <c r="N27" s="986"/>
      <c r="O27" s="268"/>
      <c r="P27" s="1884"/>
      <c r="Q27" s="1848"/>
      <c r="R27" s="1884"/>
      <c r="S27" s="348"/>
      <c r="T27" s="348"/>
      <c r="U27" s="348"/>
      <c r="V27" s="1884"/>
      <c r="W27" s="1848"/>
      <c r="X27" s="2058" t="s">
        <v>890</v>
      </c>
      <c r="Y27" s="2059"/>
      <c r="Z27" s="556" t="s">
        <v>934</v>
      </c>
      <c r="AA27" s="556" t="s">
        <v>935</v>
      </c>
      <c r="AB27" s="556" t="s">
        <v>936</v>
      </c>
      <c r="AC27" s="556" t="s">
        <v>937</v>
      </c>
      <c r="AD27" s="557" t="s">
        <v>938</v>
      </c>
      <c r="AE27" s="1848"/>
      <c r="AF27" s="1848"/>
      <c r="AG27" s="1848"/>
      <c r="AH27" s="1848"/>
      <c r="AI27" s="1848"/>
      <c r="AJ27" s="1848"/>
      <c r="AK27" s="1848"/>
      <c r="AL27" s="1848"/>
      <c r="AM27" s="1848"/>
      <c r="AN27" s="1848"/>
      <c r="AO27" s="1848"/>
      <c r="AP27" s="1848"/>
      <c r="AQ27" s="1848"/>
      <c r="AR27" s="1848"/>
    </row>
    <row r="28" spans="2:44" ht="15.75" customHeight="1" thickBot="1">
      <c r="B28" s="269"/>
      <c r="C28" s="269"/>
      <c r="D28" s="269"/>
      <c r="E28" s="269"/>
      <c r="F28" s="558"/>
      <c r="G28" s="247"/>
      <c r="H28" s="247"/>
      <c r="I28" s="247"/>
      <c r="J28" s="247"/>
      <c r="K28" s="157"/>
      <c r="L28" s="245"/>
      <c r="M28" s="245"/>
      <c r="N28" s="245"/>
      <c r="O28" s="245"/>
      <c r="P28" s="544"/>
      <c r="Q28" s="1848"/>
      <c r="R28" s="544"/>
      <c r="S28" s="1887"/>
      <c r="T28" s="1888"/>
      <c r="U28" s="1888"/>
      <c r="V28" s="544"/>
      <c r="W28" s="1848"/>
      <c r="X28" s="269"/>
      <c r="Y28" s="269"/>
      <c r="Z28" s="558"/>
      <c r="AA28" s="247"/>
      <c r="AB28" s="247"/>
      <c r="AC28" s="247"/>
      <c r="AD28" s="247"/>
      <c r="AE28" s="1848"/>
      <c r="AF28" s="1848"/>
      <c r="AG28" s="1848"/>
      <c r="AH28" s="1848"/>
      <c r="AI28" s="1848"/>
      <c r="AJ28" s="1848"/>
      <c r="AK28" s="1848"/>
      <c r="AL28" s="1848"/>
      <c r="AM28" s="1848"/>
      <c r="AN28" s="1848"/>
      <c r="AO28" s="1848"/>
      <c r="AP28" s="1848"/>
      <c r="AQ28" s="1848"/>
      <c r="AR28" s="1848"/>
    </row>
    <row r="29" spans="2:44" ht="20.25" customHeight="1" thickBot="1">
      <c r="B29" s="2048" t="s">
        <v>939</v>
      </c>
      <c r="C29" s="2049"/>
      <c r="D29" s="269"/>
      <c r="E29" s="269"/>
      <c r="F29" s="558"/>
      <c r="G29" s="247"/>
      <c r="H29" s="247"/>
      <c r="I29" s="247"/>
      <c r="J29" s="247"/>
      <c r="K29" s="157"/>
      <c r="L29" s="245"/>
      <c r="M29" s="245"/>
      <c r="N29" s="245"/>
      <c r="O29" s="245"/>
      <c r="P29" s="544"/>
      <c r="Q29" s="1848"/>
      <c r="R29" s="544"/>
      <c r="S29" s="1887"/>
      <c r="T29" s="1888"/>
      <c r="U29" s="1888"/>
      <c r="V29" s="544"/>
      <c r="W29" s="1848"/>
      <c r="X29" s="2048" t="s">
        <v>939</v>
      </c>
      <c r="Y29" s="2049"/>
      <c r="Z29" s="558"/>
      <c r="AA29" s="247"/>
      <c r="AB29" s="247"/>
      <c r="AC29" s="247"/>
      <c r="AD29" s="247"/>
      <c r="AE29" s="1848"/>
      <c r="AF29" s="1848"/>
      <c r="AG29" s="1848"/>
      <c r="AH29" s="1848"/>
      <c r="AI29" s="1848"/>
      <c r="AJ29" s="1848"/>
      <c r="AK29" s="1848"/>
      <c r="AL29" s="1848"/>
      <c r="AM29" s="1848"/>
      <c r="AN29" s="1848"/>
      <c r="AO29" s="1848"/>
      <c r="AP29" s="1848"/>
      <c r="AQ29" s="1848"/>
      <c r="AR29" s="1848"/>
    </row>
    <row r="30" spans="2:44" ht="20.25" customHeight="1">
      <c r="B30" s="2050" t="s">
        <v>940</v>
      </c>
      <c r="C30" s="2051"/>
      <c r="D30" s="1428" t="s">
        <v>813</v>
      </c>
      <c r="E30" s="1428">
        <v>3</v>
      </c>
      <c r="F30" s="1431"/>
      <c r="G30" s="1432"/>
      <c r="H30" s="1429">
        <v>0</v>
      </c>
      <c r="I30" s="1432"/>
      <c r="J30" s="1437"/>
      <c r="K30" s="157"/>
      <c r="L30" s="560" t="s">
        <v>941</v>
      </c>
      <c r="M30" s="268"/>
      <c r="N30" s="989"/>
      <c r="O30" s="268"/>
      <c r="P30" s="1884"/>
      <c r="Q30" s="529">
        <f>IF( S30 = 0, 0, $S$5 )</f>
        <v>0</v>
      </c>
      <c r="R30" s="1884"/>
      <c r="S30" s="530">
        <f xml:space="preserve"> IF( ISNUMBER( H30 ), 0, 1 )</f>
        <v>0</v>
      </c>
      <c r="T30" s="1885"/>
      <c r="U30" s="1885"/>
      <c r="V30" s="1884"/>
      <c r="W30" s="1848"/>
      <c r="X30" s="2052" t="s">
        <v>940</v>
      </c>
      <c r="Y30" s="2053"/>
      <c r="Z30" s="1175"/>
      <c r="AA30" s="1672"/>
      <c r="AB30" s="729" t="s">
        <v>942</v>
      </c>
      <c r="AC30" s="1672"/>
      <c r="AD30" s="1675"/>
      <c r="AE30" s="1848"/>
      <c r="AF30" s="1848"/>
      <c r="AG30" s="1848"/>
      <c r="AH30" s="1848"/>
      <c r="AI30" s="1848"/>
      <c r="AJ30" s="1848"/>
      <c r="AK30" s="1848"/>
      <c r="AL30" s="1848"/>
      <c r="AM30" s="1848"/>
      <c r="AN30" s="1848"/>
      <c r="AO30" s="1848"/>
      <c r="AP30" s="1848"/>
      <c r="AQ30" s="1848"/>
      <c r="AR30" s="1848"/>
    </row>
    <row r="31" spans="2:44" ht="20.25" customHeight="1">
      <c r="B31" s="2040" t="s">
        <v>943</v>
      </c>
      <c r="C31" s="2041"/>
      <c r="D31" s="1411" t="s">
        <v>813</v>
      </c>
      <c r="E31" s="1411">
        <v>3</v>
      </c>
      <c r="F31" s="1433"/>
      <c r="G31" s="1434"/>
      <c r="H31" s="1422">
        <v>0</v>
      </c>
      <c r="I31" s="1434"/>
      <c r="J31" s="1438"/>
      <c r="K31" s="157"/>
      <c r="L31" s="561" t="s">
        <v>944</v>
      </c>
      <c r="M31" s="268"/>
      <c r="N31" s="990"/>
      <c r="O31" s="268"/>
      <c r="P31" s="1884"/>
      <c r="Q31" s="529">
        <f>IF( S31 = 0, 0, $S$5 )</f>
        <v>0</v>
      </c>
      <c r="R31" s="1884"/>
      <c r="S31" s="530">
        <f xml:space="preserve"> IF( ISNUMBER( H31 ), 0, 1 )</f>
        <v>0</v>
      </c>
      <c r="T31" s="348"/>
      <c r="U31" s="348"/>
      <c r="V31" s="1884"/>
      <c r="W31" s="1848"/>
      <c r="X31" s="2042" t="s">
        <v>943</v>
      </c>
      <c r="Y31" s="2043"/>
      <c r="Z31" s="740"/>
      <c r="AA31" s="1673"/>
      <c r="AB31" s="401" t="s">
        <v>945</v>
      </c>
      <c r="AC31" s="1673"/>
      <c r="AD31" s="1676"/>
      <c r="AE31" s="1848"/>
      <c r="AF31" s="1848"/>
      <c r="AG31" s="1848"/>
      <c r="AH31" s="1848"/>
      <c r="AI31" s="1848"/>
      <c r="AJ31" s="1848"/>
      <c r="AK31" s="1848"/>
      <c r="AL31" s="1848"/>
      <c r="AM31" s="1848"/>
      <c r="AN31" s="1848"/>
      <c r="AO31" s="1848"/>
      <c r="AP31" s="1848"/>
      <c r="AQ31" s="1848"/>
      <c r="AR31" s="1848"/>
    </row>
    <row r="32" spans="2:44" ht="20.25" customHeight="1">
      <c r="B32" s="2040" t="s">
        <v>946</v>
      </c>
      <c r="C32" s="2041"/>
      <c r="D32" s="1411" t="s">
        <v>813</v>
      </c>
      <c r="E32" s="1411">
        <v>3</v>
      </c>
      <c r="F32" s="1433"/>
      <c r="G32" s="1434"/>
      <c r="H32" s="1422">
        <v>5.4390000000000001</v>
      </c>
      <c r="I32" s="1434"/>
      <c r="J32" s="1438"/>
      <c r="K32" s="157"/>
      <c r="L32" s="561" t="s">
        <v>947</v>
      </c>
      <c r="M32" s="268"/>
      <c r="N32" s="990"/>
      <c r="O32" s="268"/>
      <c r="P32" s="1884"/>
      <c r="Q32" s="529">
        <f>IF( S32 = 0, 0, $S$5 )</f>
        <v>0</v>
      </c>
      <c r="R32" s="1884"/>
      <c r="S32" s="530">
        <f xml:space="preserve"> IF( ISNUMBER( H32 ), 0, 1 )</f>
        <v>0</v>
      </c>
      <c r="T32" s="348"/>
      <c r="U32" s="348"/>
      <c r="V32" s="1884"/>
      <c r="W32" s="1848"/>
      <c r="X32" s="2042" t="s">
        <v>946</v>
      </c>
      <c r="Y32" s="2043"/>
      <c r="Z32" s="740"/>
      <c r="AA32" s="1673"/>
      <c r="AB32" s="401" t="s">
        <v>948</v>
      </c>
      <c r="AC32" s="1673"/>
      <c r="AD32" s="1676"/>
      <c r="AE32" s="1848"/>
      <c r="AF32" s="1848"/>
      <c r="AG32" s="1848"/>
      <c r="AH32" s="1848"/>
      <c r="AI32" s="1848"/>
      <c r="AJ32" s="1848"/>
      <c r="AK32" s="1848"/>
      <c r="AL32" s="1848"/>
      <c r="AM32" s="1848"/>
      <c r="AN32" s="1848"/>
      <c r="AO32" s="1848"/>
      <c r="AP32" s="1848"/>
      <c r="AQ32" s="1848"/>
      <c r="AR32" s="1848"/>
    </row>
    <row r="33" spans="2:44" ht="20.25" customHeight="1" thickBot="1">
      <c r="B33" s="2044" t="s">
        <v>812</v>
      </c>
      <c r="C33" s="2045"/>
      <c r="D33" s="1416" t="s">
        <v>813</v>
      </c>
      <c r="E33" s="1416">
        <v>3</v>
      </c>
      <c r="F33" s="1435"/>
      <c r="G33" s="1436"/>
      <c r="H33" s="1430">
        <f>IFERROR(SUM( H30:H32 ),0)</f>
        <v>5.4390000000000001</v>
      </c>
      <c r="I33" s="1436"/>
      <c r="J33" s="1439"/>
      <c r="K33" s="157"/>
      <c r="L33" s="541" t="s">
        <v>949</v>
      </c>
      <c r="M33" s="268"/>
      <c r="N33" s="986"/>
      <c r="O33" s="268"/>
      <c r="P33" s="1884"/>
      <c r="Q33" s="1848"/>
      <c r="R33" s="1884"/>
      <c r="S33" s="348"/>
      <c r="T33" s="348"/>
      <c r="U33" s="348"/>
      <c r="V33" s="1884"/>
      <c r="W33" s="1848"/>
      <c r="X33" s="2046" t="s">
        <v>812</v>
      </c>
      <c r="Y33" s="2047"/>
      <c r="Z33" s="741"/>
      <c r="AA33" s="1674"/>
      <c r="AB33" s="1671" t="s">
        <v>950</v>
      </c>
      <c r="AC33" s="1674"/>
      <c r="AD33" s="1677"/>
      <c r="AE33" s="1848"/>
      <c r="AF33" s="1848"/>
      <c r="AG33" s="1848"/>
      <c r="AH33" s="1848"/>
      <c r="AI33" s="1848"/>
      <c r="AJ33" s="1848"/>
      <c r="AK33" s="1848"/>
      <c r="AL33" s="1848"/>
      <c r="AM33" s="1848"/>
      <c r="AN33" s="1848"/>
      <c r="AO33" s="1848"/>
      <c r="AP33" s="1848"/>
      <c r="AQ33" s="1848"/>
      <c r="AR33" s="1848"/>
    </row>
    <row r="34" spans="2:44" ht="22.5" customHeight="1">
      <c r="B34" s="1848"/>
      <c r="C34" s="1848"/>
      <c r="D34" s="1848"/>
      <c r="E34" s="1848"/>
      <c r="F34" s="1848"/>
      <c r="G34" s="1848"/>
      <c r="H34" s="1848"/>
      <c r="I34" s="1848"/>
      <c r="J34" s="1848"/>
      <c r="K34" s="1848"/>
      <c r="L34" s="16"/>
      <c r="M34" s="16"/>
      <c r="N34" s="16"/>
      <c r="O34" s="16"/>
      <c r="P34" s="1889"/>
      <c r="Q34" s="1848"/>
      <c r="R34" s="1885"/>
      <c r="S34" s="1885"/>
      <c r="T34" s="1885"/>
      <c r="U34" s="1885"/>
      <c r="V34" s="1885"/>
      <c r="W34" s="1848"/>
      <c r="X34" s="1848"/>
      <c r="Y34" s="1848"/>
      <c r="Z34" s="1848"/>
      <c r="AA34" s="1848"/>
      <c r="AB34" s="1848"/>
      <c r="AC34" s="1848"/>
      <c r="AD34" s="1848"/>
      <c r="AE34" s="1848"/>
      <c r="AF34" s="1848"/>
      <c r="AG34" s="1848"/>
      <c r="AH34" s="1848"/>
      <c r="AI34" s="1848"/>
      <c r="AJ34" s="1848"/>
      <c r="AK34" s="1848"/>
      <c r="AL34" s="1848"/>
      <c r="AM34" s="1848"/>
      <c r="AN34" s="1848"/>
      <c r="AO34" s="1848"/>
      <c r="AP34" s="1848"/>
      <c r="AQ34" s="1848"/>
      <c r="AR34" s="1848"/>
    </row>
    <row r="35" spans="2:44">
      <c r="B35" s="1848"/>
      <c r="C35" s="1848"/>
      <c r="D35" s="1848"/>
      <c r="E35" s="1848"/>
      <c r="F35" s="1848"/>
      <c r="G35" s="1848"/>
      <c r="H35" s="1848"/>
      <c r="I35" s="1848"/>
      <c r="J35" s="1848"/>
      <c r="K35" s="1848"/>
      <c r="L35" s="16"/>
      <c r="M35" s="16"/>
      <c r="N35" s="16"/>
      <c r="O35" s="16"/>
      <c r="P35" s="1706"/>
      <c r="Q35" s="1848"/>
      <c r="R35" s="354"/>
      <c r="S35" s="562"/>
      <c r="T35" s="325"/>
      <c r="U35" s="325"/>
      <c r="V35" s="354"/>
      <c r="W35" s="1848"/>
      <c r="X35" s="1848"/>
      <c r="Y35" s="1848"/>
      <c r="Z35" s="1848"/>
      <c r="AA35" s="1848"/>
      <c r="AB35" s="1848"/>
      <c r="AC35" s="1848"/>
      <c r="AD35" s="1848"/>
      <c r="AE35" s="1848"/>
      <c r="AF35" s="1848"/>
      <c r="AG35" s="1848"/>
      <c r="AH35" s="1848"/>
      <c r="AI35" s="1848"/>
      <c r="AJ35" s="1848"/>
      <c r="AK35" s="1848"/>
      <c r="AL35" s="1848"/>
      <c r="AM35" s="1848"/>
      <c r="AN35" s="1848"/>
      <c r="AO35" s="1848"/>
      <c r="AP35" s="1848"/>
      <c r="AQ35" s="1848"/>
      <c r="AR35" s="1848"/>
    </row>
    <row r="36" spans="2:44">
      <c r="B36" s="1848"/>
      <c r="C36" s="1848"/>
      <c r="D36" s="1848"/>
      <c r="E36" s="1848"/>
      <c r="F36" s="1848"/>
      <c r="G36" s="1848"/>
      <c r="H36" s="1848"/>
      <c r="I36" s="1848"/>
      <c r="J36" s="1848"/>
      <c r="K36" s="1848"/>
      <c r="P36" s="1889"/>
      <c r="Q36" s="1848"/>
      <c r="R36" s="1885"/>
      <c r="S36" s="1885"/>
      <c r="T36" s="1885"/>
      <c r="U36" s="1885"/>
      <c r="V36" s="1885"/>
      <c r="W36" s="1848"/>
      <c r="X36" s="1848"/>
      <c r="Y36" s="1848"/>
      <c r="Z36" s="1848"/>
      <c r="AA36" s="1848"/>
      <c r="AB36" s="1848"/>
      <c r="AC36" s="1848"/>
      <c r="AD36" s="1848"/>
      <c r="AE36" s="1848"/>
      <c r="AF36" s="1848"/>
      <c r="AG36" s="1848"/>
      <c r="AH36" s="1848"/>
      <c r="AI36" s="1848"/>
      <c r="AJ36" s="1848"/>
      <c r="AK36" s="1848"/>
      <c r="AL36" s="1848"/>
      <c r="AM36" s="1848"/>
      <c r="AN36" s="1848"/>
      <c r="AO36" s="1848"/>
      <c r="AP36" s="1848"/>
      <c r="AQ36" s="1848"/>
      <c r="AR36" s="1848"/>
    </row>
  </sheetData>
  <sheetProtection algorithmName="SHA-512" hashValue="xYjMdwvoyTpBxww3YmgZD3yXhkun+N2vQA26wbA8BJo9CQmBFdlfF1eBqlfAdixaWTvHiLh9NzOUCGNmnKhQsw==" saltValue="mKH8UBItW/gBAuGIDfOOrg==" spinCount="100000" sheet="1" objects="1" scenarios="1"/>
  <mergeCells count="67">
    <mergeCell ref="F4:J4"/>
    <mergeCell ref="S4:U4"/>
    <mergeCell ref="Z4:AD4"/>
    <mergeCell ref="B1:J1"/>
    <mergeCell ref="X1:AD1"/>
    <mergeCell ref="B3:N3"/>
    <mergeCell ref="X3:AD3"/>
    <mergeCell ref="B2:J2"/>
    <mergeCell ref="X2:AD2"/>
    <mergeCell ref="Z5:Z6"/>
    <mergeCell ref="AA5:AC5"/>
    <mergeCell ref="AD5:AD6"/>
    <mergeCell ref="B5:C6"/>
    <mergeCell ref="D5:D6"/>
    <mergeCell ref="E5:E6"/>
    <mergeCell ref="F5:F6"/>
    <mergeCell ref="B10:C10"/>
    <mergeCell ref="X10:Y10"/>
    <mergeCell ref="L5:L6"/>
    <mergeCell ref="N5:N6"/>
    <mergeCell ref="X5:Y6"/>
    <mergeCell ref="G5:I5"/>
    <mergeCell ref="B8:C8"/>
    <mergeCell ref="X8:Y8"/>
    <mergeCell ref="B9:C9"/>
    <mergeCell ref="X9:Y9"/>
    <mergeCell ref="J5:J6"/>
    <mergeCell ref="B11:C11"/>
    <mergeCell ref="X11:Y11"/>
    <mergeCell ref="B12:C12"/>
    <mergeCell ref="X12:Y12"/>
    <mergeCell ref="B13:C13"/>
    <mergeCell ref="X13:Y13"/>
    <mergeCell ref="B14:C14"/>
    <mergeCell ref="X14:Y14"/>
    <mergeCell ref="B15:C15"/>
    <mergeCell ref="X15:Y15"/>
    <mergeCell ref="B16:C16"/>
    <mergeCell ref="X16:Y16"/>
    <mergeCell ref="B17:C17"/>
    <mergeCell ref="X17:Y17"/>
    <mergeCell ref="B18:C18"/>
    <mergeCell ref="X18:Y18"/>
    <mergeCell ref="B19:C19"/>
    <mergeCell ref="X19:Y19"/>
    <mergeCell ref="B20:C20"/>
    <mergeCell ref="X20:Y20"/>
    <mergeCell ref="B21:C21"/>
    <mergeCell ref="X21:Y21"/>
    <mergeCell ref="B22:C22"/>
    <mergeCell ref="X22:Y22"/>
    <mergeCell ref="B24:C24"/>
    <mergeCell ref="X24:Y24"/>
    <mergeCell ref="B25:C25"/>
    <mergeCell ref="X25:Y25"/>
    <mergeCell ref="B27:C27"/>
    <mergeCell ref="X27:Y27"/>
    <mergeCell ref="B32:C32"/>
    <mergeCell ref="X32:Y32"/>
    <mergeCell ref="B33:C33"/>
    <mergeCell ref="X33:Y33"/>
    <mergeCell ref="B29:C29"/>
    <mergeCell ref="X29:Y29"/>
    <mergeCell ref="B30:C30"/>
    <mergeCell ref="X30:Y30"/>
    <mergeCell ref="B31:C31"/>
    <mergeCell ref="X31:Y31"/>
  </mergeCells>
  <conditionalFormatting sqref="Q8">
    <cfRule type="cellIs" dxfId="429" priority="15" operator="equal">
      <formula>0</formula>
    </cfRule>
  </conditionalFormatting>
  <conditionalFormatting sqref="Q9">
    <cfRule type="cellIs" dxfId="428" priority="14" operator="equal">
      <formula>0</formula>
    </cfRule>
  </conditionalFormatting>
  <conditionalFormatting sqref="Q10">
    <cfRule type="cellIs" dxfId="427" priority="13" operator="equal">
      <formula>0</formula>
    </cfRule>
  </conditionalFormatting>
  <conditionalFormatting sqref="Q12">
    <cfRule type="cellIs" dxfId="426" priority="12" operator="equal">
      <formula>0</formula>
    </cfRule>
  </conditionalFormatting>
  <conditionalFormatting sqref="Q13">
    <cfRule type="cellIs" dxfId="425" priority="11" operator="equal">
      <formula>0</formula>
    </cfRule>
  </conditionalFormatting>
  <conditionalFormatting sqref="Q14">
    <cfRule type="cellIs" dxfId="424" priority="10" operator="equal">
      <formula>0</formula>
    </cfRule>
  </conditionalFormatting>
  <conditionalFormatting sqref="Q15">
    <cfRule type="cellIs" dxfId="423" priority="9" operator="equal">
      <formula>0</formula>
    </cfRule>
  </conditionalFormatting>
  <conditionalFormatting sqref="Q17">
    <cfRule type="cellIs" dxfId="422" priority="8" operator="equal">
      <formula>0</formula>
    </cfRule>
  </conditionalFormatting>
  <conditionalFormatting sqref="Q20">
    <cfRule type="cellIs" dxfId="421" priority="7" operator="equal">
      <formula>0</formula>
    </cfRule>
  </conditionalFormatting>
  <conditionalFormatting sqref="Q22">
    <cfRule type="cellIs" dxfId="420" priority="6" operator="equal">
      <formula>0</formula>
    </cfRule>
  </conditionalFormatting>
  <conditionalFormatting sqref="Q25">
    <cfRule type="cellIs" dxfId="419" priority="5" operator="equal">
      <formula>0</formula>
    </cfRule>
  </conditionalFormatting>
  <conditionalFormatting sqref="Q26">
    <cfRule type="cellIs" dxfId="418" priority="4" operator="equal">
      <formula>0</formula>
    </cfRule>
  </conditionalFormatting>
  <conditionalFormatting sqref="Q30">
    <cfRule type="cellIs" dxfId="417" priority="3" operator="equal">
      <formula>0</formula>
    </cfRule>
  </conditionalFormatting>
  <conditionalFormatting sqref="Q31">
    <cfRule type="cellIs" dxfId="416" priority="2" operator="equal">
      <formula>0</formula>
    </cfRule>
  </conditionalFormatting>
  <conditionalFormatting sqref="Q32">
    <cfRule type="cellIs" dxfId="415" priority="1" operator="equal">
      <formula>0</formula>
    </cfRule>
  </conditionalFormatting>
  <dataValidations count="1">
    <dataValidation type="custom" allowBlank="1" showErrorMessage="1" errorTitle="Input Error" error="Please input a numeric value, in units of £m's." sqref="H30:H32 F12:H15 F17:H17 F20:H20 F22:H22 F25:H26 F8:H10">
      <formula1>ISNUMBER(F8)</formula1>
    </dataValidation>
  </dataValidations>
  <pageMargins left="0.7" right="0.7" top="0.75" bottom="0.75" header="0.3" footer="0.3"/>
  <pageSetup paperSize="8" scale="74" fitToHeight="0" orientation="portrait" r:id="rId1"/>
  <headerFooter>
    <oddHeader>&amp;L&amp;F&amp;CSheet: &amp;A&amp;ROFFICIAL</oddHeader>
    <oddFooter>&amp;LPrinted on: &amp;D at &amp;T&amp;CPage &amp;P of &amp;N&amp;ROfwat</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pageSetUpPr fitToPage="1"/>
  </sheetPr>
  <dimension ref="B1:R18"/>
  <sheetViews>
    <sheetView showGridLines="0" zoomScale="80" zoomScaleNormal="80" zoomScaleSheetLayoutView="100" workbookViewId="0"/>
  </sheetViews>
  <sheetFormatPr defaultColWidth="9" defaultRowHeight="15"/>
  <cols>
    <col min="1" max="1" width="1.625" style="308" customWidth="1"/>
    <col min="2" max="2" width="36.125" style="308" customWidth="1"/>
    <col min="3" max="3" width="7" style="308" customWidth="1"/>
    <col min="4" max="4" width="5.375" style="308" customWidth="1"/>
    <col min="5" max="5" width="12.125" style="308" customWidth="1"/>
    <col min="6" max="6" width="2.125" style="308" customWidth="1"/>
    <col min="7" max="7" width="12.125" style="308" customWidth="1"/>
    <col min="8" max="8" width="1.625" style="308" customWidth="1"/>
    <col min="9" max="9" width="33.875" style="308" customWidth="1"/>
    <col min="10" max="11" width="1.625" style="308" customWidth="1"/>
    <col min="12" max="12" width="25.125" style="308" customWidth="1"/>
    <col min="13" max="13" width="1.625" style="308" customWidth="1"/>
    <col min="14" max="14" width="25.125" style="308" hidden="1" customWidth="1"/>
    <col min="15" max="15" width="1.625" style="308" hidden="1" customWidth="1"/>
    <col min="16" max="16" width="1.625" style="308" customWidth="1"/>
    <col min="17" max="17" width="40.125" style="308" customWidth="1"/>
    <col min="18" max="18" width="17.5" style="308" customWidth="1"/>
    <col min="19" max="19" width="1.625" style="308" customWidth="1"/>
    <col min="20" max="16384" width="9" style="308"/>
  </cols>
  <sheetData>
    <row r="1" spans="2:18" ht="30" customHeight="1">
      <c r="B1" s="1029" t="s">
        <v>774</v>
      </c>
      <c r="C1" s="1029"/>
      <c r="D1" s="1029"/>
      <c r="E1" s="1029"/>
      <c r="F1" s="1161"/>
      <c r="G1" s="31"/>
      <c r="H1" s="1847"/>
      <c r="I1" s="1847"/>
      <c r="J1" s="1847"/>
      <c r="K1" s="1934"/>
      <c r="L1" s="1847"/>
      <c r="M1" s="1934"/>
      <c r="N1" s="1847"/>
      <c r="O1" s="1934"/>
      <c r="P1" s="1847"/>
      <c r="Q1" s="1029" t="s">
        <v>774</v>
      </c>
      <c r="R1" s="1029"/>
    </row>
    <row r="2" spans="2:18" ht="30" customHeight="1">
      <c r="B2" s="1029" t="str">
        <f>Validation!B4</f>
        <v>South Staffordshire / Cambridge Water</v>
      </c>
      <c r="C2" s="1030"/>
      <c r="D2" s="1030"/>
      <c r="E2" s="1030"/>
      <c r="F2" s="357"/>
      <c r="G2" s="31"/>
      <c r="H2" s="1847"/>
      <c r="I2" s="1847"/>
      <c r="J2" s="1847"/>
      <c r="K2" s="1934"/>
      <c r="L2" s="1847"/>
      <c r="M2" s="1934"/>
      <c r="N2" s="1847"/>
      <c r="O2" s="1934"/>
      <c r="P2" s="1847"/>
      <c r="Q2" s="1029" t="str">
        <f>Validation!B4</f>
        <v>South Staffordshire / Cambridge Water</v>
      </c>
      <c r="R2" s="1030"/>
    </row>
    <row r="3" spans="2:18" ht="44.25" customHeight="1">
      <c r="B3" s="2197" t="s">
        <v>775</v>
      </c>
      <c r="C3" s="2197"/>
      <c r="D3" s="2197"/>
      <c r="E3" s="2197"/>
      <c r="F3" s="2197"/>
      <c r="G3" s="2197"/>
      <c r="H3" s="2197"/>
      <c r="I3" s="2197"/>
      <c r="J3" s="1847"/>
      <c r="K3" s="1934"/>
      <c r="L3" s="1048" t="s">
        <v>798</v>
      </c>
      <c r="M3" s="1934"/>
      <c r="N3" s="1847"/>
      <c r="O3" s="1934"/>
      <c r="P3" s="1847"/>
      <c r="Q3" s="2285" t="s">
        <v>25100</v>
      </c>
      <c r="R3" s="2285"/>
    </row>
    <row r="4" spans="2:18" ht="14.25" customHeight="1" thickBot="1">
      <c r="B4" s="196"/>
      <c r="C4" s="196"/>
      <c r="D4" s="196"/>
      <c r="E4" s="196"/>
      <c r="F4" s="49"/>
      <c r="G4" s="31"/>
      <c r="H4" s="1847"/>
      <c r="I4" s="1847"/>
      <c r="J4" s="1847"/>
      <c r="K4" s="1934"/>
      <c r="L4" s="1847"/>
      <c r="M4" s="1934"/>
      <c r="N4" s="1961" t="s">
        <v>799</v>
      </c>
      <c r="O4" s="1934"/>
      <c r="P4" s="1847"/>
      <c r="Q4" s="196"/>
      <c r="R4" s="196"/>
    </row>
    <row r="5" spans="2:18" ht="56.25" customHeight="1" thickBot="1">
      <c r="B5" s="512" t="s">
        <v>800</v>
      </c>
      <c r="C5" s="488" t="s">
        <v>801</v>
      </c>
      <c r="D5" s="488" t="s">
        <v>802</v>
      </c>
      <c r="E5" s="513" t="s">
        <v>23883</v>
      </c>
      <c r="F5" s="49"/>
      <c r="G5" s="514" t="s">
        <v>806</v>
      </c>
      <c r="H5" s="1847"/>
      <c r="I5" s="514" t="s">
        <v>807</v>
      </c>
      <c r="J5" s="1847"/>
      <c r="K5" s="1934"/>
      <c r="L5" s="1847"/>
      <c r="M5" s="1934"/>
      <c r="N5" s="327" t="s">
        <v>808</v>
      </c>
      <c r="O5" s="1934"/>
      <c r="P5" s="1847"/>
      <c r="Q5" s="512" t="s">
        <v>800</v>
      </c>
      <c r="R5" s="513" t="s">
        <v>23883</v>
      </c>
    </row>
    <row r="6" spans="2:18" ht="15" customHeight="1" thickBot="1">
      <c r="B6" s="155"/>
      <c r="C6" s="58"/>
      <c r="D6" s="58"/>
      <c r="E6" s="1036"/>
      <c r="F6" s="54"/>
      <c r="G6" s="31"/>
      <c r="H6" s="1847"/>
      <c r="I6" s="1847"/>
      <c r="J6" s="1847"/>
      <c r="K6" s="1934"/>
      <c r="L6" s="1847"/>
      <c r="M6" s="1934"/>
      <c r="N6" s="1847"/>
      <c r="O6" s="1934"/>
      <c r="P6" s="1847"/>
      <c r="Q6" s="155"/>
      <c r="R6" s="1036"/>
    </row>
    <row r="7" spans="2:18" ht="21" customHeight="1" thickBot="1">
      <c r="B7" s="378" t="s">
        <v>1307</v>
      </c>
      <c r="C7" s="558"/>
      <c r="D7" s="558"/>
      <c r="E7" s="558"/>
      <c r="F7" s="1062"/>
      <c r="G7" s="46"/>
      <c r="H7" s="1847"/>
      <c r="I7" s="1847"/>
      <c r="J7" s="1847"/>
      <c r="K7" s="1934"/>
      <c r="L7" s="1847"/>
      <c r="M7" s="1934"/>
      <c r="N7" s="1847"/>
      <c r="O7" s="1934"/>
      <c r="P7" s="1847"/>
      <c r="Q7" s="378" t="s">
        <v>1307</v>
      </c>
      <c r="R7" s="558"/>
    </row>
    <row r="8" spans="2:18" ht="33" customHeight="1">
      <c r="B8" s="394" t="s">
        <v>25101</v>
      </c>
      <c r="C8" s="379" t="s">
        <v>25102</v>
      </c>
      <c r="D8" s="379">
        <v>0</v>
      </c>
      <c r="E8" s="925"/>
      <c r="F8" s="1062"/>
      <c r="G8" s="1162" t="s">
        <v>25103</v>
      </c>
      <c r="H8" s="1847"/>
      <c r="I8" s="1905"/>
      <c r="J8" s="1847"/>
      <c r="K8" s="1934"/>
      <c r="L8" s="1041" t="str">
        <f>IF( SUM( N8:N8 ) = 0, 0, $N$5 )</f>
        <v>Please complete all cells in row</v>
      </c>
      <c r="M8" s="1934"/>
      <c r="N8" s="530">
        <f xml:space="preserve"> IF( ISNUMBER(E8 ), 0, 1 )</f>
        <v>1</v>
      </c>
      <c r="O8" s="1934"/>
      <c r="P8" s="1847"/>
      <c r="Q8" s="394" t="s">
        <v>25101</v>
      </c>
      <c r="R8" s="1121" t="s">
        <v>25104</v>
      </c>
    </row>
    <row r="9" spans="2:18" ht="33" customHeight="1">
      <c r="B9" s="1805" t="s">
        <v>25105</v>
      </c>
      <c r="C9" s="375" t="s">
        <v>1430</v>
      </c>
      <c r="D9" s="375">
        <v>0</v>
      </c>
      <c r="E9" s="927"/>
      <c r="F9" s="1062"/>
      <c r="G9" s="1163" t="s">
        <v>25106</v>
      </c>
      <c r="H9" s="1847"/>
      <c r="I9" s="1906"/>
      <c r="J9" s="1847"/>
      <c r="K9" s="1934"/>
      <c r="L9" s="1041" t="str">
        <f>IF( SUM( N9:N9 ) = 0, 0, $N$5 )</f>
        <v>Please complete all cells in row</v>
      </c>
      <c r="M9" s="1934"/>
      <c r="N9" s="530">
        <f xml:space="preserve"> IF( ISNUMBER(E9 ), 0, 1 )</f>
        <v>1</v>
      </c>
      <c r="O9" s="1934"/>
      <c r="P9" s="1847"/>
      <c r="Q9" s="1805" t="s">
        <v>25105</v>
      </c>
      <c r="R9" s="381" t="s">
        <v>25107</v>
      </c>
    </row>
    <row r="10" spans="2:18" ht="33" customHeight="1">
      <c r="B10" s="1805" t="s">
        <v>25108</v>
      </c>
      <c r="C10" s="375" t="s">
        <v>1430</v>
      </c>
      <c r="D10" s="375">
        <v>0</v>
      </c>
      <c r="E10" s="927"/>
      <c r="F10" s="1062"/>
      <c r="G10" s="1163" t="s">
        <v>25109</v>
      </c>
      <c r="H10" s="1847"/>
      <c r="I10" s="1906"/>
      <c r="J10" s="1847"/>
      <c r="K10" s="1934"/>
      <c r="L10" s="1041" t="str">
        <f>IF( SUM( N10:N10 ) = 0, 0, $N$5 )</f>
        <v>Please complete all cells in row</v>
      </c>
      <c r="M10" s="1934"/>
      <c r="N10" s="530">
        <f xml:space="preserve"> IF( ISNUMBER(E10 ), 0, 1 )</f>
        <v>1</v>
      </c>
      <c r="O10" s="1934"/>
      <c r="P10" s="1847"/>
      <c r="Q10" s="1805" t="s">
        <v>25108</v>
      </c>
      <c r="R10" s="381" t="s">
        <v>25110</v>
      </c>
    </row>
    <row r="11" spans="2:18" ht="33" customHeight="1">
      <c r="B11" s="1805" t="s">
        <v>25111</v>
      </c>
      <c r="C11" s="375" t="s">
        <v>1430</v>
      </c>
      <c r="D11" s="375">
        <v>0</v>
      </c>
      <c r="E11" s="927"/>
      <c r="F11" s="1062"/>
      <c r="G11" s="1163" t="s">
        <v>25112</v>
      </c>
      <c r="H11" s="1847"/>
      <c r="I11" s="1906"/>
      <c r="J11" s="1847"/>
      <c r="K11" s="1934"/>
      <c r="L11" s="1041" t="str">
        <f>IF( SUM( N11:N11 ) = 0, 0, $N$5 )</f>
        <v>Please complete all cells in row</v>
      </c>
      <c r="M11" s="1934"/>
      <c r="N11" s="530">
        <f xml:space="preserve"> IF( ISNUMBER(E11 ), 0, 1 )</f>
        <v>1</v>
      </c>
      <c r="O11" s="1934"/>
      <c r="P11" s="1847"/>
      <c r="Q11" s="1805" t="s">
        <v>25111</v>
      </c>
      <c r="R11" s="381" t="s">
        <v>25113</v>
      </c>
    </row>
    <row r="12" spans="2:18" ht="33" customHeight="1" thickBot="1">
      <c r="B12" s="1809" t="s">
        <v>25114</v>
      </c>
      <c r="C12" s="382" t="s">
        <v>1430</v>
      </c>
      <c r="D12" s="382">
        <v>0</v>
      </c>
      <c r="E12" s="1134"/>
      <c r="F12" s="1062"/>
      <c r="G12" s="1164" t="s">
        <v>25115</v>
      </c>
      <c r="H12" s="1847"/>
      <c r="I12" s="1907"/>
      <c r="J12" s="1847"/>
      <c r="K12" s="1934"/>
      <c r="L12" s="1041" t="str">
        <f>IF( SUM( N12:N12 ) = 0, 0, $N$5 )</f>
        <v>Please complete all cells in row</v>
      </c>
      <c r="M12" s="1934"/>
      <c r="N12" s="530">
        <f xml:space="preserve"> IF( ISNUMBER(E12 ), 0, 1 )</f>
        <v>1</v>
      </c>
      <c r="O12" s="1934"/>
      <c r="P12" s="1847"/>
      <c r="Q12" s="1809" t="s">
        <v>25114</v>
      </c>
      <c r="R12" s="1141" t="s">
        <v>25116</v>
      </c>
    </row>
    <row r="13" spans="2:18" ht="15" customHeight="1" thickBot="1">
      <c r="B13" s="155"/>
      <c r="C13" s="58"/>
      <c r="D13" s="58"/>
      <c r="E13" s="1036"/>
      <c r="F13" s="1062"/>
      <c r="G13" s="1036"/>
      <c r="H13" s="1847"/>
      <c r="I13" s="1847"/>
      <c r="J13" s="1847"/>
      <c r="K13" s="1934"/>
      <c r="L13" s="1847"/>
      <c r="M13" s="1934"/>
      <c r="N13" s="1847"/>
      <c r="O13" s="1934"/>
      <c r="P13" s="1847"/>
      <c r="Q13" s="155"/>
      <c r="R13" s="1036"/>
    </row>
    <row r="14" spans="2:18" ht="21" customHeight="1" thickBot="1">
      <c r="B14" s="378" t="s">
        <v>25117</v>
      </c>
      <c r="C14" s="558"/>
      <c r="D14" s="558"/>
      <c r="E14" s="558"/>
      <c r="F14" s="1062"/>
      <c r="G14" s="558"/>
      <c r="H14" s="1847"/>
      <c r="I14" s="1847"/>
      <c r="J14" s="1847"/>
      <c r="K14" s="1934"/>
      <c r="L14" s="1847"/>
      <c r="M14" s="1934"/>
      <c r="N14" s="1847"/>
      <c r="O14" s="1934"/>
      <c r="P14" s="1847"/>
      <c r="Q14" s="378" t="s">
        <v>25117</v>
      </c>
      <c r="R14" s="558"/>
    </row>
    <row r="15" spans="2:18" ht="33" customHeight="1">
      <c r="B15" s="1788" t="s">
        <v>25118</v>
      </c>
      <c r="C15" s="516" t="s">
        <v>23960</v>
      </c>
      <c r="D15" s="516">
        <v>3</v>
      </c>
      <c r="E15" s="972"/>
      <c r="F15" s="1062"/>
      <c r="G15" s="1165" t="s">
        <v>25119</v>
      </c>
      <c r="H15" s="1847"/>
      <c r="I15" s="1905"/>
      <c r="J15" s="1847"/>
      <c r="K15" s="1934"/>
      <c r="L15" s="1140" t="str">
        <f>IF( SUM( N15:N15 ) = 0, 0, $N$5 )</f>
        <v>Please complete all cells in row</v>
      </c>
      <c r="M15" s="1934"/>
      <c r="N15" s="530">
        <f xml:space="preserve"> IF( ISNUMBER(E15 ), 0, 1 )</f>
        <v>1</v>
      </c>
      <c r="O15" s="1934"/>
      <c r="P15" s="1847"/>
      <c r="Q15" s="1788" t="s">
        <v>25118</v>
      </c>
      <c r="R15" s="438" t="s">
        <v>25120</v>
      </c>
    </row>
    <row r="16" spans="2:18" ht="33" customHeight="1">
      <c r="B16" s="1786" t="s">
        <v>25121</v>
      </c>
      <c r="C16" s="400" t="s">
        <v>23960</v>
      </c>
      <c r="D16" s="400">
        <v>3</v>
      </c>
      <c r="E16" s="952"/>
      <c r="F16" s="1062"/>
      <c r="G16" s="1166" t="s">
        <v>25122</v>
      </c>
      <c r="H16" s="1847"/>
      <c r="I16" s="1906"/>
      <c r="J16" s="1847"/>
      <c r="K16" s="1934"/>
      <c r="L16" s="1140" t="str">
        <f>IF( SUM( N16:N16 ) = 0, 0, $N$5 )</f>
        <v>Please complete all cells in row</v>
      </c>
      <c r="M16" s="1934"/>
      <c r="N16" s="530">
        <f xml:space="preserve"> IF( ISNUMBER(E16 ), 0, 1 )</f>
        <v>1</v>
      </c>
      <c r="O16" s="1934"/>
      <c r="P16" s="1847"/>
      <c r="Q16" s="1786" t="s">
        <v>25121</v>
      </c>
      <c r="R16" s="434" t="s">
        <v>25123</v>
      </c>
    </row>
    <row r="17" spans="2:18" ht="33" customHeight="1" thickBot="1">
      <c r="B17" s="1787" t="s">
        <v>25124</v>
      </c>
      <c r="C17" s="407" t="s">
        <v>23960</v>
      </c>
      <c r="D17" s="407">
        <v>3</v>
      </c>
      <c r="E17" s="422">
        <f>IFERROR(SUM(E15:E16),0)</f>
        <v>0</v>
      </c>
      <c r="F17" s="1062"/>
      <c r="G17" s="411" t="s">
        <v>25125</v>
      </c>
      <c r="H17" s="1847"/>
      <c r="I17" s="1907"/>
      <c r="J17" s="1847"/>
      <c r="K17" s="1934"/>
      <c r="L17" s="1140"/>
      <c r="M17" s="1934"/>
      <c r="N17" s="1847"/>
      <c r="O17" s="1934"/>
      <c r="P17" s="1847"/>
      <c r="Q17" s="1787" t="s">
        <v>25124</v>
      </c>
      <c r="R17" s="408" t="s">
        <v>25126</v>
      </c>
    </row>
    <row r="18" spans="2:18">
      <c r="B18" s="1847"/>
      <c r="C18" s="1847"/>
      <c r="D18" s="1847"/>
      <c r="E18" s="1847"/>
      <c r="F18" s="1847"/>
      <c r="G18" s="1847"/>
      <c r="H18" s="1847"/>
      <c r="I18" s="1847"/>
      <c r="J18" s="1847"/>
      <c r="K18" s="1847"/>
      <c r="L18" s="1847"/>
      <c r="M18" s="1847"/>
      <c r="N18" s="1847"/>
      <c r="O18" s="1847"/>
      <c r="P18" s="1847"/>
      <c r="Q18" s="1847"/>
      <c r="R18" s="1847"/>
    </row>
  </sheetData>
  <sheetProtection algorithmName="SHA-512" hashValue="5NCE6hkUMvK0UvRt7vpHbct0GLjj1+SoHa3zSXTkuYdj5IIj6VdF2j+Zl1KMNjmDmhI9ov7CjoOKrROTpg3zfA==" saltValue="y15lSm51vmYd1i9nMEOFzQ==" spinCount="100000" sheet="1" objects="1" scenarios="1"/>
  <mergeCells count="2">
    <mergeCell ref="B3:I3"/>
    <mergeCell ref="Q3:R3"/>
  </mergeCells>
  <conditionalFormatting sqref="L17 L8:L12">
    <cfRule type="cellIs" dxfId="27" priority="2" operator="equal">
      <formula>0</formula>
    </cfRule>
  </conditionalFormatting>
  <conditionalFormatting sqref="L15:L16">
    <cfRule type="cellIs" dxfId="26" priority="1" operator="equal">
      <formula>0</formula>
    </cfRule>
  </conditionalFormatting>
  <dataValidations count="1">
    <dataValidation type="custom" allowBlank="1" showErrorMessage="1" errorTitle="Input Error" error="Please enter a numeric value." sqref="E8:E12 E15:E16">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6g13ZG4Gaf+60S7dpPiow9V8sDM6nUXoVO8AzTR4bN49S0diFF+qBdvnnpqT1INLSQcTrHwlQqEPQ1tF17U+6Q==" saltValue="IuDndd9gEBRpgFaTYM6N5g=="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B1:S32"/>
  <sheetViews>
    <sheetView showGridLines="0" zoomScale="55" zoomScaleNormal="55" zoomScaleSheetLayoutView="100" workbookViewId="0"/>
  </sheetViews>
  <sheetFormatPr defaultColWidth="9" defaultRowHeight="15"/>
  <cols>
    <col min="1" max="1" width="1.625" style="308" customWidth="1"/>
    <col min="2" max="2" width="36.125" style="308" customWidth="1"/>
    <col min="3" max="3" width="7" style="308" customWidth="1"/>
    <col min="4" max="4" width="5.5" style="308" customWidth="1"/>
    <col min="5" max="5" width="12.5" style="308" customWidth="1"/>
    <col min="6" max="6" width="1.625" style="308" customWidth="1"/>
    <col min="7" max="7" width="12.5" style="308" customWidth="1"/>
    <col min="8" max="8" width="1.625" style="308" customWidth="1"/>
    <col min="9" max="9" width="29.5" style="308" customWidth="1"/>
    <col min="10" max="11" width="1.625" style="308" customWidth="1"/>
    <col min="12" max="12" width="25" style="308" customWidth="1"/>
    <col min="13" max="13" width="1.625" style="308" customWidth="1"/>
    <col min="14" max="14" width="25" style="308" hidden="1" customWidth="1"/>
    <col min="15" max="15" width="1.625" style="308" hidden="1" customWidth="1"/>
    <col min="16" max="16" width="1.625" style="308" customWidth="1"/>
    <col min="17" max="17" width="36.125" style="308" customWidth="1"/>
    <col min="18" max="18" width="12.5" style="308" customWidth="1"/>
    <col min="19" max="19" width="1.625" style="308" customWidth="1"/>
    <col min="20" max="16384" width="9" style="308"/>
  </cols>
  <sheetData>
    <row r="1" spans="2:19" ht="30" customHeight="1">
      <c r="B1" s="1029" t="s">
        <v>777</v>
      </c>
      <c r="C1" s="1029"/>
      <c r="D1" s="1029"/>
      <c r="E1" s="1029"/>
      <c r="F1" s="1161"/>
      <c r="G1" s="31"/>
      <c r="H1" s="1847"/>
      <c r="I1" s="1847"/>
      <c r="J1" s="1847"/>
      <c r="K1" s="1934"/>
      <c r="L1" s="1847"/>
      <c r="M1" s="1934"/>
      <c r="N1" s="1847"/>
      <c r="O1" s="1934"/>
      <c r="P1" s="1847"/>
      <c r="Q1" s="1029" t="s">
        <v>777</v>
      </c>
      <c r="R1" s="1029"/>
      <c r="S1" s="1847"/>
    </row>
    <row r="2" spans="2:19" ht="30" customHeight="1">
      <c r="B2" s="1029" t="str">
        <f>Validation!B4</f>
        <v>South Staffordshire / Cambridge Water</v>
      </c>
      <c r="C2" s="1030"/>
      <c r="D2" s="1030"/>
      <c r="E2" s="1030"/>
      <c r="F2" s="357"/>
      <c r="G2" s="31"/>
      <c r="H2" s="1847"/>
      <c r="I2" s="1847"/>
      <c r="J2" s="1847"/>
      <c r="K2" s="1934"/>
      <c r="L2" s="1847"/>
      <c r="M2" s="1934"/>
      <c r="N2" s="1847"/>
      <c r="O2" s="1934"/>
      <c r="P2" s="1847"/>
      <c r="Q2" s="1029" t="str">
        <f>Validation!B4</f>
        <v>South Staffordshire / Cambridge Water</v>
      </c>
      <c r="R2" s="1030"/>
      <c r="S2" s="1847"/>
    </row>
    <row r="3" spans="2:19" ht="45.75" customHeight="1">
      <c r="B3" s="2197" t="s">
        <v>778</v>
      </c>
      <c r="C3" s="2197"/>
      <c r="D3" s="2197"/>
      <c r="E3" s="2197"/>
      <c r="F3" s="2197"/>
      <c r="G3" s="2197"/>
      <c r="H3" s="2197"/>
      <c r="I3" s="2197"/>
      <c r="J3" s="1847"/>
      <c r="K3" s="1934"/>
      <c r="L3" s="1031" t="s">
        <v>798</v>
      </c>
      <c r="M3" s="1934"/>
      <c r="N3" s="1847"/>
      <c r="O3" s="1934"/>
      <c r="P3" s="1847"/>
      <c r="Q3" s="2197" t="s">
        <v>778</v>
      </c>
      <c r="R3" s="2197"/>
      <c r="S3" s="1847"/>
    </row>
    <row r="4" spans="2:19" ht="15" customHeight="1" thickBot="1">
      <c r="B4" s="196"/>
      <c r="C4" s="196"/>
      <c r="D4" s="196"/>
      <c r="E4" s="196"/>
      <c r="F4" s="49"/>
      <c r="G4" s="31"/>
      <c r="H4" s="1847"/>
      <c r="I4" s="1847"/>
      <c r="J4" s="1847"/>
      <c r="K4" s="1934"/>
      <c r="L4" s="1847"/>
      <c r="M4" s="1934"/>
      <c r="N4" s="1961" t="s">
        <v>799</v>
      </c>
      <c r="O4" s="1934"/>
      <c r="P4" s="1847"/>
      <c r="Q4" s="196"/>
      <c r="R4" s="196"/>
      <c r="S4" s="1847"/>
    </row>
    <row r="5" spans="2:19" ht="28.5" customHeight="1" thickBot="1">
      <c r="B5" s="512" t="s">
        <v>800</v>
      </c>
      <c r="C5" s="488" t="s">
        <v>801</v>
      </c>
      <c r="D5" s="488" t="s">
        <v>802</v>
      </c>
      <c r="E5" s="513" t="s">
        <v>1016</v>
      </c>
      <c r="F5" s="54"/>
      <c r="G5" s="514" t="s">
        <v>806</v>
      </c>
      <c r="H5" s="1847"/>
      <c r="I5" s="514" t="s">
        <v>25127</v>
      </c>
      <c r="J5" s="1847"/>
      <c r="K5" s="1934"/>
      <c r="L5" s="1847"/>
      <c r="M5" s="1934"/>
      <c r="N5" s="327" t="s">
        <v>808</v>
      </c>
      <c r="O5" s="1934"/>
      <c r="P5" s="1847"/>
      <c r="Q5" s="512" t="s">
        <v>800</v>
      </c>
      <c r="R5" s="513" t="s">
        <v>1016</v>
      </c>
      <c r="S5" s="1847"/>
    </row>
    <row r="6" spans="2:19" ht="15" customHeight="1" thickBot="1">
      <c r="B6" s="155"/>
      <c r="C6" s="58"/>
      <c r="D6" s="58"/>
      <c r="E6" s="1036"/>
      <c r="F6" s="54"/>
      <c r="G6" s="31"/>
      <c r="H6" s="1847"/>
      <c r="I6" s="1847"/>
      <c r="J6" s="1847"/>
      <c r="K6" s="1934"/>
      <c r="L6" s="1847"/>
      <c r="M6" s="1934"/>
      <c r="N6" s="1847"/>
      <c r="O6" s="1934"/>
      <c r="P6" s="1847"/>
      <c r="Q6" s="155"/>
      <c r="R6" s="1036"/>
      <c r="S6" s="1847"/>
    </row>
    <row r="7" spans="2:19" ht="33" customHeight="1">
      <c r="B7" s="394" t="s">
        <v>25128</v>
      </c>
      <c r="C7" s="379" t="s">
        <v>25129</v>
      </c>
      <c r="D7" s="379">
        <v>1</v>
      </c>
      <c r="E7" s="925"/>
      <c r="F7" s="77"/>
      <c r="G7" s="385" t="s">
        <v>25130</v>
      </c>
      <c r="H7" s="1847"/>
      <c r="I7" s="1905"/>
      <c r="J7" s="1847"/>
      <c r="K7" s="1934"/>
      <c r="L7" s="1041" t="str">
        <f>IF( SUM( N7:N7 ) = 0, 0, $N$5 )</f>
        <v>Please complete all cells in row</v>
      </c>
      <c r="M7" s="1934"/>
      <c r="N7" s="530">
        <f xml:space="preserve"> IF( ISNUMBER(E7 ), 0, 1 )</f>
        <v>1</v>
      </c>
      <c r="O7" s="1934"/>
      <c r="P7" s="1847"/>
      <c r="Q7" s="394" t="s">
        <v>25128</v>
      </c>
      <c r="R7" s="1121" t="s">
        <v>25131</v>
      </c>
      <c r="S7" s="1847"/>
    </row>
    <row r="8" spans="2:19" ht="33" customHeight="1">
      <c r="B8" s="1805" t="s">
        <v>25132</v>
      </c>
      <c r="C8" s="375" t="s">
        <v>25129</v>
      </c>
      <c r="D8" s="375">
        <v>1</v>
      </c>
      <c r="E8" s="927"/>
      <c r="F8" s="77"/>
      <c r="G8" s="386" t="s">
        <v>25133</v>
      </c>
      <c r="H8" s="1847"/>
      <c r="I8" s="1906"/>
      <c r="J8" s="1847"/>
      <c r="K8" s="1934"/>
      <c r="L8" s="1041" t="str">
        <f>IF( SUM( N8:N8 ) = 0, 0, $N$5 )</f>
        <v>Please complete all cells in row</v>
      </c>
      <c r="M8" s="1934"/>
      <c r="N8" s="530">
        <f xml:space="preserve"> IF( ISNUMBER(E8 ), 0, 1 )</f>
        <v>1</v>
      </c>
      <c r="O8" s="1934"/>
      <c r="P8" s="1847"/>
      <c r="Q8" s="1805" t="s">
        <v>25132</v>
      </c>
      <c r="R8" s="381" t="s">
        <v>25134</v>
      </c>
      <c r="S8" s="1847"/>
    </row>
    <row r="9" spans="2:19" ht="33" customHeight="1">
      <c r="B9" s="1805" t="s">
        <v>25135</v>
      </c>
      <c r="C9" s="375" t="s">
        <v>25129</v>
      </c>
      <c r="D9" s="375">
        <v>1</v>
      </c>
      <c r="E9" s="1347">
        <f>IFERROR(E7 + E8, 0)</f>
        <v>0</v>
      </c>
      <c r="F9" s="77"/>
      <c r="G9" s="386" t="s">
        <v>25136</v>
      </c>
      <c r="H9" s="1847"/>
      <c r="I9" s="1906"/>
      <c r="J9" s="1847"/>
      <c r="K9" s="1934"/>
      <c r="L9" s="1847"/>
      <c r="M9" s="1934"/>
      <c r="N9" s="1847"/>
      <c r="O9" s="1934"/>
      <c r="P9" s="1847"/>
      <c r="Q9" s="1805" t="s">
        <v>25135</v>
      </c>
      <c r="R9" s="466" t="s">
        <v>25137</v>
      </c>
      <c r="S9" s="1847"/>
    </row>
    <row r="10" spans="2:19" ht="33" customHeight="1" thickBot="1">
      <c r="B10" s="1809" t="s">
        <v>25138</v>
      </c>
      <c r="C10" s="382" t="s">
        <v>25129</v>
      </c>
      <c r="D10" s="382">
        <v>1</v>
      </c>
      <c r="E10" s="1134"/>
      <c r="F10" s="77"/>
      <c r="G10" s="387" t="s">
        <v>25139</v>
      </c>
      <c r="H10" s="1847"/>
      <c r="I10" s="1907"/>
      <c r="J10" s="1847"/>
      <c r="K10" s="1934"/>
      <c r="L10" s="1041" t="str">
        <f>IF( SUM( N10:N10 ) = 0, 0, $N$5 )</f>
        <v>Please complete all cells in row</v>
      </c>
      <c r="M10" s="1934"/>
      <c r="N10" s="530">
        <f xml:space="preserve"> IF( ISNUMBER(E10 ), 0, 1 )</f>
        <v>1</v>
      </c>
      <c r="O10" s="1934"/>
      <c r="P10" s="1847"/>
      <c r="Q10" s="1809" t="s">
        <v>25138</v>
      </c>
      <c r="R10" s="1141" t="s">
        <v>25140</v>
      </c>
      <c r="S10" s="1847"/>
    </row>
    <row r="11" spans="2:19" ht="15" customHeight="1" thickBot="1">
      <c r="B11" s="90"/>
      <c r="C11" s="201"/>
      <c r="D11" s="201"/>
      <c r="E11" s="156"/>
      <c r="F11" s="77"/>
      <c r="G11" s="31"/>
      <c r="H11" s="1847"/>
      <c r="I11" s="1847"/>
      <c r="J11" s="1847"/>
      <c r="K11" s="1934"/>
      <c r="L11" s="1140"/>
      <c r="M11" s="1934"/>
      <c r="N11" s="1847"/>
      <c r="O11" s="1934"/>
      <c r="P11" s="1847"/>
      <c r="Q11" s="90"/>
      <c r="R11" s="156"/>
      <c r="S11" s="1847"/>
    </row>
    <row r="12" spans="2:19" ht="33" customHeight="1" thickBot="1">
      <c r="B12" s="1825" t="s">
        <v>25141</v>
      </c>
      <c r="C12" s="458" t="s">
        <v>1392</v>
      </c>
      <c r="D12" s="458">
        <v>2</v>
      </c>
      <c r="E12" s="1186"/>
      <c r="F12" s="77"/>
      <c r="G12" s="583" t="s">
        <v>25142</v>
      </c>
      <c r="H12" s="1847"/>
      <c r="I12" s="1969"/>
      <c r="J12" s="1847"/>
      <c r="K12" s="1934"/>
      <c r="L12" s="1140" t="str">
        <f>IF( SUM( N12:N12 ) = 0, 0, $N$5 )</f>
        <v>Please complete all cells in row</v>
      </c>
      <c r="M12" s="1934"/>
      <c r="N12" s="530">
        <f xml:space="preserve"> IF( ISNUMBER(E12 ), 0, 1 )</f>
        <v>1</v>
      </c>
      <c r="O12" s="1934"/>
      <c r="P12" s="1847"/>
      <c r="Q12" s="1825" t="s">
        <v>25141</v>
      </c>
      <c r="R12" s="497" t="s">
        <v>25143</v>
      </c>
      <c r="S12" s="1847"/>
    </row>
    <row r="13" spans="2:19" ht="15" customHeight="1" thickBot="1">
      <c r="B13" s="79"/>
      <c r="C13" s="156"/>
      <c r="D13" s="156"/>
      <c r="E13" s="156"/>
      <c r="F13" s="77"/>
      <c r="G13" s="31"/>
      <c r="H13" s="1847"/>
      <c r="I13" s="1847"/>
      <c r="J13" s="1847"/>
      <c r="K13" s="1934"/>
      <c r="L13" s="1847"/>
      <c r="M13" s="1934"/>
      <c r="N13" s="1847"/>
      <c r="O13" s="1934"/>
      <c r="P13" s="1847"/>
      <c r="Q13" s="79"/>
      <c r="R13" s="156"/>
      <c r="S13" s="1847"/>
    </row>
    <row r="14" spans="2:19" ht="33" customHeight="1" thickBot="1">
      <c r="B14" s="394" t="s">
        <v>25144</v>
      </c>
      <c r="C14" s="379" t="s">
        <v>25129</v>
      </c>
      <c r="D14" s="379">
        <v>1</v>
      </c>
      <c r="E14" s="925"/>
      <c r="F14" s="77"/>
      <c r="G14" s="385" t="s">
        <v>25145</v>
      </c>
      <c r="H14" s="1847"/>
      <c r="I14" s="1905"/>
      <c r="J14" s="1847"/>
      <c r="K14" s="1934"/>
      <c r="L14" s="1140" t="str">
        <f>IF( SUM( N14:N14 ) = 0, 0, $N$5 )</f>
        <v>Please complete all cells in row</v>
      </c>
      <c r="M14" s="1934"/>
      <c r="N14" s="530">
        <f xml:space="preserve"> IF( ISNUMBER(E14 ), 0, 1 )</f>
        <v>1</v>
      </c>
      <c r="O14" s="1934"/>
      <c r="P14" s="1847"/>
      <c r="Q14" s="394" t="s">
        <v>25144</v>
      </c>
      <c r="R14" s="1121" t="s">
        <v>25146</v>
      </c>
      <c r="S14" s="1847"/>
    </row>
    <row r="15" spans="2:19" ht="33" customHeight="1">
      <c r="B15" s="394" t="s">
        <v>25147</v>
      </c>
      <c r="C15" s="375" t="s">
        <v>25129</v>
      </c>
      <c r="D15" s="375">
        <v>1</v>
      </c>
      <c r="E15" s="927"/>
      <c r="F15" s="77"/>
      <c r="G15" s="386" t="s">
        <v>25148</v>
      </c>
      <c r="H15" s="1847"/>
      <c r="I15" s="1906"/>
      <c r="J15" s="1847"/>
      <c r="K15" s="1934"/>
      <c r="L15" s="1140" t="str">
        <f>IF( SUM( N15:N15 ) = 0, 0, $N$5 )</f>
        <v>Please complete all cells in row</v>
      </c>
      <c r="M15" s="1934"/>
      <c r="N15" s="530">
        <f xml:space="preserve"> IF( ISNUMBER(E15 ), 0, 1 )</f>
        <v>1</v>
      </c>
      <c r="O15" s="1934"/>
      <c r="P15" s="1847"/>
      <c r="Q15" s="1805" t="s">
        <v>25147</v>
      </c>
      <c r="R15" s="381" t="s">
        <v>25149</v>
      </c>
      <c r="S15" s="1847"/>
    </row>
    <row r="16" spans="2:19" ht="33" customHeight="1" thickBot="1">
      <c r="B16" s="1809" t="s">
        <v>25150</v>
      </c>
      <c r="C16" s="382" t="s">
        <v>25129</v>
      </c>
      <c r="D16" s="382">
        <v>1</v>
      </c>
      <c r="E16" s="1348">
        <f>IFERROR(E14 + E15, 0)</f>
        <v>0</v>
      </c>
      <c r="F16" s="77"/>
      <c r="G16" s="387" t="s">
        <v>25151</v>
      </c>
      <c r="H16" s="1847"/>
      <c r="I16" s="1907"/>
      <c r="J16" s="1847"/>
      <c r="K16" s="1934"/>
      <c r="L16" s="1140"/>
      <c r="M16" s="1934"/>
      <c r="N16" s="1847"/>
      <c r="O16" s="1934"/>
      <c r="P16" s="1847"/>
      <c r="Q16" s="1809" t="s">
        <v>25150</v>
      </c>
      <c r="R16" s="384" t="s">
        <v>25152</v>
      </c>
      <c r="S16" s="1847"/>
    </row>
    <row r="17" spans="2:19" ht="15" customHeight="1" thickBot="1">
      <c r="B17" s="79"/>
      <c r="C17" s="79"/>
      <c r="D17" s="79"/>
      <c r="E17" s="156"/>
      <c r="F17" s="77"/>
      <c r="G17" s="31"/>
      <c r="H17" s="1847"/>
      <c r="I17" s="1847"/>
      <c r="J17" s="1847"/>
      <c r="K17" s="1934"/>
      <c r="L17" s="1140"/>
      <c r="M17" s="1934"/>
      <c r="N17" s="1847"/>
      <c r="O17" s="1934"/>
      <c r="P17" s="1847"/>
      <c r="Q17" s="79"/>
      <c r="R17" s="156"/>
      <c r="S17" s="1847"/>
    </row>
    <row r="18" spans="2:19" ht="33" customHeight="1">
      <c r="B18" s="394" t="s">
        <v>25153</v>
      </c>
      <c r="C18" s="379" t="s">
        <v>25154</v>
      </c>
      <c r="D18" s="379">
        <v>0</v>
      </c>
      <c r="E18" s="925"/>
      <c r="F18" s="77"/>
      <c r="G18" s="385" t="s">
        <v>25155</v>
      </c>
      <c r="H18" s="1847"/>
      <c r="I18" s="1905"/>
      <c r="J18" s="1847"/>
      <c r="K18" s="1934"/>
      <c r="L18" s="1140" t="str">
        <f>IF( SUM( N18:N18 ) = 0, 0, $N$5 )</f>
        <v>Please complete all cells in row</v>
      </c>
      <c r="M18" s="1934"/>
      <c r="N18" s="530">
        <f xml:space="preserve"> IF( ISNUMBER(E18 ), 0, 1 )</f>
        <v>1</v>
      </c>
      <c r="O18" s="1934"/>
      <c r="P18" s="1847"/>
      <c r="Q18" s="394" t="s">
        <v>25153</v>
      </c>
      <c r="R18" s="1121" t="s">
        <v>25156</v>
      </c>
      <c r="S18" s="1847"/>
    </row>
    <row r="19" spans="2:19" ht="33" customHeight="1">
      <c r="B19" s="1805" t="s">
        <v>25157</v>
      </c>
      <c r="C19" s="375" t="s">
        <v>25154</v>
      </c>
      <c r="D19" s="375">
        <v>0</v>
      </c>
      <c r="E19" s="927"/>
      <c r="F19" s="77"/>
      <c r="G19" s="386" t="s">
        <v>25158</v>
      </c>
      <c r="H19" s="1847"/>
      <c r="I19" s="1906"/>
      <c r="J19" s="1847"/>
      <c r="K19" s="1934"/>
      <c r="L19" s="1140" t="str">
        <f>IF( SUM( N19:N19 ) = 0, 0, $N$5 )</f>
        <v>Please complete all cells in row</v>
      </c>
      <c r="M19" s="1934"/>
      <c r="N19" s="530">
        <f xml:space="preserve"> IF( ISNUMBER(E19 ), 0, 1 )</f>
        <v>1</v>
      </c>
      <c r="O19" s="1934"/>
      <c r="P19" s="1847"/>
      <c r="Q19" s="1805" t="s">
        <v>25157</v>
      </c>
      <c r="R19" s="381" t="s">
        <v>25159</v>
      </c>
      <c r="S19" s="1847"/>
    </row>
    <row r="20" spans="2:19" ht="33" customHeight="1">
      <c r="B20" s="1805" t="s">
        <v>25160</v>
      </c>
      <c r="C20" s="375" t="s">
        <v>25154</v>
      </c>
      <c r="D20" s="375">
        <v>0</v>
      </c>
      <c r="E20" s="927"/>
      <c r="F20" s="77"/>
      <c r="G20" s="386" t="s">
        <v>25161</v>
      </c>
      <c r="H20" s="1847"/>
      <c r="I20" s="1906"/>
      <c r="J20" s="1847"/>
      <c r="K20" s="1934"/>
      <c r="L20" s="1140" t="str">
        <f>IF( SUM( N20:N20 ) = 0, 0, $N$5 )</f>
        <v>Please complete all cells in row</v>
      </c>
      <c r="M20" s="1934"/>
      <c r="N20" s="530">
        <f xml:space="preserve"> IF( ISNUMBER(E20 ), 0, 1 )</f>
        <v>1</v>
      </c>
      <c r="O20" s="1934"/>
      <c r="P20" s="1847"/>
      <c r="Q20" s="1805" t="s">
        <v>25160</v>
      </c>
      <c r="R20" s="381" t="s">
        <v>25162</v>
      </c>
      <c r="S20" s="1847"/>
    </row>
    <row r="21" spans="2:19" ht="33" customHeight="1" thickBot="1">
      <c r="B21" s="1809" t="s">
        <v>25163</v>
      </c>
      <c r="C21" s="382" t="s">
        <v>25154</v>
      </c>
      <c r="D21" s="382">
        <v>0</v>
      </c>
      <c r="E21" s="1349">
        <f>IFERROR(E18 + E19 + E20, 0)</f>
        <v>0</v>
      </c>
      <c r="F21" s="77"/>
      <c r="G21" s="387" t="s">
        <v>25164</v>
      </c>
      <c r="H21" s="1847"/>
      <c r="I21" s="1907"/>
      <c r="J21" s="1847"/>
      <c r="K21" s="1934"/>
      <c r="L21" s="1847"/>
      <c r="M21" s="1934"/>
      <c r="N21" s="1847"/>
      <c r="O21" s="1934"/>
      <c r="P21" s="1847"/>
      <c r="Q21" s="1809" t="s">
        <v>25163</v>
      </c>
      <c r="R21" s="384" t="s">
        <v>25165</v>
      </c>
      <c r="S21" s="1847"/>
    </row>
    <row r="22" spans="2:19" ht="15" customHeight="1" thickBot="1">
      <c r="B22" s="90"/>
      <c r="C22" s="201"/>
      <c r="D22" s="201"/>
      <c r="E22" s="156"/>
      <c r="F22" s="77"/>
      <c r="G22" s="31"/>
      <c r="H22" s="1847"/>
      <c r="I22" s="1847"/>
      <c r="J22" s="1847"/>
      <c r="K22" s="1934"/>
      <c r="L22" s="1847"/>
      <c r="M22" s="1934"/>
      <c r="N22" s="1847"/>
      <c r="O22" s="1934"/>
      <c r="P22" s="1847"/>
      <c r="Q22" s="90"/>
      <c r="R22" s="156"/>
      <c r="S22" s="1847"/>
    </row>
    <row r="23" spans="2:19" ht="33" customHeight="1" thickBot="1">
      <c r="B23" s="1825" t="s">
        <v>25166</v>
      </c>
      <c r="C23" s="458" t="s">
        <v>25167</v>
      </c>
      <c r="D23" s="458">
        <v>0</v>
      </c>
      <c r="E23" s="1186"/>
      <c r="F23" s="77"/>
      <c r="G23" s="583" t="s">
        <v>25168</v>
      </c>
      <c r="H23" s="1847"/>
      <c r="I23" s="1969"/>
      <c r="J23" s="1847"/>
      <c r="K23" s="1934"/>
      <c r="L23" s="1140" t="str">
        <f>IF( SUM( N23:N23 ) = 0, 0, $N$5 )</f>
        <v>Please complete all cells in row</v>
      </c>
      <c r="M23" s="1934"/>
      <c r="N23" s="530">
        <f xml:space="preserve"> IF( ISNUMBER(E23 ), 0, 1 )</f>
        <v>1</v>
      </c>
      <c r="O23" s="1934"/>
      <c r="P23" s="1847"/>
      <c r="Q23" s="1825" t="s">
        <v>25166</v>
      </c>
      <c r="R23" s="497" t="s">
        <v>25169</v>
      </c>
      <c r="S23" s="1847"/>
    </row>
    <row r="24" spans="2:19" ht="15" customHeight="1" thickBot="1">
      <c r="B24" s="90"/>
      <c r="C24" s="201"/>
      <c r="D24" s="201"/>
      <c r="E24" s="156"/>
      <c r="F24" s="77"/>
      <c r="G24" s="31"/>
      <c r="H24" s="1847"/>
      <c r="I24" s="1847"/>
      <c r="J24" s="1847"/>
      <c r="K24" s="1934"/>
      <c r="L24" s="1847"/>
      <c r="M24" s="1934"/>
      <c r="N24" s="1847"/>
      <c r="O24" s="1934"/>
      <c r="P24" s="1847"/>
      <c r="Q24" s="90"/>
      <c r="R24" s="156"/>
      <c r="S24" s="1847"/>
    </row>
    <row r="25" spans="2:19" ht="33" customHeight="1">
      <c r="B25" s="394" t="s">
        <v>25170</v>
      </c>
      <c r="C25" s="379" t="s">
        <v>25154</v>
      </c>
      <c r="D25" s="379">
        <v>0</v>
      </c>
      <c r="E25" s="925"/>
      <c r="F25" s="77"/>
      <c r="G25" s="385" t="s">
        <v>25171</v>
      </c>
      <c r="H25" s="1847"/>
      <c r="I25" s="1905"/>
      <c r="J25" s="1847"/>
      <c r="K25" s="1934"/>
      <c r="L25" s="1140" t="str">
        <f>IF( SUM( N25:N25 ) = 0, 0, $N$5 )</f>
        <v>Please complete all cells in row</v>
      </c>
      <c r="M25" s="1934"/>
      <c r="N25" s="530">
        <f xml:space="preserve"> IF( ISNUMBER(E25 ), 0, 1 )</f>
        <v>1</v>
      </c>
      <c r="O25" s="1934"/>
      <c r="P25" s="1847"/>
      <c r="Q25" s="394" t="s">
        <v>25170</v>
      </c>
      <c r="R25" s="1121" t="s">
        <v>25172</v>
      </c>
      <c r="S25" s="1847"/>
    </row>
    <row r="26" spans="2:19" ht="33" customHeight="1">
      <c r="B26" s="1805" t="s">
        <v>25173</v>
      </c>
      <c r="C26" s="375" t="s">
        <v>25154</v>
      </c>
      <c r="D26" s="375">
        <v>0</v>
      </c>
      <c r="E26" s="927"/>
      <c r="F26" s="77"/>
      <c r="G26" s="386" t="s">
        <v>25174</v>
      </c>
      <c r="H26" s="1847"/>
      <c r="I26" s="1906"/>
      <c r="J26" s="1847"/>
      <c r="K26" s="1934"/>
      <c r="L26" s="1140" t="str">
        <f>IF( SUM( N26:N26 ) = 0, 0, $N$5 )</f>
        <v>Please complete all cells in row</v>
      </c>
      <c r="M26" s="1934"/>
      <c r="N26" s="530">
        <f xml:space="preserve"> IF( ISNUMBER(E26 ), 0, 1 )</f>
        <v>1</v>
      </c>
      <c r="O26" s="1934"/>
      <c r="P26" s="1847"/>
      <c r="Q26" s="1805" t="s">
        <v>25173</v>
      </c>
      <c r="R26" s="381" t="s">
        <v>25175</v>
      </c>
      <c r="S26" s="1847"/>
    </row>
    <row r="27" spans="2:19" ht="33" customHeight="1">
      <c r="B27" s="1805" t="s">
        <v>25176</v>
      </c>
      <c r="C27" s="375" t="s">
        <v>25154</v>
      </c>
      <c r="D27" s="375">
        <v>0</v>
      </c>
      <c r="E27" s="927"/>
      <c r="F27" s="77"/>
      <c r="G27" s="386" t="s">
        <v>25177</v>
      </c>
      <c r="H27" s="1847"/>
      <c r="I27" s="1906"/>
      <c r="J27" s="1847"/>
      <c r="K27" s="1934"/>
      <c r="L27" s="1140" t="str">
        <f>IF( SUM( N27:N27 ) = 0, 0, $N$5 )</f>
        <v>Please complete all cells in row</v>
      </c>
      <c r="M27" s="1934"/>
      <c r="N27" s="530">
        <f xml:space="preserve"> IF( ISNUMBER(E27 ), 0, 1 )</f>
        <v>1</v>
      </c>
      <c r="O27" s="1934"/>
      <c r="P27" s="1847"/>
      <c r="Q27" s="1805" t="s">
        <v>25176</v>
      </c>
      <c r="R27" s="381" t="s">
        <v>25178</v>
      </c>
      <c r="S27" s="1847"/>
    </row>
    <row r="28" spans="2:19" ht="33" customHeight="1" thickBot="1">
      <c r="B28" s="1809" t="s">
        <v>25179</v>
      </c>
      <c r="C28" s="382" t="s">
        <v>25154</v>
      </c>
      <c r="D28" s="382">
        <v>0</v>
      </c>
      <c r="E28" s="384">
        <f>IFERROR(E25 + E26 + E27, 0)</f>
        <v>0</v>
      </c>
      <c r="F28" s="77"/>
      <c r="G28" s="387" t="s">
        <v>25180</v>
      </c>
      <c r="H28" s="1847"/>
      <c r="I28" s="1907"/>
      <c r="J28" s="1847"/>
      <c r="K28" s="1934"/>
      <c r="L28" s="1847"/>
      <c r="M28" s="1934"/>
      <c r="N28" s="1847"/>
      <c r="O28" s="1934"/>
      <c r="P28" s="1847"/>
      <c r="Q28" s="1809" t="s">
        <v>25179</v>
      </c>
      <c r="R28" s="384" t="s">
        <v>25181</v>
      </c>
      <c r="S28" s="1847"/>
    </row>
    <row r="29" spans="2:19" ht="15" customHeight="1" thickBot="1">
      <c r="B29" s="90"/>
      <c r="C29" s="201"/>
      <c r="D29" s="201"/>
      <c r="E29" s="156"/>
      <c r="F29" s="77"/>
      <c r="G29" s="31"/>
      <c r="H29" s="1847"/>
      <c r="I29" s="1847"/>
      <c r="J29" s="1847"/>
      <c r="K29" s="1934"/>
      <c r="L29" s="1847"/>
      <c r="M29" s="1934"/>
      <c r="N29" s="1847"/>
      <c r="O29" s="1934"/>
      <c r="P29" s="1847"/>
      <c r="Q29" s="90"/>
      <c r="R29" s="156"/>
      <c r="S29" s="1847"/>
    </row>
    <row r="30" spans="2:19" ht="33" customHeight="1">
      <c r="B30" s="394" t="s">
        <v>25182</v>
      </c>
      <c r="C30" s="379" t="s">
        <v>25167</v>
      </c>
      <c r="D30" s="379">
        <v>0</v>
      </c>
      <c r="E30" s="925"/>
      <c r="F30" s="77"/>
      <c r="G30" s="385" t="s">
        <v>25183</v>
      </c>
      <c r="H30" s="1847"/>
      <c r="I30" s="1905"/>
      <c r="J30" s="1847"/>
      <c r="K30" s="1934"/>
      <c r="L30" s="1140" t="str">
        <f>IF( SUM( N30:N30 ) = 0, 0, $N$5 )</f>
        <v>Please complete all cells in row</v>
      </c>
      <c r="M30" s="1934"/>
      <c r="N30" s="530">
        <f xml:space="preserve"> IF( ISNUMBER(E30 ), 0, 1 )</f>
        <v>1</v>
      </c>
      <c r="O30" s="1934"/>
      <c r="P30" s="1847"/>
      <c r="Q30" s="394" t="s">
        <v>25182</v>
      </c>
      <c r="R30" s="1121" t="s">
        <v>25184</v>
      </c>
      <c r="S30" s="1847"/>
    </row>
    <row r="31" spans="2:19" ht="33" customHeight="1" thickBot="1">
      <c r="B31" s="1809" t="s">
        <v>25185</v>
      </c>
      <c r="C31" s="382" t="s">
        <v>1392</v>
      </c>
      <c r="D31" s="382">
        <v>2</v>
      </c>
      <c r="E31" s="1134"/>
      <c r="F31" s="77"/>
      <c r="G31" s="387" t="s">
        <v>25186</v>
      </c>
      <c r="H31" s="1847"/>
      <c r="I31" s="1907"/>
      <c r="J31" s="1847"/>
      <c r="K31" s="1934"/>
      <c r="L31" s="1140" t="str">
        <f>IF( SUM( N31:N31 ) = 0, 0, $N$5 )</f>
        <v>Please complete all cells in row</v>
      </c>
      <c r="M31" s="1934"/>
      <c r="N31" s="530">
        <f xml:space="preserve"> IF( ISNUMBER(E31 ), 0, 1 )</f>
        <v>1</v>
      </c>
      <c r="O31" s="1934"/>
      <c r="P31" s="1847"/>
      <c r="Q31" s="1809" t="s">
        <v>25185</v>
      </c>
      <c r="R31" s="1141" t="s">
        <v>25187</v>
      </c>
      <c r="S31" s="1847"/>
    </row>
    <row r="32" spans="2:19">
      <c r="B32" s="1847"/>
      <c r="C32" s="1847"/>
      <c r="D32" s="1847"/>
      <c r="E32" s="1847"/>
      <c r="F32" s="1847"/>
      <c r="G32" s="1847"/>
      <c r="H32" s="1847"/>
      <c r="I32" s="1847"/>
      <c r="J32" s="1847"/>
      <c r="K32" s="1847"/>
      <c r="L32" s="1847"/>
      <c r="M32" s="1847"/>
      <c r="N32" s="1847"/>
      <c r="O32" s="1847"/>
      <c r="P32" s="1847"/>
      <c r="Q32" s="1847"/>
      <c r="R32" s="1847"/>
      <c r="S32" s="1847"/>
    </row>
  </sheetData>
  <sheetProtection algorithmName="SHA-512" hashValue="Wcg1YaC5a7f13wjQEzxpTENxaYPsTvnEbrG9rZGIAgbyAfm6QTLPWea+cqxVN0Dkeg9Tf3x2epaWxJHizy8tYQ==" saltValue="vDqXwviB7kxFg/C4s7WP3g==" spinCount="100000" sheet="1" objects="1" scenarios="1"/>
  <mergeCells count="2">
    <mergeCell ref="B3:I3"/>
    <mergeCell ref="Q3:R3"/>
  </mergeCells>
  <conditionalFormatting sqref="L16:L17 L7:L8 L10:L12">
    <cfRule type="cellIs" dxfId="25" priority="6" operator="equal">
      <formula>0</formula>
    </cfRule>
  </conditionalFormatting>
  <conditionalFormatting sqref="L14:L15">
    <cfRule type="cellIs" dxfId="24" priority="5" operator="equal">
      <formula>0</formula>
    </cfRule>
  </conditionalFormatting>
  <conditionalFormatting sqref="L18:L20">
    <cfRule type="cellIs" dxfId="23" priority="4" operator="equal">
      <formula>0</formula>
    </cfRule>
  </conditionalFormatting>
  <conditionalFormatting sqref="L23">
    <cfRule type="cellIs" dxfId="22" priority="3" operator="equal">
      <formula>0</formula>
    </cfRule>
  </conditionalFormatting>
  <conditionalFormatting sqref="L25:L27">
    <cfRule type="cellIs" dxfId="21" priority="2" operator="equal">
      <formula>0</formula>
    </cfRule>
  </conditionalFormatting>
  <conditionalFormatting sqref="L30:L31">
    <cfRule type="cellIs" dxfId="20" priority="1" operator="equal">
      <formula>0</formula>
    </cfRule>
  </conditionalFormatting>
  <dataValidations count="1">
    <dataValidation type="custom" allowBlank="1" showErrorMessage="1" errorTitle="Input Error" error="Please input a numeric value." sqref="E30:E31 E25:E27 E23 E18:E20 E14:E15 E12 E10 E7:E8">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B1:AP56"/>
  <sheetViews>
    <sheetView showGridLines="0" zoomScale="40" zoomScaleNormal="40" zoomScaleSheetLayoutView="100" workbookViewId="0"/>
  </sheetViews>
  <sheetFormatPr defaultColWidth="9" defaultRowHeight="15.75"/>
  <cols>
    <col min="1" max="1" width="1.625" style="312" customWidth="1"/>
    <col min="2" max="2" width="36.125" style="312" customWidth="1"/>
    <col min="3" max="3" width="7" style="312" customWidth="1"/>
    <col min="4" max="4" width="5.5" style="312" customWidth="1"/>
    <col min="5" max="10" width="12.5" style="312" customWidth="1"/>
    <col min="11" max="11" width="12.5" style="104" customWidth="1"/>
    <col min="12" max="13" width="12.5" style="312" customWidth="1"/>
    <col min="14" max="14" width="1.625" style="312" customWidth="1"/>
    <col min="15" max="15" width="12.5" style="313" customWidth="1"/>
    <col min="16" max="16" width="1.625" style="339" customWidth="1"/>
    <col min="17" max="17" width="33.875" style="339" customWidth="1"/>
    <col min="18" max="18" width="1.625" style="339" customWidth="1"/>
    <col min="19" max="19" width="1.625" style="308" customWidth="1"/>
    <col min="20" max="20" width="25.125" style="104" customWidth="1"/>
    <col min="21" max="21" width="1.625" style="308" customWidth="1"/>
    <col min="22" max="29" width="6.125" style="312" hidden="1" customWidth="1"/>
    <col min="30" max="30" width="1.625" style="308" hidden="1" customWidth="1"/>
    <col min="31" max="31" width="1.625" style="308" customWidth="1"/>
    <col min="32" max="32" width="36.125" style="308" customWidth="1"/>
    <col min="33" max="36" width="15" style="308" customWidth="1"/>
    <col min="37" max="41" width="15" style="312" customWidth="1"/>
    <col min="42" max="42" width="1.625" style="312" customWidth="1"/>
    <col min="43" max="16384" width="9" style="312"/>
  </cols>
  <sheetData>
    <row r="1" spans="2:42" s="135" customFormat="1" ht="30" customHeight="1">
      <c r="B1" s="1029" t="s">
        <v>779</v>
      </c>
      <c r="C1" s="1029"/>
      <c r="D1" s="1029"/>
      <c r="E1" s="1029"/>
      <c r="F1" s="1029"/>
      <c r="G1" s="1161"/>
      <c r="H1" s="31"/>
      <c r="I1" s="1029"/>
      <c r="J1" s="1029"/>
      <c r="K1" s="1029"/>
      <c r="L1" s="1161"/>
      <c r="M1" s="31"/>
      <c r="N1" s="1029"/>
      <c r="O1" s="1029"/>
      <c r="P1" s="1047"/>
      <c r="Q1" s="1047"/>
      <c r="R1" s="1047"/>
      <c r="S1" s="1934"/>
      <c r="T1" s="1350"/>
      <c r="U1" s="1934"/>
      <c r="AC1" s="1847"/>
      <c r="AD1" s="1934"/>
      <c r="AE1" s="1970"/>
      <c r="AF1" s="1029" t="s">
        <v>779</v>
      </c>
      <c r="AG1" s="1029"/>
      <c r="AH1" s="1029"/>
      <c r="AI1" s="1161"/>
      <c r="AJ1" s="31"/>
      <c r="AK1" s="1029"/>
      <c r="AL1" s="1029"/>
      <c r="AM1" s="1029"/>
      <c r="AN1" s="1161"/>
      <c r="AO1" s="31"/>
    </row>
    <row r="2" spans="2:42" s="135" customFormat="1" ht="30" customHeight="1">
      <c r="B2" s="1029" t="str">
        <f>Validation!B4</f>
        <v>South Staffordshire / Cambridge Water</v>
      </c>
      <c r="C2" s="1030"/>
      <c r="D2" s="1030"/>
      <c r="E2" s="1030"/>
      <c r="F2" s="1030"/>
      <c r="G2" s="357"/>
      <c r="H2" s="31"/>
      <c r="I2" s="1030"/>
      <c r="J2" s="1030"/>
      <c r="K2" s="1030"/>
      <c r="L2" s="357"/>
      <c r="M2" s="31"/>
      <c r="N2" s="1351"/>
      <c r="O2" s="1819"/>
      <c r="P2" s="1047"/>
      <c r="Q2" s="1047"/>
      <c r="R2" s="1047"/>
      <c r="S2" s="1934"/>
      <c r="T2" s="1350"/>
      <c r="U2" s="1934"/>
      <c r="AC2" s="1847"/>
      <c r="AD2" s="1934"/>
      <c r="AE2" s="545"/>
      <c r="AF2" s="1029" t="str">
        <f>Validation!B4</f>
        <v>South Staffordshire / Cambridge Water</v>
      </c>
      <c r="AG2" s="1030"/>
      <c r="AH2" s="1030"/>
      <c r="AI2" s="357"/>
      <c r="AJ2" s="31"/>
      <c r="AK2" s="1030"/>
      <c r="AL2" s="1030"/>
      <c r="AM2" s="1030"/>
      <c r="AN2" s="357"/>
      <c r="AO2" s="31"/>
    </row>
    <row r="3" spans="2:42" ht="45" customHeight="1">
      <c r="B3" s="2197" t="s">
        <v>780</v>
      </c>
      <c r="C3" s="2197"/>
      <c r="D3" s="2197"/>
      <c r="E3" s="2197"/>
      <c r="F3" s="2197"/>
      <c r="G3" s="2197"/>
      <c r="H3" s="2197"/>
      <c r="I3" s="2197"/>
      <c r="J3" s="2197"/>
      <c r="K3" s="2197"/>
      <c r="L3" s="2197"/>
      <c r="M3" s="2197"/>
      <c r="N3" s="2197"/>
      <c r="O3" s="2197"/>
      <c r="P3" s="2197"/>
      <c r="Q3" s="2197"/>
      <c r="R3" s="1886"/>
      <c r="S3" s="1934"/>
      <c r="T3" s="1031" t="s">
        <v>798</v>
      </c>
      <c r="U3" s="1934"/>
      <c r="V3" s="1848"/>
      <c r="W3" s="1848"/>
      <c r="X3" s="1848"/>
      <c r="Y3" s="1848"/>
      <c r="Z3" s="1848"/>
      <c r="AA3" s="1848"/>
      <c r="AB3" s="1848"/>
      <c r="AC3" s="1847"/>
      <c r="AD3" s="1934"/>
      <c r="AE3" s="315"/>
      <c r="AF3" s="2197" t="s">
        <v>780</v>
      </c>
      <c r="AG3" s="2197"/>
      <c r="AH3" s="2197"/>
      <c r="AI3" s="2197"/>
      <c r="AJ3" s="2197"/>
      <c r="AK3" s="2197"/>
      <c r="AL3" s="2197"/>
      <c r="AM3" s="2197"/>
      <c r="AN3" s="2197"/>
      <c r="AO3" s="2197"/>
      <c r="AP3" s="1848"/>
    </row>
    <row r="4" spans="2:42" ht="15" customHeight="1" thickBot="1">
      <c r="B4" s="196"/>
      <c r="C4" s="196"/>
      <c r="D4" s="196"/>
      <c r="E4" s="196"/>
      <c r="F4" s="196"/>
      <c r="G4" s="49"/>
      <c r="H4" s="31"/>
      <c r="I4" s="196"/>
      <c r="J4" s="196"/>
      <c r="K4" s="196"/>
      <c r="L4" s="49"/>
      <c r="M4" s="31"/>
      <c r="N4" s="103"/>
      <c r="O4" s="30"/>
      <c r="P4" s="1848"/>
      <c r="Q4" s="1848"/>
      <c r="R4" s="1848"/>
      <c r="S4" s="1934"/>
      <c r="U4" s="1934"/>
      <c r="V4" s="2308" t="s">
        <v>799</v>
      </c>
      <c r="W4" s="2308"/>
      <c r="X4" s="2308"/>
      <c r="Y4" s="2308"/>
      <c r="Z4" s="2308"/>
      <c r="AA4" s="2308"/>
      <c r="AB4" s="2308"/>
      <c r="AC4" s="2308"/>
      <c r="AD4" s="1934"/>
      <c r="AE4" s="1847"/>
      <c r="AF4" s="196"/>
      <c r="AG4" s="196"/>
      <c r="AH4" s="196"/>
      <c r="AI4" s="49"/>
      <c r="AJ4" s="31"/>
      <c r="AK4" s="196"/>
      <c r="AL4" s="196"/>
      <c r="AM4" s="196"/>
      <c r="AN4" s="49"/>
      <c r="AO4" s="31"/>
      <c r="AP4" s="1848"/>
    </row>
    <row r="5" spans="2:42" ht="56.25" customHeight="1" thickBot="1">
      <c r="B5" s="512" t="s">
        <v>800</v>
      </c>
      <c r="C5" s="488" t="s">
        <v>801</v>
      </c>
      <c r="D5" s="488" t="s">
        <v>802</v>
      </c>
      <c r="E5" s="488" t="s">
        <v>25188</v>
      </c>
      <c r="F5" s="488" t="s">
        <v>25189</v>
      </c>
      <c r="G5" s="488" t="s">
        <v>25190</v>
      </c>
      <c r="H5" s="513" t="s">
        <v>1016</v>
      </c>
      <c r="I5" s="77"/>
      <c r="J5" s="77"/>
      <c r="K5" s="77"/>
      <c r="L5" s="77"/>
      <c r="M5" s="77"/>
      <c r="N5" s="77"/>
      <c r="O5" s="514" t="s">
        <v>806</v>
      </c>
      <c r="P5" s="1848"/>
      <c r="Q5" s="514" t="s">
        <v>25127</v>
      </c>
      <c r="R5" s="1848"/>
      <c r="S5" s="1934"/>
      <c r="U5" s="1934"/>
      <c r="V5" s="327" t="s">
        <v>808</v>
      </c>
      <c r="W5" s="1848"/>
      <c r="X5" s="1848"/>
      <c r="Y5" s="1848"/>
      <c r="Z5" s="1848"/>
      <c r="AA5" s="1848"/>
      <c r="AB5" s="1848"/>
      <c r="AC5" s="1847"/>
      <c r="AD5" s="1934"/>
      <c r="AE5" s="1847"/>
      <c r="AF5" s="512" t="s">
        <v>800</v>
      </c>
      <c r="AG5" s="488" t="s">
        <v>25188</v>
      </c>
      <c r="AH5" s="488" t="s">
        <v>25189</v>
      </c>
      <c r="AI5" s="488" t="s">
        <v>25190</v>
      </c>
      <c r="AJ5" s="513" t="s">
        <v>1016</v>
      </c>
      <c r="AK5" s="77"/>
      <c r="AL5" s="77"/>
      <c r="AM5" s="77"/>
      <c r="AN5" s="77"/>
      <c r="AO5" s="77"/>
      <c r="AP5" s="1848"/>
    </row>
    <row r="6" spans="2:42" ht="15" customHeight="1" thickBot="1">
      <c r="B6" s="558"/>
      <c r="C6" s="558"/>
      <c r="D6" s="558"/>
      <c r="E6" s="558"/>
      <c r="F6" s="558"/>
      <c r="G6" s="558"/>
      <c r="H6" s="558"/>
      <c r="I6" s="77"/>
      <c r="J6" s="77"/>
      <c r="K6" s="77"/>
      <c r="L6" s="77"/>
      <c r="M6" s="77"/>
      <c r="N6" s="77"/>
      <c r="O6" s="201"/>
      <c r="P6" s="1848"/>
      <c r="Q6" s="1848"/>
      <c r="R6" s="1848"/>
      <c r="S6" s="1934"/>
      <c r="U6" s="1934"/>
      <c r="V6" s="1848"/>
      <c r="W6" s="1848"/>
      <c r="X6" s="1848"/>
      <c r="Y6" s="1848"/>
      <c r="Z6" s="1848"/>
      <c r="AA6" s="1848"/>
      <c r="AB6" s="1848"/>
      <c r="AC6" s="1847"/>
      <c r="AD6" s="1934"/>
      <c r="AE6" s="1847"/>
      <c r="AF6" s="558"/>
      <c r="AG6" s="558"/>
      <c r="AH6" s="558"/>
      <c r="AI6" s="558"/>
      <c r="AJ6" s="558"/>
      <c r="AK6" s="77"/>
      <c r="AL6" s="77"/>
      <c r="AM6" s="77"/>
      <c r="AN6" s="77"/>
      <c r="AO6" s="77"/>
      <c r="AP6" s="1848"/>
    </row>
    <row r="7" spans="2:42" ht="21" customHeight="1" thickBot="1">
      <c r="B7" s="1833" t="s">
        <v>25191</v>
      </c>
      <c r="C7" s="1847"/>
      <c r="D7" s="1847"/>
      <c r="E7" s="558"/>
      <c r="F7" s="558"/>
      <c r="G7" s="558"/>
      <c r="H7" s="558"/>
      <c r="I7" s="77"/>
      <c r="J7" s="77"/>
      <c r="K7" s="77"/>
      <c r="L7" s="77"/>
      <c r="M7" s="77"/>
      <c r="N7" s="77"/>
      <c r="O7" s="201"/>
      <c r="P7" s="1848"/>
      <c r="Q7" s="1848"/>
      <c r="R7" s="1848"/>
      <c r="S7" s="1934"/>
      <c r="U7" s="1934"/>
      <c r="V7" s="1848"/>
      <c r="W7" s="1848"/>
      <c r="X7" s="1848"/>
      <c r="Y7" s="1848"/>
      <c r="Z7" s="1848"/>
      <c r="AA7" s="1848"/>
      <c r="AB7" s="1848"/>
      <c r="AC7" s="1885"/>
      <c r="AD7" s="1934"/>
      <c r="AE7" s="1847"/>
      <c r="AF7" s="512" t="s">
        <v>25191</v>
      </c>
      <c r="AG7" s="558"/>
      <c r="AH7" s="558"/>
      <c r="AI7" s="558"/>
      <c r="AJ7" s="558"/>
      <c r="AK7" s="77"/>
      <c r="AL7" s="77"/>
      <c r="AM7" s="77"/>
      <c r="AN7" s="77"/>
      <c r="AO7" s="77"/>
      <c r="AP7" s="1848"/>
    </row>
    <row r="8" spans="2:42" ht="33" customHeight="1">
      <c r="B8" s="394" t="s">
        <v>1839</v>
      </c>
      <c r="C8" s="379" t="s">
        <v>813</v>
      </c>
      <c r="D8" s="379">
        <v>3</v>
      </c>
      <c r="E8" s="924"/>
      <c r="F8" s="924"/>
      <c r="G8" s="924"/>
      <c r="H8" s="503">
        <f>IFERROR(SUM(E8:G8), 0)</f>
        <v>0</v>
      </c>
      <c r="I8" s="201"/>
      <c r="J8" s="77"/>
      <c r="K8" s="77"/>
      <c r="L8" s="77"/>
      <c r="M8" s="77"/>
      <c r="N8" s="77"/>
      <c r="O8" s="385" t="s">
        <v>25192</v>
      </c>
      <c r="P8" s="1848"/>
      <c r="Q8" s="1891"/>
      <c r="R8" s="1848"/>
      <c r="S8" s="1934"/>
      <c r="T8" s="1041" t="str">
        <f>IF( SUM( V8:X8 ) = 0, 0, $V$5 )</f>
        <v>Please complete all cells in row</v>
      </c>
      <c r="U8" s="1934"/>
      <c r="V8" s="530">
        <f xml:space="preserve"> IF( ISNUMBER(E8 ), 0, 1 )</f>
        <v>1</v>
      </c>
      <c r="W8" s="530">
        <f xml:space="preserve"> IF( ISNUMBER(F8 ), 0, 1 )</f>
        <v>1</v>
      </c>
      <c r="X8" s="530">
        <f xml:space="preserve"> IF( ISNUMBER(G8 ), 0, 1 )</f>
        <v>1</v>
      </c>
      <c r="Y8" s="1848"/>
      <c r="Z8" s="1848"/>
      <c r="AA8" s="1848"/>
      <c r="AB8" s="1848"/>
      <c r="AC8" s="1885"/>
      <c r="AD8" s="1934"/>
      <c r="AE8" s="1847"/>
      <c r="AF8" s="394" t="s">
        <v>1839</v>
      </c>
      <c r="AG8" s="380" t="s">
        <v>25193</v>
      </c>
      <c r="AH8" s="380" t="s">
        <v>25194</v>
      </c>
      <c r="AI8" s="380" t="s">
        <v>25195</v>
      </c>
      <c r="AJ8" s="465" t="s">
        <v>25196</v>
      </c>
      <c r="AK8" s="201"/>
      <c r="AL8" s="77"/>
      <c r="AM8" s="77"/>
      <c r="AN8" s="77"/>
      <c r="AO8" s="77"/>
      <c r="AP8" s="1848"/>
    </row>
    <row r="9" spans="2:42" ht="33" customHeight="1">
      <c r="B9" s="1805" t="s">
        <v>1847</v>
      </c>
      <c r="C9" s="375" t="s">
        <v>813</v>
      </c>
      <c r="D9" s="375">
        <v>3</v>
      </c>
      <c r="E9" s="926"/>
      <c r="F9" s="926"/>
      <c r="G9" s="926"/>
      <c r="H9" s="504">
        <f>IFERROR(SUM(E9:G9), 0)</f>
        <v>0</v>
      </c>
      <c r="I9" s="201"/>
      <c r="J9" s="77"/>
      <c r="K9" s="77"/>
      <c r="L9" s="77"/>
      <c r="M9" s="77"/>
      <c r="N9" s="77"/>
      <c r="O9" s="386" t="s">
        <v>25197</v>
      </c>
      <c r="P9" s="1848"/>
      <c r="Q9" s="1892"/>
      <c r="R9" s="1848"/>
      <c r="S9" s="1934"/>
      <c r="T9" s="1041" t="str">
        <f>IF( SUM( V9:X9 ) = 0, 0, $V$5 )</f>
        <v>Please complete all cells in row</v>
      </c>
      <c r="U9" s="1934"/>
      <c r="V9" s="530">
        <f t="shared" ref="V9:X11" si="0" xml:space="preserve"> IF( ISNUMBER(E9 ), 0, 1 )</f>
        <v>1</v>
      </c>
      <c r="W9" s="530">
        <f t="shared" si="0"/>
        <v>1</v>
      </c>
      <c r="X9" s="530">
        <f t="shared" si="0"/>
        <v>1</v>
      </c>
      <c r="Y9" s="1848"/>
      <c r="Z9" s="1848"/>
      <c r="AA9" s="1848"/>
      <c r="AB9" s="1848"/>
      <c r="AC9" s="1885"/>
      <c r="AD9" s="1934"/>
      <c r="AE9" s="1847"/>
      <c r="AF9" s="1805" t="s">
        <v>1847</v>
      </c>
      <c r="AG9" s="376" t="s">
        <v>25198</v>
      </c>
      <c r="AH9" s="376" t="s">
        <v>25199</v>
      </c>
      <c r="AI9" s="376" t="s">
        <v>25200</v>
      </c>
      <c r="AJ9" s="466" t="s">
        <v>25201</v>
      </c>
      <c r="AK9" s="201"/>
      <c r="AL9" s="77"/>
      <c r="AM9" s="77"/>
      <c r="AN9" s="77"/>
      <c r="AO9" s="77"/>
      <c r="AP9" s="1848"/>
    </row>
    <row r="10" spans="2:42" ht="33" customHeight="1">
      <c r="B10" s="1805" t="s">
        <v>25202</v>
      </c>
      <c r="C10" s="375" t="s">
        <v>813</v>
      </c>
      <c r="D10" s="375">
        <v>3</v>
      </c>
      <c r="E10" s="926"/>
      <c r="F10" s="926"/>
      <c r="G10" s="926"/>
      <c r="H10" s="504">
        <f>IFERROR(SUM(E10:G10), 0)</f>
        <v>0</v>
      </c>
      <c r="I10" s="201"/>
      <c r="J10" s="77"/>
      <c r="K10" s="77"/>
      <c r="L10" s="77"/>
      <c r="M10" s="77"/>
      <c r="N10" s="77"/>
      <c r="O10" s="386" t="s">
        <v>25203</v>
      </c>
      <c r="P10" s="1848"/>
      <c r="Q10" s="1892"/>
      <c r="R10" s="1848"/>
      <c r="S10" s="1934"/>
      <c r="T10" s="1041" t="str">
        <f>IF( SUM( V10:X10 ) = 0, 0, $V$5 )</f>
        <v>Please complete all cells in row</v>
      </c>
      <c r="U10" s="1934"/>
      <c r="V10" s="530">
        <f t="shared" si="0"/>
        <v>1</v>
      </c>
      <c r="W10" s="530">
        <f t="shared" si="0"/>
        <v>1</v>
      </c>
      <c r="X10" s="530">
        <f t="shared" si="0"/>
        <v>1</v>
      </c>
      <c r="Y10" s="1848"/>
      <c r="Z10" s="1848"/>
      <c r="AA10" s="1848"/>
      <c r="AB10" s="1848"/>
      <c r="AC10" s="1885"/>
      <c r="AD10" s="1934"/>
      <c r="AE10" s="1847"/>
      <c r="AF10" s="1805" t="s">
        <v>25202</v>
      </c>
      <c r="AG10" s="376" t="s">
        <v>25204</v>
      </c>
      <c r="AH10" s="376" t="s">
        <v>25205</v>
      </c>
      <c r="AI10" s="376" t="s">
        <v>25206</v>
      </c>
      <c r="AJ10" s="466" t="s">
        <v>25207</v>
      </c>
      <c r="AK10" s="201"/>
      <c r="AL10" s="77"/>
      <c r="AM10" s="77"/>
      <c r="AN10" s="77"/>
      <c r="AO10" s="77"/>
      <c r="AP10" s="1848"/>
    </row>
    <row r="11" spans="2:42" ht="33" customHeight="1" thickBot="1">
      <c r="B11" s="1809" t="s">
        <v>21582</v>
      </c>
      <c r="C11" s="382" t="s">
        <v>813</v>
      </c>
      <c r="D11" s="382">
        <v>3</v>
      </c>
      <c r="E11" s="954"/>
      <c r="F11" s="954"/>
      <c r="G11" s="954"/>
      <c r="H11" s="392">
        <f t="shared" ref="H11" si="1">IFERROR(SUM(E11:G11), 0)</f>
        <v>0</v>
      </c>
      <c r="I11" s="201"/>
      <c r="J11" s="77"/>
      <c r="K11" s="77"/>
      <c r="L11" s="77"/>
      <c r="M11" s="77"/>
      <c r="N11" s="77"/>
      <c r="O11" s="387" t="s">
        <v>25208</v>
      </c>
      <c r="P11" s="1848"/>
      <c r="Q11" s="1893"/>
      <c r="R11" s="1848"/>
      <c r="S11" s="1934"/>
      <c r="T11" s="1041" t="str">
        <f>IF( SUM( V11:X11 ) = 0, 0, $V$5 )</f>
        <v>Please complete all cells in row</v>
      </c>
      <c r="U11" s="1934"/>
      <c r="V11" s="530">
        <f t="shared" si="0"/>
        <v>1</v>
      </c>
      <c r="W11" s="530">
        <f t="shared" si="0"/>
        <v>1</v>
      </c>
      <c r="X11" s="530">
        <f t="shared" si="0"/>
        <v>1</v>
      </c>
      <c r="Y11" s="1848"/>
      <c r="Z11" s="1848"/>
      <c r="AA11" s="1848"/>
      <c r="AB11" s="1848"/>
      <c r="AC11" s="1885"/>
      <c r="AD11" s="1934"/>
      <c r="AE11" s="1847"/>
      <c r="AF11" s="1809" t="s">
        <v>21582</v>
      </c>
      <c r="AG11" s="500" t="s">
        <v>25209</v>
      </c>
      <c r="AH11" s="500" t="s">
        <v>25210</v>
      </c>
      <c r="AI11" s="500" t="s">
        <v>25211</v>
      </c>
      <c r="AJ11" s="384" t="s">
        <v>25212</v>
      </c>
      <c r="AK11" s="201"/>
      <c r="AL11" s="77"/>
      <c r="AM11" s="77"/>
      <c r="AN11" s="77"/>
      <c r="AO11" s="77"/>
      <c r="AP11" s="1848"/>
    </row>
    <row r="12" spans="2:42" ht="15" customHeight="1" thickBot="1">
      <c r="B12" s="1077"/>
      <c r="C12" s="1077"/>
      <c r="D12" s="1077"/>
      <c r="E12" s="594"/>
      <c r="F12" s="594"/>
      <c r="G12" s="594"/>
      <c r="H12" s="594"/>
      <c r="I12" s="201"/>
      <c r="J12" s="77"/>
      <c r="K12" s="77"/>
      <c r="L12" s="77"/>
      <c r="M12" s="77"/>
      <c r="N12" s="77"/>
      <c r="O12" s="34"/>
      <c r="P12" s="1848"/>
      <c r="Q12" s="1848"/>
      <c r="R12" s="1848"/>
      <c r="S12" s="1934"/>
      <c r="T12" s="1041">
        <f>IF( SUM( V12:AB12 ) = 0, 0, $U$5 )</f>
        <v>0</v>
      </c>
      <c r="U12" s="1934"/>
      <c r="V12" s="1848"/>
      <c r="W12" s="1848"/>
      <c r="X12" s="1848"/>
      <c r="Y12" s="1848"/>
      <c r="Z12" s="1848"/>
      <c r="AA12" s="1848"/>
      <c r="AB12" s="1848"/>
      <c r="AC12" s="1885"/>
      <c r="AD12" s="1934"/>
      <c r="AE12" s="1847"/>
      <c r="AF12" s="1077"/>
      <c r="AG12" s="594"/>
      <c r="AH12" s="594"/>
      <c r="AI12" s="594"/>
      <c r="AJ12" s="594"/>
      <c r="AK12" s="201"/>
      <c r="AL12" s="77"/>
      <c r="AM12" s="77"/>
      <c r="AN12" s="77"/>
      <c r="AO12" s="77"/>
      <c r="AP12" s="1848"/>
    </row>
    <row r="13" spans="2:42" ht="21" customHeight="1" thickBot="1">
      <c r="B13" s="378" t="s">
        <v>1887</v>
      </c>
      <c r="C13" s="1847"/>
      <c r="D13" s="1847"/>
      <c r="E13" s="558"/>
      <c r="F13" s="558"/>
      <c r="G13" s="558"/>
      <c r="H13" s="558"/>
      <c r="I13" s="201"/>
      <c r="J13" s="201"/>
      <c r="K13" s="201"/>
      <c r="L13" s="201"/>
      <c r="M13" s="201"/>
      <c r="N13" s="77"/>
      <c r="O13" s="34"/>
      <c r="P13" s="1848"/>
      <c r="Q13" s="1848"/>
      <c r="R13" s="1848"/>
      <c r="S13" s="1934"/>
      <c r="T13" s="1041">
        <f>IF( SUM( V13:X13 ) = 0, 0, $U$5 )</f>
        <v>0</v>
      </c>
      <c r="U13" s="1934"/>
      <c r="V13" s="1848"/>
      <c r="W13" s="1848"/>
      <c r="X13" s="1848"/>
      <c r="Y13" s="1848"/>
      <c r="Z13" s="1848"/>
      <c r="AA13" s="1848"/>
      <c r="AB13" s="1848"/>
      <c r="AC13" s="1885"/>
      <c r="AD13" s="1934"/>
      <c r="AE13" s="1847"/>
      <c r="AF13" s="378" t="s">
        <v>1887</v>
      </c>
      <c r="AG13" s="558"/>
      <c r="AH13" s="558"/>
      <c r="AI13" s="558"/>
      <c r="AJ13" s="558"/>
      <c r="AK13" s="201"/>
      <c r="AL13" s="201"/>
      <c r="AM13" s="201"/>
      <c r="AN13" s="201"/>
      <c r="AO13" s="201"/>
      <c r="AP13" s="1848"/>
    </row>
    <row r="14" spans="2:42" ht="33" customHeight="1">
      <c r="B14" s="394" t="s">
        <v>1871</v>
      </c>
      <c r="C14" s="379" t="s">
        <v>813</v>
      </c>
      <c r="D14" s="379">
        <v>3</v>
      </c>
      <c r="E14" s="924"/>
      <c r="F14" s="924"/>
      <c r="G14" s="924"/>
      <c r="H14" s="503">
        <f>IFERROR(SUM(E14:G14), 0)</f>
        <v>0</v>
      </c>
      <c r="I14" s="201"/>
      <c r="J14" s="201"/>
      <c r="K14" s="201"/>
      <c r="L14" s="201"/>
      <c r="M14" s="201"/>
      <c r="N14" s="77"/>
      <c r="O14" s="385" t="s">
        <v>25213</v>
      </c>
      <c r="P14" s="1848"/>
      <c r="Q14" s="1891"/>
      <c r="R14" s="1848"/>
      <c r="S14" s="1934"/>
      <c r="T14" s="1041" t="str">
        <f>IF( SUM( V14:X14 ) = 0, 0, $V$5 )</f>
        <v>Please complete all cells in row</v>
      </c>
      <c r="U14" s="1934"/>
      <c r="V14" s="530">
        <f xml:space="preserve"> IF( ISNUMBER(E14 ), 0, 1 )</f>
        <v>1</v>
      </c>
      <c r="W14" s="530">
        <f xml:space="preserve"> IF( ISNUMBER(F14 ), 0, 1 )</f>
        <v>1</v>
      </c>
      <c r="X14" s="530">
        <f xml:space="preserve"> IF( ISNUMBER(G14 ), 0, 1 )</f>
        <v>1</v>
      </c>
      <c r="Y14" s="1848"/>
      <c r="Z14" s="1848"/>
      <c r="AA14" s="1848"/>
      <c r="AB14" s="1848"/>
      <c r="AC14" s="1885"/>
      <c r="AD14" s="1934"/>
      <c r="AE14" s="1847"/>
      <c r="AF14" s="394" t="s">
        <v>1871</v>
      </c>
      <c r="AG14" s="380" t="s">
        <v>25214</v>
      </c>
      <c r="AH14" s="380" t="s">
        <v>25215</v>
      </c>
      <c r="AI14" s="380" t="s">
        <v>25216</v>
      </c>
      <c r="AJ14" s="465" t="s">
        <v>25217</v>
      </c>
      <c r="AK14" s="201"/>
      <c r="AL14" s="201"/>
      <c r="AM14" s="201"/>
      <c r="AN14" s="201"/>
      <c r="AO14" s="201"/>
      <c r="AP14" s="1848"/>
    </row>
    <row r="15" spans="2:42" ht="33" customHeight="1">
      <c r="B15" s="1805" t="s">
        <v>1879</v>
      </c>
      <c r="C15" s="375" t="s">
        <v>813</v>
      </c>
      <c r="D15" s="375">
        <v>3</v>
      </c>
      <c r="E15" s="926"/>
      <c r="F15" s="926"/>
      <c r="G15" s="926"/>
      <c r="H15" s="504">
        <f t="shared" ref="H15:H19" si="2">IFERROR(SUM(E15:G15), 0)</f>
        <v>0</v>
      </c>
      <c r="I15" s="201"/>
      <c r="J15" s="201"/>
      <c r="K15" s="201"/>
      <c r="L15" s="201"/>
      <c r="M15" s="201"/>
      <c r="N15" s="77"/>
      <c r="O15" s="386" t="s">
        <v>25218</v>
      </c>
      <c r="P15" s="1848"/>
      <c r="Q15" s="1892"/>
      <c r="R15" s="1848"/>
      <c r="S15" s="1934"/>
      <c r="T15" s="1041" t="str">
        <f>IF( SUM( V15:X15 ) = 0, 0, $V$5 )</f>
        <v>Please complete all cells in row</v>
      </c>
      <c r="U15" s="1934"/>
      <c r="V15" s="530">
        <f t="shared" ref="V15:X17" si="3" xml:space="preserve"> IF( ISNUMBER(E15 ), 0, 1 )</f>
        <v>1</v>
      </c>
      <c r="W15" s="530">
        <f t="shared" si="3"/>
        <v>1</v>
      </c>
      <c r="X15" s="530">
        <f t="shared" si="3"/>
        <v>1</v>
      </c>
      <c r="Y15" s="1848"/>
      <c r="Z15" s="1848"/>
      <c r="AA15" s="1848"/>
      <c r="AB15" s="1848"/>
      <c r="AC15" s="1885"/>
      <c r="AD15" s="1934"/>
      <c r="AE15" s="1847"/>
      <c r="AF15" s="1805" t="s">
        <v>1879</v>
      </c>
      <c r="AG15" s="376" t="s">
        <v>25219</v>
      </c>
      <c r="AH15" s="376" t="s">
        <v>25220</v>
      </c>
      <c r="AI15" s="376" t="s">
        <v>25221</v>
      </c>
      <c r="AJ15" s="466" t="s">
        <v>25222</v>
      </c>
      <c r="AK15" s="201"/>
      <c r="AL15" s="201"/>
      <c r="AM15" s="201"/>
      <c r="AN15" s="201"/>
      <c r="AO15" s="201"/>
      <c r="AP15" s="1848"/>
    </row>
    <row r="16" spans="2:42" ht="33" customHeight="1">
      <c r="B16" s="1805" t="s">
        <v>24040</v>
      </c>
      <c r="C16" s="375" t="s">
        <v>813</v>
      </c>
      <c r="D16" s="375">
        <v>3</v>
      </c>
      <c r="E16" s="926"/>
      <c r="F16" s="926"/>
      <c r="G16" s="926"/>
      <c r="H16" s="504">
        <f t="shared" si="2"/>
        <v>0</v>
      </c>
      <c r="I16" s="201"/>
      <c r="J16" s="201"/>
      <c r="K16" s="201"/>
      <c r="L16" s="201"/>
      <c r="M16" s="201"/>
      <c r="N16" s="77"/>
      <c r="O16" s="386" t="s">
        <v>25223</v>
      </c>
      <c r="P16" s="1848"/>
      <c r="Q16" s="1892"/>
      <c r="R16" s="1848"/>
      <c r="S16" s="1934"/>
      <c r="T16" s="1041" t="str">
        <f>IF( SUM( V16:X16 ) = 0, 0, $V$5 )</f>
        <v>Please complete all cells in row</v>
      </c>
      <c r="U16" s="1934"/>
      <c r="V16" s="530">
        <f t="shared" si="3"/>
        <v>1</v>
      </c>
      <c r="W16" s="530">
        <f t="shared" si="3"/>
        <v>1</v>
      </c>
      <c r="X16" s="530">
        <f t="shared" si="3"/>
        <v>1</v>
      </c>
      <c r="Y16" s="1848"/>
      <c r="Z16" s="1848"/>
      <c r="AA16" s="1848"/>
      <c r="AB16" s="1848"/>
      <c r="AC16" s="1885"/>
      <c r="AD16" s="1934"/>
      <c r="AE16" s="1847"/>
      <c r="AF16" s="1805" t="s">
        <v>24040</v>
      </c>
      <c r="AG16" s="376" t="s">
        <v>25224</v>
      </c>
      <c r="AH16" s="376" t="s">
        <v>25225</v>
      </c>
      <c r="AI16" s="376" t="s">
        <v>25226</v>
      </c>
      <c r="AJ16" s="466" t="s">
        <v>25227</v>
      </c>
      <c r="AK16" s="201"/>
      <c r="AL16" s="201"/>
      <c r="AM16" s="201"/>
      <c r="AN16" s="201"/>
      <c r="AO16" s="201"/>
      <c r="AP16" s="1848"/>
    </row>
    <row r="17" spans="2:42" ht="33" customHeight="1">
      <c r="B17" s="1805" t="s">
        <v>24050</v>
      </c>
      <c r="C17" s="375" t="s">
        <v>813</v>
      </c>
      <c r="D17" s="375">
        <v>3</v>
      </c>
      <c r="E17" s="926"/>
      <c r="F17" s="926"/>
      <c r="G17" s="926"/>
      <c r="H17" s="504">
        <f>IFERROR(SUM(E17:G17), 0)</f>
        <v>0</v>
      </c>
      <c r="I17" s="201"/>
      <c r="J17" s="201"/>
      <c r="K17" s="201"/>
      <c r="L17" s="201"/>
      <c r="M17" s="201"/>
      <c r="N17" s="77"/>
      <c r="O17" s="386" t="s">
        <v>25228</v>
      </c>
      <c r="P17" s="1848"/>
      <c r="Q17" s="1892"/>
      <c r="R17" s="1848"/>
      <c r="S17" s="1934"/>
      <c r="T17" s="1041" t="str">
        <f>IF( SUM( V17:X17 ) = 0, 0, $V$5 )</f>
        <v>Please complete all cells in row</v>
      </c>
      <c r="U17" s="1934"/>
      <c r="V17" s="530">
        <f t="shared" si="3"/>
        <v>1</v>
      </c>
      <c r="W17" s="530">
        <f t="shared" si="3"/>
        <v>1</v>
      </c>
      <c r="X17" s="530">
        <f t="shared" si="3"/>
        <v>1</v>
      </c>
      <c r="Y17" s="1848"/>
      <c r="Z17" s="1848"/>
      <c r="AA17" s="1848"/>
      <c r="AB17" s="1848"/>
      <c r="AC17" s="1885"/>
      <c r="AD17" s="1934"/>
      <c r="AE17" s="1847"/>
      <c r="AF17" s="1805" t="s">
        <v>24050</v>
      </c>
      <c r="AG17" s="376" t="s">
        <v>25229</v>
      </c>
      <c r="AH17" s="376" t="s">
        <v>25230</v>
      </c>
      <c r="AI17" s="376" t="s">
        <v>25231</v>
      </c>
      <c r="AJ17" s="466" t="s">
        <v>25232</v>
      </c>
      <c r="AK17" s="201"/>
      <c r="AL17" s="201"/>
      <c r="AM17" s="201"/>
      <c r="AN17" s="201"/>
      <c r="AO17" s="201"/>
      <c r="AP17" s="1848"/>
    </row>
    <row r="18" spans="2:42" ht="33" customHeight="1">
      <c r="B18" s="1805" t="s">
        <v>25233</v>
      </c>
      <c r="C18" s="375" t="s">
        <v>813</v>
      </c>
      <c r="D18" s="375">
        <v>3</v>
      </c>
      <c r="E18" s="501">
        <f>IFERROR(SUM(E8:E11,E14:E17), 0)</f>
        <v>0</v>
      </c>
      <c r="F18" s="501">
        <f>IFERROR(SUM(F8:F11,F14:F17), 0)</f>
        <v>0</v>
      </c>
      <c r="G18" s="501">
        <f>IFERROR(SUM(G8:G11,G14:G17), 0)</f>
        <v>0</v>
      </c>
      <c r="H18" s="504">
        <f t="shared" si="2"/>
        <v>0</v>
      </c>
      <c r="I18" s="201"/>
      <c r="J18" s="201"/>
      <c r="K18" s="201"/>
      <c r="L18" s="201"/>
      <c r="M18" s="201"/>
      <c r="N18" s="77"/>
      <c r="O18" s="386" t="s">
        <v>25234</v>
      </c>
      <c r="P18" s="1848"/>
      <c r="Q18" s="1892"/>
      <c r="R18" s="1848"/>
      <c r="S18" s="1934"/>
      <c r="T18" s="1847"/>
      <c r="U18" s="1934"/>
      <c r="V18" s="1848"/>
      <c r="W18" s="1848"/>
      <c r="X18" s="1848"/>
      <c r="Y18" s="1848"/>
      <c r="Z18" s="1848"/>
      <c r="AA18" s="1848"/>
      <c r="AB18" s="1848"/>
      <c r="AC18" s="1885"/>
      <c r="AD18" s="1934"/>
      <c r="AE18" s="348"/>
      <c r="AF18" s="1805" t="s">
        <v>25233</v>
      </c>
      <c r="AG18" s="377" t="s">
        <v>25235</v>
      </c>
      <c r="AH18" s="377" t="s">
        <v>25236</v>
      </c>
      <c r="AI18" s="377" t="s">
        <v>25237</v>
      </c>
      <c r="AJ18" s="466" t="s">
        <v>25238</v>
      </c>
      <c r="AK18" s="201"/>
      <c r="AL18" s="201"/>
      <c r="AM18" s="201"/>
      <c r="AN18" s="201"/>
      <c r="AO18" s="201"/>
      <c r="AP18" s="1848"/>
    </row>
    <row r="19" spans="2:42" s="54" customFormat="1" ht="33" customHeight="1">
      <c r="B19" s="1805" t="s">
        <v>1895</v>
      </c>
      <c r="C19" s="375" t="s">
        <v>813</v>
      </c>
      <c r="D19" s="375">
        <v>3</v>
      </c>
      <c r="E19" s="926"/>
      <c r="F19" s="926"/>
      <c r="G19" s="926"/>
      <c r="H19" s="504">
        <f t="shared" si="2"/>
        <v>0</v>
      </c>
      <c r="I19" s="201"/>
      <c r="J19" s="201"/>
      <c r="K19" s="201"/>
      <c r="L19" s="201"/>
      <c r="M19" s="201"/>
      <c r="N19" s="77"/>
      <c r="O19" s="386" t="s">
        <v>25239</v>
      </c>
      <c r="P19" s="77"/>
      <c r="Q19" s="967"/>
      <c r="R19" s="77"/>
      <c r="S19" s="1934"/>
      <c r="T19" s="1041" t="str">
        <f>IF( SUM( V19:X19 ) = 0, 0, $V$5 )</f>
        <v>Please complete all cells in row</v>
      </c>
      <c r="U19" s="1934"/>
      <c r="V19" s="530">
        <f xml:space="preserve"> IF( ISNUMBER(E19 ), 0, 1 )</f>
        <v>1</v>
      </c>
      <c r="W19" s="530">
        <f xml:space="preserve"> IF( ISNUMBER(F19 ), 0, 1 )</f>
        <v>1</v>
      </c>
      <c r="X19" s="530">
        <f xml:space="preserve"> IF( ISNUMBER(G19 ), 0, 1 )</f>
        <v>1</v>
      </c>
      <c r="AC19" s="1885"/>
      <c r="AD19" s="1934"/>
      <c r="AE19" s="1847"/>
      <c r="AF19" s="1805" t="s">
        <v>1895</v>
      </c>
      <c r="AG19" s="376" t="s">
        <v>25240</v>
      </c>
      <c r="AH19" s="376" t="s">
        <v>25241</v>
      </c>
      <c r="AI19" s="376" t="s">
        <v>25242</v>
      </c>
      <c r="AJ19" s="466" t="s">
        <v>25243</v>
      </c>
      <c r="AK19" s="201"/>
      <c r="AL19" s="201"/>
      <c r="AM19" s="201"/>
      <c r="AN19" s="201"/>
      <c r="AO19" s="201"/>
    </row>
    <row r="20" spans="2:42" s="54" customFormat="1" ht="33" customHeight="1" thickBot="1">
      <c r="B20" s="1809" t="s">
        <v>24069</v>
      </c>
      <c r="C20" s="382" t="s">
        <v>813</v>
      </c>
      <c r="D20" s="382">
        <v>3</v>
      </c>
      <c r="E20" s="391">
        <f>IFERROR(E18 + E19, 0)</f>
        <v>0</v>
      </c>
      <c r="F20" s="391">
        <f>IFERROR(F18 + F19, 0)</f>
        <v>0</v>
      </c>
      <c r="G20" s="391">
        <f>IFERROR(G18 + G19, 0)</f>
        <v>0</v>
      </c>
      <c r="H20" s="392">
        <f>IFERROR(SUM(E20:G20), 0)</f>
        <v>0</v>
      </c>
      <c r="I20" s="201"/>
      <c r="J20" s="201"/>
      <c r="K20" s="201"/>
      <c r="L20" s="201"/>
      <c r="M20" s="201"/>
      <c r="N20" s="77"/>
      <c r="O20" s="387" t="s">
        <v>25244</v>
      </c>
      <c r="P20" s="77"/>
      <c r="Q20" s="968"/>
      <c r="R20" s="77"/>
      <c r="S20" s="1934"/>
      <c r="T20" s="1041">
        <f>IF( SUM( W20 ) = 0, 0, $U$5 )</f>
        <v>0</v>
      </c>
      <c r="U20" s="1934"/>
      <c r="AC20" s="1885"/>
      <c r="AD20" s="1934"/>
      <c r="AE20" s="1847"/>
      <c r="AF20" s="1809" t="s">
        <v>24069</v>
      </c>
      <c r="AG20" s="383" t="s">
        <v>25245</v>
      </c>
      <c r="AH20" s="383" t="s">
        <v>25246</v>
      </c>
      <c r="AI20" s="383" t="s">
        <v>25247</v>
      </c>
      <c r="AJ20" s="384" t="s">
        <v>25248</v>
      </c>
      <c r="AK20" s="201"/>
      <c r="AL20" s="201"/>
      <c r="AM20" s="201"/>
      <c r="AN20" s="201"/>
      <c r="AO20" s="201"/>
    </row>
    <row r="21" spans="2:42" ht="15" customHeight="1" thickBot="1">
      <c r="B21" s="157"/>
      <c r="C21" s="157"/>
      <c r="D21" s="157"/>
      <c r="E21" s="164"/>
      <c r="F21" s="164"/>
      <c r="G21" s="164"/>
      <c r="H21" s="164"/>
      <c r="I21" s="164"/>
      <c r="J21" s="164"/>
      <c r="K21" s="164"/>
      <c r="L21" s="164"/>
      <c r="M21" s="164"/>
      <c r="N21" s="164"/>
      <c r="O21" s="34"/>
      <c r="P21" s="37"/>
      <c r="Q21" s="37"/>
      <c r="R21" s="37"/>
      <c r="S21" s="1934"/>
      <c r="T21" s="1041">
        <f>IF( SUM( W21 ) = 0, 0, $U$5 )</f>
        <v>0</v>
      </c>
      <c r="U21" s="1934"/>
      <c r="V21" s="1848"/>
      <c r="W21" s="1848"/>
      <c r="X21" s="1848"/>
      <c r="Y21" s="1848"/>
      <c r="Z21" s="1848"/>
      <c r="AA21" s="1848"/>
      <c r="AB21" s="1848"/>
      <c r="AC21" s="1847"/>
      <c r="AD21" s="1934"/>
      <c r="AE21" s="1847"/>
      <c r="AF21" s="157"/>
      <c r="AG21" s="164"/>
      <c r="AH21" s="164"/>
      <c r="AI21" s="164"/>
      <c r="AJ21" s="164"/>
      <c r="AK21" s="164"/>
      <c r="AL21" s="164"/>
      <c r="AM21" s="164"/>
      <c r="AN21" s="164"/>
      <c r="AO21" s="164"/>
      <c r="AP21" s="1848"/>
    </row>
    <row r="22" spans="2:42" ht="56.25" customHeight="1" thickBot="1">
      <c r="B22" s="512" t="s">
        <v>800</v>
      </c>
      <c r="C22" s="488" t="s">
        <v>801</v>
      </c>
      <c r="D22" s="488" t="s">
        <v>802</v>
      </c>
      <c r="E22" s="488" t="s">
        <v>25249</v>
      </c>
      <c r="F22" s="488" t="s">
        <v>25250</v>
      </c>
      <c r="G22" s="488" t="s">
        <v>25251</v>
      </c>
      <c r="H22" s="488" t="s">
        <v>25252</v>
      </c>
      <c r="I22" s="488" t="s">
        <v>25253</v>
      </c>
      <c r="J22" s="488" t="s">
        <v>25254</v>
      </c>
      <c r="K22" s="488" t="s">
        <v>25255</v>
      </c>
      <c r="L22" s="488" t="s">
        <v>1307</v>
      </c>
      <c r="M22" s="513" t="s">
        <v>1016</v>
      </c>
      <c r="N22" s="156"/>
      <c r="O22" s="34"/>
      <c r="P22" s="37"/>
      <c r="Q22" s="37"/>
      <c r="R22" s="37"/>
      <c r="S22" s="1934"/>
      <c r="T22" s="1041">
        <f>IF( SUM( W22 ) = 0, 0, $U$5 )</f>
        <v>0</v>
      </c>
      <c r="U22" s="1934"/>
      <c r="V22" s="1848"/>
      <c r="W22" s="1848"/>
      <c r="X22" s="1848"/>
      <c r="Y22" s="1848"/>
      <c r="Z22" s="1848"/>
      <c r="AA22" s="1848"/>
      <c r="AB22" s="1848"/>
      <c r="AC22" s="1847"/>
      <c r="AD22" s="1934"/>
      <c r="AE22" s="1847"/>
      <c r="AF22" s="512" t="s">
        <v>800</v>
      </c>
      <c r="AG22" s="488" t="s">
        <v>25249</v>
      </c>
      <c r="AH22" s="488" t="s">
        <v>25250</v>
      </c>
      <c r="AI22" s="488" t="s">
        <v>25251</v>
      </c>
      <c r="AJ22" s="488" t="s">
        <v>25252</v>
      </c>
      <c r="AK22" s="488" t="s">
        <v>25253</v>
      </c>
      <c r="AL22" s="488" t="s">
        <v>25254</v>
      </c>
      <c r="AM22" s="488" t="s">
        <v>25255</v>
      </c>
      <c r="AN22" s="488" t="s">
        <v>1307</v>
      </c>
      <c r="AO22" s="513" t="s">
        <v>1016</v>
      </c>
      <c r="AP22" s="1848"/>
    </row>
    <row r="23" spans="2:42" ht="15" customHeight="1" thickBot="1">
      <c r="B23" s="558"/>
      <c r="C23" s="558"/>
      <c r="D23" s="558"/>
      <c r="E23" s="558"/>
      <c r="F23" s="558"/>
      <c r="G23" s="558"/>
      <c r="H23" s="558"/>
      <c r="I23" s="558"/>
      <c r="J23" s="558"/>
      <c r="K23" s="558"/>
      <c r="L23" s="558"/>
      <c r="M23" s="558"/>
      <c r="N23" s="156"/>
      <c r="O23" s="34"/>
      <c r="P23" s="37"/>
      <c r="Q23" s="37"/>
      <c r="R23" s="37"/>
      <c r="S23" s="1934"/>
      <c r="T23" s="1041"/>
      <c r="U23" s="1934"/>
      <c r="V23" s="1848"/>
      <c r="W23" s="1848"/>
      <c r="X23" s="1848"/>
      <c r="Y23" s="1848"/>
      <c r="Z23" s="1848"/>
      <c r="AA23" s="1848"/>
      <c r="AB23" s="1848"/>
      <c r="AC23" s="1847"/>
      <c r="AD23" s="1934"/>
      <c r="AE23" s="1847"/>
      <c r="AF23" s="558"/>
      <c r="AG23" s="558"/>
      <c r="AH23" s="558"/>
      <c r="AI23" s="558"/>
      <c r="AJ23" s="558"/>
      <c r="AK23" s="558"/>
      <c r="AL23" s="558"/>
      <c r="AM23" s="558"/>
      <c r="AN23" s="558"/>
      <c r="AO23" s="558"/>
      <c r="AP23" s="1848"/>
    </row>
    <row r="24" spans="2:42" ht="21" customHeight="1" thickBot="1">
      <c r="B24" s="1833" t="s">
        <v>25256</v>
      </c>
      <c r="C24" s="1847"/>
      <c r="D24" s="1847"/>
      <c r="E24" s="558"/>
      <c r="F24" s="558"/>
      <c r="G24" s="558"/>
      <c r="H24" s="558"/>
      <c r="I24" s="77"/>
      <c r="J24" s="77"/>
      <c r="K24" s="77"/>
      <c r="L24" s="77"/>
      <c r="M24" s="77"/>
      <c r="N24" s="77"/>
      <c r="O24" s="201"/>
      <c r="P24" s="37"/>
      <c r="Q24" s="37"/>
      <c r="R24" s="37"/>
      <c r="S24" s="1934"/>
      <c r="T24" s="1041">
        <f>IF( SUM( W24 ) = 0, 0, $U$5 )</f>
        <v>0</v>
      </c>
      <c r="U24" s="1934"/>
      <c r="V24" s="1848"/>
      <c r="W24" s="1848"/>
      <c r="X24" s="1848"/>
      <c r="Y24" s="1848"/>
      <c r="Z24" s="1848"/>
      <c r="AA24" s="1848"/>
      <c r="AB24" s="1848"/>
      <c r="AC24" s="1847"/>
      <c r="AD24" s="1934"/>
      <c r="AE24" s="1847"/>
      <c r="AF24" s="512" t="s">
        <v>25256</v>
      </c>
      <c r="AG24" s="558"/>
      <c r="AH24" s="558"/>
      <c r="AI24" s="558"/>
      <c r="AJ24" s="558"/>
      <c r="AK24" s="77"/>
      <c r="AL24" s="77"/>
      <c r="AM24" s="77"/>
      <c r="AN24" s="77"/>
      <c r="AO24" s="77"/>
      <c r="AP24" s="1848"/>
    </row>
    <row r="25" spans="2:42" ht="33" customHeight="1">
      <c r="B25" s="394" t="s">
        <v>1839</v>
      </c>
      <c r="C25" s="379" t="s">
        <v>813</v>
      </c>
      <c r="D25" s="379">
        <v>3</v>
      </c>
      <c r="E25" s="924"/>
      <c r="F25" s="924"/>
      <c r="G25" s="924"/>
      <c r="H25" s="924"/>
      <c r="I25" s="924"/>
      <c r="J25" s="924"/>
      <c r="K25" s="924"/>
      <c r="L25" s="924"/>
      <c r="M25" s="503">
        <f>IFERROR(SUM(E25:L25), 0)</f>
        <v>0</v>
      </c>
      <c r="N25" s="77"/>
      <c r="O25" s="385" t="s">
        <v>25257</v>
      </c>
      <c r="P25" s="37"/>
      <c r="Q25" s="1352"/>
      <c r="R25" s="37"/>
      <c r="S25" s="1934"/>
      <c r="T25" s="1041" t="str">
        <f>IF( SUM( V25:AC25 ) = 0, 0, $V$5 )</f>
        <v>Please complete all cells in row</v>
      </c>
      <c r="U25" s="1934"/>
      <c r="V25" s="530">
        <f t="shared" ref="V25:AC28" si="4" xml:space="preserve"> IF( ISNUMBER(E25 ), 0, 1 )</f>
        <v>1</v>
      </c>
      <c r="W25" s="530">
        <f t="shared" si="4"/>
        <v>1</v>
      </c>
      <c r="X25" s="530">
        <f t="shared" si="4"/>
        <v>1</v>
      </c>
      <c r="Y25" s="530">
        <f t="shared" si="4"/>
        <v>1</v>
      </c>
      <c r="Z25" s="530">
        <f t="shared" si="4"/>
        <v>1</v>
      </c>
      <c r="AA25" s="530">
        <f t="shared" si="4"/>
        <v>1</v>
      </c>
      <c r="AB25" s="530">
        <f t="shared" si="4"/>
        <v>1</v>
      </c>
      <c r="AC25" s="530">
        <f t="shared" si="4"/>
        <v>1</v>
      </c>
      <c r="AD25" s="1934"/>
      <c r="AE25" s="1847"/>
      <c r="AF25" s="394" t="s">
        <v>1839</v>
      </c>
      <c r="AG25" s="380" t="s">
        <v>25258</v>
      </c>
      <c r="AH25" s="380" t="s">
        <v>25259</v>
      </c>
      <c r="AI25" s="380" t="s">
        <v>25260</v>
      </c>
      <c r="AJ25" s="380" t="s">
        <v>25261</v>
      </c>
      <c r="AK25" s="380" t="s">
        <v>25262</v>
      </c>
      <c r="AL25" s="380" t="s">
        <v>25263</v>
      </c>
      <c r="AM25" s="380" t="s">
        <v>25264</v>
      </c>
      <c r="AN25" s="380" t="s">
        <v>25265</v>
      </c>
      <c r="AO25" s="465" t="s">
        <v>25266</v>
      </c>
      <c r="AP25" s="1848"/>
    </row>
    <row r="26" spans="2:42" ht="33" customHeight="1">
      <c r="B26" s="1805" t="s">
        <v>1847</v>
      </c>
      <c r="C26" s="375" t="s">
        <v>813</v>
      </c>
      <c r="D26" s="375">
        <v>3</v>
      </c>
      <c r="E26" s="926"/>
      <c r="F26" s="926"/>
      <c r="G26" s="926"/>
      <c r="H26" s="926"/>
      <c r="I26" s="926"/>
      <c r="J26" s="926"/>
      <c r="K26" s="926"/>
      <c r="L26" s="926"/>
      <c r="M26" s="504">
        <f t="shared" ref="M26:M28" si="5">IFERROR(SUM(E26:L26), 0)</f>
        <v>0</v>
      </c>
      <c r="N26" s="77"/>
      <c r="O26" s="386" t="s">
        <v>25267</v>
      </c>
      <c r="P26" s="37"/>
      <c r="Q26" s="1353"/>
      <c r="R26" s="37"/>
      <c r="S26" s="1934"/>
      <c r="T26" s="1041" t="str">
        <f>IF( SUM( V26:AC26 ) = 0, 0, $V$5 )</f>
        <v>Please complete all cells in row</v>
      </c>
      <c r="U26" s="1934"/>
      <c r="V26" s="530">
        <f t="shared" si="4"/>
        <v>1</v>
      </c>
      <c r="W26" s="530">
        <f t="shared" si="4"/>
        <v>1</v>
      </c>
      <c r="X26" s="530">
        <f t="shared" si="4"/>
        <v>1</v>
      </c>
      <c r="Y26" s="530">
        <f t="shared" si="4"/>
        <v>1</v>
      </c>
      <c r="Z26" s="530">
        <f t="shared" si="4"/>
        <v>1</v>
      </c>
      <c r="AA26" s="530">
        <f t="shared" si="4"/>
        <v>1</v>
      </c>
      <c r="AB26" s="530">
        <f t="shared" si="4"/>
        <v>1</v>
      </c>
      <c r="AC26" s="530">
        <f t="shared" si="4"/>
        <v>1</v>
      </c>
      <c r="AD26" s="1934"/>
      <c r="AE26" s="1847"/>
      <c r="AF26" s="1805" t="s">
        <v>1847</v>
      </c>
      <c r="AG26" s="376" t="s">
        <v>25268</v>
      </c>
      <c r="AH26" s="376" t="s">
        <v>25269</v>
      </c>
      <c r="AI26" s="376" t="s">
        <v>25270</v>
      </c>
      <c r="AJ26" s="376" t="s">
        <v>25271</v>
      </c>
      <c r="AK26" s="376" t="s">
        <v>25272</v>
      </c>
      <c r="AL26" s="376" t="s">
        <v>25273</v>
      </c>
      <c r="AM26" s="376" t="s">
        <v>25274</v>
      </c>
      <c r="AN26" s="376" t="s">
        <v>25275</v>
      </c>
      <c r="AO26" s="466" t="s">
        <v>25276</v>
      </c>
      <c r="AP26" s="1848"/>
    </row>
    <row r="27" spans="2:42" ht="33" customHeight="1">
      <c r="B27" s="1805" t="s">
        <v>25202</v>
      </c>
      <c r="C27" s="375" t="s">
        <v>813</v>
      </c>
      <c r="D27" s="375">
        <v>3</v>
      </c>
      <c r="E27" s="926"/>
      <c r="F27" s="926"/>
      <c r="G27" s="926"/>
      <c r="H27" s="926"/>
      <c r="I27" s="926"/>
      <c r="J27" s="926"/>
      <c r="K27" s="926"/>
      <c r="L27" s="926"/>
      <c r="M27" s="504">
        <f t="shared" si="5"/>
        <v>0</v>
      </c>
      <c r="N27" s="77"/>
      <c r="O27" s="386" t="s">
        <v>25277</v>
      </c>
      <c r="P27" s="37"/>
      <c r="Q27" s="1353"/>
      <c r="R27" s="37"/>
      <c r="S27" s="1934"/>
      <c r="T27" s="1041" t="str">
        <f>IF( SUM( V27:AC27 ) = 0, 0, $V$5 )</f>
        <v>Please complete all cells in row</v>
      </c>
      <c r="U27" s="1934"/>
      <c r="V27" s="530">
        <f t="shared" si="4"/>
        <v>1</v>
      </c>
      <c r="W27" s="530">
        <f t="shared" si="4"/>
        <v>1</v>
      </c>
      <c r="X27" s="530">
        <f t="shared" si="4"/>
        <v>1</v>
      </c>
      <c r="Y27" s="530">
        <f t="shared" si="4"/>
        <v>1</v>
      </c>
      <c r="Z27" s="530">
        <f t="shared" si="4"/>
        <v>1</v>
      </c>
      <c r="AA27" s="530">
        <f t="shared" si="4"/>
        <v>1</v>
      </c>
      <c r="AB27" s="530">
        <f t="shared" si="4"/>
        <v>1</v>
      </c>
      <c r="AC27" s="530">
        <f t="shared" si="4"/>
        <v>1</v>
      </c>
      <c r="AD27" s="1934"/>
      <c r="AE27" s="1847"/>
      <c r="AF27" s="1805" t="s">
        <v>25202</v>
      </c>
      <c r="AG27" s="376" t="s">
        <v>25278</v>
      </c>
      <c r="AH27" s="376" t="s">
        <v>25279</v>
      </c>
      <c r="AI27" s="376" t="s">
        <v>25280</v>
      </c>
      <c r="AJ27" s="376" t="s">
        <v>25281</v>
      </c>
      <c r="AK27" s="376" t="s">
        <v>25282</v>
      </c>
      <c r="AL27" s="376" t="s">
        <v>25283</v>
      </c>
      <c r="AM27" s="376" t="s">
        <v>25284</v>
      </c>
      <c r="AN27" s="376" t="s">
        <v>25285</v>
      </c>
      <c r="AO27" s="466" t="s">
        <v>25286</v>
      </c>
      <c r="AP27" s="1848"/>
    </row>
    <row r="28" spans="2:42" ht="33" customHeight="1" thickBot="1">
      <c r="B28" s="1809" t="s">
        <v>21582</v>
      </c>
      <c r="C28" s="382" t="s">
        <v>813</v>
      </c>
      <c r="D28" s="382">
        <v>3</v>
      </c>
      <c r="E28" s="954"/>
      <c r="F28" s="954"/>
      <c r="G28" s="954"/>
      <c r="H28" s="954"/>
      <c r="I28" s="954"/>
      <c r="J28" s="954"/>
      <c r="K28" s="954"/>
      <c r="L28" s="954"/>
      <c r="M28" s="392">
        <f t="shared" si="5"/>
        <v>0</v>
      </c>
      <c r="N28" s="77"/>
      <c r="O28" s="387" t="s">
        <v>25287</v>
      </c>
      <c r="P28" s="37"/>
      <c r="Q28" s="1354"/>
      <c r="R28" s="37"/>
      <c r="S28" s="1934"/>
      <c r="T28" s="1041" t="str">
        <f>IF( SUM( V28:AC28 ) = 0, 0, $V$5 )</f>
        <v>Please complete all cells in row</v>
      </c>
      <c r="U28" s="1934"/>
      <c r="V28" s="530">
        <f t="shared" si="4"/>
        <v>1</v>
      </c>
      <c r="W28" s="530">
        <f t="shared" si="4"/>
        <v>1</v>
      </c>
      <c r="X28" s="530">
        <f t="shared" si="4"/>
        <v>1</v>
      </c>
      <c r="Y28" s="530">
        <f t="shared" si="4"/>
        <v>1</v>
      </c>
      <c r="Z28" s="530">
        <f t="shared" si="4"/>
        <v>1</v>
      </c>
      <c r="AA28" s="530">
        <f t="shared" si="4"/>
        <v>1</v>
      </c>
      <c r="AB28" s="530">
        <f t="shared" si="4"/>
        <v>1</v>
      </c>
      <c r="AC28" s="530">
        <f t="shared" si="4"/>
        <v>1</v>
      </c>
      <c r="AD28" s="1934"/>
      <c r="AE28" s="1847"/>
      <c r="AF28" s="1809" t="s">
        <v>21582</v>
      </c>
      <c r="AG28" s="500" t="s">
        <v>25288</v>
      </c>
      <c r="AH28" s="500" t="s">
        <v>25289</v>
      </c>
      <c r="AI28" s="500" t="s">
        <v>25290</v>
      </c>
      <c r="AJ28" s="500" t="s">
        <v>25291</v>
      </c>
      <c r="AK28" s="500" t="s">
        <v>25292</v>
      </c>
      <c r="AL28" s="500" t="s">
        <v>25293</v>
      </c>
      <c r="AM28" s="500" t="s">
        <v>25294</v>
      </c>
      <c r="AN28" s="500" t="s">
        <v>25295</v>
      </c>
      <c r="AO28" s="384" t="s">
        <v>25296</v>
      </c>
      <c r="AP28" s="1848"/>
    </row>
    <row r="29" spans="2:42" ht="15" customHeight="1" thickBot="1">
      <c r="B29" s="1077"/>
      <c r="C29" s="1077"/>
      <c r="D29" s="1077"/>
      <c r="E29" s="594"/>
      <c r="F29" s="594"/>
      <c r="G29" s="594"/>
      <c r="H29" s="594"/>
      <c r="I29" s="201"/>
      <c r="J29" s="77"/>
      <c r="K29" s="77"/>
      <c r="L29" s="77"/>
      <c r="M29" s="77"/>
      <c r="N29" s="77"/>
      <c r="O29" s="34"/>
      <c r="P29" s="37"/>
      <c r="Q29" s="37"/>
      <c r="R29" s="37"/>
      <c r="S29" s="1934"/>
      <c r="U29" s="1934"/>
      <c r="V29" s="1848"/>
      <c r="W29" s="1848"/>
      <c r="X29" s="1848"/>
      <c r="Y29" s="1848"/>
      <c r="Z29" s="1848"/>
      <c r="AA29" s="1848"/>
      <c r="AB29" s="1848"/>
      <c r="AC29" s="1885"/>
      <c r="AD29" s="1934"/>
      <c r="AE29" s="1847"/>
      <c r="AF29" s="1077"/>
      <c r="AG29" s="594"/>
      <c r="AH29" s="594"/>
      <c r="AI29" s="594"/>
      <c r="AJ29" s="594"/>
      <c r="AK29" s="201"/>
      <c r="AL29" s="77"/>
      <c r="AM29" s="77"/>
      <c r="AN29" s="77"/>
      <c r="AO29" s="77"/>
      <c r="AP29" s="1848"/>
    </row>
    <row r="30" spans="2:42" ht="21" customHeight="1" thickBot="1">
      <c r="B30" s="378" t="s">
        <v>1887</v>
      </c>
      <c r="C30" s="1847"/>
      <c r="D30" s="1847"/>
      <c r="E30" s="558"/>
      <c r="F30" s="558"/>
      <c r="G30" s="558"/>
      <c r="H30" s="558"/>
      <c r="I30" s="201"/>
      <c r="J30" s="201"/>
      <c r="K30" s="201"/>
      <c r="L30" s="201"/>
      <c r="M30" s="201"/>
      <c r="N30" s="77"/>
      <c r="O30" s="34"/>
      <c r="P30" s="37"/>
      <c r="Q30" s="37"/>
      <c r="R30" s="37"/>
      <c r="S30" s="1934"/>
      <c r="U30" s="1934"/>
      <c r="V30" s="1848"/>
      <c r="W30" s="1848"/>
      <c r="X30" s="1848"/>
      <c r="Y30" s="1848"/>
      <c r="Z30" s="1848"/>
      <c r="AA30" s="1848"/>
      <c r="AB30" s="1848"/>
      <c r="AC30" s="1847"/>
      <c r="AD30" s="1934"/>
      <c r="AE30" s="1847"/>
      <c r="AF30" s="378" t="s">
        <v>1887</v>
      </c>
      <c r="AG30" s="558"/>
      <c r="AH30" s="558"/>
      <c r="AI30" s="558"/>
      <c r="AJ30" s="558"/>
      <c r="AK30" s="201"/>
      <c r="AL30" s="201"/>
      <c r="AM30" s="201"/>
      <c r="AN30" s="201"/>
      <c r="AO30" s="201"/>
      <c r="AP30" s="1848"/>
    </row>
    <row r="31" spans="2:42" ht="33" customHeight="1">
      <c r="B31" s="394" t="s">
        <v>1871</v>
      </c>
      <c r="C31" s="379" t="s">
        <v>813</v>
      </c>
      <c r="D31" s="379">
        <v>3</v>
      </c>
      <c r="E31" s="924"/>
      <c r="F31" s="924"/>
      <c r="G31" s="924"/>
      <c r="H31" s="924"/>
      <c r="I31" s="924"/>
      <c r="J31" s="924"/>
      <c r="K31" s="924"/>
      <c r="L31" s="924"/>
      <c r="M31" s="503">
        <f>IFERROR(SUM(E31:L31), 0)</f>
        <v>0</v>
      </c>
      <c r="N31" s="77"/>
      <c r="O31" s="385" t="s">
        <v>25297</v>
      </c>
      <c r="P31" s="37"/>
      <c r="Q31" s="1352"/>
      <c r="R31" s="37"/>
      <c r="S31" s="1934"/>
      <c r="T31" s="1041" t="str">
        <f t="shared" ref="T31:T34" si="6">IF( SUM( V31:AC31 ) = 0, 0, $V$5 )</f>
        <v>Please complete all cells in row</v>
      </c>
      <c r="U31" s="1934"/>
      <c r="V31" s="530">
        <f t="shared" ref="V31:AC34" si="7" xml:space="preserve"> IF( ISNUMBER(E31 ), 0, 1 )</f>
        <v>1</v>
      </c>
      <c r="W31" s="530">
        <f t="shared" si="7"/>
        <v>1</v>
      </c>
      <c r="X31" s="530">
        <f t="shared" si="7"/>
        <v>1</v>
      </c>
      <c r="Y31" s="530">
        <f t="shared" si="7"/>
        <v>1</v>
      </c>
      <c r="Z31" s="530">
        <f t="shared" si="7"/>
        <v>1</v>
      </c>
      <c r="AA31" s="530">
        <f t="shared" si="7"/>
        <v>1</v>
      </c>
      <c r="AB31" s="530">
        <f t="shared" si="7"/>
        <v>1</v>
      </c>
      <c r="AC31" s="530">
        <f t="shared" si="7"/>
        <v>1</v>
      </c>
      <c r="AD31" s="1934"/>
      <c r="AE31" s="1847"/>
      <c r="AF31" s="394" t="s">
        <v>1871</v>
      </c>
      <c r="AG31" s="380" t="s">
        <v>25298</v>
      </c>
      <c r="AH31" s="380" t="s">
        <v>25299</v>
      </c>
      <c r="AI31" s="380" t="s">
        <v>25300</v>
      </c>
      <c r="AJ31" s="380" t="s">
        <v>25301</v>
      </c>
      <c r="AK31" s="380" t="s">
        <v>25302</v>
      </c>
      <c r="AL31" s="380" t="s">
        <v>25303</v>
      </c>
      <c r="AM31" s="380" t="s">
        <v>25304</v>
      </c>
      <c r="AN31" s="380" t="s">
        <v>25305</v>
      </c>
      <c r="AO31" s="465" t="s">
        <v>25306</v>
      </c>
      <c r="AP31" s="1848"/>
    </row>
    <row r="32" spans="2:42" ht="33" customHeight="1">
      <c r="B32" s="1805" t="s">
        <v>1879</v>
      </c>
      <c r="C32" s="375" t="s">
        <v>813</v>
      </c>
      <c r="D32" s="375">
        <v>3</v>
      </c>
      <c r="E32" s="926"/>
      <c r="F32" s="926"/>
      <c r="G32" s="926"/>
      <c r="H32" s="926"/>
      <c r="I32" s="926"/>
      <c r="J32" s="926"/>
      <c r="K32" s="926"/>
      <c r="L32" s="926"/>
      <c r="M32" s="504">
        <f t="shared" ref="M32:M36" si="8">IFERROR(SUM(E32:L32), 0)</f>
        <v>0</v>
      </c>
      <c r="N32" s="77"/>
      <c r="O32" s="386" t="s">
        <v>25307</v>
      </c>
      <c r="P32" s="37"/>
      <c r="Q32" s="1353"/>
      <c r="R32" s="37"/>
      <c r="S32" s="1934"/>
      <c r="T32" s="1041" t="str">
        <f t="shared" si="6"/>
        <v>Please complete all cells in row</v>
      </c>
      <c r="U32" s="1934"/>
      <c r="V32" s="530">
        <f t="shared" si="7"/>
        <v>1</v>
      </c>
      <c r="W32" s="530">
        <f t="shared" si="7"/>
        <v>1</v>
      </c>
      <c r="X32" s="530">
        <f t="shared" si="7"/>
        <v>1</v>
      </c>
      <c r="Y32" s="530">
        <f t="shared" si="7"/>
        <v>1</v>
      </c>
      <c r="Z32" s="530">
        <f t="shared" si="7"/>
        <v>1</v>
      </c>
      <c r="AA32" s="530">
        <f t="shared" si="7"/>
        <v>1</v>
      </c>
      <c r="AB32" s="530">
        <f t="shared" si="7"/>
        <v>1</v>
      </c>
      <c r="AC32" s="530">
        <f t="shared" si="7"/>
        <v>1</v>
      </c>
      <c r="AD32" s="1934"/>
      <c r="AE32" s="1847"/>
      <c r="AF32" s="1805" t="s">
        <v>1879</v>
      </c>
      <c r="AG32" s="376" t="s">
        <v>25308</v>
      </c>
      <c r="AH32" s="376" t="s">
        <v>25309</v>
      </c>
      <c r="AI32" s="376" t="s">
        <v>25310</v>
      </c>
      <c r="AJ32" s="376" t="s">
        <v>25311</v>
      </c>
      <c r="AK32" s="376" t="s">
        <v>25312</v>
      </c>
      <c r="AL32" s="376" t="s">
        <v>25313</v>
      </c>
      <c r="AM32" s="376" t="s">
        <v>25314</v>
      </c>
      <c r="AN32" s="376" t="s">
        <v>25315</v>
      </c>
      <c r="AO32" s="466" t="s">
        <v>25316</v>
      </c>
      <c r="AP32" s="1848"/>
    </row>
    <row r="33" spans="2:42" ht="33" customHeight="1">
      <c r="B33" s="1805" t="s">
        <v>24040</v>
      </c>
      <c r="C33" s="375" t="s">
        <v>813</v>
      </c>
      <c r="D33" s="375">
        <v>3</v>
      </c>
      <c r="E33" s="926"/>
      <c r="F33" s="926"/>
      <c r="G33" s="926"/>
      <c r="H33" s="926"/>
      <c r="I33" s="926"/>
      <c r="J33" s="926"/>
      <c r="K33" s="926"/>
      <c r="L33" s="926"/>
      <c r="M33" s="504">
        <f t="shared" si="8"/>
        <v>0</v>
      </c>
      <c r="N33" s="77"/>
      <c r="O33" s="386" t="s">
        <v>25317</v>
      </c>
      <c r="P33" s="37"/>
      <c r="Q33" s="1353"/>
      <c r="R33" s="37"/>
      <c r="S33" s="1934"/>
      <c r="T33" s="1041" t="str">
        <f t="shared" si="6"/>
        <v>Please complete all cells in row</v>
      </c>
      <c r="U33" s="1934"/>
      <c r="V33" s="530">
        <f t="shared" si="7"/>
        <v>1</v>
      </c>
      <c r="W33" s="530">
        <f t="shared" si="7"/>
        <v>1</v>
      </c>
      <c r="X33" s="530">
        <f t="shared" si="7"/>
        <v>1</v>
      </c>
      <c r="Y33" s="530">
        <f t="shared" si="7"/>
        <v>1</v>
      </c>
      <c r="Z33" s="530">
        <f t="shared" si="7"/>
        <v>1</v>
      </c>
      <c r="AA33" s="530">
        <f t="shared" si="7"/>
        <v>1</v>
      </c>
      <c r="AB33" s="530">
        <f t="shared" si="7"/>
        <v>1</v>
      </c>
      <c r="AC33" s="530">
        <f t="shared" si="7"/>
        <v>1</v>
      </c>
      <c r="AD33" s="1934"/>
      <c r="AE33" s="1847"/>
      <c r="AF33" s="1805" t="s">
        <v>24040</v>
      </c>
      <c r="AG33" s="376" t="s">
        <v>25318</v>
      </c>
      <c r="AH33" s="376" t="s">
        <v>25319</v>
      </c>
      <c r="AI33" s="376" t="s">
        <v>25320</v>
      </c>
      <c r="AJ33" s="376" t="s">
        <v>25321</v>
      </c>
      <c r="AK33" s="376" t="s">
        <v>25322</v>
      </c>
      <c r="AL33" s="376" t="s">
        <v>25323</v>
      </c>
      <c r="AM33" s="376" t="s">
        <v>25324</v>
      </c>
      <c r="AN33" s="376" t="s">
        <v>25325</v>
      </c>
      <c r="AO33" s="466" t="s">
        <v>25326</v>
      </c>
      <c r="AP33" s="1848"/>
    </row>
    <row r="34" spans="2:42" s="54" customFormat="1" ht="33" customHeight="1">
      <c r="B34" s="1805" t="s">
        <v>24050</v>
      </c>
      <c r="C34" s="375" t="s">
        <v>813</v>
      </c>
      <c r="D34" s="375">
        <v>3</v>
      </c>
      <c r="E34" s="926"/>
      <c r="F34" s="926"/>
      <c r="G34" s="926"/>
      <c r="H34" s="926"/>
      <c r="I34" s="926"/>
      <c r="J34" s="926"/>
      <c r="K34" s="926"/>
      <c r="L34" s="926"/>
      <c r="M34" s="504">
        <f t="shared" si="8"/>
        <v>0</v>
      </c>
      <c r="N34" s="77"/>
      <c r="O34" s="386" t="s">
        <v>25327</v>
      </c>
      <c r="P34" s="37"/>
      <c r="Q34" s="1353"/>
      <c r="R34" s="37"/>
      <c r="S34" s="1934"/>
      <c r="T34" s="1041" t="str">
        <f t="shared" si="6"/>
        <v>Please complete all cells in row</v>
      </c>
      <c r="U34" s="1934"/>
      <c r="V34" s="530">
        <f t="shared" si="7"/>
        <v>1</v>
      </c>
      <c r="W34" s="530">
        <f t="shared" si="7"/>
        <v>1</v>
      </c>
      <c r="X34" s="530">
        <f t="shared" si="7"/>
        <v>1</v>
      </c>
      <c r="Y34" s="530">
        <f t="shared" si="7"/>
        <v>1</v>
      </c>
      <c r="Z34" s="530">
        <f t="shared" si="7"/>
        <v>1</v>
      </c>
      <c r="AA34" s="530">
        <f t="shared" si="7"/>
        <v>1</v>
      </c>
      <c r="AB34" s="530">
        <f t="shared" si="7"/>
        <v>1</v>
      </c>
      <c r="AC34" s="530">
        <f t="shared" si="7"/>
        <v>1</v>
      </c>
      <c r="AD34" s="1934"/>
      <c r="AE34" s="348"/>
      <c r="AF34" s="1805" t="s">
        <v>24050</v>
      </c>
      <c r="AG34" s="376" t="s">
        <v>25328</v>
      </c>
      <c r="AH34" s="376" t="s">
        <v>25329</v>
      </c>
      <c r="AI34" s="376" t="s">
        <v>25330</v>
      </c>
      <c r="AJ34" s="376" t="s">
        <v>25331</v>
      </c>
      <c r="AK34" s="376" t="s">
        <v>25332</v>
      </c>
      <c r="AL34" s="376" t="s">
        <v>25333</v>
      </c>
      <c r="AM34" s="376" t="s">
        <v>25334</v>
      </c>
      <c r="AN34" s="376" t="s">
        <v>25335</v>
      </c>
      <c r="AO34" s="466" t="s">
        <v>25336</v>
      </c>
    </row>
    <row r="35" spans="2:42" s="54" customFormat="1" ht="33" customHeight="1">
      <c r="B35" s="1805" t="s">
        <v>25233</v>
      </c>
      <c r="C35" s="375" t="s">
        <v>813</v>
      </c>
      <c r="D35" s="375">
        <v>3</v>
      </c>
      <c r="E35" s="501">
        <f>IFERROR(SUM(E25:E28,E31:E34), 0)</f>
        <v>0</v>
      </c>
      <c r="F35" s="501">
        <f t="shared" ref="F35:L35" si="9">IFERROR(SUM(F25:F28,F31:F34), 0)</f>
        <v>0</v>
      </c>
      <c r="G35" s="501">
        <f t="shared" si="9"/>
        <v>0</v>
      </c>
      <c r="H35" s="501">
        <f t="shared" si="9"/>
        <v>0</v>
      </c>
      <c r="I35" s="501">
        <f t="shared" si="9"/>
        <v>0</v>
      </c>
      <c r="J35" s="501">
        <f t="shared" si="9"/>
        <v>0</v>
      </c>
      <c r="K35" s="501">
        <f t="shared" si="9"/>
        <v>0</v>
      </c>
      <c r="L35" s="501">
        <f t="shared" si="9"/>
        <v>0</v>
      </c>
      <c r="M35" s="504">
        <f t="shared" si="8"/>
        <v>0</v>
      </c>
      <c r="N35" s="77"/>
      <c r="O35" s="386" t="s">
        <v>25337</v>
      </c>
      <c r="P35" s="37"/>
      <c r="Q35" s="1353"/>
      <c r="R35" s="37"/>
      <c r="S35" s="1934"/>
      <c r="T35" s="104"/>
      <c r="U35" s="1934"/>
      <c r="AC35" s="1847"/>
      <c r="AD35" s="1934"/>
      <c r="AE35" s="1847"/>
      <c r="AF35" s="1805" t="s">
        <v>25233</v>
      </c>
      <c r="AG35" s="377" t="s">
        <v>25338</v>
      </c>
      <c r="AH35" s="377" t="s">
        <v>25339</v>
      </c>
      <c r="AI35" s="377" t="s">
        <v>25340</v>
      </c>
      <c r="AJ35" s="377" t="s">
        <v>25341</v>
      </c>
      <c r="AK35" s="377" t="s">
        <v>25342</v>
      </c>
      <c r="AL35" s="377" t="s">
        <v>25343</v>
      </c>
      <c r="AM35" s="377" t="s">
        <v>25344</v>
      </c>
      <c r="AN35" s="377" t="s">
        <v>25345</v>
      </c>
      <c r="AO35" s="466" t="s">
        <v>25346</v>
      </c>
    </row>
    <row r="36" spans="2:42" s="54" customFormat="1" ht="33" customHeight="1">
      <c r="B36" s="1805" t="s">
        <v>1895</v>
      </c>
      <c r="C36" s="375" t="s">
        <v>813</v>
      </c>
      <c r="D36" s="375">
        <v>3</v>
      </c>
      <c r="E36" s="926"/>
      <c r="F36" s="926"/>
      <c r="G36" s="926"/>
      <c r="H36" s="926"/>
      <c r="I36" s="926"/>
      <c r="J36" s="926"/>
      <c r="K36" s="926"/>
      <c r="L36" s="926"/>
      <c r="M36" s="504">
        <f t="shared" si="8"/>
        <v>0</v>
      </c>
      <c r="N36" s="77"/>
      <c r="O36" s="386" t="s">
        <v>25347</v>
      </c>
      <c r="P36" s="37"/>
      <c r="Q36" s="1353"/>
      <c r="R36" s="37"/>
      <c r="S36" s="1934"/>
      <c r="T36" s="1041" t="str">
        <f>IF( SUM( V36:AC36 ) = 0, 0, $V$5 )</f>
        <v>Please complete all cells in row</v>
      </c>
      <c r="U36" s="1934"/>
      <c r="V36" s="530">
        <f t="shared" ref="V36:AC36" si="10" xml:space="preserve"> IF( ISNUMBER(E36 ), 0, 1 )</f>
        <v>1</v>
      </c>
      <c r="W36" s="530">
        <f t="shared" si="10"/>
        <v>1</v>
      </c>
      <c r="X36" s="530">
        <f t="shared" si="10"/>
        <v>1</v>
      </c>
      <c r="Y36" s="530">
        <f t="shared" si="10"/>
        <v>1</v>
      </c>
      <c r="Z36" s="530">
        <f t="shared" si="10"/>
        <v>1</v>
      </c>
      <c r="AA36" s="530">
        <f t="shared" si="10"/>
        <v>1</v>
      </c>
      <c r="AB36" s="530">
        <f t="shared" si="10"/>
        <v>1</v>
      </c>
      <c r="AC36" s="530">
        <f t="shared" si="10"/>
        <v>1</v>
      </c>
      <c r="AD36" s="1934"/>
      <c r="AE36" s="1847"/>
      <c r="AF36" s="1805" t="s">
        <v>1895</v>
      </c>
      <c r="AG36" s="376" t="s">
        <v>25348</v>
      </c>
      <c r="AH36" s="376" t="s">
        <v>25349</v>
      </c>
      <c r="AI36" s="376" t="s">
        <v>25350</v>
      </c>
      <c r="AJ36" s="376" t="s">
        <v>25351</v>
      </c>
      <c r="AK36" s="376" t="s">
        <v>25352</v>
      </c>
      <c r="AL36" s="376" t="s">
        <v>25353</v>
      </c>
      <c r="AM36" s="376" t="s">
        <v>25354</v>
      </c>
      <c r="AN36" s="376" t="s">
        <v>25355</v>
      </c>
      <c r="AO36" s="466" t="s">
        <v>25356</v>
      </c>
    </row>
    <row r="37" spans="2:42" s="54" customFormat="1" ht="33" customHeight="1" thickBot="1">
      <c r="B37" s="1809" t="s">
        <v>24069</v>
      </c>
      <c r="C37" s="382" t="s">
        <v>813</v>
      </c>
      <c r="D37" s="382">
        <v>3</v>
      </c>
      <c r="E37" s="391">
        <f>IFERROR(E35 + E36, 0)</f>
        <v>0</v>
      </c>
      <c r="F37" s="391">
        <f t="shared" ref="F37:L37" si="11">IFERROR(F35 + F36, 0)</f>
        <v>0</v>
      </c>
      <c r="G37" s="391">
        <f t="shared" si="11"/>
        <v>0</v>
      </c>
      <c r="H37" s="391">
        <f t="shared" si="11"/>
        <v>0</v>
      </c>
      <c r="I37" s="391">
        <f t="shared" si="11"/>
        <v>0</v>
      </c>
      <c r="J37" s="391">
        <f t="shared" si="11"/>
        <v>0</v>
      </c>
      <c r="K37" s="391">
        <f t="shared" si="11"/>
        <v>0</v>
      </c>
      <c r="L37" s="391">
        <f t="shared" si="11"/>
        <v>0</v>
      </c>
      <c r="M37" s="392">
        <f>IFERROR(SUM(E37:L37), 0)</f>
        <v>0</v>
      </c>
      <c r="N37" s="77"/>
      <c r="O37" s="387" t="s">
        <v>25357</v>
      </c>
      <c r="P37" s="37"/>
      <c r="Q37" s="1354"/>
      <c r="R37" s="37"/>
      <c r="S37" s="1934"/>
      <c r="T37" s="104"/>
      <c r="U37" s="1934"/>
      <c r="AC37" s="1847"/>
      <c r="AD37" s="1934"/>
      <c r="AE37" s="1847"/>
      <c r="AF37" s="1809" t="s">
        <v>24069</v>
      </c>
      <c r="AG37" s="383" t="s">
        <v>25358</v>
      </c>
      <c r="AH37" s="383" t="s">
        <v>25359</v>
      </c>
      <c r="AI37" s="383" t="s">
        <v>25360</v>
      </c>
      <c r="AJ37" s="383" t="s">
        <v>25361</v>
      </c>
      <c r="AK37" s="383" t="s">
        <v>25362</v>
      </c>
      <c r="AL37" s="383" t="s">
        <v>25363</v>
      </c>
      <c r="AM37" s="383" t="s">
        <v>25364</v>
      </c>
      <c r="AN37" s="383" t="s">
        <v>25365</v>
      </c>
      <c r="AO37" s="384" t="s">
        <v>25366</v>
      </c>
    </row>
    <row r="38" spans="2:42" s="54" customFormat="1" ht="15" customHeight="1" thickBot="1">
      <c r="B38" s="77"/>
      <c r="C38" s="77"/>
      <c r="D38" s="77"/>
      <c r="E38" s="156"/>
      <c r="F38" s="156"/>
      <c r="G38" s="156"/>
      <c r="H38" s="156"/>
      <c r="I38" s="156"/>
      <c r="J38" s="156"/>
      <c r="K38" s="156"/>
      <c r="L38" s="156"/>
      <c r="M38" s="156"/>
      <c r="N38" s="156"/>
      <c r="O38" s="34"/>
      <c r="P38" s="37"/>
      <c r="Q38" s="37"/>
      <c r="R38" s="37"/>
      <c r="S38" s="1934"/>
      <c r="T38" s="104"/>
      <c r="U38" s="1934"/>
      <c r="AC38" s="1847"/>
      <c r="AD38" s="1934"/>
      <c r="AE38" s="1847"/>
      <c r="AF38" s="77"/>
      <c r="AG38" s="156"/>
      <c r="AH38" s="156"/>
      <c r="AI38" s="156"/>
      <c r="AJ38" s="156"/>
      <c r="AK38" s="156"/>
      <c r="AL38" s="156"/>
      <c r="AM38" s="156"/>
      <c r="AN38" s="156"/>
      <c r="AO38" s="156"/>
    </row>
    <row r="39" spans="2:42" s="54" customFormat="1" ht="56.25" customHeight="1" thickBot="1">
      <c r="B39" s="512" t="s">
        <v>800</v>
      </c>
      <c r="C39" s="488" t="s">
        <v>801</v>
      </c>
      <c r="D39" s="488" t="s">
        <v>802</v>
      </c>
      <c r="E39" s="488" t="s">
        <v>25367</v>
      </c>
      <c r="F39" s="488" t="s">
        <v>25368</v>
      </c>
      <c r="G39" s="488" t="s">
        <v>25369</v>
      </c>
      <c r="H39" s="488" t="s">
        <v>25370</v>
      </c>
      <c r="I39" s="488" t="s">
        <v>1307</v>
      </c>
      <c r="J39" s="513" t="s">
        <v>1016</v>
      </c>
      <c r="K39" s="156"/>
      <c r="L39" s="156"/>
      <c r="M39" s="156"/>
      <c r="N39" s="156"/>
      <c r="O39" s="34"/>
      <c r="P39" s="37"/>
      <c r="Q39" s="37"/>
      <c r="R39" s="37"/>
      <c r="S39" s="1934"/>
      <c r="T39" s="104"/>
      <c r="U39" s="1934"/>
      <c r="AC39" s="1847"/>
      <c r="AD39" s="1934"/>
      <c r="AE39" s="1847"/>
      <c r="AF39" s="512" t="s">
        <v>800</v>
      </c>
      <c r="AG39" s="488" t="s">
        <v>25367</v>
      </c>
      <c r="AH39" s="488" t="s">
        <v>25368</v>
      </c>
      <c r="AI39" s="488" t="s">
        <v>25369</v>
      </c>
      <c r="AJ39" s="488" t="s">
        <v>25370</v>
      </c>
      <c r="AK39" s="488" t="s">
        <v>1307</v>
      </c>
      <c r="AL39" s="513" t="s">
        <v>1016</v>
      </c>
      <c r="AM39" s="156"/>
      <c r="AN39" s="156"/>
      <c r="AO39" s="156"/>
    </row>
    <row r="40" spans="2:42" s="54" customFormat="1" ht="15" customHeight="1" thickBot="1">
      <c r="B40" s="1037"/>
      <c r="C40" s="1037"/>
      <c r="D40" s="1037"/>
      <c r="E40" s="156"/>
      <c r="F40" s="156"/>
      <c r="G40" s="156"/>
      <c r="H40" s="156"/>
      <c r="I40" s="156"/>
      <c r="J40" s="156"/>
      <c r="K40" s="156"/>
      <c r="L40" s="156"/>
      <c r="M40" s="156"/>
      <c r="N40" s="156"/>
      <c r="O40" s="34"/>
      <c r="P40" s="37"/>
      <c r="Q40" s="37"/>
      <c r="R40" s="37"/>
      <c r="S40" s="1934"/>
      <c r="T40" s="104"/>
      <c r="U40" s="1934"/>
      <c r="AC40" s="1847"/>
      <c r="AD40" s="1934"/>
      <c r="AE40" s="1847"/>
      <c r="AF40" s="1037"/>
      <c r="AG40" s="156"/>
      <c r="AH40" s="156"/>
      <c r="AI40" s="156"/>
      <c r="AJ40" s="156"/>
      <c r="AK40" s="156"/>
      <c r="AL40" s="156"/>
      <c r="AM40" s="156"/>
      <c r="AN40" s="156"/>
      <c r="AO40" s="156"/>
    </row>
    <row r="41" spans="2:42" s="54" customFormat="1" ht="21" customHeight="1" thickBot="1">
      <c r="B41" s="1833" t="s">
        <v>25371</v>
      </c>
      <c r="C41" s="1847"/>
      <c r="D41" s="1847"/>
      <c r="E41" s="558"/>
      <c r="F41" s="558"/>
      <c r="G41" s="558"/>
      <c r="H41" s="558"/>
      <c r="I41" s="77"/>
      <c r="J41" s="77"/>
      <c r="K41" s="77"/>
      <c r="L41" s="77"/>
      <c r="M41" s="77"/>
      <c r="N41" s="77"/>
      <c r="O41" s="201"/>
      <c r="P41" s="37"/>
      <c r="Q41" s="37"/>
      <c r="R41" s="37"/>
      <c r="S41" s="1934"/>
      <c r="T41" s="104"/>
      <c r="U41" s="1934"/>
      <c r="AC41" s="1847"/>
      <c r="AD41" s="1934"/>
      <c r="AE41" s="1847"/>
      <c r="AF41" s="512" t="s">
        <v>25371</v>
      </c>
      <c r="AG41" s="558"/>
      <c r="AH41" s="558"/>
      <c r="AI41" s="558"/>
      <c r="AJ41" s="558"/>
      <c r="AK41" s="77"/>
      <c r="AL41" s="77"/>
      <c r="AM41" s="77"/>
      <c r="AN41" s="77"/>
      <c r="AO41" s="77"/>
    </row>
    <row r="42" spans="2:42" s="54" customFormat="1" ht="33" customHeight="1">
      <c r="B42" s="394" t="s">
        <v>1839</v>
      </c>
      <c r="C42" s="379" t="s">
        <v>813</v>
      </c>
      <c r="D42" s="379">
        <v>3</v>
      </c>
      <c r="E42" s="924"/>
      <c r="F42" s="924"/>
      <c r="G42" s="924"/>
      <c r="H42" s="924"/>
      <c r="I42" s="924"/>
      <c r="J42" s="503">
        <f>IFERROR(SUM(E42:I42), 0)</f>
        <v>0</v>
      </c>
      <c r="K42" s="37"/>
      <c r="L42" s="77"/>
      <c r="N42" s="77"/>
      <c r="O42" s="385" t="s">
        <v>25372</v>
      </c>
      <c r="P42" s="37"/>
      <c r="Q42" s="1352"/>
      <c r="R42" s="37"/>
      <c r="S42" s="1934"/>
      <c r="T42" s="1041" t="str">
        <f>IF( SUM( V42:Z42 ) = 0, 0, $V$5 )</f>
        <v>Please complete all cells in row</v>
      </c>
      <c r="U42" s="1934"/>
      <c r="V42" s="530">
        <f xml:space="preserve"> IF( ISNUMBER(E42 ), 0, 1 )</f>
        <v>1</v>
      </c>
      <c r="W42" s="530">
        <f xml:space="preserve"> IF( ISNUMBER(F42 ), 0, 1 )</f>
        <v>1</v>
      </c>
      <c r="X42" s="530">
        <f xml:space="preserve"> IF( ISNUMBER(G42 ), 0, 1 )</f>
        <v>1</v>
      </c>
      <c r="Y42" s="530">
        <f xml:space="preserve"> IF( ISNUMBER(H42 ), 0, 1 )</f>
        <v>1</v>
      </c>
      <c r="Z42" s="530">
        <f xml:space="preserve"> IF( ISNUMBER(I42 ), 0, 1 )</f>
        <v>1</v>
      </c>
      <c r="AC42" s="1847"/>
      <c r="AD42" s="1934"/>
      <c r="AE42" s="1847"/>
      <c r="AF42" s="394" t="s">
        <v>1839</v>
      </c>
      <c r="AG42" s="380" t="s">
        <v>25373</v>
      </c>
      <c r="AH42" s="380" t="s">
        <v>25374</v>
      </c>
      <c r="AI42" s="380" t="s">
        <v>25375</v>
      </c>
      <c r="AJ42" s="380" t="s">
        <v>25376</v>
      </c>
      <c r="AK42" s="380" t="s">
        <v>25377</v>
      </c>
      <c r="AL42" s="465" t="s">
        <v>25378</v>
      </c>
      <c r="AM42" s="37"/>
      <c r="AN42" s="77"/>
    </row>
    <row r="43" spans="2:42" s="54" customFormat="1" ht="33" customHeight="1">
      <c r="B43" s="1805" t="s">
        <v>1847</v>
      </c>
      <c r="C43" s="375" t="s">
        <v>813</v>
      </c>
      <c r="D43" s="375">
        <v>3</v>
      </c>
      <c r="E43" s="926"/>
      <c r="F43" s="926"/>
      <c r="G43" s="926"/>
      <c r="H43" s="926"/>
      <c r="I43" s="926"/>
      <c r="J43" s="504">
        <f t="shared" ref="J43:J45" si="12">IFERROR(SUM(E43:I43), 0)</f>
        <v>0</v>
      </c>
      <c r="K43" s="37"/>
      <c r="L43" s="77"/>
      <c r="N43" s="77"/>
      <c r="O43" s="386" t="s">
        <v>25379</v>
      </c>
      <c r="P43" s="37"/>
      <c r="Q43" s="1353"/>
      <c r="R43" s="37"/>
      <c r="S43" s="1934"/>
      <c r="T43" s="1041" t="str">
        <f t="shared" ref="T43:T45" si="13">IF( SUM( V43:Z43 ) = 0, 0, $V$5 )</f>
        <v>Please complete all cells in row</v>
      </c>
      <c r="U43" s="1934"/>
      <c r="V43" s="530">
        <f t="shared" ref="V43:Z45" si="14" xml:space="preserve"> IF( ISNUMBER(E43 ), 0, 1 )</f>
        <v>1</v>
      </c>
      <c r="W43" s="530">
        <f t="shared" si="14"/>
        <v>1</v>
      </c>
      <c r="X43" s="530">
        <f t="shared" si="14"/>
        <v>1</v>
      </c>
      <c r="Y43" s="530">
        <f t="shared" si="14"/>
        <v>1</v>
      </c>
      <c r="Z43" s="530">
        <f t="shared" si="14"/>
        <v>1</v>
      </c>
      <c r="AC43" s="1847"/>
      <c r="AD43" s="1934"/>
      <c r="AE43" s="1847"/>
      <c r="AF43" s="1805" t="s">
        <v>1847</v>
      </c>
      <c r="AG43" s="376" t="s">
        <v>25380</v>
      </c>
      <c r="AH43" s="376" t="s">
        <v>25381</v>
      </c>
      <c r="AI43" s="376" t="s">
        <v>25382</v>
      </c>
      <c r="AJ43" s="376" t="s">
        <v>25383</v>
      </c>
      <c r="AK43" s="376" t="s">
        <v>25384</v>
      </c>
      <c r="AL43" s="466" t="s">
        <v>25385</v>
      </c>
      <c r="AM43" s="37"/>
      <c r="AN43" s="77"/>
    </row>
    <row r="44" spans="2:42" s="54" customFormat="1" ht="33" customHeight="1">
      <c r="B44" s="1805" t="s">
        <v>25202</v>
      </c>
      <c r="C44" s="375" t="s">
        <v>813</v>
      </c>
      <c r="D44" s="375">
        <v>3</v>
      </c>
      <c r="E44" s="926"/>
      <c r="F44" s="926"/>
      <c r="G44" s="926"/>
      <c r="H44" s="926"/>
      <c r="I44" s="926"/>
      <c r="J44" s="504">
        <f t="shared" si="12"/>
        <v>0</v>
      </c>
      <c r="K44" s="39"/>
      <c r="L44" s="77"/>
      <c r="N44" s="77"/>
      <c r="O44" s="386" t="s">
        <v>25386</v>
      </c>
      <c r="P44" s="39"/>
      <c r="Q44" s="1355"/>
      <c r="R44" s="39"/>
      <c r="S44" s="1934"/>
      <c r="T44" s="1041" t="str">
        <f t="shared" si="13"/>
        <v>Please complete all cells in row</v>
      </c>
      <c r="U44" s="1934"/>
      <c r="V44" s="530">
        <f t="shared" si="14"/>
        <v>1</v>
      </c>
      <c r="W44" s="530">
        <f t="shared" si="14"/>
        <v>1</v>
      </c>
      <c r="X44" s="530">
        <f t="shared" si="14"/>
        <v>1</v>
      </c>
      <c r="Y44" s="530">
        <f t="shared" si="14"/>
        <v>1</v>
      </c>
      <c r="Z44" s="530">
        <f t="shared" si="14"/>
        <v>1</v>
      </c>
      <c r="AC44" s="1847"/>
      <c r="AD44" s="1934"/>
      <c r="AE44" s="1847"/>
      <c r="AF44" s="1805" t="s">
        <v>25202</v>
      </c>
      <c r="AG44" s="376" t="s">
        <v>25387</v>
      </c>
      <c r="AH44" s="376" t="s">
        <v>25388</v>
      </c>
      <c r="AI44" s="376" t="s">
        <v>25389</v>
      </c>
      <c r="AJ44" s="376" t="s">
        <v>25390</v>
      </c>
      <c r="AK44" s="376" t="s">
        <v>25391</v>
      </c>
      <c r="AL44" s="466" t="s">
        <v>25392</v>
      </c>
      <c r="AM44" s="39"/>
      <c r="AN44" s="77"/>
    </row>
    <row r="45" spans="2:42" s="54" customFormat="1" ht="33" customHeight="1" thickBot="1">
      <c r="B45" s="1809" t="s">
        <v>21582</v>
      </c>
      <c r="C45" s="382" t="s">
        <v>813</v>
      </c>
      <c r="D45" s="382">
        <v>3</v>
      </c>
      <c r="E45" s="954"/>
      <c r="F45" s="954"/>
      <c r="G45" s="954"/>
      <c r="H45" s="954"/>
      <c r="I45" s="954"/>
      <c r="J45" s="392">
        <f t="shared" si="12"/>
        <v>0</v>
      </c>
      <c r="K45" s="37"/>
      <c r="L45" s="77"/>
      <c r="N45" s="77"/>
      <c r="O45" s="387" t="s">
        <v>25393</v>
      </c>
      <c r="P45" s="37"/>
      <c r="Q45" s="1354"/>
      <c r="R45" s="37"/>
      <c r="S45" s="1934"/>
      <c r="T45" s="1041" t="str">
        <f t="shared" si="13"/>
        <v>Please complete all cells in row</v>
      </c>
      <c r="U45" s="1934"/>
      <c r="V45" s="530">
        <f t="shared" si="14"/>
        <v>1</v>
      </c>
      <c r="W45" s="530">
        <f t="shared" si="14"/>
        <v>1</v>
      </c>
      <c r="X45" s="530">
        <f t="shared" si="14"/>
        <v>1</v>
      </c>
      <c r="Y45" s="530">
        <f t="shared" si="14"/>
        <v>1</v>
      </c>
      <c r="Z45" s="530">
        <f t="shared" si="14"/>
        <v>1</v>
      </c>
      <c r="AC45" s="1847"/>
      <c r="AD45" s="1934"/>
      <c r="AE45" s="1847"/>
      <c r="AF45" s="1809" t="s">
        <v>21582</v>
      </c>
      <c r="AG45" s="500" t="s">
        <v>25394</v>
      </c>
      <c r="AH45" s="500" t="s">
        <v>25395</v>
      </c>
      <c r="AI45" s="500" t="s">
        <v>25396</v>
      </c>
      <c r="AJ45" s="500" t="s">
        <v>25397</v>
      </c>
      <c r="AK45" s="500" t="s">
        <v>25398</v>
      </c>
      <c r="AL45" s="384" t="s">
        <v>25399</v>
      </c>
      <c r="AM45" s="37"/>
      <c r="AN45" s="77"/>
    </row>
    <row r="46" spans="2:42" s="54" customFormat="1" ht="15" customHeight="1" thickBot="1">
      <c r="B46" s="90"/>
      <c r="C46" s="90"/>
      <c r="D46" s="156"/>
      <c r="E46" s="156"/>
      <c r="F46" s="156"/>
      <c r="G46" s="156"/>
      <c r="H46" s="156"/>
      <c r="I46" s="156"/>
      <c r="J46" s="201"/>
      <c r="K46" s="201"/>
      <c r="L46" s="156"/>
      <c r="M46" s="156"/>
      <c r="N46" s="156"/>
      <c r="O46" s="34"/>
      <c r="P46" s="37"/>
      <c r="Q46" s="37"/>
      <c r="R46" s="37"/>
      <c r="S46" s="1934"/>
      <c r="T46" s="1847"/>
      <c r="U46" s="1934"/>
      <c r="V46" s="1847"/>
      <c r="W46" s="1847"/>
      <c r="X46" s="1847"/>
      <c r="Y46" s="1847"/>
      <c r="Z46" s="1847"/>
      <c r="AC46" s="1847"/>
      <c r="AD46" s="1934"/>
      <c r="AE46" s="1847"/>
      <c r="AF46" s="90"/>
      <c r="AG46" s="156"/>
      <c r="AH46" s="156"/>
      <c r="AI46" s="156"/>
      <c r="AJ46" s="156"/>
      <c r="AK46" s="156"/>
      <c r="AL46" s="201"/>
      <c r="AM46" s="201"/>
      <c r="AN46" s="156"/>
      <c r="AO46" s="156"/>
    </row>
    <row r="47" spans="2:42" s="54" customFormat="1" ht="21" customHeight="1" thickBot="1">
      <c r="B47" s="378" t="s">
        <v>1887</v>
      </c>
      <c r="C47" s="1847"/>
      <c r="D47" s="1968"/>
      <c r="E47" s="558"/>
      <c r="F47" s="558"/>
      <c r="G47" s="558"/>
      <c r="H47" s="558"/>
      <c r="I47" s="201"/>
      <c r="J47" s="201"/>
      <c r="K47" s="201"/>
      <c r="L47" s="156"/>
      <c r="M47" s="156"/>
      <c r="N47" s="156"/>
      <c r="O47" s="34"/>
      <c r="P47" s="37"/>
      <c r="Q47" s="37"/>
      <c r="R47" s="37"/>
      <c r="S47" s="1934"/>
      <c r="T47" s="1847"/>
      <c r="U47" s="1934"/>
      <c r="V47" s="1847"/>
      <c r="W47" s="1847"/>
      <c r="X47" s="1847"/>
      <c r="Y47" s="1847"/>
      <c r="Z47" s="1847"/>
      <c r="AC47" s="1847"/>
      <c r="AD47" s="1934"/>
      <c r="AE47" s="1847"/>
      <c r="AF47" s="378" t="s">
        <v>1887</v>
      </c>
      <c r="AG47" s="558"/>
      <c r="AH47" s="558"/>
      <c r="AI47" s="558"/>
      <c r="AJ47" s="558"/>
      <c r="AK47" s="201"/>
      <c r="AL47" s="201"/>
      <c r="AM47" s="201"/>
      <c r="AN47" s="156"/>
      <c r="AO47" s="156"/>
    </row>
    <row r="48" spans="2:42" s="54" customFormat="1" ht="33" customHeight="1">
      <c r="B48" s="394" t="s">
        <v>1871</v>
      </c>
      <c r="C48" s="379" t="s">
        <v>813</v>
      </c>
      <c r="D48" s="379">
        <v>3</v>
      </c>
      <c r="E48" s="924"/>
      <c r="F48" s="924"/>
      <c r="G48" s="924"/>
      <c r="H48" s="924"/>
      <c r="I48" s="924"/>
      <c r="J48" s="503">
        <f>IFERROR(SUM(E48:I48), 0)</f>
        <v>0</v>
      </c>
      <c r="K48" s="201"/>
      <c r="L48" s="156"/>
      <c r="M48" s="156"/>
      <c r="N48" s="156"/>
      <c r="O48" s="385" t="s">
        <v>25400</v>
      </c>
      <c r="P48" s="37"/>
      <c r="Q48" s="1352"/>
      <c r="R48" s="37"/>
      <c r="S48" s="1934"/>
      <c r="T48" s="1041" t="str">
        <f>IF( SUM( V48:Z48 ) = 0, 0, $V$5 )</f>
        <v>Please complete all cells in row</v>
      </c>
      <c r="U48" s="1934"/>
      <c r="V48" s="530">
        <f t="shared" ref="V48:Z53" si="15" xml:space="preserve"> IF( ISNUMBER(E48 ), 0, 1 )</f>
        <v>1</v>
      </c>
      <c r="W48" s="530">
        <f t="shared" si="15"/>
        <v>1</v>
      </c>
      <c r="X48" s="530">
        <f t="shared" si="15"/>
        <v>1</v>
      </c>
      <c r="Y48" s="530">
        <f t="shared" si="15"/>
        <v>1</v>
      </c>
      <c r="Z48" s="530">
        <f t="shared" si="15"/>
        <v>1</v>
      </c>
      <c r="AC48" s="1847"/>
      <c r="AD48" s="1934"/>
      <c r="AE48" s="1847"/>
      <c r="AF48" s="394" t="s">
        <v>1871</v>
      </c>
      <c r="AG48" s="380" t="s">
        <v>25401</v>
      </c>
      <c r="AH48" s="380" t="s">
        <v>25402</v>
      </c>
      <c r="AI48" s="380" t="s">
        <v>25403</v>
      </c>
      <c r="AJ48" s="380" t="s">
        <v>25404</v>
      </c>
      <c r="AK48" s="380" t="s">
        <v>25405</v>
      </c>
      <c r="AL48" s="465" t="s">
        <v>25406</v>
      </c>
      <c r="AM48" s="201"/>
      <c r="AN48" s="156"/>
      <c r="AO48" s="156"/>
    </row>
    <row r="49" spans="2:42" s="54" customFormat="1" ht="33" customHeight="1">
      <c r="B49" s="1805" t="s">
        <v>1879</v>
      </c>
      <c r="C49" s="375" t="s">
        <v>813</v>
      </c>
      <c r="D49" s="375">
        <v>3</v>
      </c>
      <c r="E49" s="926"/>
      <c r="F49" s="926"/>
      <c r="G49" s="926"/>
      <c r="H49" s="926"/>
      <c r="I49" s="926"/>
      <c r="J49" s="504">
        <f t="shared" ref="J49:J53" si="16">IFERROR(SUM(E49:I49), 0)</f>
        <v>0</v>
      </c>
      <c r="K49" s="201"/>
      <c r="L49" s="156"/>
      <c r="M49" s="156"/>
      <c r="N49" s="156"/>
      <c r="O49" s="386" t="s">
        <v>25407</v>
      </c>
      <c r="P49" s="37"/>
      <c r="Q49" s="1353"/>
      <c r="R49" s="37"/>
      <c r="S49" s="1934"/>
      <c r="T49" s="1041" t="str">
        <f>IF( SUM( V49:Z49 ) = 0, 0, $V$5 )</f>
        <v>Please complete all cells in row</v>
      </c>
      <c r="U49" s="1934"/>
      <c r="V49" s="530">
        <f t="shared" si="15"/>
        <v>1</v>
      </c>
      <c r="W49" s="530">
        <f t="shared" si="15"/>
        <v>1</v>
      </c>
      <c r="X49" s="530">
        <f t="shared" si="15"/>
        <v>1</v>
      </c>
      <c r="Y49" s="530">
        <f t="shared" si="15"/>
        <v>1</v>
      </c>
      <c r="Z49" s="530">
        <f t="shared" si="15"/>
        <v>1</v>
      </c>
      <c r="AC49" s="1847"/>
      <c r="AD49" s="1934"/>
      <c r="AE49" s="1847"/>
      <c r="AF49" s="1805" t="s">
        <v>1879</v>
      </c>
      <c r="AG49" s="376" t="s">
        <v>25408</v>
      </c>
      <c r="AH49" s="376" t="s">
        <v>25409</v>
      </c>
      <c r="AI49" s="376" t="s">
        <v>25410</v>
      </c>
      <c r="AJ49" s="376" t="s">
        <v>25411</v>
      </c>
      <c r="AK49" s="376" t="s">
        <v>25412</v>
      </c>
      <c r="AL49" s="466" t="s">
        <v>25413</v>
      </c>
      <c r="AM49" s="201"/>
      <c r="AN49" s="156"/>
      <c r="AO49" s="156"/>
    </row>
    <row r="50" spans="2:42" s="54" customFormat="1" ht="33" customHeight="1">
      <c r="B50" s="1805" t="s">
        <v>24040</v>
      </c>
      <c r="C50" s="375" t="s">
        <v>813</v>
      </c>
      <c r="D50" s="375">
        <v>3</v>
      </c>
      <c r="E50" s="926"/>
      <c r="F50" s="926"/>
      <c r="G50" s="926"/>
      <c r="H50" s="926"/>
      <c r="I50" s="926"/>
      <c r="J50" s="504">
        <f t="shared" si="16"/>
        <v>0</v>
      </c>
      <c r="K50" s="201"/>
      <c r="L50" s="156"/>
      <c r="M50" s="156"/>
      <c r="N50" s="156"/>
      <c r="O50" s="386" t="s">
        <v>25414</v>
      </c>
      <c r="P50" s="37"/>
      <c r="Q50" s="1353"/>
      <c r="R50" s="37"/>
      <c r="S50" s="1934"/>
      <c r="T50" s="1041" t="str">
        <f>IF( SUM( V50:Z50 ) = 0, 0, $V$5 )</f>
        <v>Please complete all cells in row</v>
      </c>
      <c r="U50" s="1934"/>
      <c r="V50" s="530">
        <f t="shared" si="15"/>
        <v>1</v>
      </c>
      <c r="W50" s="530">
        <f t="shared" si="15"/>
        <v>1</v>
      </c>
      <c r="X50" s="530">
        <f t="shared" si="15"/>
        <v>1</v>
      </c>
      <c r="Y50" s="530">
        <f t="shared" si="15"/>
        <v>1</v>
      </c>
      <c r="Z50" s="530">
        <f t="shared" si="15"/>
        <v>1</v>
      </c>
      <c r="AD50" s="1934"/>
      <c r="AE50" s="1847"/>
      <c r="AF50" s="1805" t="s">
        <v>24040</v>
      </c>
      <c r="AG50" s="376" t="s">
        <v>25415</v>
      </c>
      <c r="AH50" s="376" t="s">
        <v>25416</v>
      </c>
      <c r="AI50" s="376" t="s">
        <v>25417</v>
      </c>
      <c r="AJ50" s="376" t="s">
        <v>25418</v>
      </c>
      <c r="AK50" s="376" t="s">
        <v>25419</v>
      </c>
      <c r="AL50" s="466" t="s">
        <v>25420</v>
      </c>
      <c r="AM50" s="201"/>
      <c r="AN50" s="156"/>
      <c r="AO50" s="156"/>
    </row>
    <row r="51" spans="2:42" s="54" customFormat="1" ht="33" customHeight="1">
      <c r="B51" s="1805" t="s">
        <v>24050</v>
      </c>
      <c r="C51" s="375" t="s">
        <v>813</v>
      </c>
      <c r="D51" s="375">
        <v>3</v>
      </c>
      <c r="E51" s="926"/>
      <c r="F51" s="926"/>
      <c r="G51" s="926"/>
      <c r="H51" s="926"/>
      <c r="I51" s="926"/>
      <c r="J51" s="504">
        <f>IFERROR(SUM(E51:I51), 0)</f>
        <v>0</v>
      </c>
      <c r="K51" s="201"/>
      <c r="L51" s="156"/>
      <c r="M51" s="156"/>
      <c r="N51" s="156"/>
      <c r="O51" s="386" t="s">
        <v>25421</v>
      </c>
      <c r="P51" s="37"/>
      <c r="Q51" s="1353"/>
      <c r="R51" s="37"/>
      <c r="S51" s="1934"/>
      <c r="T51" s="1041" t="str">
        <f>IF( SUM( V51:Z51 ) = 0, 0, $V$5 )</f>
        <v>Please complete all cells in row</v>
      </c>
      <c r="U51" s="1934"/>
      <c r="V51" s="530">
        <f t="shared" si="15"/>
        <v>1</v>
      </c>
      <c r="W51" s="530">
        <f t="shared" si="15"/>
        <v>1</v>
      </c>
      <c r="X51" s="530">
        <f t="shared" si="15"/>
        <v>1</v>
      </c>
      <c r="Y51" s="530">
        <f t="shared" si="15"/>
        <v>1</v>
      </c>
      <c r="Z51" s="530">
        <f t="shared" si="15"/>
        <v>1</v>
      </c>
      <c r="AD51" s="1934"/>
      <c r="AE51" s="1847"/>
      <c r="AF51" s="1805" t="s">
        <v>24050</v>
      </c>
      <c r="AG51" s="376" t="s">
        <v>25422</v>
      </c>
      <c r="AH51" s="376" t="s">
        <v>25423</v>
      </c>
      <c r="AI51" s="376" t="s">
        <v>25424</v>
      </c>
      <c r="AJ51" s="376" t="s">
        <v>25425</v>
      </c>
      <c r="AK51" s="376" t="s">
        <v>25426</v>
      </c>
      <c r="AL51" s="466" t="s">
        <v>25427</v>
      </c>
      <c r="AM51" s="201"/>
      <c r="AN51" s="156"/>
      <c r="AO51" s="156"/>
    </row>
    <row r="52" spans="2:42" s="54" customFormat="1" ht="33" customHeight="1">
      <c r="B52" s="1805" t="s">
        <v>25233</v>
      </c>
      <c r="C52" s="375" t="s">
        <v>813</v>
      </c>
      <c r="D52" s="375">
        <v>3</v>
      </c>
      <c r="E52" s="501">
        <f>IFERROR(SUM(E42:E45,E48:E51), 0)</f>
        <v>0</v>
      </c>
      <c r="F52" s="501">
        <f t="shared" ref="F52:H52" si="17">IFERROR(SUM(F42:F45,F48:F51), 0)</f>
        <v>0</v>
      </c>
      <c r="G52" s="501">
        <f t="shared" si="17"/>
        <v>0</v>
      </c>
      <c r="H52" s="501">
        <f t="shared" si="17"/>
        <v>0</v>
      </c>
      <c r="I52" s="501">
        <f>IFERROR(SUM(I42:I45,I48:I51), 0)</f>
        <v>0</v>
      </c>
      <c r="J52" s="504">
        <f>IFERROR(SUM(E52:I52), 0)</f>
        <v>0</v>
      </c>
      <c r="K52" s="201"/>
      <c r="L52" s="156"/>
      <c r="M52" s="156"/>
      <c r="N52" s="156"/>
      <c r="O52" s="386" t="s">
        <v>25428</v>
      </c>
      <c r="P52" s="37"/>
      <c r="Q52" s="1353"/>
      <c r="R52" s="37"/>
      <c r="S52" s="1934"/>
      <c r="T52" s="1847"/>
      <c r="U52" s="1934"/>
      <c r="V52" s="1847"/>
      <c r="W52" s="1847"/>
      <c r="X52" s="1847"/>
      <c r="Y52" s="1847"/>
      <c r="Z52" s="1847"/>
      <c r="AD52" s="1934"/>
      <c r="AE52" s="1847"/>
      <c r="AF52" s="1805" t="s">
        <v>25233</v>
      </c>
      <c r="AG52" s="377" t="s">
        <v>25429</v>
      </c>
      <c r="AH52" s="377" t="s">
        <v>25430</v>
      </c>
      <c r="AI52" s="377" t="s">
        <v>25431</v>
      </c>
      <c r="AJ52" s="377" t="s">
        <v>25432</v>
      </c>
      <c r="AK52" s="377" t="s">
        <v>25433</v>
      </c>
      <c r="AL52" s="466" t="s">
        <v>25434</v>
      </c>
      <c r="AM52" s="201"/>
      <c r="AN52" s="156"/>
      <c r="AO52" s="156"/>
    </row>
    <row r="53" spans="2:42" s="54" customFormat="1" ht="33" customHeight="1">
      <c r="B53" s="1805" t="s">
        <v>1895</v>
      </c>
      <c r="C53" s="375" t="s">
        <v>813</v>
      </c>
      <c r="D53" s="375">
        <v>3</v>
      </c>
      <c r="E53" s="926"/>
      <c r="F53" s="926"/>
      <c r="G53" s="926"/>
      <c r="H53" s="926"/>
      <c r="I53" s="926"/>
      <c r="J53" s="504">
        <f t="shared" si="16"/>
        <v>0</v>
      </c>
      <c r="K53" s="201"/>
      <c r="L53" s="156"/>
      <c r="M53" s="156"/>
      <c r="N53" s="156"/>
      <c r="O53" s="386" t="s">
        <v>25435</v>
      </c>
      <c r="P53" s="37"/>
      <c r="Q53" s="1353"/>
      <c r="R53" s="37"/>
      <c r="S53" s="1934"/>
      <c r="T53" s="1041" t="str">
        <f>IF( SUM( V53:Z53 ) = 0, 0, $V$5 )</f>
        <v>Please complete all cells in row</v>
      </c>
      <c r="U53" s="1934"/>
      <c r="V53" s="530">
        <f xml:space="preserve"> IF( ISNUMBER(E53 ), 0, 1 )</f>
        <v>1</v>
      </c>
      <c r="W53" s="530">
        <f t="shared" si="15"/>
        <v>1</v>
      </c>
      <c r="X53" s="530">
        <f t="shared" si="15"/>
        <v>1</v>
      </c>
      <c r="Y53" s="530">
        <f t="shared" si="15"/>
        <v>1</v>
      </c>
      <c r="Z53" s="530">
        <f xml:space="preserve"> IF( ISNUMBER(I53 ), 0, 1 )</f>
        <v>1</v>
      </c>
      <c r="AD53" s="1934"/>
      <c r="AE53" s="1847"/>
      <c r="AF53" s="1805" t="s">
        <v>1895</v>
      </c>
      <c r="AG53" s="376" t="s">
        <v>25436</v>
      </c>
      <c r="AH53" s="376" t="s">
        <v>25437</v>
      </c>
      <c r="AI53" s="376" t="s">
        <v>25438</v>
      </c>
      <c r="AJ53" s="376" t="s">
        <v>25439</v>
      </c>
      <c r="AK53" s="376" t="s">
        <v>25440</v>
      </c>
      <c r="AL53" s="466" t="s">
        <v>25441</v>
      </c>
      <c r="AM53" s="201"/>
      <c r="AN53" s="156"/>
      <c r="AO53" s="156"/>
    </row>
    <row r="54" spans="2:42" s="54" customFormat="1" ht="33" customHeight="1" thickBot="1">
      <c r="B54" s="1809" t="s">
        <v>24069</v>
      </c>
      <c r="C54" s="382" t="s">
        <v>813</v>
      </c>
      <c r="D54" s="382">
        <v>3</v>
      </c>
      <c r="E54" s="391">
        <f>IFERROR(E52 + E53, 0)</f>
        <v>0</v>
      </c>
      <c r="F54" s="391">
        <f t="shared" ref="F54:I54" si="18">IFERROR(F52 + F53, 0)</f>
        <v>0</v>
      </c>
      <c r="G54" s="391">
        <f t="shared" si="18"/>
        <v>0</v>
      </c>
      <c r="H54" s="391">
        <f t="shared" si="18"/>
        <v>0</v>
      </c>
      <c r="I54" s="391">
        <f t="shared" si="18"/>
        <v>0</v>
      </c>
      <c r="J54" s="392">
        <f>IFERROR(SUM(E54:I54), 0)</f>
        <v>0</v>
      </c>
      <c r="K54" s="156"/>
      <c r="L54" s="156"/>
      <c r="M54" s="156"/>
      <c r="N54" s="156"/>
      <c r="O54" s="387" t="s">
        <v>25442</v>
      </c>
      <c r="P54" s="37"/>
      <c r="Q54" s="1354"/>
      <c r="R54" s="37"/>
      <c r="S54" s="1934"/>
      <c r="T54" s="104"/>
      <c r="U54" s="1934"/>
      <c r="AD54" s="1934"/>
      <c r="AE54" s="1847"/>
      <c r="AF54" s="1809" t="s">
        <v>24069</v>
      </c>
      <c r="AG54" s="383" t="s">
        <v>25443</v>
      </c>
      <c r="AH54" s="383" t="s">
        <v>25444</v>
      </c>
      <c r="AI54" s="383" t="s">
        <v>25445</v>
      </c>
      <c r="AJ54" s="383" t="s">
        <v>25446</v>
      </c>
      <c r="AK54" s="383" t="s">
        <v>25447</v>
      </c>
      <c r="AL54" s="384" t="s">
        <v>25448</v>
      </c>
      <c r="AM54" s="156"/>
      <c r="AN54" s="156"/>
      <c r="AO54" s="156"/>
    </row>
    <row r="55" spans="2:42" ht="9" customHeight="1">
      <c r="B55" s="157"/>
      <c r="C55" s="157"/>
      <c r="D55" s="157"/>
      <c r="E55" s="164"/>
      <c r="F55" s="164"/>
      <c r="G55" s="164"/>
      <c r="H55" s="164"/>
      <c r="I55" s="164"/>
      <c r="J55" s="164"/>
      <c r="K55" s="164"/>
      <c r="L55" s="164"/>
      <c r="M55" s="164"/>
      <c r="N55" s="164"/>
      <c r="O55" s="41"/>
      <c r="P55" s="37"/>
      <c r="Q55" s="37"/>
      <c r="R55" s="37"/>
      <c r="S55" s="1847"/>
      <c r="U55" s="1847"/>
      <c r="V55" s="1848"/>
      <c r="W55" s="1848"/>
      <c r="X55" s="1848"/>
      <c r="Y55" s="1848"/>
      <c r="Z55" s="1848"/>
      <c r="AA55" s="1848"/>
      <c r="AB55" s="1848"/>
      <c r="AC55" s="1848"/>
      <c r="AD55" s="1847"/>
      <c r="AE55" s="1847"/>
      <c r="AF55" s="1847"/>
      <c r="AG55" s="1847"/>
      <c r="AH55" s="1847"/>
      <c r="AI55" s="1847"/>
      <c r="AJ55" s="1847"/>
      <c r="AK55" s="1848"/>
      <c r="AL55" s="1848"/>
      <c r="AM55" s="1848"/>
      <c r="AN55" s="1848"/>
      <c r="AO55" s="1848"/>
      <c r="AP55" s="1848"/>
    </row>
    <row r="56" spans="2:42" ht="30" customHeight="1">
      <c r="B56" s="157"/>
      <c r="C56" s="157"/>
      <c r="D56" s="157"/>
      <c r="E56" s="157"/>
      <c r="F56" s="157"/>
      <c r="G56" s="157"/>
      <c r="H56" s="157"/>
      <c r="I56" s="157"/>
      <c r="J56" s="157"/>
      <c r="L56" s="157"/>
      <c r="M56" s="157"/>
      <c r="N56" s="157"/>
      <c r="O56" s="1356"/>
      <c r="P56" s="37"/>
      <c r="Q56" s="37"/>
      <c r="R56" s="37"/>
      <c r="S56" s="1847"/>
      <c r="U56" s="1847"/>
      <c r="V56" s="1848"/>
      <c r="W56" s="1848"/>
      <c r="X56" s="1848"/>
      <c r="Y56" s="1848"/>
      <c r="Z56" s="1848"/>
      <c r="AA56" s="1848"/>
      <c r="AB56" s="1848"/>
      <c r="AC56" s="1848"/>
      <c r="AD56" s="1847"/>
      <c r="AE56" s="1847"/>
      <c r="AF56" s="1847"/>
      <c r="AG56" s="1847"/>
      <c r="AH56" s="1847"/>
      <c r="AI56" s="1847"/>
      <c r="AJ56" s="1847"/>
      <c r="AK56" s="1848"/>
      <c r="AL56" s="1848"/>
      <c r="AM56" s="1848"/>
      <c r="AN56" s="1848"/>
      <c r="AO56" s="1848"/>
      <c r="AP56" s="1848"/>
    </row>
  </sheetData>
  <sheetProtection algorithmName="SHA-512" hashValue="OZKs/gC9It4m+KWM0mf8knuwgOMzFcrJUQFhCPYnLVhKe4LAT2tLwldKjGFdGAYpfhnWfSDJ/eJ+89w9I6YdRg==" saltValue="5dpA7bjPV5LrtsYm+7BuTg==" spinCount="100000" sheet="1" objects="1" scenarios="1"/>
  <dataConsolidate/>
  <mergeCells count="3">
    <mergeCell ref="B3:Q3"/>
    <mergeCell ref="AF3:AO3"/>
    <mergeCell ref="V4:AC4"/>
  </mergeCells>
  <conditionalFormatting sqref="T31:T34">
    <cfRule type="cellIs" dxfId="19" priority="3" operator="equal">
      <formula>0</formula>
    </cfRule>
  </conditionalFormatting>
  <conditionalFormatting sqref="T12:T13">
    <cfRule type="cellIs" dxfId="18" priority="7" operator="equal">
      <formula>0</formula>
    </cfRule>
  </conditionalFormatting>
  <conditionalFormatting sqref="T14:T17 T19">
    <cfRule type="cellIs" dxfId="17" priority="4" operator="equal">
      <formula>0</formula>
    </cfRule>
  </conditionalFormatting>
  <conditionalFormatting sqref="T20:T28">
    <cfRule type="cellIs" dxfId="16" priority="6" operator="equal">
      <formula>0</formula>
    </cfRule>
  </conditionalFormatting>
  <conditionalFormatting sqref="T8:T11">
    <cfRule type="cellIs" dxfId="15" priority="5" operator="equal">
      <formula>0</formula>
    </cfRule>
  </conditionalFormatting>
  <conditionalFormatting sqref="T42:T45 T48:T51 T53">
    <cfRule type="cellIs" dxfId="14" priority="1" operator="equal">
      <formula>0</formula>
    </cfRule>
  </conditionalFormatting>
  <conditionalFormatting sqref="T36">
    <cfRule type="cellIs" dxfId="13" priority="2" operator="equal">
      <formula>0</formula>
    </cfRule>
  </conditionalFormatting>
  <dataValidations count="1">
    <dataValidation type="custom" allowBlank="1" showErrorMessage="1" errorTitle="Input Error" error="Please enter a numeric value." sqref="E53:I53 E48:I51 E42:I45 E36:L36 E31:L34 E25:L28 E8:G11 E14:G17 E19:G19">
      <formula1>ISNUMBER(E8)</formula1>
    </dataValidation>
  </dataValidations>
  <pageMargins left="0.7" right="0.7" top="0.75" bottom="0.75" header="0.3" footer="0.3"/>
  <pageSetup paperSize="8" scale="91" fitToHeight="0" orientation="portrait" r:id="rId1"/>
  <headerFooter>
    <oddHeader>&amp;L&amp;F&amp;CSheet: &amp;A&amp;ROFFICIAL</oddHeader>
    <oddFooter>&amp;LPrinted on: &amp;D at &amp;T&amp;CPage &amp;P of &amp;N&amp;ROfwat</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B1:AM65"/>
  <sheetViews>
    <sheetView showGridLines="0" zoomScale="55" zoomScaleNormal="55" zoomScaleSheetLayoutView="100" workbookViewId="0"/>
  </sheetViews>
  <sheetFormatPr defaultColWidth="9" defaultRowHeight="15.75"/>
  <cols>
    <col min="1" max="1" width="1.625" style="104" customWidth="1"/>
    <col min="2" max="2" width="36.125" style="104" customWidth="1"/>
    <col min="3" max="4" width="12.5" style="1127" customWidth="1"/>
    <col min="5" max="12" width="12.5" style="104" customWidth="1"/>
    <col min="13" max="13" width="1.625" style="187" customWidth="1"/>
    <col min="14" max="14" width="12.5" style="187" customWidth="1"/>
    <col min="15" max="15" width="1.625" style="29" customWidth="1"/>
    <col min="16" max="16" width="33.625" style="29" customWidth="1"/>
    <col min="17" max="17" width="1.625" style="29" customWidth="1"/>
    <col min="18" max="18" width="1.625" style="308" customWidth="1"/>
    <col min="19" max="19" width="21.375" style="104" customWidth="1"/>
    <col min="20" max="20" width="1.625" style="308" customWidth="1"/>
    <col min="21" max="28" width="0" style="104" hidden="1" customWidth="1"/>
    <col min="29" max="29" width="1.625" style="308" hidden="1" customWidth="1"/>
    <col min="30" max="30" width="1.625" style="308" customWidth="1"/>
    <col min="31" max="31" width="36.125" style="308" customWidth="1"/>
    <col min="32" max="38" width="16.875" style="308" customWidth="1"/>
    <col min="39" max="39" width="16.875" style="104" customWidth="1"/>
    <col min="40" max="40" width="1.625" style="104" customWidth="1"/>
    <col min="41" max="16384" width="9" style="104"/>
  </cols>
  <sheetData>
    <row r="1" spans="2:39" s="1350" customFormat="1" ht="30" customHeight="1">
      <c r="B1" s="1029" t="s">
        <v>781</v>
      </c>
      <c r="C1" s="1029"/>
      <c r="D1" s="1029"/>
      <c r="E1" s="1029"/>
      <c r="F1" s="1029"/>
      <c r="G1" s="1029"/>
      <c r="H1" s="1029"/>
      <c r="I1" s="1029"/>
      <c r="J1" s="1029"/>
      <c r="K1" s="1029"/>
      <c r="L1" s="1357"/>
      <c r="M1" s="1357"/>
      <c r="N1" s="1357"/>
      <c r="O1" s="1358"/>
      <c r="P1" s="1358"/>
      <c r="Q1" s="1358"/>
      <c r="R1" s="1934"/>
      <c r="T1" s="1934"/>
      <c r="AC1" s="1934"/>
      <c r="AD1" s="1359"/>
      <c r="AE1" s="1029" t="s">
        <v>781</v>
      </c>
      <c r="AF1" s="1029"/>
      <c r="AG1" s="1029"/>
      <c r="AH1" s="1029"/>
      <c r="AI1" s="1029"/>
      <c r="AJ1" s="1029"/>
      <c r="AK1" s="1029"/>
      <c r="AL1" s="1029"/>
      <c r="AM1" s="1029"/>
    </row>
    <row r="2" spans="2:39" s="1350" customFormat="1" ht="30" customHeight="1">
      <c r="B2" s="1029" t="str">
        <f>Validation!B4</f>
        <v>South Staffordshire / Cambridge Water</v>
      </c>
      <c r="C2" s="1030"/>
      <c r="D2" s="1030"/>
      <c r="E2" s="1030"/>
      <c r="F2" s="1030"/>
      <c r="G2" s="1030"/>
      <c r="H2" s="1030"/>
      <c r="I2" s="1030"/>
      <c r="J2" s="1030"/>
      <c r="K2" s="1030"/>
      <c r="L2" s="1360"/>
      <c r="M2" s="1361"/>
      <c r="N2" s="1361"/>
      <c r="O2" s="1358"/>
      <c r="P2" s="1358"/>
      <c r="Q2" s="1358"/>
      <c r="R2" s="1934"/>
      <c r="T2" s="1934"/>
      <c r="AC2" s="1934"/>
      <c r="AD2" s="342"/>
      <c r="AE2" s="1029" t="str">
        <f>Validation!B4</f>
        <v>South Staffordshire / Cambridge Water</v>
      </c>
      <c r="AF2" s="1030"/>
      <c r="AG2" s="1030"/>
      <c r="AH2" s="1030"/>
      <c r="AI2" s="1030"/>
      <c r="AJ2" s="1030"/>
      <c r="AK2" s="1030"/>
      <c r="AL2" s="1030"/>
      <c r="AM2" s="1030"/>
    </row>
    <row r="3" spans="2:39" ht="45" customHeight="1">
      <c r="B3" s="2197" t="s">
        <v>782</v>
      </c>
      <c r="C3" s="2197"/>
      <c r="D3" s="2197"/>
      <c r="E3" s="2197"/>
      <c r="F3" s="2197"/>
      <c r="G3" s="2197"/>
      <c r="H3" s="2197"/>
      <c r="I3" s="2197"/>
      <c r="J3" s="2197"/>
      <c r="K3" s="2197"/>
      <c r="L3" s="2197"/>
      <c r="M3" s="2197"/>
      <c r="N3" s="2197"/>
      <c r="O3" s="2197"/>
      <c r="P3" s="2197"/>
      <c r="Q3" s="27"/>
      <c r="R3" s="1934"/>
      <c r="S3" s="1031" t="s">
        <v>798</v>
      </c>
      <c r="T3" s="1934"/>
      <c r="AC3" s="1934"/>
      <c r="AD3" s="348"/>
      <c r="AE3" s="2197" t="s">
        <v>782</v>
      </c>
      <c r="AF3" s="2197"/>
      <c r="AG3" s="2197"/>
      <c r="AH3" s="2197"/>
      <c r="AI3" s="2197"/>
      <c r="AJ3" s="2197"/>
      <c r="AK3" s="2197"/>
      <c r="AL3" s="2197"/>
      <c r="AM3" s="2197"/>
    </row>
    <row r="4" spans="2:39" ht="15" customHeight="1" thickBot="1">
      <c r="B4" s="196"/>
      <c r="C4" s="196"/>
      <c r="D4" s="196"/>
      <c r="E4" s="196"/>
      <c r="F4" s="196"/>
      <c r="G4" s="196"/>
      <c r="H4" s="196"/>
      <c r="I4" s="196"/>
      <c r="J4" s="196"/>
      <c r="K4" s="196"/>
      <c r="L4" s="1362"/>
      <c r="M4" s="26"/>
      <c r="N4" s="26"/>
      <c r="O4" s="27"/>
      <c r="P4" s="27"/>
      <c r="Q4" s="27"/>
      <c r="R4" s="1934"/>
      <c r="T4" s="1934"/>
      <c r="U4" s="2309" t="s">
        <v>799</v>
      </c>
      <c r="V4" s="2309"/>
      <c r="W4" s="2309"/>
      <c r="X4" s="2309"/>
      <c r="Y4" s="2309"/>
      <c r="Z4" s="2309"/>
      <c r="AA4" s="2309"/>
      <c r="AB4" s="2309"/>
      <c r="AC4" s="1934"/>
      <c r="AD4" s="1847"/>
      <c r="AE4" s="196"/>
      <c r="AF4" s="196"/>
      <c r="AG4" s="196"/>
      <c r="AH4" s="196"/>
      <c r="AI4" s="196"/>
      <c r="AJ4" s="196"/>
      <c r="AK4" s="196"/>
      <c r="AL4" s="196"/>
      <c r="AM4" s="196"/>
    </row>
    <row r="5" spans="2:39" ht="30" customHeight="1">
      <c r="B5" s="2101" t="s">
        <v>800</v>
      </c>
      <c r="C5" s="2102" t="s">
        <v>801</v>
      </c>
      <c r="D5" s="2102" t="s">
        <v>802</v>
      </c>
      <c r="E5" s="1801" t="s">
        <v>25449</v>
      </c>
      <c r="F5" s="1801" t="s">
        <v>25450</v>
      </c>
      <c r="G5" s="1801" t="s">
        <v>25451</v>
      </c>
      <c r="H5" s="1801" t="s">
        <v>1016</v>
      </c>
      <c r="I5" s="1801" t="s">
        <v>25449</v>
      </c>
      <c r="J5" s="1801" t="s">
        <v>25450</v>
      </c>
      <c r="K5" s="1801" t="s">
        <v>25451</v>
      </c>
      <c r="L5" s="1795" t="s">
        <v>1016</v>
      </c>
      <c r="M5" s="102"/>
      <c r="N5" s="2174" t="s">
        <v>806</v>
      </c>
      <c r="O5" s="27"/>
      <c r="P5" s="2209" t="s">
        <v>25127</v>
      </c>
      <c r="Q5" s="27"/>
      <c r="R5" s="1934"/>
      <c r="T5" s="1934"/>
      <c r="U5" s="327" t="s">
        <v>808</v>
      </c>
      <c r="AC5" s="1934"/>
      <c r="AD5" s="1847"/>
      <c r="AE5" s="2101" t="s">
        <v>800</v>
      </c>
      <c r="AF5" s="1801" t="s">
        <v>25449</v>
      </c>
      <c r="AG5" s="1801" t="s">
        <v>25450</v>
      </c>
      <c r="AH5" s="1801" t="s">
        <v>25451</v>
      </c>
      <c r="AI5" s="1801" t="s">
        <v>1016</v>
      </c>
      <c r="AJ5" s="1801" t="s">
        <v>25449</v>
      </c>
      <c r="AK5" s="1801" t="s">
        <v>25450</v>
      </c>
      <c r="AL5" s="1801" t="s">
        <v>25451</v>
      </c>
      <c r="AM5" s="1795" t="s">
        <v>1016</v>
      </c>
    </row>
    <row r="6" spans="2:39" ht="30" customHeight="1" thickBot="1">
      <c r="B6" s="2103"/>
      <c r="C6" s="2104"/>
      <c r="D6" s="2104"/>
      <c r="E6" s="1803" t="s">
        <v>25452</v>
      </c>
      <c r="F6" s="1803" t="s">
        <v>25452</v>
      </c>
      <c r="G6" s="1803" t="s">
        <v>25452</v>
      </c>
      <c r="H6" s="1803" t="s">
        <v>25452</v>
      </c>
      <c r="I6" s="1803" t="s">
        <v>25453</v>
      </c>
      <c r="J6" s="1803" t="s">
        <v>25453</v>
      </c>
      <c r="K6" s="1803" t="s">
        <v>25453</v>
      </c>
      <c r="L6" s="1796" t="s">
        <v>25453</v>
      </c>
      <c r="M6" s="102"/>
      <c r="N6" s="2176"/>
      <c r="O6" s="27"/>
      <c r="P6" s="2210"/>
      <c r="Q6" s="27"/>
      <c r="R6" s="1934"/>
      <c r="T6" s="1934"/>
      <c r="AC6" s="1934"/>
      <c r="AD6" s="1847"/>
      <c r="AE6" s="2103"/>
      <c r="AF6" s="1803" t="s">
        <v>25452</v>
      </c>
      <c r="AG6" s="1803" t="s">
        <v>25452</v>
      </c>
      <c r="AH6" s="1803" t="s">
        <v>25452</v>
      </c>
      <c r="AI6" s="1803" t="s">
        <v>25452</v>
      </c>
      <c r="AJ6" s="1803" t="s">
        <v>25453</v>
      </c>
      <c r="AK6" s="1803" t="s">
        <v>25453</v>
      </c>
      <c r="AL6" s="1803" t="s">
        <v>25453</v>
      </c>
      <c r="AM6" s="1796" t="s">
        <v>25453</v>
      </c>
    </row>
    <row r="7" spans="2:39" ht="15" customHeight="1" thickBot="1">
      <c r="B7" s="1030"/>
      <c r="C7" s="1847"/>
      <c r="D7" s="1847"/>
      <c r="E7" s="1030"/>
      <c r="F7" s="1030"/>
      <c r="G7" s="1030"/>
      <c r="H7" s="1030"/>
      <c r="I7" s="1030"/>
      <c r="J7" s="1030"/>
      <c r="K7" s="1030"/>
      <c r="L7" s="1030"/>
      <c r="M7" s="102"/>
      <c r="N7" s="1363"/>
      <c r="O7" s="27"/>
      <c r="P7" s="27"/>
      <c r="Q7" s="27"/>
      <c r="R7" s="1934"/>
      <c r="T7" s="1934"/>
      <c r="AC7" s="1934"/>
      <c r="AD7" s="1847"/>
      <c r="AE7" s="1030"/>
      <c r="AF7" s="1030"/>
      <c r="AG7" s="1030"/>
      <c r="AH7" s="1030"/>
      <c r="AI7" s="1030"/>
      <c r="AJ7" s="1030"/>
      <c r="AK7" s="1030"/>
      <c r="AL7" s="1030"/>
      <c r="AM7" s="1030"/>
    </row>
    <row r="8" spans="2:39" ht="21" customHeight="1" thickBot="1">
      <c r="B8" s="390" t="s">
        <v>25454</v>
      </c>
      <c r="C8" s="1847"/>
      <c r="D8" s="1847"/>
      <c r="E8" s="558"/>
      <c r="F8" s="558"/>
      <c r="G8" s="558"/>
      <c r="H8" s="558"/>
      <c r="I8" s="558"/>
      <c r="J8" s="1364"/>
      <c r="K8" s="1364"/>
      <c r="L8" s="1364"/>
      <c r="M8" s="1365"/>
      <c r="N8" s="1366"/>
      <c r="O8" s="27"/>
      <c r="P8" s="27"/>
      <c r="Q8" s="27"/>
      <c r="R8" s="1934"/>
      <c r="T8" s="1934"/>
      <c r="AC8" s="1934"/>
      <c r="AD8" s="1847"/>
      <c r="AE8" s="390" t="s">
        <v>25454</v>
      </c>
      <c r="AF8" s="558"/>
      <c r="AG8" s="558"/>
      <c r="AH8" s="558"/>
      <c r="AI8" s="558"/>
      <c r="AJ8" s="558"/>
      <c r="AK8" s="1364"/>
      <c r="AL8" s="1364"/>
      <c r="AM8" s="1364"/>
    </row>
    <row r="9" spans="2:39" ht="33" customHeight="1">
      <c r="B9" s="394" t="s">
        <v>25455</v>
      </c>
      <c r="C9" s="379" t="s">
        <v>25456</v>
      </c>
      <c r="D9" s="379" t="s">
        <v>25456</v>
      </c>
      <c r="E9" s="1177"/>
      <c r="F9" s="1177"/>
      <c r="G9" s="1177"/>
      <c r="H9" s="1177"/>
      <c r="I9" s="1177"/>
      <c r="J9" s="1177"/>
      <c r="K9" s="1177"/>
      <c r="L9" s="925"/>
      <c r="M9" s="1365"/>
      <c r="N9" s="385" t="s">
        <v>25457</v>
      </c>
      <c r="O9" s="27"/>
      <c r="P9" s="1778"/>
      <c r="Q9" s="27"/>
      <c r="R9" s="1934"/>
      <c r="S9" s="1041" t="str">
        <f>IF( SUM( AB9 ) = 0, 0, $U$5 )</f>
        <v>Please complete all cells in row</v>
      </c>
      <c r="T9" s="1934"/>
      <c r="AB9" s="530">
        <f xml:space="preserve"> IF( ISNUMBER(L9 ), 0, 1 )</f>
        <v>1</v>
      </c>
      <c r="AC9" s="1934"/>
      <c r="AD9" s="1847"/>
      <c r="AE9" s="394" t="s">
        <v>25455</v>
      </c>
      <c r="AF9" s="915"/>
      <c r="AG9" s="915"/>
      <c r="AH9" s="915"/>
      <c r="AI9" s="915"/>
      <c r="AJ9" s="915"/>
      <c r="AK9" s="915"/>
      <c r="AL9" s="915"/>
      <c r="AM9" s="396" t="s">
        <v>25458</v>
      </c>
    </row>
    <row r="10" spans="2:39" ht="33" customHeight="1">
      <c r="B10" s="1805" t="s">
        <v>25459</v>
      </c>
      <c r="C10" s="375" t="s">
        <v>25456</v>
      </c>
      <c r="D10" s="375" t="s">
        <v>25456</v>
      </c>
      <c r="E10" s="926"/>
      <c r="F10" s="926"/>
      <c r="G10" s="926"/>
      <c r="H10" s="377">
        <f>IFERROR(SUM(E10:G10), 0)</f>
        <v>0</v>
      </c>
      <c r="I10" s="926"/>
      <c r="J10" s="926"/>
      <c r="K10" s="926"/>
      <c r="L10" s="504">
        <f>IFERROR(SUM(I10:K10), 0)</f>
        <v>0</v>
      </c>
      <c r="M10" s="1365"/>
      <c r="N10" s="386" t="s">
        <v>25460</v>
      </c>
      <c r="O10" s="27"/>
      <c r="P10" s="1759"/>
      <c r="Q10" s="27"/>
      <c r="R10" s="1934"/>
      <c r="S10" s="1041" t="str">
        <f>IF( SUM( U10:AA10 ) = 0, 0, $U$5 )</f>
        <v>Please complete all cells in row</v>
      </c>
      <c r="T10" s="1934"/>
      <c r="U10" s="530">
        <f t="shared" ref="U10:W14" si="0" xml:space="preserve"> IF( ISNUMBER(E10 ), 0, 1 )</f>
        <v>1</v>
      </c>
      <c r="V10" s="530">
        <f t="shared" si="0"/>
        <v>1</v>
      </c>
      <c r="W10" s="530">
        <f t="shared" si="0"/>
        <v>1</v>
      </c>
      <c r="X10" s="1847"/>
      <c r="Y10" s="530">
        <f t="shared" ref="Y10:AA12" si="1" xml:space="preserve"> IF( ISNUMBER(I10 ), 0, 1 )</f>
        <v>1</v>
      </c>
      <c r="Z10" s="530">
        <f t="shared" si="1"/>
        <v>1</v>
      </c>
      <c r="AA10" s="530">
        <f t="shared" si="1"/>
        <v>1</v>
      </c>
      <c r="AB10" s="1847"/>
      <c r="AC10" s="1934"/>
      <c r="AD10" s="1847"/>
      <c r="AE10" s="1805" t="s">
        <v>25459</v>
      </c>
      <c r="AF10" s="393" t="s">
        <v>25461</v>
      </c>
      <c r="AG10" s="393" t="s">
        <v>25462</v>
      </c>
      <c r="AH10" s="393" t="s">
        <v>25463</v>
      </c>
      <c r="AI10" s="393" t="s">
        <v>25464</v>
      </c>
      <c r="AJ10" s="393" t="s">
        <v>25465</v>
      </c>
      <c r="AK10" s="393" t="s">
        <v>25466</v>
      </c>
      <c r="AL10" s="393" t="s">
        <v>25467</v>
      </c>
      <c r="AM10" s="397" t="s">
        <v>25468</v>
      </c>
    </row>
    <row r="11" spans="2:39" ht="33" customHeight="1">
      <c r="B11" s="1805" t="s">
        <v>25469</v>
      </c>
      <c r="C11" s="375" t="s">
        <v>25456</v>
      </c>
      <c r="D11" s="375" t="s">
        <v>25456</v>
      </c>
      <c r="E11" s="926"/>
      <c r="F11" s="926"/>
      <c r="G11" s="926"/>
      <c r="H11" s="377">
        <f>IFERROR(SUM(E11:G11), 0)</f>
        <v>0</v>
      </c>
      <c r="I11" s="926"/>
      <c r="J11" s="926"/>
      <c r="K11" s="926"/>
      <c r="L11" s="504">
        <f>IFERROR(SUM(I11:K11), 0)</f>
        <v>0</v>
      </c>
      <c r="M11" s="1365"/>
      <c r="N11" s="386" t="s">
        <v>25470</v>
      </c>
      <c r="O11" s="27"/>
      <c r="P11" s="1759"/>
      <c r="Q11" s="27"/>
      <c r="R11" s="1934"/>
      <c r="S11" s="1041" t="str">
        <f>IF( SUM( U11:AA11 ) = 0, 0, $U$5 )</f>
        <v>Please complete all cells in row</v>
      </c>
      <c r="T11" s="1934"/>
      <c r="U11" s="530">
        <f t="shared" si="0"/>
        <v>1</v>
      </c>
      <c r="V11" s="530">
        <f t="shared" si="0"/>
        <v>1</v>
      </c>
      <c r="W11" s="530">
        <f t="shared" si="0"/>
        <v>1</v>
      </c>
      <c r="X11" s="1847"/>
      <c r="Y11" s="530">
        <f t="shared" si="1"/>
        <v>1</v>
      </c>
      <c r="Z11" s="530">
        <f t="shared" si="1"/>
        <v>1</v>
      </c>
      <c r="AA11" s="530">
        <f t="shared" si="1"/>
        <v>1</v>
      </c>
      <c r="AC11" s="1934"/>
      <c r="AD11" s="1847"/>
      <c r="AE11" s="1805" t="s">
        <v>25469</v>
      </c>
      <c r="AF11" s="393" t="s">
        <v>25471</v>
      </c>
      <c r="AG11" s="393" t="s">
        <v>25472</v>
      </c>
      <c r="AH11" s="393" t="s">
        <v>25473</v>
      </c>
      <c r="AI11" s="393" t="s">
        <v>25474</v>
      </c>
      <c r="AJ11" s="393" t="s">
        <v>25475</v>
      </c>
      <c r="AK11" s="393" t="s">
        <v>25476</v>
      </c>
      <c r="AL11" s="393" t="s">
        <v>25477</v>
      </c>
      <c r="AM11" s="397" t="s">
        <v>25478</v>
      </c>
    </row>
    <row r="12" spans="2:39" ht="33" customHeight="1">
      <c r="B12" s="1805" t="s">
        <v>25479</v>
      </c>
      <c r="C12" s="375" t="s">
        <v>25456</v>
      </c>
      <c r="D12" s="375" t="s">
        <v>25456</v>
      </c>
      <c r="E12" s="926"/>
      <c r="F12" s="926"/>
      <c r="G12" s="926"/>
      <c r="H12" s="377">
        <f>IFERROR(SUM(E12:G12), 0)</f>
        <v>0</v>
      </c>
      <c r="I12" s="926"/>
      <c r="J12" s="926"/>
      <c r="K12" s="926"/>
      <c r="L12" s="504">
        <f>IFERROR(SUM(I12:K12), 0)</f>
        <v>0</v>
      </c>
      <c r="M12" s="1365"/>
      <c r="N12" s="386" t="s">
        <v>25480</v>
      </c>
      <c r="O12" s="27"/>
      <c r="P12" s="1759"/>
      <c r="Q12" s="27"/>
      <c r="R12" s="1934"/>
      <c r="S12" s="1041" t="str">
        <f>IF( SUM( U12:AA12 ) = 0, 0, $U$5 )</f>
        <v>Please complete all cells in row</v>
      </c>
      <c r="T12" s="1934"/>
      <c r="U12" s="530">
        <f t="shared" si="0"/>
        <v>1</v>
      </c>
      <c r="V12" s="530">
        <f t="shared" si="0"/>
        <v>1</v>
      </c>
      <c r="W12" s="530">
        <f t="shared" si="0"/>
        <v>1</v>
      </c>
      <c r="X12" s="1847"/>
      <c r="Y12" s="530">
        <f t="shared" si="1"/>
        <v>1</v>
      </c>
      <c r="Z12" s="530">
        <f t="shared" si="1"/>
        <v>1</v>
      </c>
      <c r="AA12" s="530">
        <f t="shared" si="1"/>
        <v>1</v>
      </c>
      <c r="AC12" s="1934"/>
      <c r="AD12" s="1847"/>
      <c r="AE12" s="1805" t="s">
        <v>25479</v>
      </c>
      <c r="AF12" s="393" t="s">
        <v>25481</v>
      </c>
      <c r="AG12" s="393" t="s">
        <v>25482</v>
      </c>
      <c r="AH12" s="393" t="s">
        <v>25483</v>
      </c>
      <c r="AI12" s="393" t="s">
        <v>25484</v>
      </c>
      <c r="AJ12" s="393" t="s">
        <v>25485</v>
      </c>
      <c r="AK12" s="393" t="s">
        <v>25486</v>
      </c>
      <c r="AL12" s="393" t="s">
        <v>25487</v>
      </c>
      <c r="AM12" s="397" t="s">
        <v>25488</v>
      </c>
    </row>
    <row r="13" spans="2:39" ht="33" customHeight="1">
      <c r="B13" s="1805" t="s">
        <v>25489</v>
      </c>
      <c r="C13" s="375" t="s">
        <v>25456</v>
      </c>
      <c r="D13" s="375" t="s">
        <v>25456</v>
      </c>
      <c r="E13" s="926"/>
      <c r="F13" s="926"/>
      <c r="G13" s="926"/>
      <c r="H13" s="377">
        <f>IFERROR(SUM(E13:G13), 0)</f>
        <v>0</v>
      </c>
      <c r="I13" s="1971"/>
      <c r="J13" s="1972"/>
      <c r="K13" s="1972"/>
      <c r="L13" s="1973"/>
      <c r="M13" s="1365"/>
      <c r="N13" s="386" t="s">
        <v>25490</v>
      </c>
      <c r="O13" s="27"/>
      <c r="P13" s="1759"/>
      <c r="Q13" s="27"/>
      <c r="R13" s="1934"/>
      <c r="S13" s="1041" t="str">
        <f>IF( SUM( U13:W13 ) = 0, 0, $U$5 )</f>
        <v>Please complete all cells in row</v>
      </c>
      <c r="T13" s="1934"/>
      <c r="U13" s="530">
        <f t="shared" si="0"/>
        <v>1</v>
      </c>
      <c r="V13" s="530">
        <f t="shared" si="0"/>
        <v>1</v>
      </c>
      <c r="W13" s="530">
        <f t="shared" si="0"/>
        <v>1</v>
      </c>
      <c r="X13" s="1847"/>
      <c r="Y13" s="1847"/>
      <c r="Z13" s="1847"/>
      <c r="AA13" s="1847"/>
      <c r="AC13" s="1934"/>
      <c r="AD13" s="1847"/>
      <c r="AE13" s="1805" t="s">
        <v>25489</v>
      </c>
      <c r="AF13" s="393" t="s">
        <v>25491</v>
      </c>
      <c r="AG13" s="393" t="s">
        <v>25492</v>
      </c>
      <c r="AH13" s="393" t="s">
        <v>25493</v>
      </c>
      <c r="AI13" s="393" t="s">
        <v>25494</v>
      </c>
      <c r="AJ13" s="1367"/>
      <c r="AK13" s="1974"/>
      <c r="AL13" s="1974"/>
      <c r="AM13" s="1975"/>
    </row>
    <row r="14" spans="2:39" ht="33" customHeight="1" thickBot="1">
      <c r="B14" s="1809" t="s">
        <v>25495</v>
      </c>
      <c r="C14" s="382" t="s">
        <v>25456</v>
      </c>
      <c r="D14" s="382" t="s">
        <v>25456</v>
      </c>
      <c r="E14" s="954"/>
      <c r="F14" s="954"/>
      <c r="G14" s="954"/>
      <c r="H14" s="383">
        <f>IFERROR(SUM(E14:G14), 0)</f>
        <v>0</v>
      </c>
      <c r="I14" s="954"/>
      <c r="J14" s="954"/>
      <c r="K14" s="954"/>
      <c r="L14" s="392">
        <f>IFERROR(SUM(I14:K14), 0)</f>
        <v>0</v>
      </c>
      <c r="M14" s="1365"/>
      <c r="N14" s="387" t="s">
        <v>25496</v>
      </c>
      <c r="O14" s="27"/>
      <c r="P14" s="1779"/>
      <c r="Q14" s="27"/>
      <c r="R14" s="1934"/>
      <c r="S14" s="1041" t="str">
        <f>IF( SUM( U14:AA14 ) = 0, 0, $U$5 )</f>
        <v>Please complete all cells in row</v>
      </c>
      <c r="T14" s="1934"/>
      <c r="U14" s="530">
        <f t="shared" si="0"/>
        <v>1</v>
      </c>
      <c r="V14" s="530">
        <f t="shared" si="0"/>
        <v>1</v>
      </c>
      <c r="W14" s="530">
        <f t="shared" si="0"/>
        <v>1</v>
      </c>
      <c r="X14" s="1847"/>
      <c r="Y14" s="530">
        <f xml:space="preserve"> IF( ISNUMBER(I14 ), 0, 1 )</f>
        <v>1</v>
      </c>
      <c r="Z14" s="530">
        <f xml:space="preserve"> IF( ISNUMBER(J14 ), 0, 1 )</f>
        <v>1</v>
      </c>
      <c r="AA14" s="530">
        <f xml:space="preserve"> IF( ISNUMBER(K14 ), 0, 1 )</f>
        <v>1</v>
      </c>
      <c r="AC14" s="1934"/>
      <c r="AD14" s="1847"/>
      <c r="AE14" s="1809" t="s">
        <v>25495</v>
      </c>
      <c r="AF14" s="505" t="s">
        <v>25497</v>
      </c>
      <c r="AG14" s="505" t="s">
        <v>25498</v>
      </c>
      <c r="AH14" s="505" t="s">
        <v>25499</v>
      </c>
      <c r="AI14" s="505" t="s">
        <v>25500</v>
      </c>
      <c r="AJ14" s="505" t="s">
        <v>25501</v>
      </c>
      <c r="AK14" s="505" t="s">
        <v>25502</v>
      </c>
      <c r="AL14" s="505" t="s">
        <v>25503</v>
      </c>
      <c r="AM14" s="506" t="s">
        <v>25504</v>
      </c>
    </row>
    <row r="15" spans="2:39" ht="15" customHeight="1" thickBot="1">
      <c r="B15" s="1077"/>
      <c r="C15" s="594"/>
      <c r="D15" s="594"/>
      <c r="E15" s="594"/>
      <c r="F15" s="594"/>
      <c r="G15" s="594"/>
      <c r="H15" s="594"/>
      <c r="I15" s="594"/>
      <c r="J15" s="594"/>
      <c r="K15" s="594"/>
      <c r="L15" s="1365"/>
      <c r="M15" s="9"/>
      <c r="N15" s="9"/>
      <c r="O15" s="27"/>
      <c r="P15" s="1780"/>
      <c r="Q15" s="27"/>
      <c r="R15" s="1934"/>
      <c r="T15" s="1934"/>
      <c r="AC15" s="1934"/>
      <c r="AD15" s="1847"/>
      <c r="AE15" s="1077"/>
      <c r="AF15" s="594"/>
      <c r="AG15" s="594"/>
      <c r="AH15" s="594"/>
      <c r="AI15" s="594"/>
      <c r="AJ15" s="594"/>
      <c r="AK15" s="594"/>
      <c r="AL15" s="594"/>
      <c r="AM15" s="594"/>
    </row>
    <row r="16" spans="2:39" ht="21" customHeight="1" thickBot="1">
      <c r="B16" s="1090" t="s">
        <v>25505</v>
      </c>
      <c r="C16" s="488" t="s">
        <v>25506</v>
      </c>
      <c r="D16" s="488" t="s">
        <v>802</v>
      </c>
      <c r="E16" s="513" t="s">
        <v>25507</v>
      </c>
      <c r="F16" s="594"/>
      <c r="G16" s="594"/>
      <c r="H16" s="594"/>
      <c r="I16" s="594"/>
      <c r="J16" s="594"/>
      <c r="K16" s="594"/>
      <c r="L16" s="1365"/>
      <c r="M16" s="9"/>
      <c r="N16" s="9"/>
      <c r="O16" s="27"/>
      <c r="P16" s="1780"/>
      <c r="Q16" s="27"/>
      <c r="R16" s="1934"/>
      <c r="T16" s="1934"/>
      <c r="AC16" s="1934"/>
      <c r="AD16" s="1847"/>
      <c r="AE16" s="1088" t="s">
        <v>25505</v>
      </c>
      <c r="AF16" s="1795" t="s">
        <v>25507</v>
      </c>
      <c r="AG16" s="594"/>
      <c r="AH16" s="594"/>
      <c r="AI16" s="594"/>
      <c r="AJ16" s="594"/>
      <c r="AK16" s="594"/>
      <c r="AL16" s="594"/>
      <c r="AM16" s="594"/>
    </row>
    <row r="17" spans="2:39" ht="43.5" customHeight="1">
      <c r="B17" s="1130" t="s">
        <v>25508</v>
      </c>
      <c r="C17" s="1132" t="s">
        <v>813</v>
      </c>
      <c r="D17" s="1132">
        <v>3</v>
      </c>
      <c r="E17" s="1131"/>
      <c r="F17" s="594"/>
      <c r="G17" s="594"/>
      <c r="H17" s="594"/>
      <c r="I17" s="594"/>
      <c r="J17" s="594"/>
      <c r="K17" s="594"/>
      <c r="L17" s="1365"/>
      <c r="M17" s="9"/>
      <c r="N17" s="385" t="s">
        <v>25509</v>
      </c>
      <c r="O17" s="27"/>
      <c r="P17" s="1778"/>
      <c r="Q17" s="27"/>
      <c r="R17" s="1934"/>
      <c r="S17" s="1041" t="str">
        <f>IF( SUM( V17 ) = 0, 0, $U$5 )</f>
        <v>Please complete all cells in row</v>
      </c>
      <c r="T17" s="1934"/>
      <c r="V17" s="530">
        <f xml:space="preserve"> IF( ISNUMBER(E17 ), 0, 1 )</f>
        <v>1</v>
      </c>
      <c r="AC17" s="1934"/>
      <c r="AD17" s="1847"/>
      <c r="AE17" s="1805" t="s">
        <v>25508</v>
      </c>
      <c r="AF17" s="397" t="s">
        <v>25510</v>
      </c>
      <c r="AG17" s="594"/>
      <c r="AH17" s="594"/>
      <c r="AI17" s="594"/>
      <c r="AJ17" s="594"/>
      <c r="AK17" s="594"/>
      <c r="AL17" s="594"/>
      <c r="AM17" s="594"/>
    </row>
    <row r="18" spans="2:39" ht="43.5" customHeight="1">
      <c r="B18" s="1805" t="s">
        <v>25511</v>
      </c>
      <c r="C18" s="375" t="s">
        <v>813</v>
      </c>
      <c r="D18" s="375">
        <v>3</v>
      </c>
      <c r="E18" s="927"/>
      <c r="F18" s="594"/>
      <c r="G18" s="594"/>
      <c r="H18" s="594"/>
      <c r="I18" s="594"/>
      <c r="J18" s="594"/>
      <c r="K18" s="594"/>
      <c r="L18" s="1365"/>
      <c r="M18" s="9"/>
      <c r="N18" s="386" t="s">
        <v>25512</v>
      </c>
      <c r="O18" s="27"/>
      <c r="P18" s="1759"/>
      <c r="Q18" s="27"/>
      <c r="R18" s="1934"/>
      <c r="S18" s="1041" t="str">
        <f t="shared" ref="S18:S24" si="2">IF( SUM( V18 ) = 0, 0, $U$5 )</f>
        <v>Please complete all cells in row</v>
      </c>
      <c r="T18" s="1934"/>
      <c r="V18" s="530">
        <f t="shared" ref="V18:V24" si="3" xml:space="preserve"> IF( ISNUMBER(E18 ), 0, 1 )</f>
        <v>1</v>
      </c>
      <c r="AC18" s="1934"/>
      <c r="AD18" s="1847"/>
      <c r="AE18" s="1805" t="s">
        <v>25511</v>
      </c>
      <c r="AF18" s="397" t="s">
        <v>25513</v>
      </c>
      <c r="AG18" s="594"/>
      <c r="AH18" s="594"/>
      <c r="AI18" s="594"/>
      <c r="AJ18" s="594"/>
      <c r="AK18" s="594"/>
      <c r="AL18" s="594"/>
      <c r="AM18" s="594"/>
    </row>
    <row r="19" spans="2:39" ht="43.5" customHeight="1">
      <c r="B19" s="1805" t="s">
        <v>25514</v>
      </c>
      <c r="C19" s="375" t="s">
        <v>813</v>
      </c>
      <c r="D19" s="375">
        <v>3</v>
      </c>
      <c r="E19" s="927"/>
      <c r="F19" s="594"/>
      <c r="G19" s="594"/>
      <c r="H19" s="594"/>
      <c r="I19" s="594"/>
      <c r="J19" s="594"/>
      <c r="K19" s="594"/>
      <c r="L19" s="1365"/>
      <c r="M19" s="9"/>
      <c r="N19" s="386" t="s">
        <v>25515</v>
      </c>
      <c r="O19" s="27"/>
      <c r="P19" s="1759"/>
      <c r="Q19" s="27"/>
      <c r="R19" s="1934"/>
      <c r="S19" s="1041" t="str">
        <f t="shared" si="2"/>
        <v>Please complete all cells in row</v>
      </c>
      <c r="T19" s="1934"/>
      <c r="V19" s="530">
        <f t="shared" si="3"/>
        <v>1</v>
      </c>
      <c r="AC19" s="1934"/>
      <c r="AD19" s="1847"/>
      <c r="AE19" s="1805" t="s">
        <v>25514</v>
      </c>
      <c r="AF19" s="397" t="s">
        <v>25516</v>
      </c>
      <c r="AG19" s="594"/>
      <c r="AH19" s="594"/>
      <c r="AI19" s="594"/>
      <c r="AJ19" s="594"/>
      <c r="AK19" s="594"/>
      <c r="AL19" s="594"/>
      <c r="AM19" s="594"/>
    </row>
    <row r="20" spans="2:39" ht="43.5" customHeight="1">
      <c r="B20" s="1805" t="s">
        <v>25517</v>
      </c>
      <c r="C20" s="375" t="s">
        <v>813</v>
      </c>
      <c r="D20" s="375">
        <v>3</v>
      </c>
      <c r="E20" s="927"/>
      <c r="F20" s="594"/>
      <c r="G20" s="594"/>
      <c r="H20" s="594"/>
      <c r="I20" s="594"/>
      <c r="J20" s="594"/>
      <c r="K20" s="594"/>
      <c r="L20" s="1365"/>
      <c r="M20" s="9"/>
      <c r="N20" s="386" t="s">
        <v>25518</v>
      </c>
      <c r="O20" s="27"/>
      <c r="P20" s="1759"/>
      <c r="Q20" s="27"/>
      <c r="R20" s="1934"/>
      <c r="S20" s="1041" t="str">
        <f t="shared" si="2"/>
        <v>Please complete all cells in row</v>
      </c>
      <c r="T20" s="1934"/>
      <c r="V20" s="530">
        <f t="shared" si="3"/>
        <v>1</v>
      </c>
      <c r="AC20" s="1934"/>
      <c r="AD20" s="1847"/>
      <c r="AE20" s="1805" t="s">
        <v>25517</v>
      </c>
      <c r="AF20" s="397" t="s">
        <v>25519</v>
      </c>
      <c r="AG20" s="594"/>
      <c r="AH20" s="594"/>
      <c r="AI20" s="594"/>
      <c r="AJ20" s="594"/>
      <c r="AK20" s="594"/>
      <c r="AL20" s="594"/>
      <c r="AM20" s="594"/>
    </row>
    <row r="21" spans="2:39" ht="43.5" customHeight="1">
      <c r="B21" s="1805" t="s">
        <v>25520</v>
      </c>
      <c r="C21" s="375" t="s">
        <v>813</v>
      </c>
      <c r="D21" s="375">
        <v>3</v>
      </c>
      <c r="E21" s="927"/>
      <c r="F21" s="594"/>
      <c r="G21" s="594"/>
      <c r="H21" s="594"/>
      <c r="I21" s="594"/>
      <c r="J21" s="594"/>
      <c r="K21" s="594"/>
      <c r="L21" s="1365"/>
      <c r="M21" s="9"/>
      <c r="N21" s="386" t="s">
        <v>25521</v>
      </c>
      <c r="O21" s="27"/>
      <c r="P21" s="1759"/>
      <c r="Q21" s="27"/>
      <c r="R21" s="1934"/>
      <c r="S21" s="1041" t="str">
        <f t="shared" si="2"/>
        <v>Please complete all cells in row</v>
      </c>
      <c r="T21" s="1934"/>
      <c r="V21" s="530">
        <f t="shared" si="3"/>
        <v>1</v>
      </c>
      <c r="AC21" s="1934"/>
      <c r="AD21" s="348"/>
      <c r="AE21" s="1805" t="s">
        <v>25520</v>
      </c>
      <c r="AF21" s="397" t="s">
        <v>25522</v>
      </c>
      <c r="AG21" s="594"/>
      <c r="AH21" s="594"/>
      <c r="AI21" s="594"/>
      <c r="AJ21" s="594"/>
      <c r="AK21" s="594"/>
      <c r="AL21" s="594"/>
      <c r="AM21" s="594"/>
    </row>
    <row r="22" spans="2:39" ht="43.5" customHeight="1">
      <c r="B22" s="1805" t="s">
        <v>25523</v>
      </c>
      <c r="C22" s="375" t="s">
        <v>813</v>
      </c>
      <c r="D22" s="375">
        <v>3</v>
      </c>
      <c r="E22" s="504">
        <f>IFERROR(SUM(E17:E21), 0)</f>
        <v>0</v>
      </c>
      <c r="F22" s="594"/>
      <c r="G22" s="594"/>
      <c r="H22" s="594"/>
      <c r="I22" s="594"/>
      <c r="J22" s="594"/>
      <c r="K22" s="594"/>
      <c r="L22" s="1365"/>
      <c r="M22" s="9"/>
      <c r="N22" s="386" t="s">
        <v>25524</v>
      </c>
      <c r="O22" s="27"/>
      <c r="P22" s="1759"/>
      <c r="Q22" s="27"/>
      <c r="R22" s="1934"/>
      <c r="S22" s="1041"/>
      <c r="T22" s="1934"/>
      <c r="V22" s="1847"/>
      <c r="AC22" s="1934"/>
      <c r="AD22" s="348"/>
      <c r="AE22" s="1805" t="s">
        <v>25523</v>
      </c>
      <c r="AF22" s="397" t="s">
        <v>25525</v>
      </c>
      <c r="AG22" s="594"/>
      <c r="AH22" s="594"/>
      <c r="AI22" s="594"/>
      <c r="AJ22" s="594"/>
      <c r="AK22" s="594"/>
      <c r="AL22" s="594"/>
      <c r="AM22" s="594"/>
    </row>
    <row r="23" spans="2:39" ht="43.5" customHeight="1">
      <c r="B23" s="1805" t="s">
        <v>25526</v>
      </c>
      <c r="C23" s="375" t="s">
        <v>1392</v>
      </c>
      <c r="D23" s="375">
        <v>0</v>
      </c>
      <c r="E23" s="927"/>
      <c r="F23" s="594"/>
      <c r="G23" s="594"/>
      <c r="H23" s="594"/>
      <c r="I23" s="594"/>
      <c r="J23" s="594"/>
      <c r="K23" s="594"/>
      <c r="L23" s="1365"/>
      <c r="M23" s="9"/>
      <c r="N23" s="386" t="s">
        <v>25527</v>
      </c>
      <c r="O23" s="27"/>
      <c r="P23" s="1759"/>
      <c r="Q23" s="27"/>
      <c r="R23" s="1934"/>
      <c r="S23" s="1041" t="str">
        <f t="shared" si="2"/>
        <v>Please complete all cells in row</v>
      </c>
      <c r="T23" s="1934"/>
      <c r="V23" s="530">
        <f t="shared" si="3"/>
        <v>1</v>
      </c>
      <c r="AC23" s="1934"/>
      <c r="AD23" s="348"/>
      <c r="AE23" s="1805" t="s">
        <v>25526</v>
      </c>
      <c r="AF23" s="397" t="s">
        <v>25528</v>
      </c>
      <c r="AG23" s="594"/>
      <c r="AH23" s="594"/>
      <c r="AI23" s="594"/>
      <c r="AJ23" s="594"/>
      <c r="AK23" s="594"/>
      <c r="AL23" s="594"/>
      <c r="AM23" s="594"/>
    </row>
    <row r="24" spans="2:39" ht="43.5" customHeight="1" thickBot="1">
      <c r="B24" s="1809" t="s">
        <v>25529</v>
      </c>
      <c r="C24" s="382" t="s">
        <v>813</v>
      </c>
      <c r="D24" s="382">
        <v>3</v>
      </c>
      <c r="E24" s="1134"/>
      <c r="F24" s="594"/>
      <c r="G24" s="594"/>
      <c r="H24" s="594"/>
      <c r="I24" s="594"/>
      <c r="J24" s="594"/>
      <c r="K24" s="594"/>
      <c r="L24" s="1365"/>
      <c r="M24" s="9"/>
      <c r="N24" s="387" t="s">
        <v>25530</v>
      </c>
      <c r="O24" s="27"/>
      <c r="P24" s="1779"/>
      <c r="Q24" s="27"/>
      <c r="R24" s="1934"/>
      <c r="S24" s="1041" t="str">
        <f t="shared" si="2"/>
        <v>Please complete all cells in row</v>
      </c>
      <c r="T24" s="1934"/>
      <c r="V24" s="530">
        <f t="shared" si="3"/>
        <v>1</v>
      </c>
      <c r="AC24" s="1934"/>
      <c r="AD24" s="348"/>
      <c r="AE24" s="1809" t="s">
        <v>25529</v>
      </c>
      <c r="AF24" s="506" t="s">
        <v>25531</v>
      </c>
      <c r="AG24" s="594"/>
      <c r="AH24" s="594"/>
      <c r="AI24" s="594"/>
      <c r="AJ24" s="594"/>
      <c r="AK24" s="594"/>
      <c r="AL24" s="594"/>
      <c r="AM24" s="594"/>
    </row>
    <row r="25" spans="2:39" ht="15" customHeight="1">
      <c r="B25" s="1368"/>
      <c r="C25" s="1369"/>
      <c r="D25" s="1369"/>
      <c r="E25" s="1370"/>
      <c r="F25" s="1370"/>
      <c r="G25" s="1370"/>
      <c r="H25" s="1370"/>
      <c r="I25" s="1370"/>
      <c r="J25" s="1370"/>
      <c r="K25" s="1370"/>
      <c r="L25" s="1365"/>
      <c r="M25" s="1847"/>
      <c r="N25" s="1847"/>
      <c r="O25" s="27"/>
      <c r="P25" s="1780"/>
      <c r="Q25" s="27"/>
      <c r="R25" s="1934"/>
      <c r="T25" s="1934"/>
      <c r="AC25" s="1934"/>
      <c r="AD25" s="348"/>
      <c r="AE25" s="1368"/>
      <c r="AF25" s="1369"/>
      <c r="AG25" s="1370"/>
      <c r="AH25" s="1370"/>
      <c r="AI25" s="1370"/>
      <c r="AJ25" s="1370"/>
      <c r="AK25" s="1370"/>
      <c r="AL25" s="1370"/>
      <c r="AM25" s="1370"/>
    </row>
    <row r="26" spans="2:39" ht="29.1" customHeight="1">
      <c r="B26" s="1368" t="s">
        <v>25532</v>
      </c>
      <c r="C26" s="1369"/>
      <c r="D26" s="1369"/>
      <c r="E26" s="1370"/>
      <c r="F26" s="1370"/>
      <c r="G26" s="1370"/>
      <c r="H26" s="1370"/>
      <c r="I26" s="1370"/>
      <c r="J26" s="1370"/>
      <c r="K26" s="1370"/>
      <c r="L26" s="1365"/>
      <c r="M26" s="1847"/>
      <c r="N26" s="1847"/>
      <c r="O26" s="27"/>
      <c r="P26" s="1780"/>
      <c r="Q26" s="27"/>
      <c r="R26" s="1934"/>
      <c r="T26" s="1934"/>
      <c r="AC26" s="1934"/>
      <c r="AD26" s="348"/>
      <c r="AE26" s="1368" t="s">
        <v>25532</v>
      </c>
      <c r="AF26" s="1369"/>
      <c r="AG26" s="1370"/>
      <c r="AH26" s="1370"/>
      <c r="AI26" s="1370"/>
      <c r="AJ26" s="1370"/>
      <c r="AK26" s="1370"/>
      <c r="AL26" s="1370"/>
      <c r="AM26" s="1370"/>
    </row>
    <row r="27" spans="2:39" ht="15" customHeight="1" thickBot="1">
      <c r="B27" s="1368"/>
      <c r="C27" s="1847"/>
      <c r="D27" s="1847"/>
      <c r="E27" s="1847"/>
      <c r="F27" s="1847"/>
      <c r="G27" s="1847"/>
      <c r="H27" s="1847"/>
      <c r="I27" s="1370"/>
      <c r="J27" s="1370"/>
      <c r="K27" s="1370"/>
      <c r="L27" s="1365"/>
      <c r="M27" s="28"/>
      <c r="N27" s="28"/>
      <c r="O27" s="27"/>
      <c r="P27" s="1780"/>
      <c r="Q27" s="27"/>
      <c r="R27" s="1934"/>
      <c r="T27" s="1934"/>
      <c r="AC27" s="1934"/>
      <c r="AD27" s="348"/>
      <c r="AE27" s="1368"/>
      <c r="AF27" s="1847"/>
      <c r="AG27" s="1847"/>
      <c r="AH27" s="1847"/>
      <c r="AI27" s="1847"/>
      <c r="AJ27" s="1847"/>
      <c r="AK27" s="1370"/>
      <c r="AL27" s="1370"/>
      <c r="AM27" s="1370"/>
    </row>
    <row r="28" spans="2:39" ht="21" customHeight="1" thickBot="1">
      <c r="B28" s="378" t="s">
        <v>25533</v>
      </c>
      <c r="C28" s="514" t="s">
        <v>25506</v>
      </c>
      <c r="D28" s="514" t="s">
        <v>802</v>
      </c>
      <c r="E28" s="514" t="s">
        <v>25507</v>
      </c>
      <c r="F28" s="558"/>
      <c r="G28" s="1370"/>
      <c r="H28" s="88"/>
      <c r="I28" s="88"/>
      <c r="J28" s="88"/>
      <c r="K28" s="88"/>
      <c r="L28" s="1365"/>
      <c r="M28" s="28"/>
      <c r="N28" s="28"/>
      <c r="O28" s="27"/>
      <c r="P28" s="1780"/>
      <c r="Q28" s="27"/>
      <c r="R28" s="1934"/>
      <c r="T28" s="1934"/>
      <c r="AC28" s="1934"/>
      <c r="AD28" s="1847"/>
      <c r="AE28" s="1088" t="s">
        <v>25533</v>
      </c>
      <c r="AF28" s="1795" t="s">
        <v>25507</v>
      </c>
      <c r="AG28" s="558"/>
      <c r="AH28" s="558"/>
      <c r="AI28" s="1370"/>
      <c r="AJ28" s="88"/>
      <c r="AK28" s="88"/>
      <c r="AL28" s="88"/>
      <c r="AM28" s="88"/>
    </row>
    <row r="29" spans="2:39" ht="43.5" customHeight="1">
      <c r="B29" s="394" t="s">
        <v>25534</v>
      </c>
      <c r="C29" s="379" t="s">
        <v>25535</v>
      </c>
      <c r="D29" s="379">
        <v>0</v>
      </c>
      <c r="E29" s="925"/>
      <c r="F29" s="594"/>
      <c r="G29" s="1370"/>
      <c r="H29" s="1370"/>
      <c r="I29" s="1370"/>
      <c r="J29" s="1370"/>
      <c r="K29" s="1370"/>
      <c r="L29" s="1365"/>
      <c r="M29" s="270"/>
      <c r="N29" s="1103" t="s">
        <v>25536</v>
      </c>
      <c r="O29" s="27"/>
      <c r="P29" s="1778"/>
      <c r="Q29" s="27"/>
      <c r="R29" s="1934"/>
      <c r="S29" s="1041" t="str">
        <f t="shared" ref="S29:S31" si="4">IF( SUM( V29 ) = 0, 0, $U$5 )</f>
        <v>Please complete all cells in row</v>
      </c>
      <c r="T29" s="1934"/>
      <c r="V29" s="530">
        <f xml:space="preserve"> IF( ISNUMBER(E29 ), 0, 1 )</f>
        <v>1</v>
      </c>
      <c r="AC29" s="1934"/>
      <c r="AD29" s="348"/>
      <c r="AE29" s="1805" t="s">
        <v>25534</v>
      </c>
      <c r="AF29" s="397" t="s">
        <v>25537</v>
      </c>
      <c r="AG29" s="594"/>
      <c r="AH29" s="594"/>
      <c r="AI29" s="1370"/>
      <c r="AJ29" s="1370"/>
      <c r="AK29" s="1370"/>
      <c r="AL29" s="1370"/>
      <c r="AM29" s="1370"/>
    </row>
    <row r="30" spans="2:39" ht="43.5" customHeight="1">
      <c r="B30" s="1805" t="s">
        <v>25538</v>
      </c>
      <c r="C30" s="375" t="s">
        <v>25539</v>
      </c>
      <c r="D30" s="375">
        <v>0</v>
      </c>
      <c r="E30" s="927"/>
      <c r="F30" s="594"/>
      <c r="G30" s="1370"/>
      <c r="H30" s="1370"/>
      <c r="I30" s="1370"/>
      <c r="J30" s="1370"/>
      <c r="K30" s="1370"/>
      <c r="L30" s="1365"/>
      <c r="M30" s="270"/>
      <c r="N30" s="1104" t="s">
        <v>25540</v>
      </c>
      <c r="O30" s="27"/>
      <c r="P30" s="1759"/>
      <c r="Q30" s="27"/>
      <c r="R30" s="1934"/>
      <c r="S30" s="1041" t="str">
        <f t="shared" si="4"/>
        <v>Please complete all cells in row</v>
      </c>
      <c r="T30" s="1934"/>
      <c r="V30" s="530">
        <f t="shared" ref="V30" si="5" xml:space="preserve"> IF( ISNUMBER(E30 ), 0, 1 )</f>
        <v>1</v>
      </c>
      <c r="AC30" s="1934"/>
      <c r="AD30" s="348"/>
      <c r="AE30" s="1805" t="s">
        <v>25538</v>
      </c>
      <c r="AF30" s="397" t="s">
        <v>25541</v>
      </c>
      <c r="AG30" s="594"/>
      <c r="AH30" s="594"/>
      <c r="AI30" s="1370"/>
      <c r="AJ30" s="1370"/>
      <c r="AK30" s="1370"/>
      <c r="AL30" s="1370"/>
      <c r="AM30" s="1370"/>
    </row>
    <row r="31" spans="2:39" ht="43.5" customHeight="1" thickBot="1">
      <c r="B31" s="1809" t="s">
        <v>25542</v>
      </c>
      <c r="C31" s="382" t="s">
        <v>813</v>
      </c>
      <c r="D31" s="382">
        <v>3</v>
      </c>
      <c r="E31" s="1134"/>
      <c r="F31" s="594"/>
      <c r="G31" s="1370"/>
      <c r="H31" s="1370"/>
      <c r="I31" s="1370"/>
      <c r="J31" s="1370"/>
      <c r="K31" s="1370"/>
      <c r="L31" s="1365"/>
      <c r="M31" s="270"/>
      <c r="N31" s="1105" t="s">
        <v>25543</v>
      </c>
      <c r="O31" s="27"/>
      <c r="P31" s="1779"/>
      <c r="Q31" s="27"/>
      <c r="R31" s="1934"/>
      <c r="S31" s="1041" t="str">
        <f t="shared" si="4"/>
        <v>Please complete all cells in row</v>
      </c>
      <c r="T31" s="1934"/>
      <c r="V31" s="530">
        <f xml:space="preserve"> IF( ISNUMBER(E31 ), 0, 1 )</f>
        <v>1</v>
      </c>
      <c r="AC31" s="1934"/>
      <c r="AD31" s="348"/>
      <c r="AE31" s="1809" t="s">
        <v>25542</v>
      </c>
      <c r="AF31" s="506" t="s">
        <v>25544</v>
      </c>
      <c r="AG31" s="594"/>
      <c r="AH31" s="594"/>
      <c r="AI31" s="1370"/>
      <c r="AJ31" s="1370"/>
      <c r="AK31" s="1370"/>
      <c r="AL31" s="1370"/>
      <c r="AM31" s="1370"/>
    </row>
    <row r="32" spans="2:39" ht="14.25" customHeight="1">
      <c r="R32" s="1847"/>
      <c r="T32" s="1847"/>
      <c r="AC32" s="1847"/>
      <c r="AD32" s="348"/>
      <c r="AE32" s="348"/>
      <c r="AF32" s="1885"/>
      <c r="AG32" s="1847"/>
      <c r="AH32" s="1847"/>
      <c r="AI32" s="1847"/>
      <c r="AJ32" s="1371"/>
      <c r="AK32" s="1372"/>
      <c r="AL32" s="1373"/>
    </row>
    <row r="33" spans="2:38" ht="30" customHeight="1">
      <c r="B33" s="1225"/>
      <c r="C33" s="1374"/>
      <c r="D33" s="1374"/>
      <c r="E33" s="1374"/>
      <c r="F33" s="1374"/>
      <c r="G33" s="1374"/>
      <c r="H33" s="1374"/>
      <c r="I33" s="1374"/>
      <c r="J33" s="1374"/>
      <c r="K33" s="1374"/>
      <c r="L33" s="1374"/>
      <c r="M33" s="1375"/>
      <c r="N33" s="1375"/>
      <c r="R33" s="1847"/>
      <c r="T33" s="1847"/>
      <c r="AC33" s="1847"/>
      <c r="AD33" s="1847"/>
      <c r="AE33" s="1847"/>
      <c r="AF33" s="1847"/>
      <c r="AG33" s="1847"/>
      <c r="AH33" s="1847"/>
      <c r="AI33" s="1847"/>
      <c r="AJ33" s="1847"/>
      <c r="AK33" s="1847"/>
      <c r="AL33" s="1847"/>
    </row>
    <row r="35" spans="2:38">
      <c r="R35" s="1847"/>
      <c r="T35" s="1847"/>
      <c r="AC35" s="1847"/>
      <c r="AD35" s="348"/>
      <c r="AE35" s="348"/>
      <c r="AF35" s="1885"/>
      <c r="AG35" s="1847"/>
      <c r="AH35" s="1847"/>
      <c r="AI35" s="1847"/>
      <c r="AJ35" s="1847"/>
      <c r="AK35" s="1847"/>
      <c r="AL35" s="1847"/>
    </row>
    <row r="36" spans="2:38">
      <c r="R36" s="1847"/>
      <c r="T36" s="1847"/>
      <c r="AC36" s="1847"/>
      <c r="AD36" s="348"/>
      <c r="AE36" s="348"/>
      <c r="AF36" s="1885"/>
      <c r="AG36" s="1847"/>
      <c r="AH36" s="1847"/>
      <c r="AI36" s="1847"/>
      <c r="AJ36" s="1847"/>
      <c r="AK36" s="1847"/>
      <c r="AL36" s="1847"/>
    </row>
    <row r="37" spans="2:38">
      <c r="R37" s="1847"/>
      <c r="T37" s="1847"/>
      <c r="AC37" s="1847"/>
      <c r="AD37" s="348"/>
      <c r="AE37" s="348"/>
      <c r="AF37" s="1885"/>
      <c r="AG37" s="1847"/>
      <c r="AH37" s="1847"/>
      <c r="AI37" s="1847"/>
      <c r="AJ37" s="1847"/>
      <c r="AK37" s="1847"/>
      <c r="AL37" s="1847"/>
    </row>
    <row r="38" spans="2:38">
      <c r="R38" s="1847"/>
      <c r="T38" s="1847"/>
      <c r="AC38" s="1847"/>
      <c r="AD38" s="348"/>
      <c r="AE38" s="348"/>
      <c r="AF38" s="1885"/>
      <c r="AG38" s="1847"/>
      <c r="AH38" s="1847"/>
      <c r="AI38" s="1847"/>
      <c r="AJ38" s="1847"/>
      <c r="AK38" s="1847"/>
      <c r="AL38" s="1847"/>
    </row>
    <row r="39" spans="2:38">
      <c r="R39" s="1847"/>
      <c r="T39" s="1847"/>
      <c r="AC39" s="1847"/>
      <c r="AD39" s="348"/>
      <c r="AE39" s="348"/>
      <c r="AF39" s="1885"/>
      <c r="AG39" s="1847"/>
      <c r="AH39" s="1847"/>
      <c r="AI39" s="1847"/>
      <c r="AJ39" s="1847"/>
      <c r="AK39" s="1847"/>
      <c r="AL39" s="1847"/>
    </row>
    <row r="40" spans="2:38">
      <c r="R40" s="1847"/>
      <c r="T40" s="1847"/>
      <c r="AC40" s="1847"/>
      <c r="AD40" s="348"/>
      <c r="AE40" s="348"/>
      <c r="AF40" s="1885"/>
      <c r="AG40" s="1847"/>
      <c r="AH40" s="1847"/>
      <c r="AI40" s="1847"/>
      <c r="AJ40" s="1847"/>
      <c r="AK40" s="1847"/>
      <c r="AL40" s="1847"/>
    </row>
    <row r="41" spans="2:38">
      <c r="R41" s="1847"/>
      <c r="T41" s="1847"/>
      <c r="AC41" s="1847"/>
      <c r="AD41" s="348"/>
      <c r="AE41" s="348"/>
      <c r="AF41" s="1885"/>
      <c r="AG41" s="1847"/>
      <c r="AH41" s="1847"/>
      <c r="AI41" s="1847"/>
      <c r="AJ41" s="1847"/>
      <c r="AK41" s="1847"/>
      <c r="AL41" s="1847"/>
    </row>
    <row r="42" spans="2:38">
      <c r="R42" s="1847"/>
      <c r="T42" s="1847"/>
      <c r="AC42" s="1847"/>
      <c r="AD42" s="348"/>
      <c r="AE42" s="348"/>
      <c r="AF42" s="1885"/>
      <c r="AG42" s="1847"/>
      <c r="AH42" s="1847"/>
      <c r="AI42" s="1847"/>
      <c r="AJ42" s="1847"/>
      <c r="AK42" s="1847"/>
      <c r="AL42" s="1847"/>
    </row>
    <row r="43" spans="2:38">
      <c r="R43" s="1847"/>
      <c r="T43" s="1847"/>
      <c r="AC43" s="1847"/>
      <c r="AD43" s="348"/>
      <c r="AE43" s="348"/>
      <c r="AF43" s="1885"/>
      <c r="AG43" s="1847"/>
      <c r="AH43" s="1847"/>
      <c r="AI43" s="1847"/>
      <c r="AJ43" s="1847"/>
      <c r="AK43" s="1847"/>
      <c r="AL43" s="1847"/>
    </row>
    <row r="44" spans="2:38">
      <c r="R44" s="1847"/>
      <c r="T44" s="1847"/>
      <c r="AC44" s="1847"/>
      <c r="AD44" s="348"/>
      <c r="AE44" s="348"/>
      <c r="AF44" s="1885"/>
      <c r="AG44" s="1847"/>
      <c r="AH44" s="1847"/>
      <c r="AI44" s="1847"/>
      <c r="AJ44" s="1847"/>
      <c r="AK44" s="1847"/>
      <c r="AL44" s="1847"/>
    </row>
    <row r="45" spans="2:38">
      <c r="R45" s="1847"/>
      <c r="T45" s="1847"/>
      <c r="AC45" s="1847"/>
      <c r="AD45" s="348"/>
      <c r="AE45" s="348"/>
      <c r="AF45" s="1885"/>
      <c r="AG45" s="1847"/>
      <c r="AH45" s="1847"/>
      <c r="AI45" s="1847"/>
      <c r="AJ45" s="1847"/>
      <c r="AK45" s="1847"/>
      <c r="AL45" s="1847"/>
    </row>
    <row r="46" spans="2:38">
      <c r="R46" s="1847"/>
      <c r="T46" s="1847"/>
      <c r="AC46" s="1847"/>
      <c r="AD46" s="348"/>
      <c r="AE46" s="348"/>
      <c r="AF46" s="1885"/>
      <c r="AG46" s="1376"/>
      <c r="AH46" s="1373"/>
      <c r="AI46" s="1371"/>
      <c r="AJ46" s="1371"/>
      <c r="AK46" s="1377"/>
      <c r="AL46" s="1847"/>
    </row>
    <row r="47" spans="2:38">
      <c r="R47" s="1847"/>
      <c r="T47" s="1847"/>
      <c r="AC47" s="1847"/>
      <c r="AD47" s="348"/>
      <c r="AE47" s="348"/>
      <c r="AF47" s="1885"/>
      <c r="AG47" s="1847"/>
      <c r="AH47" s="1847"/>
      <c r="AI47" s="1847"/>
      <c r="AJ47" s="1847"/>
      <c r="AK47" s="1847"/>
      <c r="AL47" s="1847"/>
    </row>
    <row r="48" spans="2:38">
      <c r="R48" s="1847"/>
      <c r="T48" s="1847"/>
      <c r="AC48" s="1847"/>
      <c r="AD48" s="348"/>
      <c r="AE48" s="348"/>
      <c r="AF48" s="1885"/>
      <c r="AG48" s="1847"/>
      <c r="AH48" s="1847"/>
      <c r="AI48" s="1847"/>
      <c r="AJ48" s="1847"/>
      <c r="AK48" s="1847"/>
      <c r="AL48" s="352"/>
    </row>
    <row r="55" spans="30:38">
      <c r="AD55" s="348"/>
      <c r="AE55" s="348"/>
      <c r="AF55" s="1885"/>
      <c r="AG55" s="1847"/>
      <c r="AH55" s="1847"/>
      <c r="AI55" s="1847"/>
      <c r="AJ55" s="1847"/>
      <c r="AK55" s="1847"/>
      <c r="AL55" s="1847"/>
    </row>
    <row r="56" spans="30:38">
      <c r="AD56" s="348"/>
      <c r="AE56" s="348"/>
      <c r="AF56" s="1885"/>
      <c r="AG56" s="1847"/>
      <c r="AH56" s="1847"/>
      <c r="AI56" s="1847"/>
      <c r="AJ56" s="1847"/>
      <c r="AK56" s="1847"/>
      <c r="AL56" s="1847"/>
    </row>
    <row r="57" spans="30:38">
      <c r="AD57" s="348"/>
      <c r="AE57" s="348"/>
      <c r="AF57" s="1885"/>
      <c r="AG57" s="1847"/>
      <c r="AH57" s="1847"/>
      <c r="AI57" s="1847"/>
      <c r="AJ57" s="1847"/>
      <c r="AK57" s="1847"/>
      <c r="AL57" s="1847"/>
    </row>
    <row r="58" spans="30:38">
      <c r="AD58" s="348"/>
      <c r="AE58" s="348"/>
      <c r="AF58" s="1885"/>
      <c r="AG58" s="1847"/>
      <c r="AH58" s="1847"/>
      <c r="AI58" s="1847"/>
      <c r="AJ58" s="1847"/>
      <c r="AK58" s="1847"/>
      <c r="AL58" s="1847"/>
    </row>
    <row r="59" spans="30:38">
      <c r="AD59" s="348"/>
      <c r="AE59" s="348"/>
      <c r="AF59" s="1885"/>
      <c r="AG59" s="1847"/>
      <c r="AH59" s="1847"/>
      <c r="AI59" s="1847"/>
      <c r="AJ59" s="1847"/>
      <c r="AK59" s="1847"/>
      <c r="AL59" s="1847"/>
    </row>
    <row r="63" spans="30:38">
      <c r="AD63" s="348"/>
      <c r="AE63" s="348"/>
      <c r="AF63" s="1885"/>
      <c r="AG63" s="1847"/>
      <c r="AH63" s="1847"/>
      <c r="AI63" s="1847"/>
      <c r="AJ63" s="1847"/>
      <c r="AK63" s="1847"/>
      <c r="AL63" s="1847"/>
    </row>
    <row r="64" spans="30:38">
      <c r="AD64" s="348"/>
      <c r="AE64" s="348"/>
      <c r="AF64" s="1885"/>
      <c r="AG64" s="1847"/>
      <c r="AH64" s="1847"/>
      <c r="AI64" s="1847"/>
      <c r="AJ64" s="1847"/>
      <c r="AK64" s="1847"/>
      <c r="AL64" s="1847"/>
    </row>
    <row r="65" spans="30:38">
      <c r="AD65" s="348"/>
      <c r="AE65" s="348"/>
      <c r="AF65" s="1885"/>
      <c r="AG65" s="348"/>
      <c r="AH65" s="352"/>
      <c r="AI65" s="1976"/>
      <c r="AJ65" s="1976"/>
      <c r="AK65" s="1093"/>
      <c r="AL65" s="352"/>
    </row>
  </sheetData>
  <sheetProtection algorithmName="SHA-512" hashValue="WFUrcpdAYlrvoDj40e6RwmS89AftgZ4ACCNOKdwkVGU6rUDmFmHY3S1THs2CdKhdO/JY4EU7moeFMa1uV4+h3w==" saltValue="ub4eyYW6kcFPHiyDkcPW5w==" spinCount="100000" sheet="1" objects="1" scenarios="1"/>
  <mergeCells count="9">
    <mergeCell ref="B3:P3"/>
    <mergeCell ref="AE3:AM3"/>
    <mergeCell ref="U4:AB4"/>
    <mergeCell ref="B5:B6"/>
    <mergeCell ref="C5:C6"/>
    <mergeCell ref="D5:D6"/>
    <mergeCell ref="N5:N6"/>
    <mergeCell ref="P5:P6"/>
    <mergeCell ref="AE5:AE6"/>
  </mergeCells>
  <conditionalFormatting sqref="S29:S31">
    <cfRule type="cellIs" dxfId="12" priority="1" operator="equal">
      <formula>0</formula>
    </cfRule>
  </conditionalFormatting>
  <conditionalFormatting sqref="S10:S14">
    <cfRule type="cellIs" dxfId="11" priority="4" operator="equal">
      <formula>0</formula>
    </cfRule>
  </conditionalFormatting>
  <conditionalFormatting sqref="S9">
    <cfRule type="cellIs" dxfId="10" priority="3" operator="equal">
      <formula>0</formula>
    </cfRule>
  </conditionalFormatting>
  <conditionalFormatting sqref="S17:S24">
    <cfRule type="cellIs" dxfId="9" priority="2" operator="equal">
      <formula>0</formula>
    </cfRule>
  </conditionalFormatting>
  <dataValidations count="1">
    <dataValidation type="custom" allowBlank="1" showErrorMessage="1" errorTitle="Input Error" error="Please input a numeric value." sqref="E29:E31 E23:E24 E17:E21 E10:G14 I10:K12 L9 I14:K14">
      <formula1>ISNUMBER(E9)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B1:V25"/>
  <sheetViews>
    <sheetView showGridLines="0" zoomScale="80" zoomScaleNormal="80" zoomScaleSheetLayoutView="100" workbookViewId="0"/>
  </sheetViews>
  <sheetFormatPr defaultColWidth="9" defaultRowHeight="15"/>
  <cols>
    <col min="1" max="1" width="1.625" style="308" customWidth="1"/>
    <col min="2" max="2" width="36.375" style="490" customWidth="1"/>
    <col min="3" max="3" width="7" style="308" customWidth="1"/>
    <col min="4" max="4" width="5.375" style="308" customWidth="1"/>
    <col min="5" max="6" width="12.375" style="308" customWidth="1"/>
    <col min="7" max="7" width="1.625" style="308" customWidth="1"/>
    <col min="8" max="8" width="12.375" style="1381" customWidth="1"/>
    <col min="9" max="9" width="1.625" style="308" customWidth="1"/>
    <col min="10" max="10" width="33.625" style="308" customWidth="1"/>
    <col min="11" max="12" width="1.625" style="308" customWidth="1"/>
    <col min="13" max="13" width="25" style="308" customWidth="1"/>
    <col min="14" max="14" width="1.625" style="308" customWidth="1"/>
    <col min="15" max="16" width="12.5" style="308" hidden="1" customWidth="1"/>
    <col min="17" max="17" width="1.625" style="308" hidden="1" customWidth="1"/>
    <col min="18" max="18" width="1.625" style="308" customWidth="1"/>
    <col min="19" max="19" width="36.375" style="308" customWidth="1"/>
    <col min="20" max="21" width="12.5" style="308" customWidth="1"/>
    <col min="22" max="22" width="1.625" style="308" customWidth="1"/>
    <col min="23" max="23" width="9" style="308"/>
    <col min="24" max="24" width="9.125" style="308" bestFit="1" customWidth="1"/>
    <col min="25" max="16384" width="9" style="308"/>
  </cols>
  <sheetData>
    <row r="1" spans="2:22" ht="30" customHeight="1">
      <c r="B1" s="1029" t="s">
        <v>783</v>
      </c>
      <c r="C1" s="1029"/>
      <c r="D1" s="1029"/>
      <c r="E1" s="1029"/>
      <c r="F1" s="1029"/>
      <c r="G1" s="1029"/>
      <c r="H1" s="1029"/>
      <c r="I1" s="1029"/>
      <c r="J1" s="1029"/>
      <c r="K1" s="1029"/>
      <c r="L1" s="1934"/>
      <c r="M1" s="1847"/>
      <c r="N1" s="1934"/>
      <c r="O1" s="1847"/>
      <c r="P1" s="1847"/>
      <c r="Q1" s="1934"/>
      <c r="R1" s="1847"/>
      <c r="S1" s="1029" t="s">
        <v>783</v>
      </c>
      <c r="T1" s="1029"/>
      <c r="U1" s="1029"/>
      <c r="V1" s="1847"/>
    </row>
    <row r="2" spans="2:22" ht="30" customHeight="1">
      <c r="B2" s="1029" t="str">
        <f>Validation!B4</f>
        <v>South Staffordshire / Cambridge Water</v>
      </c>
      <c r="C2" s="1030"/>
      <c r="D2" s="1030"/>
      <c r="E2" s="1030"/>
      <c r="F2" s="1030"/>
      <c r="G2" s="1030"/>
      <c r="H2" s="1030"/>
      <c r="I2" s="1030"/>
      <c r="J2" s="1030"/>
      <c r="K2" s="1030"/>
      <c r="L2" s="1934"/>
      <c r="M2" s="1847"/>
      <c r="N2" s="1934"/>
      <c r="O2" s="1847"/>
      <c r="P2" s="1847"/>
      <c r="Q2" s="1934"/>
      <c r="R2" s="1847"/>
      <c r="S2" s="1029" t="str">
        <f>Validation!B4</f>
        <v>South Staffordshire / Cambridge Water</v>
      </c>
      <c r="T2" s="1030"/>
      <c r="U2" s="1030"/>
      <c r="V2" s="1847"/>
    </row>
    <row r="3" spans="2:22" ht="45" customHeight="1">
      <c r="B3" s="2197" t="s">
        <v>784</v>
      </c>
      <c r="C3" s="2197"/>
      <c r="D3" s="2197"/>
      <c r="E3" s="2197"/>
      <c r="F3" s="2197"/>
      <c r="G3" s="2197"/>
      <c r="H3" s="2197"/>
      <c r="I3" s="2197"/>
      <c r="J3" s="2197"/>
      <c r="K3" s="23"/>
      <c r="L3" s="1934"/>
      <c r="M3" s="1031" t="s">
        <v>798</v>
      </c>
      <c r="N3" s="1934"/>
      <c r="O3" s="1847"/>
      <c r="P3" s="1847"/>
      <c r="Q3" s="1934"/>
      <c r="R3" s="1847"/>
      <c r="S3" s="2197" t="s">
        <v>784</v>
      </c>
      <c r="T3" s="2197"/>
      <c r="U3" s="2197"/>
      <c r="V3" s="1847"/>
    </row>
    <row r="4" spans="2:22" ht="14.25" customHeight="1" thickBot="1">
      <c r="B4" s="196"/>
      <c r="C4" s="196"/>
      <c r="D4" s="196"/>
      <c r="E4" s="196"/>
      <c r="F4" s="196"/>
      <c r="G4" s="196"/>
      <c r="H4" s="23"/>
      <c r="I4" s="1847"/>
      <c r="J4" s="1847"/>
      <c r="K4" s="1847"/>
      <c r="L4" s="1934"/>
      <c r="M4" s="1847"/>
      <c r="N4" s="1934"/>
      <c r="O4" s="2286" t="s">
        <v>799</v>
      </c>
      <c r="P4" s="2286"/>
      <c r="Q4" s="1934"/>
      <c r="R4" s="1847"/>
      <c r="S4" s="196"/>
      <c r="T4" s="196"/>
      <c r="U4" s="196"/>
      <c r="V4" s="1847"/>
    </row>
    <row r="5" spans="2:22" ht="55.5" customHeight="1" thickBot="1">
      <c r="B5" s="512" t="s">
        <v>800</v>
      </c>
      <c r="C5" s="488" t="s">
        <v>801</v>
      </c>
      <c r="D5" s="488" t="s">
        <v>802</v>
      </c>
      <c r="E5" s="488" t="s">
        <v>25545</v>
      </c>
      <c r="F5" s="513" t="s">
        <v>25546</v>
      </c>
      <c r="G5" s="1144"/>
      <c r="H5" s="514" t="s">
        <v>806</v>
      </c>
      <c r="I5" s="1847"/>
      <c r="J5" s="514" t="s">
        <v>25127</v>
      </c>
      <c r="K5" s="1847"/>
      <c r="L5" s="1934"/>
      <c r="M5" s="1847"/>
      <c r="N5" s="1934"/>
      <c r="O5" s="327" t="s">
        <v>808</v>
      </c>
      <c r="P5" s="1847"/>
      <c r="Q5" s="1934"/>
      <c r="R5" s="1847"/>
      <c r="S5" s="512" t="s">
        <v>800</v>
      </c>
      <c r="T5" s="488" t="s">
        <v>25545</v>
      </c>
      <c r="U5" s="513" t="s">
        <v>25546</v>
      </c>
      <c r="V5" s="1847"/>
    </row>
    <row r="6" spans="2:22" ht="14.25" customHeight="1" thickBot="1">
      <c r="B6" s="1050"/>
      <c r="C6" s="1036"/>
      <c r="D6" s="1036"/>
      <c r="E6" s="1036"/>
      <c r="F6" s="1036"/>
      <c r="G6" s="1144"/>
      <c r="H6" s="105"/>
      <c r="I6" s="1847"/>
      <c r="J6" s="1847"/>
      <c r="K6" s="1847"/>
      <c r="L6" s="1934"/>
      <c r="M6" s="1847"/>
      <c r="N6" s="1934"/>
      <c r="O6" s="1847"/>
      <c r="P6" s="1847"/>
      <c r="Q6" s="1934"/>
      <c r="R6" s="1847"/>
      <c r="S6" s="1050"/>
      <c r="T6" s="1036"/>
      <c r="U6" s="1036"/>
      <c r="V6" s="1847"/>
    </row>
    <row r="7" spans="2:22" ht="20.25" customHeight="1" thickBot="1">
      <c r="B7" s="390" t="s">
        <v>25547</v>
      </c>
      <c r="C7" s="558"/>
      <c r="D7" s="558"/>
      <c r="E7" s="558"/>
      <c r="F7" s="1152"/>
      <c r="G7" s="1152"/>
      <c r="H7" s="105"/>
      <c r="I7" s="1847"/>
      <c r="J7" s="1847"/>
      <c r="K7" s="1847"/>
      <c r="L7" s="1934"/>
      <c r="M7" s="1847"/>
      <c r="N7" s="1934"/>
      <c r="O7" s="1847"/>
      <c r="P7" s="1847"/>
      <c r="Q7" s="1934"/>
      <c r="R7" s="1847"/>
      <c r="S7" s="378" t="s">
        <v>25547</v>
      </c>
      <c r="T7" s="558"/>
      <c r="U7" s="1152"/>
      <c r="V7" s="1847"/>
    </row>
    <row r="8" spans="2:22" ht="31.5" customHeight="1">
      <c r="B8" s="394" t="s">
        <v>25548</v>
      </c>
      <c r="C8" s="379" t="s">
        <v>1392</v>
      </c>
      <c r="D8" s="379">
        <v>1</v>
      </c>
      <c r="E8" s="924"/>
      <c r="F8" s="925"/>
      <c r="G8" s="1152"/>
      <c r="H8" s="385" t="s">
        <v>25549</v>
      </c>
      <c r="I8" s="1847"/>
      <c r="J8" s="1905"/>
      <c r="K8" s="1847"/>
      <c r="L8" s="1934"/>
      <c r="M8" s="1041" t="str">
        <f t="shared" ref="M8:M13" si="0">IF( SUM( O8:P8 ) = 0, 0, $O$5 )</f>
        <v>Please complete all cells in row</v>
      </c>
      <c r="N8" s="1934"/>
      <c r="O8" s="530">
        <f t="shared" ref="O8:P13" si="1" xml:space="preserve"> IF( ISNUMBER(E8 ), 0, 1 )</f>
        <v>1</v>
      </c>
      <c r="P8" s="530">
        <f t="shared" si="1"/>
        <v>1</v>
      </c>
      <c r="Q8" s="1934"/>
      <c r="R8" s="1847"/>
      <c r="S8" s="394" t="s">
        <v>25548</v>
      </c>
      <c r="T8" s="380" t="s">
        <v>25550</v>
      </c>
      <c r="U8" s="1121" t="s">
        <v>25551</v>
      </c>
      <c r="V8" s="1847"/>
    </row>
    <row r="9" spans="2:22" ht="31.5" customHeight="1">
      <c r="B9" s="1805" t="s">
        <v>25552</v>
      </c>
      <c r="C9" s="375" t="s">
        <v>1392</v>
      </c>
      <c r="D9" s="375">
        <v>1</v>
      </c>
      <c r="E9" s="926"/>
      <c r="F9" s="927"/>
      <c r="G9" s="1152"/>
      <c r="H9" s="386" t="s">
        <v>25553</v>
      </c>
      <c r="I9" s="1847"/>
      <c r="J9" s="1906"/>
      <c r="K9" s="1847"/>
      <c r="L9" s="1934"/>
      <c r="M9" s="1140" t="str">
        <f t="shared" si="0"/>
        <v>Please complete all cells in row</v>
      </c>
      <c r="N9" s="1934"/>
      <c r="O9" s="530">
        <f t="shared" si="1"/>
        <v>1</v>
      </c>
      <c r="P9" s="530">
        <f t="shared" si="1"/>
        <v>1</v>
      </c>
      <c r="Q9" s="1934"/>
      <c r="R9" s="1847"/>
      <c r="S9" s="1805" t="s">
        <v>25552</v>
      </c>
      <c r="T9" s="376" t="s">
        <v>25554</v>
      </c>
      <c r="U9" s="381" t="s">
        <v>25555</v>
      </c>
      <c r="V9" s="1847"/>
    </row>
    <row r="10" spans="2:22" ht="31.5" customHeight="1">
      <c r="B10" s="1805" t="s">
        <v>25556</v>
      </c>
      <c r="C10" s="375" t="s">
        <v>1392</v>
      </c>
      <c r="D10" s="375">
        <v>1</v>
      </c>
      <c r="E10" s="926"/>
      <c r="F10" s="927"/>
      <c r="G10" s="1152"/>
      <c r="H10" s="386" t="s">
        <v>25557</v>
      </c>
      <c r="I10" s="1847"/>
      <c r="J10" s="1906"/>
      <c r="K10" s="1847"/>
      <c r="L10" s="1934"/>
      <c r="M10" s="1140" t="str">
        <f t="shared" si="0"/>
        <v>Please complete all cells in row</v>
      </c>
      <c r="N10" s="1934"/>
      <c r="O10" s="530">
        <f t="shared" si="1"/>
        <v>1</v>
      </c>
      <c r="P10" s="530">
        <f t="shared" si="1"/>
        <v>1</v>
      </c>
      <c r="Q10" s="1934"/>
      <c r="R10" s="1847"/>
      <c r="S10" s="1805" t="s">
        <v>25556</v>
      </c>
      <c r="T10" s="376" t="s">
        <v>25558</v>
      </c>
      <c r="U10" s="381" t="s">
        <v>25559</v>
      </c>
      <c r="V10" s="1847"/>
    </row>
    <row r="11" spans="2:22" ht="31.5" customHeight="1">
      <c r="B11" s="1805" t="s">
        <v>25560</v>
      </c>
      <c r="C11" s="375" t="s">
        <v>1392</v>
      </c>
      <c r="D11" s="375">
        <v>1</v>
      </c>
      <c r="E11" s="926"/>
      <c r="F11" s="927"/>
      <c r="G11" s="629"/>
      <c r="H11" s="386" t="s">
        <v>25561</v>
      </c>
      <c r="I11" s="1847"/>
      <c r="J11" s="1906"/>
      <c r="K11" s="1847"/>
      <c r="L11" s="1934"/>
      <c r="M11" s="1140" t="str">
        <f t="shared" si="0"/>
        <v>Please complete all cells in row</v>
      </c>
      <c r="N11" s="1934"/>
      <c r="O11" s="530">
        <f t="shared" si="1"/>
        <v>1</v>
      </c>
      <c r="P11" s="530">
        <f t="shared" si="1"/>
        <v>1</v>
      </c>
      <c r="Q11" s="1934"/>
      <c r="R11" s="1847"/>
      <c r="S11" s="1805" t="s">
        <v>25560</v>
      </c>
      <c r="T11" s="376" t="s">
        <v>25562</v>
      </c>
      <c r="U11" s="381" t="s">
        <v>25563</v>
      </c>
      <c r="V11" s="1847"/>
    </row>
    <row r="12" spans="2:22" ht="31.5" customHeight="1">
      <c r="B12" s="1805" t="s">
        <v>25564</v>
      </c>
      <c r="C12" s="375" t="s">
        <v>1392</v>
      </c>
      <c r="D12" s="375">
        <v>1</v>
      </c>
      <c r="E12" s="926"/>
      <c r="F12" s="927"/>
      <c r="G12" s="1152"/>
      <c r="H12" s="386" t="s">
        <v>25565</v>
      </c>
      <c r="I12" s="1847"/>
      <c r="J12" s="1906"/>
      <c r="K12" s="1847"/>
      <c r="L12" s="1934"/>
      <c r="M12" s="1140" t="str">
        <f t="shared" si="0"/>
        <v>Please complete all cells in row</v>
      </c>
      <c r="N12" s="1934"/>
      <c r="O12" s="530">
        <f t="shared" si="1"/>
        <v>1</v>
      </c>
      <c r="P12" s="530">
        <f t="shared" si="1"/>
        <v>1</v>
      </c>
      <c r="Q12" s="1934"/>
      <c r="R12" s="1847"/>
      <c r="S12" s="1805" t="s">
        <v>25564</v>
      </c>
      <c r="T12" s="376" t="s">
        <v>25566</v>
      </c>
      <c r="U12" s="381" t="s">
        <v>25567</v>
      </c>
      <c r="V12" s="1847"/>
    </row>
    <row r="13" spans="2:22" ht="31.5" customHeight="1">
      <c r="B13" s="1805" t="s">
        <v>25568</v>
      </c>
      <c r="C13" s="375" t="s">
        <v>1392</v>
      </c>
      <c r="D13" s="375">
        <v>1</v>
      </c>
      <c r="E13" s="926"/>
      <c r="F13" s="927"/>
      <c r="G13" s="1108"/>
      <c r="H13" s="386" t="s">
        <v>25569</v>
      </c>
      <c r="I13" s="1847"/>
      <c r="J13" s="1906"/>
      <c r="K13" s="1847"/>
      <c r="L13" s="1934"/>
      <c r="M13" s="1140" t="str">
        <f t="shared" si="0"/>
        <v>Please complete all cells in row</v>
      </c>
      <c r="N13" s="1934"/>
      <c r="O13" s="530">
        <f t="shared" si="1"/>
        <v>1</v>
      </c>
      <c r="P13" s="530">
        <f t="shared" si="1"/>
        <v>1</v>
      </c>
      <c r="Q13" s="1934"/>
      <c r="R13" s="1847"/>
      <c r="S13" s="1805" t="s">
        <v>25568</v>
      </c>
      <c r="T13" s="376" t="s">
        <v>25570</v>
      </c>
      <c r="U13" s="381" t="s">
        <v>25571</v>
      </c>
      <c r="V13" s="1847"/>
    </row>
    <row r="14" spans="2:22" ht="31.5" customHeight="1" thickBot="1">
      <c r="B14" s="1809" t="s">
        <v>25572</v>
      </c>
      <c r="C14" s="382" t="s">
        <v>1392</v>
      </c>
      <c r="D14" s="382">
        <v>1</v>
      </c>
      <c r="E14" s="1378">
        <f>IFERROR(SUM(E8:E13), 0)</f>
        <v>0</v>
      </c>
      <c r="F14" s="1348">
        <f>IFERROR(SUM(F8:F13), 0)</f>
        <v>0</v>
      </c>
      <c r="G14" s="1108"/>
      <c r="H14" s="387" t="s">
        <v>25573</v>
      </c>
      <c r="I14" s="1847"/>
      <c r="J14" s="1907"/>
      <c r="K14" s="1847"/>
      <c r="L14" s="1934"/>
      <c r="M14" s="1847"/>
      <c r="N14" s="1934"/>
      <c r="O14" s="1847"/>
      <c r="P14" s="1847"/>
      <c r="Q14" s="1934"/>
      <c r="R14" s="1847"/>
      <c r="S14" s="1809" t="s">
        <v>25572</v>
      </c>
      <c r="T14" s="383" t="s">
        <v>25574</v>
      </c>
      <c r="U14" s="384" t="s">
        <v>25575</v>
      </c>
      <c r="V14" s="1847"/>
    </row>
    <row r="15" spans="2:22" ht="14.25" customHeight="1" thickBot="1">
      <c r="B15" s="1379"/>
      <c r="C15" s="1108"/>
      <c r="D15" s="1108"/>
      <c r="E15" s="1152"/>
      <c r="F15" s="1152"/>
      <c r="G15" s="1152"/>
      <c r="H15" s="25"/>
      <c r="I15" s="1847"/>
      <c r="J15" s="1847"/>
      <c r="K15" s="1847"/>
      <c r="L15" s="1934"/>
      <c r="M15" s="1847"/>
      <c r="N15" s="1934"/>
      <c r="O15" s="1847"/>
      <c r="P15" s="1847"/>
      <c r="Q15" s="1934"/>
      <c r="R15" s="1847"/>
      <c r="S15" s="1380"/>
      <c r="T15" s="1152"/>
      <c r="U15" s="1152"/>
      <c r="V15" s="1847"/>
    </row>
    <row r="16" spans="2:22" ht="30" customHeight="1" thickBot="1">
      <c r="B16" s="378" t="s">
        <v>25576</v>
      </c>
      <c r="C16" s="558"/>
      <c r="D16" s="558"/>
      <c r="E16" s="558"/>
      <c r="F16" s="1152"/>
      <c r="G16" s="1152"/>
      <c r="H16" s="105"/>
      <c r="I16" s="1847"/>
      <c r="J16" s="1847"/>
      <c r="K16" s="1847"/>
      <c r="L16" s="1934"/>
      <c r="M16" s="1847"/>
      <c r="N16" s="1934"/>
      <c r="O16" s="1847"/>
      <c r="P16" s="1847"/>
      <c r="Q16" s="1934"/>
      <c r="R16" s="1847"/>
      <c r="S16" s="378" t="s">
        <v>25576</v>
      </c>
      <c r="T16" s="558"/>
      <c r="U16" s="1152"/>
      <c r="V16" s="1847"/>
    </row>
    <row r="17" spans="2:22" ht="31.5" customHeight="1">
      <c r="B17" s="394" t="s">
        <v>25577</v>
      </c>
      <c r="C17" s="379" t="s">
        <v>1392</v>
      </c>
      <c r="D17" s="379">
        <v>1</v>
      </c>
      <c r="E17" s="924"/>
      <c r="F17" s="925"/>
      <c r="G17" s="1152"/>
      <c r="H17" s="385" t="s">
        <v>25578</v>
      </c>
      <c r="I17" s="1847"/>
      <c r="J17" s="1905"/>
      <c r="K17" s="1847"/>
      <c r="L17" s="1934"/>
      <c r="M17" s="1140" t="str">
        <f>IF( SUM( O17:P17 ) = 0, 0, $O$5 )</f>
        <v>Please complete all cells in row</v>
      </c>
      <c r="N17" s="1934"/>
      <c r="O17" s="530">
        <f t="shared" ref="O17:P21" si="2" xml:space="preserve"> IF( ISNUMBER(E17 ), 0, 1 )</f>
        <v>1</v>
      </c>
      <c r="P17" s="530">
        <f t="shared" si="2"/>
        <v>1</v>
      </c>
      <c r="Q17" s="1934"/>
      <c r="R17" s="1847"/>
      <c r="S17" s="394" t="s">
        <v>25577</v>
      </c>
      <c r="T17" s="380" t="s">
        <v>25579</v>
      </c>
      <c r="U17" s="1121" t="s">
        <v>25580</v>
      </c>
      <c r="V17" s="1847"/>
    </row>
    <row r="18" spans="2:22" ht="31.5" customHeight="1">
      <c r="B18" s="1805" t="s">
        <v>25581</v>
      </c>
      <c r="C18" s="375" t="s">
        <v>1392</v>
      </c>
      <c r="D18" s="375">
        <v>1</v>
      </c>
      <c r="E18" s="926"/>
      <c r="F18" s="927"/>
      <c r="G18" s="1152"/>
      <c r="H18" s="386" t="s">
        <v>25582</v>
      </c>
      <c r="I18" s="1847"/>
      <c r="J18" s="1906"/>
      <c r="K18" s="1847"/>
      <c r="L18" s="1934"/>
      <c r="M18" s="1140" t="str">
        <f>IF( SUM( O18:P18 ) = 0, 0, $O$5 )</f>
        <v>Please complete all cells in row</v>
      </c>
      <c r="N18" s="1934"/>
      <c r="O18" s="530">
        <f t="shared" si="2"/>
        <v>1</v>
      </c>
      <c r="P18" s="530">
        <f t="shared" si="2"/>
        <v>1</v>
      </c>
      <c r="Q18" s="1934"/>
      <c r="R18" s="1847"/>
      <c r="S18" s="1805" t="s">
        <v>25581</v>
      </c>
      <c r="T18" s="376" t="s">
        <v>25583</v>
      </c>
      <c r="U18" s="381" t="s">
        <v>25584</v>
      </c>
      <c r="V18" s="1847"/>
    </row>
    <row r="19" spans="2:22" ht="31.5" customHeight="1">
      <c r="B19" s="1805" t="s">
        <v>25585</v>
      </c>
      <c r="C19" s="375" t="s">
        <v>1392</v>
      </c>
      <c r="D19" s="375">
        <v>1</v>
      </c>
      <c r="E19" s="926"/>
      <c r="F19" s="927"/>
      <c r="G19" s="1152"/>
      <c r="H19" s="386" t="s">
        <v>25586</v>
      </c>
      <c r="I19" s="1847"/>
      <c r="J19" s="1906"/>
      <c r="K19" s="1847"/>
      <c r="L19" s="1934"/>
      <c r="M19" s="1140" t="str">
        <f>IF( SUM( O19:P19 ) = 0, 0, $O$5 )</f>
        <v>Please complete all cells in row</v>
      </c>
      <c r="N19" s="1934"/>
      <c r="O19" s="530">
        <f t="shared" si="2"/>
        <v>1</v>
      </c>
      <c r="P19" s="530">
        <f t="shared" si="2"/>
        <v>1</v>
      </c>
      <c r="Q19" s="1934"/>
      <c r="R19" s="1847"/>
      <c r="S19" s="1805" t="s">
        <v>25585</v>
      </c>
      <c r="T19" s="376" t="s">
        <v>25587</v>
      </c>
      <c r="U19" s="381" t="s">
        <v>25588</v>
      </c>
      <c r="V19" s="1847"/>
    </row>
    <row r="20" spans="2:22" ht="31.5" customHeight="1">
      <c r="B20" s="1805" t="s">
        <v>25589</v>
      </c>
      <c r="C20" s="375" t="s">
        <v>1392</v>
      </c>
      <c r="D20" s="375">
        <v>1</v>
      </c>
      <c r="E20" s="926"/>
      <c r="F20" s="927"/>
      <c r="G20" s="629"/>
      <c r="H20" s="386" t="s">
        <v>25590</v>
      </c>
      <c r="I20" s="1847"/>
      <c r="J20" s="1906"/>
      <c r="K20" s="1847"/>
      <c r="L20" s="1934"/>
      <c r="M20" s="1140" t="str">
        <f>IF( SUM( O20:P20 ) = 0, 0, $O$5 )</f>
        <v>Please complete all cells in row</v>
      </c>
      <c r="N20" s="1934"/>
      <c r="O20" s="530">
        <f t="shared" si="2"/>
        <v>1</v>
      </c>
      <c r="P20" s="530">
        <f t="shared" si="2"/>
        <v>1</v>
      </c>
      <c r="Q20" s="1934"/>
      <c r="R20" s="1847"/>
      <c r="S20" s="1805" t="s">
        <v>25589</v>
      </c>
      <c r="T20" s="376" t="s">
        <v>25591</v>
      </c>
      <c r="U20" s="381" t="s">
        <v>25592</v>
      </c>
      <c r="V20" s="1847"/>
    </row>
    <row r="21" spans="2:22" ht="31.5" customHeight="1">
      <c r="B21" s="1805" t="s">
        <v>25593</v>
      </c>
      <c r="C21" s="375" t="s">
        <v>1392</v>
      </c>
      <c r="D21" s="375">
        <v>1</v>
      </c>
      <c r="E21" s="926"/>
      <c r="F21" s="927"/>
      <c r="G21" s="1152"/>
      <c r="H21" s="386" t="s">
        <v>25594</v>
      </c>
      <c r="I21" s="1847"/>
      <c r="J21" s="1906"/>
      <c r="K21" s="1847"/>
      <c r="L21" s="1934"/>
      <c r="M21" s="1140" t="str">
        <f>IF( SUM( O21:P21 ) = 0, 0, $O$5 )</f>
        <v>Please complete all cells in row</v>
      </c>
      <c r="N21" s="1934"/>
      <c r="O21" s="530">
        <f t="shared" si="2"/>
        <v>1</v>
      </c>
      <c r="P21" s="530">
        <f t="shared" si="2"/>
        <v>1</v>
      </c>
      <c r="Q21" s="1934"/>
      <c r="R21" s="1847"/>
      <c r="S21" s="1805" t="s">
        <v>25593</v>
      </c>
      <c r="T21" s="376" t="s">
        <v>25595</v>
      </c>
      <c r="U21" s="381" t="s">
        <v>25596</v>
      </c>
      <c r="V21" s="1847"/>
    </row>
    <row r="22" spans="2:22" ht="31.5" customHeight="1" thickBot="1">
      <c r="B22" s="1809" t="s">
        <v>25597</v>
      </c>
      <c r="C22" s="382" t="s">
        <v>1392</v>
      </c>
      <c r="D22" s="382">
        <v>1</v>
      </c>
      <c r="E22" s="1378">
        <f>IFERROR(SUM(E17:E21), 0)</f>
        <v>0</v>
      </c>
      <c r="F22" s="1348">
        <f>IFERROR(SUM(F17:F21), 0)</f>
        <v>0</v>
      </c>
      <c r="G22" s="1108"/>
      <c r="H22" s="387" t="s">
        <v>25598</v>
      </c>
      <c r="I22" s="1847"/>
      <c r="J22" s="1907"/>
      <c r="K22" s="1847"/>
      <c r="L22" s="1934"/>
      <c r="M22" s="1847"/>
      <c r="N22" s="1934"/>
      <c r="O22" s="1847"/>
      <c r="P22" s="1847"/>
      <c r="Q22" s="1934"/>
      <c r="R22" s="1847"/>
      <c r="S22" s="1809" t="s">
        <v>25597</v>
      </c>
      <c r="T22" s="383" t="s">
        <v>25599</v>
      </c>
      <c r="U22" s="384" t="s">
        <v>25600</v>
      </c>
      <c r="V22" s="1847"/>
    </row>
    <row r="23" spans="2:22" ht="33" customHeight="1">
      <c r="B23" s="1897"/>
      <c r="C23" s="1847"/>
      <c r="D23" s="1847"/>
      <c r="E23" s="1847"/>
      <c r="F23" s="1847"/>
      <c r="G23" s="1847"/>
      <c r="I23" s="1847"/>
      <c r="J23" s="1935"/>
      <c r="K23" s="1935"/>
      <c r="L23" s="1935"/>
      <c r="M23" s="1935"/>
      <c r="N23" s="1935"/>
      <c r="O23" s="1935"/>
      <c r="P23" s="1935"/>
      <c r="Q23" s="1935"/>
      <c r="R23" s="1935"/>
      <c r="S23" s="1935"/>
      <c r="T23" s="1847"/>
      <c r="U23" s="1847"/>
      <c r="V23" s="1847"/>
    </row>
    <row r="24" spans="2:22" ht="33" customHeight="1">
      <c r="B24" s="1897"/>
      <c r="C24" s="1847"/>
      <c r="D24" s="1847"/>
      <c r="E24" s="1847"/>
      <c r="F24" s="1847"/>
      <c r="G24" s="1847"/>
      <c r="I24" s="1847"/>
      <c r="J24" s="1935"/>
      <c r="K24" s="1935"/>
      <c r="L24" s="1935"/>
      <c r="M24" s="1935"/>
      <c r="N24" s="1935"/>
      <c r="O24" s="1935"/>
      <c r="P24" s="1935"/>
      <c r="Q24" s="1935"/>
      <c r="R24" s="1935"/>
      <c r="S24" s="1935"/>
      <c r="T24" s="1847"/>
      <c r="U24" s="1847"/>
      <c r="V24" s="1847"/>
    </row>
    <row r="25" spans="2:22">
      <c r="B25" s="1897"/>
      <c r="C25" s="1847"/>
      <c r="D25" s="1847"/>
      <c r="E25" s="1847"/>
      <c r="F25" s="1847"/>
      <c r="G25" s="1847"/>
      <c r="I25" s="1847"/>
      <c r="J25" s="1935"/>
      <c r="K25" s="1935"/>
      <c r="L25" s="1935"/>
      <c r="M25" s="1935"/>
      <c r="N25" s="1935"/>
      <c r="O25" s="1935"/>
      <c r="P25" s="1935"/>
      <c r="Q25" s="1935"/>
      <c r="R25" s="1935"/>
      <c r="S25" s="1935"/>
      <c r="T25" s="1847"/>
      <c r="U25" s="1847"/>
      <c r="V25" s="1847"/>
    </row>
  </sheetData>
  <sheetProtection algorithmName="SHA-512" hashValue="DmH4lJMSxBI80S6isoIN/BObKLSUMLVUkNv0Eb9D40a5OVf+v14EaNh7BKb927UTvuWiRzgz+Hezktu6MRCuiA==" saltValue="4C/sYAVSptRZhh8+LCZ7JA==" spinCount="100000" sheet="1" objects="1" scenarios="1"/>
  <mergeCells count="3">
    <mergeCell ref="B3:J3"/>
    <mergeCell ref="S3:U3"/>
    <mergeCell ref="O4:P4"/>
  </mergeCells>
  <conditionalFormatting sqref="M8:M13 M17:M21">
    <cfRule type="cellIs" dxfId="8" priority="1" operator="equal">
      <formula>0</formula>
    </cfRule>
  </conditionalFormatting>
  <dataValidations count="1">
    <dataValidation type="custom" allowBlank="1" showErrorMessage="1" errorTitle="Input Error" error="Please input a numeric value." sqref="E8:F13 E17:F21">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YFpzM6Dm84nZawQgQuruSlJtsJ6DrNloZhVdYivlVRbmD5xv8hm4WrL+R4+Oye6xSYiEAzBIDJ7cqeOnVTRuLw==" saltValue="3UK0bybJM3UgHK+CuAYLMQ=="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B1:AN52"/>
  <sheetViews>
    <sheetView showGridLines="0" topLeftCell="A3" zoomScale="80" zoomScaleNormal="80" zoomScaleSheetLayoutView="100" workbookViewId="0">
      <selection activeCell="F37" sqref="F37"/>
    </sheetView>
  </sheetViews>
  <sheetFormatPr defaultColWidth="9" defaultRowHeight="15"/>
  <cols>
    <col min="1" max="1" width="1.625" style="1383" customWidth="1"/>
    <col min="2" max="2" width="40" style="1383" customWidth="1"/>
    <col min="3" max="3" width="7" style="1388" customWidth="1"/>
    <col min="4" max="4" width="5.375" style="1388" customWidth="1"/>
    <col min="5" max="11" width="15" style="1383" customWidth="1"/>
    <col min="12" max="12" width="1.625" style="1383" customWidth="1"/>
    <col min="13" max="13" width="12.5" style="1383" customWidth="1"/>
    <col min="14" max="14" width="1.625" style="1383" customWidth="1"/>
    <col min="15" max="15" width="33.625" style="1383" customWidth="1"/>
    <col min="16" max="16" width="1.625" style="1383" customWidth="1"/>
    <col min="17" max="17" width="1.625" style="308" customWidth="1"/>
    <col min="18" max="18" width="20.625" style="308" customWidth="1"/>
    <col min="19" max="19" width="1.625" style="308" customWidth="1"/>
    <col min="20" max="20" width="6.125" style="308" hidden="1" customWidth="1"/>
    <col min="21" max="21" width="7.5" style="308" hidden="1" customWidth="1"/>
    <col min="22" max="22" width="10.125" style="308" hidden="1" customWidth="1"/>
    <col min="23" max="23" width="7.5" style="308" hidden="1" customWidth="1"/>
    <col min="24" max="24" width="9" style="308" hidden="1" customWidth="1"/>
    <col min="25" max="25" width="9.625" style="308" hidden="1" customWidth="1"/>
    <col min="26" max="26" width="9.875" style="308" hidden="1" customWidth="1"/>
    <col min="27" max="27" width="1.625" style="308" hidden="1" customWidth="1"/>
    <col min="28" max="28" width="1.625" style="1383" customWidth="1"/>
    <col min="29" max="29" width="40" style="1383" customWidth="1"/>
    <col min="30" max="36" width="18.125" style="308" customWidth="1"/>
    <col min="37" max="37" width="1.625" style="308" customWidth="1"/>
    <col min="38" max="40" width="9" style="308"/>
    <col min="41" max="16384" width="9" style="1383"/>
  </cols>
  <sheetData>
    <row r="1" spans="2:40" ht="30.75" customHeight="1">
      <c r="B1" s="1029" t="s">
        <v>786</v>
      </c>
      <c r="C1" s="1382"/>
      <c r="D1" s="1382"/>
      <c r="E1" s="1029"/>
      <c r="F1" s="1029"/>
      <c r="G1" s="1029"/>
      <c r="H1" s="1977"/>
      <c r="I1" s="1977"/>
      <c r="J1" s="1977"/>
      <c r="K1" s="1977"/>
      <c r="L1" s="1977"/>
      <c r="M1" s="1977"/>
      <c r="N1" s="1977"/>
      <c r="O1" s="1977"/>
      <c r="P1" s="1977"/>
      <c r="Q1" s="1934"/>
      <c r="R1" s="1847"/>
      <c r="S1" s="1934"/>
      <c r="T1" s="1847"/>
      <c r="U1" s="1847"/>
      <c r="V1" s="1847"/>
      <c r="W1" s="1847"/>
      <c r="X1" s="1847"/>
      <c r="Y1" s="1847"/>
      <c r="Z1" s="1847"/>
      <c r="AA1" s="1934"/>
      <c r="AB1" s="1977"/>
      <c r="AC1" s="1029" t="s">
        <v>786</v>
      </c>
      <c r="AD1" s="1029"/>
      <c r="AE1" s="1029"/>
      <c r="AF1" s="1029"/>
      <c r="AG1" s="1977"/>
      <c r="AH1" s="1977"/>
      <c r="AI1" s="1977"/>
      <c r="AJ1" s="1977"/>
      <c r="AK1" s="1847"/>
      <c r="AL1" s="1847"/>
      <c r="AM1" s="1847"/>
      <c r="AN1" s="1847"/>
    </row>
    <row r="2" spans="2:40" ht="30.75" customHeight="1">
      <c r="B2" s="1029" t="str">
        <f>Validation!B4</f>
        <v>South Staffordshire / Cambridge Water</v>
      </c>
      <c r="C2" s="1819"/>
      <c r="D2" s="1819"/>
      <c r="E2" s="1030"/>
      <c r="F2" s="1030"/>
      <c r="G2" s="1030"/>
      <c r="H2" s="1977"/>
      <c r="I2" s="1977"/>
      <c r="J2" s="1977"/>
      <c r="K2" s="1977"/>
      <c r="L2" s="1977"/>
      <c r="M2" s="1977"/>
      <c r="N2" s="1977"/>
      <c r="O2" s="1977"/>
      <c r="P2" s="1977"/>
      <c r="Q2" s="1934"/>
      <c r="R2" s="1847"/>
      <c r="S2" s="1934"/>
      <c r="T2" s="1847"/>
      <c r="U2" s="1847"/>
      <c r="V2" s="1847"/>
      <c r="W2" s="1847"/>
      <c r="X2" s="1847"/>
      <c r="Y2" s="1847"/>
      <c r="Z2" s="1847"/>
      <c r="AA2" s="1934"/>
      <c r="AB2" s="1977"/>
      <c r="AC2" s="1030"/>
      <c r="AD2" s="1030"/>
      <c r="AE2" s="1030"/>
      <c r="AF2" s="1030"/>
      <c r="AG2" s="1977"/>
      <c r="AH2" s="1977"/>
      <c r="AI2" s="1977"/>
      <c r="AJ2" s="1977"/>
      <c r="AK2" s="1847"/>
      <c r="AL2" s="1847"/>
      <c r="AM2" s="1847"/>
      <c r="AN2" s="1847"/>
    </row>
    <row r="3" spans="2:40" ht="45" customHeight="1">
      <c r="B3" s="2197" t="s">
        <v>787</v>
      </c>
      <c r="C3" s="2197"/>
      <c r="D3" s="2197"/>
      <c r="E3" s="2197"/>
      <c r="F3" s="2197"/>
      <c r="G3" s="2197"/>
      <c r="H3" s="2197"/>
      <c r="I3" s="2197"/>
      <c r="J3" s="2197"/>
      <c r="K3" s="2197"/>
      <c r="L3" s="2197"/>
      <c r="M3" s="2197"/>
      <c r="N3" s="2197"/>
      <c r="O3" s="2197"/>
      <c r="P3" s="1977"/>
      <c r="Q3" s="1934"/>
      <c r="R3" s="1031" t="s">
        <v>798</v>
      </c>
      <c r="S3" s="1934"/>
      <c r="T3" s="1847"/>
      <c r="U3" s="1847"/>
      <c r="V3" s="1847"/>
      <c r="W3" s="1847"/>
      <c r="X3" s="1847"/>
      <c r="Y3" s="1847"/>
      <c r="Z3" s="1847"/>
      <c r="AA3" s="1934"/>
      <c r="AB3" s="1977"/>
      <c r="AC3" s="2197" t="s">
        <v>787</v>
      </c>
      <c r="AD3" s="2197"/>
      <c r="AE3" s="2197"/>
      <c r="AF3" s="2197"/>
      <c r="AG3" s="2197"/>
      <c r="AH3" s="2197"/>
      <c r="AI3" s="2197"/>
      <c r="AJ3" s="2197"/>
      <c r="AK3" s="1977"/>
      <c r="AL3" s="1977"/>
      <c r="AM3" s="1977"/>
      <c r="AN3" s="1977"/>
    </row>
    <row r="4" spans="2:40" ht="15.75" customHeight="1" thickBot="1">
      <c r="B4" s="196"/>
      <c r="C4" s="196"/>
      <c r="D4" s="196"/>
      <c r="E4" s="196"/>
      <c r="F4" s="196"/>
      <c r="G4" s="196"/>
      <c r="H4" s="1977"/>
      <c r="I4" s="1977"/>
      <c r="J4" s="1977"/>
      <c r="K4" s="1977"/>
      <c r="L4" s="1977"/>
      <c r="M4" s="1977"/>
      <c r="N4" s="1977"/>
      <c r="O4" s="1977"/>
      <c r="P4" s="1977"/>
      <c r="Q4" s="1934"/>
      <c r="R4" s="1847"/>
      <c r="S4" s="1934"/>
      <c r="T4" s="2316" t="s">
        <v>799</v>
      </c>
      <c r="U4" s="2316"/>
      <c r="V4" s="2316"/>
      <c r="W4" s="2316"/>
      <c r="X4" s="2316"/>
      <c r="Y4" s="2316"/>
      <c r="Z4" s="2316"/>
      <c r="AA4" s="1934"/>
      <c r="AB4" s="1977"/>
      <c r="AC4" s="196"/>
      <c r="AD4" s="196"/>
      <c r="AE4" s="196"/>
      <c r="AF4" s="196"/>
      <c r="AG4" s="1977"/>
      <c r="AH4" s="1977"/>
      <c r="AI4" s="1977"/>
      <c r="AJ4" s="1977"/>
      <c r="AK4" s="1977"/>
      <c r="AL4" s="1977"/>
      <c r="AM4" s="1977"/>
      <c r="AN4" s="1977"/>
    </row>
    <row r="5" spans="2:40" ht="57" customHeight="1" thickBot="1">
      <c r="B5" s="512" t="s">
        <v>800</v>
      </c>
      <c r="C5" s="488" t="s">
        <v>801</v>
      </c>
      <c r="D5" s="488" t="s">
        <v>802</v>
      </c>
      <c r="E5" s="513" t="s">
        <v>919</v>
      </c>
      <c r="F5" s="1977"/>
      <c r="G5" s="1977"/>
      <c r="H5" s="1977"/>
      <c r="I5" s="1977"/>
      <c r="J5" s="1977"/>
      <c r="K5" s="1977"/>
      <c r="L5" s="1977"/>
      <c r="M5" s="514" t="s">
        <v>806</v>
      </c>
      <c r="N5" s="1977"/>
      <c r="O5" s="514" t="s">
        <v>25127</v>
      </c>
      <c r="P5" s="1977"/>
      <c r="Q5" s="1934"/>
      <c r="R5" s="1847"/>
      <c r="S5" s="1934"/>
      <c r="T5" s="327" t="s">
        <v>808</v>
      </c>
      <c r="U5" s="327"/>
      <c r="V5" s="327"/>
      <c r="W5" s="327"/>
      <c r="X5" s="327"/>
      <c r="Y5" s="327"/>
      <c r="Z5" s="327"/>
      <c r="AA5" s="1934"/>
      <c r="AB5" s="1977"/>
      <c r="AC5" s="512" t="s">
        <v>800</v>
      </c>
      <c r="AD5" s="513" t="s">
        <v>919</v>
      </c>
      <c r="AE5" s="1977"/>
      <c r="AF5" s="1977"/>
      <c r="AG5" s="1977"/>
      <c r="AH5" s="1977"/>
      <c r="AI5" s="1977"/>
      <c r="AJ5" s="1977"/>
      <c r="AK5" s="1977"/>
      <c r="AL5" s="1977"/>
      <c r="AM5" s="1977"/>
      <c r="AN5" s="1977"/>
    </row>
    <row r="6" spans="2:40" ht="15.75" customHeight="1" thickBot="1">
      <c r="B6" s="18"/>
      <c r="C6" s="1384"/>
      <c r="D6" s="1384"/>
      <c r="E6" s="19"/>
      <c r="F6" s="1977"/>
      <c r="G6" s="1977"/>
      <c r="H6" s="1977"/>
      <c r="I6" s="1977"/>
      <c r="J6" s="1977"/>
      <c r="K6" s="1977"/>
      <c r="L6" s="1977"/>
      <c r="M6" s="1363"/>
      <c r="N6" s="1977"/>
      <c r="O6" s="1977"/>
      <c r="P6" s="1977"/>
      <c r="Q6" s="1934"/>
      <c r="R6" s="1847"/>
      <c r="S6" s="1934"/>
      <c r="T6" s="1847"/>
      <c r="U6" s="1847"/>
      <c r="V6" s="1847"/>
      <c r="W6" s="1847"/>
      <c r="X6" s="1847"/>
      <c r="Y6" s="1847"/>
      <c r="Z6" s="1847"/>
      <c r="AA6" s="1934"/>
      <c r="AB6" s="1977"/>
      <c r="AC6" s="18"/>
      <c r="AD6" s="19"/>
      <c r="AE6" s="1977"/>
      <c r="AF6" s="1977"/>
      <c r="AG6" s="1977"/>
      <c r="AH6" s="1977"/>
      <c r="AI6" s="1977"/>
      <c r="AJ6" s="1977"/>
      <c r="AK6" s="1977"/>
      <c r="AL6" s="1977"/>
      <c r="AM6" s="1977"/>
      <c r="AN6" s="1977"/>
    </row>
    <row r="7" spans="2:40" ht="20.25" customHeight="1" thickBot="1">
      <c r="B7" s="390" t="s">
        <v>25601</v>
      </c>
      <c r="C7" s="558"/>
      <c r="D7" s="558"/>
      <c r="E7" s="558"/>
      <c r="F7" s="1977"/>
      <c r="G7" s="1977"/>
      <c r="H7" s="1977"/>
      <c r="I7" s="1977"/>
      <c r="J7" s="1977"/>
      <c r="K7" s="1977"/>
      <c r="L7" s="1977"/>
      <c r="M7" s="1977"/>
      <c r="N7" s="1977"/>
      <c r="O7" s="1977"/>
      <c r="P7" s="1977"/>
      <c r="Q7" s="1934"/>
      <c r="R7" s="1847"/>
      <c r="S7" s="1934"/>
      <c r="T7" s="1847"/>
      <c r="U7" s="1847"/>
      <c r="V7" s="1847"/>
      <c r="W7" s="1847"/>
      <c r="X7" s="1847"/>
      <c r="Y7" s="1847"/>
      <c r="Z7" s="1847"/>
      <c r="AA7" s="1934"/>
      <c r="AB7" s="1977"/>
      <c r="AC7" s="378" t="s">
        <v>25601</v>
      </c>
      <c r="AD7" s="558"/>
      <c r="AE7" s="1977"/>
      <c r="AF7" s="1977"/>
      <c r="AG7" s="1977"/>
      <c r="AH7" s="1977"/>
      <c r="AI7" s="1977"/>
      <c r="AJ7" s="1977"/>
      <c r="AK7" s="1977"/>
      <c r="AL7" s="1977"/>
      <c r="AM7" s="1977"/>
      <c r="AN7" s="1977"/>
    </row>
    <row r="8" spans="2:40" ht="33" customHeight="1" thickBot="1">
      <c r="B8" s="1825" t="s">
        <v>25602</v>
      </c>
      <c r="C8" s="412" t="s">
        <v>813</v>
      </c>
      <c r="D8" s="412">
        <v>3</v>
      </c>
      <c r="E8" s="1186">
        <v>0.433</v>
      </c>
      <c r="F8" s="20"/>
      <c r="G8" s="1977"/>
      <c r="H8" s="1977"/>
      <c r="I8" s="1977"/>
      <c r="J8" s="1977"/>
      <c r="K8" s="1977"/>
      <c r="L8" s="1977"/>
      <c r="M8" s="1117" t="s">
        <v>25603</v>
      </c>
      <c r="N8" s="1977"/>
      <c r="O8" s="1978"/>
      <c r="P8" s="1977"/>
      <c r="Q8" s="1934"/>
      <c r="R8" s="1041">
        <f>IF( SUM( T8:T8 ) = 0, 0, $T$5 )</f>
        <v>0</v>
      </c>
      <c r="S8" s="1934"/>
      <c r="T8" s="530">
        <f xml:space="preserve"> IF( ISNUMBER(E8 ), 0, 1 )</f>
        <v>0</v>
      </c>
      <c r="U8" s="1847"/>
      <c r="V8" s="1847"/>
      <c r="W8" s="1847"/>
      <c r="X8" s="1847"/>
      <c r="Y8" s="1847"/>
      <c r="Z8" s="1847"/>
      <c r="AA8" s="1934"/>
      <c r="AB8" s="1977"/>
      <c r="AC8" s="1825" t="s">
        <v>25602</v>
      </c>
      <c r="AD8" s="881" t="s">
        <v>25604</v>
      </c>
      <c r="AE8" s="20"/>
      <c r="AF8" s="1977"/>
      <c r="AG8" s="1977"/>
      <c r="AH8" s="1977"/>
      <c r="AI8" s="1977"/>
      <c r="AJ8" s="1977"/>
      <c r="AK8" s="1977"/>
      <c r="AL8" s="1977"/>
      <c r="AM8" s="1977"/>
      <c r="AN8" s="1977"/>
    </row>
    <row r="9" spans="2:40" ht="15.75" customHeight="1" thickBot="1">
      <c r="B9" s="1385"/>
      <c r="C9" s="1386"/>
      <c r="D9" s="1386"/>
      <c r="E9" s="1386"/>
      <c r="F9" s="20"/>
      <c r="G9" s="1977"/>
      <c r="H9" s="1977"/>
      <c r="I9" s="1977"/>
      <c r="J9" s="1977"/>
      <c r="K9" s="1977"/>
      <c r="L9" s="1977"/>
      <c r="M9" s="21"/>
      <c r="N9" s="1977"/>
      <c r="O9" s="1977"/>
      <c r="P9" s="1977"/>
      <c r="Q9" s="1934"/>
      <c r="R9" s="1041">
        <f>IF( SUM( T9:T9 ) = 0, 0, $Q$5 )</f>
        <v>0</v>
      </c>
      <c r="S9" s="1934"/>
      <c r="T9" s="1847"/>
      <c r="U9" s="1847"/>
      <c r="V9" s="1847"/>
      <c r="W9" s="1847"/>
      <c r="X9" s="1847"/>
      <c r="Y9" s="1847"/>
      <c r="Z9" s="1847"/>
      <c r="AA9" s="1934"/>
      <c r="AB9" s="1977"/>
      <c r="AC9" s="1385"/>
      <c r="AD9" s="1386"/>
      <c r="AE9" s="20"/>
      <c r="AF9" s="1977"/>
      <c r="AG9" s="1977"/>
      <c r="AH9" s="1977"/>
      <c r="AI9" s="1977"/>
      <c r="AJ9" s="1977"/>
      <c r="AK9" s="1977"/>
      <c r="AL9" s="1977"/>
      <c r="AM9" s="1977"/>
      <c r="AN9" s="1977"/>
    </row>
    <row r="10" spans="2:40" ht="30" customHeight="1" thickBot="1">
      <c r="B10" s="390" t="s">
        <v>25605</v>
      </c>
      <c r="C10" s="558"/>
      <c r="D10" s="558"/>
      <c r="E10" s="558"/>
      <c r="F10" s="1152"/>
      <c r="G10" s="1977"/>
      <c r="H10" s="1977"/>
      <c r="I10" s="1977"/>
      <c r="J10" s="1977"/>
      <c r="K10" s="1977"/>
      <c r="L10" s="1977"/>
      <c r="M10" s="1977"/>
      <c r="N10" s="1977"/>
      <c r="O10" s="1977"/>
      <c r="P10" s="1977"/>
      <c r="Q10" s="1934"/>
      <c r="R10" s="1041">
        <f xml:space="preserve"> IF( SUM( T10:AN10 ) = 0, 0,#REF! )</f>
        <v>0</v>
      </c>
      <c r="S10" s="1934"/>
      <c r="T10" s="1847"/>
      <c r="U10" s="1847"/>
      <c r="V10" s="1847"/>
      <c r="W10" s="1847"/>
      <c r="X10" s="1847"/>
      <c r="Y10" s="1847"/>
      <c r="Z10" s="1847"/>
      <c r="AA10" s="1934"/>
      <c r="AB10" s="1977"/>
      <c r="AC10" s="378" t="s">
        <v>25605</v>
      </c>
      <c r="AD10" s="558"/>
      <c r="AE10" s="1152"/>
      <c r="AF10" s="1977"/>
      <c r="AG10" s="1977"/>
      <c r="AH10" s="1977"/>
      <c r="AI10" s="1977"/>
      <c r="AJ10" s="1977"/>
      <c r="AK10" s="1977"/>
      <c r="AL10" s="1977"/>
      <c r="AM10" s="1977"/>
      <c r="AN10" s="1977"/>
    </row>
    <row r="11" spans="2:40" ht="33" customHeight="1">
      <c r="B11" s="394" t="s">
        <v>25606</v>
      </c>
      <c r="C11" s="516" t="s">
        <v>813</v>
      </c>
      <c r="D11" s="516">
        <v>3</v>
      </c>
      <c r="E11" s="925">
        <f>E8</f>
        <v>0.433</v>
      </c>
      <c r="F11" s="1977"/>
      <c r="G11" s="1977"/>
      <c r="H11" s="1977"/>
      <c r="I11" s="1977"/>
      <c r="J11" s="1977"/>
      <c r="K11" s="1977"/>
      <c r="L11" s="1977"/>
      <c r="M11" s="385" t="s">
        <v>25607</v>
      </c>
      <c r="N11" s="1977"/>
      <c r="O11" s="1979"/>
      <c r="P11" s="1977"/>
      <c r="Q11" s="1934"/>
      <c r="R11" s="1041">
        <f t="shared" ref="R11:R12" si="0">IF( SUM( T11:T11 ) = 0, 0, $T$5 )</f>
        <v>0</v>
      </c>
      <c r="S11" s="1934"/>
      <c r="T11" s="530">
        <f xml:space="preserve"> IF( ISNUMBER(E11 ), 0, 1 )</f>
        <v>0</v>
      </c>
      <c r="U11" s="1847"/>
      <c r="V11" s="1847"/>
      <c r="W11" s="1847"/>
      <c r="X11" s="1847"/>
      <c r="Y11" s="1847"/>
      <c r="Z11" s="1847"/>
      <c r="AA11" s="1934"/>
      <c r="AB11" s="1977"/>
      <c r="AC11" s="394" t="s">
        <v>25606</v>
      </c>
      <c r="AD11" s="396" t="s">
        <v>25608</v>
      </c>
      <c r="AE11" s="1977"/>
      <c r="AF11" s="1977"/>
      <c r="AG11" s="1977"/>
      <c r="AH11" s="1977"/>
      <c r="AI11" s="1977"/>
      <c r="AJ11" s="1977"/>
      <c r="AK11" s="1977"/>
      <c r="AL11" s="1977"/>
      <c r="AM11" s="1977"/>
      <c r="AN11" s="1977"/>
    </row>
    <row r="12" spans="2:40" ht="33" customHeight="1">
      <c r="B12" s="1805" t="s">
        <v>25609</v>
      </c>
      <c r="C12" s="400" t="s">
        <v>813</v>
      </c>
      <c r="D12" s="400">
        <v>3</v>
      </c>
      <c r="E12" s="927">
        <v>0</v>
      </c>
      <c r="F12" s="1977"/>
      <c r="G12" s="1977"/>
      <c r="H12" s="1977"/>
      <c r="I12" s="1977"/>
      <c r="J12" s="1977"/>
      <c r="K12" s="1977"/>
      <c r="L12" s="1977"/>
      <c r="M12" s="386" t="s">
        <v>25610</v>
      </c>
      <c r="N12" s="1977"/>
      <c r="O12" s="1980"/>
      <c r="P12" s="1977"/>
      <c r="Q12" s="1934"/>
      <c r="R12" s="1041">
        <f t="shared" si="0"/>
        <v>0</v>
      </c>
      <c r="S12" s="1934"/>
      <c r="T12" s="530">
        <f xml:space="preserve"> IF( ISNUMBER(E12 ), 0, 1 )</f>
        <v>0</v>
      </c>
      <c r="U12" s="1847"/>
      <c r="V12" s="1847"/>
      <c r="W12" s="1847"/>
      <c r="X12" s="1847"/>
      <c r="Y12" s="1847"/>
      <c r="Z12" s="1847"/>
      <c r="AA12" s="1934"/>
      <c r="AB12" s="1977"/>
      <c r="AC12" s="1805" t="s">
        <v>25609</v>
      </c>
      <c r="AD12" s="397" t="s">
        <v>25611</v>
      </c>
      <c r="AE12" s="1977"/>
      <c r="AF12" s="1977"/>
      <c r="AG12" s="1977"/>
      <c r="AH12" s="1977"/>
      <c r="AI12" s="1977"/>
      <c r="AJ12" s="1977"/>
      <c r="AK12" s="1977"/>
      <c r="AL12" s="1977"/>
      <c r="AM12" s="1977"/>
      <c r="AN12" s="1977"/>
    </row>
    <row r="13" spans="2:40" ht="33" customHeight="1" thickBot="1">
      <c r="B13" s="1809" t="s">
        <v>25612</v>
      </c>
      <c r="C13" s="407" t="s">
        <v>813</v>
      </c>
      <c r="D13" s="407">
        <v>3</v>
      </c>
      <c r="E13" s="1387">
        <v>0</v>
      </c>
      <c r="F13" s="1977"/>
      <c r="G13" s="1977"/>
      <c r="H13" s="1977"/>
      <c r="I13" s="1977"/>
      <c r="J13" s="1977"/>
      <c r="K13" s="1977"/>
      <c r="L13" s="1977"/>
      <c r="M13" s="387" t="s">
        <v>25613</v>
      </c>
      <c r="N13" s="1977"/>
      <c r="O13" s="1981"/>
      <c r="P13" s="1977"/>
      <c r="Q13" s="1934"/>
      <c r="R13" s="1041">
        <f>IF( SUM( T13:T13 ) = 0, 0, $T$5 )</f>
        <v>0</v>
      </c>
      <c r="S13" s="1934"/>
      <c r="T13" s="530">
        <f xml:space="preserve"> IF( ISNUMBER(E13 ), 0, 1 )</f>
        <v>0</v>
      </c>
      <c r="U13" s="1847"/>
      <c r="V13" s="1847"/>
      <c r="W13" s="1847"/>
      <c r="X13" s="1847"/>
      <c r="Y13" s="1847"/>
      <c r="Z13" s="1847"/>
      <c r="AA13" s="1934"/>
      <c r="AB13" s="1977"/>
      <c r="AC13" s="1809" t="s">
        <v>25612</v>
      </c>
      <c r="AD13" s="506" t="s">
        <v>25614</v>
      </c>
      <c r="AE13" s="1977"/>
      <c r="AF13" s="1977"/>
      <c r="AG13" s="1977"/>
      <c r="AH13" s="1977"/>
      <c r="AI13" s="1977"/>
      <c r="AJ13" s="1977"/>
      <c r="AK13" s="1977"/>
      <c r="AL13" s="1977"/>
      <c r="AM13" s="1977"/>
      <c r="AN13" s="1977"/>
    </row>
    <row r="14" spans="2:40" ht="15.75" customHeight="1" thickBot="1">
      <c r="B14" s="1977"/>
      <c r="C14" s="1982"/>
      <c r="D14" s="1982"/>
      <c r="E14" s="1389"/>
      <c r="F14" s="1389"/>
      <c r="G14" s="1389"/>
      <c r="H14" s="1389"/>
      <c r="I14" s="1389"/>
      <c r="J14" s="1389"/>
      <c r="K14" s="1389"/>
      <c r="L14" s="1977"/>
      <c r="M14" s="1977"/>
      <c r="N14" s="1977"/>
      <c r="O14" s="1977"/>
      <c r="P14" s="1977"/>
      <c r="Q14" s="1934"/>
      <c r="R14" s="1041">
        <f xml:space="preserve"> IF( SUM( T14:AN14 ) = 0, 0,#REF! )</f>
        <v>0</v>
      </c>
      <c r="S14" s="1934"/>
      <c r="T14" s="1847"/>
      <c r="U14" s="1847"/>
      <c r="V14" s="1847"/>
      <c r="W14" s="1847"/>
      <c r="X14" s="1847"/>
      <c r="Y14" s="1847"/>
      <c r="Z14" s="1847"/>
      <c r="AA14" s="1934"/>
      <c r="AB14" s="1977"/>
      <c r="AC14" s="1977"/>
      <c r="AD14" s="1389"/>
      <c r="AE14" s="1389"/>
      <c r="AF14" s="1389"/>
      <c r="AG14" s="1389"/>
      <c r="AH14" s="1389"/>
      <c r="AI14" s="1389"/>
      <c r="AJ14" s="1389"/>
      <c r="AK14" s="1977"/>
      <c r="AL14" s="1977"/>
      <c r="AM14" s="1977"/>
      <c r="AN14" s="1977"/>
    </row>
    <row r="15" spans="2:40" ht="115.5" customHeight="1">
      <c r="B15" s="2317" t="s">
        <v>800</v>
      </c>
      <c r="C15" s="2318"/>
      <c r="D15" s="2288"/>
      <c r="E15" s="1801" t="s">
        <v>25615</v>
      </c>
      <c r="F15" s="1801" t="s">
        <v>25616</v>
      </c>
      <c r="G15" s="1801" t="s">
        <v>25617</v>
      </c>
      <c r="H15" s="1801" t="s">
        <v>25618</v>
      </c>
      <c r="I15" s="1801" t="s">
        <v>25619</v>
      </c>
      <c r="J15" s="1801" t="s">
        <v>25620</v>
      </c>
      <c r="K15" s="1795" t="s">
        <v>25621</v>
      </c>
      <c r="L15" s="1977"/>
      <c r="M15" s="1977"/>
      <c r="N15" s="1977"/>
      <c r="O15" s="1977"/>
      <c r="P15" s="1977"/>
      <c r="Q15" s="1934"/>
      <c r="R15" s="1041">
        <f xml:space="preserve"> IF( SUM( T15:AN15 ) = 0, 0,#REF! )</f>
        <v>0</v>
      </c>
      <c r="S15" s="1934"/>
      <c r="T15" s="1847"/>
      <c r="U15" s="1847"/>
      <c r="V15" s="1847"/>
      <c r="W15" s="1847"/>
      <c r="X15" s="1847"/>
      <c r="Y15" s="1847"/>
      <c r="Z15" s="1847"/>
      <c r="AA15" s="1934"/>
      <c r="AB15" s="1977"/>
      <c r="AC15" s="1390" t="s">
        <v>800</v>
      </c>
      <c r="AD15" s="1801" t="s">
        <v>25615</v>
      </c>
      <c r="AE15" s="1801" t="s">
        <v>25616</v>
      </c>
      <c r="AF15" s="1801" t="s">
        <v>25617</v>
      </c>
      <c r="AG15" s="1801" t="s">
        <v>25618</v>
      </c>
      <c r="AH15" s="1801" t="s">
        <v>25619</v>
      </c>
      <c r="AI15" s="1801" t="s">
        <v>25620</v>
      </c>
      <c r="AJ15" s="1795" t="s">
        <v>25621</v>
      </c>
      <c r="AK15" s="1977"/>
      <c r="AL15" s="1977"/>
      <c r="AM15" s="1977"/>
      <c r="AN15" s="1977"/>
    </row>
    <row r="16" spans="2:40" ht="15" customHeight="1">
      <c r="B16" s="2319" t="s">
        <v>801</v>
      </c>
      <c r="C16" s="2320"/>
      <c r="D16" s="2321"/>
      <c r="E16" s="1816" t="s">
        <v>1430</v>
      </c>
      <c r="F16" s="1816" t="s">
        <v>813</v>
      </c>
      <c r="G16" s="1816" t="s">
        <v>813</v>
      </c>
      <c r="H16" s="1816" t="s">
        <v>813</v>
      </c>
      <c r="I16" s="1816" t="s">
        <v>813</v>
      </c>
      <c r="J16" s="1816" t="s">
        <v>813</v>
      </c>
      <c r="K16" s="1817" t="s">
        <v>813</v>
      </c>
      <c r="L16" s="1977"/>
      <c r="M16" s="1977"/>
      <c r="N16" s="1977"/>
      <c r="O16" s="1977"/>
      <c r="P16" s="1977"/>
      <c r="Q16" s="1934"/>
      <c r="R16" s="1041"/>
      <c r="S16" s="1934"/>
      <c r="T16" s="1847"/>
      <c r="U16" s="1847"/>
      <c r="V16" s="1847"/>
      <c r="W16" s="1847"/>
      <c r="X16" s="1847"/>
      <c r="Y16" s="1847"/>
      <c r="Z16" s="1847"/>
      <c r="AA16" s="1934"/>
      <c r="AB16" s="1977"/>
      <c r="AC16" s="1391" t="s">
        <v>801</v>
      </c>
      <c r="AD16" s="1816" t="s">
        <v>1430</v>
      </c>
      <c r="AE16" s="1816" t="s">
        <v>813</v>
      </c>
      <c r="AF16" s="1816" t="s">
        <v>813</v>
      </c>
      <c r="AG16" s="1816" t="s">
        <v>813</v>
      </c>
      <c r="AH16" s="1816" t="s">
        <v>813</v>
      </c>
      <c r="AI16" s="1816" t="s">
        <v>813</v>
      </c>
      <c r="AJ16" s="1817" t="s">
        <v>813</v>
      </c>
      <c r="AK16" s="1977"/>
      <c r="AL16" s="1977"/>
      <c r="AM16" s="1977"/>
      <c r="AN16" s="1977"/>
    </row>
    <row r="17" spans="2:40" ht="15" customHeight="1" thickBot="1">
      <c r="B17" s="2322" t="s">
        <v>802</v>
      </c>
      <c r="C17" s="2323"/>
      <c r="D17" s="2324"/>
      <c r="E17" s="1803">
        <v>0</v>
      </c>
      <c r="F17" s="1803">
        <v>3</v>
      </c>
      <c r="G17" s="1803">
        <v>3</v>
      </c>
      <c r="H17" s="1803">
        <v>3</v>
      </c>
      <c r="I17" s="1803">
        <v>3</v>
      </c>
      <c r="J17" s="1803">
        <v>3</v>
      </c>
      <c r="K17" s="1796">
        <v>3</v>
      </c>
      <c r="L17" s="1977"/>
      <c r="M17" s="1977"/>
      <c r="N17" s="1977"/>
      <c r="O17" s="1977"/>
      <c r="P17" s="1977"/>
      <c r="Q17" s="1934"/>
      <c r="R17" s="1041"/>
      <c r="S17" s="1934"/>
      <c r="T17" s="1847"/>
      <c r="U17" s="1847"/>
      <c r="V17" s="1847"/>
      <c r="W17" s="1847"/>
      <c r="X17" s="1847"/>
      <c r="Y17" s="1847"/>
      <c r="Z17" s="1847"/>
      <c r="AA17" s="1934"/>
      <c r="AB17" s="1977"/>
      <c r="AC17" s="1392" t="s">
        <v>802</v>
      </c>
      <c r="AD17" s="1803">
        <v>0</v>
      </c>
      <c r="AE17" s="1803">
        <v>3</v>
      </c>
      <c r="AF17" s="1803">
        <v>3</v>
      </c>
      <c r="AG17" s="1803">
        <v>3</v>
      </c>
      <c r="AH17" s="1803">
        <v>3</v>
      </c>
      <c r="AI17" s="1803">
        <v>3</v>
      </c>
      <c r="AJ17" s="1796">
        <v>3</v>
      </c>
      <c r="AK17" s="1977"/>
      <c r="AL17" s="1977"/>
      <c r="AM17" s="1977"/>
      <c r="AN17" s="1977"/>
    </row>
    <row r="18" spans="2:40" ht="15" customHeight="1" thickBot="1">
      <c r="B18" s="558"/>
      <c r="C18" s="558"/>
      <c r="D18" s="558"/>
      <c r="E18" s="558"/>
      <c r="F18" s="558"/>
      <c r="G18" s="558"/>
      <c r="H18" s="558"/>
      <c r="I18" s="558"/>
      <c r="J18" s="558"/>
      <c r="K18" s="558"/>
      <c r="L18" s="1977"/>
      <c r="M18" s="1977"/>
      <c r="N18" s="1977"/>
      <c r="O18" s="1977"/>
      <c r="P18" s="1977"/>
      <c r="Q18" s="1934"/>
      <c r="R18" s="1393"/>
      <c r="S18" s="1934"/>
      <c r="T18" s="1847"/>
      <c r="U18" s="1847"/>
      <c r="V18" s="1847"/>
      <c r="W18" s="1847"/>
      <c r="X18" s="1847"/>
      <c r="Y18" s="1847"/>
      <c r="Z18" s="1847"/>
      <c r="AA18" s="1934"/>
      <c r="AB18" s="1977"/>
      <c r="AC18" s="1977"/>
      <c r="AD18" s="558"/>
      <c r="AE18" s="558"/>
      <c r="AF18" s="558"/>
      <c r="AG18" s="558"/>
      <c r="AH18" s="558"/>
      <c r="AI18" s="558"/>
      <c r="AJ18" s="558"/>
      <c r="AK18" s="1977"/>
      <c r="AL18" s="1977"/>
      <c r="AM18" s="1977"/>
      <c r="AN18" s="1977"/>
    </row>
    <row r="19" spans="2:40" ht="18" customHeight="1">
      <c r="B19" s="2325" t="s">
        <v>25622</v>
      </c>
      <c r="C19" s="2326"/>
      <c r="D19" s="2327"/>
      <c r="E19" s="924">
        <v>0</v>
      </c>
      <c r="F19" s="924">
        <v>0</v>
      </c>
      <c r="G19" s="924">
        <v>0</v>
      </c>
      <c r="H19" s="498">
        <f>IFERROR(G19 - F19, 0)</f>
        <v>0</v>
      </c>
      <c r="I19" s="924">
        <v>0</v>
      </c>
      <c r="J19" s="924">
        <v>0</v>
      </c>
      <c r="K19" s="925">
        <v>0</v>
      </c>
      <c r="L19" s="1977"/>
      <c r="M19" s="385" t="s">
        <v>25623</v>
      </c>
      <c r="N19" s="1977"/>
      <c r="O19" s="1979"/>
      <c r="P19" s="1977"/>
      <c r="Q19" s="1934"/>
      <c r="R19" s="1041">
        <f>IF( SUM( T19:Z19 ) = 0, 0, $T$5 )</f>
        <v>0</v>
      </c>
      <c r="S19" s="1934"/>
      <c r="T19" s="530">
        <f t="shared" ref="T19:Z33" si="1" xml:space="preserve"> IF( ISNUMBER(E19 ), 0, 1 )</f>
        <v>0</v>
      </c>
      <c r="U19" s="530">
        <f t="shared" si="1"/>
        <v>0</v>
      </c>
      <c r="V19" s="530">
        <f t="shared" si="1"/>
        <v>0</v>
      </c>
      <c r="W19" s="530">
        <f t="shared" si="1"/>
        <v>0</v>
      </c>
      <c r="X19" s="530">
        <f t="shared" si="1"/>
        <v>0</v>
      </c>
      <c r="Y19" s="530">
        <f t="shared" si="1"/>
        <v>0</v>
      </c>
      <c r="Z19" s="530">
        <f t="shared" si="1"/>
        <v>0</v>
      </c>
      <c r="AA19" s="1934"/>
      <c r="AB19" s="1977"/>
      <c r="AC19" s="394" t="s">
        <v>25622</v>
      </c>
      <c r="AD19" s="395" t="s">
        <v>25624</v>
      </c>
      <c r="AE19" s="395" t="s">
        <v>25625</v>
      </c>
      <c r="AF19" s="395" t="s">
        <v>25626</v>
      </c>
      <c r="AG19" s="395" t="s">
        <v>25627</v>
      </c>
      <c r="AH19" s="395" t="s">
        <v>25628</v>
      </c>
      <c r="AI19" s="395" t="s">
        <v>25629</v>
      </c>
      <c r="AJ19" s="396" t="s">
        <v>25630</v>
      </c>
      <c r="AK19" s="1977"/>
      <c r="AL19" s="1977"/>
      <c r="AM19" s="1977"/>
      <c r="AN19" s="1977"/>
    </row>
    <row r="20" spans="2:40" ht="18" customHeight="1">
      <c r="B20" s="2310" t="s">
        <v>25631</v>
      </c>
      <c r="C20" s="2311"/>
      <c r="D20" s="2312"/>
      <c r="E20" s="926">
        <v>0</v>
      </c>
      <c r="F20" s="926">
        <v>0</v>
      </c>
      <c r="G20" s="926">
        <v>0</v>
      </c>
      <c r="H20" s="377">
        <f t="shared" ref="H20:H31" si="2">IFERROR(G20 - F20, 0)</f>
        <v>0</v>
      </c>
      <c r="I20" s="926">
        <v>0</v>
      </c>
      <c r="J20" s="926">
        <v>0</v>
      </c>
      <c r="K20" s="927">
        <v>0</v>
      </c>
      <c r="L20" s="1977"/>
      <c r="M20" s="386" t="s">
        <v>25632</v>
      </c>
      <c r="N20" s="1977"/>
      <c r="O20" s="1980"/>
      <c r="P20" s="1977"/>
      <c r="Q20" s="1934"/>
      <c r="R20" s="1041">
        <f t="shared" ref="R20:R32" si="3">IF( SUM( T20:Z20 ) = 0, 0, $T$5 )</f>
        <v>0</v>
      </c>
      <c r="S20" s="1934"/>
      <c r="T20" s="530">
        <f t="shared" si="1"/>
        <v>0</v>
      </c>
      <c r="U20" s="530">
        <f t="shared" si="1"/>
        <v>0</v>
      </c>
      <c r="V20" s="530">
        <f t="shared" si="1"/>
        <v>0</v>
      </c>
      <c r="W20" s="530">
        <f t="shared" si="1"/>
        <v>0</v>
      </c>
      <c r="X20" s="530">
        <f t="shared" si="1"/>
        <v>0</v>
      </c>
      <c r="Y20" s="530">
        <f t="shared" si="1"/>
        <v>0</v>
      </c>
      <c r="Z20" s="530">
        <f t="shared" si="1"/>
        <v>0</v>
      </c>
      <c r="AA20" s="1934"/>
      <c r="AB20" s="1977"/>
      <c r="AC20" s="1805" t="s">
        <v>25631</v>
      </c>
      <c r="AD20" s="393" t="s">
        <v>25633</v>
      </c>
      <c r="AE20" s="393" t="s">
        <v>25634</v>
      </c>
      <c r="AF20" s="393" t="s">
        <v>25635</v>
      </c>
      <c r="AG20" s="393" t="s">
        <v>25636</v>
      </c>
      <c r="AH20" s="393" t="s">
        <v>25637</v>
      </c>
      <c r="AI20" s="393" t="s">
        <v>25638</v>
      </c>
      <c r="AJ20" s="397" t="s">
        <v>25639</v>
      </c>
      <c r="AK20" s="1977"/>
      <c r="AL20" s="1977"/>
      <c r="AM20" s="1977"/>
      <c r="AN20" s="1977"/>
    </row>
    <row r="21" spans="2:40" ht="18" customHeight="1">
      <c r="B21" s="2310" t="s">
        <v>25640</v>
      </c>
      <c r="C21" s="2311"/>
      <c r="D21" s="2312"/>
      <c r="E21" s="926">
        <v>0</v>
      </c>
      <c r="F21" s="926">
        <v>0</v>
      </c>
      <c r="G21" s="926">
        <v>0</v>
      </c>
      <c r="H21" s="377">
        <f t="shared" si="2"/>
        <v>0</v>
      </c>
      <c r="I21" s="926">
        <v>0</v>
      </c>
      <c r="J21" s="926">
        <v>0</v>
      </c>
      <c r="K21" s="927">
        <v>0</v>
      </c>
      <c r="L21" s="1977"/>
      <c r="M21" s="386" t="s">
        <v>25641</v>
      </c>
      <c r="N21" s="1977"/>
      <c r="O21" s="1980"/>
      <c r="P21" s="1977"/>
      <c r="Q21" s="1934"/>
      <c r="R21" s="1041">
        <f t="shared" si="3"/>
        <v>0</v>
      </c>
      <c r="S21" s="1934"/>
      <c r="T21" s="530">
        <f t="shared" si="1"/>
        <v>0</v>
      </c>
      <c r="U21" s="530">
        <f t="shared" si="1"/>
        <v>0</v>
      </c>
      <c r="V21" s="530">
        <f t="shared" si="1"/>
        <v>0</v>
      </c>
      <c r="W21" s="530">
        <f t="shared" si="1"/>
        <v>0</v>
      </c>
      <c r="X21" s="530">
        <f t="shared" si="1"/>
        <v>0</v>
      </c>
      <c r="Y21" s="530">
        <f t="shared" si="1"/>
        <v>0</v>
      </c>
      <c r="Z21" s="530">
        <f t="shared" si="1"/>
        <v>0</v>
      </c>
      <c r="AA21" s="1934"/>
      <c r="AB21" s="1977"/>
      <c r="AC21" s="1805" t="s">
        <v>25640</v>
      </c>
      <c r="AD21" s="393" t="s">
        <v>25642</v>
      </c>
      <c r="AE21" s="393" t="s">
        <v>25643</v>
      </c>
      <c r="AF21" s="393" t="s">
        <v>25644</v>
      </c>
      <c r="AG21" s="393" t="s">
        <v>25645</v>
      </c>
      <c r="AH21" s="393" t="s">
        <v>25646</v>
      </c>
      <c r="AI21" s="393" t="s">
        <v>25647</v>
      </c>
      <c r="AJ21" s="397" t="s">
        <v>25648</v>
      </c>
      <c r="AK21" s="1977"/>
      <c r="AL21" s="1977"/>
      <c r="AM21" s="1977"/>
      <c r="AN21" s="1977"/>
    </row>
    <row r="22" spans="2:40" ht="18" customHeight="1">
      <c r="B22" s="2310" t="s">
        <v>25649</v>
      </c>
      <c r="C22" s="2311"/>
      <c r="D22" s="2312"/>
      <c r="E22" s="926">
        <v>0</v>
      </c>
      <c r="F22" s="926">
        <v>0</v>
      </c>
      <c r="G22" s="926">
        <v>0</v>
      </c>
      <c r="H22" s="377">
        <f t="shared" si="2"/>
        <v>0</v>
      </c>
      <c r="I22" s="926">
        <v>0</v>
      </c>
      <c r="J22" s="926">
        <v>0</v>
      </c>
      <c r="K22" s="927">
        <v>0</v>
      </c>
      <c r="L22" s="1977"/>
      <c r="M22" s="386" t="s">
        <v>25650</v>
      </c>
      <c r="N22" s="1977"/>
      <c r="O22" s="1980"/>
      <c r="P22" s="1977"/>
      <c r="Q22" s="1934"/>
      <c r="R22" s="1041">
        <f>IF( SUM( T22:Z22 ) = 0, 0, $T$5 )</f>
        <v>0</v>
      </c>
      <c r="S22" s="1934"/>
      <c r="T22" s="530">
        <f t="shared" si="1"/>
        <v>0</v>
      </c>
      <c r="U22" s="530">
        <f t="shared" si="1"/>
        <v>0</v>
      </c>
      <c r="V22" s="530">
        <f t="shared" si="1"/>
        <v>0</v>
      </c>
      <c r="W22" s="530">
        <f t="shared" si="1"/>
        <v>0</v>
      </c>
      <c r="X22" s="530">
        <f t="shared" si="1"/>
        <v>0</v>
      </c>
      <c r="Y22" s="530">
        <f t="shared" si="1"/>
        <v>0</v>
      </c>
      <c r="Z22" s="530">
        <f t="shared" si="1"/>
        <v>0</v>
      </c>
      <c r="AA22" s="1934"/>
      <c r="AB22" s="1977"/>
      <c r="AC22" s="1805" t="s">
        <v>25649</v>
      </c>
      <c r="AD22" s="393" t="s">
        <v>25651</v>
      </c>
      <c r="AE22" s="393" t="s">
        <v>25652</v>
      </c>
      <c r="AF22" s="393" t="s">
        <v>25653</v>
      </c>
      <c r="AG22" s="393" t="s">
        <v>25654</v>
      </c>
      <c r="AH22" s="393" t="s">
        <v>25655</v>
      </c>
      <c r="AI22" s="393" t="s">
        <v>25656</v>
      </c>
      <c r="AJ22" s="397" t="s">
        <v>25657</v>
      </c>
      <c r="AK22" s="1977"/>
      <c r="AL22" s="1977"/>
      <c r="AM22" s="1977"/>
      <c r="AN22" s="1977"/>
    </row>
    <row r="23" spans="2:40" ht="18" customHeight="1">
      <c r="B23" s="2310" t="s">
        <v>25658</v>
      </c>
      <c r="C23" s="2311"/>
      <c r="D23" s="2312"/>
      <c r="E23" s="926">
        <v>0</v>
      </c>
      <c r="F23" s="926">
        <v>0</v>
      </c>
      <c r="G23" s="926">
        <v>0</v>
      </c>
      <c r="H23" s="377">
        <f t="shared" si="2"/>
        <v>0</v>
      </c>
      <c r="I23" s="926">
        <v>0</v>
      </c>
      <c r="J23" s="926">
        <v>0</v>
      </c>
      <c r="K23" s="927">
        <v>0</v>
      </c>
      <c r="L23" s="1977"/>
      <c r="M23" s="386" t="s">
        <v>25659</v>
      </c>
      <c r="N23" s="1977"/>
      <c r="O23" s="1980"/>
      <c r="P23" s="1977"/>
      <c r="Q23" s="1934"/>
      <c r="R23" s="1041">
        <f t="shared" si="3"/>
        <v>0</v>
      </c>
      <c r="S23" s="1934"/>
      <c r="T23" s="530">
        <f t="shared" si="1"/>
        <v>0</v>
      </c>
      <c r="U23" s="530">
        <f t="shared" si="1"/>
        <v>0</v>
      </c>
      <c r="V23" s="530">
        <f t="shared" si="1"/>
        <v>0</v>
      </c>
      <c r="W23" s="530">
        <f t="shared" si="1"/>
        <v>0</v>
      </c>
      <c r="X23" s="530">
        <f t="shared" si="1"/>
        <v>0</v>
      </c>
      <c r="Y23" s="530">
        <f t="shared" si="1"/>
        <v>0</v>
      </c>
      <c r="Z23" s="530">
        <f t="shared" si="1"/>
        <v>0</v>
      </c>
      <c r="AA23" s="1934"/>
      <c r="AB23" s="1977"/>
      <c r="AC23" s="1805" t="s">
        <v>25658</v>
      </c>
      <c r="AD23" s="393" t="s">
        <v>25660</v>
      </c>
      <c r="AE23" s="393" t="s">
        <v>25661</v>
      </c>
      <c r="AF23" s="393" t="s">
        <v>25662</v>
      </c>
      <c r="AG23" s="393" t="s">
        <v>25663</v>
      </c>
      <c r="AH23" s="393" t="s">
        <v>25664</v>
      </c>
      <c r="AI23" s="393" t="s">
        <v>25665</v>
      </c>
      <c r="AJ23" s="397" t="s">
        <v>25666</v>
      </c>
      <c r="AK23" s="1977"/>
      <c r="AL23" s="1977"/>
      <c r="AM23" s="1977"/>
      <c r="AN23" s="1977"/>
    </row>
    <row r="24" spans="2:40" ht="18" customHeight="1">
      <c r="B24" s="2310" t="s">
        <v>25667</v>
      </c>
      <c r="C24" s="2311"/>
      <c r="D24" s="2312"/>
      <c r="E24" s="926">
        <v>0</v>
      </c>
      <c r="F24" s="926">
        <v>0</v>
      </c>
      <c r="G24" s="926">
        <v>0</v>
      </c>
      <c r="H24" s="377">
        <f t="shared" si="2"/>
        <v>0</v>
      </c>
      <c r="I24" s="926">
        <v>0</v>
      </c>
      <c r="J24" s="926">
        <v>0</v>
      </c>
      <c r="K24" s="927">
        <v>0</v>
      </c>
      <c r="L24" s="1977"/>
      <c r="M24" s="386" t="s">
        <v>25668</v>
      </c>
      <c r="N24" s="1977"/>
      <c r="O24" s="1980"/>
      <c r="P24" s="1977"/>
      <c r="Q24" s="1934"/>
      <c r="R24" s="1041">
        <f t="shared" si="3"/>
        <v>0</v>
      </c>
      <c r="S24" s="1934"/>
      <c r="T24" s="530">
        <f t="shared" si="1"/>
        <v>0</v>
      </c>
      <c r="U24" s="530">
        <f t="shared" si="1"/>
        <v>0</v>
      </c>
      <c r="V24" s="530">
        <f t="shared" si="1"/>
        <v>0</v>
      </c>
      <c r="W24" s="530">
        <f t="shared" si="1"/>
        <v>0</v>
      </c>
      <c r="X24" s="530">
        <f t="shared" si="1"/>
        <v>0</v>
      </c>
      <c r="Y24" s="530">
        <f t="shared" si="1"/>
        <v>0</v>
      </c>
      <c r="Z24" s="530">
        <f t="shared" si="1"/>
        <v>0</v>
      </c>
      <c r="AA24" s="1934"/>
      <c r="AB24" s="1977"/>
      <c r="AC24" s="1805" t="s">
        <v>25667</v>
      </c>
      <c r="AD24" s="393" t="s">
        <v>25669</v>
      </c>
      <c r="AE24" s="393" t="s">
        <v>25670</v>
      </c>
      <c r="AF24" s="393" t="s">
        <v>25671</v>
      </c>
      <c r="AG24" s="393" t="s">
        <v>25672</v>
      </c>
      <c r="AH24" s="393" t="s">
        <v>25673</v>
      </c>
      <c r="AI24" s="393" t="s">
        <v>25674</v>
      </c>
      <c r="AJ24" s="397" t="s">
        <v>25675</v>
      </c>
      <c r="AK24" s="1977"/>
      <c r="AL24" s="1977"/>
      <c r="AM24" s="1977"/>
      <c r="AN24" s="1977"/>
    </row>
    <row r="25" spans="2:40" ht="18" customHeight="1">
      <c r="B25" s="2310" t="s">
        <v>25676</v>
      </c>
      <c r="C25" s="2311"/>
      <c r="D25" s="2312"/>
      <c r="E25" s="926">
        <v>0</v>
      </c>
      <c r="F25" s="926">
        <v>0</v>
      </c>
      <c r="G25" s="926">
        <v>0</v>
      </c>
      <c r="H25" s="377">
        <f t="shared" si="2"/>
        <v>0</v>
      </c>
      <c r="I25" s="926">
        <v>0</v>
      </c>
      <c r="J25" s="926">
        <v>0</v>
      </c>
      <c r="K25" s="927">
        <v>0</v>
      </c>
      <c r="L25" s="1977"/>
      <c r="M25" s="386" t="s">
        <v>25677</v>
      </c>
      <c r="N25" s="1977"/>
      <c r="O25" s="1980"/>
      <c r="P25" s="1977"/>
      <c r="Q25" s="1934"/>
      <c r="R25" s="1041">
        <f t="shared" si="3"/>
        <v>0</v>
      </c>
      <c r="S25" s="1934"/>
      <c r="T25" s="530">
        <f t="shared" si="1"/>
        <v>0</v>
      </c>
      <c r="U25" s="530">
        <f t="shared" si="1"/>
        <v>0</v>
      </c>
      <c r="V25" s="530">
        <f t="shared" si="1"/>
        <v>0</v>
      </c>
      <c r="W25" s="530">
        <f t="shared" si="1"/>
        <v>0</v>
      </c>
      <c r="X25" s="530">
        <f t="shared" si="1"/>
        <v>0</v>
      </c>
      <c r="Y25" s="530">
        <f t="shared" si="1"/>
        <v>0</v>
      </c>
      <c r="Z25" s="530">
        <f t="shared" si="1"/>
        <v>0</v>
      </c>
      <c r="AA25" s="1934"/>
      <c r="AB25" s="1977"/>
      <c r="AC25" s="1805" t="s">
        <v>25676</v>
      </c>
      <c r="AD25" s="393" t="s">
        <v>25678</v>
      </c>
      <c r="AE25" s="393" t="s">
        <v>25679</v>
      </c>
      <c r="AF25" s="393" t="s">
        <v>25680</v>
      </c>
      <c r="AG25" s="393" t="s">
        <v>25681</v>
      </c>
      <c r="AH25" s="393" t="s">
        <v>25682</v>
      </c>
      <c r="AI25" s="393" t="s">
        <v>25683</v>
      </c>
      <c r="AJ25" s="397" t="s">
        <v>25684</v>
      </c>
      <c r="AK25" s="1977"/>
      <c r="AL25" s="1977"/>
      <c r="AM25" s="1977"/>
      <c r="AN25" s="1977"/>
    </row>
    <row r="26" spans="2:40" ht="18" customHeight="1">
      <c r="B26" s="2310" t="s">
        <v>25685</v>
      </c>
      <c r="C26" s="2311"/>
      <c r="D26" s="2312"/>
      <c r="E26" s="926">
        <v>0</v>
      </c>
      <c r="F26" s="926">
        <v>0</v>
      </c>
      <c r="G26" s="926">
        <v>0</v>
      </c>
      <c r="H26" s="377">
        <f t="shared" si="2"/>
        <v>0</v>
      </c>
      <c r="I26" s="926">
        <v>0</v>
      </c>
      <c r="J26" s="926">
        <v>0</v>
      </c>
      <c r="K26" s="927">
        <v>0</v>
      </c>
      <c r="L26" s="1977"/>
      <c r="M26" s="386" t="s">
        <v>25686</v>
      </c>
      <c r="N26" s="1977"/>
      <c r="O26" s="1980"/>
      <c r="P26" s="1977"/>
      <c r="Q26" s="1934"/>
      <c r="R26" s="1041">
        <f t="shared" si="3"/>
        <v>0</v>
      </c>
      <c r="S26" s="1934"/>
      <c r="T26" s="530">
        <f t="shared" si="1"/>
        <v>0</v>
      </c>
      <c r="U26" s="530">
        <f t="shared" si="1"/>
        <v>0</v>
      </c>
      <c r="V26" s="530">
        <f t="shared" si="1"/>
        <v>0</v>
      </c>
      <c r="W26" s="530">
        <f t="shared" si="1"/>
        <v>0</v>
      </c>
      <c r="X26" s="530">
        <f t="shared" si="1"/>
        <v>0</v>
      </c>
      <c r="Y26" s="530">
        <f t="shared" si="1"/>
        <v>0</v>
      </c>
      <c r="Z26" s="530">
        <f t="shared" si="1"/>
        <v>0</v>
      </c>
      <c r="AA26" s="1934"/>
      <c r="AB26" s="1977"/>
      <c r="AC26" s="1805" t="s">
        <v>25685</v>
      </c>
      <c r="AD26" s="393" t="s">
        <v>25687</v>
      </c>
      <c r="AE26" s="393" t="s">
        <v>25688</v>
      </c>
      <c r="AF26" s="393" t="s">
        <v>25689</v>
      </c>
      <c r="AG26" s="393" t="s">
        <v>25690</v>
      </c>
      <c r="AH26" s="393" t="s">
        <v>25691</v>
      </c>
      <c r="AI26" s="393" t="s">
        <v>25692</v>
      </c>
      <c r="AJ26" s="397" t="s">
        <v>25693</v>
      </c>
      <c r="AK26" s="1977"/>
      <c r="AL26" s="1977"/>
      <c r="AM26" s="1977"/>
      <c r="AN26" s="1977"/>
    </row>
    <row r="27" spans="2:40" ht="18" customHeight="1">
      <c r="B27" s="2310" t="s">
        <v>25694</v>
      </c>
      <c r="C27" s="2311"/>
      <c r="D27" s="2312"/>
      <c r="E27" s="926">
        <v>0</v>
      </c>
      <c r="F27" s="926">
        <v>0</v>
      </c>
      <c r="G27" s="926">
        <v>0</v>
      </c>
      <c r="H27" s="377">
        <f t="shared" si="2"/>
        <v>0</v>
      </c>
      <c r="I27" s="926">
        <v>0</v>
      </c>
      <c r="J27" s="926">
        <v>0</v>
      </c>
      <c r="K27" s="927">
        <v>0</v>
      </c>
      <c r="L27" s="1977"/>
      <c r="M27" s="386" t="s">
        <v>25695</v>
      </c>
      <c r="N27" s="1977"/>
      <c r="O27" s="1980"/>
      <c r="P27" s="1977"/>
      <c r="Q27" s="1934"/>
      <c r="R27" s="1041">
        <f t="shared" si="3"/>
        <v>0</v>
      </c>
      <c r="S27" s="1934"/>
      <c r="T27" s="530">
        <f t="shared" si="1"/>
        <v>0</v>
      </c>
      <c r="U27" s="530">
        <f t="shared" si="1"/>
        <v>0</v>
      </c>
      <c r="V27" s="530">
        <f t="shared" si="1"/>
        <v>0</v>
      </c>
      <c r="W27" s="530">
        <f t="shared" si="1"/>
        <v>0</v>
      </c>
      <c r="X27" s="530">
        <f t="shared" si="1"/>
        <v>0</v>
      </c>
      <c r="Y27" s="530">
        <f t="shared" si="1"/>
        <v>0</v>
      </c>
      <c r="Z27" s="530">
        <f t="shared" si="1"/>
        <v>0</v>
      </c>
      <c r="AA27" s="1934"/>
      <c r="AB27" s="1977"/>
      <c r="AC27" s="1805" t="s">
        <v>25694</v>
      </c>
      <c r="AD27" s="393" t="s">
        <v>25696</v>
      </c>
      <c r="AE27" s="393" t="s">
        <v>25697</v>
      </c>
      <c r="AF27" s="393" t="s">
        <v>25698</v>
      </c>
      <c r="AG27" s="393" t="s">
        <v>25699</v>
      </c>
      <c r="AH27" s="393" t="s">
        <v>25700</v>
      </c>
      <c r="AI27" s="393" t="s">
        <v>25701</v>
      </c>
      <c r="AJ27" s="397" t="s">
        <v>25702</v>
      </c>
      <c r="AK27" s="1977"/>
      <c r="AL27" s="1977"/>
      <c r="AM27" s="1977"/>
      <c r="AN27" s="1977"/>
    </row>
    <row r="28" spans="2:40" ht="18" customHeight="1">
      <c r="B28" s="2310" t="s">
        <v>25703</v>
      </c>
      <c r="C28" s="2311"/>
      <c r="D28" s="2312"/>
      <c r="E28" s="926">
        <v>0</v>
      </c>
      <c r="F28" s="926">
        <v>0</v>
      </c>
      <c r="G28" s="926">
        <v>0</v>
      </c>
      <c r="H28" s="377">
        <f t="shared" si="2"/>
        <v>0</v>
      </c>
      <c r="I28" s="926">
        <v>0</v>
      </c>
      <c r="J28" s="926">
        <v>0</v>
      </c>
      <c r="K28" s="927">
        <v>0</v>
      </c>
      <c r="L28" s="1977"/>
      <c r="M28" s="386" t="s">
        <v>25704</v>
      </c>
      <c r="N28" s="1977"/>
      <c r="O28" s="1980"/>
      <c r="P28" s="1977"/>
      <c r="Q28" s="1934"/>
      <c r="R28" s="1041">
        <f t="shared" si="3"/>
        <v>0</v>
      </c>
      <c r="S28" s="1934"/>
      <c r="T28" s="530">
        <f t="shared" si="1"/>
        <v>0</v>
      </c>
      <c r="U28" s="530">
        <f t="shared" si="1"/>
        <v>0</v>
      </c>
      <c r="V28" s="530">
        <f t="shared" si="1"/>
        <v>0</v>
      </c>
      <c r="W28" s="530">
        <f t="shared" si="1"/>
        <v>0</v>
      </c>
      <c r="X28" s="530">
        <f t="shared" si="1"/>
        <v>0</v>
      </c>
      <c r="Y28" s="530">
        <f t="shared" si="1"/>
        <v>0</v>
      </c>
      <c r="Z28" s="530">
        <f t="shared" si="1"/>
        <v>0</v>
      </c>
      <c r="AA28" s="1934"/>
      <c r="AB28" s="1977"/>
      <c r="AC28" s="1805" t="s">
        <v>25703</v>
      </c>
      <c r="AD28" s="393" t="s">
        <v>25705</v>
      </c>
      <c r="AE28" s="393" t="s">
        <v>25706</v>
      </c>
      <c r="AF28" s="393" t="s">
        <v>25707</v>
      </c>
      <c r="AG28" s="393" t="s">
        <v>25708</v>
      </c>
      <c r="AH28" s="393" t="s">
        <v>25709</v>
      </c>
      <c r="AI28" s="393" t="s">
        <v>25710</v>
      </c>
      <c r="AJ28" s="397" t="s">
        <v>25711</v>
      </c>
      <c r="AK28" s="1977"/>
      <c r="AL28" s="1977"/>
      <c r="AM28" s="1977"/>
      <c r="AN28" s="1977"/>
    </row>
    <row r="29" spans="2:40" ht="18" customHeight="1">
      <c r="B29" s="2310" t="s">
        <v>25712</v>
      </c>
      <c r="C29" s="2311"/>
      <c r="D29" s="2312"/>
      <c r="E29" s="926">
        <v>0</v>
      </c>
      <c r="F29" s="926">
        <v>0</v>
      </c>
      <c r="G29" s="926">
        <v>0</v>
      </c>
      <c r="H29" s="377">
        <f t="shared" si="2"/>
        <v>0</v>
      </c>
      <c r="I29" s="926">
        <v>0</v>
      </c>
      <c r="J29" s="926">
        <v>0</v>
      </c>
      <c r="K29" s="927">
        <v>0</v>
      </c>
      <c r="L29" s="1977"/>
      <c r="M29" s="386" t="s">
        <v>25713</v>
      </c>
      <c r="N29" s="1977"/>
      <c r="O29" s="1980"/>
      <c r="P29" s="1977"/>
      <c r="Q29" s="1934"/>
      <c r="R29" s="1041">
        <f t="shared" si="3"/>
        <v>0</v>
      </c>
      <c r="S29" s="1934"/>
      <c r="T29" s="530">
        <f t="shared" si="1"/>
        <v>0</v>
      </c>
      <c r="U29" s="530">
        <f t="shared" si="1"/>
        <v>0</v>
      </c>
      <c r="V29" s="530">
        <f t="shared" si="1"/>
        <v>0</v>
      </c>
      <c r="W29" s="530">
        <f t="shared" si="1"/>
        <v>0</v>
      </c>
      <c r="X29" s="530">
        <f t="shared" si="1"/>
        <v>0</v>
      </c>
      <c r="Y29" s="530">
        <f t="shared" si="1"/>
        <v>0</v>
      </c>
      <c r="Z29" s="530">
        <f t="shared" si="1"/>
        <v>0</v>
      </c>
      <c r="AA29" s="1934"/>
      <c r="AB29" s="1977"/>
      <c r="AC29" s="1805" t="s">
        <v>25712</v>
      </c>
      <c r="AD29" s="393" t="s">
        <v>25714</v>
      </c>
      <c r="AE29" s="393" t="s">
        <v>25715</v>
      </c>
      <c r="AF29" s="393" t="s">
        <v>25716</v>
      </c>
      <c r="AG29" s="393" t="s">
        <v>25717</v>
      </c>
      <c r="AH29" s="393" t="s">
        <v>25718</v>
      </c>
      <c r="AI29" s="393" t="s">
        <v>25719</v>
      </c>
      <c r="AJ29" s="397" t="s">
        <v>25720</v>
      </c>
      <c r="AK29" s="1977"/>
      <c r="AL29" s="1977"/>
      <c r="AM29" s="1977"/>
      <c r="AN29" s="1977"/>
    </row>
    <row r="30" spans="2:40" ht="18" customHeight="1">
      <c r="B30" s="2310" t="s">
        <v>25721</v>
      </c>
      <c r="C30" s="2311"/>
      <c r="D30" s="2312"/>
      <c r="E30" s="926">
        <v>0</v>
      </c>
      <c r="F30" s="926">
        <v>0</v>
      </c>
      <c r="G30" s="926">
        <v>0</v>
      </c>
      <c r="H30" s="377">
        <f t="shared" si="2"/>
        <v>0</v>
      </c>
      <c r="I30" s="926">
        <v>0</v>
      </c>
      <c r="J30" s="926">
        <v>0</v>
      </c>
      <c r="K30" s="927">
        <v>0</v>
      </c>
      <c r="L30" s="1977"/>
      <c r="M30" s="386" t="s">
        <v>25722</v>
      </c>
      <c r="N30" s="1977"/>
      <c r="O30" s="1980"/>
      <c r="P30" s="1977"/>
      <c r="Q30" s="1934"/>
      <c r="R30" s="1041">
        <f t="shared" si="3"/>
        <v>0</v>
      </c>
      <c r="S30" s="1934"/>
      <c r="T30" s="530">
        <f t="shared" si="1"/>
        <v>0</v>
      </c>
      <c r="U30" s="530">
        <f t="shared" si="1"/>
        <v>0</v>
      </c>
      <c r="V30" s="530">
        <f t="shared" si="1"/>
        <v>0</v>
      </c>
      <c r="W30" s="530">
        <f t="shared" si="1"/>
        <v>0</v>
      </c>
      <c r="X30" s="530">
        <f t="shared" si="1"/>
        <v>0</v>
      </c>
      <c r="Y30" s="530">
        <f t="shared" si="1"/>
        <v>0</v>
      </c>
      <c r="Z30" s="530">
        <f t="shared" si="1"/>
        <v>0</v>
      </c>
      <c r="AA30" s="1934"/>
      <c r="AB30" s="1977"/>
      <c r="AC30" s="1805" t="s">
        <v>25721</v>
      </c>
      <c r="AD30" s="393" t="s">
        <v>25723</v>
      </c>
      <c r="AE30" s="393" t="s">
        <v>25724</v>
      </c>
      <c r="AF30" s="393" t="s">
        <v>25725</v>
      </c>
      <c r="AG30" s="393" t="s">
        <v>25726</v>
      </c>
      <c r="AH30" s="393" t="s">
        <v>25727</v>
      </c>
      <c r="AI30" s="393" t="s">
        <v>25728</v>
      </c>
      <c r="AJ30" s="397" t="s">
        <v>25729</v>
      </c>
      <c r="AK30" s="1977"/>
      <c r="AL30" s="1977"/>
      <c r="AM30" s="1977"/>
      <c r="AN30" s="1977"/>
    </row>
    <row r="31" spans="2:40" ht="18" customHeight="1">
      <c r="B31" s="2310" t="s">
        <v>25730</v>
      </c>
      <c r="C31" s="2311"/>
      <c r="D31" s="2312"/>
      <c r="E31" s="926">
        <v>0</v>
      </c>
      <c r="F31" s="926">
        <v>0</v>
      </c>
      <c r="G31" s="926">
        <v>0</v>
      </c>
      <c r="H31" s="377">
        <f t="shared" si="2"/>
        <v>0</v>
      </c>
      <c r="I31" s="926">
        <v>0</v>
      </c>
      <c r="J31" s="926">
        <v>0</v>
      </c>
      <c r="K31" s="927">
        <v>0</v>
      </c>
      <c r="L31" s="1977"/>
      <c r="M31" s="386" t="s">
        <v>25731</v>
      </c>
      <c r="N31" s="1977"/>
      <c r="O31" s="1980"/>
      <c r="P31" s="1977"/>
      <c r="Q31" s="1934"/>
      <c r="R31" s="1041">
        <f t="shared" si="3"/>
        <v>0</v>
      </c>
      <c r="S31" s="1934"/>
      <c r="T31" s="530">
        <f t="shared" si="1"/>
        <v>0</v>
      </c>
      <c r="U31" s="530">
        <f t="shared" si="1"/>
        <v>0</v>
      </c>
      <c r="V31" s="530">
        <f t="shared" si="1"/>
        <v>0</v>
      </c>
      <c r="W31" s="530">
        <f t="shared" si="1"/>
        <v>0</v>
      </c>
      <c r="X31" s="530">
        <f t="shared" si="1"/>
        <v>0</v>
      </c>
      <c r="Y31" s="530">
        <f t="shared" si="1"/>
        <v>0</v>
      </c>
      <c r="Z31" s="530">
        <f t="shared" si="1"/>
        <v>0</v>
      </c>
      <c r="AA31" s="1934"/>
      <c r="AB31" s="1977"/>
      <c r="AC31" s="1805" t="s">
        <v>25730</v>
      </c>
      <c r="AD31" s="393" t="s">
        <v>25732</v>
      </c>
      <c r="AE31" s="393" t="s">
        <v>25733</v>
      </c>
      <c r="AF31" s="393" t="s">
        <v>25734</v>
      </c>
      <c r="AG31" s="393" t="s">
        <v>25735</v>
      </c>
      <c r="AH31" s="393" t="s">
        <v>25736</v>
      </c>
      <c r="AI31" s="393" t="s">
        <v>25737</v>
      </c>
      <c r="AJ31" s="397" t="s">
        <v>25738</v>
      </c>
      <c r="AK31" s="1977"/>
      <c r="AL31" s="1977"/>
      <c r="AM31" s="1977"/>
      <c r="AN31" s="1977"/>
    </row>
    <row r="32" spans="2:40" ht="18" customHeight="1">
      <c r="B32" s="2310" t="s">
        <v>25739</v>
      </c>
      <c r="C32" s="2311"/>
      <c r="D32" s="2312"/>
      <c r="E32" s="926">
        <v>0</v>
      </c>
      <c r="F32" s="926">
        <v>0</v>
      </c>
      <c r="G32" s="926">
        <v>0</v>
      </c>
      <c r="H32" s="377">
        <f>IFERROR(G32 - F32, 0)</f>
        <v>0</v>
      </c>
      <c r="I32" s="926">
        <v>0</v>
      </c>
      <c r="J32" s="926">
        <v>0</v>
      </c>
      <c r="K32" s="927">
        <v>0</v>
      </c>
      <c r="L32" s="1977"/>
      <c r="M32" s="386" t="s">
        <v>25740</v>
      </c>
      <c r="N32" s="1977"/>
      <c r="O32" s="1980"/>
      <c r="P32" s="1977"/>
      <c r="Q32" s="1934"/>
      <c r="R32" s="1041">
        <f t="shared" si="3"/>
        <v>0</v>
      </c>
      <c r="S32" s="1934"/>
      <c r="T32" s="530">
        <f t="shared" si="1"/>
        <v>0</v>
      </c>
      <c r="U32" s="530">
        <f t="shared" si="1"/>
        <v>0</v>
      </c>
      <c r="V32" s="530">
        <f t="shared" si="1"/>
        <v>0</v>
      </c>
      <c r="W32" s="530">
        <f t="shared" si="1"/>
        <v>0</v>
      </c>
      <c r="X32" s="530">
        <f t="shared" si="1"/>
        <v>0</v>
      </c>
      <c r="Y32" s="530">
        <f t="shared" si="1"/>
        <v>0</v>
      </c>
      <c r="Z32" s="530">
        <f t="shared" si="1"/>
        <v>0</v>
      </c>
      <c r="AA32" s="1934"/>
      <c r="AB32" s="1977"/>
      <c r="AC32" s="1805" t="s">
        <v>25739</v>
      </c>
      <c r="AD32" s="393" t="s">
        <v>25741</v>
      </c>
      <c r="AE32" s="393" t="s">
        <v>25742</v>
      </c>
      <c r="AF32" s="393" t="s">
        <v>25743</v>
      </c>
      <c r="AG32" s="393" t="s">
        <v>25744</v>
      </c>
      <c r="AH32" s="393" t="s">
        <v>25745</v>
      </c>
      <c r="AI32" s="393" t="s">
        <v>25746</v>
      </c>
      <c r="AJ32" s="397" t="s">
        <v>25747</v>
      </c>
      <c r="AK32" s="1977"/>
      <c r="AL32" s="1977"/>
      <c r="AM32" s="1977"/>
      <c r="AN32" s="1977"/>
    </row>
    <row r="33" spans="2:40" ht="18" customHeight="1">
      <c r="B33" s="2310" t="s">
        <v>25748</v>
      </c>
      <c r="C33" s="2311"/>
      <c r="D33" s="2312"/>
      <c r="E33" s="926">
        <v>0</v>
      </c>
      <c r="F33" s="926">
        <v>0</v>
      </c>
      <c r="G33" s="926">
        <v>0</v>
      </c>
      <c r="H33" s="377">
        <f t="shared" ref="H33" si="4">IFERROR(G33 - F33, 0)</f>
        <v>0</v>
      </c>
      <c r="I33" s="926">
        <v>0</v>
      </c>
      <c r="J33" s="926">
        <v>0</v>
      </c>
      <c r="K33" s="927">
        <v>0</v>
      </c>
      <c r="L33" s="1977"/>
      <c r="M33" s="386" t="s">
        <v>25749</v>
      </c>
      <c r="N33" s="1977"/>
      <c r="O33" s="1980"/>
      <c r="P33" s="1977"/>
      <c r="Q33" s="1934"/>
      <c r="R33" s="1041">
        <f>IF( SUM( T33:Z33 ) = 0, 0, $T$5 )</f>
        <v>0</v>
      </c>
      <c r="S33" s="1934"/>
      <c r="T33" s="530">
        <f t="shared" si="1"/>
        <v>0</v>
      </c>
      <c r="U33" s="530">
        <f t="shared" si="1"/>
        <v>0</v>
      </c>
      <c r="V33" s="530">
        <f t="shared" si="1"/>
        <v>0</v>
      </c>
      <c r="W33" s="530">
        <f t="shared" si="1"/>
        <v>0</v>
      </c>
      <c r="X33" s="530">
        <f t="shared" si="1"/>
        <v>0</v>
      </c>
      <c r="Y33" s="530">
        <f t="shared" si="1"/>
        <v>0</v>
      </c>
      <c r="Z33" s="530">
        <f t="shared" si="1"/>
        <v>0</v>
      </c>
      <c r="AA33" s="1934"/>
      <c r="AB33" s="1977"/>
      <c r="AC33" s="1805" t="s">
        <v>25748</v>
      </c>
      <c r="AD33" s="393" t="s">
        <v>25750</v>
      </c>
      <c r="AE33" s="393" t="s">
        <v>25751</v>
      </c>
      <c r="AF33" s="393" t="s">
        <v>25752</v>
      </c>
      <c r="AG33" s="393" t="s">
        <v>25753</v>
      </c>
      <c r="AH33" s="393" t="s">
        <v>25754</v>
      </c>
      <c r="AI33" s="393" t="s">
        <v>25755</v>
      </c>
      <c r="AJ33" s="397" t="s">
        <v>25756</v>
      </c>
      <c r="AK33" s="1977"/>
      <c r="AL33" s="1977"/>
      <c r="AM33" s="1977"/>
      <c r="AN33" s="1977"/>
    </row>
    <row r="34" spans="2:40" ht="18" customHeight="1" thickBot="1">
      <c r="B34" s="2313" t="s">
        <v>1016</v>
      </c>
      <c r="C34" s="2314"/>
      <c r="D34" s="2315"/>
      <c r="E34" s="383">
        <f>IFERROR(SUM(E19:E33), 0)</f>
        <v>0</v>
      </c>
      <c r="F34" s="391">
        <f t="shared" ref="F34:G34" si="5">IFERROR(SUM(F19:F33), 0)</f>
        <v>0</v>
      </c>
      <c r="G34" s="391">
        <f t="shared" si="5"/>
        <v>0</v>
      </c>
      <c r="H34" s="391">
        <f>IFERROR(G34 - F34, 0)</f>
        <v>0</v>
      </c>
      <c r="I34" s="391">
        <f>IFERROR(SUM(I19:I33), 0)</f>
        <v>0</v>
      </c>
      <c r="J34" s="391">
        <f>IFERROR(SUM(J19:J33), 0)</f>
        <v>0</v>
      </c>
      <c r="K34" s="392">
        <f>IFERROR(SUM(K19:K33), 0)</f>
        <v>0</v>
      </c>
      <c r="L34" s="1977"/>
      <c r="M34" s="387" t="s">
        <v>25757</v>
      </c>
      <c r="N34" s="1977"/>
      <c r="O34" s="1981"/>
      <c r="P34" s="1977"/>
      <c r="Q34" s="1934"/>
      <c r="R34" s="1041">
        <f xml:space="preserve"> IF( SUM( T34:T34 ) = 0, 0,#REF! )</f>
        <v>0</v>
      </c>
      <c r="S34" s="1934"/>
      <c r="T34" s="1847"/>
      <c r="U34" s="1847"/>
      <c r="V34" s="1847"/>
      <c r="W34" s="1847"/>
      <c r="X34" s="1847"/>
      <c r="Y34" s="1847"/>
      <c r="Z34" s="1847"/>
      <c r="AA34" s="1934"/>
      <c r="AB34" s="1977"/>
      <c r="AC34" s="1809" t="s">
        <v>1016</v>
      </c>
      <c r="AD34" s="505" t="s">
        <v>25758</v>
      </c>
      <c r="AE34" s="505" t="s">
        <v>25759</v>
      </c>
      <c r="AF34" s="505" t="s">
        <v>25760</v>
      </c>
      <c r="AG34" s="505" t="s">
        <v>25761</v>
      </c>
      <c r="AH34" s="505" t="s">
        <v>25762</v>
      </c>
      <c r="AI34" s="505" t="s">
        <v>25763</v>
      </c>
      <c r="AJ34" s="506" t="s">
        <v>25764</v>
      </c>
      <c r="AK34" s="1977"/>
      <c r="AL34" s="1977"/>
      <c r="AM34" s="1977"/>
      <c r="AN34" s="1977"/>
    </row>
    <row r="35" spans="2:40" ht="15.75" customHeight="1" thickBot="1">
      <c r="B35" s="1394"/>
      <c r="C35" s="1386"/>
      <c r="D35" s="1386"/>
      <c r="E35" s="1386"/>
      <c r="F35" s="20"/>
      <c r="G35" s="1977"/>
      <c r="H35" s="1977"/>
      <c r="I35" s="1977"/>
      <c r="J35" s="1977"/>
      <c r="K35" s="1977"/>
      <c r="L35" s="1977"/>
      <c r="M35" s="21"/>
      <c r="N35" s="1977"/>
      <c r="O35" s="1977"/>
      <c r="P35" s="1977"/>
      <c r="Q35" s="1934"/>
      <c r="R35" s="1041">
        <f xml:space="preserve"> IF( SUM( T35:T35 ) = 0, 0,#REF! )</f>
        <v>0</v>
      </c>
      <c r="S35" s="1934"/>
      <c r="T35" s="1847"/>
      <c r="U35" s="1847"/>
      <c r="V35" s="1847"/>
      <c r="W35" s="1847"/>
      <c r="X35" s="1847"/>
      <c r="Y35" s="1847"/>
      <c r="Z35" s="1847"/>
      <c r="AA35" s="1934"/>
      <c r="AB35" s="1977"/>
      <c r="AC35" s="1394"/>
      <c r="AD35" s="1386"/>
      <c r="AE35" s="20"/>
      <c r="AF35" s="1977"/>
      <c r="AG35" s="1977"/>
      <c r="AH35" s="1977"/>
      <c r="AI35" s="1977"/>
      <c r="AJ35" s="1977"/>
      <c r="AK35" s="1977"/>
      <c r="AL35" s="1977"/>
      <c r="AM35" s="1977"/>
      <c r="AN35" s="1977"/>
    </row>
    <row r="36" spans="2:40" ht="20.25" customHeight="1" thickBot="1">
      <c r="B36" s="1088" t="s">
        <v>25765</v>
      </c>
      <c r="C36" s="1801" t="s">
        <v>801</v>
      </c>
      <c r="D36" s="1801" t="s">
        <v>802</v>
      </c>
      <c r="E36" s="1795" t="s">
        <v>25766</v>
      </c>
      <c r="F36" s="1977"/>
      <c r="G36" s="1977"/>
      <c r="H36" s="1977"/>
      <c r="I36" s="1977"/>
      <c r="J36" s="1977"/>
      <c r="K36" s="1977"/>
      <c r="L36" s="1977"/>
      <c r="M36" s="1977"/>
      <c r="N36" s="1977"/>
      <c r="O36" s="1977"/>
      <c r="P36" s="1977"/>
      <c r="Q36" s="1934"/>
      <c r="R36" s="1041">
        <f xml:space="preserve"> IF( SUM( T36:T36 ) = 0, 0,#REF! )</f>
        <v>0</v>
      </c>
      <c r="S36" s="1934"/>
      <c r="T36" s="1847"/>
      <c r="U36" s="1847"/>
      <c r="V36" s="1847"/>
      <c r="W36" s="1847"/>
      <c r="X36" s="1847"/>
      <c r="Y36" s="1847"/>
      <c r="Z36" s="1847"/>
      <c r="AA36" s="1934"/>
      <c r="AB36" s="1977"/>
      <c r="AC36" s="378" t="s">
        <v>25765</v>
      </c>
      <c r="AD36" s="1795" t="s">
        <v>25766</v>
      </c>
      <c r="AE36" s="1977"/>
      <c r="AF36" s="1977"/>
      <c r="AG36" s="1977"/>
      <c r="AH36" s="1977"/>
      <c r="AI36" s="1977"/>
      <c r="AJ36" s="1977"/>
      <c r="AK36" s="1977"/>
      <c r="AL36" s="1977"/>
      <c r="AM36" s="1977"/>
      <c r="AN36" s="1977"/>
    </row>
    <row r="37" spans="2:40" ht="19.5" customHeight="1" thickBot="1">
      <c r="B37" s="1809" t="s">
        <v>25767</v>
      </c>
      <c r="C37" s="407" t="s">
        <v>813</v>
      </c>
      <c r="D37" s="382">
        <v>3</v>
      </c>
      <c r="E37" s="1134">
        <v>0</v>
      </c>
      <c r="F37" s="20"/>
      <c r="G37" s="1977"/>
      <c r="H37" s="1977"/>
      <c r="I37" s="1977"/>
      <c r="J37" s="1977"/>
      <c r="K37" s="1977"/>
      <c r="L37" s="1977"/>
      <c r="M37" s="1117" t="s">
        <v>25768</v>
      </c>
      <c r="N37" s="1977"/>
      <c r="O37" s="1978"/>
      <c r="P37" s="1977"/>
      <c r="Q37" s="1934"/>
      <c r="R37" s="1041">
        <f xml:space="preserve"> IF( SUM( T37:T37 ) = 0, 0,$T$5 )</f>
        <v>0</v>
      </c>
      <c r="S37" s="1934"/>
      <c r="T37" s="530">
        <f xml:space="preserve"> IF( ISNUMBER(E37 ), 0, 1 )</f>
        <v>0</v>
      </c>
      <c r="U37" s="1847"/>
      <c r="V37" s="1847"/>
      <c r="W37" s="1847"/>
      <c r="X37" s="1847"/>
      <c r="Y37" s="1847"/>
      <c r="Z37" s="1847"/>
      <c r="AA37" s="1934"/>
      <c r="AB37" s="1977"/>
      <c r="AC37" s="1825" t="s">
        <v>25767</v>
      </c>
      <c r="AD37" s="881" t="s">
        <v>25769</v>
      </c>
      <c r="AE37" s="20"/>
      <c r="AF37" s="1977"/>
      <c r="AG37" s="1977"/>
      <c r="AH37" s="1977"/>
      <c r="AI37" s="1977"/>
      <c r="AJ37" s="1977"/>
      <c r="AK37" s="1977"/>
      <c r="AL37" s="1977"/>
      <c r="AM37" s="1977"/>
      <c r="AN37" s="1977"/>
    </row>
    <row r="38" spans="2:40" ht="4.5" customHeight="1">
      <c r="B38" s="1977"/>
      <c r="C38" s="1982"/>
      <c r="D38" s="1982"/>
      <c r="E38" s="1977"/>
      <c r="F38" s="1977"/>
      <c r="G38" s="1977"/>
      <c r="H38" s="1977"/>
      <c r="I38" s="1977"/>
      <c r="J38" s="1977"/>
      <c r="K38" s="1977"/>
      <c r="L38" s="1977"/>
      <c r="M38" s="1977"/>
      <c r="N38" s="1977"/>
      <c r="O38" s="1977"/>
      <c r="P38" s="1977"/>
      <c r="Q38" s="1934"/>
      <c r="R38" s="1041">
        <f xml:space="preserve"> IF( SUM( T38:T38 ) = 0, 0,#REF! )</f>
        <v>0</v>
      </c>
      <c r="S38" s="1934"/>
      <c r="T38" s="1847"/>
      <c r="U38" s="1847"/>
      <c r="V38" s="1847"/>
      <c r="W38" s="1847"/>
      <c r="X38" s="1847"/>
      <c r="Y38" s="1847"/>
      <c r="Z38" s="1847"/>
      <c r="AA38" s="1934"/>
      <c r="AB38" s="1977"/>
      <c r="AC38" s="1847"/>
      <c r="AD38" s="1977"/>
      <c r="AE38" s="1977"/>
      <c r="AF38" s="1977"/>
      <c r="AG38" s="1977"/>
      <c r="AH38" s="1977"/>
      <c r="AI38" s="1977"/>
      <c r="AJ38" s="1977"/>
      <c r="AK38" s="1977"/>
      <c r="AL38" s="1977"/>
      <c r="AM38" s="1977"/>
      <c r="AN38" s="1977"/>
    </row>
    <row r="39" spans="2:40" ht="19.5" customHeight="1">
      <c r="B39" s="1977"/>
      <c r="C39" s="1982"/>
      <c r="D39" s="1982"/>
      <c r="E39" s="1977"/>
      <c r="F39" s="1977"/>
      <c r="G39" s="1977"/>
      <c r="H39" s="1977"/>
      <c r="I39" s="1977"/>
      <c r="J39" s="1977"/>
      <c r="K39" s="1977"/>
      <c r="L39" s="1977"/>
      <c r="M39" s="1977"/>
      <c r="N39" s="1977"/>
      <c r="O39" s="1977"/>
      <c r="P39" s="1977"/>
      <c r="Q39" s="1934"/>
      <c r="R39" s="1041">
        <f xml:space="preserve"> IF( SUM( T39:T39 ) = 0, 0,#REF! )</f>
        <v>0</v>
      </c>
      <c r="S39" s="1934"/>
      <c r="T39" s="1847"/>
      <c r="U39" s="1847"/>
      <c r="V39" s="1847"/>
      <c r="W39" s="1847"/>
      <c r="X39" s="1847"/>
      <c r="Y39" s="1847"/>
      <c r="Z39" s="1847"/>
      <c r="AA39" s="1934"/>
      <c r="AB39" s="1977"/>
      <c r="AC39" s="1847"/>
      <c r="AD39" s="1977"/>
      <c r="AE39" s="1977"/>
      <c r="AF39" s="1977"/>
      <c r="AG39" s="1977"/>
      <c r="AH39" s="1977"/>
      <c r="AI39" s="1977"/>
      <c r="AJ39" s="1977"/>
      <c r="AK39" s="1977"/>
      <c r="AL39" s="1977"/>
      <c r="AM39" s="1977"/>
      <c r="AN39" s="1977"/>
    </row>
    <row r="40" spans="2:40">
      <c r="B40" s="1977"/>
      <c r="C40" s="1982"/>
      <c r="D40" s="1982"/>
      <c r="E40" s="1977"/>
      <c r="F40" s="1977"/>
      <c r="G40" s="1977"/>
      <c r="H40" s="1977"/>
      <c r="I40" s="1977"/>
      <c r="J40" s="1977"/>
      <c r="K40" s="1977"/>
      <c r="L40" s="1977"/>
      <c r="M40" s="1977"/>
      <c r="N40" s="1977"/>
      <c r="O40" s="1977"/>
      <c r="P40" s="1977"/>
      <c r="Q40" s="1934"/>
      <c r="R40" s="1041">
        <f xml:space="preserve"> IF( SUM( T40:T40 ) = 0, 0,#REF! )</f>
        <v>0</v>
      </c>
      <c r="S40" s="1934"/>
      <c r="T40" s="1847"/>
      <c r="U40" s="1847"/>
      <c r="V40" s="1847"/>
      <c r="W40" s="1847"/>
      <c r="X40" s="1847"/>
      <c r="Y40" s="1847"/>
      <c r="Z40" s="1847"/>
      <c r="AA40" s="1934"/>
      <c r="AB40" s="1977"/>
      <c r="AC40" s="1847"/>
      <c r="AD40" s="1847"/>
      <c r="AE40" s="1847"/>
      <c r="AF40" s="1847"/>
      <c r="AG40" s="1847"/>
      <c r="AH40" s="1847"/>
      <c r="AI40" s="1847"/>
      <c r="AJ40" s="1847"/>
      <c r="AK40" s="1847"/>
      <c r="AL40" s="1847"/>
      <c r="AM40" s="1847"/>
      <c r="AN40" s="1847"/>
    </row>
    <row r="41" spans="2:40">
      <c r="B41" s="1977"/>
      <c r="C41" s="1982"/>
      <c r="D41" s="1982"/>
      <c r="E41" s="1977"/>
      <c r="F41" s="1977"/>
      <c r="G41" s="1977"/>
      <c r="H41" s="1977"/>
      <c r="I41" s="1977"/>
      <c r="J41" s="1977"/>
      <c r="K41" s="1977"/>
      <c r="L41" s="1977"/>
      <c r="M41" s="1977"/>
      <c r="N41" s="1977"/>
      <c r="O41" s="1977"/>
      <c r="P41" s="1977"/>
      <c r="Q41" s="1934"/>
      <c r="R41" s="1041">
        <f xml:space="preserve"> IF( SUM( T41:T41 ) = 0, 0,#REF! )</f>
        <v>0</v>
      </c>
      <c r="S41" s="1934"/>
      <c r="T41" s="1847"/>
      <c r="U41" s="1847"/>
      <c r="V41" s="1847"/>
      <c r="W41" s="1847"/>
      <c r="X41" s="1847"/>
      <c r="Y41" s="1847"/>
      <c r="Z41" s="1847"/>
      <c r="AA41" s="1934"/>
      <c r="AB41" s="1977"/>
      <c r="AC41" s="1847"/>
      <c r="AD41" s="1847"/>
      <c r="AE41" s="1847"/>
      <c r="AF41" s="1847"/>
      <c r="AG41" s="1847"/>
      <c r="AH41" s="1847"/>
      <c r="AI41" s="1847"/>
      <c r="AJ41" s="1847"/>
      <c r="AK41" s="1847"/>
      <c r="AL41" s="1847"/>
      <c r="AM41" s="1847"/>
      <c r="AN41" s="1847"/>
    </row>
    <row r="42" spans="2:40">
      <c r="B42" s="1977"/>
      <c r="C42" s="1982"/>
      <c r="D42" s="1982"/>
      <c r="E42" s="1977"/>
      <c r="F42" s="1977"/>
      <c r="G42" s="1977"/>
      <c r="H42" s="1977"/>
      <c r="I42" s="1977"/>
      <c r="J42" s="1977"/>
      <c r="K42" s="1977"/>
      <c r="L42" s="1977"/>
      <c r="M42" s="1977"/>
      <c r="N42" s="1977"/>
      <c r="O42" s="1977"/>
      <c r="P42" s="1977"/>
      <c r="Q42" s="1847"/>
      <c r="R42" s="1847"/>
      <c r="S42" s="1847"/>
      <c r="T42" s="1847"/>
      <c r="U42" s="1847"/>
      <c r="V42" s="1847"/>
      <c r="W42" s="1847"/>
      <c r="X42" s="1847"/>
      <c r="Y42" s="1847"/>
      <c r="Z42" s="1847"/>
      <c r="AA42" s="1847"/>
      <c r="AB42" s="1977"/>
      <c r="AC42" s="1847"/>
      <c r="AD42" s="1847"/>
      <c r="AE42" s="1847"/>
      <c r="AF42" s="1847"/>
      <c r="AG42" s="1847"/>
      <c r="AH42" s="1847"/>
      <c r="AI42" s="1847"/>
      <c r="AJ42" s="1847"/>
      <c r="AK42" s="1847"/>
      <c r="AL42" s="1847"/>
      <c r="AM42" s="1847"/>
      <c r="AN42" s="1847"/>
    </row>
    <row r="43" spans="2:40">
      <c r="B43" s="1977"/>
      <c r="C43" s="1982"/>
      <c r="D43" s="1982"/>
      <c r="E43" s="1977"/>
      <c r="F43" s="1977"/>
      <c r="G43" s="1977"/>
      <c r="H43" s="1977"/>
      <c r="I43" s="1977"/>
      <c r="J43" s="1977"/>
      <c r="K43" s="1977"/>
      <c r="L43" s="1977"/>
      <c r="M43" s="1977"/>
      <c r="N43" s="1977"/>
      <c r="O43" s="1977"/>
      <c r="P43" s="1977"/>
      <c r="Q43" s="1847"/>
      <c r="R43" s="1847"/>
      <c r="S43" s="1847"/>
      <c r="T43" s="1847"/>
      <c r="U43" s="1847"/>
      <c r="V43" s="1847"/>
      <c r="W43" s="1847"/>
      <c r="X43" s="1847"/>
      <c r="Y43" s="1847"/>
      <c r="Z43" s="1847"/>
      <c r="AA43" s="1847"/>
      <c r="AB43" s="1977"/>
      <c r="AC43" s="1847"/>
      <c r="AD43" s="1847"/>
      <c r="AE43" s="1847"/>
      <c r="AF43" s="1847"/>
      <c r="AG43" s="1847"/>
      <c r="AH43" s="1847"/>
      <c r="AI43" s="1847"/>
      <c r="AJ43" s="1847"/>
      <c r="AK43" s="1847"/>
      <c r="AL43" s="1847"/>
      <c r="AM43" s="1847"/>
      <c r="AN43" s="1847"/>
    </row>
    <row r="44" spans="2:40">
      <c r="B44" s="1977"/>
      <c r="C44" s="1982"/>
      <c r="D44" s="1982"/>
      <c r="E44" s="1977"/>
      <c r="F44" s="1977"/>
      <c r="G44" s="1977"/>
      <c r="H44" s="1977"/>
      <c r="I44" s="1977"/>
      <c r="J44" s="1977"/>
      <c r="K44" s="1977"/>
      <c r="L44" s="1977"/>
      <c r="M44" s="1977"/>
      <c r="N44" s="1977"/>
      <c r="O44" s="1977"/>
      <c r="P44" s="1977"/>
      <c r="Q44" s="1847"/>
      <c r="R44" s="1847"/>
      <c r="S44" s="1847"/>
      <c r="T44" s="1847"/>
      <c r="U44" s="1847"/>
      <c r="V44" s="1847"/>
      <c r="W44" s="1847"/>
      <c r="X44" s="1847"/>
      <c r="Y44" s="1847"/>
      <c r="Z44" s="1847"/>
      <c r="AA44" s="1847"/>
      <c r="AB44" s="1977"/>
      <c r="AC44" s="1847"/>
      <c r="AD44" s="1847"/>
      <c r="AE44" s="1847"/>
      <c r="AF44" s="1847"/>
      <c r="AG44" s="1847"/>
      <c r="AH44" s="1847"/>
      <c r="AI44" s="1847"/>
      <c r="AJ44" s="1847"/>
      <c r="AK44" s="1847"/>
      <c r="AL44" s="1847"/>
      <c r="AM44" s="1847"/>
      <c r="AN44" s="1847"/>
    </row>
    <row r="45" spans="2:40">
      <c r="B45" s="1977"/>
      <c r="C45" s="1982"/>
      <c r="D45" s="1982"/>
      <c r="E45" s="1977"/>
      <c r="F45" s="1977"/>
      <c r="G45" s="1977"/>
      <c r="H45" s="1977"/>
      <c r="I45" s="1977"/>
      <c r="J45" s="1977"/>
      <c r="K45" s="1977"/>
      <c r="L45" s="1977"/>
      <c r="M45" s="1977"/>
      <c r="N45" s="1977"/>
      <c r="O45" s="1977"/>
      <c r="P45" s="1977"/>
      <c r="Q45" s="1847"/>
      <c r="R45" s="1847"/>
      <c r="S45" s="1847"/>
      <c r="T45" s="1847"/>
      <c r="U45" s="1847"/>
      <c r="V45" s="1847"/>
      <c r="W45" s="1847"/>
      <c r="X45" s="1847"/>
      <c r="Y45" s="1847"/>
      <c r="Z45" s="1847"/>
      <c r="AA45" s="1847"/>
      <c r="AB45" s="1977"/>
      <c r="AC45" s="1847"/>
      <c r="AD45" s="1847"/>
      <c r="AE45" s="1847"/>
      <c r="AF45" s="1847"/>
      <c r="AG45" s="1847"/>
      <c r="AH45" s="1847"/>
      <c r="AI45" s="1847"/>
      <c r="AJ45" s="1847"/>
      <c r="AK45" s="1847"/>
      <c r="AL45" s="1847"/>
      <c r="AM45" s="1847"/>
      <c r="AN45" s="1847"/>
    </row>
    <row r="46" spans="2:40">
      <c r="B46" s="1977"/>
      <c r="C46" s="1982"/>
      <c r="D46" s="1982"/>
      <c r="E46" s="1977"/>
      <c r="F46" s="1977"/>
      <c r="G46" s="1977"/>
      <c r="H46" s="1977"/>
      <c r="I46" s="1977"/>
      <c r="J46" s="1977"/>
      <c r="K46" s="1977"/>
      <c r="L46" s="1977"/>
      <c r="M46" s="1977"/>
      <c r="N46" s="1977"/>
      <c r="O46" s="1977"/>
      <c r="P46" s="1977"/>
      <c r="Q46" s="1847"/>
      <c r="R46" s="1847"/>
      <c r="S46" s="1847"/>
      <c r="T46" s="1847"/>
      <c r="U46" s="1847"/>
      <c r="V46" s="1847"/>
      <c r="W46" s="1847"/>
      <c r="X46" s="1847"/>
      <c r="Y46" s="1847"/>
      <c r="Z46" s="1847"/>
      <c r="AA46" s="1847"/>
      <c r="AB46" s="1977"/>
      <c r="AC46" s="1847"/>
      <c r="AD46" s="1847"/>
      <c r="AE46" s="1847"/>
      <c r="AF46" s="1847"/>
      <c r="AG46" s="1847"/>
      <c r="AH46" s="1847"/>
      <c r="AI46" s="1847"/>
      <c r="AJ46" s="1847"/>
      <c r="AK46" s="1847"/>
      <c r="AL46" s="1847"/>
      <c r="AM46" s="1847"/>
      <c r="AN46" s="1847"/>
    </row>
    <row r="47" spans="2:40">
      <c r="B47" s="1977"/>
      <c r="C47" s="1982"/>
      <c r="D47" s="1982"/>
      <c r="E47" s="1977"/>
      <c r="F47" s="1977"/>
      <c r="G47" s="1977"/>
      <c r="H47" s="1977"/>
      <c r="I47" s="1977"/>
      <c r="J47" s="1977"/>
      <c r="K47" s="1977"/>
      <c r="L47" s="1977"/>
      <c r="M47" s="1977"/>
      <c r="N47" s="1977"/>
      <c r="O47" s="1977"/>
      <c r="P47" s="1977"/>
      <c r="Q47" s="1847"/>
      <c r="R47" s="1847"/>
      <c r="S47" s="1847"/>
      <c r="T47" s="1847"/>
      <c r="U47" s="1847"/>
      <c r="V47" s="1847"/>
      <c r="W47" s="1847"/>
      <c r="X47" s="1847"/>
      <c r="Y47" s="1847"/>
      <c r="Z47" s="1847"/>
      <c r="AA47" s="1847"/>
      <c r="AB47" s="1977"/>
      <c r="AC47" s="1847"/>
      <c r="AD47" s="1847"/>
      <c r="AE47" s="1847"/>
      <c r="AF47" s="1847"/>
      <c r="AG47" s="1847"/>
      <c r="AH47" s="1847"/>
      <c r="AI47" s="1847"/>
      <c r="AJ47" s="1847"/>
      <c r="AK47" s="1847"/>
      <c r="AL47" s="1847"/>
      <c r="AM47" s="1847"/>
      <c r="AN47" s="1847"/>
    </row>
    <row r="48" spans="2:40">
      <c r="B48" s="1977"/>
      <c r="C48" s="1982"/>
      <c r="D48" s="1982"/>
      <c r="E48" s="1977"/>
      <c r="F48" s="1977"/>
      <c r="G48" s="1977"/>
      <c r="H48" s="1977"/>
      <c r="I48" s="1977"/>
      <c r="J48" s="1977"/>
      <c r="K48" s="1977"/>
      <c r="L48" s="1977"/>
      <c r="M48" s="1977"/>
      <c r="N48" s="1977"/>
      <c r="O48" s="1977"/>
      <c r="P48" s="1977"/>
      <c r="Q48" s="1847"/>
      <c r="R48" s="1847"/>
      <c r="S48" s="1847"/>
      <c r="T48" s="1847"/>
      <c r="U48" s="1847"/>
      <c r="V48" s="1847"/>
      <c r="W48" s="1847"/>
      <c r="X48" s="1847"/>
      <c r="Y48" s="1847"/>
      <c r="Z48" s="1847"/>
      <c r="AA48" s="1847"/>
      <c r="AB48" s="1977"/>
      <c r="AC48" s="1847"/>
      <c r="AD48" s="1847"/>
      <c r="AE48" s="1847"/>
      <c r="AF48" s="1847"/>
      <c r="AG48" s="1847"/>
      <c r="AH48" s="1847"/>
      <c r="AI48" s="1847"/>
      <c r="AJ48" s="1847"/>
      <c r="AK48" s="1847"/>
      <c r="AL48" s="1847"/>
      <c r="AM48" s="1847"/>
      <c r="AN48" s="1847"/>
    </row>
    <row r="49" spans="29:29">
      <c r="AC49" s="1847"/>
    </row>
    <row r="50" spans="29:29">
      <c r="AC50" s="1847"/>
    </row>
    <row r="51" spans="29:29">
      <c r="AC51" s="1847"/>
    </row>
    <row r="52" spans="29:29">
      <c r="AC52" s="1847"/>
    </row>
  </sheetData>
  <sheetProtection algorithmName="SHA-512" hashValue="50F7ShsUChIj2Y1pZ17DDOczdWY88ZHcJa7wbbaQJNJ3Phq0TUfpowxznoTyVxYfxwAS7FjyYIVYKkgOP9Nwww==" saltValue="RMX7sH6gsMtZXfnLiQZpZA==" spinCount="100000" sheet="1" objects="1" scenarios="1"/>
  <mergeCells count="22">
    <mergeCell ref="B24:D24"/>
    <mergeCell ref="B3:O3"/>
    <mergeCell ref="AC3:AJ3"/>
    <mergeCell ref="T4:Z4"/>
    <mergeCell ref="B15:D15"/>
    <mergeCell ref="B16:D16"/>
    <mergeCell ref="B17:D17"/>
    <mergeCell ref="B19:D19"/>
    <mergeCell ref="B20:D20"/>
    <mergeCell ref="B21:D21"/>
    <mergeCell ref="B22:D22"/>
    <mergeCell ref="B23:D23"/>
    <mergeCell ref="B31:D31"/>
    <mergeCell ref="B32:D32"/>
    <mergeCell ref="B33:D33"/>
    <mergeCell ref="B34:D34"/>
    <mergeCell ref="B25:D25"/>
    <mergeCell ref="B26:D26"/>
    <mergeCell ref="B27:D27"/>
    <mergeCell ref="B28:D28"/>
    <mergeCell ref="B29:D29"/>
    <mergeCell ref="B30:D30"/>
  </mergeCells>
  <conditionalFormatting sqref="R19:R33">
    <cfRule type="cellIs" dxfId="7" priority="1" operator="equal">
      <formula>0</formula>
    </cfRule>
  </conditionalFormatting>
  <conditionalFormatting sqref="R8:R18">
    <cfRule type="cellIs" dxfId="6" priority="3" operator="equal">
      <formula>0</formula>
    </cfRule>
  </conditionalFormatting>
  <conditionalFormatting sqref="R34:R41">
    <cfRule type="cellIs" dxfId="5" priority="2" operator="equal">
      <formula>0</formula>
    </cfRule>
  </conditionalFormatting>
  <dataValidations count="1">
    <dataValidation type="custom" allowBlank="1" showErrorMessage="1" errorTitle="Input Error" error="Please enter a numeric value." sqref="E8 E11:E13 E19:G33 I19:K33 E37">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theme="1"/>
    <pageSetUpPr fitToPage="1"/>
  </sheetPr>
  <dimension ref="A1"/>
  <sheetViews>
    <sheetView showGridLines="0" zoomScale="80" zoomScaleNormal="80" zoomScaleSheetLayoutView="80" workbookViewId="0"/>
  </sheetViews>
  <sheetFormatPr defaultColWidth="9" defaultRowHeight="14.25"/>
  <cols>
    <col min="1" max="16384" width="9" style="1"/>
  </cols>
  <sheetData/>
  <sheetProtection algorithmName="SHA-512" hashValue="Jz+RUl78RRiIdmOMeFjQg9g4WNW0KD+Q8GZA/2xmUzTb2itACGU6KpmQBUqMjkN+111oLOKLBBNpec8lIeqpCQ==" saltValue="BPt8398pUQ7cLR8HXJ9EhQ==" spinCount="100000" sheet="1" objects="1" scenarios="1"/>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pageSetUpPr fitToPage="1"/>
  </sheetPr>
  <dimension ref="B1:AG37"/>
  <sheetViews>
    <sheetView showGridLines="0" zoomScale="55" zoomScaleNormal="55" zoomScaleSheetLayoutView="100" workbookViewId="0"/>
  </sheetViews>
  <sheetFormatPr defaultColWidth="9" defaultRowHeight="15"/>
  <cols>
    <col min="1" max="1" width="1.875" style="312" customWidth="1"/>
    <col min="2" max="2" width="36.125" style="312" customWidth="1"/>
    <col min="3" max="3" width="7" style="312" customWidth="1"/>
    <col min="4" max="4" width="5.375" style="312" customWidth="1"/>
    <col min="5" max="10" width="12.5" style="312" customWidth="1"/>
    <col min="11" max="11" width="1.875" style="312" customWidth="1"/>
    <col min="12" max="12" width="12.5" style="312" customWidth="1"/>
    <col min="13" max="13" width="1.875" style="312" customWidth="1"/>
    <col min="14" max="14" width="33.625" style="312" customWidth="1"/>
    <col min="15" max="16" width="1.875" style="312" customWidth="1"/>
    <col min="17" max="17" width="25" style="312" customWidth="1"/>
    <col min="18" max="18" width="1.875" style="312" customWidth="1"/>
    <col min="19" max="23" width="7.625" style="312" hidden="1" customWidth="1"/>
    <col min="24" max="24" width="1.875" style="312" hidden="1" customWidth="1"/>
    <col min="25" max="25" width="1.875" style="312" customWidth="1"/>
    <col min="26" max="26" width="36.125" style="312" customWidth="1"/>
    <col min="27" max="32" width="13.625" style="312" customWidth="1"/>
    <col min="33" max="33" width="1.875" style="312" customWidth="1"/>
    <col min="34" max="16384" width="9" style="312"/>
  </cols>
  <sheetData>
    <row r="1" spans="2:33" ht="30.75" customHeight="1">
      <c r="B1" s="1029" t="s">
        <v>789</v>
      </c>
      <c r="C1" s="1029"/>
      <c r="D1" s="1029"/>
      <c r="E1" s="1848"/>
      <c r="F1" s="1848"/>
      <c r="G1" s="1848"/>
      <c r="H1" s="1848"/>
      <c r="I1" s="1848"/>
      <c r="J1" s="1848"/>
      <c r="K1" s="1848"/>
      <c r="L1" s="1848"/>
      <c r="M1" s="1848"/>
      <c r="N1" s="1848"/>
      <c r="O1" s="1848"/>
      <c r="P1" s="1983"/>
      <c r="Q1" s="1848"/>
      <c r="R1" s="1983"/>
      <c r="S1" s="1848"/>
      <c r="T1" s="1848"/>
      <c r="U1" s="1848"/>
      <c r="V1" s="1848"/>
      <c r="W1" s="1848"/>
      <c r="X1" s="1983"/>
      <c r="Y1" s="1848"/>
      <c r="Z1" s="1029" t="s">
        <v>789</v>
      </c>
      <c r="AA1" s="1848"/>
      <c r="AB1" s="1848"/>
      <c r="AC1" s="1848"/>
      <c r="AD1" s="1848"/>
      <c r="AE1" s="1848"/>
      <c r="AF1" s="1848"/>
      <c r="AG1" s="1848"/>
    </row>
    <row r="2" spans="2:33" ht="30.75" customHeight="1">
      <c r="B2" s="1029" t="str">
        <f>Validation!B4</f>
        <v>South Staffordshire / Cambridge Water</v>
      </c>
      <c r="C2" s="1848"/>
      <c r="D2" s="1848"/>
      <c r="E2" s="1848"/>
      <c r="F2" s="1848"/>
      <c r="G2" s="1848"/>
      <c r="H2" s="1848"/>
      <c r="I2" s="1848"/>
      <c r="J2" s="1848"/>
      <c r="K2" s="1848"/>
      <c r="L2" s="1848"/>
      <c r="M2" s="1848"/>
      <c r="N2" s="1848"/>
      <c r="O2" s="1848"/>
      <c r="P2" s="1983"/>
      <c r="Q2" s="1848"/>
      <c r="R2" s="1983"/>
      <c r="S2" s="1848"/>
      <c r="T2" s="1848"/>
      <c r="U2" s="1848"/>
      <c r="V2" s="1848"/>
      <c r="W2" s="1848"/>
      <c r="X2" s="1983"/>
      <c r="Y2" s="1848"/>
      <c r="Z2" s="1029" t="str">
        <f>Validation!B4</f>
        <v>South Staffordshire / Cambridge Water</v>
      </c>
      <c r="AA2" s="1848"/>
      <c r="AB2" s="1848"/>
      <c r="AC2" s="1848"/>
      <c r="AD2" s="1848"/>
      <c r="AE2" s="1848"/>
      <c r="AF2" s="1848"/>
      <c r="AG2" s="1848"/>
    </row>
    <row r="3" spans="2:33" ht="45" customHeight="1">
      <c r="B3" s="2197" t="s">
        <v>790</v>
      </c>
      <c r="C3" s="2197"/>
      <c r="D3" s="2197"/>
      <c r="E3" s="2197"/>
      <c r="F3" s="2197"/>
      <c r="G3" s="2197"/>
      <c r="H3" s="2197"/>
      <c r="I3" s="2197"/>
      <c r="J3" s="2197"/>
      <c r="K3" s="2197"/>
      <c r="L3" s="2197"/>
      <c r="M3" s="2197"/>
      <c r="N3" s="2197"/>
      <c r="O3" s="1848"/>
      <c r="P3" s="1983"/>
      <c r="Q3" s="1031" t="s">
        <v>798</v>
      </c>
      <c r="R3" s="1983"/>
      <c r="S3" s="1848"/>
      <c r="T3" s="1848"/>
      <c r="U3" s="1848"/>
      <c r="V3" s="1848"/>
      <c r="W3" s="1848"/>
      <c r="X3" s="1983"/>
      <c r="Y3" s="1848"/>
      <c r="Z3" s="2197" t="s">
        <v>790</v>
      </c>
      <c r="AA3" s="2197"/>
      <c r="AB3" s="2197"/>
      <c r="AC3" s="2197"/>
      <c r="AD3" s="2197"/>
      <c r="AE3" s="2197"/>
      <c r="AF3" s="2197"/>
      <c r="AG3" s="1848"/>
    </row>
    <row r="4" spans="2:33" ht="15" customHeight="1" thickBot="1">
      <c r="B4" s="196"/>
      <c r="C4" s="196"/>
      <c r="D4" s="196"/>
      <c r="E4" s="196"/>
      <c r="F4" s="196"/>
      <c r="G4" s="196"/>
      <c r="H4" s="196"/>
      <c r="I4" s="196"/>
      <c r="J4" s="196"/>
      <c r="K4" s="1848"/>
      <c r="L4" s="11"/>
      <c r="M4" s="1848"/>
      <c r="N4" s="1848"/>
      <c r="O4" s="1848"/>
      <c r="P4" s="1983"/>
      <c r="Q4" s="1848"/>
      <c r="R4" s="1983"/>
      <c r="S4" s="2308" t="s">
        <v>799</v>
      </c>
      <c r="T4" s="2308"/>
      <c r="U4" s="2308"/>
      <c r="V4" s="2308"/>
      <c r="W4" s="2308"/>
      <c r="X4" s="1983"/>
      <c r="Y4" s="1847"/>
      <c r="Z4" s="196"/>
      <c r="AA4" s="196"/>
      <c r="AB4" s="196"/>
      <c r="AC4" s="196"/>
      <c r="AD4" s="196"/>
      <c r="AE4" s="196"/>
      <c r="AF4" s="196"/>
      <c r="AG4" s="1848"/>
    </row>
    <row r="5" spans="2:33" ht="25.5" customHeight="1">
      <c r="B5" s="2101" t="s">
        <v>21749</v>
      </c>
      <c r="C5" s="2328" t="s">
        <v>801</v>
      </c>
      <c r="D5" s="2328" t="s">
        <v>802</v>
      </c>
      <c r="E5" s="2102" t="s">
        <v>919</v>
      </c>
      <c r="F5" s="2102"/>
      <c r="G5" s="2102"/>
      <c r="H5" s="2102" t="s">
        <v>25770</v>
      </c>
      <c r="I5" s="2102"/>
      <c r="J5" s="2092"/>
      <c r="K5" s="1848"/>
      <c r="L5" s="2174" t="s">
        <v>806</v>
      </c>
      <c r="M5" s="1848"/>
      <c r="N5" s="2209" t="s">
        <v>25127</v>
      </c>
      <c r="O5" s="1848"/>
      <c r="P5" s="1983"/>
      <c r="Q5" s="1848"/>
      <c r="R5" s="1983"/>
      <c r="S5" s="327" t="s">
        <v>808</v>
      </c>
      <c r="T5" s="1848"/>
      <c r="U5" s="1848"/>
      <c r="V5" s="1848"/>
      <c r="W5" s="1848"/>
      <c r="X5" s="1983"/>
      <c r="Y5" s="1848"/>
      <c r="Z5" s="2101" t="s">
        <v>21749</v>
      </c>
      <c r="AA5" s="2102" t="s">
        <v>919</v>
      </c>
      <c r="AB5" s="2102"/>
      <c r="AC5" s="2102"/>
      <c r="AD5" s="2102" t="s">
        <v>25770</v>
      </c>
      <c r="AE5" s="2102"/>
      <c r="AF5" s="2092"/>
      <c r="AG5" s="1848"/>
    </row>
    <row r="6" spans="2:33" ht="23.25" customHeight="1" thickBot="1">
      <c r="B6" s="2103"/>
      <c r="C6" s="2181"/>
      <c r="D6" s="2181"/>
      <c r="E6" s="1803" t="s">
        <v>2925</v>
      </c>
      <c r="F6" s="1803" t="s">
        <v>2926</v>
      </c>
      <c r="G6" s="1803" t="s">
        <v>1016</v>
      </c>
      <c r="H6" s="1803" t="s">
        <v>2925</v>
      </c>
      <c r="I6" s="1803" t="s">
        <v>2926</v>
      </c>
      <c r="J6" s="1796" t="s">
        <v>1016</v>
      </c>
      <c r="K6" s="1848"/>
      <c r="L6" s="2176"/>
      <c r="M6" s="1848"/>
      <c r="N6" s="2210"/>
      <c r="O6" s="1848"/>
      <c r="P6" s="1983"/>
      <c r="Q6" s="1848"/>
      <c r="R6" s="1983"/>
      <c r="S6" s="1848"/>
      <c r="T6" s="1848"/>
      <c r="U6" s="1848"/>
      <c r="V6" s="1848"/>
      <c r="W6" s="1848"/>
      <c r="X6" s="1983"/>
      <c r="Y6" s="1848"/>
      <c r="Z6" s="2103"/>
      <c r="AA6" s="1803" t="s">
        <v>2925</v>
      </c>
      <c r="AB6" s="1803" t="s">
        <v>2926</v>
      </c>
      <c r="AC6" s="1803" t="s">
        <v>1016</v>
      </c>
      <c r="AD6" s="1803" t="s">
        <v>2925</v>
      </c>
      <c r="AE6" s="1803" t="s">
        <v>2926</v>
      </c>
      <c r="AF6" s="1796" t="s">
        <v>1016</v>
      </c>
      <c r="AG6" s="1848"/>
    </row>
    <row r="7" spans="2:33" ht="15" customHeight="1" thickBot="1">
      <c r="B7" s="1395"/>
      <c r="C7" s="1395"/>
      <c r="D7" s="1395"/>
      <c r="E7" s="58"/>
      <c r="F7" s="58"/>
      <c r="G7" s="58"/>
      <c r="H7" s="58"/>
      <c r="I7" s="58"/>
      <c r="J7" s="58"/>
      <c r="K7" s="1848"/>
      <c r="L7" s="1396"/>
      <c r="M7" s="1848"/>
      <c r="N7" s="1848"/>
      <c r="O7" s="1848"/>
      <c r="P7" s="1983"/>
      <c r="Q7" s="1848"/>
      <c r="R7" s="1983"/>
      <c r="S7" s="1848"/>
      <c r="T7" s="1848"/>
      <c r="U7" s="1848"/>
      <c r="V7" s="1848"/>
      <c r="W7" s="1848"/>
      <c r="X7" s="1983"/>
      <c r="Y7" s="1848"/>
      <c r="Z7" s="1395"/>
      <c r="AA7" s="58"/>
      <c r="AB7" s="58"/>
      <c r="AC7" s="58"/>
      <c r="AD7" s="58"/>
      <c r="AE7" s="58"/>
      <c r="AF7" s="58"/>
      <c r="AG7" s="1848"/>
    </row>
    <row r="8" spans="2:33" ht="20.25" customHeight="1" thickBot="1">
      <c r="B8" s="378" t="s">
        <v>25771</v>
      </c>
      <c r="C8" s="599"/>
      <c r="D8" s="599"/>
      <c r="E8" s="558"/>
      <c r="F8" s="558"/>
      <c r="G8" s="558"/>
      <c r="H8" s="558"/>
      <c r="I8" s="1364"/>
      <c r="J8" s="1364"/>
      <c r="K8" s="1365"/>
      <c r="L8" s="1366"/>
      <c r="M8" s="1848"/>
      <c r="N8" s="1848"/>
      <c r="O8" s="1848"/>
      <c r="P8" s="1983"/>
      <c r="Q8" s="1848"/>
      <c r="R8" s="1983"/>
      <c r="S8" s="1848"/>
      <c r="T8" s="1848"/>
      <c r="U8" s="1848"/>
      <c r="V8" s="1848"/>
      <c r="W8" s="1848"/>
      <c r="X8" s="1983"/>
      <c r="Y8" s="1848"/>
      <c r="Z8" s="378" t="s">
        <v>25771</v>
      </c>
      <c r="AA8" s="558"/>
      <c r="AB8" s="558"/>
      <c r="AC8" s="558"/>
      <c r="AD8" s="558"/>
      <c r="AE8" s="1364"/>
      <c r="AF8" s="1364"/>
      <c r="AG8" s="1848"/>
    </row>
    <row r="9" spans="2:33" ht="30" customHeight="1">
      <c r="B9" s="394" t="s">
        <v>25772</v>
      </c>
      <c r="C9" s="379" t="s">
        <v>813</v>
      </c>
      <c r="D9" s="379">
        <v>3</v>
      </c>
      <c r="E9" s="924"/>
      <c r="F9" s="924"/>
      <c r="G9" s="502">
        <f>IFERROR(SUM(E9:F9), 0)</f>
        <v>0</v>
      </c>
      <c r="H9" s="924"/>
      <c r="I9" s="924"/>
      <c r="J9" s="503">
        <f>IFERROR(SUM(H9:I9), 0)</f>
        <v>0</v>
      </c>
      <c r="K9" s="1365"/>
      <c r="L9" s="385" t="s">
        <v>25773</v>
      </c>
      <c r="M9" s="1848"/>
      <c r="N9" s="1891"/>
      <c r="O9" s="1848"/>
      <c r="P9" s="1983"/>
      <c r="Q9" s="529" t="str">
        <f>IF( SUM( S9:W9 ) = 0, 0, $S$5 )</f>
        <v>Please complete all cells in row</v>
      </c>
      <c r="R9" s="1983"/>
      <c r="S9" s="530">
        <f t="shared" ref="S9:T13" si="0" xml:space="preserve"> IF( ISNUMBER(E9 ), 0, 1 )</f>
        <v>1</v>
      </c>
      <c r="T9" s="530">
        <f t="shared" si="0"/>
        <v>1</v>
      </c>
      <c r="U9" s="1847"/>
      <c r="V9" s="530">
        <f t="shared" ref="V9:W13" si="1" xml:space="preserve"> IF( ISNUMBER(H9 ), 0, 1 )</f>
        <v>1</v>
      </c>
      <c r="W9" s="530">
        <f t="shared" si="1"/>
        <v>1</v>
      </c>
      <c r="X9" s="1983"/>
      <c r="Y9" s="1848"/>
      <c r="Z9" s="394" t="s">
        <v>25772</v>
      </c>
      <c r="AA9" s="1652" t="s">
        <v>25774</v>
      </c>
      <c r="AB9" s="1652" t="s">
        <v>25775</v>
      </c>
      <c r="AC9" s="1652" t="s">
        <v>25776</v>
      </c>
      <c r="AD9" s="1652" t="s">
        <v>25777</v>
      </c>
      <c r="AE9" s="1652" t="s">
        <v>25778</v>
      </c>
      <c r="AF9" s="1653" t="s">
        <v>25779</v>
      </c>
      <c r="AG9" s="1848"/>
    </row>
    <row r="10" spans="2:33" ht="30" customHeight="1">
      <c r="B10" s="1805" t="s">
        <v>25780</v>
      </c>
      <c r="C10" s="375" t="s">
        <v>813</v>
      </c>
      <c r="D10" s="375">
        <v>3</v>
      </c>
      <c r="E10" s="926"/>
      <c r="F10" s="926"/>
      <c r="G10" s="501">
        <f>IFERROR(SUM(E10:F10), 0)</f>
        <v>0</v>
      </c>
      <c r="H10" s="926"/>
      <c r="I10" s="926"/>
      <c r="J10" s="504">
        <f>IFERROR(SUM(H10:I10), 0)</f>
        <v>0</v>
      </c>
      <c r="K10" s="1365"/>
      <c r="L10" s="386" t="s">
        <v>25781</v>
      </c>
      <c r="M10" s="1848"/>
      <c r="N10" s="1892"/>
      <c r="O10" s="1848"/>
      <c r="P10" s="1983"/>
      <c r="Q10" s="1397" t="str">
        <f>IF( SUM( S10:W10 ) = 0, 0, $S$5 )</f>
        <v>Please complete all cells in row</v>
      </c>
      <c r="R10" s="1983"/>
      <c r="S10" s="530">
        <f t="shared" si="0"/>
        <v>1</v>
      </c>
      <c r="T10" s="530">
        <f t="shared" si="0"/>
        <v>1</v>
      </c>
      <c r="U10" s="1847"/>
      <c r="V10" s="530">
        <f t="shared" si="1"/>
        <v>1</v>
      </c>
      <c r="W10" s="530">
        <f t="shared" si="1"/>
        <v>1</v>
      </c>
      <c r="X10" s="1983"/>
      <c r="Y10" s="1848"/>
      <c r="Z10" s="1805" t="s">
        <v>25780</v>
      </c>
      <c r="AA10" s="1654" t="s">
        <v>25782</v>
      </c>
      <c r="AB10" s="1654" t="s">
        <v>25783</v>
      </c>
      <c r="AC10" s="1654" t="s">
        <v>25784</v>
      </c>
      <c r="AD10" s="1654" t="s">
        <v>25785</v>
      </c>
      <c r="AE10" s="1654" t="s">
        <v>25786</v>
      </c>
      <c r="AF10" s="1655" t="s">
        <v>25787</v>
      </c>
      <c r="AG10" s="1848"/>
    </row>
    <row r="11" spans="2:33" ht="30" customHeight="1">
      <c r="B11" s="1805" t="s">
        <v>25788</v>
      </c>
      <c r="C11" s="375" t="s">
        <v>813</v>
      </c>
      <c r="D11" s="375">
        <v>3</v>
      </c>
      <c r="E11" s="926"/>
      <c r="F11" s="926"/>
      <c r="G11" s="501">
        <f>IFERROR(SUM(E11:F11), 0)</f>
        <v>0</v>
      </c>
      <c r="H11" s="926"/>
      <c r="I11" s="926"/>
      <c r="J11" s="504">
        <f t="shared" ref="J11:J12" si="2">IFERROR(SUM(H11:I11), 0)</f>
        <v>0</v>
      </c>
      <c r="K11" s="1365"/>
      <c r="L11" s="386" t="s">
        <v>25789</v>
      </c>
      <c r="M11" s="1848"/>
      <c r="N11" s="1892"/>
      <c r="O11" s="1848"/>
      <c r="P11" s="1983"/>
      <c r="Q11" s="529" t="str">
        <f>IF( SUM( S11:W11 ) = 0, 0, $S$5 )</f>
        <v>Please complete all cells in row</v>
      </c>
      <c r="R11" s="1983"/>
      <c r="S11" s="530">
        <f t="shared" si="0"/>
        <v>1</v>
      </c>
      <c r="T11" s="530">
        <f t="shared" si="0"/>
        <v>1</v>
      </c>
      <c r="U11" s="1847"/>
      <c r="V11" s="530">
        <f t="shared" si="1"/>
        <v>1</v>
      </c>
      <c r="W11" s="530">
        <f t="shared" si="1"/>
        <v>1</v>
      </c>
      <c r="X11" s="1983"/>
      <c r="Y11" s="1848"/>
      <c r="Z11" s="1805" t="s">
        <v>25788</v>
      </c>
      <c r="AA11" s="1654" t="s">
        <v>25790</v>
      </c>
      <c r="AB11" s="1654" t="s">
        <v>25791</v>
      </c>
      <c r="AC11" s="1654" t="s">
        <v>25792</v>
      </c>
      <c r="AD11" s="1654" t="s">
        <v>25793</v>
      </c>
      <c r="AE11" s="1654" t="s">
        <v>25794</v>
      </c>
      <c r="AF11" s="1655" t="s">
        <v>25795</v>
      </c>
      <c r="AG11" s="1848"/>
    </row>
    <row r="12" spans="2:33" ht="30" customHeight="1">
      <c r="B12" s="1805" t="s">
        <v>25796</v>
      </c>
      <c r="C12" s="375" t="s">
        <v>813</v>
      </c>
      <c r="D12" s="375">
        <v>3</v>
      </c>
      <c r="E12" s="926"/>
      <c r="F12" s="926"/>
      <c r="G12" s="501">
        <f t="shared" ref="G12" si="3">IFERROR(SUM(E12:F12), 0)</f>
        <v>0</v>
      </c>
      <c r="H12" s="926"/>
      <c r="I12" s="926"/>
      <c r="J12" s="504">
        <f t="shared" si="2"/>
        <v>0</v>
      </c>
      <c r="K12" s="1365"/>
      <c r="L12" s="386" t="s">
        <v>25797</v>
      </c>
      <c r="M12" s="1848"/>
      <c r="N12" s="1892"/>
      <c r="O12" s="1848"/>
      <c r="P12" s="1983"/>
      <c r="Q12" s="529" t="str">
        <f>IF( SUM( S12:W12 ) = 0, 0, $S$5 )</f>
        <v>Please complete all cells in row</v>
      </c>
      <c r="R12" s="1983"/>
      <c r="S12" s="530">
        <f t="shared" si="0"/>
        <v>1</v>
      </c>
      <c r="T12" s="530">
        <f t="shared" si="0"/>
        <v>1</v>
      </c>
      <c r="U12" s="1847"/>
      <c r="V12" s="530">
        <f t="shared" si="1"/>
        <v>1</v>
      </c>
      <c r="W12" s="530">
        <f t="shared" si="1"/>
        <v>1</v>
      </c>
      <c r="X12" s="1983"/>
      <c r="Y12" s="1848"/>
      <c r="Z12" s="1805" t="s">
        <v>25796</v>
      </c>
      <c r="AA12" s="1654" t="s">
        <v>25798</v>
      </c>
      <c r="AB12" s="1654" t="s">
        <v>25799</v>
      </c>
      <c r="AC12" s="1654" t="s">
        <v>25800</v>
      </c>
      <c r="AD12" s="1654" t="s">
        <v>25801</v>
      </c>
      <c r="AE12" s="1654" t="s">
        <v>25802</v>
      </c>
      <c r="AF12" s="1655" t="s">
        <v>25803</v>
      </c>
      <c r="AG12" s="1848"/>
    </row>
    <row r="13" spans="2:33" ht="30" customHeight="1">
      <c r="B13" s="1805" t="s">
        <v>1307</v>
      </c>
      <c r="C13" s="375" t="s">
        <v>813</v>
      </c>
      <c r="D13" s="375">
        <v>3</v>
      </c>
      <c r="E13" s="926"/>
      <c r="F13" s="926"/>
      <c r="G13" s="501">
        <f>IFERROR(SUM(E13:F13), 0)</f>
        <v>0</v>
      </c>
      <c r="H13" s="926"/>
      <c r="I13" s="926"/>
      <c r="J13" s="504">
        <f>IFERROR(SUM(H13:I13), 0)</f>
        <v>0</v>
      </c>
      <c r="K13" s="1365"/>
      <c r="L13" s="386" t="s">
        <v>25804</v>
      </c>
      <c r="M13" s="1848"/>
      <c r="N13" s="1892"/>
      <c r="O13" s="1848"/>
      <c r="P13" s="1983"/>
      <c r="Q13" s="529" t="str">
        <f>IF( SUM( S13:W13 ) = 0, 0, $S$5 )</f>
        <v>Please complete all cells in row</v>
      </c>
      <c r="R13" s="1983"/>
      <c r="S13" s="530">
        <f t="shared" si="0"/>
        <v>1</v>
      </c>
      <c r="T13" s="530">
        <f t="shared" si="0"/>
        <v>1</v>
      </c>
      <c r="U13" s="1847"/>
      <c r="V13" s="530">
        <f t="shared" si="1"/>
        <v>1</v>
      </c>
      <c r="W13" s="530">
        <f t="shared" si="1"/>
        <v>1</v>
      </c>
      <c r="X13" s="1983"/>
      <c r="Y13" s="1848"/>
      <c r="Z13" s="1805" t="s">
        <v>1307</v>
      </c>
      <c r="AA13" s="1654" t="s">
        <v>25805</v>
      </c>
      <c r="AB13" s="1654" t="s">
        <v>25806</v>
      </c>
      <c r="AC13" s="1654" t="s">
        <v>25807</v>
      </c>
      <c r="AD13" s="1654" t="s">
        <v>25808</v>
      </c>
      <c r="AE13" s="1654" t="s">
        <v>25809</v>
      </c>
      <c r="AF13" s="1655" t="s">
        <v>25810</v>
      </c>
      <c r="AG13" s="1848"/>
    </row>
    <row r="14" spans="2:33" ht="30" customHeight="1" thickBot="1">
      <c r="B14" s="1809" t="s">
        <v>25811</v>
      </c>
      <c r="C14" s="382" t="s">
        <v>813</v>
      </c>
      <c r="D14" s="382">
        <v>3</v>
      </c>
      <c r="E14" s="391">
        <f>IFERROR(SUM(E9:E13), 0)</f>
        <v>0</v>
      </c>
      <c r="F14" s="391">
        <f t="shared" ref="F14:J14" si="4">IFERROR(SUM(F9:F13), 0)</f>
        <v>0</v>
      </c>
      <c r="G14" s="391">
        <f>IFERROR(SUM(G9:G13), 0)</f>
        <v>0</v>
      </c>
      <c r="H14" s="391">
        <f t="shared" si="4"/>
        <v>0</v>
      </c>
      <c r="I14" s="391">
        <f t="shared" si="4"/>
        <v>0</v>
      </c>
      <c r="J14" s="392">
        <f t="shared" si="4"/>
        <v>0</v>
      </c>
      <c r="K14" s="1365"/>
      <c r="L14" s="387" t="s">
        <v>25812</v>
      </c>
      <c r="M14" s="1848"/>
      <c r="N14" s="1893"/>
      <c r="O14" s="1848"/>
      <c r="P14" s="1983"/>
      <c r="Q14" s="1848"/>
      <c r="R14" s="1983"/>
      <c r="S14" s="1848"/>
      <c r="T14" s="1848"/>
      <c r="U14" s="1848"/>
      <c r="V14" s="1848"/>
      <c r="W14" s="1848"/>
      <c r="X14" s="1983"/>
      <c r="Y14" s="1848"/>
      <c r="Z14" s="1809" t="s">
        <v>25811</v>
      </c>
      <c r="AA14" s="1656" t="s">
        <v>25813</v>
      </c>
      <c r="AB14" s="1656" t="s">
        <v>25814</v>
      </c>
      <c r="AC14" s="1656" t="s">
        <v>25815</v>
      </c>
      <c r="AD14" s="1656" t="s">
        <v>25816</v>
      </c>
      <c r="AE14" s="1656" t="s">
        <v>25817</v>
      </c>
      <c r="AF14" s="1657" t="s">
        <v>25818</v>
      </c>
      <c r="AG14" s="1848"/>
    </row>
    <row r="15" spans="2:33" ht="15" customHeight="1" thickBot="1">
      <c r="B15" s="1398"/>
      <c r="C15" s="1398"/>
      <c r="D15" s="1398"/>
      <c r="E15" s="58"/>
      <c r="F15" s="58"/>
      <c r="G15" s="58"/>
      <c r="H15" s="58"/>
      <c r="I15" s="58"/>
      <c r="J15" s="58"/>
      <c r="K15" s="1848"/>
      <c r="L15" s="1396"/>
      <c r="M15" s="1848"/>
      <c r="N15" s="1848"/>
      <c r="O15" s="1848"/>
      <c r="P15" s="1983"/>
      <c r="Q15" s="1848"/>
      <c r="R15" s="1983"/>
      <c r="S15" s="1848"/>
      <c r="T15" s="1848"/>
      <c r="U15" s="1848"/>
      <c r="V15" s="1848"/>
      <c r="W15" s="1848"/>
      <c r="X15" s="1983"/>
      <c r="Y15" s="1848"/>
      <c r="Z15" s="1398"/>
      <c r="AA15" s="315"/>
      <c r="AB15" s="315"/>
      <c r="AC15" s="315"/>
      <c r="AD15" s="315"/>
      <c r="AE15" s="315"/>
      <c r="AF15" s="315"/>
      <c r="AG15" s="1848"/>
    </row>
    <row r="16" spans="2:33" ht="20.25" customHeight="1" thickBot="1">
      <c r="B16" s="378" t="s">
        <v>25819</v>
      </c>
      <c r="C16" s="599"/>
      <c r="D16" s="599"/>
      <c r="E16" s="558"/>
      <c r="F16" s="558"/>
      <c r="G16" s="558"/>
      <c r="H16" s="558"/>
      <c r="I16" s="1364"/>
      <c r="J16" s="1364"/>
      <c r="K16" s="1365"/>
      <c r="L16" s="1366"/>
      <c r="M16" s="1848"/>
      <c r="N16" s="1848"/>
      <c r="O16" s="1848"/>
      <c r="P16" s="1983"/>
      <c r="Q16" s="1848"/>
      <c r="R16" s="1983"/>
      <c r="S16" s="1848"/>
      <c r="T16" s="1848"/>
      <c r="U16" s="1848"/>
      <c r="V16" s="1848"/>
      <c r="W16" s="1848"/>
      <c r="X16" s="1983"/>
      <c r="Y16" s="1848"/>
      <c r="Z16" s="378" t="s">
        <v>25819</v>
      </c>
      <c r="AA16" s="315"/>
      <c r="AB16" s="315"/>
      <c r="AC16" s="315"/>
      <c r="AD16" s="315"/>
      <c r="AE16" s="315"/>
      <c r="AF16" s="315"/>
      <c r="AG16" s="1848"/>
    </row>
    <row r="17" spans="2:33" ht="30" customHeight="1">
      <c r="B17" s="394" t="s">
        <v>2053</v>
      </c>
      <c r="C17" s="379" t="s">
        <v>813</v>
      </c>
      <c r="D17" s="379">
        <v>3</v>
      </c>
      <c r="E17" s="924"/>
      <c r="F17" s="924"/>
      <c r="G17" s="502">
        <f>IFERROR(SUM(E17:F17), 0)</f>
        <v>0</v>
      </c>
      <c r="H17" s="924"/>
      <c r="I17" s="924"/>
      <c r="J17" s="503">
        <f>IFERROR(SUM(H17:I17), 0)</f>
        <v>0</v>
      </c>
      <c r="K17" s="1365"/>
      <c r="L17" s="385" t="s">
        <v>25820</v>
      </c>
      <c r="M17" s="1848"/>
      <c r="N17" s="1891"/>
      <c r="O17" s="1848"/>
      <c r="P17" s="1983"/>
      <c r="Q17" s="529" t="str">
        <f>IF( SUM( S17:W17 ) = 0, 0, $S$5 )</f>
        <v>Please complete all cells in row</v>
      </c>
      <c r="R17" s="1983"/>
      <c r="S17" s="530">
        <f t="shared" ref="S17:T19" si="5" xml:space="preserve"> IF( ISNUMBER(E17 ), 0, 1 )</f>
        <v>1</v>
      </c>
      <c r="T17" s="530">
        <f t="shared" si="5"/>
        <v>1</v>
      </c>
      <c r="U17" s="1848"/>
      <c r="V17" s="530">
        <f t="shared" ref="V17:W19" si="6" xml:space="preserve"> IF( ISNUMBER(H17 ), 0, 1 )</f>
        <v>1</v>
      </c>
      <c r="W17" s="530">
        <f t="shared" si="6"/>
        <v>1</v>
      </c>
      <c r="X17" s="1983"/>
      <c r="Y17" s="1848"/>
      <c r="Z17" s="394" t="s">
        <v>2053</v>
      </c>
      <c r="AA17" s="1652" t="s">
        <v>25821</v>
      </c>
      <c r="AB17" s="1652" t="s">
        <v>25822</v>
      </c>
      <c r="AC17" s="1652" t="s">
        <v>25823</v>
      </c>
      <c r="AD17" s="1652" t="s">
        <v>25824</v>
      </c>
      <c r="AE17" s="1652" t="s">
        <v>25825</v>
      </c>
      <c r="AF17" s="1653" t="s">
        <v>25826</v>
      </c>
      <c r="AG17" s="1848"/>
    </row>
    <row r="18" spans="2:33" ht="30" customHeight="1">
      <c r="B18" s="1805" t="s">
        <v>2063</v>
      </c>
      <c r="C18" s="375" t="s">
        <v>813</v>
      </c>
      <c r="D18" s="375">
        <v>3</v>
      </c>
      <c r="E18" s="926"/>
      <c r="F18" s="926"/>
      <c r="G18" s="501">
        <f>IFERROR(SUM(E18:F18), 0)</f>
        <v>0</v>
      </c>
      <c r="H18" s="926"/>
      <c r="I18" s="926"/>
      <c r="J18" s="504">
        <f>IFERROR(SUM(H18:I18), 0)</f>
        <v>0</v>
      </c>
      <c r="K18" s="1365"/>
      <c r="L18" s="386" t="s">
        <v>25827</v>
      </c>
      <c r="M18" s="1848"/>
      <c r="N18" s="1892"/>
      <c r="O18" s="1848"/>
      <c r="P18" s="1983"/>
      <c r="Q18" s="529" t="str">
        <f>IF( SUM( S18:W18 ) = 0, 0, $S$5 )</f>
        <v>Please complete all cells in row</v>
      </c>
      <c r="R18" s="1983"/>
      <c r="S18" s="530">
        <f t="shared" si="5"/>
        <v>1</v>
      </c>
      <c r="T18" s="530">
        <f t="shared" si="5"/>
        <v>1</v>
      </c>
      <c r="U18" s="1848"/>
      <c r="V18" s="530">
        <f t="shared" si="6"/>
        <v>1</v>
      </c>
      <c r="W18" s="530">
        <f t="shared" si="6"/>
        <v>1</v>
      </c>
      <c r="X18" s="1983"/>
      <c r="Y18" s="1848"/>
      <c r="Z18" s="1805" t="s">
        <v>2063</v>
      </c>
      <c r="AA18" s="1654" t="s">
        <v>25828</v>
      </c>
      <c r="AB18" s="1654" t="s">
        <v>25829</v>
      </c>
      <c r="AC18" s="1654" t="s">
        <v>25830</v>
      </c>
      <c r="AD18" s="1654" t="s">
        <v>25831</v>
      </c>
      <c r="AE18" s="1654" t="s">
        <v>25832</v>
      </c>
      <c r="AF18" s="1655" t="s">
        <v>25833</v>
      </c>
      <c r="AG18" s="1848"/>
    </row>
    <row r="19" spans="2:33" ht="30" customHeight="1" thickBot="1">
      <c r="B19" s="1809" t="s">
        <v>25834</v>
      </c>
      <c r="C19" s="382" t="s">
        <v>813</v>
      </c>
      <c r="D19" s="382">
        <v>3</v>
      </c>
      <c r="E19" s="954"/>
      <c r="F19" s="954"/>
      <c r="G19" s="391">
        <f>IFERROR(SUM(E19:F19), 0)</f>
        <v>0</v>
      </c>
      <c r="H19" s="954"/>
      <c r="I19" s="954"/>
      <c r="J19" s="392">
        <f>IFERROR(SUM(H19:I19), 0)</f>
        <v>0</v>
      </c>
      <c r="K19" s="1365"/>
      <c r="L19" s="387" t="s">
        <v>25835</v>
      </c>
      <c r="M19" s="1848"/>
      <c r="N19" s="1893"/>
      <c r="O19" s="1848"/>
      <c r="P19" s="1983"/>
      <c r="Q19" s="529" t="str">
        <f>IF( SUM( S19:W19 ) = 0, 0, $S$5 )</f>
        <v>Please complete all cells in row</v>
      </c>
      <c r="R19" s="1983"/>
      <c r="S19" s="530">
        <f t="shared" si="5"/>
        <v>1</v>
      </c>
      <c r="T19" s="530">
        <f t="shared" si="5"/>
        <v>1</v>
      </c>
      <c r="U19" s="1848"/>
      <c r="V19" s="530">
        <f t="shared" si="6"/>
        <v>1</v>
      </c>
      <c r="W19" s="530">
        <f t="shared" si="6"/>
        <v>1</v>
      </c>
      <c r="X19" s="1983"/>
      <c r="Y19" s="1848"/>
      <c r="Z19" s="1809" t="s">
        <v>25834</v>
      </c>
      <c r="AA19" s="1656" t="s">
        <v>25836</v>
      </c>
      <c r="AB19" s="1656" t="s">
        <v>25837</v>
      </c>
      <c r="AC19" s="1656" t="s">
        <v>25838</v>
      </c>
      <c r="AD19" s="1656" t="s">
        <v>25839</v>
      </c>
      <c r="AE19" s="1656" t="s">
        <v>25840</v>
      </c>
      <c r="AF19" s="1657" t="s">
        <v>25841</v>
      </c>
      <c r="AG19" s="1848"/>
    </row>
    <row r="20" spans="2:33" ht="15" customHeight="1" thickBot="1">
      <c r="B20" s="1399"/>
      <c r="C20" s="1400"/>
      <c r="D20" s="1400"/>
      <c r="E20" s="1401"/>
      <c r="F20" s="1401"/>
      <c r="G20" s="1401"/>
      <c r="H20" s="1401"/>
      <c r="I20" s="1401"/>
      <c r="J20" s="1401"/>
      <c r="K20" s="1848"/>
      <c r="L20" s="1396"/>
      <c r="M20" s="1848"/>
      <c r="N20" s="1848"/>
      <c r="O20" s="1848"/>
      <c r="P20" s="1983"/>
      <c r="Q20" s="1848"/>
      <c r="R20" s="1983"/>
      <c r="S20" s="1848"/>
      <c r="T20" s="1848"/>
      <c r="U20" s="1848"/>
      <c r="V20" s="1848"/>
      <c r="W20" s="1848"/>
      <c r="X20" s="1983"/>
      <c r="Y20" s="1848"/>
      <c r="Z20" s="1399"/>
      <c r="AA20" s="315"/>
      <c r="AB20" s="315"/>
      <c r="AC20" s="315"/>
      <c r="AD20" s="315"/>
      <c r="AE20" s="315"/>
      <c r="AF20" s="315"/>
      <c r="AG20" s="1848"/>
    </row>
    <row r="21" spans="2:33" ht="20.25" customHeight="1" thickBot="1">
      <c r="B21" s="390" t="s">
        <v>25842</v>
      </c>
      <c r="C21" s="558"/>
      <c r="D21" s="558"/>
      <c r="E21" s="558"/>
      <c r="F21" s="558"/>
      <c r="G21" s="558"/>
      <c r="H21" s="558"/>
      <c r="I21" s="1364"/>
      <c r="J21" s="1364"/>
      <c r="K21" s="1365"/>
      <c r="L21" s="1366"/>
      <c r="M21" s="1848"/>
      <c r="N21" s="1848"/>
      <c r="O21" s="1848"/>
      <c r="P21" s="1983"/>
      <c r="Q21" s="1848"/>
      <c r="R21" s="1983"/>
      <c r="S21" s="1848"/>
      <c r="T21" s="1848"/>
      <c r="U21" s="1848"/>
      <c r="V21" s="1848"/>
      <c r="W21" s="1848"/>
      <c r="X21" s="1983"/>
      <c r="Y21" s="1848"/>
      <c r="Z21" s="378" t="s">
        <v>25842</v>
      </c>
      <c r="AA21" s="315"/>
      <c r="AB21" s="315"/>
      <c r="AC21" s="315"/>
      <c r="AD21" s="315"/>
      <c r="AE21" s="315"/>
      <c r="AF21" s="315"/>
      <c r="AG21" s="1848"/>
    </row>
    <row r="22" spans="2:33" ht="30" customHeight="1">
      <c r="B22" s="394" t="s">
        <v>1839</v>
      </c>
      <c r="C22" s="379" t="s">
        <v>813</v>
      </c>
      <c r="D22" s="379">
        <v>3</v>
      </c>
      <c r="E22" s="924"/>
      <c r="F22" s="924"/>
      <c r="G22" s="502">
        <f>IFERROR(SUM(E22:F22), 0)</f>
        <v>0</v>
      </c>
      <c r="H22" s="924"/>
      <c r="I22" s="924"/>
      <c r="J22" s="503">
        <f>IFERROR(SUM(H22:I22), 0)</f>
        <v>0</v>
      </c>
      <c r="K22" s="1365"/>
      <c r="L22" s="385" t="s">
        <v>25843</v>
      </c>
      <c r="M22" s="1848"/>
      <c r="N22" s="1891"/>
      <c r="O22" s="1848"/>
      <c r="P22" s="1983"/>
      <c r="Q22" s="529" t="str">
        <f>IF( SUM( S22:W22 ) = 0, 0, $S$5 )</f>
        <v>Please complete all cells in row</v>
      </c>
      <c r="R22" s="1983"/>
      <c r="S22" s="530">
        <f t="shared" ref="S22:T26" si="7" xml:space="preserve"> IF( ISNUMBER(E22 ), 0, 1 )</f>
        <v>1</v>
      </c>
      <c r="T22" s="530">
        <f t="shared" si="7"/>
        <v>1</v>
      </c>
      <c r="U22" s="1848"/>
      <c r="V22" s="530">
        <f t="shared" ref="V22:W26" si="8" xml:space="preserve"> IF( ISNUMBER(H22 ), 0, 1 )</f>
        <v>1</v>
      </c>
      <c r="W22" s="530">
        <f t="shared" si="8"/>
        <v>1</v>
      </c>
      <c r="X22" s="1983"/>
      <c r="Y22" s="1848"/>
      <c r="Z22" s="394" t="s">
        <v>1839</v>
      </c>
      <c r="AA22" s="1652" t="s">
        <v>25844</v>
      </c>
      <c r="AB22" s="1652" t="s">
        <v>25845</v>
      </c>
      <c r="AC22" s="1652" t="s">
        <v>25846</v>
      </c>
      <c r="AD22" s="1652" t="s">
        <v>25847</v>
      </c>
      <c r="AE22" s="1652" t="s">
        <v>25848</v>
      </c>
      <c r="AF22" s="1653" t="s">
        <v>25849</v>
      </c>
      <c r="AG22" s="1848"/>
    </row>
    <row r="23" spans="2:33" ht="30" customHeight="1">
      <c r="B23" s="1805" t="s">
        <v>25850</v>
      </c>
      <c r="C23" s="375" t="s">
        <v>813</v>
      </c>
      <c r="D23" s="375">
        <v>3</v>
      </c>
      <c r="E23" s="926"/>
      <c r="F23" s="926"/>
      <c r="G23" s="501">
        <f>IFERROR(SUM(E23:F23), 0)</f>
        <v>0</v>
      </c>
      <c r="H23" s="926"/>
      <c r="I23" s="926"/>
      <c r="J23" s="504">
        <f>IFERROR(SUM(H23:I23), 0)</f>
        <v>0</v>
      </c>
      <c r="K23" s="1365"/>
      <c r="L23" s="386" t="s">
        <v>25851</v>
      </c>
      <c r="M23" s="1848"/>
      <c r="N23" s="1892"/>
      <c r="O23" s="1848"/>
      <c r="P23" s="1983"/>
      <c r="Q23" s="529" t="str">
        <f>IF( SUM( S23:W23 ) = 0, 0, $S$5 )</f>
        <v>Please complete all cells in row</v>
      </c>
      <c r="R23" s="1983"/>
      <c r="S23" s="530">
        <f t="shared" si="7"/>
        <v>1</v>
      </c>
      <c r="T23" s="530">
        <f t="shared" si="7"/>
        <v>1</v>
      </c>
      <c r="U23" s="1848"/>
      <c r="V23" s="530">
        <f t="shared" si="8"/>
        <v>1</v>
      </c>
      <c r="W23" s="530">
        <f t="shared" si="8"/>
        <v>1</v>
      </c>
      <c r="X23" s="1983"/>
      <c r="Y23" s="1848"/>
      <c r="Z23" s="1805" t="s">
        <v>25850</v>
      </c>
      <c r="AA23" s="1654" t="s">
        <v>25852</v>
      </c>
      <c r="AB23" s="1654" t="s">
        <v>25853</v>
      </c>
      <c r="AC23" s="1654" t="s">
        <v>25854</v>
      </c>
      <c r="AD23" s="1654" t="s">
        <v>25855</v>
      </c>
      <c r="AE23" s="1654" t="s">
        <v>25856</v>
      </c>
      <c r="AF23" s="1655" t="s">
        <v>25857</v>
      </c>
      <c r="AG23" s="1848"/>
    </row>
    <row r="24" spans="2:33" ht="30" customHeight="1">
      <c r="B24" s="1805" t="s">
        <v>1863</v>
      </c>
      <c r="C24" s="375" t="s">
        <v>813</v>
      </c>
      <c r="D24" s="375">
        <v>3</v>
      </c>
      <c r="E24" s="926"/>
      <c r="F24" s="926"/>
      <c r="G24" s="501">
        <f t="shared" ref="G24:G25" si="9">IFERROR(SUM(E24:F24), 0)</f>
        <v>0</v>
      </c>
      <c r="H24" s="926"/>
      <c r="I24" s="926"/>
      <c r="J24" s="504">
        <f t="shared" ref="J24:J25" si="10">IFERROR(SUM(H24:I24), 0)</f>
        <v>0</v>
      </c>
      <c r="K24" s="1365"/>
      <c r="L24" s="386" t="s">
        <v>25858</v>
      </c>
      <c r="M24" s="1848"/>
      <c r="N24" s="1892"/>
      <c r="O24" s="1848"/>
      <c r="P24" s="1983"/>
      <c r="Q24" s="529" t="str">
        <f>IF( SUM( S24:W24 ) = 0, 0, $S$5 )</f>
        <v>Please complete all cells in row</v>
      </c>
      <c r="R24" s="1983"/>
      <c r="S24" s="530">
        <f t="shared" si="7"/>
        <v>1</v>
      </c>
      <c r="T24" s="530">
        <f t="shared" si="7"/>
        <v>1</v>
      </c>
      <c r="U24" s="1848"/>
      <c r="V24" s="530">
        <f t="shared" si="8"/>
        <v>1</v>
      </c>
      <c r="W24" s="530">
        <f t="shared" si="8"/>
        <v>1</v>
      </c>
      <c r="X24" s="1983"/>
      <c r="Y24" s="1848"/>
      <c r="Z24" s="1805" t="s">
        <v>1863</v>
      </c>
      <c r="AA24" s="1654" t="s">
        <v>25859</v>
      </c>
      <c r="AB24" s="1654" t="s">
        <v>25860</v>
      </c>
      <c r="AC24" s="1654" t="s">
        <v>25861</v>
      </c>
      <c r="AD24" s="1654" t="s">
        <v>25862</v>
      </c>
      <c r="AE24" s="1654" t="s">
        <v>25863</v>
      </c>
      <c r="AF24" s="1655" t="s">
        <v>25864</v>
      </c>
      <c r="AG24" s="1848"/>
    </row>
    <row r="25" spans="2:33" ht="30" customHeight="1">
      <c r="B25" s="1805" t="s">
        <v>25834</v>
      </c>
      <c r="C25" s="375" t="s">
        <v>813</v>
      </c>
      <c r="D25" s="375">
        <v>3</v>
      </c>
      <c r="E25" s="926"/>
      <c r="F25" s="926"/>
      <c r="G25" s="501">
        <f t="shared" si="9"/>
        <v>0</v>
      </c>
      <c r="H25" s="926"/>
      <c r="I25" s="926"/>
      <c r="J25" s="504">
        <f t="shared" si="10"/>
        <v>0</v>
      </c>
      <c r="K25" s="1365"/>
      <c r="L25" s="386" t="s">
        <v>25865</v>
      </c>
      <c r="M25" s="1848"/>
      <c r="N25" s="1892"/>
      <c r="O25" s="1848"/>
      <c r="P25" s="1983"/>
      <c r="Q25" s="529" t="str">
        <f>IF( SUM( S25:W25 ) = 0, 0, $S$5 )</f>
        <v>Please complete all cells in row</v>
      </c>
      <c r="R25" s="1983"/>
      <c r="S25" s="530">
        <f t="shared" si="7"/>
        <v>1</v>
      </c>
      <c r="T25" s="530">
        <f t="shared" si="7"/>
        <v>1</v>
      </c>
      <c r="U25" s="1848"/>
      <c r="V25" s="530">
        <f t="shared" si="8"/>
        <v>1</v>
      </c>
      <c r="W25" s="530">
        <f t="shared" si="8"/>
        <v>1</v>
      </c>
      <c r="X25" s="1983"/>
      <c r="Y25" s="1848"/>
      <c r="Z25" s="1805" t="s">
        <v>25834</v>
      </c>
      <c r="AA25" s="1654" t="s">
        <v>25866</v>
      </c>
      <c r="AB25" s="1654" t="s">
        <v>25867</v>
      </c>
      <c r="AC25" s="1654" t="s">
        <v>25868</v>
      </c>
      <c r="AD25" s="1654" t="s">
        <v>25869</v>
      </c>
      <c r="AE25" s="1654" t="s">
        <v>25870</v>
      </c>
      <c r="AF25" s="1655" t="s">
        <v>25871</v>
      </c>
      <c r="AG25" s="1848"/>
    </row>
    <row r="26" spans="2:33" ht="30" customHeight="1">
      <c r="B26" s="1805" t="s">
        <v>25872</v>
      </c>
      <c r="C26" s="375" t="s">
        <v>813</v>
      </c>
      <c r="D26" s="375">
        <v>3</v>
      </c>
      <c r="E26" s="926"/>
      <c r="F26" s="926"/>
      <c r="G26" s="501">
        <f>IFERROR(SUM(E26:F26), 0)</f>
        <v>0</v>
      </c>
      <c r="H26" s="926"/>
      <c r="I26" s="926"/>
      <c r="J26" s="504">
        <f>IFERROR(SUM(H26:I26), 0)</f>
        <v>0</v>
      </c>
      <c r="K26" s="1365"/>
      <c r="L26" s="386" t="s">
        <v>25873</v>
      </c>
      <c r="M26" s="1848"/>
      <c r="N26" s="1892"/>
      <c r="O26" s="1848"/>
      <c r="P26" s="1983"/>
      <c r="Q26" s="529" t="str">
        <f>IF( SUM( S26:W26 ) = 0, 0, $S$5 )</f>
        <v>Please complete all cells in row</v>
      </c>
      <c r="R26" s="1983"/>
      <c r="S26" s="530">
        <f t="shared" si="7"/>
        <v>1</v>
      </c>
      <c r="T26" s="530">
        <f t="shared" si="7"/>
        <v>1</v>
      </c>
      <c r="U26" s="1848"/>
      <c r="V26" s="530">
        <f t="shared" si="8"/>
        <v>1</v>
      </c>
      <c r="W26" s="530">
        <f t="shared" si="8"/>
        <v>1</v>
      </c>
      <c r="X26" s="1983"/>
      <c r="Y26" s="1848"/>
      <c r="Z26" s="1805" t="s">
        <v>25872</v>
      </c>
      <c r="AA26" s="1654" t="s">
        <v>25874</v>
      </c>
      <c r="AB26" s="1654" t="s">
        <v>25875</v>
      </c>
      <c r="AC26" s="1654" t="s">
        <v>25876</v>
      </c>
      <c r="AD26" s="1654" t="s">
        <v>25877</v>
      </c>
      <c r="AE26" s="1654" t="s">
        <v>25878</v>
      </c>
      <c r="AF26" s="1655" t="s">
        <v>25879</v>
      </c>
      <c r="AG26" s="1848"/>
    </row>
    <row r="27" spans="2:33" ht="30" customHeight="1" thickBot="1">
      <c r="B27" s="1809" t="s">
        <v>25880</v>
      </c>
      <c r="C27" s="382" t="s">
        <v>813</v>
      </c>
      <c r="D27" s="382">
        <v>3</v>
      </c>
      <c r="E27" s="391">
        <f>IFERROR(SUM(E17:E19,E22:E26), 0)</f>
        <v>0</v>
      </c>
      <c r="F27" s="391">
        <f>IFERROR(SUM(F17:F19,F22:F26), 0)</f>
        <v>0</v>
      </c>
      <c r="G27" s="391">
        <f>IFERROR(SUM(G17:G19,G22:G26), 0)</f>
        <v>0</v>
      </c>
      <c r="H27" s="391">
        <f t="shared" ref="H27:I27" si="11">IFERROR(SUM(H17:H19,H22:H26), 0)</f>
        <v>0</v>
      </c>
      <c r="I27" s="391">
        <f t="shared" si="11"/>
        <v>0</v>
      </c>
      <c r="J27" s="392">
        <f>IFERROR(SUM(J17:J19,J22:J26), 0)</f>
        <v>0</v>
      </c>
      <c r="K27" s="1365"/>
      <c r="L27" s="387" t="s">
        <v>25881</v>
      </c>
      <c r="M27" s="1848"/>
      <c r="N27" s="1893"/>
      <c r="O27" s="1848"/>
      <c r="P27" s="1983"/>
      <c r="Q27" s="1848"/>
      <c r="R27" s="1983"/>
      <c r="S27" s="1848"/>
      <c r="T27" s="1848"/>
      <c r="U27" s="1848"/>
      <c r="V27" s="1848"/>
      <c r="W27" s="1848"/>
      <c r="X27" s="1983"/>
      <c r="Y27" s="1848"/>
      <c r="Z27" s="1809" t="s">
        <v>25880</v>
      </c>
      <c r="AA27" s="1656" t="s">
        <v>25882</v>
      </c>
      <c r="AB27" s="1656" t="s">
        <v>25883</v>
      </c>
      <c r="AC27" s="1656" t="s">
        <v>25884</v>
      </c>
      <c r="AD27" s="1656" t="s">
        <v>25885</v>
      </c>
      <c r="AE27" s="1656" t="s">
        <v>25886</v>
      </c>
      <c r="AF27" s="1657" t="s">
        <v>25887</v>
      </c>
      <c r="AG27" s="1848"/>
    </row>
    <row r="28" spans="2:33" ht="14.25" customHeight="1" thickBot="1">
      <c r="B28" s="1399"/>
      <c r="C28" s="1400"/>
      <c r="D28" s="1400"/>
      <c r="E28" s="58"/>
      <c r="F28" s="58"/>
      <c r="G28" s="58"/>
      <c r="H28" s="58"/>
      <c r="I28" s="58"/>
      <c r="J28" s="58"/>
      <c r="K28" s="1848"/>
      <c r="L28" s="1396"/>
      <c r="M28" s="1848"/>
      <c r="N28" s="1848"/>
      <c r="O28" s="1848"/>
      <c r="P28" s="1983"/>
      <c r="Q28" s="1848"/>
      <c r="R28" s="1983"/>
      <c r="S28" s="1848"/>
      <c r="T28" s="1848"/>
      <c r="U28" s="1848"/>
      <c r="V28" s="1848"/>
      <c r="W28" s="1848"/>
      <c r="X28" s="1983"/>
      <c r="Y28" s="1848"/>
      <c r="Z28" s="1399"/>
      <c r="AA28" s="58"/>
      <c r="AB28" s="58"/>
      <c r="AC28" s="58"/>
      <c r="AD28" s="58"/>
      <c r="AE28" s="58"/>
      <c r="AF28" s="58"/>
      <c r="AG28" s="1848"/>
    </row>
    <row r="29" spans="2:33" ht="20.25" customHeight="1" thickBot="1">
      <c r="B29" s="378" t="s">
        <v>1215</v>
      </c>
      <c r="C29" s="558"/>
      <c r="D29" s="558"/>
      <c r="E29" s="558"/>
      <c r="F29" s="558"/>
      <c r="G29" s="558"/>
      <c r="H29" s="558"/>
      <c r="I29" s="1364"/>
      <c r="J29" s="1364"/>
      <c r="K29" s="1365"/>
      <c r="L29" s="1366"/>
      <c r="M29" s="1848"/>
      <c r="N29" s="1848"/>
      <c r="O29" s="1848"/>
      <c r="P29" s="1983"/>
      <c r="Q29" s="1848"/>
      <c r="R29" s="1983"/>
      <c r="S29" s="1848"/>
      <c r="T29" s="1848"/>
      <c r="U29" s="1848"/>
      <c r="V29" s="1848"/>
      <c r="W29" s="1848"/>
      <c r="X29" s="1983"/>
      <c r="Y29" s="1848"/>
      <c r="Z29" s="378" t="s">
        <v>1215</v>
      </c>
      <c r="AA29" s="558"/>
      <c r="AB29" s="558"/>
      <c r="AC29" s="558"/>
      <c r="AD29" s="558"/>
      <c r="AE29" s="1364"/>
      <c r="AF29" s="1364"/>
      <c r="AG29" s="1848"/>
    </row>
    <row r="30" spans="2:33" ht="30" customHeight="1">
      <c r="B30" s="394" t="s">
        <v>25888</v>
      </c>
      <c r="C30" s="379" t="s">
        <v>813</v>
      </c>
      <c r="D30" s="379">
        <v>3</v>
      </c>
      <c r="E30" s="924"/>
      <c r="F30" s="924"/>
      <c r="G30" s="502">
        <f>IFERROR(SUM(E30:F30), 0)</f>
        <v>0</v>
      </c>
      <c r="H30" s="924"/>
      <c r="I30" s="924"/>
      <c r="J30" s="503">
        <f>IFERROR(SUM(H30:I30), 0)</f>
        <v>0</v>
      </c>
      <c r="K30" s="1365"/>
      <c r="L30" s="385" t="s">
        <v>25889</v>
      </c>
      <c r="M30" s="1848"/>
      <c r="N30" s="1891"/>
      <c r="O30" s="1848"/>
      <c r="P30" s="1983"/>
      <c r="Q30" s="529" t="str">
        <f>IF( SUM( S30:W30 ) = 0, 0, $S$5 )</f>
        <v>Please complete all cells in row</v>
      </c>
      <c r="R30" s="1983"/>
      <c r="S30" s="530">
        <f xml:space="preserve"> IF( ISNUMBER(E30 ), 0, 1 )</f>
        <v>1</v>
      </c>
      <c r="T30" s="530">
        <f xml:space="preserve"> IF( ISNUMBER(F30 ), 0, 1 )</f>
        <v>1</v>
      </c>
      <c r="U30" s="1848"/>
      <c r="V30" s="530">
        <f xml:space="preserve"> IF( ISNUMBER(H30 ), 0, 1 )</f>
        <v>1</v>
      </c>
      <c r="W30" s="530">
        <f xml:space="preserve"> IF( ISNUMBER(I30 ), 0, 1 )</f>
        <v>1</v>
      </c>
      <c r="X30" s="1983"/>
      <c r="Y30" s="1848"/>
      <c r="Z30" s="394" t="s">
        <v>25888</v>
      </c>
      <c r="AA30" s="1652" t="s">
        <v>25890</v>
      </c>
      <c r="AB30" s="1652" t="s">
        <v>25891</v>
      </c>
      <c r="AC30" s="1652" t="s">
        <v>25892</v>
      </c>
      <c r="AD30" s="1652" t="s">
        <v>25893</v>
      </c>
      <c r="AE30" s="1652" t="s">
        <v>25894</v>
      </c>
      <c r="AF30" s="1653" t="s">
        <v>25895</v>
      </c>
      <c r="AG30" s="1848"/>
    </row>
    <row r="31" spans="2:33" ht="30" customHeight="1">
      <c r="B31" s="1805" t="s">
        <v>25896</v>
      </c>
      <c r="C31" s="375" t="s">
        <v>813</v>
      </c>
      <c r="D31" s="375">
        <v>3</v>
      </c>
      <c r="E31" s="926"/>
      <c r="F31" s="926"/>
      <c r="G31" s="501">
        <f>IFERROR(SUM(E31:F31), 0)</f>
        <v>0</v>
      </c>
      <c r="H31" s="926"/>
      <c r="I31" s="926"/>
      <c r="J31" s="504">
        <f>IFERROR(SUM(H31:I31), 0)</f>
        <v>0</v>
      </c>
      <c r="K31" s="1365"/>
      <c r="L31" s="386" t="s">
        <v>25897</v>
      </c>
      <c r="M31" s="1848"/>
      <c r="N31" s="1892"/>
      <c r="O31" s="1848"/>
      <c r="P31" s="1983"/>
      <c r="Q31" s="529" t="str">
        <f>IF( SUM( S31:W31 ) = 0, 0, $S$5 )</f>
        <v>Please complete all cells in row</v>
      </c>
      <c r="R31" s="1983"/>
      <c r="S31" s="530">
        <f xml:space="preserve"> IF( ISNUMBER(E31 ), 0, 1 )</f>
        <v>1</v>
      </c>
      <c r="T31" s="530">
        <f xml:space="preserve"> IF( ISNUMBER(F31 ), 0, 1 )</f>
        <v>1</v>
      </c>
      <c r="U31" s="1848"/>
      <c r="V31" s="530">
        <f xml:space="preserve"> IF( ISNUMBER(H31 ), 0, 1 )</f>
        <v>1</v>
      </c>
      <c r="W31" s="530">
        <f xml:space="preserve"> IF( ISNUMBER(I31 ), 0, 1 )</f>
        <v>1</v>
      </c>
      <c r="X31" s="1983"/>
      <c r="Y31" s="1848"/>
      <c r="Z31" s="1805" t="s">
        <v>25896</v>
      </c>
      <c r="AA31" s="1654" t="s">
        <v>25898</v>
      </c>
      <c r="AB31" s="1654" t="s">
        <v>25899</v>
      </c>
      <c r="AC31" s="1654" t="s">
        <v>25900</v>
      </c>
      <c r="AD31" s="1654" t="s">
        <v>25901</v>
      </c>
      <c r="AE31" s="1654" t="s">
        <v>25902</v>
      </c>
      <c r="AF31" s="1655" t="s">
        <v>25903</v>
      </c>
      <c r="AG31" s="1848"/>
    </row>
    <row r="32" spans="2:33" ht="30" customHeight="1" thickBot="1">
      <c r="B32" s="1809" t="s">
        <v>25904</v>
      </c>
      <c r="C32" s="382" t="s">
        <v>813</v>
      </c>
      <c r="D32" s="382">
        <v>3</v>
      </c>
      <c r="E32" s="391">
        <f>IFERROR(E30 + E31, 0)</f>
        <v>0</v>
      </c>
      <c r="F32" s="391">
        <f>IFERROR(F30 + F31, 0)</f>
        <v>0</v>
      </c>
      <c r="G32" s="391">
        <f>IFERROR(G30 + G31, 0)</f>
        <v>0</v>
      </c>
      <c r="H32" s="391">
        <f t="shared" ref="H32:J32" si="12">IFERROR(H30 + H31, 0)</f>
        <v>0</v>
      </c>
      <c r="I32" s="391">
        <f t="shared" si="12"/>
        <v>0</v>
      </c>
      <c r="J32" s="392">
        <f t="shared" si="12"/>
        <v>0</v>
      </c>
      <c r="K32" s="1365"/>
      <c r="L32" s="387" t="s">
        <v>25905</v>
      </c>
      <c r="M32" s="1848"/>
      <c r="N32" s="1893"/>
      <c r="O32" s="1848"/>
      <c r="P32" s="1983"/>
      <c r="Q32" s="1848"/>
      <c r="R32" s="1983"/>
      <c r="S32" s="1848"/>
      <c r="T32" s="1848"/>
      <c r="U32" s="1848"/>
      <c r="V32" s="1848"/>
      <c r="W32" s="1848"/>
      <c r="X32" s="1983"/>
      <c r="Y32" s="1848"/>
      <c r="Z32" s="1809" t="s">
        <v>25904</v>
      </c>
      <c r="AA32" s="1656" t="s">
        <v>25906</v>
      </c>
      <c r="AB32" s="1656" t="s">
        <v>25907</v>
      </c>
      <c r="AC32" s="1656" t="s">
        <v>25908</v>
      </c>
      <c r="AD32" s="1656" t="s">
        <v>25909</v>
      </c>
      <c r="AE32" s="1656" t="s">
        <v>25910</v>
      </c>
      <c r="AF32" s="1657" t="s">
        <v>25911</v>
      </c>
      <c r="AG32" s="1848"/>
    </row>
    <row r="33" spans="2:33" ht="15" customHeight="1" thickBot="1">
      <c r="B33" s="1399"/>
      <c r="C33" s="1400"/>
      <c r="D33" s="1400"/>
      <c r="E33" s="58"/>
      <c r="F33" s="58"/>
      <c r="G33" s="58"/>
      <c r="H33" s="58"/>
      <c r="I33" s="58"/>
      <c r="J33" s="58"/>
      <c r="K33" s="1848"/>
      <c r="L33" s="11"/>
      <c r="M33" s="1848"/>
      <c r="N33" s="1848"/>
      <c r="O33" s="1848"/>
      <c r="P33" s="1983"/>
      <c r="Q33" s="1848"/>
      <c r="R33" s="1983"/>
      <c r="S33" s="1848"/>
      <c r="T33" s="1848"/>
      <c r="U33" s="1848"/>
      <c r="V33" s="1848"/>
      <c r="W33" s="1848"/>
      <c r="X33" s="1983"/>
      <c r="Y33" s="1848"/>
      <c r="Z33" s="1399"/>
      <c r="AA33" s="58"/>
      <c r="AB33" s="58"/>
      <c r="AC33" s="58"/>
      <c r="AD33" s="58"/>
      <c r="AE33" s="58"/>
      <c r="AF33" s="58"/>
      <c r="AG33" s="1848"/>
    </row>
    <row r="34" spans="2:33" ht="20.25" customHeight="1" thickBot="1">
      <c r="B34" s="390" t="s">
        <v>834</v>
      </c>
      <c r="C34" s="558"/>
      <c r="D34" s="558"/>
      <c r="E34" s="558"/>
      <c r="F34" s="558"/>
      <c r="G34" s="558"/>
      <c r="H34" s="558"/>
      <c r="I34" s="1364"/>
      <c r="J34" s="1364"/>
      <c r="K34" s="1365"/>
      <c r="L34" s="1366"/>
      <c r="M34" s="1848"/>
      <c r="N34" s="1848"/>
      <c r="O34" s="1848"/>
      <c r="P34" s="1983"/>
      <c r="Q34" s="1848"/>
      <c r="R34" s="1983"/>
      <c r="S34" s="1848"/>
      <c r="T34" s="1848"/>
      <c r="U34" s="1848"/>
      <c r="V34" s="1848"/>
      <c r="W34" s="1848"/>
      <c r="X34" s="1983"/>
      <c r="Y34" s="1848"/>
      <c r="Z34" s="378" t="s">
        <v>834</v>
      </c>
      <c r="AA34" s="558"/>
      <c r="AB34" s="558"/>
      <c r="AC34" s="558"/>
      <c r="AD34" s="558"/>
      <c r="AE34" s="1364"/>
      <c r="AF34" s="1364"/>
      <c r="AG34" s="1848"/>
    </row>
    <row r="35" spans="2:33" ht="30" customHeight="1" thickBot="1">
      <c r="B35" s="1515" t="s">
        <v>25912</v>
      </c>
      <c r="C35" s="1516" t="s">
        <v>813</v>
      </c>
      <c r="D35" s="1516">
        <v>3</v>
      </c>
      <c r="E35" s="1517">
        <f>IFERROR(SUM(E14, - E27, - E32), 0)</f>
        <v>0</v>
      </c>
      <c r="F35" s="1517">
        <f t="shared" ref="F35:J35" si="13">IFERROR(SUM(F14, - F27, - F32), 0)</f>
        <v>0</v>
      </c>
      <c r="G35" s="1517">
        <f t="shared" si="13"/>
        <v>0</v>
      </c>
      <c r="H35" s="1517">
        <f t="shared" si="13"/>
        <v>0</v>
      </c>
      <c r="I35" s="1517">
        <f t="shared" si="13"/>
        <v>0</v>
      </c>
      <c r="J35" s="1518">
        <f t="shared" si="13"/>
        <v>0</v>
      </c>
      <c r="K35" s="1365"/>
      <c r="L35" s="583" t="s">
        <v>25913</v>
      </c>
      <c r="M35" s="1848"/>
      <c r="N35" s="1896"/>
      <c r="O35" s="1848"/>
      <c r="P35" s="1983"/>
      <c r="Q35" s="1848"/>
      <c r="R35" s="1983"/>
      <c r="S35" s="1848"/>
      <c r="T35" s="1848"/>
      <c r="U35" s="1848"/>
      <c r="V35" s="1848"/>
      <c r="W35" s="1848"/>
      <c r="X35" s="1983"/>
      <c r="Y35" s="1848"/>
      <c r="Z35" s="1825" t="s">
        <v>25912</v>
      </c>
      <c r="AA35" s="1658" t="s">
        <v>25914</v>
      </c>
      <c r="AB35" s="1658" t="s">
        <v>25915</v>
      </c>
      <c r="AC35" s="1658" t="s">
        <v>25916</v>
      </c>
      <c r="AD35" s="1658" t="s">
        <v>25917</v>
      </c>
      <c r="AE35" s="1658" t="s">
        <v>25918</v>
      </c>
      <c r="AF35" s="1659" t="s">
        <v>25919</v>
      </c>
      <c r="AG35" s="1848"/>
    </row>
    <row r="36" spans="2:33" ht="15.75">
      <c r="B36" s="244"/>
      <c r="C36" s="244"/>
      <c r="D36" s="244"/>
      <c r="E36" s="244"/>
      <c r="F36" s="244"/>
      <c r="G36" s="244"/>
      <c r="H36" s="244"/>
      <c r="I36" s="244"/>
      <c r="J36" s="244"/>
      <c r="K36" s="1848"/>
      <c r="L36" s="16"/>
      <c r="M36" s="1848"/>
      <c r="N36" s="1848"/>
      <c r="O36" s="1848"/>
      <c r="P36" s="1848"/>
      <c r="Q36" s="1848"/>
      <c r="R36" s="1848"/>
      <c r="S36" s="1848"/>
      <c r="T36" s="1848"/>
      <c r="U36" s="1848"/>
      <c r="V36" s="1848"/>
      <c r="W36" s="1848"/>
      <c r="X36" s="1848"/>
      <c r="Y36" s="1848"/>
      <c r="Z36" s="244"/>
      <c r="AA36" s="244"/>
      <c r="AB36" s="244"/>
      <c r="AC36" s="244"/>
      <c r="AD36" s="244"/>
      <c r="AE36" s="244"/>
      <c r="AF36" s="244"/>
      <c r="AG36" s="1848"/>
    </row>
    <row r="37" spans="2:33" ht="15.75">
      <c r="B37" s="1848"/>
      <c r="C37" s="1848"/>
      <c r="D37" s="1848"/>
      <c r="E37" s="1848"/>
      <c r="F37" s="1848"/>
      <c r="G37" s="1848"/>
      <c r="H37" s="1848"/>
      <c r="I37" s="1848"/>
      <c r="J37" s="1848"/>
      <c r="K37" s="1848"/>
      <c r="L37" s="16"/>
      <c r="M37" s="1848"/>
      <c r="N37" s="1848"/>
      <c r="O37" s="1848"/>
      <c r="P37" s="1848"/>
      <c r="Q37" s="1848"/>
      <c r="R37" s="1848"/>
      <c r="S37" s="1848"/>
      <c r="T37" s="1848"/>
      <c r="U37" s="1848"/>
      <c r="V37" s="1848"/>
      <c r="W37" s="1848"/>
      <c r="X37" s="1848"/>
      <c r="Y37" s="1848"/>
      <c r="Z37" s="1848"/>
      <c r="AA37" s="1848"/>
      <c r="AB37" s="1848"/>
      <c r="AC37" s="1848"/>
      <c r="AD37" s="1848"/>
      <c r="AE37" s="1848"/>
      <c r="AF37" s="1848"/>
      <c r="AG37" s="1848"/>
    </row>
  </sheetData>
  <sheetProtection algorithmName="SHA-512" hashValue="NqmV2Ns/DXZBkNqRmpYcTMmGhORhivU68tZ83t5zG5M6Qcq/jTEq4rOmaTrbcBAAsWSzXHDR52vlfYBen57YTA==" saltValue="hMK1X4urwJ3iKEM6gEtz3g==" spinCount="100000" sheet="1" objects="1" scenarios="1"/>
  <mergeCells count="13">
    <mergeCell ref="B3:N3"/>
    <mergeCell ref="Z3:AF3"/>
    <mergeCell ref="S4:W4"/>
    <mergeCell ref="B5:B6"/>
    <mergeCell ref="C5:C6"/>
    <mergeCell ref="D5:D6"/>
    <mergeCell ref="E5:G5"/>
    <mergeCell ref="H5:J5"/>
    <mergeCell ref="L5:L6"/>
    <mergeCell ref="N5:N6"/>
    <mergeCell ref="Z5:Z6"/>
    <mergeCell ref="AA5:AC5"/>
    <mergeCell ref="AD5:AF5"/>
  </mergeCells>
  <conditionalFormatting sqref="Q30:Q31">
    <cfRule type="cellIs" dxfId="4" priority="1" operator="equal">
      <formula>0</formula>
    </cfRule>
  </conditionalFormatting>
  <conditionalFormatting sqref="Q9:Q13">
    <cfRule type="cellIs" dxfId="3" priority="4" operator="equal">
      <formula>0</formula>
    </cfRule>
  </conditionalFormatting>
  <conditionalFormatting sqref="Q17:Q19">
    <cfRule type="cellIs" dxfId="2" priority="3" operator="equal">
      <formula>0</formula>
    </cfRule>
  </conditionalFormatting>
  <conditionalFormatting sqref="Q22:Q26">
    <cfRule type="cellIs" dxfId="1" priority="2" operator="equal">
      <formula>0</formula>
    </cfRule>
  </conditionalFormatting>
  <dataValidations count="1">
    <dataValidation type="custom" allowBlank="1" showErrorMessage="1" errorTitle="Input Error" error="Please enter a numeric value." sqref="H30:I31 E30:F31 E22:F26 H22:I26 H17:I19 E17:F19 E9:F13 H9:I13">
      <formula1>ISNUMBER(E9)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AE37"/>
  <sheetViews>
    <sheetView showGridLines="0" zoomScale="80" zoomScaleNormal="80" zoomScaleSheetLayoutView="100" workbookViewId="0">
      <pane ySplit="6" topLeftCell="A7" activePane="bottomLeft" state="frozen"/>
      <selection pane="bottomLeft" activeCell="F10" sqref="F10"/>
    </sheetView>
  </sheetViews>
  <sheetFormatPr defaultColWidth="9.125" defaultRowHeight="15"/>
  <cols>
    <col min="1" max="1" width="1.625" style="312" customWidth="1"/>
    <col min="2" max="2" width="14" style="312" customWidth="1"/>
    <col min="3" max="3" width="22.375" style="312" customWidth="1"/>
    <col min="4" max="4" width="7" style="312" customWidth="1"/>
    <col min="5" max="5" width="5.375" style="312" customWidth="1"/>
    <col min="6" max="9" width="12.5" style="312" customWidth="1"/>
    <col min="10" max="10" width="12.5" style="157" customWidth="1"/>
    <col min="11" max="11" width="1.625" style="312" customWidth="1"/>
    <col min="12" max="12" width="9.125" style="312" customWidth="1"/>
    <col min="13" max="13" width="1.625" style="312" customWidth="1"/>
    <col min="14" max="14" width="33.625" style="312" customWidth="1"/>
    <col min="15" max="16" width="1.625" style="312" customWidth="1"/>
    <col min="17" max="17" width="25.125" style="312" customWidth="1"/>
    <col min="18" max="18" width="1.625" style="326" customWidth="1"/>
    <col min="19" max="21" width="8.125" style="326" hidden="1" customWidth="1"/>
    <col min="22" max="22" width="1.625" style="326" hidden="1" customWidth="1"/>
    <col min="23" max="23" width="1.625" style="312" customWidth="1"/>
    <col min="24" max="24" width="14.125" style="312" customWidth="1"/>
    <col min="25" max="25" width="22.375" style="312" customWidth="1"/>
    <col min="26" max="30" width="12.5" style="312" customWidth="1"/>
    <col min="31" max="31" width="1.625" style="312" customWidth="1"/>
    <col min="32" max="16384" width="9.125" style="312"/>
  </cols>
  <sheetData>
    <row r="1" spans="2:31" s="214" customFormat="1" ht="30" customHeight="1">
      <c r="B1" s="2086" t="s">
        <v>654</v>
      </c>
      <c r="C1" s="2086"/>
      <c r="D1" s="2086"/>
      <c r="E1" s="2086"/>
      <c r="F1" s="2086"/>
      <c r="G1" s="2086"/>
      <c r="H1" s="2086"/>
      <c r="I1" s="2086"/>
      <c r="J1" s="213"/>
      <c r="P1" s="358"/>
      <c r="Q1" s="1886"/>
      <c r="R1" s="1884"/>
      <c r="S1" s="1885"/>
      <c r="T1" s="1885"/>
      <c r="U1" s="1885"/>
      <c r="V1" s="1884"/>
      <c r="X1" s="2086" t="s">
        <v>654</v>
      </c>
      <c r="Y1" s="2086"/>
      <c r="Z1" s="2086"/>
      <c r="AA1" s="2086"/>
      <c r="AB1" s="2086"/>
      <c r="AC1" s="2086"/>
      <c r="AD1" s="213"/>
      <c r="AE1" s="563"/>
    </row>
    <row r="2" spans="2:31" s="214" customFormat="1" ht="30" customHeight="1">
      <c r="B2" s="2086" t="str">
        <f>Validation!B4</f>
        <v>South Staffordshire / Cambridge Water</v>
      </c>
      <c r="C2" s="2086"/>
      <c r="D2" s="2086"/>
      <c r="E2" s="2086"/>
      <c r="F2" s="2086"/>
      <c r="G2" s="2086"/>
      <c r="H2" s="2086"/>
      <c r="I2" s="2086"/>
      <c r="J2" s="213"/>
      <c r="P2" s="358"/>
      <c r="Q2" s="1886"/>
      <c r="R2" s="1884"/>
      <c r="S2" s="1885"/>
      <c r="T2" s="1885"/>
      <c r="U2" s="1885"/>
      <c r="V2" s="1884"/>
      <c r="X2" s="2086" t="str">
        <f>Validation!B4</f>
        <v>South Staffordshire / Cambridge Water</v>
      </c>
      <c r="Y2" s="2086"/>
      <c r="Z2" s="2086"/>
      <c r="AA2" s="2086"/>
      <c r="AB2" s="2086"/>
      <c r="AC2" s="2086"/>
      <c r="AD2" s="213"/>
      <c r="AE2" s="563"/>
    </row>
    <row r="3" spans="2:31" s="124" customFormat="1" ht="45" customHeight="1">
      <c r="B3" s="2117" t="s">
        <v>655</v>
      </c>
      <c r="C3" s="2118"/>
      <c r="D3" s="2118"/>
      <c r="E3" s="2118"/>
      <c r="F3" s="2118"/>
      <c r="G3" s="2118"/>
      <c r="H3" s="2118"/>
      <c r="I3" s="2118"/>
      <c r="J3" s="2118"/>
      <c r="K3" s="2118"/>
      <c r="L3" s="2118"/>
      <c r="M3" s="2118"/>
      <c r="N3" s="2118"/>
      <c r="P3" s="275"/>
      <c r="Q3" s="430" t="s">
        <v>798</v>
      </c>
      <c r="R3" s="1884"/>
      <c r="S3" s="1885"/>
      <c r="T3" s="1885"/>
      <c r="U3" s="1885"/>
      <c r="V3" s="1884"/>
      <c r="X3" s="2119" t="s">
        <v>655</v>
      </c>
      <c r="Y3" s="2120"/>
      <c r="Z3" s="2120"/>
      <c r="AA3" s="2120"/>
      <c r="AB3" s="2120"/>
      <c r="AC3" s="2120"/>
      <c r="AD3" s="2121"/>
      <c r="AE3" s="564"/>
    </row>
    <row r="4" spans="2:31" ht="12.75" customHeight="1" thickBot="1">
      <c r="B4" s="218"/>
      <c r="C4" s="218"/>
      <c r="D4" s="218"/>
      <c r="E4" s="218"/>
      <c r="F4" s="2116"/>
      <c r="G4" s="2116"/>
      <c r="H4" s="2116"/>
      <c r="I4" s="2116"/>
      <c r="J4" s="237"/>
      <c r="K4" s="1848"/>
      <c r="L4" s="1848"/>
      <c r="M4" s="1848"/>
      <c r="N4" s="1848"/>
      <c r="O4" s="1848"/>
      <c r="P4" s="1890"/>
      <c r="Q4" s="1886"/>
      <c r="R4" s="1884"/>
      <c r="S4" s="2085" t="s">
        <v>799</v>
      </c>
      <c r="T4" s="2085"/>
      <c r="U4" s="2085"/>
      <c r="V4" s="1884"/>
      <c r="W4" s="1848"/>
      <c r="X4" s="218"/>
      <c r="Y4" s="218"/>
      <c r="Z4" s="2116"/>
      <c r="AA4" s="2116"/>
      <c r="AB4" s="2116"/>
      <c r="AC4" s="2116"/>
      <c r="AD4" s="237"/>
      <c r="AE4" s="276"/>
    </row>
    <row r="5" spans="2:31" ht="21" customHeight="1">
      <c r="B5" s="2101" t="s">
        <v>800</v>
      </c>
      <c r="C5" s="2102"/>
      <c r="D5" s="2105" t="s">
        <v>801</v>
      </c>
      <c r="E5" s="2105" t="s">
        <v>802</v>
      </c>
      <c r="F5" s="2102" t="s">
        <v>803</v>
      </c>
      <c r="G5" s="2102" t="s">
        <v>804</v>
      </c>
      <c r="H5" s="2102"/>
      <c r="I5" s="2102"/>
      <c r="J5" s="2092" t="s">
        <v>805</v>
      </c>
      <c r="K5" s="1848"/>
      <c r="L5" s="2070" t="s">
        <v>806</v>
      </c>
      <c r="M5" s="1848"/>
      <c r="N5" s="2070" t="s">
        <v>807</v>
      </c>
      <c r="O5" s="1848"/>
      <c r="P5" s="1890"/>
      <c r="Q5" s="1886"/>
      <c r="R5" s="1884"/>
      <c r="S5" s="327" t="s">
        <v>808</v>
      </c>
      <c r="T5" s="348"/>
      <c r="U5" s="348"/>
      <c r="V5" s="1884"/>
      <c r="W5" s="1848"/>
      <c r="X5" s="2107" t="s">
        <v>800</v>
      </c>
      <c r="Y5" s="2108"/>
      <c r="Z5" s="2111" t="s">
        <v>803</v>
      </c>
      <c r="AA5" s="2113" t="s">
        <v>804</v>
      </c>
      <c r="AB5" s="2114"/>
      <c r="AC5" s="2115"/>
      <c r="AD5" s="2079" t="s">
        <v>805</v>
      </c>
      <c r="AE5" s="558"/>
    </row>
    <row r="6" spans="2:31" ht="56.25" customHeight="1" thickBot="1">
      <c r="B6" s="2103"/>
      <c r="C6" s="2104"/>
      <c r="D6" s="2106"/>
      <c r="E6" s="2106"/>
      <c r="F6" s="2104"/>
      <c r="G6" s="1803" t="s">
        <v>809</v>
      </c>
      <c r="H6" s="1803" t="s">
        <v>810</v>
      </c>
      <c r="I6" s="1803" t="s">
        <v>811</v>
      </c>
      <c r="J6" s="2093"/>
      <c r="K6" s="1848"/>
      <c r="L6" s="2071"/>
      <c r="M6" s="1848"/>
      <c r="N6" s="2071"/>
      <c r="O6" s="1848"/>
      <c r="P6" s="1890"/>
      <c r="Q6" s="1886"/>
      <c r="R6" s="1884"/>
      <c r="S6" s="1848"/>
      <c r="T6" s="1848"/>
      <c r="U6" s="1848"/>
      <c r="V6" s="1884"/>
      <c r="W6" s="1848"/>
      <c r="X6" s="2109"/>
      <c r="Y6" s="2110"/>
      <c r="Z6" s="2112"/>
      <c r="AA6" s="1792" t="s">
        <v>809</v>
      </c>
      <c r="AB6" s="1792" t="s">
        <v>810</v>
      </c>
      <c r="AC6" s="1792" t="s">
        <v>811</v>
      </c>
      <c r="AD6" s="2080"/>
      <c r="AE6" s="558"/>
    </row>
    <row r="7" spans="2:31" ht="15" customHeight="1" thickBot="1">
      <c r="B7" s="565"/>
      <c r="C7" s="566"/>
      <c r="D7" s="566"/>
      <c r="E7" s="566"/>
      <c r="F7" s="58"/>
      <c r="G7" s="58"/>
      <c r="H7" s="58"/>
      <c r="I7" s="58"/>
      <c r="J7" s="156"/>
      <c r="K7" s="1848"/>
      <c r="L7" s="1848"/>
      <c r="M7" s="1848"/>
      <c r="N7" s="1848"/>
      <c r="O7" s="1848"/>
      <c r="P7" s="1890"/>
      <c r="Q7" s="1886"/>
      <c r="R7" s="1884"/>
      <c r="S7" s="1886"/>
      <c r="T7" s="1886"/>
      <c r="U7" s="1886"/>
      <c r="V7" s="1884"/>
      <c r="W7" s="1848"/>
      <c r="X7" s="565"/>
      <c r="Y7" s="566"/>
      <c r="Z7" s="58"/>
      <c r="AA7" s="58"/>
      <c r="AB7" s="58"/>
      <c r="AC7" s="58"/>
      <c r="AD7" s="156"/>
      <c r="AE7" s="156"/>
    </row>
    <row r="8" spans="2:31" ht="33" customHeight="1">
      <c r="B8" s="2095" t="s">
        <v>904</v>
      </c>
      <c r="C8" s="2096"/>
      <c r="D8" s="524" t="s">
        <v>813</v>
      </c>
      <c r="E8" s="524">
        <v>3</v>
      </c>
      <c r="F8" s="991">
        <f>IFERROR('1A'!F21,0)</f>
        <v>12.445999999999994</v>
      </c>
      <c r="G8" s="991">
        <f>IFERROR('1A'!G21,0)</f>
        <v>0</v>
      </c>
      <c r="H8" s="991">
        <f>IFERROR('1A'!H21,0)</f>
        <v>1.5390000000000001</v>
      </c>
      <c r="I8" s="526">
        <f>IFERROR(G8-H8,0)</f>
        <v>-1.5390000000000001</v>
      </c>
      <c r="J8" s="568">
        <f>IFERROR(F8+I8,0)</f>
        <v>10.906999999999995</v>
      </c>
      <c r="K8" s="1848"/>
      <c r="L8" s="528" t="s">
        <v>951</v>
      </c>
      <c r="M8" s="1848"/>
      <c r="N8" s="1891"/>
      <c r="O8" s="1848"/>
      <c r="P8" s="1890"/>
      <c r="Q8" s="529"/>
      <c r="R8" s="1884"/>
      <c r="S8" s="348"/>
      <c r="T8" s="348"/>
      <c r="U8" s="348"/>
      <c r="V8" s="1884"/>
      <c r="W8" s="1848"/>
      <c r="X8" s="2095" t="s">
        <v>904</v>
      </c>
      <c r="Y8" s="2096"/>
      <c r="Z8" s="567" t="s">
        <v>906</v>
      </c>
      <c r="AA8" s="567" t="s">
        <v>907</v>
      </c>
      <c r="AB8" s="567" t="s">
        <v>908</v>
      </c>
      <c r="AC8" s="531" t="s">
        <v>909</v>
      </c>
      <c r="AD8" s="549" t="s">
        <v>910</v>
      </c>
      <c r="AE8" s="559"/>
    </row>
    <row r="9" spans="2:31" ht="33" customHeight="1">
      <c r="B9" s="2097" t="s">
        <v>952</v>
      </c>
      <c r="C9" s="2098"/>
      <c r="D9" s="159" t="s">
        <v>813</v>
      </c>
      <c r="E9" s="159">
        <v>3</v>
      </c>
      <c r="F9" s="984">
        <v>0</v>
      </c>
      <c r="G9" s="984">
        <v>0</v>
      </c>
      <c r="H9" s="984">
        <v>0</v>
      </c>
      <c r="I9" s="533">
        <f t="shared" ref="I9:I11" si="0">IFERROR(G9-H9,0)</f>
        <v>0</v>
      </c>
      <c r="J9" s="552">
        <f t="shared" ref="J9:J11" si="1">IFERROR(F9+I9,0)</f>
        <v>0</v>
      </c>
      <c r="K9" s="1848"/>
      <c r="L9" s="535" t="s">
        <v>953</v>
      </c>
      <c r="M9" s="1848"/>
      <c r="N9" s="1892"/>
      <c r="O9" s="1848"/>
      <c r="P9" s="1890"/>
      <c r="Q9" s="529">
        <f>IF( SUM( S9:U9 ) = 0, 0, $S$5 )</f>
        <v>0</v>
      </c>
      <c r="R9" s="1884"/>
      <c r="S9" s="530">
        <f t="shared" ref="S9:U10" si="2" xml:space="preserve"> IF( ISNUMBER( F9 ), 0, 1 )</f>
        <v>0</v>
      </c>
      <c r="T9" s="530">
        <f t="shared" si="2"/>
        <v>0</v>
      </c>
      <c r="U9" s="530">
        <f t="shared" si="2"/>
        <v>0</v>
      </c>
      <c r="V9" s="1884"/>
      <c r="W9" s="1848"/>
      <c r="X9" s="2097" t="s">
        <v>952</v>
      </c>
      <c r="Y9" s="2098"/>
      <c r="Z9" s="263" t="s">
        <v>954</v>
      </c>
      <c r="AA9" s="263" t="s">
        <v>955</v>
      </c>
      <c r="AB9" s="263" t="s">
        <v>956</v>
      </c>
      <c r="AC9" s="265" t="s">
        <v>957</v>
      </c>
      <c r="AD9" s="553" t="s">
        <v>958</v>
      </c>
      <c r="AE9" s="559"/>
    </row>
    <row r="10" spans="2:31" ht="33" customHeight="1">
      <c r="B10" s="1791" t="s">
        <v>959</v>
      </c>
      <c r="C10" s="1790"/>
      <c r="D10" s="8" t="s">
        <v>813</v>
      </c>
      <c r="E10" s="8">
        <v>3</v>
      </c>
      <c r="F10" s="984">
        <v>0.63</v>
      </c>
      <c r="G10" s="984">
        <v>0</v>
      </c>
      <c r="H10" s="984">
        <v>0</v>
      </c>
      <c r="I10" s="533">
        <f t="shared" si="0"/>
        <v>0</v>
      </c>
      <c r="J10" s="552">
        <f t="shared" si="1"/>
        <v>0.63</v>
      </c>
      <c r="K10" s="1848"/>
      <c r="L10" s="535" t="s">
        <v>960</v>
      </c>
      <c r="M10" s="1848"/>
      <c r="N10" s="1892"/>
      <c r="O10" s="1848"/>
      <c r="P10" s="1890"/>
      <c r="Q10" s="529">
        <f>IF( SUM( S10:U10 ) = 0, 0, $S$5 )</f>
        <v>0</v>
      </c>
      <c r="R10" s="1884"/>
      <c r="S10" s="530">
        <f t="shared" si="2"/>
        <v>0</v>
      </c>
      <c r="T10" s="530">
        <f t="shared" si="2"/>
        <v>0</v>
      </c>
      <c r="U10" s="530">
        <f t="shared" si="2"/>
        <v>0</v>
      </c>
      <c r="V10" s="1884"/>
      <c r="W10" s="1848"/>
      <c r="X10" s="1791" t="s">
        <v>959</v>
      </c>
      <c r="Y10" s="1790"/>
      <c r="Z10" s="263" t="s">
        <v>961</v>
      </c>
      <c r="AA10" s="263" t="s">
        <v>962</v>
      </c>
      <c r="AB10" s="263" t="s">
        <v>963</v>
      </c>
      <c r="AC10" s="265" t="s">
        <v>964</v>
      </c>
      <c r="AD10" s="553" t="s">
        <v>965</v>
      </c>
      <c r="AE10" s="559"/>
    </row>
    <row r="11" spans="2:31" ht="33" customHeight="1" thickBot="1">
      <c r="B11" s="2099" t="s">
        <v>966</v>
      </c>
      <c r="C11" s="2100"/>
      <c r="D11" s="570" t="s">
        <v>813</v>
      </c>
      <c r="E11" s="570">
        <v>3</v>
      </c>
      <c r="F11" s="539">
        <f>IFERROR(SUM( F8:F10 ),0)</f>
        <v>13.075999999999995</v>
      </c>
      <c r="G11" s="539">
        <f>IFERROR(SUM( G8:G10 ),0)</f>
        <v>0</v>
      </c>
      <c r="H11" s="539">
        <f>IFERROR(SUM( H8:H10 ),0)</f>
        <v>1.5390000000000001</v>
      </c>
      <c r="I11" s="539">
        <f t="shared" si="0"/>
        <v>-1.5390000000000001</v>
      </c>
      <c r="J11" s="555">
        <f t="shared" si="1"/>
        <v>11.536999999999995</v>
      </c>
      <c r="K11" s="1848"/>
      <c r="L11" s="571" t="s">
        <v>967</v>
      </c>
      <c r="M11" s="1848"/>
      <c r="N11" s="1893"/>
      <c r="O11" s="1848"/>
      <c r="P11" s="1890"/>
      <c r="Q11" s="529"/>
      <c r="R11" s="1884"/>
      <c r="S11" s="348"/>
      <c r="T11" s="348"/>
      <c r="U11" s="348"/>
      <c r="V11" s="1884"/>
      <c r="W11" s="1848"/>
      <c r="X11" s="2099" t="s">
        <v>966</v>
      </c>
      <c r="Y11" s="2100"/>
      <c r="Z11" s="542" t="s">
        <v>968</v>
      </c>
      <c r="AA11" s="542" t="s">
        <v>969</v>
      </c>
      <c r="AB11" s="542" t="s">
        <v>970</v>
      </c>
      <c r="AC11" s="542" t="s">
        <v>971</v>
      </c>
      <c r="AD11" s="557" t="s">
        <v>972</v>
      </c>
      <c r="AE11" s="559"/>
    </row>
    <row r="12" spans="2:31" ht="24.75" customHeight="1">
      <c r="B12" s="2094"/>
      <c r="C12" s="2094"/>
      <c r="D12" s="1797"/>
      <c r="E12" s="1797"/>
      <c r="F12" s="58"/>
      <c r="G12" s="58"/>
      <c r="H12" s="58"/>
      <c r="I12" s="58"/>
      <c r="J12" s="156"/>
      <c r="K12" s="1848"/>
      <c r="L12" s="1848"/>
      <c r="M12" s="1848"/>
      <c r="N12" s="1848"/>
      <c r="O12" s="1848"/>
      <c r="P12" s="1848"/>
      <c r="Q12" s="529"/>
      <c r="R12" s="1885"/>
      <c r="S12" s="348"/>
      <c r="T12" s="348"/>
      <c r="U12" s="348"/>
      <c r="V12" s="1885"/>
      <c r="W12" s="1848"/>
      <c r="X12" s="1848"/>
      <c r="Y12" s="1848"/>
      <c r="Z12" s="1848"/>
      <c r="AA12" s="1848"/>
      <c r="AB12" s="1848"/>
      <c r="AC12" s="1848"/>
      <c r="AD12" s="1848"/>
      <c r="AE12" s="1848"/>
    </row>
    <row r="13" spans="2:31" ht="39.75" customHeight="1">
      <c r="B13" s="238"/>
      <c r="C13" s="155"/>
      <c r="D13" s="155"/>
      <c r="E13" s="155"/>
      <c r="F13" s="58"/>
      <c r="G13" s="58"/>
      <c r="H13" s="58"/>
      <c r="I13" s="58"/>
      <c r="J13" s="156"/>
      <c r="K13" s="1848"/>
      <c r="L13" s="1848"/>
      <c r="M13" s="1848"/>
      <c r="N13" s="1848"/>
      <c r="O13" s="1848"/>
      <c r="P13" s="1848"/>
      <c r="Q13" s="529"/>
      <c r="R13" s="1885"/>
      <c r="S13" s="348"/>
      <c r="T13" s="348"/>
      <c r="U13" s="348"/>
      <c r="V13" s="1885"/>
      <c r="W13" s="1848"/>
      <c r="X13" s="1848"/>
      <c r="Y13" s="1848"/>
      <c r="Z13" s="1848"/>
      <c r="AA13" s="1848"/>
      <c r="AB13" s="1848"/>
      <c r="AC13" s="1848"/>
      <c r="AD13" s="1848"/>
      <c r="AE13" s="1848"/>
    </row>
    <row r="14" spans="2:31">
      <c r="B14" s="1848"/>
      <c r="C14" s="1848"/>
      <c r="D14" s="1848"/>
      <c r="E14" s="1848"/>
      <c r="F14" s="1848"/>
      <c r="G14" s="1848"/>
      <c r="H14" s="1848"/>
      <c r="I14" s="1848"/>
      <c r="K14" s="1848"/>
      <c r="L14" s="1848"/>
      <c r="M14" s="1848"/>
      <c r="N14" s="1848"/>
      <c r="O14" s="1848"/>
      <c r="P14" s="1848"/>
      <c r="Q14" s="529"/>
      <c r="R14" s="1885"/>
      <c r="S14" s="348"/>
      <c r="T14" s="348"/>
      <c r="U14" s="348"/>
      <c r="V14" s="1885"/>
      <c r="W14" s="1848"/>
      <c r="X14" s="1848"/>
      <c r="Y14" s="1848"/>
      <c r="Z14" s="1848"/>
      <c r="AA14" s="1848"/>
      <c r="AB14" s="1848"/>
      <c r="AC14" s="1848"/>
      <c r="AD14" s="1848"/>
      <c r="AE14" s="1848"/>
    </row>
    <row r="15" spans="2:31">
      <c r="B15" s="1848"/>
      <c r="C15" s="1848"/>
      <c r="D15" s="1848"/>
      <c r="E15" s="1848"/>
      <c r="F15" s="1848"/>
      <c r="G15" s="1848"/>
      <c r="H15" s="1848"/>
      <c r="I15" s="1848"/>
      <c r="K15" s="1848"/>
      <c r="L15" s="1848"/>
      <c r="M15" s="1848"/>
      <c r="N15" s="1848"/>
      <c r="O15" s="1848"/>
      <c r="P15" s="1848"/>
      <c r="Q15" s="529"/>
      <c r="R15" s="1885"/>
      <c r="S15" s="348"/>
      <c r="T15" s="348"/>
      <c r="U15" s="348"/>
      <c r="V15" s="1885"/>
      <c r="W15" s="1848"/>
      <c r="X15" s="1848"/>
      <c r="Y15" s="1848"/>
      <c r="Z15" s="1848"/>
      <c r="AA15" s="1848"/>
      <c r="AB15" s="1848"/>
      <c r="AC15" s="1848"/>
      <c r="AD15" s="1848"/>
      <c r="AE15" s="1848"/>
    </row>
    <row r="16" spans="2:31">
      <c r="B16" s="1848"/>
      <c r="C16" s="1848"/>
      <c r="D16" s="1848"/>
      <c r="E16" s="1848"/>
      <c r="F16" s="1848"/>
      <c r="G16" s="1848"/>
      <c r="H16" s="1848"/>
      <c r="I16" s="1848"/>
      <c r="K16" s="1848"/>
      <c r="L16" s="1848"/>
      <c r="M16" s="1848"/>
      <c r="N16" s="1848"/>
      <c r="O16" s="1848"/>
      <c r="P16" s="1848"/>
      <c r="Q16" s="1848"/>
      <c r="R16" s="1885"/>
      <c r="S16" s="348"/>
      <c r="T16" s="348"/>
      <c r="U16" s="348"/>
      <c r="V16" s="1885"/>
      <c r="W16" s="1848"/>
      <c r="X16" s="1848"/>
      <c r="Y16" s="1848"/>
      <c r="Z16" s="1848"/>
      <c r="AA16" s="1848"/>
      <c r="AB16" s="1848"/>
      <c r="AC16" s="1848"/>
      <c r="AD16" s="1848"/>
      <c r="AE16" s="1848"/>
    </row>
    <row r="17" spans="17:22">
      <c r="Q17" s="529"/>
      <c r="R17" s="1885"/>
      <c r="S17" s="348"/>
      <c r="T17" s="348"/>
      <c r="U17" s="348"/>
      <c r="V17" s="1885"/>
    </row>
    <row r="18" spans="17:22">
      <c r="Q18" s="1848"/>
      <c r="R18" s="1885"/>
      <c r="S18" s="348"/>
      <c r="T18" s="348"/>
      <c r="U18" s="348"/>
      <c r="V18" s="1885"/>
    </row>
    <row r="19" spans="17:22">
      <c r="Q19" s="1848"/>
      <c r="R19" s="1885"/>
      <c r="S19" s="348"/>
      <c r="T19" s="348"/>
      <c r="U19" s="348"/>
      <c r="V19" s="1885"/>
    </row>
    <row r="20" spans="17:22">
      <c r="Q20" s="529"/>
      <c r="R20" s="1885"/>
      <c r="S20" s="348"/>
      <c r="T20" s="348"/>
      <c r="U20" s="348"/>
      <c r="V20" s="1885"/>
    </row>
    <row r="21" spans="17:22">
      <c r="Q21" s="1848"/>
      <c r="R21" s="1885"/>
      <c r="S21" s="348"/>
      <c r="T21" s="348"/>
      <c r="U21" s="348"/>
      <c r="V21" s="1885"/>
    </row>
    <row r="22" spans="17:22">
      <c r="Q22" s="529"/>
      <c r="R22" s="1885"/>
      <c r="S22" s="348"/>
      <c r="T22" s="348"/>
      <c r="U22" s="348"/>
      <c r="V22" s="1885"/>
    </row>
    <row r="23" spans="17:22">
      <c r="Q23" s="1848"/>
      <c r="R23" s="352"/>
      <c r="S23" s="1887"/>
      <c r="T23" s="1888"/>
      <c r="U23" s="1888"/>
      <c r="V23" s="352"/>
    </row>
    <row r="24" spans="17:22">
      <c r="Q24" s="1848"/>
      <c r="R24" s="352"/>
      <c r="S24" s="348"/>
      <c r="T24" s="348"/>
      <c r="U24" s="348"/>
      <c r="V24" s="352"/>
    </row>
    <row r="25" spans="17:22">
      <c r="Q25" s="529"/>
      <c r="R25" s="352"/>
      <c r="S25" s="348"/>
      <c r="T25" s="348"/>
      <c r="U25" s="348"/>
      <c r="V25" s="352"/>
    </row>
    <row r="26" spans="17:22">
      <c r="Q26" s="529"/>
      <c r="R26" s="1885"/>
      <c r="S26" s="348"/>
      <c r="T26" s="348"/>
      <c r="U26" s="348"/>
      <c r="V26" s="1885"/>
    </row>
    <row r="27" spans="17:22">
      <c r="Q27" s="1848"/>
      <c r="R27" s="1885"/>
      <c r="S27" s="348"/>
      <c r="T27" s="348"/>
      <c r="U27" s="348"/>
      <c r="V27" s="1885"/>
    </row>
    <row r="28" spans="17:22">
      <c r="Q28" s="1848"/>
      <c r="R28" s="1885"/>
      <c r="S28" s="348"/>
      <c r="T28" s="348"/>
      <c r="U28" s="348"/>
      <c r="V28" s="1885"/>
    </row>
    <row r="30" spans="17:22">
      <c r="Q30" s="1848"/>
      <c r="R30" s="352"/>
      <c r="S30" s="1887"/>
      <c r="T30" s="1888"/>
      <c r="U30" s="1888"/>
      <c r="V30" s="352"/>
    </row>
    <row r="31" spans="17:22">
      <c r="Q31" s="1848"/>
      <c r="R31" s="352"/>
      <c r="S31" s="1887"/>
      <c r="T31" s="1888"/>
      <c r="U31" s="1888"/>
      <c r="V31" s="352"/>
    </row>
    <row r="32" spans="17:22">
      <c r="Q32" s="529">
        <f>IF( S32 = 0, 0, $U$5 )</f>
        <v>0</v>
      </c>
      <c r="R32" s="1885"/>
      <c r="S32" s="348"/>
      <c r="T32" s="1885"/>
      <c r="U32" s="1885"/>
      <c r="V32" s="1885"/>
    </row>
    <row r="33" spans="17:22">
      <c r="Q33" s="529">
        <f>IF( S33 = 0, 0, $U$5 )</f>
        <v>0</v>
      </c>
      <c r="R33" s="1885"/>
      <c r="S33" s="348"/>
      <c r="T33" s="348"/>
      <c r="U33" s="348"/>
      <c r="V33" s="1885"/>
    </row>
    <row r="34" spans="17:22">
      <c r="Q34" s="529">
        <f>IF( S34 = 0, 0, $U$5 )</f>
        <v>0</v>
      </c>
      <c r="R34" s="1885"/>
      <c r="S34" s="348"/>
      <c r="T34" s="348"/>
      <c r="U34" s="348"/>
      <c r="V34" s="1885"/>
    </row>
    <row r="35" spans="17:22">
      <c r="Q35" s="1848"/>
      <c r="R35" s="1885"/>
      <c r="S35" s="348"/>
      <c r="T35" s="348"/>
      <c r="U35" s="348"/>
      <c r="V35" s="1885"/>
    </row>
    <row r="37" spans="17:22">
      <c r="Q37" s="1848"/>
      <c r="R37" s="354"/>
      <c r="S37" s="562"/>
      <c r="T37" s="325"/>
      <c r="U37" s="325"/>
      <c r="V37" s="354"/>
    </row>
  </sheetData>
  <sheetProtection algorithmName="SHA-512" hashValue="Sv8sisfGhn4FRY7r5bGBS2zntwETQaUXT8eZ7uWDntHYcOhOaIq2IuFf5KHHkLgNLRsvJSgV3dPq1mcE9jKaXA==" saltValue="mhSQpErlmFqq+tzblDUNuw==" spinCount="100000" sheet="1" objects="1" scenarios="1"/>
  <mergeCells count="28">
    <mergeCell ref="F4:I4"/>
    <mergeCell ref="S4:U4"/>
    <mergeCell ref="Z4:AC4"/>
    <mergeCell ref="B1:I1"/>
    <mergeCell ref="X1:AC1"/>
    <mergeCell ref="B3:N3"/>
    <mergeCell ref="X3:AD3"/>
    <mergeCell ref="B2:I2"/>
    <mergeCell ref="X2:AC2"/>
    <mergeCell ref="Z5:Z6"/>
    <mergeCell ref="AA5:AC5"/>
    <mergeCell ref="AD5:AD6"/>
    <mergeCell ref="L5:L6"/>
    <mergeCell ref="N5:N6"/>
    <mergeCell ref="J5:J6"/>
    <mergeCell ref="B12:C12"/>
    <mergeCell ref="B8:C8"/>
    <mergeCell ref="X8:Y8"/>
    <mergeCell ref="B9:C9"/>
    <mergeCell ref="X9:Y9"/>
    <mergeCell ref="B11:C11"/>
    <mergeCell ref="X11:Y11"/>
    <mergeCell ref="B5:C6"/>
    <mergeCell ref="D5:D6"/>
    <mergeCell ref="E5:E6"/>
    <mergeCell ref="F5:F6"/>
    <mergeCell ref="G5:I5"/>
    <mergeCell ref="X5:Y6"/>
  </mergeCells>
  <conditionalFormatting sqref="Q8:Q11">
    <cfRule type="cellIs" dxfId="414" priority="13" operator="equal">
      <formula>0</formula>
    </cfRule>
  </conditionalFormatting>
  <conditionalFormatting sqref="Q12">
    <cfRule type="cellIs" dxfId="413" priority="12" operator="equal">
      <formula>0</formula>
    </cfRule>
  </conditionalFormatting>
  <conditionalFormatting sqref="Q13">
    <cfRule type="cellIs" dxfId="412" priority="11" operator="equal">
      <formula>0</formula>
    </cfRule>
  </conditionalFormatting>
  <conditionalFormatting sqref="Q14">
    <cfRule type="cellIs" dxfId="411" priority="10" operator="equal">
      <formula>0</formula>
    </cfRule>
  </conditionalFormatting>
  <conditionalFormatting sqref="Q15">
    <cfRule type="cellIs" dxfId="410" priority="9" operator="equal">
      <formula>0</formula>
    </cfRule>
  </conditionalFormatting>
  <conditionalFormatting sqref="Q17">
    <cfRule type="cellIs" dxfId="409" priority="8" operator="equal">
      <formula>0</formula>
    </cfRule>
  </conditionalFormatting>
  <conditionalFormatting sqref="Q20">
    <cfRule type="cellIs" dxfId="408" priority="7" operator="equal">
      <formula>0</formula>
    </cfRule>
  </conditionalFormatting>
  <conditionalFormatting sqref="Q22">
    <cfRule type="cellIs" dxfId="407" priority="6" operator="equal">
      <formula>0</formula>
    </cfRule>
  </conditionalFormatting>
  <conditionalFormatting sqref="Q25">
    <cfRule type="cellIs" dxfId="406" priority="5" operator="equal">
      <formula>0</formula>
    </cfRule>
  </conditionalFormatting>
  <conditionalFormatting sqref="Q26">
    <cfRule type="cellIs" dxfId="405" priority="4" operator="equal">
      <formula>0</formula>
    </cfRule>
  </conditionalFormatting>
  <conditionalFormatting sqref="Q32">
    <cfRule type="cellIs" dxfId="404" priority="3" operator="equal">
      <formula>0</formula>
    </cfRule>
  </conditionalFormatting>
  <conditionalFormatting sqref="Q33">
    <cfRule type="cellIs" dxfId="403" priority="2" operator="equal">
      <formula>0</formula>
    </cfRule>
  </conditionalFormatting>
  <conditionalFormatting sqref="Q34">
    <cfRule type="cellIs" dxfId="402" priority="1" operator="equal">
      <formula>0</formula>
    </cfRule>
  </conditionalFormatting>
  <dataValidations count="1">
    <dataValidation type="custom" allowBlank="1" showInputMessage="1" showErrorMessage="1" errorTitle="Input Error" error="Please input a numeric value, in units of £m's." sqref="F9:H10">
      <formula1>ISNUMBER(F9)</formula1>
    </dataValidation>
  </dataValidations>
  <pageMargins left="0.7" right="0.7" top="0.75" bottom="0.75" header="0.3" footer="0.3"/>
  <pageSetup paperSize="8" scale="97" fitToHeight="0" orientation="portrait" r:id="rId1"/>
  <headerFooter>
    <oddHeader>&amp;L&amp;F&amp;CSheet: &amp;A&amp;ROFFICIAL</oddHeader>
    <oddFooter>&amp;LPrinted on: &amp;D at &amp;T&amp;CPage &amp;P of &amp;N&amp;ROfwat</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pageSetUpPr fitToPage="1"/>
  </sheetPr>
  <dimension ref="B1:AR163"/>
  <sheetViews>
    <sheetView showGridLines="0" zoomScale="70" zoomScaleNormal="70" zoomScaleSheetLayoutView="100" workbookViewId="0">
      <selection activeCell="R24" sqref="R24"/>
    </sheetView>
  </sheetViews>
  <sheetFormatPr defaultColWidth="9" defaultRowHeight="15"/>
  <cols>
    <col min="1" max="1" width="1.625" style="312" customWidth="1"/>
    <col min="2" max="2" width="32.625" style="312" customWidth="1"/>
    <col min="3" max="11" width="12.5" style="312" customWidth="1"/>
    <col min="12" max="12" width="1.625" style="312" customWidth="1"/>
    <col min="13" max="13" width="12.5" style="312" customWidth="1"/>
    <col min="14" max="14" width="1.625" style="312" customWidth="1"/>
    <col min="15" max="15" width="33.875" style="312" customWidth="1"/>
    <col min="16" max="17" width="1.625" style="312" customWidth="1"/>
    <col min="18" max="18" width="25" style="312" customWidth="1"/>
    <col min="19" max="19" width="1.625" style="312" customWidth="1"/>
    <col min="20" max="31" width="3.125" style="312" hidden="1" customWidth="1"/>
    <col min="32" max="32" width="1.625" style="312" hidden="1" customWidth="1"/>
    <col min="33" max="33" width="1.625" style="312" customWidth="1"/>
    <col min="34" max="34" width="24" style="312" customWidth="1"/>
    <col min="35" max="43" width="15" style="312" customWidth="1"/>
    <col min="44" max="44" width="1.625" style="312" customWidth="1"/>
    <col min="45" max="16384" width="9" style="312"/>
  </cols>
  <sheetData>
    <row r="1" spans="2:44" ht="30.75" customHeight="1">
      <c r="B1" s="1029" t="s">
        <v>791</v>
      </c>
      <c r="C1" s="1848"/>
      <c r="D1" s="1848"/>
      <c r="E1" s="1848"/>
      <c r="F1" s="1848"/>
      <c r="G1" s="1848"/>
      <c r="H1" s="1848"/>
      <c r="I1" s="1848"/>
      <c r="J1" s="1848"/>
      <c r="K1" s="1848"/>
      <c r="L1" s="1848"/>
      <c r="M1" s="1848"/>
      <c r="N1" s="1848"/>
      <c r="O1" s="1848"/>
      <c r="P1" s="1848"/>
      <c r="Q1" s="1895"/>
      <c r="R1" s="1848"/>
      <c r="S1" s="1983"/>
      <c r="T1" s="1848"/>
      <c r="U1" s="1848"/>
      <c r="V1" s="1848"/>
      <c r="W1" s="1848"/>
      <c r="X1" s="1848"/>
      <c r="Y1" s="1848"/>
      <c r="Z1" s="1848"/>
      <c r="AA1" s="1848"/>
      <c r="AB1" s="1848"/>
      <c r="AC1" s="1848"/>
      <c r="AD1" s="1848"/>
      <c r="AE1" s="1848"/>
      <c r="AF1" s="1983"/>
      <c r="AG1" s="1848"/>
      <c r="AH1" s="1029" t="s">
        <v>791</v>
      </c>
      <c r="AI1" s="1848"/>
      <c r="AJ1" s="1848"/>
      <c r="AK1" s="1848"/>
      <c r="AL1" s="1848"/>
      <c r="AM1" s="1848"/>
      <c r="AN1" s="1848"/>
      <c r="AO1" s="1848"/>
      <c r="AP1" s="1848"/>
      <c r="AQ1" s="1848"/>
      <c r="AR1" s="1848"/>
    </row>
    <row r="2" spans="2:44" ht="30.75" customHeight="1">
      <c r="B2" s="1029" t="str">
        <f>Validation!B4</f>
        <v>South Staffordshire / Cambridge Water</v>
      </c>
      <c r="C2" s="1848"/>
      <c r="D2" s="1848"/>
      <c r="E2" s="1848"/>
      <c r="F2" s="1848"/>
      <c r="G2" s="1848"/>
      <c r="H2" s="1848"/>
      <c r="I2" s="1848"/>
      <c r="J2" s="1848"/>
      <c r="K2" s="1848"/>
      <c r="L2" s="1848"/>
      <c r="M2" s="1848"/>
      <c r="N2" s="1848"/>
      <c r="O2" s="1848"/>
      <c r="P2" s="1848"/>
      <c r="Q2" s="1895"/>
      <c r="R2" s="1848"/>
      <c r="S2" s="1983"/>
      <c r="T2" s="1848"/>
      <c r="U2" s="1848"/>
      <c r="V2" s="1848"/>
      <c r="W2" s="1848"/>
      <c r="X2" s="1848"/>
      <c r="Y2" s="1848"/>
      <c r="Z2" s="1848"/>
      <c r="AA2" s="1848"/>
      <c r="AB2" s="1848"/>
      <c r="AC2" s="1848"/>
      <c r="AD2" s="1848"/>
      <c r="AE2" s="1848"/>
      <c r="AF2" s="1983"/>
      <c r="AG2" s="1848"/>
      <c r="AH2" s="1029" t="str">
        <f>Validation!B4</f>
        <v>South Staffordshire / Cambridge Water</v>
      </c>
      <c r="AI2" s="1848"/>
      <c r="AJ2" s="1848"/>
      <c r="AK2" s="1848"/>
      <c r="AL2" s="1848"/>
      <c r="AM2" s="1848"/>
      <c r="AN2" s="1848"/>
      <c r="AO2" s="1848"/>
      <c r="AP2" s="1848"/>
      <c r="AQ2" s="1848"/>
      <c r="AR2" s="1848"/>
    </row>
    <row r="3" spans="2:44" ht="45" customHeight="1">
      <c r="B3" s="2197" t="s">
        <v>792</v>
      </c>
      <c r="C3" s="2197"/>
      <c r="D3" s="2197"/>
      <c r="E3" s="2197"/>
      <c r="F3" s="2197"/>
      <c r="G3" s="2197"/>
      <c r="H3" s="2197"/>
      <c r="I3" s="2197"/>
      <c r="J3" s="2197"/>
      <c r="K3" s="2197"/>
      <c r="L3" s="2197"/>
      <c r="M3" s="2197"/>
      <c r="N3" s="2197"/>
      <c r="O3" s="2197"/>
      <c r="P3" s="1848"/>
      <c r="Q3" s="1895"/>
      <c r="R3" s="1402" t="s">
        <v>798</v>
      </c>
      <c r="S3" s="1983"/>
      <c r="T3" s="2308" t="s">
        <v>799</v>
      </c>
      <c r="U3" s="2308"/>
      <c r="V3" s="2308"/>
      <c r="W3" s="2308"/>
      <c r="X3" s="2308"/>
      <c r="Y3" s="2308"/>
      <c r="Z3" s="2308"/>
      <c r="AA3" s="2308"/>
      <c r="AB3" s="2308"/>
      <c r="AC3" s="2308"/>
      <c r="AD3" s="2308"/>
      <c r="AE3" s="2308"/>
      <c r="AF3" s="1983"/>
      <c r="AG3" s="1848"/>
      <c r="AH3" s="2197" t="s">
        <v>792</v>
      </c>
      <c r="AI3" s="2197"/>
      <c r="AJ3" s="2197"/>
      <c r="AK3" s="2197"/>
      <c r="AL3" s="2197"/>
      <c r="AM3" s="2197"/>
      <c r="AN3" s="2197"/>
      <c r="AO3" s="2197"/>
      <c r="AP3" s="2197"/>
      <c r="AQ3" s="2197"/>
      <c r="AR3" s="1848"/>
    </row>
    <row r="4" spans="2:44" ht="15" customHeight="1" thickBot="1">
      <c r="B4" s="1375"/>
      <c r="C4" s="1375"/>
      <c r="D4" s="1375"/>
      <c r="E4" s="1375"/>
      <c r="F4" s="1375"/>
      <c r="G4" s="1375"/>
      <c r="H4" s="1403"/>
      <c r="I4" s="1403"/>
      <c r="J4" s="164"/>
      <c r="K4" s="164"/>
      <c r="L4" s="1848"/>
      <c r="M4" s="2"/>
      <c r="N4" s="1848"/>
      <c r="O4" s="1848"/>
      <c r="P4" s="1848"/>
      <c r="Q4" s="1895"/>
      <c r="R4" s="1848"/>
      <c r="S4" s="1983"/>
      <c r="T4" s="1404" t="s">
        <v>808</v>
      </c>
      <c r="U4" s="1848"/>
      <c r="V4" s="1848"/>
      <c r="W4" s="1848"/>
      <c r="X4" s="1848"/>
      <c r="Y4" s="1848"/>
      <c r="Z4" s="1848"/>
      <c r="AA4" s="1848"/>
      <c r="AB4" s="1848"/>
      <c r="AC4" s="1848"/>
      <c r="AD4" s="1848"/>
      <c r="AE4" s="1848"/>
      <c r="AF4" s="1983"/>
      <c r="AG4" s="1848"/>
      <c r="AH4" s="1375"/>
      <c r="AI4" s="1375"/>
      <c r="AJ4" s="1375"/>
      <c r="AK4" s="1375"/>
      <c r="AL4" s="1375"/>
      <c r="AM4" s="1375"/>
      <c r="AN4" s="1403"/>
      <c r="AO4" s="1403"/>
      <c r="AP4" s="164"/>
      <c r="AQ4" s="164"/>
      <c r="AR4" s="1848"/>
    </row>
    <row r="5" spans="2:44" s="54" customFormat="1" ht="65.099999999999994" customHeight="1">
      <c r="B5" s="2101" t="s">
        <v>800</v>
      </c>
      <c r="C5" s="2102" t="s">
        <v>25920</v>
      </c>
      <c r="D5" s="2102" t="s">
        <v>25921</v>
      </c>
      <c r="E5" s="2102" t="s">
        <v>25922</v>
      </c>
      <c r="F5" s="2102"/>
      <c r="G5" s="2102" t="s">
        <v>25923</v>
      </c>
      <c r="H5" s="2102"/>
      <c r="I5" s="2102" t="s">
        <v>25924</v>
      </c>
      <c r="J5" s="2102"/>
      <c r="K5" s="2092" t="s">
        <v>25925</v>
      </c>
      <c r="L5" s="77"/>
      <c r="M5" s="2209" t="s">
        <v>806</v>
      </c>
      <c r="O5" s="2209" t="s">
        <v>25127</v>
      </c>
      <c r="Q5" s="281"/>
      <c r="S5" s="277"/>
      <c r="AF5" s="277"/>
      <c r="AH5" s="2101" t="s">
        <v>800</v>
      </c>
      <c r="AI5" s="2102" t="s">
        <v>25920</v>
      </c>
      <c r="AJ5" s="2102" t="s">
        <v>25921</v>
      </c>
      <c r="AK5" s="2102" t="s">
        <v>25922</v>
      </c>
      <c r="AL5" s="2102"/>
      <c r="AM5" s="2102" t="s">
        <v>25923</v>
      </c>
      <c r="AN5" s="2102"/>
      <c r="AO5" s="2102" t="s">
        <v>25924</v>
      </c>
      <c r="AP5" s="2102"/>
      <c r="AQ5" s="2092" t="s">
        <v>25925</v>
      </c>
    </row>
    <row r="6" spans="2:44" s="54" customFormat="1" ht="18.75" customHeight="1">
      <c r="B6" s="2166"/>
      <c r="C6" s="2164"/>
      <c r="D6" s="2164"/>
      <c r="E6" s="1816" t="s">
        <v>2925</v>
      </c>
      <c r="F6" s="1816" t="s">
        <v>2926</v>
      </c>
      <c r="G6" s="1816" t="s">
        <v>2925</v>
      </c>
      <c r="H6" s="1816" t="s">
        <v>2926</v>
      </c>
      <c r="I6" s="1816" t="s">
        <v>2739</v>
      </c>
      <c r="J6" s="1816" t="s">
        <v>2747</v>
      </c>
      <c r="K6" s="2165"/>
      <c r="L6" s="77"/>
      <c r="M6" s="2175"/>
      <c r="O6" s="2175"/>
      <c r="Q6" s="281"/>
      <c r="S6" s="277"/>
      <c r="AF6" s="277"/>
      <c r="AH6" s="2166"/>
      <c r="AI6" s="2164"/>
      <c r="AJ6" s="2164"/>
      <c r="AK6" s="1816" t="s">
        <v>2925</v>
      </c>
      <c r="AL6" s="1816" t="s">
        <v>2926</v>
      </c>
      <c r="AM6" s="1816" t="s">
        <v>2925</v>
      </c>
      <c r="AN6" s="1816" t="s">
        <v>2926</v>
      </c>
      <c r="AO6" s="1816" t="s">
        <v>2739</v>
      </c>
      <c r="AP6" s="1816" t="s">
        <v>2747</v>
      </c>
      <c r="AQ6" s="2165"/>
    </row>
    <row r="7" spans="2:44" s="54" customFormat="1" ht="18.75" customHeight="1">
      <c r="B7" s="1818" t="s">
        <v>801</v>
      </c>
      <c r="C7" s="1816" t="s">
        <v>2543</v>
      </c>
      <c r="D7" s="1816" t="s">
        <v>2543</v>
      </c>
      <c r="E7" s="1816" t="s">
        <v>3281</v>
      </c>
      <c r="F7" s="1816" t="s">
        <v>3281</v>
      </c>
      <c r="G7" s="1816" t="s">
        <v>3281</v>
      </c>
      <c r="H7" s="1816" t="s">
        <v>3281</v>
      </c>
      <c r="I7" s="1816" t="s">
        <v>24484</v>
      </c>
      <c r="J7" s="1816" t="s">
        <v>24484</v>
      </c>
      <c r="K7" s="1817" t="s">
        <v>3281</v>
      </c>
      <c r="L7" s="77"/>
      <c r="M7" s="2175"/>
      <c r="O7" s="2175"/>
      <c r="Q7" s="281"/>
      <c r="S7" s="277"/>
      <c r="AF7" s="277"/>
      <c r="AH7" s="1818" t="s">
        <v>801</v>
      </c>
      <c r="AI7" s="1816" t="s">
        <v>2543</v>
      </c>
      <c r="AJ7" s="1816" t="s">
        <v>2543</v>
      </c>
      <c r="AK7" s="1816" t="s">
        <v>3281</v>
      </c>
      <c r="AL7" s="1816" t="s">
        <v>3281</v>
      </c>
      <c r="AM7" s="1816" t="s">
        <v>3281</v>
      </c>
      <c r="AN7" s="1816" t="s">
        <v>3281</v>
      </c>
      <c r="AO7" s="1816" t="s">
        <v>24484</v>
      </c>
      <c r="AP7" s="1816" t="s">
        <v>24484</v>
      </c>
      <c r="AQ7" s="1817" t="s">
        <v>3281</v>
      </c>
    </row>
    <row r="8" spans="2:44" ht="18.75" customHeight="1" thickBot="1">
      <c r="B8" s="1802" t="s">
        <v>802</v>
      </c>
      <c r="C8" s="1803">
        <v>0</v>
      </c>
      <c r="D8" s="1803">
        <v>0</v>
      </c>
      <c r="E8" s="1803">
        <v>3</v>
      </c>
      <c r="F8" s="1803">
        <v>3</v>
      </c>
      <c r="G8" s="1803">
        <v>3</v>
      </c>
      <c r="H8" s="1803">
        <v>3</v>
      </c>
      <c r="I8" s="1803">
        <v>3</v>
      </c>
      <c r="J8" s="1803">
        <v>3</v>
      </c>
      <c r="K8" s="1796">
        <v>3</v>
      </c>
      <c r="L8" s="157"/>
      <c r="M8" s="2210"/>
      <c r="N8" s="1848"/>
      <c r="O8" s="2210"/>
      <c r="P8" s="1848"/>
      <c r="Q8" s="1895"/>
      <c r="R8" s="1848"/>
      <c r="S8" s="1983"/>
      <c r="T8" s="1848"/>
      <c r="U8" s="1848"/>
      <c r="V8" s="1848"/>
      <c r="W8" s="1848"/>
      <c r="X8" s="1848"/>
      <c r="Y8" s="1848"/>
      <c r="Z8" s="1848"/>
      <c r="AA8" s="1848"/>
      <c r="AB8" s="1848"/>
      <c r="AC8" s="1848"/>
      <c r="AD8" s="1848"/>
      <c r="AE8" s="1848"/>
      <c r="AF8" s="1983"/>
      <c r="AG8" s="1848"/>
      <c r="AH8" s="1802" t="s">
        <v>802</v>
      </c>
      <c r="AI8" s="1803">
        <v>0</v>
      </c>
      <c r="AJ8" s="1803">
        <v>0</v>
      </c>
      <c r="AK8" s="1803">
        <v>3</v>
      </c>
      <c r="AL8" s="1803">
        <v>3</v>
      </c>
      <c r="AM8" s="1803">
        <v>3</v>
      </c>
      <c r="AN8" s="1803">
        <v>3</v>
      </c>
      <c r="AO8" s="1803">
        <v>3</v>
      </c>
      <c r="AP8" s="1803">
        <v>3</v>
      </c>
      <c r="AQ8" s="1796">
        <v>3</v>
      </c>
      <c r="AR8" s="1848"/>
    </row>
    <row r="9" spans="2:44" ht="15" customHeight="1" thickBot="1">
      <c r="B9" s="1405"/>
      <c r="C9" s="157"/>
      <c r="D9" s="157"/>
      <c r="E9" s="157"/>
      <c r="F9" s="157"/>
      <c r="G9" s="157"/>
      <c r="H9" s="157"/>
      <c r="I9" s="157"/>
      <c r="J9" s="157"/>
      <c r="K9" s="157"/>
      <c r="L9" s="157"/>
      <c r="M9" s="1848"/>
      <c r="N9" s="1848"/>
      <c r="O9" s="1848"/>
      <c r="P9" s="1848"/>
      <c r="Q9" s="1895"/>
      <c r="R9" s="1848"/>
      <c r="S9" s="1983"/>
      <c r="T9" s="1848"/>
      <c r="U9" s="1848"/>
      <c r="V9" s="1848"/>
      <c r="W9" s="1848"/>
      <c r="X9" s="1848"/>
      <c r="Y9" s="1848"/>
      <c r="Z9" s="1848"/>
      <c r="AA9" s="1848"/>
      <c r="AB9" s="1848"/>
      <c r="AC9" s="1848"/>
      <c r="AD9" s="1848"/>
      <c r="AE9" s="1848"/>
      <c r="AF9" s="1983"/>
      <c r="AG9" s="1848"/>
      <c r="AH9" s="1405"/>
      <c r="AI9" s="157"/>
      <c r="AJ9" s="157"/>
      <c r="AK9" s="157"/>
      <c r="AL9" s="157"/>
      <c r="AM9" s="157"/>
      <c r="AN9" s="157"/>
      <c r="AO9" s="157"/>
      <c r="AP9" s="157"/>
      <c r="AQ9" s="157"/>
      <c r="AR9" s="1848"/>
    </row>
    <row r="10" spans="2:44" ht="20.25" customHeight="1" thickBot="1">
      <c r="B10" s="378" t="s">
        <v>25926</v>
      </c>
      <c r="C10" s="558"/>
      <c r="D10" s="157"/>
      <c r="E10" s="157"/>
      <c r="F10" s="157"/>
      <c r="G10" s="157"/>
      <c r="H10" s="157"/>
      <c r="I10" s="157"/>
      <c r="J10" s="157"/>
      <c r="K10" s="157"/>
      <c r="L10" s="157"/>
      <c r="M10" s="1848"/>
      <c r="N10" s="1848"/>
      <c r="O10" s="1848"/>
      <c r="P10" s="1848"/>
      <c r="Q10" s="1895"/>
      <c r="R10" s="1848"/>
      <c r="S10" s="1983"/>
      <c r="T10" s="1848"/>
      <c r="U10" s="1848"/>
      <c r="V10" s="1848"/>
      <c r="W10" s="1848"/>
      <c r="X10" s="1848"/>
      <c r="Y10" s="1848"/>
      <c r="Z10" s="1848"/>
      <c r="AA10" s="1848"/>
      <c r="AB10" s="1848"/>
      <c r="AC10" s="1848"/>
      <c r="AD10" s="1848"/>
      <c r="AE10" s="1848"/>
      <c r="AF10" s="1983"/>
      <c r="AG10" s="1848"/>
      <c r="AH10" s="378" t="s">
        <v>25926</v>
      </c>
      <c r="AI10" s="558"/>
      <c r="AJ10" s="157"/>
      <c r="AK10" s="157"/>
      <c r="AL10" s="157"/>
      <c r="AM10" s="157"/>
      <c r="AN10" s="157"/>
      <c r="AO10" s="157"/>
      <c r="AP10" s="157"/>
      <c r="AQ10" s="157"/>
      <c r="AR10" s="1848"/>
    </row>
    <row r="11" spans="2:44">
      <c r="B11" s="1153"/>
      <c r="C11" s="924"/>
      <c r="D11" s="924"/>
      <c r="E11" s="924"/>
      <c r="F11" s="924"/>
      <c r="G11" s="924"/>
      <c r="H11" s="924"/>
      <c r="I11" s="924"/>
      <c r="J11" s="924"/>
      <c r="K11" s="925"/>
      <c r="L11" s="157"/>
      <c r="M11" s="385" t="s">
        <v>25927</v>
      </c>
      <c r="N11" s="1848"/>
      <c r="O11" s="1891"/>
      <c r="P11" s="1848"/>
      <c r="Q11" s="1895"/>
      <c r="R11" s="529" t="str">
        <f>IF( SUM( T11:X11 ) = 0, 0, $T$4 )</f>
        <v>Please complete all cells in row</v>
      </c>
      <c r="S11" s="1983"/>
      <c r="T11" s="530">
        <f xml:space="preserve"> IF( ISTEXT(B11 ), 0, 1 )</f>
        <v>1</v>
      </c>
      <c r="U11" s="1847"/>
      <c r="V11" s="1847"/>
      <c r="W11" s="530">
        <f t="shared" ref="W11:AE39" si="0" xml:space="preserve"> IF( ISNUMBER(C11 ), 0, 1 )</f>
        <v>1</v>
      </c>
      <c r="X11" s="530">
        <f t="shared" si="0"/>
        <v>1</v>
      </c>
      <c r="Y11" s="530">
        <f t="shared" si="0"/>
        <v>1</v>
      </c>
      <c r="Z11" s="530">
        <f t="shared" si="0"/>
        <v>1</v>
      </c>
      <c r="AA11" s="530">
        <f t="shared" si="0"/>
        <v>1</v>
      </c>
      <c r="AB11" s="530">
        <f t="shared" si="0"/>
        <v>1</v>
      </c>
      <c r="AC11" s="530">
        <f t="shared" si="0"/>
        <v>1</v>
      </c>
      <c r="AD11" s="530">
        <f t="shared" si="0"/>
        <v>1</v>
      </c>
      <c r="AE11" s="530">
        <f t="shared" si="0"/>
        <v>1</v>
      </c>
      <c r="AF11" s="1983"/>
      <c r="AG11" s="1848"/>
      <c r="AH11" s="1660" t="s">
        <v>25928</v>
      </c>
      <c r="AI11" s="1661" t="s">
        <v>25929</v>
      </c>
      <c r="AJ11" s="1661" t="s">
        <v>25930</v>
      </c>
      <c r="AK11" s="908" t="s">
        <v>25931</v>
      </c>
      <c r="AL11" s="908" t="s">
        <v>25932</v>
      </c>
      <c r="AM11" s="908" t="s">
        <v>25933</v>
      </c>
      <c r="AN11" s="908" t="s">
        <v>25934</v>
      </c>
      <c r="AO11" s="908" t="s">
        <v>25935</v>
      </c>
      <c r="AP11" s="908" t="s">
        <v>25936</v>
      </c>
      <c r="AQ11" s="1542" t="s">
        <v>25937</v>
      </c>
      <c r="AR11" s="1848"/>
    </row>
    <row r="12" spans="2:44">
      <c r="B12" s="1155"/>
      <c r="C12" s="926"/>
      <c r="D12" s="926"/>
      <c r="E12" s="926"/>
      <c r="F12" s="926"/>
      <c r="G12" s="926"/>
      <c r="H12" s="926"/>
      <c r="I12" s="926"/>
      <c r="J12" s="926"/>
      <c r="K12" s="927"/>
      <c r="L12" s="157"/>
      <c r="M12" s="386" t="s">
        <v>25938</v>
      </c>
      <c r="N12" s="1848"/>
      <c r="O12" s="1892"/>
      <c r="P12" s="1848"/>
      <c r="Q12" s="1895"/>
      <c r="R12" s="529" t="str">
        <f t="shared" ref="R12:R75" si="1">IF( SUM( T12:X12 ) = 0, 0, $T$4 )</f>
        <v>Please complete all cells in row</v>
      </c>
      <c r="S12" s="1983"/>
      <c r="T12" s="530">
        <f t="shared" ref="T12:T75" si="2" xml:space="preserve"> IF( ISTEXT(B12 ), 0, 1 )</f>
        <v>1</v>
      </c>
      <c r="U12" s="1847"/>
      <c r="V12" s="1847"/>
      <c r="W12" s="530">
        <f t="shared" si="0"/>
        <v>1</v>
      </c>
      <c r="X12" s="530">
        <f t="shared" si="0"/>
        <v>1</v>
      </c>
      <c r="Y12" s="530">
        <f t="shared" si="0"/>
        <v>1</v>
      </c>
      <c r="Z12" s="530">
        <f t="shared" si="0"/>
        <v>1</v>
      </c>
      <c r="AA12" s="530">
        <f t="shared" si="0"/>
        <v>1</v>
      </c>
      <c r="AB12" s="530">
        <f t="shared" si="0"/>
        <v>1</v>
      </c>
      <c r="AC12" s="530">
        <f t="shared" si="0"/>
        <v>1</v>
      </c>
      <c r="AD12" s="530">
        <f t="shared" si="0"/>
        <v>1</v>
      </c>
      <c r="AE12" s="530">
        <f t="shared" si="0"/>
        <v>1</v>
      </c>
      <c r="AF12" s="1983"/>
      <c r="AG12" s="1848"/>
      <c r="AH12" s="1662" t="s">
        <v>25939</v>
      </c>
      <c r="AI12" s="1663" t="s">
        <v>25940</v>
      </c>
      <c r="AJ12" s="1663" t="s">
        <v>25941</v>
      </c>
      <c r="AK12" s="895" t="s">
        <v>25942</v>
      </c>
      <c r="AL12" s="895" t="s">
        <v>25943</v>
      </c>
      <c r="AM12" s="895" t="s">
        <v>25944</v>
      </c>
      <c r="AN12" s="895" t="s">
        <v>25945</v>
      </c>
      <c r="AO12" s="895" t="s">
        <v>25946</v>
      </c>
      <c r="AP12" s="895" t="s">
        <v>25947</v>
      </c>
      <c r="AQ12" s="1543" t="s">
        <v>25948</v>
      </c>
      <c r="AR12" s="1848"/>
    </row>
    <row r="13" spans="2:44">
      <c r="B13" s="1155"/>
      <c r="C13" s="926"/>
      <c r="D13" s="926"/>
      <c r="E13" s="926"/>
      <c r="F13" s="926"/>
      <c r="G13" s="926"/>
      <c r="H13" s="926"/>
      <c r="I13" s="926"/>
      <c r="J13" s="926"/>
      <c r="K13" s="927"/>
      <c r="L13" s="1848"/>
      <c r="M13" s="386" t="s">
        <v>25949</v>
      </c>
      <c r="N13" s="1848"/>
      <c r="O13" s="1892"/>
      <c r="P13" s="1848"/>
      <c r="Q13" s="1895"/>
      <c r="R13" s="529" t="str">
        <f t="shared" si="1"/>
        <v>Please complete all cells in row</v>
      </c>
      <c r="S13" s="1983"/>
      <c r="T13" s="530">
        <f t="shared" si="2"/>
        <v>1</v>
      </c>
      <c r="U13" s="1847"/>
      <c r="V13" s="1847"/>
      <c r="W13" s="530">
        <f t="shared" si="0"/>
        <v>1</v>
      </c>
      <c r="X13" s="530">
        <f t="shared" si="0"/>
        <v>1</v>
      </c>
      <c r="Y13" s="530">
        <f t="shared" si="0"/>
        <v>1</v>
      </c>
      <c r="Z13" s="530">
        <f t="shared" si="0"/>
        <v>1</v>
      </c>
      <c r="AA13" s="530">
        <f t="shared" si="0"/>
        <v>1</v>
      </c>
      <c r="AB13" s="530">
        <f t="shared" si="0"/>
        <v>1</v>
      </c>
      <c r="AC13" s="530">
        <f t="shared" si="0"/>
        <v>1</v>
      </c>
      <c r="AD13" s="530">
        <f t="shared" si="0"/>
        <v>1</v>
      </c>
      <c r="AE13" s="530">
        <f t="shared" si="0"/>
        <v>1</v>
      </c>
      <c r="AF13" s="1983"/>
      <c r="AG13" s="1848"/>
      <c r="AH13" s="1662" t="s">
        <v>25950</v>
      </c>
      <c r="AI13" s="1663" t="s">
        <v>25951</v>
      </c>
      <c r="AJ13" s="1663" t="s">
        <v>25952</v>
      </c>
      <c r="AK13" s="895" t="s">
        <v>25953</v>
      </c>
      <c r="AL13" s="895" t="s">
        <v>25954</v>
      </c>
      <c r="AM13" s="895" t="s">
        <v>25955</v>
      </c>
      <c r="AN13" s="895" t="s">
        <v>25956</v>
      </c>
      <c r="AO13" s="895" t="s">
        <v>25957</v>
      </c>
      <c r="AP13" s="895" t="s">
        <v>25958</v>
      </c>
      <c r="AQ13" s="1543" t="s">
        <v>25959</v>
      </c>
      <c r="AR13" s="1848"/>
    </row>
    <row r="14" spans="2:44">
      <c r="B14" s="1155"/>
      <c r="C14" s="926"/>
      <c r="D14" s="926"/>
      <c r="E14" s="926"/>
      <c r="F14" s="926"/>
      <c r="G14" s="926"/>
      <c r="H14" s="926"/>
      <c r="I14" s="926"/>
      <c r="J14" s="926"/>
      <c r="K14" s="927"/>
      <c r="L14" s="1848"/>
      <c r="M14" s="386" t="s">
        <v>25960</v>
      </c>
      <c r="N14" s="1848"/>
      <c r="O14" s="1892"/>
      <c r="P14" s="1848"/>
      <c r="Q14" s="1895"/>
      <c r="R14" s="529" t="str">
        <f t="shared" si="1"/>
        <v>Please complete all cells in row</v>
      </c>
      <c r="S14" s="1983"/>
      <c r="T14" s="530">
        <f t="shared" si="2"/>
        <v>1</v>
      </c>
      <c r="U14" s="1847"/>
      <c r="V14" s="1847"/>
      <c r="W14" s="530">
        <f t="shared" si="0"/>
        <v>1</v>
      </c>
      <c r="X14" s="530">
        <f t="shared" si="0"/>
        <v>1</v>
      </c>
      <c r="Y14" s="530">
        <f t="shared" si="0"/>
        <v>1</v>
      </c>
      <c r="Z14" s="530">
        <f t="shared" si="0"/>
        <v>1</v>
      </c>
      <c r="AA14" s="530">
        <f t="shared" si="0"/>
        <v>1</v>
      </c>
      <c r="AB14" s="530">
        <f t="shared" si="0"/>
        <v>1</v>
      </c>
      <c r="AC14" s="530">
        <f t="shared" si="0"/>
        <v>1</v>
      </c>
      <c r="AD14" s="530">
        <f t="shared" si="0"/>
        <v>1</v>
      </c>
      <c r="AE14" s="530">
        <f t="shared" si="0"/>
        <v>1</v>
      </c>
      <c r="AF14" s="1983"/>
      <c r="AG14" s="1848"/>
      <c r="AH14" s="1662" t="s">
        <v>25961</v>
      </c>
      <c r="AI14" s="1663" t="s">
        <v>25962</v>
      </c>
      <c r="AJ14" s="1663" t="s">
        <v>25963</v>
      </c>
      <c r="AK14" s="895" t="s">
        <v>25964</v>
      </c>
      <c r="AL14" s="895" t="s">
        <v>25965</v>
      </c>
      <c r="AM14" s="895" t="s">
        <v>25966</v>
      </c>
      <c r="AN14" s="895" t="s">
        <v>25967</v>
      </c>
      <c r="AO14" s="895" t="s">
        <v>25968</v>
      </c>
      <c r="AP14" s="895" t="s">
        <v>25969</v>
      </c>
      <c r="AQ14" s="1543" t="s">
        <v>25970</v>
      </c>
      <c r="AR14" s="1848"/>
    </row>
    <row r="15" spans="2:44">
      <c r="B15" s="1155"/>
      <c r="C15" s="926"/>
      <c r="D15" s="926"/>
      <c r="E15" s="926"/>
      <c r="F15" s="926"/>
      <c r="G15" s="926"/>
      <c r="H15" s="926"/>
      <c r="I15" s="926"/>
      <c r="J15" s="926"/>
      <c r="K15" s="927"/>
      <c r="L15" s="1848"/>
      <c r="M15" s="386" t="s">
        <v>25971</v>
      </c>
      <c r="N15" s="1848"/>
      <c r="O15" s="1892"/>
      <c r="P15" s="1848"/>
      <c r="Q15" s="1895"/>
      <c r="R15" s="529" t="str">
        <f t="shared" si="1"/>
        <v>Please complete all cells in row</v>
      </c>
      <c r="S15" s="1983"/>
      <c r="T15" s="530">
        <f t="shared" si="2"/>
        <v>1</v>
      </c>
      <c r="U15" s="1847"/>
      <c r="V15" s="1847"/>
      <c r="W15" s="530">
        <f t="shared" si="0"/>
        <v>1</v>
      </c>
      <c r="X15" s="530">
        <f t="shared" si="0"/>
        <v>1</v>
      </c>
      <c r="Y15" s="530">
        <f t="shared" si="0"/>
        <v>1</v>
      </c>
      <c r="Z15" s="530">
        <f t="shared" si="0"/>
        <v>1</v>
      </c>
      <c r="AA15" s="530">
        <f t="shared" si="0"/>
        <v>1</v>
      </c>
      <c r="AB15" s="530">
        <f t="shared" si="0"/>
        <v>1</v>
      </c>
      <c r="AC15" s="530">
        <f t="shared" si="0"/>
        <v>1</v>
      </c>
      <c r="AD15" s="530">
        <f t="shared" si="0"/>
        <v>1</v>
      </c>
      <c r="AE15" s="530">
        <f t="shared" si="0"/>
        <v>1</v>
      </c>
      <c r="AF15" s="1983"/>
      <c r="AG15" s="1848"/>
      <c r="AH15" s="1662" t="s">
        <v>25972</v>
      </c>
      <c r="AI15" s="1663" t="s">
        <v>25973</v>
      </c>
      <c r="AJ15" s="1663" t="s">
        <v>25974</v>
      </c>
      <c r="AK15" s="895" t="s">
        <v>25975</v>
      </c>
      <c r="AL15" s="895" t="s">
        <v>25976</v>
      </c>
      <c r="AM15" s="895" t="s">
        <v>25977</v>
      </c>
      <c r="AN15" s="895" t="s">
        <v>25978</v>
      </c>
      <c r="AO15" s="895" t="s">
        <v>25979</v>
      </c>
      <c r="AP15" s="895" t="s">
        <v>25980</v>
      </c>
      <c r="AQ15" s="1543" t="s">
        <v>25981</v>
      </c>
      <c r="AR15" s="1848"/>
    </row>
    <row r="16" spans="2:44" ht="14.25" customHeight="1">
      <c r="B16" s="1155"/>
      <c r="C16" s="926"/>
      <c r="D16" s="926"/>
      <c r="E16" s="926"/>
      <c r="F16" s="926"/>
      <c r="G16" s="926"/>
      <c r="H16" s="926"/>
      <c r="I16" s="926"/>
      <c r="J16" s="926"/>
      <c r="K16" s="927"/>
      <c r="L16" s="1848"/>
      <c r="M16" s="386" t="s">
        <v>25982</v>
      </c>
      <c r="N16" s="1848"/>
      <c r="O16" s="1892"/>
      <c r="P16" s="1848"/>
      <c r="Q16" s="1895"/>
      <c r="R16" s="529" t="str">
        <f t="shared" si="1"/>
        <v>Please complete all cells in row</v>
      </c>
      <c r="S16" s="1983"/>
      <c r="T16" s="530">
        <f t="shared" si="2"/>
        <v>1</v>
      </c>
      <c r="U16" s="1847"/>
      <c r="V16" s="1847"/>
      <c r="W16" s="530">
        <f t="shared" si="0"/>
        <v>1</v>
      </c>
      <c r="X16" s="530">
        <f t="shared" si="0"/>
        <v>1</v>
      </c>
      <c r="Y16" s="530">
        <f t="shared" si="0"/>
        <v>1</v>
      </c>
      <c r="Z16" s="530">
        <f t="shared" si="0"/>
        <v>1</v>
      </c>
      <c r="AA16" s="530">
        <f t="shared" si="0"/>
        <v>1</v>
      </c>
      <c r="AB16" s="530">
        <f t="shared" si="0"/>
        <v>1</v>
      </c>
      <c r="AC16" s="530">
        <f t="shared" si="0"/>
        <v>1</v>
      </c>
      <c r="AD16" s="530">
        <f t="shared" si="0"/>
        <v>1</v>
      </c>
      <c r="AE16" s="530">
        <f t="shared" si="0"/>
        <v>1</v>
      </c>
      <c r="AF16" s="1983"/>
      <c r="AG16" s="1848"/>
      <c r="AH16" s="1662" t="s">
        <v>25983</v>
      </c>
      <c r="AI16" s="1663" t="s">
        <v>25984</v>
      </c>
      <c r="AJ16" s="1663" t="s">
        <v>25985</v>
      </c>
      <c r="AK16" s="895" t="s">
        <v>25986</v>
      </c>
      <c r="AL16" s="895" t="s">
        <v>25987</v>
      </c>
      <c r="AM16" s="895" t="s">
        <v>25988</v>
      </c>
      <c r="AN16" s="895" t="s">
        <v>25989</v>
      </c>
      <c r="AO16" s="895" t="s">
        <v>25990</v>
      </c>
      <c r="AP16" s="895" t="s">
        <v>25991</v>
      </c>
      <c r="AQ16" s="1543" t="s">
        <v>25992</v>
      </c>
      <c r="AR16" s="1848"/>
    </row>
    <row r="17" spans="2:44" ht="14.25" customHeight="1">
      <c r="B17" s="1155"/>
      <c r="C17" s="926"/>
      <c r="D17" s="926"/>
      <c r="E17" s="926"/>
      <c r="F17" s="926"/>
      <c r="G17" s="926"/>
      <c r="H17" s="926"/>
      <c r="I17" s="926"/>
      <c r="J17" s="926"/>
      <c r="K17" s="927"/>
      <c r="L17" s="1848"/>
      <c r="M17" s="386" t="s">
        <v>25993</v>
      </c>
      <c r="N17" s="1848"/>
      <c r="O17" s="1892"/>
      <c r="P17" s="1848"/>
      <c r="Q17" s="1895"/>
      <c r="R17" s="529" t="str">
        <f t="shared" si="1"/>
        <v>Please complete all cells in row</v>
      </c>
      <c r="S17" s="1983"/>
      <c r="T17" s="530">
        <f t="shared" si="2"/>
        <v>1</v>
      </c>
      <c r="U17" s="1847"/>
      <c r="V17" s="1847"/>
      <c r="W17" s="530">
        <f t="shared" si="0"/>
        <v>1</v>
      </c>
      <c r="X17" s="530">
        <f t="shared" si="0"/>
        <v>1</v>
      </c>
      <c r="Y17" s="530">
        <f t="shared" si="0"/>
        <v>1</v>
      </c>
      <c r="Z17" s="530">
        <f t="shared" si="0"/>
        <v>1</v>
      </c>
      <c r="AA17" s="530">
        <f t="shared" si="0"/>
        <v>1</v>
      </c>
      <c r="AB17" s="530">
        <f t="shared" si="0"/>
        <v>1</v>
      </c>
      <c r="AC17" s="530">
        <f t="shared" si="0"/>
        <v>1</v>
      </c>
      <c r="AD17" s="530">
        <f t="shared" si="0"/>
        <v>1</v>
      </c>
      <c r="AE17" s="530">
        <f t="shared" si="0"/>
        <v>1</v>
      </c>
      <c r="AF17" s="1983"/>
      <c r="AG17" s="1848"/>
      <c r="AH17" s="1662" t="s">
        <v>25994</v>
      </c>
      <c r="AI17" s="1663" t="s">
        <v>25995</v>
      </c>
      <c r="AJ17" s="1663" t="s">
        <v>25996</v>
      </c>
      <c r="AK17" s="895" t="s">
        <v>25997</v>
      </c>
      <c r="AL17" s="895" t="s">
        <v>25998</v>
      </c>
      <c r="AM17" s="895" t="s">
        <v>25999</v>
      </c>
      <c r="AN17" s="895" t="s">
        <v>26000</v>
      </c>
      <c r="AO17" s="895" t="s">
        <v>26001</v>
      </c>
      <c r="AP17" s="895" t="s">
        <v>26002</v>
      </c>
      <c r="AQ17" s="1543" t="s">
        <v>26003</v>
      </c>
      <c r="AR17" s="1848"/>
    </row>
    <row r="18" spans="2:44" ht="14.25" customHeight="1">
      <c r="B18" s="1155"/>
      <c r="C18" s="926"/>
      <c r="D18" s="926"/>
      <c r="E18" s="926"/>
      <c r="F18" s="926"/>
      <c r="G18" s="926"/>
      <c r="H18" s="926"/>
      <c r="I18" s="926"/>
      <c r="J18" s="926"/>
      <c r="K18" s="927"/>
      <c r="L18" s="1848"/>
      <c r="M18" s="386" t="s">
        <v>26004</v>
      </c>
      <c r="N18" s="1848"/>
      <c r="O18" s="1892"/>
      <c r="P18" s="1848"/>
      <c r="Q18" s="1895"/>
      <c r="R18" s="529" t="str">
        <f t="shared" si="1"/>
        <v>Please complete all cells in row</v>
      </c>
      <c r="S18" s="1983"/>
      <c r="T18" s="530">
        <f t="shared" si="2"/>
        <v>1</v>
      </c>
      <c r="U18" s="1847"/>
      <c r="V18" s="1847"/>
      <c r="W18" s="530">
        <f t="shared" si="0"/>
        <v>1</v>
      </c>
      <c r="X18" s="530">
        <f t="shared" si="0"/>
        <v>1</v>
      </c>
      <c r="Y18" s="530">
        <f t="shared" si="0"/>
        <v>1</v>
      </c>
      <c r="Z18" s="530">
        <f t="shared" si="0"/>
        <v>1</v>
      </c>
      <c r="AA18" s="530">
        <f t="shared" si="0"/>
        <v>1</v>
      </c>
      <c r="AB18" s="530">
        <f t="shared" si="0"/>
        <v>1</v>
      </c>
      <c r="AC18" s="530">
        <f t="shared" si="0"/>
        <v>1</v>
      </c>
      <c r="AD18" s="530">
        <f t="shared" si="0"/>
        <v>1</v>
      </c>
      <c r="AE18" s="530">
        <f t="shared" si="0"/>
        <v>1</v>
      </c>
      <c r="AF18" s="1983"/>
      <c r="AG18" s="1848"/>
      <c r="AH18" s="1662" t="s">
        <v>26005</v>
      </c>
      <c r="AI18" s="1663" t="s">
        <v>26006</v>
      </c>
      <c r="AJ18" s="1663" t="s">
        <v>26007</v>
      </c>
      <c r="AK18" s="895" t="s">
        <v>26008</v>
      </c>
      <c r="AL18" s="895" t="s">
        <v>26009</v>
      </c>
      <c r="AM18" s="895" t="s">
        <v>26010</v>
      </c>
      <c r="AN18" s="895" t="s">
        <v>26011</v>
      </c>
      <c r="AO18" s="895" t="s">
        <v>26012</v>
      </c>
      <c r="AP18" s="895" t="s">
        <v>26013</v>
      </c>
      <c r="AQ18" s="1543" t="s">
        <v>26014</v>
      </c>
      <c r="AR18" s="1848"/>
    </row>
    <row r="19" spans="2:44" ht="14.25" customHeight="1">
      <c r="B19" s="1155"/>
      <c r="C19" s="926"/>
      <c r="D19" s="926"/>
      <c r="E19" s="926"/>
      <c r="F19" s="926"/>
      <c r="G19" s="926"/>
      <c r="H19" s="926"/>
      <c r="I19" s="926"/>
      <c r="J19" s="926"/>
      <c r="K19" s="927"/>
      <c r="L19" s="1848"/>
      <c r="M19" s="386" t="s">
        <v>26015</v>
      </c>
      <c r="N19" s="1848"/>
      <c r="O19" s="1892"/>
      <c r="P19" s="1848"/>
      <c r="Q19" s="1895"/>
      <c r="R19" s="529" t="str">
        <f t="shared" si="1"/>
        <v>Please complete all cells in row</v>
      </c>
      <c r="S19" s="1983"/>
      <c r="T19" s="530">
        <f t="shared" si="2"/>
        <v>1</v>
      </c>
      <c r="U19" s="1847"/>
      <c r="V19" s="1847"/>
      <c r="W19" s="530">
        <f t="shared" si="0"/>
        <v>1</v>
      </c>
      <c r="X19" s="530">
        <f t="shared" si="0"/>
        <v>1</v>
      </c>
      <c r="Y19" s="530">
        <f t="shared" si="0"/>
        <v>1</v>
      </c>
      <c r="Z19" s="530">
        <f t="shared" si="0"/>
        <v>1</v>
      </c>
      <c r="AA19" s="530">
        <f t="shared" si="0"/>
        <v>1</v>
      </c>
      <c r="AB19" s="530">
        <f t="shared" si="0"/>
        <v>1</v>
      </c>
      <c r="AC19" s="530">
        <f t="shared" si="0"/>
        <v>1</v>
      </c>
      <c r="AD19" s="530">
        <f t="shared" si="0"/>
        <v>1</v>
      </c>
      <c r="AE19" s="530">
        <f t="shared" si="0"/>
        <v>1</v>
      </c>
      <c r="AF19" s="1983"/>
      <c r="AG19" s="1848"/>
      <c r="AH19" s="1662" t="s">
        <v>26016</v>
      </c>
      <c r="AI19" s="1663" t="s">
        <v>26017</v>
      </c>
      <c r="AJ19" s="1663" t="s">
        <v>26018</v>
      </c>
      <c r="AK19" s="895" t="s">
        <v>26019</v>
      </c>
      <c r="AL19" s="895" t="s">
        <v>26020</v>
      </c>
      <c r="AM19" s="895" t="s">
        <v>26021</v>
      </c>
      <c r="AN19" s="895" t="s">
        <v>26022</v>
      </c>
      <c r="AO19" s="895" t="s">
        <v>26023</v>
      </c>
      <c r="AP19" s="895" t="s">
        <v>26024</v>
      </c>
      <c r="AQ19" s="1543" t="s">
        <v>26025</v>
      </c>
      <c r="AR19" s="1848"/>
    </row>
    <row r="20" spans="2:44" ht="14.25" customHeight="1">
      <c r="B20" s="1155"/>
      <c r="C20" s="926"/>
      <c r="D20" s="926"/>
      <c r="E20" s="926"/>
      <c r="F20" s="926"/>
      <c r="G20" s="926"/>
      <c r="H20" s="926"/>
      <c r="I20" s="926"/>
      <c r="J20" s="926"/>
      <c r="K20" s="927"/>
      <c r="L20" s="1848"/>
      <c r="M20" s="386" t="s">
        <v>26026</v>
      </c>
      <c r="N20" s="1848"/>
      <c r="O20" s="1892"/>
      <c r="P20" s="1848"/>
      <c r="Q20" s="1895"/>
      <c r="R20" s="529" t="str">
        <f t="shared" si="1"/>
        <v>Please complete all cells in row</v>
      </c>
      <c r="S20" s="1983"/>
      <c r="T20" s="530">
        <f t="shared" si="2"/>
        <v>1</v>
      </c>
      <c r="U20" s="1847"/>
      <c r="V20" s="1847"/>
      <c r="W20" s="530">
        <f t="shared" si="0"/>
        <v>1</v>
      </c>
      <c r="X20" s="530">
        <f t="shared" si="0"/>
        <v>1</v>
      </c>
      <c r="Y20" s="530">
        <f t="shared" si="0"/>
        <v>1</v>
      </c>
      <c r="Z20" s="530">
        <f t="shared" si="0"/>
        <v>1</v>
      </c>
      <c r="AA20" s="530">
        <f t="shared" si="0"/>
        <v>1</v>
      </c>
      <c r="AB20" s="530">
        <f t="shared" si="0"/>
        <v>1</v>
      </c>
      <c r="AC20" s="530">
        <f t="shared" si="0"/>
        <v>1</v>
      </c>
      <c r="AD20" s="530">
        <f t="shared" si="0"/>
        <v>1</v>
      </c>
      <c r="AE20" s="530">
        <f t="shared" si="0"/>
        <v>1</v>
      </c>
      <c r="AF20" s="1983"/>
      <c r="AG20" s="1848"/>
      <c r="AH20" s="1662" t="s">
        <v>26027</v>
      </c>
      <c r="AI20" s="1663" t="s">
        <v>26028</v>
      </c>
      <c r="AJ20" s="1663" t="s">
        <v>26029</v>
      </c>
      <c r="AK20" s="895" t="s">
        <v>26030</v>
      </c>
      <c r="AL20" s="895" t="s">
        <v>26031</v>
      </c>
      <c r="AM20" s="895" t="s">
        <v>26032</v>
      </c>
      <c r="AN20" s="895" t="s">
        <v>26033</v>
      </c>
      <c r="AO20" s="895" t="s">
        <v>26034</v>
      </c>
      <c r="AP20" s="895" t="s">
        <v>26035</v>
      </c>
      <c r="AQ20" s="1543" t="s">
        <v>26036</v>
      </c>
      <c r="AR20" s="1848"/>
    </row>
    <row r="21" spans="2:44" ht="14.25" customHeight="1">
      <c r="B21" s="1155"/>
      <c r="C21" s="926"/>
      <c r="D21" s="926"/>
      <c r="E21" s="926"/>
      <c r="F21" s="926"/>
      <c r="G21" s="926"/>
      <c r="H21" s="926"/>
      <c r="I21" s="926"/>
      <c r="J21" s="926"/>
      <c r="K21" s="927"/>
      <c r="L21" s="1848"/>
      <c r="M21" s="386" t="s">
        <v>26037</v>
      </c>
      <c r="N21" s="1848"/>
      <c r="O21" s="1892"/>
      <c r="P21" s="1848"/>
      <c r="Q21" s="1895"/>
      <c r="R21" s="529" t="str">
        <f t="shared" si="1"/>
        <v>Please complete all cells in row</v>
      </c>
      <c r="S21" s="1983"/>
      <c r="T21" s="530">
        <f t="shared" si="2"/>
        <v>1</v>
      </c>
      <c r="U21" s="1847"/>
      <c r="V21" s="1847"/>
      <c r="W21" s="530">
        <f t="shared" si="0"/>
        <v>1</v>
      </c>
      <c r="X21" s="530">
        <f t="shared" si="0"/>
        <v>1</v>
      </c>
      <c r="Y21" s="530">
        <f t="shared" si="0"/>
        <v>1</v>
      </c>
      <c r="Z21" s="530">
        <f t="shared" si="0"/>
        <v>1</v>
      </c>
      <c r="AA21" s="530">
        <f t="shared" si="0"/>
        <v>1</v>
      </c>
      <c r="AB21" s="530">
        <f t="shared" si="0"/>
        <v>1</v>
      </c>
      <c r="AC21" s="530">
        <f t="shared" si="0"/>
        <v>1</v>
      </c>
      <c r="AD21" s="530">
        <f t="shared" si="0"/>
        <v>1</v>
      </c>
      <c r="AE21" s="530">
        <f t="shared" si="0"/>
        <v>1</v>
      </c>
      <c r="AF21" s="1983"/>
      <c r="AG21" s="1848"/>
      <c r="AH21" s="1662" t="s">
        <v>26038</v>
      </c>
      <c r="AI21" s="1663" t="s">
        <v>26039</v>
      </c>
      <c r="AJ21" s="1663" t="s">
        <v>26040</v>
      </c>
      <c r="AK21" s="895" t="s">
        <v>26041</v>
      </c>
      <c r="AL21" s="895" t="s">
        <v>26042</v>
      </c>
      <c r="AM21" s="895" t="s">
        <v>26043</v>
      </c>
      <c r="AN21" s="895" t="s">
        <v>26044</v>
      </c>
      <c r="AO21" s="895" t="s">
        <v>26045</v>
      </c>
      <c r="AP21" s="895" t="s">
        <v>26046</v>
      </c>
      <c r="AQ21" s="1543" t="s">
        <v>26047</v>
      </c>
      <c r="AR21" s="1848"/>
    </row>
    <row r="22" spans="2:44" ht="14.25" customHeight="1">
      <c r="B22" s="1155"/>
      <c r="C22" s="926"/>
      <c r="D22" s="926"/>
      <c r="E22" s="926"/>
      <c r="F22" s="926"/>
      <c r="G22" s="926"/>
      <c r="H22" s="926"/>
      <c r="I22" s="926"/>
      <c r="J22" s="926"/>
      <c r="K22" s="927"/>
      <c r="L22" s="1848"/>
      <c r="M22" s="386" t="s">
        <v>26048</v>
      </c>
      <c r="N22" s="1848"/>
      <c r="O22" s="1892"/>
      <c r="P22" s="1848"/>
      <c r="Q22" s="1895"/>
      <c r="R22" s="529" t="str">
        <f t="shared" si="1"/>
        <v>Please complete all cells in row</v>
      </c>
      <c r="S22" s="1983"/>
      <c r="T22" s="530">
        <f t="shared" si="2"/>
        <v>1</v>
      </c>
      <c r="U22" s="1847"/>
      <c r="V22" s="1847"/>
      <c r="W22" s="530">
        <f t="shared" si="0"/>
        <v>1</v>
      </c>
      <c r="X22" s="530">
        <f t="shared" si="0"/>
        <v>1</v>
      </c>
      <c r="Y22" s="530">
        <f t="shared" si="0"/>
        <v>1</v>
      </c>
      <c r="Z22" s="530">
        <f t="shared" si="0"/>
        <v>1</v>
      </c>
      <c r="AA22" s="530">
        <f t="shared" si="0"/>
        <v>1</v>
      </c>
      <c r="AB22" s="530">
        <f t="shared" si="0"/>
        <v>1</v>
      </c>
      <c r="AC22" s="530">
        <f t="shared" si="0"/>
        <v>1</v>
      </c>
      <c r="AD22" s="530">
        <f t="shared" si="0"/>
        <v>1</v>
      </c>
      <c r="AE22" s="530">
        <f t="shared" si="0"/>
        <v>1</v>
      </c>
      <c r="AF22" s="1983"/>
      <c r="AG22" s="1848"/>
      <c r="AH22" s="1662" t="s">
        <v>26049</v>
      </c>
      <c r="AI22" s="1663" t="s">
        <v>26050</v>
      </c>
      <c r="AJ22" s="1663" t="s">
        <v>26051</v>
      </c>
      <c r="AK22" s="895" t="s">
        <v>26052</v>
      </c>
      <c r="AL22" s="895" t="s">
        <v>26053</v>
      </c>
      <c r="AM22" s="895" t="s">
        <v>26054</v>
      </c>
      <c r="AN22" s="895" t="s">
        <v>26055</v>
      </c>
      <c r="AO22" s="895" t="s">
        <v>26056</v>
      </c>
      <c r="AP22" s="895" t="s">
        <v>26057</v>
      </c>
      <c r="AQ22" s="1543" t="s">
        <v>26058</v>
      </c>
      <c r="AR22" s="1848"/>
    </row>
    <row r="23" spans="2:44" ht="14.25" customHeight="1">
      <c r="B23" s="1155"/>
      <c r="C23" s="926"/>
      <c r="D23" s="926"/>
      <c r="E23" s="926"/>
      <c r="F23" s="926"/>
      <c r="G23" s="926"/>
      <c r="H23" s="926"/>
      <c r="I23" s="926"/>
      <c r="J23" s="926"/>
      <c r="K23" s="927"/>
      <c r="L23" s="1848"/>
      <c r="M23" s="386" t="s">
        <v>26059</v>
      </c>
      <c r="N23" s="1848"/>
      <c r="O23" s="1892"/>
      <c r="P23" s="1848"/>
      <c r="Q23" s="1895"/>
      <c r="R23" s="529" t="str">
        <f t="shared" si="1"/>
        <v>Please complete all cells in row</v>
      </c>
      <c r="S23" s="1983"/>
      <c r="T23" s="530">
        <f t="shared" si="2"/>
        <v>1</v>
      </c>
      <c r="U23" s="1847"/>
      <c r="V23" s="1847"/>
      <c r="W23" s="530">
        <f t="shared" si="0"/>
        <v>1</v>
      </c>
      <c r="X23" s="530">
        <f t="shared" si="0"/>
        <v>1</v>
      </c>
      <c r="Y23" s="530">
        <f t="shared" si="0"/>
        <v>1</v>
      </c>
      <c r="Z23" s="530">
        <f t="shared" si="0"/>
        <v>1</v>
      </c>
      <c r="AA23" s="530">
        <f t="shared" si="0"/>
        <v>1</v>
      </c>
      <c r="AB23" s="530">
        <f t="shared" si="0"/>
        <v>1</v>
      </c>
      <c r="AC23" s="530">
        <f t="shared" si="0"/>
        <v>1</v>
      </c>
      <c r="AD23" s="530">
        <f t="shared" si="0"/>
        <v>1</v>
      </c>
      <c r="AE23" s="530">
        <f t="shared" si="0"/>
        <v>1</v>
      </c>
      <c r="AF23" s="1983"/>
      <c r="AG23" s="1848"/>
      <c r="AH23" s="1662" t="s">
        <v>26060</v>
      </c>
      <c r="AI23" s="1663" t="s">
        <v>26061</v>
      </c>
      <c r="AJ23" s="1663" t="s">
        <v>26062</v>
      </c>
      <c r="AK23" s="895" t="s">
        <v>26063</v>
      </c>
      <c r="AL23" s="895" t="s">
        <v>26064</v>
      </c>
      <c r="AM23" s="895" t="s">
        <v>26065</v>
      </c>
      <c r="AN23" s="895" t="s">
        <v>26066</v>
      </c>
      <c r="AO23" s="895" t="s">
        <v>26067</v>
      </c>
      <c r="AP23" s="895" t="s">
        <v>26068</v>
      </c>
      <c r="AQ23" s="1543" t="s">
        <v>26069</v>
      </c>
      <c r="AR23" s="1848"/>
    </row>
    <row r="24" spans="2:44" ht="14.25" customHeight="1">
      <c r="B24" s="1155"/>
      <c r="C24" s="926"/>
      <c r="D24" s="926"/>
      <c r="E24" s="926"/>
      <c r="F24" s="926"/>
      <c r="G24" s="926"/>
      <c r="H24" s="926"/>
      <c r="I24" s="926"/>
      <c r="J24" s="926"/>
      <c r="K24" s="927"/>
      <c r="L24" s="1848"/>
      <c r="M24" s="386" t="s">
        <v>26070</v>
      </c>
      <c r="N24" s="1848"/>
      <c r="O24" s="1892"/>
      <c r="P24" s="1848"/>
      <c r="Q24" s="1895"/>
      <c r="R24" s="529" t="str">
        <f t="shared" si="1"/>
        <v>Please complete all cells in row</v>
      </c>
      <c r="S24" s="1983"/>
      <c r="T24" s="530">
        <f t="shared" si="2"/>
        <v>1</v>
      </c>
      <c r="U24" s="1847"/>
      <c r="V24" s="1847"/>
      <c r="W24" s="530">
        <f t="shared" si="0"/>
        <v>1</v>
      </c>
      <c r="X24" s="530">
        <f t="shared" si="0"/>
        <v>1</v>
      </c>
      <c r="Y24" s="530">
        <f t="shared" si="0"/>
        <v>1</v>
      </c>
      <c r="Z24" s="530">
        <f t="shared" si="0"/>
        <v>1</v>
      </c>
      <c r="AA24" s="530">
        <f t="shared" si="0"/>
        <v>1</v>
      </c>
      <c r="AB24" s="530">
        <f t="shared" si="0"/>
        <v>1</v>
      </c>
      <c r="AC24" s="530">
        <f t="shared" si="0"/>
        <v>1</v>
      </c>
      <c r="AD24" s="530">
        <f t="shared" si="0"/>
        <v>1</v>
      </c>
      <c r="AE24" s="530">
        <f t="shared" si="0"/>
        <v>1</v>
      </c>
      <c r="AF24" s="1983"/>
      <c r="AG24" s="1848"/>
      <c r="AH24" s="1662" t="s">
        <v>26071</v>
      </c>
      <c r="AI24" s="1663" t="s">
        <v>26072</v>
      </c>
      <c r="AJ24" s="1663" t="s">
        <v>26073</v>
      </c>
      <c r="AK24" s="895" t="s">
        <v>26074</v>
      </c>
      <c r="AL24" s="895" t="s">
        <v>26075</v>
      </c>
      <c r="AM24" s="895" t="s">
        <v>26076</v>
      </c>
      <c r="AN24" s="895" t="s">
        <v>26077</v>
      </c>
      <c r="AO24" s="895" t="s">
        <v>26078</v>
      </c>
      <c r="AP24" s="895" t="s">
        <v>26079</v>
      </c>
      <c r="AQ24" s="1543" t="s">
        <v>26080</v>
      </c>
      <c r="AR24" s="1848"/>
    </row>
    <row r="25" spans="2:44">
      <c r="B25" s="1155"/>
      <c r="C25" s="926"/>
      <c r="D25" s="926"/>
      <c r="E25" s="926"/>
      <c r="F25" s="926"/>
      <c r="G25" s="926"/>
      <c r="H25" s="926"/>
      <c r="I25" s="926"/>
      <c r="J25" s="926"/>
      <c r="K25" s="927"/>
      <c r="L25" s="1848"/>
      <c r="M25" s="386" t="s">
        <v>26081</v>
      </c>
      <c r="N25" s="1848"/>
      <c r="O25" s="1892"/>
      <c r="P25" s="1848"/>
      <c r="Q25" s="1895"/>
      <c r="R25" s="529" t="str">
        <f t="shared" si="1"/>
        <v>Please complete all cells in row</v>
      </c>
      <c r="S25" s="1983"/>
      <c r="T25" s="530">
        <f t="shared" si="2"/>
        <v>1</v>
      </c>
      <c r="U25" s="1847"/>
      <c r="V25" s="1847"/>
      <c r="W25" s="530">
        <f t="shared" si="0"/>
        <v>1</v>
      </c>
      <c r="X25" s="530">
        <f t="shared" si="0"/>
        <v>1</v>
      </c>
      <c r="Y25" s="530">
        <f t="shared" si="0"/>
        <v>1</v>
      </c>
      <c r="Z25" s="530">
        <f t="shared" si="0"/>
        <v>1</v>
      </c>
      <c r="AA25" s="530">
        <f t="shared" si="0"/>
        <v>1</v>
      </c>
      <c r="AB25" s="530">
        <f t="shared" si="0"/>
        <v>1</v>
      </c>
      <c r="AC25" s="530">
        <f t="shared" si="0"/>
        <v>1</v>
      </c>
      <c r="AD25" s="530">
        <f t="shared" si="0"/>
        <v>1</v>
      </c>
      <c r="AE25" s="530">
        <f t="shared" si="0"/>
        <v>1</v>
      </c>
      <c r="AF25" s="1983"/>
      <c r="AG25" s="1848"/>
      <c r="AH25" s="1662" t="s">
        <v>26082</v>
      </c>
      <c r="AI25" s="1663" t="s">
        <v>26083</v>
      </c>
      <c r="AJ25" s="1663" t="s">
        <v>26084</v>
      </c>
      <c r="AK25" s="895" t="s">
        <v>26085</v>
      </c>
      <c r="AL25" s="895" t="s">
        <v>26086</v>
      </c>
      <c r="AM25" s="895" t="s">
        <v>26087</v>
      </c>
      <c r="AN25" s="895" t="s">
        <v>26088</v>
      </c>
      <c r="AO25" s="895" t="s">
        <v>26089</v>
      </c>
      <c r="AP25" s="895" t="s">
        <v>26090</v>
      </c>
      <c r="AQ25" s="1543" t="s">
        <v>26091</v>
      </c>
      <c r="AR25" s="1848"/>
    </row>
    <row r="26" spans="2:44">
      <c r="B26" s="1155"/>
      <c r="C26" s="926"/>
      <c r="D26" s="926"/>
      <c r="E26" s="926"/>
      <c r="F26" s="926"/>
      <c r="G26" s="926"/>
      <c r="H26" s="926"/>
      <c r="I26" s="926"/>
      <c r="J26" s="926"/>
      <c r="K26" s="927"/>
      <c r="L26" s="1848"/>
      <c r="M26" s="386" t="s">
        <v>26092</v>
      </c>
      <c r="N26" s="1848"/>
      <c r="O26" s="1892"/>
      <c r="P26" s="1848"/>
      <c r="Q26" s="1895"/>
      <c r="R26" s="529" t="str">
        <f t="shared" si="1"/>
        <v>Please complete all cells in row</v>
      </c>
      <c r="S26" s="1983"/>
      <c r="T26" s="530">
        <f t="shared" si="2"/>
        <v>1</v>
      </c>
      <c r="U26" s="1847"/>
      <c r="V26" s="1847"/>
      <c r="W26" s="530">
        <f t="shared" si="0"/>
        <v>1</v>
      </c>
      <c r="X26" s="530">
        <f t="shared" si="0"/>
        <v>1</v>
      </c>
      <c r="Y26" s="530">
        <f t="shared" si="0"/>
        <v>1</v>
      </c>
      <c r="Z26" s="530">
        <f t="shared" si="0"/>
        <v>1</v>
      </c>
      <c r="AA26" s="530">
        <f t="shared" si="0"/>
        <v>1</v>
      </c>
      <c r="AB26" s="530">
        <f t="shared" si="0"/>
        <v>1</v>
      </c>
      <c r="AC26" s="530">
        <f t="shared" si="0"/>
        <v>1</v>
      </c>
      <c r="AD26" s="530">
        <f t="shared" si="0"/>
        <v>1</v>
      </c>
      <c r="AE26" s="530">
        <f t="shared" si="0"/>
        <v>1</v>
      </c>
      <c r="AF26" s="1983"/>
      <c r="AG26" s="1848"/>
      <c r="AH26" s="1662" t="s">
        <v>26093</v>
      </c>
      <c r="AI26" s="1663" t="s">
        <v>26094</v>
      </c>
      <c r="AJ26" s="1663" t="s">
        <v>26095</v>
      </c>
      <c r="AK26" s="895" t="s">
        <v>26096</v>
      </c>
      <c r="AL26" s="895" t="s">
        <v>26097</v>
      </c>
      <c r="AM26" s="895" t="s">
        <v>26098</v>
      </c>
      <c r="AN26" s="895" t="s">
        <v>26099</v>
      </c>
      <c r="AO26" s="895" t="s">
        <v>26100</v>
      </c>
      <c r="AP26" s="895" t="s">
        <v>26101</v>
      </c>
      <c r="AQ26" s="1543" t="s">
        <v>26102</v>
      </c>
      <c r="AR26" s="1848"/>
    </row>
    <row r="27" spans="2:44">
      <c r="B27" s="1155"/>
      <c r="C27" s="926"/>
      <c r="D27" s="926"/>
      <c r="E27" s="926"/>
      <c r="F27" s="926"/>
      <c r="G27" s="926"/>
      <c r="H27" s="926"/>
      <c r="I27" s="926"/>
      <c r="J27" s="926"/>
      <c r="K27" s="927"/>
      <c r="L27" s="1848"/>
      <c r="M27" s="386" t="s">
        <v>26103</v>
      </c>
      <c r="N27" s="1848"/>
      <c r="O27" s="1892"/>
      <c r="P27" s="1848"/>
      <c r="Q27" s="1895"/>
      <c r="R27" s="529" t="str">
        <f t="shared" si="1"/>
        <v>Please complete all cells in row</v>
      </c>
      <c r="S27" s="1983"/>
      <c r="T27" s="530">
        <f t="shared" si="2"/>
        <v>1</v>
      </c>
      <c r="U27" s="1847"/>
      <c r="V27" s="1847"/>
      <c r="W27" s="530">
        <f t="shared" si="0"/>
        <v>1</v>
      </c>
      <c r="X27" s="530">
        <f t="shared" si="0"/>
        <v>1</v>
      </c>
      <c r="Y27" s="530">
        <f t="shared" si="0"/>
        <v>1</v>
      </c>
      <c r="Z27" s="530">
        <f t="shared" si="0"/>
        <v>1</v>
      </c>
      <c r="AA27" s="530">
        <f t="shared" si="0"/>
        <v>1</v>
      </c>
      <c r="AB27" s="530">
        <f t="shared" si="0"/>
        <v>1</v>
      </c>
      <c r="AC27" s="530">
        <f t="shared" si="0"/>
        <v>1</v>
      </c>
      <c r="AD27" s="530">
        <f t="shared" si="0"/>
        <v>1</v>
      </c>
      <c r="AE27" s="530">
        <f t="shared" si="0"/>
        <v>1</v>
      </c>
      <c r="AF27" s="1983"/>
      <c r="AG27" s="1848"/>
      <c r="AH27" s="1662" t="s">
        <v>26104</v>
      </c>
      <c r="AI27" s="1663" t="s">
        <v>26105</v>
      </c>
      <c r="AJ27" s="1663" t="s">
        <v>26106</v>
      </c>
      <c r="AK27" s="895" t="s">
        <v>26107</v>
      </c>
      <c r="AL27" s="895" t="s">
        <v>26108</v>
      </c>
      <c r="AM27" s="895" t="s">
        <v>26109</v>
      </c>
      <c r="AN27" s="895" t="s">
        <v>26110</v>
      </c>
      <c r="AO27" s="895" t="s">
        <v>26111</v>
      </c>
      <c r="AP27" s="895" t="s">
        <v>26112</v>
      </c>
      <c r="AQ27" s="1543" t="s">
        <v>26113</v>
      </c>
      <c r="AR27" s="1848"/>
    </row>
    <row r="28" spans="2:44">
      <c r="B28" s="1155"/>
      <c r="C28" s="926"/>
      <c r="D28" s="926"/>
      <c r="E28" s="926"/>
      <c r="F28" s="926"/>
      <c r="G28" s="926"/>
      <c r="H28" s="926"/>
      <c r="I28" s="926"/>
      <c r="J28" s="926"/>
      <c r="K28" s="927"/>
      <c r="L28" s="1848"/>
      <c r="M28" s="386" t="s">
        <v>26114</v>
      </c>
      <c r="N28" s="1848"/>
      <c r="O28" s="1892"/>
      <c r="P28" s="1848"/>
      <c r="Q28" s="1895"/>
      <c r="R28" s="529" t="str">
        <f t="shared" si="1"/>
        <v>Please complete all cells in row</v>
      </c>
      <c r="S28" s="1983"/>
      <c r="T28" s="530">
        <f t="shared" si="2"/>
        <v>1</v>
      </c>
      <c r="U28" s="1847"/>
      <c r="V28" s="1847"/>
      <c r="W28" s="530">
        <f t="shared" si="0"/>
        <v>1</v>
      </c>
      <c r="X28" s="530">
        <f t="shared" si="0"/>
        <v>1</v>
      </c>
      <c r="Y28" s="530">
        <f t="shared" si="0"/>
        <v>1</v>
      </c>
      <c r="Z28" s="530">
        <f t="shared" si="0"/>
        <v>1</v>
      </c>
      <c r="AA28" s="530">
        <f t="shared" si="0"/>
        <v>1</v>
      </c>
      <c r="AB28" s="530">
        <f t="shared" si="0"/>
        <v>1</v>
      </c>
      <c r="AC28" s="530">
        <f t="shared" si="0"/>
        <v>1</v>
      </c>
      <c r="AD28" s="530">
        <f t="shared" si="0"/>
        <v>1</v>
      </c>
      <c r="AE28" s="530">
        <f t="shared" si="0"/>
        <v>1</v>
      </c>
      <c r="AF28" s="1983"/>
      <c r="AG28" s="1848"/>
      <c r="AH28" s="1662" t="s">
        <v>26115</v>
      </c>
      <c r="AI28" s="1663" t="s">
        <v>26116</v>
      </c>
      <c r="AJ28" s="1663" t="s">
        <v>26117</v>
      </c>
      <c r="AK28" s="895" t="s">
        <v>26118</v>
      </c>
      <c r="AL28" s="895" t="s">
        <v>26119</v>
      </c>
      <c r="AM28" s="895" t="s">
        <v>26120</v>
      </c>
      <c r="AN28" s="895" t="s">
        <v>26121</v>
      </c>
      <c r="AO28" s="895" t="s">
        <v>26122</v>
      </c>
      <c r="AP28" s="895" t="s">
        <v>26123</v>
      </c>
      <c r="AQ28" s="1543" t="s">
        <v>26124</v>
      </c>
      <c r="AR28" s="1848"/>
    </row>
    <row r="29" spans="2:44">
      <c r="B29" s="1155"/>
      <c r="C29" s="926"/>
      <c r="D29" s="926"/>
      <c r="E29" s="926"/>
      <c r="F29" s="926"/>
      <c r="G29" s="926"/>
      <c r="H29" s="926"/>
      <c r="I29" s="926"/>
      <c r="J29" s="926"/>
      <c r="K29" s="927"/>
      <c r="L29" s="1848"/>
      <c r="M29" s="386" t="s">
        <v>26125</v>
      </c>
      <c r="N29" s="1848"/>
      <c r="O29" s="1892"/>
      <c r="P29" s="1848"/>
      <c r="Q29" s="1895"/>
      <c r="R29" s="529" t="str">
        <f t="shared" si="1"/>
        <v>Please complete all cells in row</v>
      </c>
      <c r="S29" s="1983"/>
      <c r="T29" s="530">
        <f t="shared" si="2"/>
        <v>1</v>
      </c>
      <c r="U29" s="1847"/>
      <c r="V29" s="1847"/>
      <c r="W29" s="530">
        <f t="shared" si="0"/>
        <v>1</v>
      </c>
      <c r="X29" s="530">
        <f t="shared" si="0"/>
        <v>1</v>
      </c>
      <c r="Y29" s="530">
        <f t="shared" si="0"/>
        <v>1</v>
      </c>
      <c r="Z29" s="530">
        <f t="shared" si="0"/>
        <v>1</v>
      </c>
      <c r="AA29" s="530">
        <f t="shared" si="0"/>
        <v>1</v>
      </c>
      <c r="AB29" s="530">
        <f t="shared" si="0"/>
        <v>1</v>
      </c>
      <c r="AC29" s="530">
        <f t="shared" si="0"/>
        <v>1</v>
      </c>
      <c r="AD29" s="530">
        <f t="shared" si="0"/>
        <v>1</v>
      </c>
      <c r="AE29" s="530">
        <f t="shared" si="0"/>
        <v>1</v>
      </c>
      <c r="AF29" s="1983"/>
      <c r="AG29" s="1848"/>
      <c r="AH29" s="1662" t="s">
        <v>26126</v>
      </c>
      <c r="AI29" s="1663" t="s">
        <v>26127</v>
      </c>
      <c r="AJ29" s="1663" t="s">
        <v>26128</v>
      </c>
      <c r="AK29" s="895" t="s">
        <v>26129</v>
      </c>
      <c r="AL29" s="895" t="s">
        <v>26130</v>
      </c>
      <c r="AM29" s="895" t="s">
        <v>26131</v>
      </c>
      <c r="AN29" s="895" t="s">
        <v>26132</v>
      </c>
      <c r="AO29" s="895" t="s">
        <v>26133</v>
      </c>
      <c r="AP29" s="895" t="s">
        <v>26134</v>
      </c>
      <c r="AQ29" s="1543" t="s">
        <v>26135</v>
      </c>
      <c r="AR29" s="1848"/>
    </row>
    <row r="30" spans="2:44">
      <c r="B30" s="1155"/>
      <c r="C30" s="926"/>
      <c r="D30" s="926"/>
      <c r="E30" s="926"/>
      <c r="F30" s="926"/>
      <c r="G30" s="926"/>
      <c r="H30" s="926"/>
      <c r="I30" s="926"/>
      <c r="J30" s="926"/>
      <c r="K30" s="927"/>
      <c r="L30" s="1848"/>
      <c r="M30" s="386" t="s">
        <v>26136</v>
      </c>
      <c r="N30" s="1848"/>
      <c r="O30" s="1892"/>
      <c r="P30" s="1848"/>
      <c r="Q30" s="1895"/>
      <c r="R30" s="529" t="str">
        <f t="shared" si="1"/>
        <v>Please complete all cells in row</v>
      </c>
      <c r="S30" s="1983"/>
      <c r="T30" s="530">
        <f t="shared" si="2"/>
        <v>1</v>
      </c>
      <c r="U30" s="1847"/>
      <c r="V30" s="1847"/>
      <c r="W30" s="530">
        <f t="shared" si="0"/>
        <v>1</v>
      </c>
      <c r="X30" s="530">
        <f t="shared" si="0"/>
        <v>1</v>
      </c>
      <c r="Y30" s="530">
        <f t="shared" si="0"/>
        <v>1</v>
      </c>
      <c r="Z30" s="530">
        <f t="shared" si="0"/>
        <v>1</v>
      </c>
      <c r="AA30" s="530">
        <f t="shared" si="0"/>
        <v>1</v>
      </c>
      <c r="AB30" s="530">
        <f t="shared" si="0"/>
        <v>1</v>
      </c>
      <c r="AC30" s="530">
        <f t="shared" si="0"/>
        <v>1</v>
      </c>
      <c r="AD30" s="530">
        <f t="shared" si="0"/>
        <v>1</v>
      </c>
      <c r="AE30" s="530">
        <f t="shared" si="0"/>
        <v>1</v>
      </c>
      <c r="AF30" s="1983"/>
      <c r="AG30" s="1848"/>
      <c r="AH30" s="1662" t="s">
        <v>26137</v>
      </c>
      <c r="AI30" s="1663" t="s">
        <v>26138</v>
      </c>
      <c r="AJ30" s="1663" t="s">
        <v>26139</v>
      </c>
      <c r="AK30" s="895" t="s">
        <v>26140</v>
      </c>
      <c r="AL30" s="895" t="s">
        <v>26141</v>
      </c>
      <c r="AM30" s="895" t="s">
        <v>26142</v>
      </c>
      <c r="AN30" s="895" t="s">
        <v>26143</v>
      </c>
      <c r="AO30" s="895" t="s">
        <v>26144</v>
      </c>
      <c r="AP30" s="895" t="s">
        <v>26145</v>
      </c>
      <c r="AQ30" s="1543" t="s">
        <v>26146</v>
      </c>
      <c r="AR30" s="1848"/>
    </row>
    <row r="31" spans="2:44">
      <c r="B31" s="1155"/>
      <c r="C31" s="926"/>
      <c r="D31" s="926"/>
      <c r="E31" s="926"/>
      <c r="F31" s="926"/>
      <c r="G31" s="926"/>
      <c r="H31" s="926"/>
      <c r="I31" s="926"/>
      <c r="J31" s="926"/>
      <c r="K31" s="927"/>
      <c r="L31" s="1848"/>
      <c r="M31" s="386" t="s">
        <v>26147</v>
      </c>
      <c r="N31" s="1848"/>
      <c r="O31" s="1892"/>
      <c r="P31" s="1848"/>
      <c r="Q31" s="1895"/>
      <c r="R31" s="529" t="str">
        <f t="shared" si="1"/>
        <v>Please complete all cells in row</v>
      </c>
      <c r="S31" s="1983"/>
      <c r="T31" s="530">
        <f t="shared" si="2"/>
        <v>1</v>
      </c>
      <c r="U31" s="1847"/>
      <c r="V31" s="1847"/>
      <c r="W31" s="530">
        <f t="shared" si="0"/>
        <v>1</v>
      </c>
      <c r="X31" s="530">
        <f t="shared" si="0"/>
        <v>1</v>
      </c>
      <c r="Y31" s="530">
        <f t="shared" si="0"/>
        <v>1</v>
      </c>
      <c r="Z31" s="530">
        <f t="shared" si="0"/>
        <v>1</v>
      </c>
      <c r="AA31" s="530">
        <f t="shared" si="0"/>
        <v>1</v>
      </c>
      <c r="AB31" s="530">
        <f t="shared" si="0"/>
        <v>1</v>
      </c>
      <c r="AC31" s="530">
        <f t="shared" si="0"/>
        <v>1</v>
      </c>
      <c r="AD31" s="530">
        <f t="shared" si="0"/>
        <v>1</v>
      </c>
      <c r="AE31" s="530">
        <f t="shared" si="0"/>
        <v>1</v>
      </c>
      <c r="AF31" s="1983"/>
      <c r="AG31" s="1848"/>
      <c r="AH31" s="1662" t="s">
        <v>26148</v>
      </c>
      <c r="AI31" s="1663" t="s">
        <v>26149</v>
      </c>
      <c r="AJ31" s="1663" t="s">
        <v>26150</v>
      </c>
      <c r="AK31" s="895" t="s">
        <v>26151</v>
      </c>
      <c r="AL31" s="895" t="s">
        <v>26152</v>
      </c>
      <c r="AM31" s="895" t="s">
        <v>26153</v>
      </c>
      <c r="AN31" s="895" t="s">
        <v>26154</v>
      </c>
      <c r="AO31" s="895" t="s">
        <v>26155</v>
      </c>
      <c r="AP31" s="895" t="s">
        <v>26156</v>
      </c>
      <c r="AQ31" s="1543" t="s">
        <v>26157</v>
      </c>
      <c r="AR31" s="1848"/>
    </row>
    <row r="32" spans="2:44">
      <c r="B32" s="1155"/>
      <c r="C32" s="926"/>
      <c r="D32" s="926"/>
      <c r="E32" s="926"/>
      <c r="F32" s="926"/>
      <c r="G32" s="926"/>
      <c r="H32" s="926"/>
      <c r="I32" s="926"/>
      <c r="J32" s="926"/>
      <c r="K32" s="927"/>
      <c r="L32" s="1848"/>
      <c r="M32" s="386" t="s">
        <v>26158</v>
      </c>
      <c r="N32" s="1848"/>
      <c r="O32" s="1892"/>
      <c r="P32" s="1848"/>
      <c r="Q32" s="1895"/>
      <c r="R32" s="529" t="str">
        <f t="shared" si="1"/>
        <v>Please complete all cells in row</v>
      </c>
      <c r="S32" s="1983"/>
      <c r="T32" s="530">
        <f t="shared" si="2"/>
        <v>1</v>
      </c>
      <c r="U32" s="1847"/>
      <c r="V32" s="1847"/>
      <c r="W32" s="530">
        <f t="shared" si="0"/>
        <v>1</v>
      </c>
      <c r="X32" s="530">
        <f t="shared" si="0"/>
        <v>1</v>
      </c>
      <c r="Y32" s="530">
        <f t="shared" si="0"/>
        <v>1</v>
      </c>
      <c r="Z32" s="530">
        <f t="shared" si="0"/>
        <v>1</v>
      </c>
      <c r="AA32" s="530">
        <f t="shared" si="0"/>
        <v>1</v>
      </c>
      <c r="AB32" s="530">
        <f t="shared" si="0"/>
        <v>1</v>
      </c>
      <c r="AC32" s="530">
        <f t="shared" si="0"/>
        <v>1</v>
      </c>
      <c r="AD32" s="530">
        <f t="shared" si="0"/>
        <v>1</v>
      </c>
      <c r="AE32" s="530">
        <f t="shared" si="0"/>
        <v>1</v>
      </c>
      <c r="AF32" s="1983"/>
      <c r="AG32" s="1848"/>
      <c r="AH32" s="1662" t="s">
        <v>26159</v>
      </c>
      <c r="AI32" s="1663" t="s">
        <v>26160</v>
      </c>
      <c r="AJ32" s="1663" t="s">
        <v>26161</v>
      </c>
      <c r="AK32" s="895" t="s">
        <v>26162</v>
      </c>
      <c r="AL32" s="895" t="s">
        <v>26163</v>
      </c>
      <c r="AM32" s="895" t="s">
        <v>26164</v>
      </c>
      <c r="AN32" s="895" t="s">
        <v>26165</v>
      </c>
      <c r="AO32" s="895" t="s">
        <v>26166</v>
      </c>
      <c r="AP32" s="895" t="s">
        <v>26167</v>
      </c>
      <c r="AQ32" s="1543" t="s">
        <v>26168</v>
      </c>
      <c r="AR32" s="1848"/>
    </row>
    <row r="33" spans="2:44">
      <c r="B33" s="1155"/>
      <c r="C33" s="926"/>
      <c r="D33" s="926"/>
      <c r="E33" s="926"/>
      <c r="F33" s="926"/>
      <c r="G33" s="926"/>
      <c r="H33" s="926"/>
      <c r="I33" s="926"/>
      <c r="J33" s="926"/>
      <c r="K33" s="927"/>
      <c r="L33" s="1848"/>
      <c r="M33" s="386" t="s">
        <v>26169</v>
      </c>
      <c r="N33" s="1848"/>
      <c r="O33" s="1892"/>
      <c r="P33" s="1848"/>
      <c r="Q33" s="1895"/>
      <c r="R33" s="529" t="str">
        <f t="shared" si="1"/>
        <v>Please complete all cells in row</v>
      </c>
      <c r="S33" s="1983"/>
      <c r="T33" s="530">
        <f t="shared" si="2"/>
        <v>1</v>
      </c>
      <c r="U33" s="1847"/>
      <c r="V33" s="1847"/>
      <c r="W33" s="530">
        <f t="shared" si="0"/>
        <v>1</v>
      </c>
      <c r="X33" s="530">
        <f t="shared" si="0"/>
        <v>1</v>
      </c>
      <c r="Y33" s="530">
        <f t="shared" si="0"/>
        <v>1</v>
      </c>
      <c r="Z33" s="530">
        <f t="shared" si="0"/>
        <v>1</v>
      </c>
      <c r="AA33" s="530">
        <f t="shared" si="0"/>
        <v>1</v>
      </c>
      <c r="AB33" s="530">
        <f t="shared" si="0"/>
        <v>1</v>
      </c>
      <c r="AC33" s="530">
        <f t="shared" si="0"/>
        <v>1</v>
      </c>
      <c r="AD33" s="530">
        <f t="shared" si="0"/>
        <v>1</v>
      </c>
      <c r="AE33" s="530">
        <f t="shared" si="0"/>
        <v>1</v>
      </c>
      <c r="AF33" s="1983"/>
      <c r="AG33" s="1848"/>
      <c r="AH33" s="1662" t="s">
        <v>26170</v>
      </c>
      <c r="AI33" s="1663" t="s">
        <v>26171</v>
      </c>
      <c r="AJ33" s="1663" t="s">
        <v>26172</v>
      </c>
      <c r="AK33" s="895" t="s">
        <v>26173</v>
      </c>
      <c r="AL33" s="895" t="s">
        <v>26174</v>
      </c>
      <c r="AM33" s="895" t="s">
        <v>26175</v>
      </c>
      <c r="AN33" s="895" t="s">
        <v>26176</v>
      </c>
      <c r="AO33" s="895" t="s">
        <v>26177</v>
      </c>
      <c r="AP33" s="895" t="s">
        <v>26178</v>
      </c>
      <c r="AQ33" s="1543" t="s">
        <v>26179</v>
      </c>
      <c r="AR33" s="1848"/>
    </row>
    <row r="34" spans="2:44">
      <c r="B34" s="1155"/>
      <c r="C34" s="926"/>
      <c r="D34" s="926"/>
      <c r="E34" s="926"/>
      <c r="F34" s="926"/>
      <c r="G34" s="926"/>
      <c r="H34" s="926"/>
      <c r="I34" s="926"/>
      <c r="J34" s="926"/>
      <c r="K34" s="927"/>
      <c r="L34" s="1848"/>
      <c r="M34" s="386" t="s">
        <v>26180</v>
      </c>
      <c r="N34" s="1848"/>
      <c r="O34" s="1892"/>
      <c r="P34" s="1848"/>
      <c r="Q34" s="1895"/>
      <c r="R34" s="529" t="str">
        <f t="shared" si="1"/>
        <v>Please complete all cells in row</v>
      </c>
      <c r="S34" s="1983"/>
      <c r="T34" s="530">
        <f t="shared" si="2"/>
        <v>1</v>
      </c>
      <c r="U34" s="1847"/>
      <c r="V34" s="1847"/>
      <c r="W34" s="530">
        <f t="shared" si="0"/>
        <v>1</v>
      </c>
      <c r="X34" s="530">
        <f t="shared" si="0"/>
        <v>1</v>
      </c>
      <c r="Y34" s="530">
        <f t="shared" si="0"/>
        <v>1</v>
      </c>
      <c r="Z34" s="530">
        <f t="shared" si="0"/>
        <v>1</v>
      </c>
      <c r="AA34" s="530">
        <f t="shared" si="0"/>
        <v>1</v>
      </c>
      <c r="AB34" s="530">
        <f t="shared" si="0"/>
        <v>1</v>
      </c>
      <c r="AC34" s="530">
        <f t="shared" si="0"/>
        <v>1</v>
      </c>
      <c r="AD34" s="530">
        <f t="shared" si="0"/>
        <v>1</v>
      </c>
      <c r="AE34" s="530">
        <f t="shared" si="0"/>
        <v>1</v>
      </c>
      <c r="AF34" s="1983"/>
      <c r="AG34" s="1848"/>
      <c r="AH34" s="1662" t="s">
        <v>26181</v>
      </c>
      <c r="AI34" s="1663" t="s">
        <v>26182</v>
      </c>
      <c r="AJ34" s="1663" t="s">
        <v>26183</v>
      </c>
      <c r="AK34" s="895" t="s">
        <v>26184</v>
      </c>
      <c r="AL34" s="895" t="s">
        <v>26185</v>
      </c>
      <c r="AM34" s="895" t="s">
        <v>26186</v>
      </c>
      <c r="AN34" s="895" t="s">
        <v>26187</v>
      </c>
      <c r="AO34" s="895" t="s">
        <v>26188</v>
      </c>
      <c r="AP34" s="895" t="s">
        <v>26189</v>
      </c>
      <c r="AQ34" s="1543" t="s">
        <v>26190</v>
      </c>
      <c r="AR34" s="1848"/>
    </row>
    <row r="35" spans="2:44">
      <c r="B35" s="1155"/>
      <c r="C35" s="926"/>
      <c r="D35" s="926"/>
      <c r="E35" s="926"/>
      <c r="F35" s="926"/>
      <c r="G35" s="926"/>
      <c r="H35" s="926"/>
      <c r="I35" s="926"/>
      <c r="J35" s="926"/>
      <c r="K35" s="927"/>
      <c r="L35" s="1848"/>
      <c r="M35" s="386" t="s">
        <v>26191</v>
      </c>
      <c r="N35" s="1848"/>
      <c r="O35" s="1892"/>
      <c r="P35" s="1848"/>
      <c r="Q35" s="1895"/>
      <c r="R35" s="529" t="str">
        <f t="shared" si="1"/>
        <v>Please complete all cells in row</v>
      </c>
      <c r="S35" s="1983"/>
      <c r="T35" s="530">
        <f t="shared" si="2"/>
        <v>1</v>
      </c>
      <c r="U35" s="1847"/>
      <c r="V35" s="1847"/>
      <c r="W35" s="530">
        <f t="shared" si="0"/>
        <v>1</v>
      </c>
      <c r="X35" s="530">
        <f t="shared" si="0"/>
        <v>1</v>
      </c>
      <c r="Y35" s="530">
        <f t="shared" si="0"/>
        <v>1</v>
      </c>
      <c r="Z35" s="530">
        <f t="shared" si="0"/>
        <v>1</v>
      </c>
      <c r="AA35" s="530">
        <f t="shared" si="0"/>
        <v>1</v>
      </c>
      <c r="AB35" s="530">
        <f t="shared" si="0"/>
        <v>1</v>
      </c>
      <c r="AC35" s="530">
        <f t="shared" si="0"/>
        <v>1</v>
      </c>
      <c r="AD35" s="530">
        <f t="shared" si="0"/>
        <v>1</v>
      </c>
      <c r="AE35" s="530">
        <f t="shared" si="0"/>
        <v>1</v>
      </c>
      <c r="AF35" s="1983"/>
      <c r="AG35" s="1848"/>
      <c r="AH35" s="1662" t="s">
        <v>26192</v>
      </c>
      <c r="AI35" s="1663" t="s">
        <v>26193</v>
      </c>
      <c r="AJ35" s="1663" t="s">
        <v>26194</v>
      </c>
      <c r="AK35" s="895" t="s">
        <v>26195</v>
      </c>
      <c r="AL35" s="895" t="s">
        <v>26196</v>
      </c>
      <c r="AM35" s="895" t="s">
        <v>26197</v>
      </c>
      <c r="AN35" s="895" t="s">
        <v>26198</v>
      </c>
      <c r="AO35" s="895" t="s">
        <v>26199</v>
      </c>
      <c r="AP35" s="895" t="s">
        <v>26200</v>
      </c>
      <c r="AQ35" s="1543" t="s">
        <v>26201</v>
      </c>
      <c r="AR35" s="1848"/>
    </row>
    <row r="36" spans="2:44">
      <c r="B36" s="1155"/>
      <c r="C36" s="926"/>
      <c r="D36" s="926"/>
      <c r="E36" s="926"/>
      <c r="F36" s="926"/>
      <c r="G36" s="926"/>
      <c r="H36" s="926"/>
      <c r="I36" s="926"/>
      <c r="J36" s="926"/>
      <c r="K36" s="927"/>
      <c r="L36" s="1848"/>
      <c r="M36" s="386" t="s">
        <v>26202</v>
      </c>
      <c r="N36" s="1848"/>
      <c r="O36" s="1892"/>
      <c r="P36" s="1848"/>
      <c r="Q36" s="1895"/>
      <c r="R36" s="529" t="str">
        <f t="shared" si="1"/>
        <v>Please complete all cells in row</v>
      </c>
      <c r="S36" s="1983"/>
      <c r="T36" s="530">
        <f t="shared" si="2"/>
        <v>1</v>
      </c>
      <c r="U36" s="1847"/>
      <c r="V36" s="1847"/>
      <c r="W36" s="530">
        <f t="shared" si="0"/>
        <v>1</v>
      </c>
      <c r="X36" s="530">
        <f t="shared" si="0"/>
        <v>1</v>
      </c>
      <c r="Y36" s="530">
        <f t="shared" si="0"/>
        <v>1</v>
      </c>
      <c r="Z36" s="530">
        <f t="shared" si="0"/>
        <v>1</v>
      </c>
      <c r="AA36" s="530">
        <f t="shared" si="0"/>
        <v>1</v>
      </c>
      <c r="AB36" s="530">
        <f t="shared" si="0"/>
        <v>1</v>
      </c>
      <c r="AC36" s="530">
        <f t="shared" si="0"/>
        <v>1</v>
      </c>
      <c r="AD36" s="530">
        <f t="shared" si="0"/>
        <v>1</v>
      </c>
      <c r="AE36" s="530">
        <f t="shared" si="0"/>
        <v>1</v>
      </c>
      <c r="AF36" s="1983"/>
      <c r="AG36" s="1848"/>
      <c r="AH36" s="1662" t="s">
        <v>26203</v>
      </c>
      <c r="AI36" s="1663" t="s">
        <v>26204</v>
      </c>
      <c r="AJ36" s="1663" t="s">
        <v>26205</v>
      </c>
      <c r="AK36" s="895" t="s">
        <v>26206</v>
      </c>
      <c r="AL36" s="895" t="s">
        <v>26207</v>
      </c>
      <c r="AM36" s="895" t="s">
        <v>26208</v>
      </c>
      <c r="AN36" s="895" t="s">
        <v>26209</v>
      </c>
      <c r="AO36" s="895" t="s">
        <v>26210</v>
      </c>
      <c r="AP36" s="895" t="s">
        <v>26211</v>
      </c>
      <c r="AQ36" s="1543" t="s">
        <v>26212</v>
      </c>
      <c r="AR36" s="1848"/>
    </row>
    <row r="37" spans="2:44">
      <c r="B37" s="1155"/>
      <c r="C37" s="926"/>
      <c r="D37" s="926"/>
      <c r="E37" s="926"/>
      <c r="F37" s="926"/>
      <c r="G37" s="926"/>
      <c r="H37" s="926"/>
      <c r="I37" s="926"/>
      <c r="J37" s="926"/>
      <c r="K37" s="927"/>
      <c r="L37" s="1848"/>
      <c r="M37" s="386" t="s">
        <v>26213</v>
      </c>
      <c r="N37" s="1848"/>
      <c r="O37" s="1892"/>
      <c r="P37" s="1848"/>
      <c r="Q37" s="1895"/>
      <c r="R37" s="529" t="str">
        <f t="shared" si="1"/>
        <v>Please complete all cells in row</v>
      </c>
      <c r="S37" s="1983"/>
      <c r="T37" s="530">
        <f t="shared" si="2"/>
        <v>1</v>
      </c>
      <c r="U37" s="1847"/>
      <c r="V37" s="1847"/>
      <c r="W37" s="530">
        <f t="shared" si="0"/>
        <v>1</v>
      </c>
      <c r="X37" s="530">
        <f t="shared" si="0"/>
        <v>1</v>
      </c>
      <c r="Y37" s="530">
        <f t="shared" si="0"/>
        <v>1</v>
      </c>
      <c r="Z37" s="530">
        <f t="shared" si="0"/>
        <v>1</v>
      </c>
      <c r="AA37" s="530">
        <f t="shared" si="0"/>
        <v>1</v>
      </c>
      <c r="AB37" s="530">
        <f t="shared" si="0"/>
        <v>1</v>
      </c>
      <c r="AC37" s="530">
        <f t="shared" si="0"/>
        <v>1</v>
      </c>
      <c r="AD37" s="530">
        <f t="shared" si="0"/>
        <v>1</v>
      </c>
      <c r="AE37" s="530">
        <f t="shared" si="0"/>
        <v>1</v>
      </c>
      <c r="AF37" s="1983"/>
      <c r="AG37" s="1848"/>
      <c r="AH37" s="1662" t="s">
        <v>26214</v>
      </c>
      <c r="AI37" s="1663" t="s">
        <v>26215</v>
      </c>
      <c r="AJ37" s="1663" t="s">
        <v>26216</v>
      </c>
      <c r="AK37" s="895" t="s">
        <v>26217</v>
      </c>
      <c r="AL37" s="895" t="s">
        <v>26218</v>
      </c>
      <c r="AM37" s="895" t="s">
        <v>26219</v>
      </c>
      <c r="AN37" s="895" t="s">
        <v>26220</v>
      </c>
      <c r="AO37" s="895" t="s">
        <v>26221</v>
      </c>
      <c r="AP37" s="895" t="s">
        <v>26222</v>
      </c>
      <c r="AQ37" s="1543" t="s">
        <v>26223</v>
      </c>
      <c r="AR37" s="1848"/>
    </row>
    <row r="38" spans="2:44">
      <c r="B38" s="1155"/>
      <c r="C38" s="926"/>
      <c r="D38" s="926"/>
      <c r="E38" s="926"/>
      <c r="F38" s="926"/>
      <c r="G38" s="926"/>
      <c r="H38" s="926"/>
      <c r="I38" s="926"/>
      <c r="J38" s="926"/>
      <c r="K38" s="927"/>
      <c r="L38" s="1848"/>
      <c r="M38" s="386" t="s">
        <v>26224</v>
      </c>
      <c r="N38" s="1848"/>
      <c r="O38" s="1892"/>
      <c r="P38" s="1848"/>
      <c r="Q38" s="1895"/>
      <c r="R38" s="529" t="str">
        <f t="shared" si="1"/>
        <v>Please complete all cells in row</v>
      </c>
      <c r="S38" s="1983"/>
      <c r="T38" s="530">
        <f t="shared" si="2"/>
        <v>1</v>
      </c>
      <c r="U38" s="1847"/>
      <c r="V38" s="1847"/>
      <c r="W38" s="530">
        <f t="shared" si="0"/>
        <v>1</v>
      </c>
      <c r="X38" s="530">
        <f t="shared" si="0"/>
        <v>1</v>
      </c>
      <c r="Y38" s="530">
        <f t="shared" si="0"/>
        <v>1</v>
      </c>
      <c r="Z38" s="530">
        <f t="shared" si="0"/>
        <v>1</v>
      </c>
      <c r="AA38" s="530">
        <f t="shared" si="0"/>
        <v>1</v>
      </c>
      <c r="AB38" s="530">
        <f t="shared" si="0"/>
        <v>1</v>
      </c>
      <c r="AC38" s="530">
        <f t="shared" si="0"/>
        <v>1</v>
      </c>
      <c r="AD38" s="530">
        <f t="shared" si="0"/>
        <v>1</v>
      </c>
      <c r="AE38" s="530">
        <f t="shared" si="0"/>
        <v>1</v>
      </c>
      <c r="AF38" s="1983"/>
      <c r="AG38" s="1848"/>
      <c r="AH38" s="1662" t="s">
        <v>26225</v>
      </c>
      <c r="AI38" s="1663" t="s">
        <v>26226</v>
      </c>
      <c r="AJ38" s="1663" t="s">
        <v>26227</v>
      </c>
      <c r="AK38" s="895" t="s">
        <v>26228</v>
      </c>
      <c r="AL38" s="895" t="s">
        <v>26229</v>
      </c>
      <c r="AM38" s="895" t="s">
        <v>26230</v>
      </c>
      <c r="AN38" s="895" t="s">
        <v>26231</v>
      </c>
      <c r="AO38" s="895" t="s">
        <v>26232</v>
      </c>
      <c r="AP38" s="895" t="s">
        <v>26233</v>
      </c>
      <c r="AQ38" s="1543" t="s">
        <v>26234</v>
      </c>
      <c r="AR38" s="1848"/>
    </row>
    <row r="39" spans="2:44">
      <c r="B39" s="1155"/>
      <c r="C39" s="926"/>
      <c r="D39" s="926"/>
      <c r="E39" s="926"/>
      <c r="F39" s="926"/>
      <c r="G39" s="926"/>
      <c r="H39" s="926"/>
      <c r="I39" s="926"/>
      <c r="J39" s="926"/>
      <c r="K39" s="927"/>
      <c r="L39" s="1848"/>
      <c r="M39" s="386" t="s">
        <v>26235</v>
      </c>
      <c r="N39" s="1848"/>
      <c r="O39" s="1892"/>
      <c r="P39" s="1848"/>
      <c r="Q39" s="1895"/>
      <c r="R39" s="529" t="str">
        <f t="shared" si="1"/>
        <v>Please complete all cells in row</v>
      </c>
      <c r="S39" s="1983"/>
      <c r="T39" s="530">
        <f t="shared" si="2"/>
        <v>1</v>
      </c>
      <c r="U39" s="1847"/>
      <c r="V39" s="1847"/>
      <c r="W39" s="530">
        <f t="shared" si="0"/>
        <v>1</v>
      </c>
      <c r="X39" s="530">
        <f t="shared" si="0"/>
        <v>1</v>
      </c>
      <c r="Y39" s="530">
        <f t="shared" si="0"/>
        <v>1</v>
      </c>
      <c r="Z39" s="530">
        <f t="shared" ref="Z39:AE70" si="3" xml:space="preserve"> IF( ISNUMBER(F39 ), 0, 1 )</f>
        <v>1</v>
      </c>
      <c r="AA39" s="530">
        <f t="shared" si="3"/>
        <v>1</v>
      </c>
      <c r="AB39" s="530">
        <f t="shared" si="3"/>
        <v>1</v>
      </c>
      <c r="AC39" s="530">
        <f t="shared" si="3"/>
        <v>1</v>
      </c>
      <c r="AD39" s="530">
        <f t="shared" si="3"/>
        <v>1</v>
      </c>
      <c r="AE39" s="530">
        <f t="shared" si="3"/>
        <v>1</v>
      </c>
      <c r="AF39" s="1983"/>
      <c r="AG39" s="1848"/>
      <c r="AH39" s="1662" t="s">
        <v>26236</v>
      </c>
      <c r="AI39" s="1663" t="s">
        <v>26237</v>
      </c>
      <c r="AJ39" s="1663" t="s">
        <v>26238</v>
      </c>
      <c r="AK39" s="895" t="s">
        <v>26239</v>
      </c>
      <c r="AL39" s="895" t="s">
        <v>26240</v>
      </c>
      <c r="AM39" s="895" t="s">
        <v>26241</v>
      </c>
      <c r="AN39" s="895" t="s">
        <v>26242</v>
      </c>
      <c r="AO39" s="895" t="s">
        <v>26243</v>
      </c>
      <c r="AP39" s="895" t="s">
        <v>26244</v>
      </c>
      <c r="AQ39" s="1543" t="s">
        <v>26245</v>
      </c>
      <c r="AR39" s="1848"/>
    </row>
    <row r="40" spans="2:44">
      <c r="B40" s="1155"/>
      <c r="C40" s="926"/>
      <c r="D40" s="926"/>
      <c r="E40" s="926"/>
      <c r="F40" s="926"/>
      <c r="G40" s="926"/>
      <c r="H40" s="926"/>
      <c r="I40" s="926"/>
      <c r="J40" s="926"/>
      <c r="K40" s="927"/>
      <c r="L40" s="1848"/>
      <c r="M40" s="386" t="s">
        <v>26246</v>
      </c>
      <c r="N40" s="1848"/>
      <c r="O40" s="1892"/>
      <c r="P40" s="1848"/>
      <c r="Q40" s="1895"/>
      <c r="R40" s="529" t="str">
        <f t="shared" si="1"/>
        <v>Please complete all cells in row</v>
      </c>
      <c r="S40" s="1983"/>
      <c r="T40" s="530">
        <f t="shared" si="2"/>
        <v>1</v>
      </c>
      <c r="U40" s="1847"/>
      <c r="V40" s="1847"/>
      <c r="W40" s="530">
        <f t="shared" ref="W40:AE71" si="4" xml:space="preserve"> IF( ISNUMBER(C40 ), 0, 1 )</f>
        <v>1</v>
      </c>
      <c r="X40" s="530">
        <f t="shared" si="4"/>
        <v>1</v>
      </c>
      <c r="Y40" s="530">
        <f t="shared" si="4"/>
        <v>1</v>
      </c>
      <c r="Z40" s="530">
        <f t="shared" si="3"/>
        <v>1</v>
      </c>
      <c r="AA40" s="530">
        <f t="shared" si="3"/>
        <v>1</v>
      </c>
      <c r="AB40" s="530">
        <f t="shared" si="3"/>
        <v>1</v>
      </c>
      <c r="AC40" s="530">
        <f t="shared" si="3"/>
        <v>1</v>
      </c>
      <c r="AD40" s="530">
        <f t="shared" si="3"/>
        <v>1</v>
      </c>
      <c r="AE40" s="530">
        <f t="shared" si="3"/>
        <v>1</v>
      </c>
      <c r="AF40" s="1983"/>
      <c r="AG40" s="1848"/>
      <c r="AH40" s="1662" t="s">
        <v>26247</v>
      </c>
      <c r="AI40" s="1663" t="s">
        <v>26248</v>
      </c>
      <c r="AJ40" s="1663" t="s">
        <v>26249</v>
      </c>
      <c r="AK40" s="895" t="s">
        <v>26250</v>
      </c>
      <c r="AL40" s="895" t="s">
        <v>26251</v>
      </c>
      <c r="AM40" s="895" t="s">
        <v>26252</v>
      </c>
      <c r="AN40" s="895" t="s">
        <v>26253</v>
      </c>
      <c r="AO40" s="895" t="s">
        <v>26254</v>
      </c>
      <c r="AP40" s="895" t="s">
        <v>26255</v>
      </c>
      <c r="AQ40" s="1543" t="s">
        <v>26256</v>
      </c>
      <c r="AR40" s="1848"/>
    </row>
    <row r="41" spans="2:44">
      <c r="B41" s="1155"/>
      <c r="C41" s="926"/>
      <c r="D41" s="926"/>
      <c r="E41" s="926"/>
      <c r="F41" s="926"/>
      <c r="G41" s="926"/>
      <c r="H41" s="926"/>
      <c r="I41" s="926"/>
      <c r="J41" s="926"/>
      <c r="K41" s="927"/>
      <c r="L41" s="1848"/>
      <c r="M41" s="386" t="s">
        <v>26257</v>
      </c>
      <c r="N41" s="1848"/>
      <c r="O41" s="1892"/>
      <c r="P41" s="1848"/>
      <c r="Q41" s="1895"/>
      <c r="R41" s="529" t="str">
        <f t="shared" si="1"/>
        <v>Please complete all cells in row</v>
      </c>
      <c r="S41" s="1983"/>
      <c r="T41" s="530">
        <f t="shared" si="2"/>
        <v>1</v>
      </c>
      <c r="U41" s="1847"/>
      <c r="V41" s="1847"/>
      <c r="W41" s="530">
        <f t="shared" si="4"/>
        <v>1</v>
      </c>
      <c r="X41" s="530">
        <f t="shared" si="4"/>
        <v>1</v>
      </c>
      <c r="Y41" s="530">
        <f t="shared" si="4"/>
        <v>1</v>
      </c>
      <c r="Z41" s="530">
        <f t="shared" si="3"/>
        <v>1</v>
      </c>
      <c r="AA41" s="530">
        <f t="shared" si="3"/>
        <v>1</v>
      </c>
      <c r="AB41" s="530">
        <f t="shared" si="3"/>
        <v>1</v>
      </c>
      <c r="AC41" s="530">
        <f t="shared" si="3"/>
        <v>1</v>
      </c>
      <c r="AD41" s="530">
        <f t="shared" si="3"/>
        <v>1</v>
      </c>
      <c r="AE41" s="530">
        <f t="shared" si="3"/>
        <v>1</v>
      </c>
      <c r="AF41" s="1983"/>
      <c r="AG41" s="1848"/>
      <c r="AH41" s="1662" t="s">
        <v>26258</v>
      </c>
      <c r="AI41" s="1663" t="s">
        <v>26259</v>
      </c>
      <c r="AJ41" s="1663" t="s">
        <v>26260</v>
      </c>
      <c r="AK41" s="895" t="s">
        <v>26261</v>
      </c>
      <c r="AL41" s="895" t="s">
        <v>26262</v>
      </c>
      <c r="AM41" s="895" t="s">
        <v>26263</v>
      </c>
      <c r="AN41" s="895" t="s">
        <v>26264</v>
      </c>
      <c r="AO41" s="895" t="s">
        <v>26265</v>
      </c>
      <c r="AP41" s="895" t="s">
        <v>26266</v>
      </c>
      <c r="AQ41" s="1543" t="s">
        <v>26267</v>
      </c>
      <c r="AR41" s="1848"/>
    </row>
    <row r="42" spans="2:44">
      <c r="B42" s="1155"/>
      <c r="C42" s="926"/>
      <c r="D42" s="926"/>
      <c r="E42" s="926"/>
      <c r="F42" s="926"/>
      <c r="G42" s="926"/>
      <c r="H42" s="926"/>
      <c r="I42" s="926"/>
      <c r="J42" s="926"/>
      <c r="K42" s="927"/>
      <c r="L42" s="1848"/>
      <c r="M42" s="386" t="s">
        <v>26268</v>
      </c>
      <c r="N42" s="1848"/>
      <c r="O42" s="1892"/>
      <c r="P42" s="1848"/>
      <c r="Q42" s="1895"/>
      <c r="R42" s="529" t="str">
        <f t="shared" si="1"/>
        <v>Please complete all cells in row</v>
      </c>
      <c r="S42" s="1983"/>
      <c r="T42" s="530">
        <f t="shared" si="2"/>
        <v>1</v>
      </c>
      <c r="U42" s="1847"/>
      <c r="V42" s="1847"/>
      <c r="W42" s="530">
        <f t="shared" si="4"/>
        <v>1</v>
      </c>
      <c r="X42" s="530">
        <f t="shared" si="4"/>
        <v>1</v>
      </c>
      <c r="Y42" s="530">
        <f t="shared" si="4"/>
        <v>1</v>
      </c>
      <c r="Z42" s="530">
        <f t="shared" si="3"/>
        <v>1</v>
      </c>
      <c r="AA42" s="530">
        <f t="shared" si="3"/>
        <v>1</v>
      </c>
      <c r="AB42" s="530">
        <f t="shared" si="3"/>
        <v>1</v>
      </c>
      <c r="AC42" s="530">
        <f t="shared" si="3"/>
        <v>1</v>
      </c>
      <c r="AD42" s="530">
        <f t="shared" si="3"/>
        <v>1</v>
      </c>
      <c r="AE42" s="530">
        <f t="shared" si="3"/>
        <v>1</v>
      </c>
      <c r="AF42" s="1983"/>
      <c r="AG42" s="1848"/>
      <c r="AH42" s="1662" t="s">
        <v>26269</v>
      </c>
      <c r="AI42" s="1663" t="s">
        <v>26270</v>
      </c>
      <c r="AJ42" s="1663" t="s">
        <v>26271</v>
      </c>
      <c r="AK42" s="895" t="s">
        <v>26272</v>
      </c>
      <c r="AL42" s="895" t="s">
        <v>26273</v>
      </c>
      <c r="AM42" s="895" t="s">
        <v>26274</v>
      </c>
      <c r="AN42" s="895" t="s">
        <v>26275</v>
      </c>
      <c r="AO42" s="895" t="s">
        <v>26276</v>
      </c>
      <c r="AP42" s="895" t="s">
        <v>26277</v>
      </c>
      <c r="AQ42" s="1543" t="s">
        <v>26278</v>
      </c>
      <c r="AR42" s="1848"/>
    </row>
    <row r="43" spans="2:44">
      <c r="B43" s="1155"/>
      <c r="C43" s="926"/>
      <c r="D43" s="926"/>
      <c r="E43" s="926"/>
      <c r="F43" s="926"/>
      <c r="G43" s="926"/>
      <c r="H43" s="926"/>
      <c r="I43" s="926"/>
      <c r="J43" s="926"/>
      <c r="K43" s="927"/>
      <c r="L43" s="1848"/>
      <c r="M43" s="386" t="s">
        <v>26279</v>
      </c>
      <c r="N43" s="1848"/>
      <c r="O43" s="1892"/>
      <c r="P43" s="1848"/>
      <c r="Q43" s="1895"/>
      <c r="R43" s="529" t="str">
        <f t="shared" si="1"/>
        <v>Please complete all cells in row</v>
      </c>
      <c r="S43" s="1983"/>
      <c r="T43" s="530">
        <f t="shared" si="2"/>
        <v>1</v>
      </c>
      <c r="U43" s="1847"/>
      <c r="V43" s="1847"/>
      <c r="W43" s="530">
        <f t="shared" si="4"/>
        <v>1</v>
      </c>
      <c r="X43" s="530">
        <f t="shared" si="4"/>
        <v>1</v>
      </c>
      <c r="Y43" s="530">
        <f t="shared" si="4"/>
        <v>1</v>
      </c>
      <c r="Z43" s="530">
        <f t="shared" si="3"/>
        <v>1</v>
      </c>
      <c r="AA43" s="530">
        <f t="shared" si="3"/>
        <v>1</v>
      </c>
      <c r="AB43" s="530">
        <f t="shared" si="3"/>
        <v>1</v>
      </c>
      <c r="AC43" s="530">
        <f t="shared" si="3"/>
        <v>1</v>
      </c>
      <c r="AD43" s="530">
        <f t="shared" si="3"/>
        <v>1</v>
      </c>
      <c r="AE43" s="530">
        <f t="shared" si="3"/>
        <v>1</v>
      </c>
      <c r="AF43" s="1983"/>
      <c r="AG43" s="1848"/>
      <c r="AH43" s="1662" t="s">
        <v>26280</v>
      </c>
      <c r="AI43" s="1663" t="s">
        <v>26281</v>
      </c>
      <c r="AJ43" s="1663" t="s">
        <v>26282</v>
      </c>
      <c r="AK43" s="895" t="s">
        <v>26283</v>
      </c>
      <c r="AL43" s="895" t="s">
        <v>26284</v>
      </c>
      <c r="AM43" s="895" t="s">
        <v>26285</v>
      </c>
      <c r="AN43" s="895" t="s">
        <v>26286</v>
      </c>
      <c r="AO43" s="895" t="s">
        <v>26287</v>
      </c>
      <c r="AP43" s="895" t="s">
        <v>26288</v>
      </c>
      <c r="AQ43" s="1543" t="s">
        <v>26289</v>
      </c>
      <c r="AR43" s="1848"/>
    </row>
    <row r="44" spans="2:44">
      <c r="B44" s="1155"/>
      <c r="C44" s="926"/>
      <c r="D44" s="926"/>
      <c r="E44" s="926"/>
      <c r="F44" s="926"/>
      <c r="G44" s="926"/>
      <c r="H44" s="926"/>
      <c r="I44" s="926"/>
      <c r="J44" s="926"/>
      <c r="K44" s="927"/>
      <c r="L44" s="1848"/>
      <c r="M44" s="386" t="s">
        <v>26290</v>
      </c>
      <c r="N44" s="1848"/>
      <c r="O44" s="1892"/>
      <c r="P44" s="1848"/>
      <c r="Q44" s="1895"/>
      <c r="R44" s="529" t="str">
        <f t="shared" si="1"/>
        <v>Please complete all cells in row</v>
      </c>
      <c r="S44" s="1983"/>
      <c r="T44" s="530">
        <f t="shared" si="2"/>
        <v>1</v>
      </c>
      <c r="U44" s="1847"/>
      <c r="V44" s="1847"/>
      <c r="W44" s="530">
        <f t="shared" si="4"/>
        <v>1</v>
      </c>
      <c r="X44" s="530">
        <f t="shared" si="4"/>
        <v>1</v>
      </c>
      <c r="Y44" s="530">
        <f t="shared" si="4"/>
        <v>1</v>
      </c>
      <c r="Z44" s="530">
        <f t="shared" si="3"/>
        <v>1</v>
      </c>
      <c r="AA44" s="530">
        <f t="shared" si="3"/>
        <v>1</v>
      </c>
      <c r="AB44" s="530">
        <f t="shared" si="3"/>
        <v>1</v>
      </c>
      <c r="AC44" s="530">
        <f t="shared" si="3"/>
        <v>1</v>
      </c>
      <c r="AD44" s="530">
        <f t="shared" si="3"/>
        <v>1</v>
      </c>
      <c r="AE44" s="530">
        <f t="shared" si="3"/>
        <v>1</v>
      </c>
      <c r="AF44" s="1983"/>
      <c r="AG44" s="1848"/>
      <c r="AH44" s="1662" t="s">
        <v>26291</v>
      </c>
      <c r="AI44" s="1663" t="s">
        <v>26292</v>
      </c>
      <c r="AJ44" s="1663" t="s">
        <v>26293</v>
      </c>
      <c r="AK44" s="895" t="s">
        <v>26294</v>
      </c>
      <c r="AL44" s="895" t="s">
        <v>26295</v>
      </c>
      <c r="AM44" s="895" t="s">
        <v>26296</v>
      </c>
      <c r="AN44" s="895" t="s">
        <v>26297</v>
      </c>
      <c r="AO44" s="895" t="s">
        <v>26298</v>
      </c>
      <c r="AP44" s="895" t="s">
        <v>26299</v>
      </c>
      <c r="AQ44" s="1543" t="s">
        <v>26300</v>
      </c>
      <c r="AR44" s="1848"/>
    </row>
    <row r="45" spans="2:44">
      <c r="B45" s="1155"/>
      <c r="C45" s="926"/>
      <c r="D45" s="926"/>
      <c r="E45" s="926"/>
      <c r="F45" s="926"/>
      <c r="G45" s="926"/>
      <c r="H45" s="926"/>
      <c r="I45" s="926"/>
      <c r="J45" s="926"/>
      <c r="K45" s="927"/>
      <c r="L45" s="1848"/>
      <c r="M45" s="386" t="s">
        <v>26301</v>
      </c>
      <c r="N45" s="1848"/>
      <c r="O45" s="1892"/>
      <c r="P45" s="1848"/>
      <c r="Q45" s="1895"/>
      <c r="R45" s="529" t="str">
        <f t="shared" si="1"/>
        <v>Please complete all cells in row</v>
      </c>
      <c r="S45" s="1983"/>
      <c r="T45" s="530">
        <f t="shared" si="2"/>
        <v>1</v>
      </c>
      <c r="U45" s="1847"/>
      <c r="V45" s="1847"/>
      <c r="W45" s="530">
        <f t="shared" si="4"/>
        <v>1</v>
      </c>
      <c r="X45" s="530">
        <f t="shared" si="4"/>
        <v>1</v>
      </c>
      <c r="Y45" s="530">
        <f t="shared" si="4"/>
        <v>1</v>
      </c>
      <c r="Z45" s="530">
        <f t="shared" si="3"/>
        <v>1</v>
      </c>
      <c r="AA45" s="530">
        <f t="shared" si="3"/>
        <v>1</v>
      </c>
      <c r="AB45" s="530">
        <f t="shared" si="3"/>
        <v>1</v>
      </c>
      <c r="AC45" s="530">
        <f t="shared" si="3"/>
        <v>1</v>
      </c>
      <c r="AD45" s="530">
        <f t="shared" si="3"/>
        <v>1</v>
      </c>
      <c r="AE45" s="530">
        <f t="shared" si="3"/>
        <v>1</v>
      </c>
      <c r="AF45" s="1983"/>
      <c r="AG45" s="1848"/>
      <c r="AH45" s="1662" t="s">
        <v>26302</v>
      </c>
      <c r="AI45" s="1663" t="s">
        <v>26303</v>
      </c>
      <c r="AJ45" s="1663" t="s">
        <v>26304</v>
      </c>
      <c r="AK45" s="895" t="s">
        <v>26305</v>
      </c>
      <c r="AL45" s="895" t="s">
        <v>26306</v>
      </c>
      <c r="AM45" s="895" t="s">
        <v>26307</v>
      </c>
      <c r="AN45" s="895" t="s">
        <v>26308</v>
      </c>
      <c r="AO45" s="895" t="s">
        <v>26309</v>
      </c>
      <c r="AP45" s="895" t="s">
        <v>26310</v>
      </c>
      <c r="AQ45" s="1543" t="s">
        <v>26311</v>
      </c>
      <c r="AR45" s="1848"/>
    </row>
    <row r="46" spans="2:44">
      <c r="B46" s="1155"/>
      <c r="C46" s="926"/>
      <c r="D46" s="926"/>
      <c r="E46" s="926"/>
      <c r="F46" s="926"/>
      <c r="G46" s="926"/>
      <c r="H46" s="926"/>
      <c r="I46" s="926"/>
      <c r="J46" s="926"/>
      <c r="K46" s="927"/>
      <c r="L46" s="1848"/>
      <c r="M46" s="386" t="s">
        <v>26312</v>
      </c>
      <c r="N46" s="1848"/>
      <c r="O46" s="1892"/>
      <c r="P46" s="1848"/>
      <c r="Q46" s="1895"/>
      <c r="R46" s="529" t="str">
        <f t="shared" si="1"/>
        <v>Please complete all cells in row</v>
      </c>
      <c r="S46" s="1983"/>
      <c r="T46" s="530">
        <f t="shared" si="2"/>
        <v>1</v>
      </c>
      <c r="U46" s="1847"/>
      <c r="V46" s="1847"/>
      <c r="W46" s="530">
        <f t="shared" si="4"/>
        <v>1</v>
      </c>
      <c r="X46" s="530">
        <f t="shared" si="4"/>
        <v>1</v>
      </c>
      <c r="Y46" s="530">
        <f t="shared" si="4"/>
        <v>1</v>
      </c>
      <c r="Z46" s="530">
        <f t="shared" si="3"/>
        <v>1</v>
      </c>
      <c r="AA46" s="530">
        <f t="shared" si="3"/>
        <v>1</v>
      </c>
      <c r="AB46" s="530">
        <f t="shared" si="3"/>
        <v>1</v>
      </c>
      <c r="AC46" s="530">
        <f t="shared" si="3"/>
        <v>1</v>
      </c>
      <c r="AD46" s="530">
        <f t="shared" si="3"/>
        <v>1</v>
      </c>
      <c r="AE46" s="530">
        <f t="shared" si="3"/>
        <v>1</v>
      </c>
      <c r="AF46" s="1983"/>
      <c r="AG46" s="1848"/>
      <c r="AH46" s="1662" t="s">
        <v>26313</v>
      </c>
      <c r="AI46" s="1663" t="s">
        <v>26314</v>
      </c>
      <c r="AJ46" s="1663" t="s">
        <v>26315</v>
      </c>
      <c r="AK46" s="895" t="s">
        <v>26316</v>
      </c>
      <c r="AL46" s="895" t="s">
        <v>26317</v>
      </c>
      <c r="AM46" s="895" t="s">
        <v>26318</v>
      </c>
      <c r="AN46" s="895" t="s">
        <v>26319</v>
      </c>
      <c r="AO46" s="895" t="s">
        <v>26320</v>
      </c>
      <c r="AP46" s="895" t="s">
        <v>26321</v>
      </c>
      <c r="AQ46" s="1543" t="s">
        <v>26322</v>
      </c>
      <c r="AR46" s="1848"/>
    </row>
    <row r="47" spans="2:44">
      <c r="B47" s="1155"/>
      <c r="C47" s="926"/>
      <c r="D47" s="926"/>
      <c r="E47" s="926"/>
      <c r="F47" s="926"/>
      <c r="G47" s="926"/>
      <c r="H47" s="926"/>
      <c r="I47" s="926"/>
      <c r="J47" s="926"/>
      <c r="K47" s="927"/>
      <c r="L47" s="1848"/>
      <c r="M47" s="386" t="s">
        <v>26323</v>
      </c>
      <c r="N47" s="1848"/>
      <c r="O47" s="1892"/>
      <c r="P47" s="1848"/>
      <c r="Q47" s="1895"/>
      <c r="R47" s="529" t="str">
        <f t="shared" si="1"/>
        <v>Please complete all cells in row</v>
      </c>
      <c r="S47" s="1983"/>
      <c r="T47" s="530">
        <f t="shared" si="2"/>
        <v>1</v>
      </c>
      <c r="U47" s="1847"/>
      <c r="V47" s="1847"/>
      <c r="W47" s="530">
        <f t="shared" si="4"/>
        <v>1</v>
      </c>
      <c r="X47" s="530">
        <f t="shared" si="4"/>
        <v>1</v>
      </c>
      <c r="Y47" s="530">
        <f t="shared" si="4"/>
        <v>1</v>
      </c>
      <c r="Z47" s="530">
        <f t="shared" si="3"/>
        <v>1</v>
      </c>
      <c r="AA47" s="530">
        <f t="shared" si="3"/>
        <v>1</v>
      </c>
      <c r="AB47" s="530">
        <f t="shared" si="3"/>
        <v>1</v>
      </c>
      <c r="AC47" s="530">
        <f t="shared" si="3"/>
        <v>1</v>
      </c>
      <c r="AD47" s="530">
        <f t="shared" si="3"/>
        <v>1</v>
      </c>
      <c r="AE47" s="530">
        <f t="shared" si="3"/>
        <v>1</v>
      </c>
      <c r="AF47" s="1983"/>
      <c r="AG47" s="1848"/>
      <c r="AH47" s="1662" t="s">
        <v>26324</v>
      </c>
      <c r="AI47" s="1663" t="s">
        <v>26325</v>
      </c>
      <c r="AJ47" s="1663" t="s">
        <v>26326</v>
      </c>
      <c r="AK47" s="895" t="s">
        <v>26327</v>
      </c>
      <c r="AL47" s="895" t="s">
        <v>26328</v>
      </c>
      <c r="AM47" s="895" t="s">
        <v>26329</v>
      </c>
      <c r="AN47" s="895" t="s">
        <v>26330</v>
      </c>
      <c r="AO47" s="895" t="s">
        <v>26331</v>
      </c>
      <c r="AP47" s="895" t="s">
        <v>26332</v>
      </c>
      <c r="AQ47" s="1543" t="s">
        <v>26333</v>
      </c>
      <c r="AR47" s="1848"/>
    </row>
    <row r="48" spans="2:44">
      <c r="B48" s="1155"/>
      <c r="C48" s="926"/>
      <c r="D48" s="926"/>
      <c r="E48" s="926"/>
      <c r="F48" s="926"/>
      <c r="G48" s="926"/>
      <c r="H48" s="926"/>
      <c r="I48" s="926"/>
      <c r="J48" s="926"/>
      <c r="K48" s="927"/>
      <c r="L48" s="1848"/>
      <c r="M48" s="386" t="s">
        <v>26334</v>
      </c>
      <c r="N48" s="1848"/>
      <c r="O48" s="1892"/>
      <c r="P48" s="1848"/>
      <c r="Q48" s="1895"/>
      <c r="R48" s="529" t="str">
        <f t="shared" si="1"/>
        <v>Please complete all cells in row</v>
      </c>
      <c r="S48" s="1983"/>
      <c r="T48" s="530">
        <f t="shared" si="2"/>
        <v>1</v>
      </c>
      <c r="U48" s="1847"/>
      <c r="V48" s="1847"/>
      <c r="W48" s="530">
        <f t="shared" si="4"/>
        <v>1</v>
      </c>
      <c r="X48" s="530">
        <f t="shared" si="4"/>
        <v>1</v>
      </c>
      <c r="Y48" s="530">
        <f t="shared" si="4"/>
        <v>1</v>
      </c>
      <c r="Z48" s="530">
        <f t="shared" si="3"/>
        <v>1</v>
      </c>
      <c r="AA48" s="530">
        <f t="shared" si="3"/>
        <v>1</v>
      </c>
      <c r="AB48" s="530">
        <f t="shared" si="3"/>
        <v>1</v>
      </c>
      <c r="AC48" s="530">
        <f t="shared" si="3"/>
        <v>1</v>
      </c>
      <c r="AD48" s="530">
        <f t="shared" si="3"/>
        <v>1</v>
      </c>
      <c r="AE48" s="530">
        <f t="shared" si="3"/>
        <v>1</v>
      </c>
      <c r="AF48" s="1983"/>
      <c r="AG48" s="1848"/>
      <c r="AH48" s="1662" t="s">
        <v>26335</v>
      </c>
      <c r="AI48" s="1663" t="s">
        <v>26336</v>
      </c>
      <c r="AJ48" s="1663" t="s">
        <v>26337</v>
      </c>
      <c r="AK48" s="895" t="s">
        <v>26338</v>
      </c>
      <c r="AL48" s="895" t="s">
        <v>26339</v>
      </c>
      <c r="AM48" s="895" t="s">
        <v>26340</v>
      </c>
      <c r="AN48" s="895" t="s">
        <v>26341</v>
      </c>
      <c r="AO48" s="895" t="s">
        <v>26342</v>
      </c>
      <c r="AP48" s="895" t="s">
        <v>26343</v>
      </c>
      <c r="AQ48" s="1543" t="s">
        <v>26344</v>
      </c>
      <c r="AR48" s="1848"/>
    </row>
    <row r="49" spans="2:44">
      <c r="B49" s="1155"/>
      <c r="C49" s="926"/>
      <c r="D49" s="926"/>
      <c r="E49" s="926"/>
      <c r="F49" s="926"/>
      <c r="G49" s="926"/>
      <c r="H49" s="926"/>
      <c r="I49" s="926"/>
      <c r="J49" s="926"/>
      <c r="K49" s="927"/>
      <c r="L49" s="1848"/>
      <c r="M49" s="386" t="s">
        <v>26345</v>
      </c>
      <c r="N49" s="1848"/>
      <c r="O49" s="1892"/>
      <c r="P49" s="1848"/>
      <c r="Q49" s="1895"/>
      <c r="R49" s="529" t="str">
        <f t="shared" si="1"/>
        <v>Please complete all cells in row</v>
      </c>
      <c r="S49" s="1983"/>
      <c r="T49" s="530">
        <f t="shared" si="2"/>
        <v>1</v>
      </c>
      <c r="U49" s="1847"/>
      <c r="V49" s="1847"/>
      <c r="W49" s="530">
        <f t="shared" si="4"/>
        <v>1</v>
      </c>
      <c r="X49" s="530">
        <f t="shared" si="4"/>
        <v>1</v>
      </c>
      <c r="Y49" s="530">
        <f t="shared" si="4"/>
        <v>1</v>
      </c>
      <c r="Z49" s="530">
        <f t="shared" si="3"/>
        <v>1</v>
      </c>
      <c r="AA49" s="530">
        <f t="shared" si="3"/>
        <v>1</v>
      </c>
      <c r="AB49" s="530">
        <f t="shared" si="3"/>
        <v>1</v>
      </c>
      <c r="AC49" s="530">
        <f t="shared" si="3"/>
        <v>1</v>
      </c>
      <c r="AD49" s="530">
        <f t="shared" si="3"/>
        <v>1</v>
      </c>
      <c r="AE49" s="530">
        <f t="shared" si="3"/>
        <v>1</v>
      </c>
      <c r="AF49" s="1983"/>
      <c r="AG49" s="1848"/>
      <c r="AH49" s="1662" t="s">
        <v>26346</v>
      </c>
      <c r="AI49" s="1663" t="s">
        <v>26347</v>
      </c>
      <c r="AJ49" s="1663" t="s">
        <v>26348</v>
      </c>
      <c r="AK49" s="895" t="s">
        <v>26349</v>
      </c>
      <c r="AL49" s="895" t="s">
        <v>26350</v>
      </c>
      <c r="AM49" s="895" t="s">
        <v>26351</v>
      </c>
      <c r="AN49" s="895" t="s">
        <v>26352</v>
      </c>
      <c r="AO49" s="895" t="s">
        <v>26353</v>
      </c>
      <c r="AP49" s="895" t="s">
        <v>26354</v>
      </c>
      <c r="AQ49" s="1543" t="s">
        <v>26355</v>
      </c>
      <c r="AR49" s="1848"/>
    </row>
    <row r="50" spans="2:44">
      <c r="B50" s="1155"/>
      <c r="C50" s="926"/>
      <c r="D50" s="926"/>
      <c r="E50" s="926"/>
      <c r="F50" s="926"/>
      <c r="G50" s="926"/>
      <c r="H50" s="926"/>
      <c r="I50" s="926"/>
      <c r="J50" s="926"/>
      <c r="K50" s="927"/>
      <c r="L50" s="1848"/>
      <c r="M50" s="386" t="s">
        <v>26356</v>
      </c>
      <c r="N50" s="1848"/>
      <c r="O50" s="1892"/>
      <c r="P50" s="1848"/>
      <c r="Q50" s="1895"/>
      <c r="R50" s="529" t="str">
        <f t="shared" si="1"/>
        <v>Please complete all cells in row</v>
      </c>
      <c r="S50" s="1983"/>
      <c r="T50" s="530">
        <f t="shared" si="2"/>
        <v>1</v>
      </c>
      <c r="U50" s="1847"/>
      <c r="V50" s="1847"/>
      <c r="W50" s="530">
        <f t="shared" si="4"/>
        <v>1</v>
      </c>
      <c r="X50" s="530">
        <f t="shared" si="4"/>
        <v>1</v>
      </c>
      <c r="Y50" s="530">
        <f t="shared" si="4"/>
        <v>1</v>
      </c>
      <c r="Z50" s="530">
        <f t="shared" si="3"/>
        <v>1</v>
      </c>
      <c r="AA50" s="530">
        <f t="shared" si="3"/>
        <v>1</v>
      </c>
      <c r="AB50" s="530">
        <f t="shared" si="3"/>
        <v>1</v>
      </c>
      <c r="AC50" s="530">
        <f t="shared" si="3"/>
        <v>1</v>
      </c>
      <c r="AD50" s="530">
        <f t="shared" si="3"/>
        <v>1</v>
      </c>
      <c r="AE50" s="530">
        <f t="shared" si="3"/>
        <v>1</v>
      </c>
      <c r="AF50" s="1983"/>
      <c r="AG50" s="1848"/>
      <c r="AH50" s="1662" t="s">
        <v>26357</v>
      </c>
      <c r="AI50" s="1663" t="s">
        <v>26358</v>
      </c>
      <c r="AJ50" s="1663" t="s">
        <v>26359</v>
      </c>
      <c r="AK50" s="895" t="s">
        <v>26360</v>
      </c>
      <c r="AL50" s="895" t="s">
        <v>26361</v>
      </c>
      <c r="AM50" s="895" t="s">
        <v>26362</v>
      </c>
      <c r="AN50" s="895" t="s">
        <v>26363</v>
      </c>
      <c r="AO50" s="895" t="s">
        <v>26364</v>
      </c>
      <c r="AP50" s="895" t="s">
        <v>26365</v>
      </c>
      <c r="AQ50" s="1543" t="s">
        <v>26366</v>
      </c>
      <c r="AR50" s="1848"/>
    </row>
    <row r="51" spans="2:44">
      <c r="B51" s="1155"/>
      <c r="C51" s="926"/>
      <c r="D51" s="926"/>
      <c r="E51" s="926"/>
      <c r="F51" s="926"/>
      <c r="G51" s="926"/>
      <c r="H51" s="926"/>
      <c r="I51" s="926"/>
      <c r="J51" s="926"/>
      <c r="K51" s="927"/>
      <c r="L51" s="1848"/>
      <c r="M51" s="386" t="s">
        <v>26367</v>
      </c>
      <c r="N51" s="1848"/>
      <c r="O51" s="1892"/>
      <c r="P51" s="1848"/>
      <c r="Q51" s="1895"/>
      <c r="R51" s="529" t="str">
        <f t="shared" si="1"/>
        <v>Please complete all cells in row</v>
      </c>
      <c r="S51" s="1983"/>
      <c r="T51" s="530">
        <f t="shared" si="2"/>
        <v>1</v>
      </c>
      <c r="U51" s="1847"/>
      <c r="V51" s="1847"/>
      <c r="W51" s="530">
        <f t="shared" si="4"/>
        <v>1</v>
      </c>
      <c r="X51" s="530">
        <f t="shared" si="4"/>
        <v>1</v>
      </c>
      <c r="Y51" s="530">
        <f t="shared" si="4"/>
        <v>1</v>
      </c>
      <c r="Z51" s="530">
        <f t="shared" si="3"/>
        <v>1</v>
      </c>
      <c r="AA51" s="530">
        <f t="shared" si="3"/>
        <v>1</v>
      </c>
      <c r="AB51" s="530">
        <f t="shared" si="3"/>
        <v>1</v>
      </c>
      <c r="AC51" s="530">
        <f t="shared" si="3"/>
        <v>1</v>
      </c>
      <c r="AD51" s="530">
        <f t="shared" si="3"/>
        <v>1</v>
      </c>
      <c r="AE51" s="530">
        <f t="shared" si="3"/>
        <v>1</v>
      </c>
      <c r="AF51" s="1983"/>
      <c r="AG51" s="1848"/>
      <c r="AH51" s="1662" t="s">
        <v>26368</v>
      </c>
      <c r="AI51" s="1663" t="s">
        <v>26369</v>
      </c>
      <c r="AJ51" s="1663" t="s">
        <v>26370</v>
      </c>
      <c r="AK51" s="895" t="s">
        <v>26371</v>
      </c>
      <c r="AL51" s="895" t="s">
        <v>26372</v>
      </c>
      <c r="AM51" s="895" t="s">
        <v>26373</v>
      </c>
      <c r="AN51" s="895" t="s">
        <v>26374</v>
      </c>
      <c r="AO51" s="895" t="s">
        <v>26375</v>
      </c>
      <c r="AP51" s="895" t="s">
        <v>26376</v>
      </c>
      <c r="AQ51" s="1543" t="s">
        <v>26377</v>
      </c>
      <c r="AR51" s="1848"/>
    </row>
    <row r="52" spans="2:44">
      <c r="B52" s="1155"/>
      <c r="C52" s="926"/>
      <c r="D52" s="926"/>
      <c r="E52" s="926"/>
      <c r="F52" s="926"/>
      <c r="G52" s="926"/>
      <c r="H52" s="926"/>
      <c r="I52" s="926"/>
      <c r="J52" s="926"/>
      <c r="K52" s="927"/>
      <c r="L52" s="1848"/>
      <c r="M52" s="386" t="s">
        <v>26378</v>
      </c>
      <c r="N52" s="1848"/>
      <c r="O52" s="1892"/>
      <c r="P52" s="1848"/>
      <c r="Q52" s="1895"/>
      <c r="R52" s="529" t="str">
        <f t="shared" si="1"/>
        <v>Please complete all cells in row</v>
      </c>
      <c r="S52" s="1983"/>
      <c r="T52" s="530">
        <f t="shared" si="2"/>
        <v>1</v>
      </c>
      <c r="U52" s="1847"/>
      <c r="V52" s="1847"/>
      <c r="W52" s="530">
        <f t="shared" si="4"/>
        <v>1</v>
      </c>
      <c r="X52" s="530">
        <f t="shared" si="4"/>
        <v>1</v>
      </c>
      <c r="Y52" s="530">
        <f t="shared" si="4"/>
        <v>1</v>
      </c>
      <c r="Z52" s="530">
        <f t="shared" si="3"/>
        <v>1</v>
      </c>
      <c r="AA52" s="530">
        <f t="shared" si="3"/>
        <v>1</v>
      </c>
      <c r="AB52" s="530">
        <f t="shared" si="3"/>
        <v>1</v>
      </c>
      <c r="AC52" s="530">
        <f t="shared" si="3"/>
        <v>1</v>
      </c>
      <c r="AD52" s="530">
        <f t="shared" si="3"/>
        <v>1</v>
      </c>
      <c r="AE52" s="530">
        <f t="shared" si="3"/>
        <v>1</v>
      </c>
      <c r="AF52" s="1983"/>
      <c r="AG52" s="1848"/>
      <c r="AH52" s="1662" t="s">
        <v>26379</v>
      </c>
      <c r="AI52" s="1663" t="s">
        <v>26380</v>
      </c>
      <c r="AJ52" s="1663" t="s">
        <v>26381</v>
      </c>
      <c r="AK52" s="895" t="s">
        <v>26382</v>
      </c>
      <c r="AL52" s="895" t="s">
        <v>26383</v>
      </c>
      <c r="AM52" s="895" t="s">
        <v>26384</v>
      </c>
      <c r="AN52" s="895" t="s">
        <v>26385</v>
      </c>
      <c r="AO52" s="895" t="s">
        <v>26386</v>
      </c>
      <c r="AP52" s="895" t="s">
        <v>26387</v>
      </c>
      <c r="AQ52" s="1543" t="s">
        <v>26388</v>
      </c>
      <c r="AR52" s="1848"/>
    </row>
    <row r="53" spans="2:44">
      <c r="B53" s="1155"/>
      <c r="C53" s="926"/>
      <c r="D53" s="926"/>
      <c r="E53" s="926"/>
      <c r="F53" s="926"/>
      <c r="G53" s="926"/>
      <c r="H53" s="926"/>
      <c r="I53" s="926"/>
      <c r="J53" s="926"/>
      <c r="K53" s="927"/>
      <c r="L53" s="1848"/>
      <c r="M53" s="386" t="s">
        <v>26389</v>
      </c>
      <c r="N53" s="1848"/>
      <c r="O53" s="1892"/>
      <c r="P53" s="1848"/>
      <c r="Q53" s="1895"/>
      <c r="R53" s="529" t="str">
        <f t="shared" si="1"/>
        <v>Please complete all cells in row</v>
      </c>
      <c r="S53" s="1983"/>
      <c r="T53" s="530">
        <f t="shared" si="2"/>
        <v>1</v>
      </c>
      <c r="U53" s="1847"/>
      <c r="V53" s="1847"/>
      <c r="W53" s="530">
        <f t="shared" si="4"/>
        <v>1</v>
      </c>
      <c r="X53" s="530">
        <f t="shared" si="4"/>
        <v>1</v>
      </c>
      <c r="Y53" s="530">
        <f t="shared" si="4"/>
        <v>1</v>
      </c>
      <c r="Z53" s="530">
        <f t="shared" si="3"/>
        <v>1</v>
      </c>
      <c r="AA53" s="530">
        <f t="shared" si="3"/>
        <v>1</v>
      </c>
      <c r="AB53" s="530">
        <f t="shared" si="3"/>
        <v>1</v>
      </c>
      <c r="AC53" s="530">
        <f t="shared" si="3"/>
        <v>1</v>
      </c>
      <c r="AD53" s="530">
        <f t="shared" si="3"/>
        <v>1</v>
      </c>
      <c r="AE53" s="530">
        <f t="shared" si="3"/>
        <v>1</v>
      </c>
      <c r="AF53" s="1983"/>
      <c r="AG53" s="1848"/>
      <c r="AH53" s="1662" t="s">
        <v>26390</v>
      </c>
      <c r="AI53" s="1663" t="s">
        <v>26391</v>
      </c>
      <c r="AJ53" s="1663" t="s">
        <v>26392</v>
      </c>
      <c r="AK53" s="895" t="s">
        <v>26393</v>
      </c>
      <c r="AL53" s="895" t="s">
        <v>26394</v>
      </c>
      <c r="AM53" s="895" t="s">
        <v>26395</v>
      </c>
      <c r="AN53" s="895" t="s">
        <v>26396</v>
      </c>
      <c r="AO53" s="895" t="s">
        <v>26397</v>
      </c>
      <c r="AP53" s="895" t="s">
        <v>26398</v>
      </c>
      <c r="AQ53" s="1543" t="s">
        <v>26399</v>
      </c>
      <c r="AR53" s="1848"/>
    </row>
    <row r="54" spans="2:44">
      <c r="B54" s="1155"/>
      <c r="C54" s="926"/>
      <c r="D54" s="926"/>
      <c r="E54" s="926"/>
      <c r="F54" s="926"/>
      <c r="G54" s="926"/>
      <c r="H54" s="926"/>
      <c r="I54" s="926"/>
      <c r="J54" s="926"/>
      <c r="K54" s="927"/>
      <c r="L54" s="1848"/>
      <c r="M54" s="386" t="s">
        <v>26400</v>
      </c>
      <c r="N54" s="1848"/>
      <c r="O54" s="1892"/>
      <c r="P54" s="1848"/>
      <c r="Q54" s="1895"/>
      <c r="R54" s="529" t="str">
        <f t="shared" si="1"/>
        <v>Please complete all cells in row</v>
      </c>
      <c r="S54" s="1983"/>
      <c r="T54" s="530">
        <f t="shared" si="2"/>
        <v>1</v>
      </c>
      <c r="U54" s="1847"/>
      <c r="V54" s="1847"/>
      <c r="W54" s="530">
        <f t="shared" si="4"/>
        <v>1</v>
      </c>
      <c r="X54" s="530">
        <f t="shared" si="4"/>
        <v>1</v>
      </c>
      <c r="Y54" s="530">
        <f t="shared" si="4"/>
        <v>1</v>
      </c>
      <c r="Z54" s="530">
        <f t="shared" si="3"/>
        <v>1</v>
      </c>
      <c r="AA54" s="530">
        <f t="shared" si="3"/>
        <v>1</v>
      </c>
      <c r="AB54" s="530">
        <f t="shared" si="3"/>
        <v>1</v>
      </c>
      <c r="AC54" s="530">
        <f t="shared" si="3"/>
        <v>1</v>
      </c>
      <c r="AD54" s="530">
        <f t="shared" si="3"/>
        <v>1</v>
      </c>
      <c r="AE54" s="530">
        <f t="shared" si="3"/>
        <v>1</v>
      </c>
      <c r="AF54" s="1983"/>
      <c r="AG54" s="1848"/>
      <c r="AH54" s="1662" t="s">
        <v>26401</v>
      </c>
      <c r="AI54" s="1663" t="s">
        <v>26402</v>
      </c>
      <c r="AJ54" s="1663" t="s">
        <v>26403</v>
      </c>
      <c r="AK54" s="895" t="s">
        <v>26404</v>
      </c>
      <c r="AL54" s="895" t="s">
        <v>26405</v>
      </c>
      <c r="AM54" s="895" t="s">
        <v>26406</v>
      </c>
      <c r="AN54" s="895" t="s">
        <v>26407</v>
      </c>
      <c r="AO54" s="895" t="s">
        <v>26408</v>
      </c>
      <c r="AP54" s="895" t="s">
        <v>26409</v>
      </c>
      <c r="AQ54" s="1543" t="s">
        <v>26410</v>
      </c>
      <c r="AR54" s="1848"/>
    </row>
    <row r="55" spans="2:44">
      <c r="B55" s="1155"/>
      <c r="C55" s="926"/>
      <c r="D55" s="926"/>
      <c r="E55" s="926"/>
      <c r="F55" s="926"/>
      <c r="G55" s="926"/>
      <c r="H55" s="926"/>
      <c r="I55" s="926"/>
      <c r="J55" s="926"/>
      <c r="K55" s="927"/>
      <c r="L55" s="1848"/>
      <c r="M55" s="386" t="s">
        <v>26411</v>
      </c>
      <c r="N55" s="1848"/>
      <c r="O55" s="1892"/>
      <c r="P55" s="1848"/>
      <c r="Q55" s="1895"/>
      <c r="R55" s="529" t="str">
        <f t="shared" si="1"/>
        <v>Please complete all cells in row</v>
      </c>
      <c r="S55" s="1983"/>
      <c r="T55" s="530">
        <f t="shared" si="2"/>
        <v>1</v>
      </c>
      <c r="U55" s="1847"/>
      <c r="V55" s="1847"/>
      <c r="W55" s="530">
        <f t="shared" si="4"/>
        <v>1</v>
      </c>
      <c r="X55" s="530">
        <f t="shared" si="4"/>
        <v>1</v>
      </c>
      <c r="Y55" s="530">
        <f t="shared" si="4"/>
        <v>1</v>
      </c>
      <c r="Z55" s="530">
        <f t="shared" si="3"/>
        <v>1</v>
      </c>
      <c r="AA55" s="530">
        <f t="shared" si="3"/>
        <v>1</v>
      </c>
      <c r="AB55" s="530">
        <f t="shared" si="3"/>
        <v>1</v>
      </c>
      <c r="AC55" s="530">
        <f t="shared" si="3"/>
        <v>1</v>
      </c>
      <c r="AD55" s="530">
        <f t="shared" si="3"/>
        <v>1</v>
      </c>
      <c r="AE55" s="530">
        <f t="shared" si="3"/>
        <v>1</v>
      </c>
      <c r="AF55" s="1983"/>
      <c r="AG55" s="1848"/>
      <c r="AH55" s="1662" t="s">
        <v>26412</v>
      </c>
      <c r="AI55" s="1663" t="s">
        <v>26413</v>
      </c>
      <c r="AJ55" s="1663" t="s">
        <v>26414</v>
      </c>
      <c r="AK55" s="895" t="s">
        <v>26415</v>
      </c>
      <c r="AL55" s="895" t="s">
        <v>26416</v>
      </c>
      <c r="AM55" s="895" t="s">
        <v>26417</v>
      </c>
      <c r="AN55" s="895" t="s">
        <v>26418</v>
      </c>
      <c r="AO55" s="895" t="s">
        <v>26419</v>
      </c>
      <c r="AP55" s="895" t="s">
        <v>26420</v>
      </c>
      <c r="AQ55" s="1543" t="s">
        <v>26421</v>
      </c>
      <c r="AR55" s="1848"/>
    </row>
    <row r="56" spans="2:44">
      <c r="B56" s="1155"/>
      <c r="C56" s="926"/>
      <c r="D56" s="926"/>
      <c r="E56" s="926"/>
      <c r="F56" s="926"/>
      <c r="G56" s="926"/>
      <c r="H56" s="926"/>
      <c r="I56" s="926"/>
      <c r="J56" s="926"/>
      <c r="K56" s="927"/>
      <c r="L56" s="1848"/>
      <c r="M56" s="386" t="s">
        <v>26422</v>
      </c>
      <c r="N56" s="1848"/>
      <c r="O56" s="1892"/>
      <c r="P56" s="1848"/>
      <c r="Q56" s="1895"/>
      <c r="R56" s="529" t="str">
        <f t="shared" si="1"/>
        <v>Please complete all cells in row</v>
      </c>
      <c r="S56" s="1983"/>
      <c r="T56" s="530">
        <f t="shared" si="2"/>
        <v>1</v>
      </c>
      <c r="U56" s="1847"/>
      <c r="V56" s="1847"/>
      <c r="W56" s="530">
        <f t="shared" si="4"/>
        <v>1</v>
      </c>
      <c r="X56" s="530">
        <f t="shared" si="4"/>
        <v>1</v>
      </c>
      <c r="Y56" s="530">
        <f t="shared" si="4"/>
        <v>1</v>
      </c>
      <c r="Z56" s="530">
        <f t="shared" si="3"/>
        <v>1</v>
      </c>
      <c r="AA56" s="530">
        <f t="shared" si="3"/>
        <v>1</v>
      </c>
      <c r="AB56" s="530">
        <f t="shared" si="3"/>
        <v>1</v>
      </c>
      <c r="AC56" s="530">
        <f t="shared" si="3"/>
        <v>1</v>
      </c>
      <c r="AD56" s="530">
        <f t="shared" si="3"/>
        <v>1</v>
      </c>
      <c r="AE56" s="530">
        <f t="shared" si="3"/>
        <v>1</v>
      </c>
      <c r="AF56" s="1983"/>
      <c r="AG56" s="1848"/>
      <c r="AH56" s="1662" t="s">
        <v>26423</v>
      </c>
      <c r="AI56" s="1663" t="s">
        <v>26424</v>
      </c>
      <c r="AJ56" s="1663" t="s">
        <v>26425</v>
      </c>
      <c r="AK56" s="895" t="s">
        <v>26426</v>
      </c>
      <c r="AL56" s="895" t="s">
        <v>26427</v>
      </c>
      <c r="AM56" s="895" t="s">
        <v>26428</v>
      </c>
      <c r="AN56" s="895" t="s">
        <v>26429</v>
      </c>
      <c r="AO56" s="895" t="s">
        <v>26430</v>
      </c>
      <c r="AP56" s="895" t="s">
        <v>26431</v>
      </c>
      <c r="AQ56" s="1543" t="s">
        <v>26432</v>
      </c>
      <c r="AR56" s="1848"/>
    </row>
    <row r="57" spans="2:44">
      <c r="B57" s="1155"/>
      <c r="C57" s="926"/>
      <c r="D57" s="926"/>
      <c r="E57" s="926"/>
      <c r="F57" s="926"/>
      <c r="G57" s="926"/>
      <c r="H57" s="926"/>
      <c r="I57" s="926"/>
      <c r="J57" s="926"/>
      <c r="K57" s="927"/>
      <c r="L57" s="1848"/>
      <c r="M57" s="386" t="s">
        <v>26433</v>
      </c>
      <c r="N57" s="1848"/>
      <c r="O57" s="1892"/>
      <c r="P57" s="1848"/>
      <c r="Q57" s="1895"/>
      <c r="R57" s="529" t="str">
        <f t="shared" si="1"/>
        <v>Please complete all cells in row</v>
      </c>
      <c r="S57" s="1983"/>
      <c r="T57" s="530">
        <f t="shared" si="2"/>
        <v>1</v>
      </c>
      <c r="U57" s="1847"/>
      <c r="V57" s="1847"/>
      <c r="W57" s="530">
        <f t="shared" si="4"/>
        <v>1</v>
      </c>
      <c r="X57" s="530">
        <f t="shared" si="4"/>
        <v>1</v>
      </c>
      <c r="Y57" s="530">
        <f t="shared" si="4"/>
        <v>1</v>
      </c>
      <c r="Z57" s="530">
        <f t="shared" si="3"/>
        <v>1</v>
      </c>
      <c r="AA57" s="530">
        <f t="shared" si="3"/>
        <v>1</v>
      </c>
      <c r="AB57" s="530">
        <f t="shared" si="3"/>
        <v>1</v>
      </c>
      <c r="AC57" s="530">
        <f t="shared" si="3"/>
        <v>1</v>
      </c>
      <c r="AD57" s="530">
        <f t="shared" si="3"/>
        <v>1</v>
      </c>
      <c r="AE57" s="530">
        <f t="shared" si="3"/>
        <v>1</v>
      </c>
      <c r="AF57" s="1983"/>
      <c r="AG57" s="1848"/>
      <c r="AH57" s="1662" t="s">
        <v>26434</v>
      </c>
      <c r="AI57" s="1663" t="s">
        <v>26435</v>
      </c>
      <c r="AJ57" s="1663" t="s">
        <v>26436</v>
      </c>
      <c r="AK57" s="895" t="s">
        <v>26437</v>
      </c>
      <c r="AL57" s="895" t="s">
        <v>26438</v>
      </c>
      <c r="AM57" s="895" t="s">
        <v>26439</v>
      </c>
      <c r="AN57" s="895" t="s">
        <v>26440</v>
      </c>
      <c r="AO57" s="895" t="s">
        <v>26441</v>
      </c>
      <c r="AP57" s="895" t="s">
        <v>26442</v>
      </c>
      <c r="AQ57" s="1543" t="s">
        <v>26443</v>
      </c>
      <c r="AR57" s="1848"/>
    </row>
    <row r="58" spans="2:44">
      <c r="B58" s="1155"/>
      <c r="C58" s="926"/>
      <c r="D58" s="926"/>
      <c r="E58" s="926"/>
      <c r="F58" s="926"/>
      <c r="G58" s="926"/>
      <c r="H58" s="926"/>
      <c r="I58" s="926"/>
      <c r="J58" s="926"/>
      <c r="K58" s="927"/>
      <c r="L58" s="1848"/>
      <c r="M58" s="386" t="s">
        <v>26444</v>
      </c>
      <c r="N58" s="1848"/>
      <c r="O58" s="1892"/>
      <c r="P58" s="1848"/>
      <c r="Q58" s="1895"/>
      <c r="R58" s="529" t="str">
        <f t="shared" si="1"/>
        <v>Please complete all cells in row</v>
      </c>
      <c r="S58" s="1983"/>
      <c r="T58" s="530">
        <f t="shared" si="2"/>
        <v>1</v>
      </c>
      <c r="U58" s="1847"/>
      <c r="V58" s="1847"/>
      <c r="W58" s="530">
        <f t="shared" si="4"/>
        <v>1</v>
      </c>
      <c r="X58" s="530">
        <f t="shared" si="4"/>
        <v>1</v>
      </c>
      <c r="Y58" s="530">
        <f t="shared" si="4"/>
        <v>1</v>
      </c>
      <c r="Z58" s="530">
        <f t="shared" si="3"/>
        <v>1</v>
      </c>
      <c r="AA58" s="530">
        <f t="shared" si="3"/>
        <v>1</v>
      </c>
      <c r="AB58" s="530">
        <f t="shared" si="3"/>
        <v>1</v>
      </c>
      <c r="AC58" s="530">
        <f t="shared" si="3"/>
        <v>1</v>
      </c>
      <c r="AD58" s="530">
        <f t="shared" si="3"/>
        <v>1</v>
      </c>
      <c r="AE58" s="530">
        <f t="shared" si="3"/>
        <v>1</v>
      </c>
      <c r="AF58" s="1983"/>
      <c r="AG58" s="1848"/>
      <c r="AH58" s="1662" t="s">
        <v>26445</v>
      </c>
      <c r="AI58" s="1663" t="s">
        <v>26446</v>
      </c>
      <c r="AJ58" s="1663" t="s">
        <v>26447</v>
      </c>
      <c r="AK58" s="895" t="s">
        <v>26448</v>
      </c>
      <c r="AL58" s="895" t="s">
        <v>26449</v>
      </c>
      <c r="AM58" s="895" t="s">
        <v>26450</v>
      </c>
      <c r="AN58" s="895" t="s">
        <v>26451</v>
      </c>
      <c r="AO58" s="895" t="s">
        <v>26452</v>
      </c>
      <c r="AP58" s="895" t="s">
        <v>26453</v>
      </c>
      <c r="AQ58" s="1543" t="s">
        <v>26454</v>
      </c>
      <c r="AR58" s="1848"/>
    </row>
    <row r="59" spans="2:44">
      <c r="B59" s="1155"/>
      <c r="C59" s="926"/>
      <c r="D59" s="926"/>
      <c r="E59" s="926"/>
      <c r="F59" s="926"/>
      <c r="G59" s="926"/>
      <c r="H59" s="926"/>
      <c r="I59" s="926"/>
      <c r="J59" s="926"/>
      <c r="K59" s="927"/>
      <c r="L59" s="1848"/>
      <c r="M59" s="386" t="s">
        <v>26455</v>
      </c>
      <c r="N59" s="1848"/>
      <c r="O59" s="1892"/>
      <c r="P59" s="1848"/>
      <c r="Q59" s="1895"/>
      <c r="R59" s="529" t="str">
        <f t="shared" si="1"/>
        <v>Please complete all cells in row</v>
      </c>
      <c r="S59" s="1983"/>
      <c r="T59" s="530">
        <f t="shared" si="2"/>
        <v>1</v>
      </c>
      <c r="U59" s="1847"/>
      <c r="V59" s="1847"/>
      <c r="W59" s="530">
        <f t="shared" si="4"/>
        <v>1</v>
      </c>
      <c r="X59" s="530">
        <f t="shared" si="4"/>
        <v>1</v>
      </c>
      <c r="Y59" s="530">
        <f t="shared" si="4"/>
        <v>1</v>
      </c>
      <c r="Z59" s="530">
        <f t="shared" si="3"/>
        <v>1</v>
      </c>
      <c r="AA59" s="530">
        <f t="shared" si="3"/>
        <v>1</v>
      </c>
      <c r="AB59" s="530">
        <f t="shared" si="3"/>
        <v>1</v>
      </c>
      <c r="AC59" s="530">
        <f t="shared" si="3"/>
        <v>1</v>
      </c>
      <c r="AD59" s="530">
        <f t="shared" si="3"/>
        <v>1</v>
      </c>
      <c r="AE59" s="530">
        <f t="shared" si="3"/>
        <v>1</v>
      </c>
      <c r="AF59" s="1983"/>
      <c r="AG59" s="1848"/>
      <c r="AH59" s="1662" t="s">
        <v>26456</v>
      </c>
      <c r="AI59" s="1663" t="s">
        <v>26457</v>
      </c>
      <c r="AJ59" s="1663" t="s">
        <v>26458</v>
      </c>
      <c r="AK59" s="895" t="s">
        <v>26459</v>
      </c>
      <c r="AL59" s="895" t="s">
        <v>26460</v>
      </c>
      <c r="AM59" s="895" t="s">
        <v>26461</v>
      </c>
      <c r="AN59" s="895" t="s">
        <v>26462</v>
      </c>
      <c r="AO59" s="895" t="s">
        <v>26463</v>
      </c>
      <c r="AP59" s="895" t="s">
        <v>26464</v>
      </c>
      <c r="AQ59" s="1543" t="s">
        <v>26465</v>
      </c>
      <c r="AR59" s="1848"/>
    </row>
    <row r="60" spans="2:44">
      <c r="B60" s="1155"/>
      <c r="C60" s="926"/>
      <c r="D60" s="926"/>
      <c r="E60" s="926"/>
      <c r="F60" s="926"/>
      <c r="G60" s="926"/>
      <c r="H60" s="926"/>
      <c r="I60" s="926"/>
      <c r="J60" s="926"/>
      <c r="K60" s="927"/>
      <c r="L60" s="1848"/>
      <c r="M60" s="386" t="s">
        <v>26466</v>
      </c>
      <c r="N60" s="1848"/>
      <c r="O60" s="1892"/>
      <c r="P60" s="1848"/>
      <c r="Q60" s="1895"/>
      <c r="R60" s="529" t="str">
        <f t="shared" si="1"/>
        <v>Please complete all cells in row</v>
      </c>
      <c r="S60" s="1983"/>
      <c r="T60" s="530">
        <f t="shared" si="2"/>
        <v>1</v>
      </c>
      <c r="U60" s="1847"/>
      <c r="V60" s="1847"/>
      <c r="W60" s="530">
        <f t="shared" si="4"/>
        <v>1</v>
      </c>
      <c r="X60" s="530">
        <f t="shared" si="4"/>
        <v>1</v>
      </c>
      <c r="Y60" s="530">
        <f t="shared" si="4"/>
        <v>1</v>
      </c>
      <c r="Z60" s="530">
        <f t="shared" si="3"/>
        <v>1</v>
      </c>
      <c r="AA60" s="530">
        <f t="shared" si="3"/>
        <v>1</v>
      </c>
      <c r="AB60" s="530">
        <f t="shared" si="3"/>
        <v>1</v>
      </c>
      <c r="AC60" s="530">
        <f t="shared" si="3"/>
        <v>1</v>
      </c>
      <c r="AD60" s="530">
        <f t="shared" si="3"/>
        <v>1</v>
      </c>
      <c r="AE60" s="530">
        <f t="shared" si="3"/>
        <v>1</v>
      </c>
      <c r="AF60" s="1983"/>
      <c r="AG60" s="1848"/>
      <c r="AH60" s="1662" t="s">
        <v>26467</v>
      </c>
      <c r="AI60" s="1663" t="s">
        <v>26468</v>
      </c>
      <c r="AJ60" s="1663" t="s">
        <v>26469</v>
      </c>
      <c r="AK60" s="895" t="s">
        <v>26470</v>
      </c>
      <c r="AL60" s="895" t="s">
        <v>26471</v>
      </c>
      <c r="AM60" s="895" t="s">
        <v>26472</v>
      </c>
      <c r="AN60" s="895" t="s">
        <v>26473</v>
      </c>
      <c r="AO60" s="895" t="s">
        <v>26474</v>
      </c>
      <c r="AP60" s="895" t="s">
        <v>26475</v>
      </c>
      <c r="AQ60" s="1543" t="s">
        <v>26476</v>
      </c>
      <c r="AR60" s="1848"/>
    </row>
    <row r="61" spans="2:44">
      <c r="B61" s="1155"/>
      <c r="C61" s="926"/>
      <c r="D61" s="926"/>
      <c r="E61" s="926"/>
      <c r="F61" s="926"/>
      <c r="G61" s="926"/>
      <c r="H61" s="926"/>
      <c r="I61" s="926"/>
      <c r="J61" s="926"/>
      <c r="K61" s="927"/>
      <c r="L61" s="1848"/>
      <c r="M61" s="386" t="s">
        <v>26477</v>
      </c>
      <c r="N61" s="1848"/>
      <c r="O61" s="1892"/>
      <c r="P61" s="1848"/>
      <c r="Q61" s="1895"/>
      <c r="R61" s="529" t="str">
        <f t="shared" si="1"/>
        <v>Please complete all cells in row</v>
      </c>
      <c r="S61" s="1983"/>
      <c r="T61" s="530">
        <f t="shared" si="2"/>
        <v>1</v>
      </c>
      <c r="U61" s="1847"/>
      <c r="V61" s="1847"/>
      <c r="W61" s="530">
        <f t="shared" si="4"/>
        <v>1</v>
      </c>
      <c r="X61" s="530">
        <f t="shared" si="4"/>
        <v>1</v>
      </c>
      <c r="Y61" s="530">
        <f t="shared" si="4"/>
        <v>1</v>
      </c>
      <c r="Z61" s="530">
        <f t="shared" si="3"/>
        <v>1</v>
      </c>
      <c r="AA61" s="530">
        <f t="shared" si="3"/>
        <v>1</v>
      </c>
      <c r="AB61" s="530">
        <f t="shared" si="3"/>
        <v>1</v>
      </c>
      <c r="AC61" s="530">
        <f t="shared" si="3"/>
        <v>1</v>
      </c>
      <c r="AD61" s="530">
        <f t="shared" si="3"/>
        <v>1</v>
      </c>
      <c r="AE61" s="530">
        <f t="shared" si="3"/>
        <v>1</v>
      </c>
      <c r="AF61" s="1983"/>
      <c r="AG61" s="1848"/>
      <c r="AH61" s="1662" t="s">
        <v>26478</v>
      </c>
      <c r="AI61" s="1663" t="s">
        <v>26479</v>
      </c>
      <c r="AJ61" s="1663" t="s">
        <v>26480</v>
      </c>
      <c r="AK61" s="895" t="s">
        <v>26481</v>
      </c>
      <c r="AL61" s="895" t="s">
        <v>26482</v>
      </c>
      <c r="AM61" s="895" t="s">
        <v>26483</v>
      </c>
      <c r="AN61" s="895" t="s">
        <v>26484</v>
      </c>
      <c r="AO61" s="895" t="s">
        <v>26485</v>
      </c>
      <c r="AP61" s="895" t="s">
        <v>26486</v>
      </c>
      <c r="AQ61" s="1543" t="s">
        <v>26487</v>
      </c>
      <c r="AR61" s="1848"/>
    </row>
    <row r="62" spans="2:44">
      <c r="B62" s="1155"/>
      <c r="C62" s="926"/>
      <c r="D62" s="926"/>
      <c r="E62" s="926"/>
      <c r="F62" s="926"/>
      <c r="G62" s="926"/>
      <c r="H62" s="926"/>
      <c r="I62" s="926"/>
      <c r="J62" s="926"/>
      <c r="K62" s="927"/>
      <c r="L62" s="1848"/>
      <c r="M62" s="386" t="s">
        <v>26488</v>
      </c>
      <c r="N62" s="1848"/>
      <c r="O62" s="1892"/>
      <c r="P62" s="1848"/>
      <c r="Q62" s="1895"/>
      <c r="R62" s="529" t="str">
        <f t="shared" si="1"/>
        <v>Please complete all cells in row</v>
      </c>
      <c r="S62" s="1983"/>
      <c r="T62" s="530">
        <f t="shared" si="2"/>
        <v>1</v>
      </c>
      <c r="U62" s="1847"/>
      <c r="V62" s="1847"/>
      <c r="W62" s="530">
        <f t="shared" si="4"/>
        <v>1</v>
      </c>
      <c r="X62" s="530">
        <f t="shared" si="4"/>
        <v>1</v>
      </c>
      <c r="Y62" s="530">
        <f t="shared" si="4"/>
        <v>1</v>
      </c>
      <c r="Z62" s="530">
        <f t="shared" si="3"/>
        <v>1</v>
      </c>
      <c r="AA62" s="530">
        <f t="shared" si="3"/>
        <v>1</v>
      </c>
      <c r="AB62" s="530">
        <f t="shared" si="3"/>
        <v>1</v>
      </c>
      <c r="AC62" s="530">
        <f t="shared" si="3"/>
        <v>1</v>
      </c>
      <c r="AD62" s="530">
        <f t="shared" si="3"/>
        <v>1</v>
      </c>
      <c r="AE62" s="530">
        <f t="shared" si="3"/>
        <v>1</v>
      </c>
      <c r="AF62" s="1983"/>
      <c r="AG62" s="1848"/>
      <c r="AH62" s="1662" t="s">
        <v>26489</v>
      </c>
      <c r="AI62" s="1663" t="s">
        <v>26490</v>
      </c>
      <c r="AJ62" s="1663" t="s">
        <v>26491</v>
      </c>
      <c r="AK62" s="895" t="s">
        <v>26492</v>
      </c>
      <c r="AL62" s="895" t="s">
        <v>26493</v>
      </c>
      <c r="AM62" s="895" t="s">
        <v>26494</v>
      </c>
      <c r="AN62" s="895" t="s">
        <v>26495</v>
      </c>
      <c r="AO62" s="895" t="s">
        <v>26496</v>
      </c>
      <c r="AP62" s="895" t="s">
        <v>26497</v>
      </c>
      <c r="AQ62" s="1543" t="s">
        <v>26498</v>
      </c>
      <c r="AR62" s="1848"/>
    </row>
    <row r="63" spans="2:44">
      <c r="B63" s="1155"/>
      <c r="C63" s="926"/>
      <c r="D63" s="926"/>
      <c r="E63" s="926"/>
      <c r="F63" s="926"/>
      <c r="G63" s="926"/>
      <c r="H63" s="926"/>
      <c r="I63" s="926"/>
      <c r="J63" s="926"/>
      <c r="K63" s="927"/>
      <c r="L63" s="1848"/>
      <c r="M63" s="386" t="s">
        <v>26499</v>
      </c>
      <c r="N63" s="1848"/>
      <c r="O63" s="1892"/>
      <c r="P63" s="1848"/>
      <c r="Q63" s="1895"/>
      <c r="R63" s="529" t="str">
        <f t="shared" si="1"/>
        <v>Please complete all cells in row</v>
      </c>
      <c r="S63" s="1983"/>
      <c r="T63" s="530">
        <f t="shared" si="2"/>
        <v>1</v>
      </c>
      <c r="U63" s="1847"/>
      <c r="V63" s="1847"/>
      <c r="W63" s="530">
        <f t="shared" si="4"/>
        <v>1</v>
      </c>
      <c r="X63" s="530">
        <f t="shared" si="4"/>
        <v>1</v>
      </c>
      <c r="Y63" s="530">
        <f t="shared" si="4"/>
        <v>1</v>
      </c>
      <c r="Z63" s="530">
        <f t="shared" si="3"/>
        <v>1</v>
      </c>
      <c r="AA63" s="530">
        <f t="shared" si="3"/>
        <v>1</v>
      </c>
      <c r="AB63" s="530">
        <f t="shared" si="3"/>
        <v>1</v>
      </c>
      <c r="AC63" s="530">
        <f t="shared" si="3"/>
        <v>1</v>
      </c>
      <c r="AD63" s="530">
        <f t="shared" si="3"/>
        <v>1</v>
      </c>
      <c r="AE63" s="530">
        <f t="shared" si="3"/>
        <v>1</v>
      </c>
      <c r="AF63" s="1983"/>
      <c r="AG63" s="1848"/>
      <c r="AH63" s="1662" t="s">
        <v>26500</v>
      </c>
      <c r="AI63" s="1663" t="s">
        <v>26501</v>
      </c>
      <c r="AJ63" s="1663" t="s">
        <v>26502</v>
      </c>
      <c r="AK63" s="895" t="s">
        <v>26503</v>
      </c>
      <c r="AL63" s="895" t="s">
        <v>26504</v>
      </c>
      <c r="AM63" s="895" t="s">
        <v>26505</v>
      </c>
      <c r="AN63" s="895" t="s">
        <v>26506</v>
      </c>
      <c r="AO63" s="895" t="s">
        <v>26507</v>
      </c>
      <c r="AP63" s="895" t="s">
        <v>26508</v>
      </c>
      <c r="AQ63" s="1543" t="s">
        <v>26509</v>
      </c>
      <c r="AR63" s="1848"/>
    </row>
    <row r="64" spans="2:44">
      <c r="B64" s="1155"/>
      <c r="C64" s="926"/>
      <c r="D64" s="926"/>
      <c r="E64" s="926"/>
      <c r="F64" s="926"/>
      <c r="G64" s="926"/>
      <c r="H64" s="926"/>
      <c r="I64" s="926"/>
      <c r="J64" s="926"/>
      <c r="K64" s="927"/>
      <c r="L64" s="1848"/>
      <c r="M64" s="386" t="s">
        <v>26510</v>
      </c>
      <c r="N64" s="1848"/>
      <c r="O64" s="1892"/>
      <c r="P64" s="1848"/>
      <c r="Q64" s="1895"/>
      <c r="R64" s="529" t="str">
        <f t="shared" si="1"/>
        <v>Please complete all cells in row</v>
      </c>
      <c r="S64" s="1983"/>
      <c r="T64" s="530">
        <f t="shared" si="2"/>
        <v>1</v>
      </c>
      <c r="U64" s="1847"/>
      <c r="V64" s="1847"/>
      <c r="W64" s="530">
        <f t="shared" si="4"/>
        <v>1</v>
      </c>
      <c r="X64" s="530">
        <f t="shared" si="4"/>
        <v>1</v>
      </c>
      <c r="Y64" s="530">
        <f t="shared" si="4"/>
        <v>1</v>
      </c>
      <c r="Z64" s="530">
        <f t="shared" si="3"/>
        <v>1</v>
      </c>
      <c r="AA64" s="530">
        <f t="shared" si="3"/>
        <v>1</v>
      </c>
      <c r="AB64" s="530">
        <f t="shared" si="3"/>
        <v>1</v>
      </c>
      <c r="AC64" s="530">
        <f t="shared" si="3"/>
        <v>1</v>
      </c>
      <c r="AD64" s="530">
        <f t="shared" si="3"/>
        <v>1</v>
      </c>
      <c r="AE64" s="530">
        <f t="shared" si="3"/>
        <v>1</v>
      </c>
      <c r="AF64" s="1983"/>
      <c r="AG64" s="1848"/>
      <c r="AH64" s="1662" t="s">
        <v>26511</v>
      </c>
      <c r="AI64" s="1663" t="s">
        <v>26512</v>
      </c>
      <c r="AJ64" s="1663" t="s">
        <v>26513</v>
      </c>
      <c r="AK64" s="895" t="s">
        <v>26514</v>
      </c>
      <c r="AL64" s="895" t="s">
        <v>26515</v>
      </c>
      <c r="AM64" s="895" t="s">
        <v>26516</v>
      </c>
      <c r="AN64" s="895" t="s">
        <v>26517</v>
      </c>
      <c r="AO64" s="895" t="s">
        <v>26518</v>
      </c>
      <c r="AP64" s="895" t="s">
        <v>26519</v>
      </c>
      <c r="AQ64" s="1543" t="s">
        <v>26520</v>
      </c>
      <c r="AR64" s="1848"/>
    </row>
    <row r="65" spans="2:44">
      <c r="B65" s="1155"/>
      <c r="C65" s="926"/>
      <c r="D65" s="926"/>
      <c r="E65" s="926"/>
      <c r="F65" s="926"/>
      <c r="G65" s="926"/>
      <c r="H65" s="926"/>
      <c r="I65" s="926"/>
      <c r="J65" s="926"/>
      <c r="K65" s="927"/>
      <c r="L65" s="1848"/>
      <c r="M65" s="386" t="s">
        <v>26521</v>
      </c>
      <c r="N65" s="1848"/>
      <c r="O65" s="1892"/>
      <c r="P65" s="1848"/>
      <c r="Q65" s="1895"/>
      <c r="R65" s="529" t="str">
        <f t="shared" si="1"/>
        <v>Please complete all cells in row</v>
      </c>
      <c r="S65" s="1983"/>
      <c r="T65" s="530">
        <f t="shared" si="2"/>
        <v>1</v>
      </c>
      <c r="U65" s="1847"/>
      <c r="V65" s="1847"/>
      <c r="W65" s="530">
        <f t="shared" si="4"/>
        <v>1</v>
      </c>
      <c r="X65" s="530">
        <f t="shared" si="4"/>
        <v>1</v>
      </c>
      <c r="Y65" s="530">
        <f t="shared" si="4"/>
        <v>1</v>
      </c>
      <c r="Z65" s="530">
        <f t="shared" si="3"/>
        <v>1</v>
      </c>
      <c r="AA65" s="530">
        <f t="shared" si="3"/>
        <v>1</v>
      </c>
      <c r="AB65" s="530">
        <f t="shared" si="3"/>
        <v>1</v>
      </c>
      <c r="AC65" s="530">
        <f t="shared" si="3"/>
        <v>1</v>
      </c>
      <c r="AD65" s="530">
        <f t="shared" si="3"/>
        <v>1</v>
      </c>
      <c r="AE65" s="530">
        <f t="shared" si="3"/>
        <v>1</v>
      </c>
      <c r="AF65" s="1983"/>
      <c r="AG65" s="1848"/>
      <c r="AH65" s="1662" t="s">
        <v>26522</v>
      </c>
      <c r="AI65" s="1663" t="s">
        <v>26523</v>
      </c>
      <c r="AJ65" s="1663" t="s">
        <v>26524</v>
      </c>
      <c r="AK65" s="895" t="s">
        <v>26525</v>
      </c>
      <c r="AL65" s="895" t="s">
        <v>26526</v>
      </c>
      <c r="AM65" s="895" t="s">
        <v>26527</v>
      </c>
      <c r="AN65" s="895" t="s">
        <v>26528</v>
      </c>
      <c r="AO65" s="895" t="s">
        <v>26529</v>
      </c>
      <c r="AP65" s="895" t="s">
        <v>26530</v>
      </c>
      <c r="AQ65" s="1543" t="s">
        <v>26531</v>
      </c>
      <c r="AR65" s="1848"/>
    </row>
    <row r="66" spans="2:44">
      <c r="B66" s="1155"/>
      <c r="C66" s="926"/>
      <c r="D66" s="926"/>
      <c r="E66" s="926"/>
      <c r="F66" s="926"/>
      <c r="G66" s="926"/>
      <c r="H66" s="926"/>
      <c r="I66" s="926"/>
      <c r="J66" s="926"/>
      <c r="K66" s="927"/>
      <c r="L66" s="1848"/>
      <c r="M66" s="386" t="s">
        <v>26532</v>
      </c>
      <c r="N66" s="1848"/>
      <c r="O66" s="1892"/>
      <c r="P66" s="1848"/>
      <c r="Q66" s="1895"/>
      <c r="R66" s="529" t="str">
        <f t="shared" si="1"/>
        <v>Please complete all cells in row</v>
      </c>
      <c r="S66" s="1983"/>
      <c r="T66" s="530">
        <f t="shared" si="2"/>
        <v>1</v>
      </c>
      <c r="U66" s="1847"/>
      <c r="V66" s="1847"/>
      <c r="W66" s="530">
        <f t="shared" si="4"/>
        <v>1</v>
      </c>
      <c r="X66" s="530">
        <f t="shared" si="4"/>
        <v>1</v>
      </c>
      <c r="Y66" s="530">
        <f t="shared" si="4"/>
        <v>1</v>
      </c>
      <c r="Z66" s="530">
        <f t="shared" si="3"/>
        <v>1</v>
      </c>
      <c r="AA66" s="530">
        <f t="shared" si="3"/>
        <v>1</v>
      </c>
      <c r="AB66" s="530">
        <f t="shared" si="3"/>
        <v>1</v>
      </c>
      <c r="AC66" s="530">
        <f t="shared" si="3"/>
        <v>1</v>
      </c>
      <c r="AD66" s="530">
        <f t="shared" si="3"/>
        <v>1</v>
      </c>
      <c r="AE66" s="530">
        <f t="shared" si="3"/>
        <v>1</v>
      </c>
      <c r="AF66" s="1983"/>
      <c r="AG66" s="1848"/>
      <c r="AH66" s="1662" t="s">
        <v>26533</v>
      </c>
      <c r="AI66" s="1663" t="s">
        <v>26534</v>
      </c>
      <c r="AJ66" s="1663" t="s">
        <v>26535</v>
      </c>
      <c r="AK66" s="895" t="s">
        <v>26536</v>
      </c>
      <c r="AL66" s="895" t="s">
        <v>26537</v>
      </c>
      <c r="AM66" s="895" t="s">
        <v>26538</v>
      </c>
      <c r="AN66" s="895" t="s">
        <v>26539</v>
      </c>
      <c r="AO66" s="895" t="s">
        <v>26540</v>
      </c>
      <c r="AP66" s="895" t="s">
        <v>26541</v>
      </c>
      <c r="AQ66" s="1543" t="s">
        <v>26542</v>
      </c>
      <c r="AR66" s="1848"/>
    </row>
    <row r="67" spans="2:44">
      <c r="B67" s="1155"/>
      <c r="C67" s="926"/>
      <c r="D67" s="926"/>
      <c r="E67" s="926"/>
      <c r="F67" s="926"/>
      <c r="G67" s="926"/>
      <c r="H67" s="926"/>
      <c r="I67" s="926"/>
      <c r="J67" s="926"/>
      <c r="K67" s="927"/>
      <c r="L67" s="1848"/>
      <c r="M67" s="386" t="s">
        <v>26543</v>
      </c>
      <c r="N67" s="1848"/>
      <c r="O67" s="1892"/>
      <c r="P67" s="1848"/>
      <c r="Q67" s="1895"/>
      <c r="R67" s="529" t="str">
        <f t="shared" si="1"/>
        <v>Please complete all cells in row</v>
      </c>
      <c r="S67" s="1983"/>
      <c r="T67" s="530">
        <f t="shared" si="2"/>
        <v>1</v>
      </c>
      <c r="U67" s="1847"/>
      <c r="V67" s="1847"/>
      <c r="W67" s="530">
        <f t="shared" si="4"/>
        <v>1</v>
      </c>
      <c r="X67" s="530">
        <f t="shared" si="4"/>
        <v>1</v>
      </c>
      <c r="Y67" s="530">
        <f t="shared" si="4"/>
        <v>1</v>
      </c>
      <c r="Z67" s="530">
        <f t="shared" si="3"/>
        <v>1</v>
      </c>
      <c r="AA67" s="530">
        <f t="shared" si="3"/>
        <v>1</v>
      </c>
      <c r="AB67" s="530">
        <f t="shared" si="3"/>
        <v>1</v>
      </c>
      <c r="AC67" s="530">
        <f t="shared" si="3"/>
        <v>1</v>
      </c>
      <c r="AD67" s="530">
        <f t="shared" si="3"/>
        <v>1</v>
      </c>
      <c r="AE67" s="530">
        <f t="shared" si="3"/>
        <v>1</v>
      </c>
      <c r="AF67" s="1983"/>
      <c r="AG67" s="1848"/>
      <c r="AH67" s="1662" t="s">
        <v>26544</v>
      </c>
      <c r="AI67" s="1663" t="s">
        <v>26545</v>
      </c>
      <c r="AJ67" s="1663" t="s">
        <v>26546</v>
      </c>
      <c r="AK67" s="895" t="s">
        <v>26547</v>
      </c>
      <c r="AL67" s="895" t="s">
        <v>26548</v>
      </c>
      <c r="AM67" s="895" t="s">
        <v>26549</v>
      </c>
      <c r="AN67" s="895" t="s">
        <v>26550</v>
      </c>
      <c r="AO67" s="895" t="s">
        <v>26551</v>
      </c>
      <c r="AP67" s="895" t="s">
        <v>26552</v>
      </c>
      <c r="AQ67" s="1543" t="s">
        <v>26553</v>
      </c>
      <c r="AR67" s="1848"/>
    </row>
    <row r="68" spans="2:44">
      <c r="B68" s="1155"/>
      <c r="C68" s="926"/>
      <c r="D68" s="926"/>
      <c r="E68" s="926"/>
      <c r="F68" s="926"/>
      <c r="G68" s="926"/>
      <c r="H68" s="926"/>
      <c r="I68" s="926"/>
      <c r="J68" s="926"/>
      <c r="K68" s="927"/>
      <c r="L68" s="1848"/>
      <c r="M68" s="386" t="s">
        <v>26554</v>
      </c>
      <c r="N68" s="1848"/>
      <c r="O68" s="1892"/>
      <c r="P68" s="1848"/>
      <c r="Q68" s="1895"/>
      <c r="R68" s="529" t="str">
        <f t="shared" si="1"/>
        <v>Please complete all cells in row</v>
      </c>
      <c r="S68" s="1983"/>
      <c r="T68" s="530">
        <f t="shared" si="2"/>
        <v>1</v>
      </c>
      <c r="U68" s="1847"/>
      <c r="V68" s="1847"/>
      <c r="W68" s="530">
        <f t="shared" si="4"/>
        <v>1</v>
      </c>
      <c r="X68" s="530">
        <f t="shared" si="4"/>
        <v>1</v>
      </c>
      <c r="Y68" s="530">
        <f t="shared" si="4"/>
        <v>1</v>
      </c>
      <c r="Z68" s="530">
        <f t="shared" si="3"/>
        <v>1</v>
      </c>
      <c r="AA68" s="530">
        <f t="shared" si="3"/>
        <v>1</v>
      </c>
      <c r="AB68" s="530">
        <f t="shared" si="3"/>
        <v>1</v>
      </c>
      <c r="AC68" s="530">
        <f t="shared" si="3"/>
        <v>1</v>
      </c>
      <c r="AD68" s="530">
        <f t="shared" si="3"/>
        <v>1</v>
      </c>
      <c r="AE68" s="530">
        <f t="shared" si="3"/>
        <v>1</v>
      </c>
      <c r="AF68" s="1983"/>
      <c r="AG68" s="1848"/>
      <c r="AH68" s="1662" t="s">
        <v>26555</v>
      </c>
      <c r="AI68" s="1663" t="s">
        <v>26556</v>
      </c>
      <c r="AJ68" s="1663" t="s">
        <v>26557</v>
      </c>
      <c r="AK68" s="895" t="s">
        <v>26558</v>
      </c>
      <c r="AL68" s="895" t="s">
        <v>26559</v>
      </c>
      <c r="AM68" s="895" t="s">
        <v>26560</v>
      </c>
      <c r="AN68" s="895" t="s">
        <v>26561</v>
      </c>
      <c r="AO68" s="895" t="s">
        <v>26562</v>
      </c>
      <c r="AP68" s="895" t="s">
        <v>26563</v>
      </c>
      <c r="AQ68" s="1543" t="s">
        <v>26564</v>
      </c>
      <c r="AR68" s="1848"/>
    </row>
    <row r="69" spans="2:44">
      <c r="B69" s="1155"/>
      <c r="C69" s="926"/>
      <c r="D69" s="926"/>
      <c r="E69" s="926"/>
      <c r="F69" s="926"/>
      <c r="G69" s="926"/>
      <c r="H69" s="926"/>
      <c r="I69" s="926"/>
      <c r="J69" s="926"/>
      <c r="K69" s="927"/>
      <c r="L69" s="1848"/>
      <c r="M69" s="386" t="s">
        <v>26565</v>
      </c>
      <c r="N69" s="1848"/>
      <c r="O69" s="1892"/>
      <c r="P69" s="1848"/>
      <c r="Q69" s="1895"/>
      <c r="R69" s="529" t="str">
        <f t="shared" si="1"/>
        <v>Please complete all cells in row</v>
      </c>
      <c r="S69" s="1983"/>
      <c r="T69" s="530">
        <f t="shared" si="2"/>
        <v>1</v>
      </c>
      <c r="U69" s="1847"/>
      <c r="V69" s="1847"/>
      <c r="W69" s="530">
        <f t="shared" si="4"/>
        <v>1</v>
      </c>
      <c r="X69" s="530">
        <f t="shared" si="4"/>
        <v>1</v>
      </c>
      <c r="Y69" s="530">
        <f t="shared" si="4"/>
        <v>1</v>
      </c>
      <c r="Z69" s="530">
        <f t="shared" si="3"/>
        <v>1</v>
      </c>
      <c r="AA69" s="530">
        <f t="shared" si="3"/>
        <v>1</v>
      </c>
      <c r="AB69" s="530">
        <f t="shared" si="3"/>
        <v>1</v>
      </c>
      <c r="AC69" s="530">
        <f t="shared" si="3"/>
        <v>1</v>
      </c>
      <c r="AD69" s="530">
        <f t="shared" si="3"/>
        <v>1</v>
      </c>
      <c r="AE69" s="530">
        <f t="shared" si="3"/>
        <v>1</v>
      </c>
      <c r="AF69" s="1983"/>
      <c r="AG69" s="1848"/>
      <c r="AH69" s="1662" t="s">
        <v>26566</v>
      </c>
      <c r="AI69" s="1663" t="s">
        <v>26567</v>
      </c>
      <c r="AJ69" s="1663" t="s">
        <v>26568</v>
      </c>
      <c r="AK69" s="895" t="s">
        <v>26569</v>
      </c>
      <c r="AL69" s="895" t="s">
        <v>26570</v>
      </c>
      <c r="AM69" s="895" t="s">
        <v>26571</v>
      </c>
      <c r="AN69" s="895" t="s">
        <v>26572</v>
      </c>
      <c r="AO69" s="895" t="s">
        <v>26573</v>
      </c>
      <c r="AP69" s="895" t="s">
        <v>26574</v>
      </c>
      <c r="AQ69" s="1543" t="s">
        <v>26575</v>
      </c>
      <c r="AR69" s="1848"/>
    </row>
    <row r="70" spans="2:44">
      <c r="B70" s="1155"/>
      <c r="C70" s="926"/>
      <c r="D70" s="926"/>
      <c r="E70" s="926"/>
      <c r="F70" s="926"/>
      <c r="G70" s="926"/>
      <c r="H70" s="926"/>
      <c r="I70" s="926"/>
      <c r="J70" s="926"/>
      <c r="K70" s="927"/>
      <c r="L70" s="1848"/>
      <c r="M70" s="386" t="s">
        <v>26576</v>
      </c>
      <c r="N70" s="1848"/>
      <c r="O70" s="1892"/>
      <c r="P70" s="1848"/>
      <c r="Q70" s="1895"/>
      <c r="R70" s="529" t="str">
        <f t="shared" si="1"/>
        <v>Please complete all cells in row</v>
      </c>
      <c r="S70" s="1983"/>
      <c r="T70" s="530">
        <f t="shared" si="2"/>
        <v>1</v>
      </c>
      <c r="U70" s="1847"/>
      <c r="V70" s="1847"/>
      <c r="W70" s="530">
        <f t="shared" si="4"/>
        <v>1</v>
      </c>
      <c r="X70" s="530">
        <f t="shared" si="4"/>
        <v>1</v>
      </c>
      <c r="Y70" s="530">
        <f t="shared" si="4"/>
        <v>1</v>
      </c>
      <c r="Z70" s="530">
        <f t="shared" si="3"/>
        <v>1</v>
      </c>
      <c r="AA70" s="530">
        <f t="shared" si="3"/>
        <v>1</v>
      </c>
      <c r="AB70" s="530">
        <f t="shared" si="3"/>
        <v>1</v>
      </c>
      <c r="AC70" s="530">
        <f t="shared" si="3"/>
        <v>1</v>
      </c>
      <c r="AD70" s="530">
        <f t="shared" si="3"/>
        <v>1</v>
      </c>
      <c r="AE70" s="530">
        <f t="shared" si="3"/>
        <v>1</v>
      </c>
      <c r="AF70" s="1983"/>
      <c r="AG70" s="1848"/>
      <c r="AH70" s="1662" t="s">
        <v>26577</v>
      </c>
      <c r="AI70" s="1663" t="s">
        <v>26578</v>
      </c>
      <c r="AJ70" s="1663" t="s">
        <v>26579</v>
      </c>
      <c r="AK70" s="895" t="s">
        <v>26580</v>
      </c>
      <c r="AL70" s="895" t="s">
        <v>26581</v>
      </c>
      <c r="AM70" s="895" t="s">
        <v>26582</v>
      </c>
      <c r="AN70" s="895" t="s">
        <v>26583</v>
      </c>
      <c r="AO70" s="895" t="s">
        <v>26584</v>
      </c>
      <c r="AP70" s="895" t="s">
        <v>26585</v>
      </c>
      <c r="AQ70" s="1543" t="s">
        <v>26586</v>
      </c>
      <c r="AR70" s="1848"/>
    </row>
    <row r="71" spans="2:44">
      <c r="B71" s="1155"/>
      <c r="C71" s="926"/>
      <c r="D71" s="926"/>
      <c r="E71" s="926"/>
      <c r="F71" s="926"/>
      <c r="G71" s="926"/>
      <c r="H71" s="926"/>
      <c r="I71" s="926"/>
      <c r="J71" s="926"/>
      <c r="K71" s="927"/>
      <c r="L71" s="1848"/>
      <c r="M71" s="386" t="s">
        <v>26587</v>
      </c>
      <c r="N71" s="1848"/>
      <c r="O71" s="1892"/>
      <c r="P71" s="1848"/>
      <c r="Q71" s="1895"/>
      <c r="R71" s="529" t="str">
        <f t="shared" si="1"/>
        <v>Please complete all cells in row</v>
      </c>
      <c r="S71" s="1983"/>
      <c r="T71" s="530">
        <f t="shared" si="2"/>
        <v>1</v>
      </c>
      <c r="U71" s="1847"/>
      <c r="V71" s="1847"/>
      <c r="W71" s="530">
        <f t="shared" si="4"/>
        <v>1</v>
      </c>
      <c r="X71" s="530">
        <f t="shared" si="4"/>
        <v>1</v>
      </c>
      <c r="Y71" s="530">
        <f t="shared" si="4"/>
        <v>1</v>
      </c>
      <c r="Z71" s="530">
        <f t="shared" si="4"/>
        <v>1</v>
      </c>
      <c r="AA71" s="530">
        <f t="shared" si="4"/>
        <v>1</v>
      </c>
      <c r="AB71" s="530">
        <f t="shared" si="4"/>
        <v>1</v>
      </c>
      <c r="AC71" s="530">
        <f t="shared" si="4"/>
        <v>1</v>
      </c>
      <c r="AD71" s="530">
        <f t="shared" si="4"/>
        <v>1</v>
      </c>
      <c r="AE71" s="530">
        <f t="shared" si="4"/>
        <v>1</v>
      </c>
      <c r="AF71" s="1983"/>
      <c r="AG71" s="1848"/>
      <c r="AH71" s="1662" t="s">
        <v>26588</v>
      </c>
      <c r="AI71" s="1663" t="s">
        <v>26589</v>
      </c>
      <c r="AJ71" s="1663" t="s">
        <v>26590</v>
      </c>
      <c r="AK71" s="895" t="s">
        <v>26591</v>
      </c>
      <c r="AL71" s="895" t="s">
        <v>26592</v>
      </c>
      <c r="AM71" s="895" t="s">
        <v>26593</v>
      </c>
      <c r="AN71" s="895" t="s">
        <v>26594</v>
      </c>
      <c r="AO71" s="895" t="s">
        <v>26595</v>
      </c>
      <c r="AP71" s="895" t="s">
        <v>26596</v>
      </c>
      <c r="AQ71" s="1543" t="s">
        <v>26597</v>
      </c>
      <c r="AR71" s="1848"/>
    </row>
    <row r="72" spans="2:44">
      <c r="B72" s="1155"/>
      <c r="C72" s="926"/>
      <c r="D72" s="926"/>
      <c r="E72" s="926"/>
      <c r="F72" s="926"/>
      <c r="G72" s="926"/>
      <c r="H72" s="926"/>
      <c r="I72" s="926"/>
      <c r="J72" s="926"/>
      <c r="K72" s="927"/>
      <c r="L72" s="1848"/>
      <c r="M72" s="386" t="s">
        <v>26598</v>
      </c>
      <c r="N72" s="1848"/>
      <c r="O72" s="1892"/>
      <c r="P72" s="1848"/>
      <c r="Q72" s="1895"/>
      <c r="R72" s="529" t="str">
        <f t="shared" si="1"/>
        <v>Please complete all cells in row</v>
      </c>
      <c r="S72" s="1983"/>
      <c r="T72" s="530">
        <f t="shared" si="2"/>
        <v>1</v>
      </c>
      <c r="U72" s="1847"/>
      <c r="V72" s="1847"/>
      <c r="W72" s="530">
        <f t="shared" ref="W72:AE100" si="5" xml:space="preserve"> IF( ISNUMBER(C72 ), 0, 1 )</f>
        <v>1</v>
      </c>
      <c r="X72" s="530">
        <f t="shared" si="5"/>
        <v>1</v>
      </c>
      <c r="Y72" s="530">
        <f t="shared" si="5"/>
        <v>1</v>
      </c>
      <c r="Z72" s="530">
        <f t="shared" si="5"/>
        <v>1</v>
      </c>
      <c r="AA72" s="530">
        <f t="shared" si="5"/>
        <v>1</v>
      </c>
      <c r="AB72" s="530">
        <f t="shared" si="5"/>
        <v>1</v>
      </c>
      <c r="AC72" s="530">
        <f t="shared" si="5"/>
        <v>1</v>
      </c>
      <c r="AD72" s="530">
        <f t="shared" si="5"/>
        <v>1</v>
      </c>
      <c r="AE72" s="530">
        <f t="shared" si="5"/>
        <v>1</v>
      </c>
      <c r="AF72" s="1983"/>
      <c r="AG72" s="1848"/>
      <c r="AH72" s="1662" t="s">
        <v>26599</v>
      </c>
      <c r="AI72" s="1663" t="s">
        <v>26600</v>
      </c>
      <c r="AJ72" s="1663" t="s">
        <v>26601</v>
      </c>
      <c r="AK72" s="895" t="s">
        <v>26602</v>
      </c>
      <c r="AL72" s="895" t="s">
        <v>26603</v>
      </c>
      <c r="AM72" s="895" t="s">
        <v>26604</v>
      </c>
      <c r="AN72" s="895" t="s">
        <v>26605</v>
      </c>
      <c r="AO72" s="895" t="s">
        <v>26606</v>
      </c>
      <c r="AP72" s="895" t="s">
        <v>26607</v>
      </c>
      <c r="AQ72" s="1543" t="s">
        <v>26608</v>
      </c>
      <c r="AR72" s="1848"/>
    </row>
    <row r="73" spans="2:44">
      <c r="B73" s="1155"/>
      <c r="C73" s="926"/>
      <c r="D73" s="926"/>
      <c r="E73" s="926"/>
      <c r="F73" s="926"/>
      <c r="G73" s="926"/>
      <c r="H73" s="926"/>
      <c r="I73" s="926"/>
      <c r="J73" s="926"/>
      <c r="K73" s="927"/>
      <c r="L73" s="1848"/>
      <c r="M73" s="386" t="s">
        <v>26609</v>
      </c>
      <c r="N73" s="1848"/>
      <c r="O73" s="1892"/>
      <c r="P73" s="1848"/>
      <c r="Q73" s="1895"/>
      <c r="R73" s="529" t="str">
        <f t="shared" si="1"/>
        <v>Please complete all cells in row</v>
      </c>
      <c r="S73" s="1983"/>
      <c r="T73" s="530">
        <f t="shared" si="2"/>
        <v>1</v>
      </c>
      <c r="U73" s="1847"/>
      <c r="V73" s="1847"/>
      <c r="W73" s="530">
        <f t="shared" si="5"/>
        <v>1</v>
      </c>
      <c r="X73" s="530">
        <f t="shared" si="5"/>
        <v>1</v>
      </c>
      <c r="Y73" s="530">
        <f t="shared" si="5"/>
        <v>1</v>
      </c>
      <c r="Z73" s="530">
        <f t="shared" si="5"/>
        <v>1</v>
      </c>
      <c r="AA73" s="530">
        <f t="shared" si="5"/>
        <v>1</v>
      </c>
      <c r="AB73" s="530">
        <f t="shared" si="5"/>
        <v>1</v>
      </c>
      <c r="AC73" s="530">
        <f t="shared" si="5"/>
        <v>1</v>
      </c>
      <c r="AD73" s="530">
        <f t="shared" si="5"/>
        <v>1</v>
      </c>
      <c r="AE73" s="530">
        <f t="shared" si="5"/>
        <v>1</v>
      </c>
      <c r="AF73" s="1983"/>
      <c r="AG73" s="1848"/>
      <c r="AH73" s="1662" t="s">
        <v>26610</v>
      </c>
      <c r="AI73" s="1663" t="s">
        <v>26611</v>
      </c>
      <c r="AJ73" s="1663" t="s">
        <v>26612</v>
      </c>
      <c r="AK73" s="895" t="s">
        <v>26613</v>
      </c>
      <c r="AL73" s="895" t="s">
        <v>26614</v>
      </c>
      <c r="AM73" s="895" t="s">
        <v>26615</v>
      </c>
      <c r="AN73" s="895" t="s">
        <v>26616</v>
      </c>
      <c r="AO73" s="895" t="s">
        <v>26617</v>
      </c>
      <c r="AP73" s="895" t="s">
        <v>26618</v>
      </c>
      <c r="AQ73" s="1543" t="s">
        <v>26619</v>
      </c>
      <c r="AR73" s="1848"/>
    </row>
    <row r="74" spans="2:44">
      <c r="B74" s="1155"/>
      <c r="C74" s="926"/>
      <c r="D74" s="926"/>
      <c r="E74" s="926"/>
      <c r="F74" s="926"/>
      <c r="G74" s="926"/>
      <c r="H74" s="926"/>
      <c r="I74" s="926"/>
      <c r="J74" s="926"/>
      <c r="K74" s="927"/>
      <c r="L74" s="1848"/>
      <c r="M74" s="386" t="s">
        <v>26620</v>
      </c>
      <c r="N74" s="1848"/>
      <c r="O74" s="1892"/>
      <c r="P74" s="1848"/>
      <c r="Q74" s="1895"/>
      <c r="R74" s="529" t="str">
        <f t="shared" si="1"/>
        <v>Please complete all cells in row</v>
      </c>
      <c r="S74" s="1983"/>
      <c r="T74" s="530">
        <f t="shared" si="2"/>
        <v>1</v>
      </c>
      <c r="U74" s="1847"/>
      <c r="V74" s="1847"/>
      <c r="W74" s="530">
        <f t="shared" si="5"/>
        <v>1</v>
      </c>
      <c r="X74" s="530">
        <f t="shared" si="5"/>
        <v>1</v>
      </c>
      <c r="Y74" s="530">
        <f t="shared" si="5"/>
        <v>1</v>
      </c>
      <c r="Z74" s="530">
        <f t="shared" si="5"/>
        <v>1</v>
      </c>
      <c r="AA74" s="530">
        <f t="shared" si="5"/>
        <v>1</v>
      </c>
      <c r="AB74" s="530">
        <f t="shared" si="5"/>
        <v>1</v>
      </c>
      <c r="AC74" s="530">
        <f t="shared" si="5"/>
        <v>1</v>
      </c>
      <c r="AD74" s="530">
        <f t="shared" si="5"/>
        <v>1</v>
      </c>
      <c r="AE74" s="530">
        <f t="shared" si="5"/>
        <v>1</v>
      </c>
      <c r="AF74" s="1983"/>
      <c r="AG74" s="1848"/>
      <c r="AH74" s="1662" t="s">
        <v>26621</v>
      </c>
      <c r="AI74" s="1663" t="s">
        <v>26622</v>
      </c>
      <c r="AJ74" s="1663" t="s">
        <v>26623</v>
      </c>
      <c r="AK74" s="895" t="s">
        <v>26624</v>
      </c>
      <c r="AL74" s="895" t="s">
        <v>26625</v>
      </c>
      <c r="AM74" s="895" t="s">
        <v>26626</v>
      </c>
      <c r="AN74" s="895" t="s">
        <v>26627</v>
      </c>
      <c r="AO74" s="895" t="s">
        <v>26628</v>
      </c>
      <c r="AP74" s="895" t="s">
        <v>26629</v>
      </c>
      <c r="AQ74" s="1543" t="s">
        <v>26630</v>
      </c>
      <c r="AR74" s="1848"/>
    </row>
    <row r="75" spans="2:44">
      <c r="B75" s="1155"/>
      <c r="C75" s="926"/>
      <c r="D75" s="926"/>
      <c r="E75" s="926"/>
      <c r="F75" s="926"/>
      <c r="G75" s="926"/>
      <c r="H75" s="926"/>
      <c r="I75" s="926"/>
      <c r="J75" s="926"/>
      <c r="K75" s="927"/>
      <c r="L75" s="1848"/>
      <c r="M75" s="386" t="s">
        <v>26631</v>
      </c>
      <c r="N75" s="1848"/>
      <c r="O75" s="1892"/>
      <c r="P75" s="1848"/>
      <c r="Q75" s="1895"/>
      <c r="R75" s="529" t="str">
        <f t="shared" si="1"/>
        <v>Please complete all cells in row</v>
      </c>
      <c r="S75" s="1983"/>
      <c r="T75" s="530">
        <f t="shared" si="2"/>
        <v>1</v>
      </c>
      <c r="U75" s="1847"/>
      <c r="V75" s="1847"/>
      <c r="W75" s="530">
        <f t="shared" si="5"/>
        <v>1</v>
      </c>
      <c r="X75" s="530">
        <f t="shared" si="5"/>
        <v>1</v>
      </c>
      <c r="Y75" s="530">
        <f t="shared" si="5"/>
        <v>1</v>
      </c>
      <c r="Z75" s="530">
        <f t="shared" si="5"/>
        <v>1</v>
      </c>
      <c r="AA75" s="530">
        <f t="shared" si="5"/>
        <v>1</v>
      </c>
      <c r="AB75" s="530">
        <f t="shared" si="5"/>
        <v>1</v>
      </c>
      <c r="AC75" s="530">
        <f t="shared" si="5"/>
        <v>1</v>
      </c>
      <c r="AD75" s="530">
        <f t="shared" si="5"/>
        <v>1</v>
      </c>
      <c r="AE75" s="530">
        <f t="shared" si="5"/>
        <v>1</v>
      </c>
      <c r="AF75" s="1983"/>
      <c r="AG75" s="1848"/>
      <c r="AH75" s="1662" t="s">
        <v>26632</v>
      </c>
      <c r="AI75" s="1663" t="s">
        <v>26633</v>
      </c>
      <c r="AJ75" s="1663" t="s">
        <v>26634</v>
      </c>
      <c r="AK75" s="895" t="s">
        <v>26635</v>
      </c>
      <c r="AL75" s="895" t="s">
        <v>26636</v>
      </c>
      <c r="AM75" s="895" t="s">
        <v>26637</v>
      </c>
      <c r="AN75" s="895" t="s">
        <v>26638</v>
      </c>
      <c r="AO75" s="895" t="s">
        <v>26639</v>
      </c>
      <c r="AP75" s="895" t="s">
        <v>26640</v>
      </c>
      <c r="AQ75" s="1543" t="s">
        <v>26641</v>
      </c>
      <c r="AR75" s="1848"/>
    </row>
    <row r="76" spans="2:44">
      <c r="B76" s="1155"/>
      <c r="C76" s="926"/>
      <c r="D76" s="926"/>
      <c r="E76" s="926"/>
      <c r="F76" s="926"/>
      <c r="G76" s="926"/>
      <c r="H76" s="926"/>
      <c r="I76" s="926"/>
      <c r="J76" s="926"/>
      <c r="K76" s="927"/>
      <c r="L76" s="1848"/>
      <c r="M76" s="386" t="s">
        <v>26642</v>
      </c>
      <c r="N76" s="1848"/>
      <c r="O76" s="1892"/>
      <c r="P76" s="1848"/>
      <c r="Q76" s="1895"/>
      <c r="R76" s="529" t="str">
        <f t="shared" ref="R76:R139" si="6">IF( SUM( T76:X76 ) = 0, 0, $T$4 )</f>
        <v>Please complete all cells in row</v>
      </c>
      <c r="S76" s="1983"/>
      <c r="T76" s="530">
        <f t="shared" ref="T76:T139" si="7" xml:space="preserve"> IF( ISTEXT(B76 ), 0, 1 )</f>
        <v>1</v>
      </c>
      <c r="U76" s="1847"/>
      <c r="V76" s="1847"/>
      <c r="W76" s="530">
        <f t="shared" si="5"/>
        <v>1</v>
      </c>
      <c r="X76" s="530">
        <f t="shared" si="5"/>
        <v>1</v>
      </c>
      <c r="Y76" s="530">
        <f t="shared" si="5"/>
        <v>1</v>
      </c>
      <c r="Z76" s="530">
        <f t="shared" si="5"/>
        <v>1</v>
      </c>
      <c r="AA76" s="530">
        <f t="shared" si="5"/>
        <v>1</v>
      </c>
      <c r="AB76" s="530">
        <f t="shared" si="5"/>
        <v>1</v>
      </c>
      <c r="AC76" s="530">
        <f t="shared" si="5"/>
        <v>1</v>
      </c>
      <c r="AD76" s="530">
        <f t="shared" si="5"/>
        <v>1</v>
      </c>
      <c r="AE76" s="530">
        <f t="shared" si="5"/>
        <v>1</v>
      </c>
      <c r="AF76" s="1983"/>
      <c r="AG76" s="1848"/>
      <c r="AH76" s="1662" t="s">
        <v>26643</v>
      </c>
      <c r="AI76" s="1663" t="s">
        <v>26644</v>
      </c>
      <c r="AJ76" s="1663" t="s">
        <v>26645</v>
      </c>
      <c r="AK76" s="895" t="s">
        <v>26646</v>
      </c>
      <c r="AL76" s="895" t="s">
        <v>26647</v>
      </c>
      <c r="AM76" s="895" t="s">
        <v>26648</v>
      </c>
      <c r="AN76" s="895" t="s">
        <v>26649</v>
      </c>
      <c r="AO76" s="895" t="s">
        <v>26650</v>
      </c>
      <c r="AP76" s="895" t="s">
        <v>26651</v>
      </c>
      <c r="AQ76" s="1543" t="s">
        <v>26652</v>
      </c>
      <c r="AR76" s="1848"/>
    </row>
    <row r="77" spans="2:44">
      <c r="B77" s="1155"/>
      <c r="C77" s="926"/>
      <c r="D77" s="926"/>
      <c r="E77" s="926"/>
      <c r="F77" s="926"/>
      <c r="G77" s="926"/>
      <c r="H77" s="926"/>
      <c r="I77" s="926"/>
      <c r="J77" s="926"/>
      <c r="K77" s="927"/>
      <c r="L77" s="1848"/>
      <c r="M77" s="386" t="s">
        <v>26653</v>
      </c>
      <c r="N77" s="1848"/>
      <c r="O77" s="1892"/>
      <c r="P77" s="1848"/>
      <c r="Q77" s="1895"/>
      <c r="R77" s="529" t="str">
        <f t="shared" si="6"/>
        <v>Please complete all cells in row</v>
      </c>
      <c r="S77" s="1983"/>
      <c r="T77" s="530">
        <f t="shared" si="7"/>
        <v>1</v>
      </c>
      <c r="U77" s="1847"/>
      <c r="V77" s="1847"/>
      <c r="W77" s="530">
        <f t="shared" si="5"/>
        <v>1</v>
      </c>
      <c r="X77" s="530">
        <f t="shared" si="5"/>
        <v>1</v>
      </c>
      <c r="Y77" s="530">
        <f t="shared" si="5"/>
        <v>1</v>
      </c>
      <c r="Z77" s="530">
        <f t="shared" si="5"/>
        <v>1</v>
      </c>
      <c r="AA77" s="530">
        <f t="shared" si="5"/>
        <v>1</v>
      </c>
      <c r="AB77" s="530">
        <f t="shared" si="5"/>
        <v>1</v>
      </c>
      <c r="AC77" s="530">
        <f t="shared" si="5"/>
        <v>1</v>
      </c>
      <c r="AD77" s="530">
        <f t="shared" si="5"/>
        <v>1</v>
      </c>
      <c r="AE77" s="530">
        <f t="shared" si="5"/>
        <v>1</v>
      </c>
      <c r="AF77" s="1983"/>
      <c r="AG77" s="1848"/>
      <c r="AH77" s="1662" t="s">
        <v>26654</v>
      </c>
      <c r="AI77" s="1663" t="s">
        <v>26655</v>
      </c>
      <c r="AJ77" s="1663" t="s">
        <v>26656</v>
      </c>
      <c r="AK77" s="895" t="s">
        <v>26657</v>
      </c>
      <c r="AL77" s="895" t="s">
        <v>26658</v>
      </c>
      <c r="AM77" s="895" t="s">
        <v>26659</v>
      </c>
      <c r="AN77" s="895" t="s">
        <v>26660</v>
      </c>
      <c r="AO77" s="895" t="s">
        <v>26661</v>
      </c>
      <c r="AP77" s="895" t="s">
        <v>26662</v>
      </c>
      <c r="AQ77" s="1543" t="s">
        <v>26663</v>
      </c>
      <c r="AR77" s="1848"/>
    </row>
    <row r="78" spans="2:44">
      <c r="B78" s="1155"/>
      <c r="C78" s="926"/>
      <c r="D78" s="926"/>
      <c r="E78" s="926"/>
      <c r="F78" s="926"/>
      <c r="G78" s="926"/>
      <c r="H78" s="926"/>
      <c r="I78" s="926"/>
      <c r="J78" s="926"/>
      <c r="K78" s="927"/>
      <c r="L78" s="1848"/>
      <c r="M78" s="386" t="s">
        <v>26664</v>
      </c>
      <c r="N78" s="1848"/>
      <c r="O78" s="1892"/>
      <c r="P78" s="1848"/>
      <c r="Q78" s="1895"/>
      <c r="R78" s="529" t="str">
        <f t="shared" si="6"/>
        <v>Please complete all cells in row</v>
      </c>
      <c r="S78" s="1983"/>
      <c r="T78" s="530">
        <f t="shared" si="7"/>
        <v>1</v>
      </c>
      <c r="U78" s="1847"/>
      <c r="V78" s="1847"/>
      <c r="W78" s="530">
        <f t="shared" si="5"/>
        <v>1</v>
      </c>
      <c r="X78" s="530">
        <f t="shared" si="5"/>
        <v>1</v>
      </c>
      <c r="Y78" s="530">
        <f t="shared" si="5"/>
        <v>1</v>
      </c>
      <c r="Z78" s="530">
        <f t="shared" si="5"/>
        <v>1</v>
      </c>
      <c r="AA78" s="530">
        <f t="shared" si="5"/>
        <v>1</v>
      </c>
      <c r="AB78" s="530">
        <f t="shared" si="5"/>
        <v>1</v>
      </c>
      <c r="AC78" s="530">
        <f t="shared" si="5"/>
        <v>1</v>
      </c>
      <c r="AD78" s="530">
        <f t="shared" si="5"/>
        <v>1</v>
      </c>
      <c r="AE78" s="530">
        <f t="shared" si="5"/>
        <v>1</v>
      </c>
      <c r="AF78" s="1983"/>
      <c r="AG78" s="1848"/>
      <c r="AH78" s="1662" t="s">
        <v>26665</v>
      </c>
      <c r="AI78" s="1663" t="s">
        <v>26666</v>
      </c>
      <c r="AJ78" s="1663" t="s">
        <v>26667</v>
      </c>
      <c r="AK78" s="895" t="s">
        <v>26668</v>
      </c>
      <c r="AL78" s="895" t="s">
        <v>26669</v>
      </c>
      <c r="AM78" s="895" t="s">
        <v>26670</v>
      </c>
      <c r="AN78" s="895" t="s">
        <v>26671</v>
      </c>
      <c r="AO78" s="895" t="s">
        <v>26672</v>
      </c>
      <c r="AP78" s="895" t="s">
        <v>26673</v>
      </c>
      <c r="AQ78" s="1543" t="s">
        <v>26674</v>
      </c>
      <c r="AR78" s="1848"/>
    </row>
    <row r="79" spans="2:44">
      <c r="B79" s="1155"/>
      <c r="C79" s="926"/>
      <c r="D79" s="926"/>
      <c r="E79" s="926"/>
      <c r="F79" s="926"/>
      <c r="G79" s="926"/>
      <c r="H79" s="926"/>
      <c r="I79" s="926"/>
      <c r="J79" s="926"/>
      <c r="K79" s="927"/>
      <c r="L79" s="1848"/>
      <c r="M79" s="386" t="s">
        <v>26675</v>
      </c>
      <c r="N79" s="1848"/>
      <c r="O79" s="1892"/>
      <c r="P79" s="1848"/>
      <c r="Q79" s="1895"/>
      <c r="R79" s="529" t="str">
        <f t="shared" si="6"/>
        <v>Please complete all cells in row</v>
      </c>
      <c r="S79" s="1983"/>
      <c r="T79" s="530">
        <f t="shared" si="7"/>
        <v>1</v>
      </c>
      <c r="U79" s="1847"/>
      <c r="V79" s="1847"/>
      <c r="W79" s="530">
        <f t="shared" si="5"/>
        <v>1</v>
      </c>
      <c r="X79" s="530">
        <f t="shared" si="5"/>
        <v>1</v>
      </c>
      <c r="Y79" s="530">
        <f t="shared" si="5"/>
        <v>1</v>
      </c>
      <c r="Z79" s="530">
        <f t="shared" si="5"/>
        <v>1</v>
      </c>
      <c r="AA79" s="530">
        <f t="shared" si="5"/>
        <v>1</v>
      </c>
      <c r="AB79" s="530">
        <f t="shared" si="5"/>
        <v>1</v>
      </c>
      <c r="AC79" s="530">
        <f t="shared" si="5"/>
        <v>1</v>
      </c>
      <c r="AD79" s="530">
        <f t="shared" si="5"/>
        <v>1</v>
      </c>
      <c r="AE79" s="530">
        <f t="shared" si="5"/>
        <v>1</v>
      </c>
      <c r="AF79" s="1983"/>
      <c r="AG79" s="1848"/>
      <c r="AH79" s="1662" t="s">
        <v>26676</v>
      </c>
      <c r="AI79" s="1663" t="s">
        <v>26677</v>
      </c>
      <c r="AJ79" s="1663" t="s">
        <v>26678</v>
      </c>
      <c r="AK79" s="895" t="s">
        <v>26679</v>
      </c>
      <c r="AL79" s="895" t="s">
        <v>26680</v>
      </c>
      <c r="AM79" s="895" t="s">
        <v>26681</v>
      </c>
      <c r="AN79" s="895" t="s">
        <v>26682</v>
      </c>
      <c r="AO79" s="895" t="s">
        <v>26683</v>
      </c>
      <c r="AP79" s="895" t="s">
        <v>26684</v>
      </c>
      <c r="AQ79" s="1543" t="s">
        <v>26685</v>
      </c>
      <c r="AR79" s="1848"/>
    </row>
    <row r="80" spans="2:44">
      <c r="B80" s="1155"/>
      <c r="C80" s="926"/>
      <c r="D80" s="926"/>
      <c r="E80" s="926"/>
      <c r="F80" s="926"/>
      <c r="G80" s="926"/>
      <c r="H80" s="926"/>
      <c r="I80" s="926"/>
      <c r="J80" s="926"/>
      <c r="K80" s="927"/>
      <c r="L80" s="1848"/>
      <c r="M80" s="386" t="s">
        <v>26686</v>
      </c>
      <c r="N80" s="1848"/>
      <c r="O80" s="1892"/>
      <c r="P80" s="1848"/>
      <c r="Q80" s="1895"/>
      <c r="R80" s="529" t="str">
        <f t="shared" si="6"/>
        <v>Please complete all cells in row</v>
      </c>
      <c r="S80" s="1983"/>
      <c r="T80" s="530">
        <f t="shared" si="7"/>
        <v>1</v>
      </c>
      <c r="U80" s="1847"/>
      <c r="V80" s="1847"/>
      <c r="W80" s="530">
        <f t="shared" si="5"/>
        <v>1</v>
      </c>
      <c r="X80" s="530">
        <f t="shared" si="5"/>
        <v>1</v>
      </c>
      <c r="Y80" s="530">
        <f t="shared" si="5"/>
        <v>1</v>
      </c>
      <c r="Z80" s="530">
        <f t="shared" si="5"/>
        <v>1</v>
      </c>
      <c r="AA80" s="530">
        <f t="shared" si="5"/>
        <v>1</v>
      </c>
      <c r="AB80" s="530">
        <f t="shared" si="5"/>
        <v>1</v>
      </c>
      <c r="AC80" s="530">
        <f t="shared" si="5"/>
        <v>1</v>
      </c>
      <c r="AD80" s="530">
        <f t="shared" si="5"/>
        <v>1</v>
      </c>
      <c r="AE80" s="530">
        <f t="shared" si="5"/>
        <v>1</v>
      </c>
      <c r="AF80" s="1983"/>
      <c r="AG80" s="1848"/>
      <c r="AH80" s="1662" t="s">
        <v>26687</v>
      </c>
      <c r="AI80" s="1663" t="s">
        <v>26688</v>
      </c>
      <c r="AJ80" s="1663" t="s">
        <v>26689</v>
      </c>
      <c r="AK80" s="895" t="s">
        <v>26690</v>
      </c>
      <c r="AL80" s="895" t="s">
        <v>26691</v>
      </c>
      <c r="AM80" s="895" t="s">
        <v>26692</v>
      </c>
      <c r="AN80" s="895" t="s">
        <v>26693</v>
      </c>
      <c r="AO80" s="895" t="s">
        <v>26694</v>
      </c>
      <c r="AP80" s="895" t="s">
        <v>26695</v>
      </c>
      <c r="AQ80" s="1543" t="s">
        <v>26696</v>
      </c>
      <c r="AR80" s="1848"/>
    </row>
    <row r="81" spans="2:44">
      <c r="B81" s="1155"/>
      <c r="C81" s="926"/>
      <c r="D81" s="926"/>
      <c r="E81" s="926"/>
      <c r="F81" s="926"/>
      <c r="G81" s="926"/>
      <c r="H81" s="926"/>
      <c r="I81" s="926"/>
      <c r="J81" s="926"/>
      <c r="K81" s="927"/>
      <c r="L81" s="1848"/>
      <c r="M81" s="386" t="s">
        <v>26697</v>
      </c>
      <c r="N81" s="1848"/>
      <c r="O81" s="1892"/>
      <c r="P81" s="1848"/>
      <c r="Q81" s="1895"/>
      <c r="R81" s="529" t="str">
        <f t="shared" si="6"/>
        <v>Please complete all cells in row</v>
      </c>
      <c r="S81" s="1983"/>
      <c r="T81" s="530">
        <f t="shared" si="7"/>
        <v>1</v>
      </c>
      <c r="U81" s="1847"/>
      <c r="V81" s="1847"/>
      <c r="W81" s="530">
        <f t="shared" si="5"/>
        <v>1</v>
      </c>
      <c r="X81" s="530">
        <f t="shared" si="5"/>
        <v>1</v>
      </c>
      <c r="Y81" s="530">
        <f t="shared" si="5"/>
        <v>1</v>
      </c>
      <c r="Z81" s="530">
        <f t="shared" si="5"/>
        <v>1</v>
      </c>
      <c r="AA81" s="530">
        <f t="shared" si="5"/>
        <v>1</v>
      </c>
      <c r="AB81" s="530">
        <f t="shared" si="5"/>
        <v>1</v>
      </c>
      <c r="AC81" s="530">
        <f t="shared" si="5"/>
        <v>1</v>
      </c>
      <c r="AD81" s="530">
        <f t="shared" si="5"/>
        <v>1</v>
      </c>
      <c r="AE81" s="530">
        <f t="shared" si="5"/>
        <v>1</v>
      </c>
      <c r="AF81" s="1983"/>
      <c r="AG81" s="1848"/>
      <c r="AH81" s="1662" t="s">
        <v>26698</v>
      </c>
      <c r="AI81" s="1663" t="s">
        <v>26699</v>
      </c>
      <c r="AJ81" s="1663" t="s">
        <v>26700</v>
      </c>
      <c r="AK81" s="895" t="s">
        <v>26701</v>
      </c>
      <c r="AL81" s="895" t="s">
        <v>26702</v>
      </c>
      <c r="AM81" s="895" t="s">
        <v>26703</v>
      </c>
      <c r="AN81" s="895" t="s">
        <v>26704</v>
      </c>
      <c r="AO81" s="895" t="s">
        <v>26705</v>
      </c>
      <c r="AP81" s="895" t="s">
        <v>26706</v>
      </c>
      <c r="AQ81" s="1543" t="s">
        <v>26707</v>
      </c>
      <c r="AR81" s="1848"/>
    </row>
    <row r="82" spans="2:44">
      <c r="B82" s="1155"/>
      <c r="C82" s="926"/>
      <c r="D82" s="926"/>
      <c r="E82" s="926"/>
      <c r="F82" s="926"/>
      <c r="G82" s="926"/>
      <c r="H82" s="926"/>
      <c r="I82" s="926"/>
      <c r="J82" s="926"/>
      <c r="K82" s="927"/>
      <c r="L82" s="1848"/>
      <c r="M82" s="386" t="s">
        <v>26708</v>
      </c>
      <c r="N82" s="1848"/>
      <c r="O82" s="1892"/>
      <c r="P82" s="1848"/>
      <c r="Q82" s="1895"/>
      <c r="R82" s="529" t="str">
        <f t="shared" si="6"/>
        <v>Please complete all cells in row</v>
      </c>
      <c r="S82" s="1983"/>
      <c r="T82" s="530">
        <f t="shared" si="7"/>
        <v>1</v>
      </c>
      <c r="U82" s="1847"/>
      <c r="V82" s="1847"/>
      <c r="W82" s="530">
        <f t="shared" si="5"/>
        <v>1</v>
      </c>
      <c r="X82" s="530">
        <f t="shared" si="5"/>
        <v>1</v>
      </c>
      <c r="Y82" s="530">
        <f t="shared" si="5"/>
        <v>1</v>
      </c>
      <c r="Z82" s="530">
        <f t="shared" si="5"/>
        <v>1</v>
      </c>
      <c r="AA82" s="530">
        <f t="shared" si="5"/>
        <v>1</v>
      </c>
      <c r="AB82" s="530">
        <f t="shared" si="5"/>
        <v>1</v>
      </c>
      <c r="AC82" s="530">
        <f t="shared" si="5"/>
        <v>1</v>
      </c>
      <c r="AD82" s="530">
        <f t="shared" si="5"/>
        <v>1</v>
      </c>
      <c r="AE82" s="530">
        <f t="shared" si="5"/>
        <v>1</v>
      </c>
      <c r="AF82" s="1983"/>
      <c r="AG82" s="1848"/>
      <c r="AH82" s="1662" t="s">
        <v>26709</v>
      </c>
      <c r="AI82" s="1663" t="s">
        <v>26710</v>
      </c>
      <c r="AJ82" s="1663" t="s">
        <v>26711</v>
      </c>
      <c r="AK82" s="895" t="s">
        <v>26712</v>
      </c>
      <c r="AL82" s="895" t="s">
        <v>26713</v>
      </c>
      <c r="AM82" s="895" t="s">
        <v>26714</v>
      </c>
      <c r="AN82" s="895" t="s">
        <v>26715</v>
      </c>
      <c r="AO82" s="895" t="s">
        <v>26716</v>
      </c>
      <c r="AP82" s="895" t="s">
        <v>26717</v>
      </c>
      <c r="AQ82" s="1543" t="s">
        <v>26718</v>
      </c>
      <c r="AR82" s="1848"/>
    </row>
    <row r="83" spans="2:44">
      <c r="B83" s="1155"/>
      <c r="C83" s="926"/>
      <c r="D83" s="926"/>
      <c r="E83" s="926"/>
      <c r="F83" s="926"/>
      <c r="G83" s="926"/>
      <c r="H83" s="926"/>
      <c r="I83" s="926"/>
      <c r="J83" s="926"/>
      <c r="K83" s="927"/>
      <c r="L83" s="1848"/>
      <c r="M83" s="386" t="s">
        <v>26719</v>
      </c>
      <c r="N83" s="1848"/>
      <c r="O83" s="1892"/>
      <c r="P83" s="1848"/>
      <c r="Q83" s="1895"/>
      <c r="R83" s="529" t="str">
        <f t="shared" si="6"/>
        <v>Please complete all cells in row</v>
      </c>
      <c r="S83" s="1983"/>
      <c r="T83" s="530">
        <f t="shared" si="7"/>
        <v>1</v>
      </c>
      <c r="U83" s="1847"/>
      <c r="V83" s="1847"/>
      <c r="W83" s="530">
        <f t="shared" si="5"/>
        <v>1</v>
      </c>
      <c r="X83" s="530">
        <f t="shared" si="5"/>
        <v>1</v>
      </c>
      <c r="Y83" s="530">
        <f t="shared" si="5"/>
        <v>1</v>
      </c>
      <c r="Z83" s="530">
        <f t="shared" si="5"/>
        <v>1</v>
      </c>
      <c r="AA83" s="530">
        <f t="shared" si="5"/>
        <v>1</v>
      </c>
      <c r="AB83" s="530">
        <f t="shared" si="5"/>
        <v>1</v>
      </c>
      <c r="AC83" s="530">
        <f t="shared" si="5"/>
        <v>1</v>
      </c>
      <c r="AD83" s="530">
        <f t="shared" si="5"/>
        <v>1</v>
      </c>
      <c r="AE83" s="530">
        <f t="shared" si="5"/>
        <v>1</v>
      </c>
      <c r="AF83" s="1983"/>
      <c r="AG83" s="1848"/>
      <c r="AH83" s="1662" t="s">
        <v>26720</v>
      </c>
      <c r="AI83" s="1663" t="s">
        <v>26721</v>
      </c>
      <c r="AJ83" s="1663" t="s">
        <v>26722</v>
      </c>
      <c r="AK83" s="895" t="s">
        <v>26723</v>
      </c>
      <c r="AL83" s="895" t="s">
        <v>26724</v>
      </c>
      <c r="AM83" s="895" t="s">
        <v>26725</v>
      </c>
      <c r="AN83" s="895" t="s">
        <v>26726</v>
      </c>
      <c r="AO83" s="895" t="s">
        <v>26727</v>
      </c>
      <c r="AP83" s="895" t="s">
        <v>26728</v>
      </c>
      <c r="AQ83" s="1543" t="s">
        <v>26729</v>
      </c>
      <c r="AR83" s="1848"/>
    </row>
    <row r="84" spans="2:44">
      <c r="B84" s="1155"/>
      <c r="C84" s="926"/>
      <c r="D84" s="926"/>
      <c r="E84" s="926"/>
      <c r="F84" s="926"/>
      <c r="G84" s="926"/>
      <c r="H84" s="926"/>
      <c r="I84" s="926"/>
      <c r="J84" s="926"/>
      <c r="K84" s="927"/>
      <c r="L84" s="1848"/>
      <c r="M84" s="386" t="s">
        <v>26730</v>
      </c>
      <c r="N84" s="1848"/>
      <c r="O84" s="1892"/>
      <c r="P84" s="1848"/>
      <c r="Q84" s="1895"/>
      <c r="R84" s="529" t="str">
        <f t="shared" si="6"/>
        <v>Please complete all cells in row</v>
      </c>
      <c r="S84" s="1983"/>
      <c r="T84" s="530">
        <f t="shared" si="7"/>
        <v>1</v>
      </c>
      <c r="U84" s="1847"/>
      <c r="V84" s="1847"/>
      <c r="W84" s="530">
        <f t="shared" si="5"/>
        <v>1</v>
      </c>
      <c r="X84" s="530">
        <f t="shared" si="5"/>
        <v>1</v>
      </c>
      <c r="Y84" s="530">
        <f t="shared" si="5"/>
        <v>1</v>
      </c>
      <c r="Z84" s="530">
        <f t="shared" si="5"/>
        <v>1</v>
      </c>
      <c r="AA84" s="530">
        <f t="shared" si="5"/>
        <v>1</v>
      </c>
      <c r="AB84" s="530">
        <f t="shared" si="5"/>
        <v>1</v>
      </c>
      <c r="AC84" s="530">
        <f t="shared" si="5"/>
        <v>1</v>
      </c>
      <c r="AD84" s="530">
        <f t="shared" si="5"/>
        <v>1</v>
      </c>
      <c r="AE84" s="530">
        <f t="shared" si="5"/>
        <v>1</v>
      </c>
      <c r="AF84" s="1983"/>
      <c r="AG84" s="1848"/>
      <c r="AH84" s="1662" t="s">
        <v>26731</v>
      </c>
      <c r="AI84" s="1663" t="s">
        <v>26732</v>
      </c>
      <c r="AJ84" s="1663" t="s">
        <v>26733</v>
      </c>
      <c r="AK84" s="895" t="s">
        <v>26734</v>
      </c>
      <c r="AL84" s="895" t="s">
        <v>26735</v>
      </c>
      <c r="AM84" s="895" t="s">
        <v>26736</v>
      </c>
      <c r="AN84" s="895" t="s">
        <v>26737</v>
      </c>
      <c r="AO84" s="895" t="s">
        <v>26738</v>
      </c>
      <c r="AP84" s="895" t="s">
        <v>26739</v>
      </c>
      <c r="AQ84" s="1543" t="s">
        <v>26740</v>
      </c>
      <c r="AR84" s="1848"/>
    </row>
    <row r="85" spans="2:44">
      <c r="B85" s="1155"/>
      <c r="C85" s="926"/>
      <c r="D85" s="926"/>
      <c r="E85" s="926"/>
      <c r="F85" s="926"/>
      <c r="G85" s="926"/>
      <c r="H85" s="926"/>
      <c r="I85" s="926"/>
      <c r="J85" s="926"/>
      <c r="K85" s="927"/>
      <c r="L85" s="1848"/>
      <c r="M85" s="386" t="s">
        <v>26741</v>
      </c>
      <c r="N85" s="1848"/>
      <c r="O85" s="1892"/>
      <c r="P85" s="1848"/>
      <c r="Q85" s="1895"/>
      <c r="R85" s="529" t="str">
        <f t="shared" si="6"/>
        <v>Please complete all cells in row</v>
      </c>
      <c r="S85" s="1983"/>
      <c r="T85" s="530">
        <f t="shared" si="7"/>
        <v>1</v>
      </c>
      <c r="U85" s="1847"/>
      <c r="V85" s="1847"/>
      <c r="W85" s="530">
        <f t="shared" si="5"/>
        <v>1</v>
      </c>
      <c r="X85" s="530">
        <f t="shared" si="5"/>
        <v>1</v>
      </c>
      <c r="Y85" s="530">
        <f t="shared" si="5"/>
        <v>1</v>
      </c>
      <c r="Z85" s="530">
        <f t="shared" si="5"/>
        <v>1</v>
      </c>
      <c r="AA85" s="530">
        <f t="shared" si="5"/>
        <v>1</v>
      </c>
      <c r="AB85" s="530">
        <f t="shared" si="5"/>
        <v>1</v>
      </c>
      <c r="AC85" s="530">
        <f t="shared" si="5"/>
        <v>1</v>
      </c>
      <c r="AD85" s="530">
        <f t="shared" si="5"/>
        <v>1</v>
      </c>
      <c r="AE85" s="530">
        <f t="shared" si="5"/>
        <v>1</v>
      </c>
      <c r="AF85" s="1983"/>
      <c r="AG85" s="1848"/>
      <c r="AH85" s="1662" t="s">
        <v>26742</v>
      </c>
      <c r="AI85" s="1663" t="s">
        <v>26743</v>
      </c>
      <c r="AJ85" s="1663" t="s">
        <v>26744</v>
      </c>
      <c r="AK85" s="895" t="s">
        <v>26745</v>
      </c>
      <c r="AL85" s="895" t="s">
        <v>26746</v>
      </c>
      <c r="AM85" s="895" t="s">
        <v>26747</v>
      </c>
      <c r="AN85" s="895" t="s">
        <v>26748</v>
      </c>
      <c r="AO85" s="895" t="s">
        <v>26749</v>
      </c>
      <c r="AP85" s="895" t="s">
        <v>26750</v>
      </c>
      <c r="AQ85" s="1543" t="s">
        <v>26751</v>
      </c>
      <c r="AR85" s="1848"/>
    </row>
    <row r="86" spans="2:44">
      <c r="B86" s="1155"/>
      <c r="C86" s="926"/>
      <c r="D86" s="926"/>
      <c r="E86" s="926"/>
      <c r="F86" s="926"/>
      <c r="G86" s="926"/>
      <c r="H86" s="926"/>
      <c r="I86" s="926"/>
      <c r="J86" s="926"/>
      <c r="K86" s="927"/>
      <c r="L86" s="1848"/>
      <c r="M86" s="386" t="s">
        <v>26752</v>
      </c>
      <c r="N86" s="1848"/>
      <c r="O86" s="1892"/>
      <c r="P86" s="1848"/>
      <c r="Q86" s="1895"/>
      <c r="R86" s="529" t="str">
        <f t="shared" si="6"/>
        <v>Please complete all cells in row</v>
      </c>
      <c r="S86" s="1983"/>
      <c r="T86" s="530">
        <f t="shared" si="7"/>
        <v>1</v>
      </c>
      <c r="U86" s="1847"/>
      <c r="V86" s="1847"/>
      <c r="W86" s="530">
        <f t="shared" si="5"/>
        <v>1</v>
      </c>
      <c r="X86" s="530">
        <f t="shared" si="5"/>
        <v>1</v>
      </c>
      <c r="Y86" s="530">
        <f t="shared" si="5"/>
        <v>1</v>
      </c>
      <c r="Z86" s="530">
        <f t="shared" si="5"/>
        <v>1</v>
      </c>
      <c r="AA86" s="530">
        <f t="shared" si="5"/>
        <v>1</v>
      </c>
      <c r="AB86" s="530">
        <f t="shared" si="5"/>
        <v>1</v>
      </c>
      <c r="AC86" s="530">
        <f t="shared" si="5"/>
        <v>1</v>
      </c>
      <c r="AD86" s="530">
        <f t="shared" si="5"/>
        <v>1</v>
      </c>
      <c r="AE86" s="530">
        <f t="shared" si="5"/>
        <v>1</v>
      </c>
      <c r="AF86" s="1983"/>
      <c r="AG86" s="1848"/>
      <c r="AH86" s="1662" t="s">
        <v>26753</v>
      </c>
      <c r="AI86" s="1663" t="s">
        <v>26754</v>
      </c>
      <c r="AJ86" s="1663" t="s">
        <v>26755</v>
      </c>
      <c r="AK86" s="895" t="s">
        <v>26756</v>
      </c>
      <c r="AL86" s="895" t="s">
        <v>26757</v>
      </c>
      <c r="AM86" s="895" t="s">
        <v>26758</v>
      </c>
      <c r="AN86" s="895" t="s">
        <v>26759</v>
      </c>
      <c r="AO86" s="895" t="s">
        <v>26760</v>
      </c>
      <c r="AP86" s="895" t="s">
        <v>26761</v>
      </c>
      <c r="AQ86" s="1543" t="s">
        <v>26762</v>
      </c>
      <c r="AR86" s="1848"/>
    </row>
    <row r="87" spans="2:44">
      <c r="B87" s="1155"/>
      <c r="C87" s="926"/>
      <c r="D87" s="926"/>
      <c r="E87" s="926"/>
      <c r="F87" s="926"/>
      <c r="G87" s="926"/>
      <c r="H87" s="926"/>
      <c r="I87" s="926"/>
      <c r="J87" s="926"/>
      <c r="K87" s="927"/>
      <c r="L87" s="1848"/>
      <c r="M87" s="386" t="s">
        <v>26763</v>
      </c>
      <c r="N87" s="1848"/>
      <c r="O87" s="1892"/>
      <c r="P87" s="1848"/>
      <c r="Q87" s="1895"/>
      <c r="R87" s="529" t="str">
        <f t="shared" si="6"/>
        <v>Please complete all cells in row</v>
      </c>
      <c r="S87" s="1983"/>
      <c r="T87" s="530">
        <f t="shared" si="7"/>
        <v>1</v>
      </c>
      <c r="U87" s="1847"/>
      <c r="V87" s="1847"/>
      <c r="W87" s="530">
        <f t="shared" si="5"/>
        <v>1</v>
      </c>
      <c r="X87" s="530">
        <f t="shared" si="5"/>
        <v>1</v>
      </c>
      <c r="Y87" s="530">
        <f t="shared" si="5"/>
        <v>1</v>
      </c>
      <c r="Z87" s="530">
        <f t="shared" si="5"/>
        <v>1</v>
      </c>
      <c r="AA87" s="530">
        <f t="shared" si="5"/>
        <v>1</v>
      </c>
      <c r="AB87" s="530">
        <f t="shared" si="5"/>
        <v>1</v>
      </c>
      <c r="AC87" s="530">
        <f t="shared" si="5"/>
        <v>1</v>
      </c>
      <c r="AD87" s="530">
        <f t="shared" si="5"/>
        <v>1</v>
      </c>
      <c r="AE87" s="530">
        <f t="shared" si="5"/>
        <v>1</v>
      </c>
      <c r="AF87" s="1983"/>
      <c r="AG87" s="1848"/>
      <c r="AH87" s="1662" t="s">
        <v>26764</v>
      </c>
      <c r="AI87" s="1663" t="s">
        <v>26765</v>
      </c>
      <c r="AJ87" s="1663" t="s">
        <v>26766</v>
      </c>
      <c r="AK87" s="895" t="s">
        <v>26767</v>
      </c>
      <c r="AL87" s="895" t="s">
        <v>26768</v>
      </c>
      <c r="AM87" s="895" t="s">
        <v>26769</v>
      </c>
      <c r="AN87" s="895" t="s">
        <v>26770</v>
      </c>
      <c r="AO87" s="895" t="s">
        <v>26771</v>
      </c>
      <c r="AP87" s="895" t="s">
        <v>26772</v>
      </c>
      <c r="AQ87" s="1543" t="s">
        <v>26773</v>
      </c>
      <c r="AR87" s="1848"/>
    </row>
    <row r="88" spans="2:44">
      <c r="B88" s="1155"/>
      <c r="C88" s="926"/>
      <c r="D88" s="926"/>
      <c r="E88" s="926"/>
      <c r="F88" s="926"/>
      <c r="G88" s="926"/>
      <c r="H88" s="926"/>
      <c r="I88" s="926"/>
      <c r="J88" s="926"/>
      <c r="K88" s="927"/>
      <c r="L88" s="1848"/>
      <c r="M88" s="386" t="s">
        <v>26774</v>
      </c>
      <c r="N88" s="1848"/>
      <c r="O88" s="1892"/>
      <c r="P88" s="1848"/>
      <c r="Q88" s="1895"/>
      <c r="R88" s="529" t="str">
        <f t="shared" si="6"/>
        <v>Please complete all cells in row</v>
      </c>
      <c r="S88" s="1983"/>
      <c r="T88" s="530">
        <f t="shared" si="7"/>
        <v>1</v>
      </c>
      <c r="U88" s="1847"/>
      <c r="V88" s="1847"/>
      <c r="W88" s="530">
        <f t="shared" si="5"/>
        <v>1</v>
      </c>
      <c r="X88" s="530">
        <f t="shared" si="5"/>
        <v>1</v>
      </c>
      <c r="Y88" s="530">
        <f t="shared" si="5"/>
        <v>1</v>
      </c>
      <c r="Z88" s="530">
        <f t="shared" si="5"/>
        <v>1</v>
      </c>
      <c r="AA88" s="530">
        <f t="shared" si="5"/>
        <v>1</v>
      </c>
      <c r="AB88" s="530">
        <f t="shared" si="5"/>
        <v>1</v>
      </c>
      <c r="AC88" s="530">
        <f t="shared" si="5"/>
        <v>1</v>
      </c>
      <c r="AD88" s="530">
        <f t="shared" si="5"/>
        <v>1</v>
      </c>
      <c r="AE88" s="530">
        <f t="shared" si="5"/>
        <v>1</v>
      </c>
      <c r="AF88" s="1983"/>
      <c r="AG88" s="1848"/>
      <c r="AH88" s="1662" t="s">
        <v>26775</v>
      </c>
      <c r="AI88" s="1663" t="s">
        <v>26776</v>
      </c>
      <c r="AJ88" s="1663" t="s">
        <v>26777</v>
      </c>
      <c r="AK88" s="895" t="s">
        <v>26778</v>
      </c>
      <c r="AL88" s="895" t="s">
        <v>26779</v>
      </c>
      <c r="AM88" s="895" t="s">
        <v>26780</v>
      </c>
      <c r="AN88" s="895" t="s">
        <v>26781</v>
      </c>
      <c r="AO88" s="895" t="s">
        <v>26782</v>
      </c>
      <c r="AP88" s="895" t="s">
        <v>26783</v>
      </c>
      <c r="AQ88" s="1543" t="s">
        <v>26784</v>
      </c>
      <c r="AR88" s="1848"/>
    </row>
    <row r="89" spans="2:44">
      <c r="B89" s="1155"/>
      <c r="C89" s="926"/>
      <c r="D89" s="926"/>
      <c r="E89" s="926"/>
      <c r="F89" s="926"/>
      <c r="G89" s="926"/>
      <c r="H89" s="926"/>
      <c r="I89" s="926"/>
      <c r="J89" s="926"/>
      <c r="K89" s="927"/>
      <c r="L89" s="1848"/>
      <c r="M89" s="386" t="s">
        <v>26785</v>
      </c>
      <c r="N89" s="1848"/>
      <c r="O89" s="1892"/>
      <c r="P89" s="1848"/>
      <c r="Q89" s="1895"/>
      <c r="R89" s="529" t="str">
        <f t="shared" si="6"/>
        <v>Please complete all cells in row</v>
      </c>
      <c r="S89" s="1983"/>
      <c r="T89" s="530">
        <f t="shared" si="7"/>
        <v>1</v>
      </c>
      <c r="U89" s="1847"/>
      <c r="V89" s="1847"/>
      <c r="W89" s="530">
        <f t="shared" si="5"/>
        <v>1</v>
      </c>
      <c r="X89" s="530">
        <f t="shared" si="5"/>
        <v>1</v>
      </c>
      <c r="Y89" s="530">
        <f t="shared" si="5"/>
        <v>1</v>
      </c>
      <c r="Z89" s="530">
        <f t="shared" si="5"/>
        <v>1</v>
      </c>
      <c r="AA89" s="530">
        <f t="shared" si="5"/>
        <v>1</v>
      </c>
      <c r="AB89" s="530">
        <f t="shared" si="5"/>
        <v>1</v>
      </c>
      <c r="AC89" s="530">
        <f t="shared" si="5"/>
        <v>1</v>
      </c>
      <c r="AD89" s="530">
        <f t="shared" si="5"/>
        <v>1</v>
      </c>
      <c r="AE89" s="530">
        <f t="shared" si="5"/>
        <v>1</v>
      </c>
      <c r="AF89" s="1983"/>
      <c r="AG89" s="1848"/>
      <c r="AH89" s="1662" t="s">
        <v>26786</v>
      </c>
      <c r="AI89" s="1663" t="s">
        <v>26787</v>
      </c>
      <c r="AJ89" s="1663" t="s">
        <v>26788</v>
      </c>
      <c r="AK89" s="895" t="s">
        <v>26789</v>
      </c>
      <c r="AL89" s="895" t="s">
        <v>26790</v>
      </c>
      <c r="AM89" s="895" t="s">
        <v>26791</v>
      </c>
      <c r="AN89" s="895" t="s">
        <v>26792</v>
      </c>
      <c r="AO89" s="895" t="s">
        <v>26793</v>
      </c>
      <c r="AP89" s="895" t="s">
        <v>26794</v>
      </c>
      <c r="AQ89" s="1543" t="s">
        <v>26795</v>
      </c>
      <c r="AR89" s="1848"/>
    </row>
    <row r="90" spans="2:44">
      <c r="B90" s="1155"/>
      <c r="C90" s="926"/>
      <c r="D90" s="926"/>
      <c r="E90" s="926"/>
      <c r="F90" s="926"/>
      <c r="G90" s="926"/>
      <c r="H90" s="926"/>
      <c r="I90" s="926"/>
      <c r="J90" s="926"/>
      <c r="K90" s="927"/>
      <c r="L90" s="1848"/>
      <c r="M90" s="386" t="s">
        <v>26796</v>
      </c>
      <c r="N90" s="1848"/>
      <c r="O90" s="1892"/>
      <c r="P90" s="1848"/>
      <c r="Q90" s="1895"/>
      <c r="R90" s="529" t="str">
        <f t="shared" si="6"/>
        <v>Please complete all cells in row</v>
      </c>
      <c r="S90" s="1983"/>
      <c r="T90" s="530">
        <f t="shared" si="7"/>
        <v>1</v>
      </c>
      <c r="U90" s="1847"/>
      <c r="V90" s="1847"/>
      <c r="W90" s="530">
        <f t="shared" si="5"/>
        <v>1</v>
      </c>
      <c r="X90" s="530">
        <f t="shared" si="5"/>
        <v>1</v>
      </c>
      <c r="Y90" s="530">
        <f t="shared" si="5"/>
        <v>1</v>
      </c>
      <c r="Z90" s="530">
        <f t="shared" si="5"/>
        <v>1</v>
      </c>
      <c r="AA90" s="530">
        <f t="shared" si="5"/>
        <v>1</v>
      </c>
      <c r="AB90" s="530">
        <f t="shared" si="5"/>
        <v>1</v>
      </c>
      <c r="AC90" s="530">
        <f t="shared" si="5"/>
        <v>1</v>
      </c>
      <c r="AD90" s="530">
        <f t="shared" si="5"/>
        <v>1</v>
      </c>
      <c r="AE90" s="530">
        <f t="shared" si="5"/>
        <v>1</v>
      </c>
      <c r="AF90" s="1983"/>
      <c r="AG90" s="1848"/>
      <c r="AH90" s="1662" t="s">
        <v>26797</v>
      </c>
      <c r="AI90" s="1663" t="s">
        <v>26798</v>
      </c>
      <c r="AJ90" s="1663" t="s">
        <v>26799</v>
      </c>
      <c r="AK90" s="895" t="s">
        <v>26800</v>
      </c>
      <c r="AL90" s="895" t="s">
        <v>26801</v>
      </c>
      <c r="AM90" s="895" t="s">
        <v>26802</v>
      </c>
      <c r="AN90" s="895" t="s">
        <v>26803</v>
      </c>
      <c r="AO90" s="895" t="s">
        <v>26804</v>
      </c>
      <c r="AP90" s="895" t="s">
        <v>26805</v>
      </c>
      <c r="AQ90" s="1543" t="s">
        <v>26806</v>
      </c>
      <c r="AR90" s="1848"/>
    </row>
    <row r="91" spans="2:44">
      <c r="B91" s="1155"/>
      <c r="C91" s="926"/>
      <c r="D91" s="926"/>
      <c r="E91" s="926"/>
      <c r="F91" s="926"/>
      <c r="G91" s="926"/>
      <c r="H91" s="926"/>
      <c r="I91" s="926"/>
      <c r="J91" s="926"/>
      <c r="K91" s="927"/>
      <c r="L91" s="1848"/>
      <c r="M91" s="386" t="s">
        <v>26807</v>
      </c>
      <c r="N91" s="1848"/>
      <c r="O91" s="1892"/>
      <c r="P91" s="1848"/>
      <c r="Q91" s="1895"/>
      <c r="R91" s="529" t="str">
        <f t="shared" si="6"/>
        <v>Please complete all cells in row</v>
      </c>
      <c r="S91" s="1983"/>
      <c r="T91" s="530">
        <f t="shared" si="7"/>
        <v>1</v>
      </c>
      <c r="U91" s="1847"/>
      <c r="V91" s="1847"/>
      <c r="W91" s="530">
        <f t="shared" si="5"/>
        <v>1</v>
      </c>
      <c r="X91" s="530">
        <f t="shared" si="5"/>
        <v>1</v>
      </c>
      <c r="Y91" s="530">
        <f t="shared" si="5"/>
        <v>1</v>
      </c>
      <c r="Z91" s="530">
        <f t="shared" si="5"/>
        <v>1</v>
      </c>
      <c r="AA91" s="530">
        <f t="shared" si="5"/>
        <v>1</v>
      </c>
      <c r="AB91" s="530">
        <f t="shared" si="5"/>
        <v>1</v>
      </c>
      <c r="AC91" s="530">
        <f t="shared" si="5"/>
        <v>1</v>
      </c>
      <c r="AD91" s="530">
        <f t="shared" si="5"/>
        <v>1</v>
      </c>
      <c r="AE91" s="530">
        <f t="shared" si="5"/>
        <v>1</v>
      </c>
      <c r="AF91" s="1983"/>
      <c r="AG91" s="1848"/>
      <c r="AH91" s="1662" t="s">
        <v>26808</v>
      </c>
      <c r="AI91" s="1663" t="s">
        <v>26809</v>
      </c>
      <c r="AJ91" s="1663" t="s">
        <v>26810</v>
      </c>
      <c r="AK91" s="895" t="s">
        <v>26811</v>
      </c>
      <c r="AL91" s="895" t="s">
        <v>26812</v>
      </c>
      <c r="AM91" s="895" t="s">
        <v>26813</v>
      </c>
      <c r="AN91" s="895" t="s">
        <v>26814</v>
      </c>
      <c r="AO91" s="895" t="s">
        <v>26815</v>
      </c>
      <c r="AP91" s="895" t="s">
        <v>26816</v>
      </c>
      <c r="AQ91" s="1543" t="s">
        <v>26817</v>
      </c>
      <c r="AR91" s="1848"/>
    </row>
    <row r="92" spans="2:44">
      <c r="B92" s="1155"/>
      <c r="C92" s="926"/>
      <c r="D92" s="926"/>
      <c r="E92" s="926"/>
      <c r="F92" s="926"/>
      <c r="G92" s="926"/>
      <c r="H92" s="926"/>
      <c r="I92" s="926"/>
      <c r="J92" s="926"/>
      <c r="K92" s="927"/>
      <c r="L92" s="1848"/>
      <c r="M92" s="386" t="s">
        <v>26818</v>
      </c>
      <c r="N92" s="1848"/>
      <c r="O92" s="1892"/>
      <c r="P92" s="1848"/>
      <c r="Q92" s="1895"/>
      <c r="R92" s="529" t="str">
        <f t="shared" si="6"/>
        <v>Please complete all cells in row</v>
      </c>
      <c r="S92" s="1983"/>
      <c r="T92" s="530">
        <f t="shared" si="7"/>
        <v>1</v>
      </c>
      <c r="U92" s="1847"/>
      <c r="V92" s="1847"/>
      <c r="W92" s="530">
        <f t="shared" si="5"/>
        <v>1</v>
      </c>
      <c r="X92" s="530">
        <f t="shared" si="5"/>
        <v>1</v>
      </c>
      <c r="Y92" s="530">
        <f t="shared" si="5"/>
        <v>1</v>
      </c>
      <c r="Z92" s="530">
        <f t="shared" si="5"/>
        <v>1</v>
      </c>
      <c r="AA92" s="530">
        <f t="shared" si="5"/>
        <v>1</v>
      </c>
      <c r="AB92" s="530">
        <f t="shared" si="5"/>
        <v>1</v>
      </c>
      <c r="AC92" s="530">
        <f t="shared" si="5"/>
        <v>1</v>
      </c>
      <c r="AD92" s="530">
        <f t="shared" si="5"/>
        <v>1</v>
      </c>
      <c r="AE92" s="530">
        <f t="shared" si="5"/>
        <v>1</v>
      </c>
      <c r="AF92" s="1983"/>
      <c r="AG92" s="1848"/>
      <c r="AH92" s="1662" t="s">
        <v>26819</v>
      </c>
      <c r="AI92" s="1663" t="s">
        <v>26820</v>
      </c>
      <c r="AJ92" s="1663" t="s">
        <v>26821</v>
      </c>
      <c r="AK92" s="895" t="s">
        <v>26822</v>
      </c>
      <c r="AL92" s="895" t="s">
        <v>26823</v>
      </c>
      <c r="AM92" s="895" t="s">
        <v>26824</v>
      </c>
      <c r="AN92" s="895" t="s">
        <v>26825</v>
      </c>
      <c r="AO92" s="895" t="s">
        <v>26826</v>
      </c>
      <c r="AP92" s="895" t="s">
        <v>26827</v>
      </c>
      <c r="AQ92" s="1543" t="s">
        <v>26828</v>
      </c>
      <c r="AR92" s="1848"/>
    </row>
    <row r="93" spans="2:44">
      <c r="B93" s="1155"/>
      <c r="C93" s="926"/>
      <c r="D93" s="926"/>
      <c r="E93" s="926"/>
      <c r="F93" s="926"/>
      <c r="G93" s="926"/>
      <c r="H93" s="926"/>
      <c r="I93" s="926"/>
      <c r="J93" s="926"/>
      <c r="K93" s="927"/>
      <c r="L93" s="1848"/>
      <c r="M93" s="386" t="s">
        <v>26829</v>
      </c>
      <c r="N93" s="1848"/>
      <c r="O93" s="1892"/>
      <c r="P93" s="1848"/>
      <c r="Q93" s="1895"/>
      <c r="R93" s="529" t="str">
        <f t="shared" si="6"/>
        <v>Please complete all cells in row</v>
      </c>
      <c r="S93" s="1983"/>
      <c r="T93" s="530">
        <f t="shared" si="7"/>
        <v>1</v>
      </c>
      <c r="U93" s="1847"/>
      <c r="V93" s="1847"/>
      <c r="W93" s="530">
        <f t="shared" si="5"/>
        <v>1</v>
      </c>
      <c r="X93" s="530">
        <f t="shared" si="5"/>
        <v>1</v>
      </c>
      <c r="Y93" s="530">
        <f t="shared" si="5"/>
        <v>1</v>
      </c>
      <c r="Z93" s="530">
        <f t="shared" si="5"/>
        <v>1</v>
      </c>
      <c r="AA93" s="530">
        <f t="shared" si="5"/>
        <v>1</v>
      </c>
      <c r="AB93" s="530">
        <f t="shared" si="5"/>
        <v>1</v>
      </c>
      <c r="AC93" s="530">
        <f t="shared" si="5"/>
        <v>1</v>
      </c>
      <c r="AD93" s="530">
        <f t="shared" si="5"/>
        <v>1</v>
      </c>
      <c r="AE93" s="530">
        <f t="shared" si="5"/>
        <v>1</v>
      </c>
      <c r="AF93" s="1983"/>
      <c r="AG93" s="1848"/>
      <c r="AH93" s="1662" t="s">
        <v>26830</v>
      </c>
      <c r="AI93" s="1663" t="s">
        <v>26831</v>
      </c>
      <c r="AJ93" s="1663" t="s">
        <v>26832</v>
      </c>
      <c r="AK93" s="895" t="s">
        <v>26833</v>
      </c>
      <c r="AL93" s="895" t="s">
        <v>26834</v>
      </c>
      <c r="AM93" s="895" t="s">
        <v>26835</v>
      </c>
      <c r="AN93" s="895" t="s">
        <v>26836</v>
      </c>
      <c r="AO93" s="895" t="s">
        <v>26837</v>
      </c>
      <c r="AP93" s="895" t="s">
        <v>26838</v>
      </c>
      <c r="AQ93" s="1543" t="s">
        <v>26839</v>
      </c>
      <c r="AR93" s="1848"/>
    </row>
    <row r="94" spans="2:44">
      <c r="B94" s="1155"/>
      <c r="C94" s="926"/>
      <c r="D94" s="926"/>
      <c r="E94" s="926"/>
      <c r="F94" s="926"/>
      <c r="G94" s="926"/>
      <c r="H94" s="926"/>
      <c r="I94" s="926"/>
      <c r="J94" s="926"/>
      <c r="K94" s="927"/>
      <c r="L94" s="1848"/>
      <c r="M94" s="386" t="s">
        <v>26840</v>
      </c>
      <c r="N94" s="1848"/>
      <c r="O94" s="1892"/>
      <c r="P94" s="1848"/>
      <c r="Q94" s="1895"/>
      <c r="R94" s="529" t="str">
        <f t="shared" si="6"/>
        <v>Please complete all cells in row</v>
      </c>
      <c r="S94" s="1983"/>
      <c r="T94" s="530">
        <f t="shared" si="7"/>
        <v>1</v>
      </c>
      <c r="U94" s="1847"/>
      <c r="V94" s="1847"/>
      <c r="W94" s="530">
        <f t="shared" si="5"/>
        <v>1</v>
      </c>
      <c r="X94" s="530">
        <f t="shared" si="5"/>
        <v>1</v>
      </c>
      <c r="Y94" s="530">
        <f t="shared" si="5"/>
        <v>1</v>
      </c>
      <c r="Z94" s="530">
        <f t="shared" si="5"/>
        <v>1</v>
      </c>
      <c r="AA94" s="530">
        <f t="shared" si="5"/>
        <v>1</v>
      </c>
      <c r="AB94" s="530">
        <f t="shared" si="5"/>
        <v>1</v>
      </c>
      <c r="AC94" s="530">
        <f t="shared" si="5"/>
        <v>1</v>
      </c>
      <c r="AD94" s="530">
        <f t="shared" si="5"/>
        <v>1</v>
      </c>
      <c r="AE94" s="530">
        <f t="shared" si="5"/>
        <v>1</v>
      </c>
      <c r="AF94" s="1983"/>
      <c r="AG94" s="1848"/>
      <c r="AH94" s="1662" t="s">
        <v>26841</v>
      </c>
      <c r="AI94" s="1663" t="s">
        <v>26842</v>
      </c>
      <c r="AJ94" s="1663" t="s">
        <v>26843</v>
      </c>
      <c r="AK94" s="895" t="s">
        <v>26844</v>
      </c>
      <c r="AL94" s="895" t="s">
        <v>26845</v>
      </c>
      <c r="AM94" s="895" t="s">
        <v>26846</v>
      </c>
      <c r="AN94" s="895" t="s">
        <v>26847</v>
      </c>
      <c r="AO94" s="895" t="s">
        <v>26848</v>
      </c>
      <c r="AP94" s="895" t="s">
        <v>26849</v>
      </c>
      <c r="AQ94" s="1543" t="s">
        <v>26850</v>
      </c>
      <c r="AR94" s="1848"/>
    </row>
    <row r="95" spans="2:44">
      <c r="B95" s="1155"/>
      <c r="C95" s="926"/>
      <c r="D95" s="926"/>
      <c r="E95" s="926"/>
      <c r="F95" s="926"/>
      <c r="G95" s="926"/>
      <c r="H95" s="926"/>
      <c r="I95" s="926"/>
      <c r="J95" s="926"/>
      <c r="K95" s="927"/>
      <c r="L95" s="1848"/>
      <c r="M95" s="386" t="s">
        <v>26851</v>
      </c>
      <c r="N95" s="1848"/>
      <c r="O95" s="1892"/>
      <c r="P95" s="1848"/>
      <c r="Q95" s="1895"/>
      <c r="R95" s="529" t="str">
        <f t="shared" si="6"/>
        <v>Please complete all cells in row</v>
      </c>
      <c r="S95" s="1983"/>
      <c r="T95" s="530">
        <f t="shared" si="7"/>
        <v>1</v>
      </c>
      <c r="U95" s="1847"/>
      <c r="V95" s="1847"/>
      <c r="W95" s="530">
        <f t="shared" si="5"/>
        <v>1</v>
      </c>
      <c r="X95" s="530">
        <f t="shared" si="5"/>
        <v>1</v>
      </c>
      <c r="Y95" s="530">
        <f t="shared" si="5"/>
        <v>1</v>
      </c>
      <c r="Z95" s="530">
        <f t="shared" si="5"/>
        <v>1</v>
      </c>
      <c r="AA95" s="530">
        <f t="shared" si="5"/>
        <v>1</v>
      </c>
      <c r="AB95" s="530">
        <f t="shared" si="5"/>
        <v>1</v>
      </c>
      <c r="AC95" s="530">
        <f t="shared" si="5"/>
        <v>1</v>
      </c>
      <c r="AD95" s="530">
        <f t="shared" si="5"/>
        <v>1</v>
      </c>
      <c r="AE95" s="530">
        <f t="shared" si="5"/>
        <v>1</v>
      </c>
      <c r="AF95" s="1983"/>
      <c r="AG95" s="1848"/>
      <c r="AH95" s="1662" t="s">
        <v>26852</v>
      </c>
      <c r="AI95" s="1663" t="s">
        <v>26853</v>
      </c>
      <c r="AJ95" s="1663" t="s">
        <v>26854</v>
      </c>
      <c r="AK95" s="895" t="s">
        <v>26855</v>
      </c>
      <c r="AL95" s="895" t="s">
        <v>26856</v>
      </c>
      <c r="AM95" s="895" t="s">
        <v>26857</v>
      </c>
      <c r="AN95" s="895" t="s">
        <v>26858</v>
      </c>
      <c r="AO95" s="895" t="s">
        <v>26859</v>
      </c>
      <c r="AP95" s="895" t="s">
        <v>26860</v>
      </c>
      <c r="AQ95" s="1543" t="s">
        <v>26861</v>
      </c>
      <c r="AR95" s="1848"/>
    </row>
    <row r="96" spans="2:44">
      <c r="B96" s="1155"/>
      <c r="C96" s="926"/>
      <c r="D96" s="926"/>
      <c r="E96" s="926"/>
      <c r="F96" s="926"/>
      <c r="G96" s="926"/>
      <c r="H96" s="926"/>
      <c r="I96" s="926"/>
      <c r="J96" s="926"/>
      <c r="K96" s="927"/>
      <c r="L96" s="1848"/>
      <c r="M96" s="386" t="s">
        <v>26862</v>
      </c>
      <c r="N96" s="1848"/>
      <c r="O96" s="1892"/>
      <c r="P96" s="1848"/>
      <c r="Q96" s="1895"/>
      <c r="R96" s="529" t="str">
        <f t="shared" si="6"/>
        <v>Please complete all cells in row</v>
      </c>
      <c r="S96" s="1983"/>
      <c r="T96" s="530">
        <f t="shared" si="7"/>
        <v>1</v>
      </c>
      <c r="U96" s="1847"/>
      <c r="V96" s="1847"/>
      <c r="W96" s="530">
        <f t="shared" si="5"/>
        <v>1</v>
      </c>
      <c r="X96" s="530">
        <f t="shared" si="5"/>
        <v>1</v>
      </c>
      <c r="Y96" s="530">
        <f t="shared" si="5"/>
        <v>1</v>
      </c>
      <c r="Z96" s="530">
        <f t="shared" si="5"/>
        <v>1</v>
      </c>
      <c r="AA96" s="530">
        <f t="shared" si="5"/>
        <v>1</v>
      </c>
      <c r="AB96" s="530">
        <f t="shared" si="5"/>
        <v>1</v>
      </c>
      <c r="AC96" s="530">
        <f t="shared" si="5"/>
        <v>1</v>
      </c>
      <c r="AD96" s="530">
        <f t="shared" si="5"/>
        <v>1</v>
      </c>
      <c r="AE96" s="530">
        <f t="shared" si="5"/>
        <v>1</v>
      </c>
      <c r="AF96" s="1983"/>
      <c r="AG96" s="1848"/>
      <c r="AH96" s="1662" t="s">
        <v>26863</v>
      </c>
      <c r="AI96" s="1663" t="s">
        <v>26864</v>
      </c>
      <c r="AJ96" s="1663" t="s">
        <v>26865</v>
      </c>
      <c r="AK96" s="895" t="s">
        <v>26866</v>
      </c>
      <c r="AL96" s="895" t="s">
        <v>26867</v>
      </c>
      <c r="AM96" s="895" t="s">
        <v>26868</v>
      </c>
      <c r="AN96" s="895" t="s">
        <v>26869</v>
      </c>
      <c r="AO96" s="895" t="s">
        <v>26870</v>
      </c>
      <c r="AP96" s="895" t="s">
        <v>26871</v>
      </c>
      <c r="AQ96" s="1543" t="s">
        <v>26872</v>
      </c>
      <c r="AR96" s="1848"/>
    </row>
    <row r="97" spans="2:44">
      <c r="B97" s="1155"/>
      <c r="C97" s="926"/>
      <c r="D97" s="926"/>
      <c r="E97" s="926"/>
      <c r="F97" s="926"/>
      <c r="G97" s="926"/>
      <c r="H97" s="926"/>
      <c r="I97" s="926"/>
      <c r="J97" s="926"/>
      <c r="K97" s="927"/>
      <c r="L97" s="1848"/>
      <c r="M97" s="386" t="s">
        <v>26873</v>
      </c>
      <c r="N97" s="1848"/>
      <c r="O97" s="1892"/>
      <c r="P97" s="1848"/>
      <c r="Q97" s="1895"/>
      <c r="R97" s="529" t="str">
        <f t="shared" si="6"/>
        <v>Please complete all cells in row</v>
      </c>
      <c r="S97" s="1983"/>
      <c r="T97" s="530">
        <f t="shared" si="7"/>
        <v>1</v>
      </c>
      <c r="U97" s="1847"/>
      <c r="V97" s="1847"/>
      <c r="W97" s="530">
        <f t="shared" si="5"/>
        <v>1</v>
      </c>
      <c r="X97" s="530">
        <f t="shared" si="5"/>
        <v>1</v>
      </c>
      <c r="Y97" s="530">
        <f t="shared" si="5"/>
        <v>1</v>
      </c>
      <c r="Z97" s="530">
        <f t="shared" si="5"/>
        <v>1</v>
      </c>
      <c r="AA97" s="530">
        <f t="shared" si="5"/>
        <v>1</v>
      </c>
      <c r="AB97" s="530">
        <f t="shared" si="5"/>
        <v>1</v>
      </c>
      <c r="AC97" s="530">
        <f t="shared" si="5"/>
        <v>1</v>
      </c>
      <c r="AD97" s="530">
        <f t="shared" si="5"/>
        <v>1</v>
      </c>
      <c r="AE97" s="530">
        <f t="shared" si="5"/>
        <v>1</v>
      </c>
      <c r="AF97" s="1983"/>
      <c r="AG97" s="1848"/>
      <c r="AH97" s="1662" t="s">
        <v>26874</v>
      </c>
      <c r="AI97" s="1663" t="s">
        <v>26875</v>
      </c>
      <c r="AJ97" s="1663" t="s">
        <v>26876</v>
      </c>
      <c r="AK97" s="895" t="s">
        <v>26877</v>
      </c>
      <c r="AL97" s="895" t="s">
        <v>26878</v>
      </c>
      <c r="AM97" s="895" t="s">
        <v>26879</v>
      </c>
      <c r="AN97" s="895" t="s">
        <v>26880</v>
      </c>
      <c r="AO97" s="895" t="s">
        <v>26881</v>
      </c>
      <c r="AP97" s="895" t="s">
        <v>26882</v>
      </c>
      <c r="AQ97" s="1543" t="s">
        <v>26883</v>
      </c>
      <c r="AR97" s="1848"/>
    </row>
    <row r="98" spans="2:44">
      <c r="B98" s="1155"/>
      <c r="C98" s="926"/>
      <c r="D98" s="926"/>
      <c r="E98" s="926"/>
      <c r="F98" s="926"/>
      <c r="G98" s="926"/>
      <c r="H98" s="926"/>
      <c r="I98" s="926"/>
      <c r="J98" s="926"/>
      <c r="K98" s="927"/>
      <c r="L98" s="1848"/>
      <c r="M98" s="386" t="s">
        <v>26884</v>
      </c>
      <c r="N98" s="1848"/>
      <c r="O98" s="1892"/>
      <c r="P98" s="1848"/>
      <c r="Q98" s="1895"/>
      <c r="R98" s="529" t="str">
        <f t="shared" si="6"/>
        <v>Please complete all cells in row</v>
      </c>
      <c r="S98" s="1983"/>
      <c r="T98" s="530">
        <f t="shared" si="7"/>
        <v>1</v>
      </c>
      <c r="U98" s="1847"/>
      <c r="V98" s="1847"/>
      <c r="W98" s="530">
        <f t="shared" si="5"/>
        <v>1</v>
      </c>
      <c r="X98" s="530">
        <f t="shared" si="5"/>
        <v>1</v>
      </c>
      <c r="Y98" s="530">
        <f t="shared" si="5"/>
        <v>1</v>
      </c>
      <c r="Z98" s="530">
        <f t="shared" si="5"/>
        <v>1</v>
      </c>
      <c r="AA98" s="530">
        <f t="shared" si="5"/>
        <v>1</v>
      </c>
      <c r="AB98" s="530">
        <f t="shared" si="5"/>
        <v>1</v>
      </c>
      <c r="AC98" s="530">
        <f t="shared" si="5"/>
        <v>1</v>
      </c>
      <c r="AD98" s="530">
        <f t="shared" si="5"/>
        <v>1</v>
      </c>
      <c r="AE98" s="530">
        <f t="shared" si="5"/>
        <v>1</v>
      </c>
      <c r="AF98" s="1983"/>
      <c r="AG98" s="1848"/>
      <c r="AH98" s="1662" t="s">
        <v>26885</v>
      </c>
      <c r="AI98" s="1663" t="s">
        <v>26886</v>
      </c>
      <c r="AJ98" s="1663" t="s">
        <v>26887</v>
      </c>
      <c r="AK98" s="895" t="s">
        <v>26888</v>
      </c>
      <c r="AL98" s="895" t="s">
        <v>26889</v>
      </c>
      <c r="AM98" s="895" t="s">
        <v>26890</v>
      </c>
      <c r="AN98" s="895" t="s">
        <v>26891</v>
      </c>
      <c r="AO98" s="895" t="s">
        <v>26892</v>
      </c>
      <c r="AP98" s="895" t="s">
        <v>26893</v>
      </c>
      <c r="AQ98" s="1543" t="s">
        <v>26894</v>
      </c>
      <c r="AR98" s="1848"/>
    </row>
    <row r="99" spans="2:44">
      <c r="B99" s="1155"/>
      <c r="C99" s="926"/>
      <c r="D99" s="926"/>
      <c r="E99" s="926"/>
      <c r="F99" s="926"/>
      <c r="G99" s="926"/>
      <c r="H99" s="926"/>
      <c r="I99" s="926"/>
      <c r="J99" s="926"/>
      <c r="K99" s="927"/>
      <c r="L99" s="1848"/>
      <c r="M99" s="386" t="s">
        <v>26895</v>
      </c>
      <c r="N99" s="1848"/>
      <c r="O99" s="1892"/>
      <c r="P99" s="1848"/>
      <c r="Q99" s="1895"/>
      <c r="R99" s="529" t="str">
        <f t="shared" si="6"/>
        <v>Please complete all cells in row</v>
      </c>
      <c r="S99" s="1983"/>
      <c r="T99" s="530">
        <f t="shared" si="7"/>
        <v>1</v>
      </c>
      <c r="U99" s="1847"/>
      <c r="V99" s="1847"/>
      <c r="W99" s="530">
        <f t="shared" si="5"/>
        <v>1</v>
      </c>
      <c r="X99" s="530">
        <f t="shared" si="5"/>
        <v>1</v>
      </c>
      <c r="Y99" s="530">
        <f t="shared" si="5"/>
        <v>1</v>
      </c>
      <c r="Z99" s="530">
        <f t="shared" si="5"/>
        <v>1</v>
      </c>
      <c r="AA99" s="530">
        <f t="shared" si="5"/>
        <v>1</v>
      </c>
      <c r="AB99" s="530">
        <f t="shared" si="5"/>
        <v>1</v>
      </c>
      <c r="AC99" s="530">
        <f t="shared" si="5"/>
        <v>1</v>
      </c>
      <c r="AD99" s="530">
        <f t="shared" si="5"/>
        <v>1</v>
      </c>
      <c r="AE99" s="530">
        <f t="shared" si="5"/>
        <v>1</v>
      </c>
      <c r="AF99" s="1983"/>
      <c r="AG99" s="1848"/>
      <c r="AH99" s="1662" t="s">
        <v>26896</v>
      </c>
      <c r="AI99" s="1663" t="s">
        <v>26897</v>
      </c>
      <c r="AJ99" s="1663" t="s">
        <v>26898</v>
      </c>
      <c r="AK99" s="895" t="s">
        <v>26899</v>
      </c>
      <c r="AL99" s="895" t="s">
        <v>26900</v>
      </c>
      <c r="AM99" s="895" t="s">
        <v>26901</v>
      </c>
      <c r="AN99" s="895" t="s">
        <v>26902</v>
      </c>
      <c r="AO99" s="895" t="s">
        <v>26903</v>
      </c>
      <c r="AP99" s="895" t="s">
        <v>26904</v>
      </c>
      <c r="AQ99" s="1543" t="s">
        <v>26905</v>
      </c>
      <c r="AR99" s="1848"/>
    </row>
    <row r="100" spans="2:44">
      <c r="B100" s="1155"/>
      <c r="C100" s="926"/>
      <c r="D100" s="926"/>
      <c r="E100" s="926"/>
      <c r="F100" s="926"/>
      <c r="G100" s="926"/>
      <c r="H100" s="926"/>
      <c r="I100" s="926"/>
      <c r="J100" s="926"/>
      <c r="K100" s="927"/>
      <c r="L100" s="1848"/>
      <c r="M100" s="386" t="s">
        <v>26906</v>
      </c>
      <c r="N100" s="1848"/>
      <c r="O100" s="1892"/>
      <c r="P100" s="1848"/>
      <c r="Q100" s="1895"/>
      <c r="R100" s="529" t="str">
        <f t="shared" si="6"/>
        <v>Please complete all cells in row</v>
      </c>
      <c r="S100" s="1983"/>
      <c r="T100" s="530">
        <f t="shared" si="7"/>
        <v>1</v>
      </c>
      <c r="U100" s="1847"/>
      <c r="V100" s="1847"/>
      <c r="W100" s="530">
        <f t="shared" si="5"/>
        <v>1</v>
      </c>
      <c r="X100" s="530">
        <f t="shared" si="5"/>
        <v>1</v>
      </c>
      <c r="Y100" s="530">
        <f t="shared" si="5"/>
        <v>1</v>
      </c>
      <c r="Z100" s="530">
        <f t="shared" ref="Z100:AE131" si="8" xml:space="preserve"> IF( ISNUMBER(F100 ), 0, 1 )</f>
        <v>1</v>
      </c>
      <c r="AA100" s="530">
        <f t="shared" si="8"/>
        <v>1</v>
      </c>
      <c r="AB100" s="530">
        <f t="shared" si="8"/>
        <v>1</v>
      </c>
      <c r="AC100" s="530">
        <f t="shared" si="8"/>
        <v>1</v>
      </c>
      <c r="AD100" s="530">
        <f t="shared" si="8"/>
        <v>1</v>
      </c>
      <c r="AE100" s="530">
        <f t="shared" si="8"/>
        <v>1</v>
      </c>
      <c r="AF100" s="1983"/>
      <c r="AG100" s="1848"/>
      <c r="AH100" s="1662" t="s">
        <v>26907</v>
      </c>
      <c r="AI100" s="1663" t="s">
        <v>26908</v>
      </c>
      <c r="AJ100" s="1663" t="s">
        <v>26909</v>
      </c>
      <c r="AK100" s="895" t="s">
        <v>26910</v>
      </c>
      <c r="AL100" s="895" t="s">
        <v>26911</v>
      </c>
      <c r="AM100" s="895" t="s">
        <v>26912</v>
      </c>
      <c r="AN100" s="895" t="s">
        <v>26913</v>
      </c>
      <c r="AO100" s="895" t="s">
        <v>26914</v>
      </c>
      <c r="AP100" s="895" t="s">
        <v>26915</v>
      </c>
      <c r="AQ100" s="1543" t="s">
        <v>26916</v>
      </c>
      <c r="AR100" s="1848"/>
    </row>
    <row r="101" spans="2:44">
      <c r="B101" s="1155"/>
      <c r="C101" s="926"/>
      <c r="D101" s="926"/>
      <c r="E101" s="926"/>
      <c r="F101" s="926"/>
      <c r="G101" s="926"/>
      <c r="H101" s="926"/>
      <c r="I101" s="926"/>
      <c r="J101" s="926"/>
      <c r="K101" s="927"/>
      <c r="L101" s="1848"/>
      <c r="M101" s="386" t="s">
        <v>26917</v>
      </c>
      <c r="N101" s="1848"/>
      <c r="O101" s="1892"/>
      <c r="P101" s="1848"/>
      <c r="Q101" s="1895"/>
      <c r="R101" s="529" t="str">
        <f t="shared" si="6"/>
        <v>Please complete all cells in row</v>
      </c>
      <c r="S101" s="1983"/>
      <c r="T101" s="530">
        <f t="shared" si="7"/>
        <v>1</v>
      </c>
      <c r="U101" s="1847"/>
      <c r="V101" s="1847"/>
      <c r="W101" s="530">
        <f t="shared" ref="W101:AE132" si="9" xml:space="preserve"> IF( ISNUMBER(C101 ), 0, 1 )</f>
        <v>1</v>
      </c>
      <c r="X101" s="530">
        <f t="shared" si="9"/>
        <v>1</v>
      </c>
      <c r="Y101" s="530">
        <f t="shared" si="9"/>
        <v>1</v>
      </c>
      <c r="Z101" s="530">
        <f t="shared" si="8"/>
        <v>1</v>
      </c>
      <c r="AA101" s="530">
        <f t="shared" si="8"/>
        <v>1</v>
      </c>
      <c r="AB101" s="530">
        <f t="shared" si="8"/>
        <v>1</v>
      </c>
      <c r="AC101" s="530">
        <f t="shared" si="8"/>
        <v>1</v>
      </c>
      <c r="AD101" s="530">
        <f t="shared" si="8"/>
        <v>1</v>
      </c>
      <c r="AE101" s="530">
        <f t="shared" si="8"/>
        <v>1</v>
      </c>
      <c r="AF101" s="1983"/>
      <c r="AG101" s="1848"/>
      <c r="AH101" s="1662" t="s">
        <v>26918</v>
      </c>
      <c r="AI101" s="1663" t="s">
        <v>26919</v>
      </c>
      <c r="AJ101" s="1663" t="s">
        <v>26920</v>
      </c>
      <c r="AK101" s="895" t="s">
        <v>26921</v>
      </c>
      <c r="AL101" s="895" t="s">
        <v>26922</v>
      </c>
      <c r="AM101" s="895" t="s">
        <v>26923</v>
      </c>
      <c r="AN101" s="895" t="s">
        <v>26924</v>
      </c>
      <c r="AO101" s="895" t="s">
        <v>26925</v>
      </c>
      <c r="AP101" s="895" t="s">
        <v>26926</v>
      </c>
      <c r="AQ101" s="1543" t="s">
        <v>26927</v>
      </c>
      <c r="AR101" s="1848"/>
    </row>
    <row r="102" spans="2:44">
      <c r="B102" s="1155"/>
      <c r="C102" s="926"/>
      <c r="D102" s="926"/>
      <c r="E102" s="926"/>
      <c r="F102" s="926"/>
      <c r="G102" s="926"/>
      <c r="H102" s="926"/>
      <c r="I102" s="926"/>
      <c r="J102" s="926"/>
      <c r="K102" s="927"/>
      <c r="L102" s="1848"/>
      <c r="M102" s="386" t="s">
        <v>26928</v>
      </c>
      <c r="N102" s="1848"/>
      <c r="O102" s="1892"/>
      <c r="P102" s="1848"/>
      <c r="Q102" s="1895"/>
      <c r="R102" s="529" t="str">
        <f t="shared" si="6"/>
        <v>Please complete all cells in row</v>
      </c>
      <c r="S102" s="1983"/>
      <c r="T102" s="530">
        <f t="shared" si="7"/>
        <v>1</v>
      </c>
      <c r="U102" s="1847"/>
      <c r="V102" s="1847"/>
      <c r="W102" s="530">
        <f t="shared" si="9"/>
        <v>1</v>
      </c>
      <c r="X102" s="530">
        <f t="shared" si="9"/>
        <v>1</v>
      </c>
      <c r="Y102" s="530">
        <f t="shared" si="9"/>
        <v>1</v>
      </c>
      <c r="Z102" s="530">
        <f t="shared" si="8"/>
        <v>1</v>
      </c>
      <c r="AA102" s="530">
        <f t="shared" si="8"/>
        <v>1</v>
      </c>
      <c r="AB102" s="530">
        <f t="shared" si="8"/>
        <v>1</v>
      </c>
      <c r="AC102" s="530">
        <f t="shared" si="8"/>
        <v>1</v>
      </c>
      <c r="AD102" s="530">
        <f t="shared" si="8"/>
        <v>1</v>
      </c>
      <c r="AE102" s="530">
        <f t="shared" si="8"/>
        <v>1</v>
      </c>
      <c r="AF102" s="1983"/>
      <c r="AG102" s="1848"/>
      <c r="AH102" s="1662" t="s">
        <v>26929</v>
      </c>
      <c r="AI102" s="1663" t="s">
        <v>26930</v>
      </c>
      <c r="AJ102" s="1663" t="s">
        <v>26931</v>
      </c>
      <c r="AK102" s="895" t="s">
        <v>26932</v>
      </c>
      <c r="AL102" s="895" t="s">
        <v>26933</v>
      </c>
      <c r="AM102" s="895" t="s">
        <v>26934</v>
      </c>
      <c r="AN102" s="895" t="s">
        <v>26935</v>
      </c>
      <c r="AO102" s="895" t="s">
        <v>26936</v>
      </c>
      <c r="AP102" s="895" t="s">
        <v>26937</v>
      </c>
      <c r="AQ102" s="1543" t="s">
        <v>26938</v>
      </c>
      <c r="AR102" s="1848"/>
    </row>
    <row r="103" spans="2:44">
      <c r="B103" s="1155"/>
      <c r="C103" s="926"/>
      <c r="D103" s="926"/>
      <c r="E103" s="926"/>
      <c r="F103" s="926"/>
      <c r="G103" s="926"/>
      <c r="H103" s="926"/>
      <c r="I103" s="926"/>
      <c r="J103" s="926"/>
      <c r="K103" s="927"/>
      <c r="L103" s="1848"/>
      <c r="M103" s="386" t="s">
        <v>26939</v>
      </c>
      <c r="N103" s="1848"/>
      <c r="O103" s="1892"/>
      <c r="P103" s="1848"/>
      <c r="Q103" s="1895"/>
      <c r="R103" s="529" t="str">
        <f t="shared" si="6"/>
        <v>Please complete all cells in row</v>
      </c>
      <c r="S103" s="1983"/>
      <c r="T103" s="530">
        <f t="shared" si="7"/>
        <v>1</v>
      </c>
      <c r="U103" s="1847"/>
      <c r="V103" s="1847"/>
      <c r="W103" s="530">
        <f t="shared" si="9"/>
        <v>1</v>
      </c>
      <c r="X103" s="530">
        <f t="shared" si="9"/>
        <v>1</v>
      </c>
      <c r="Y103" s="530">
        <f t="shared" si="9"/>
        <v>1</v>
      </c>
      <c r="Z103" s="530">
        <f t="shared" si="8"/>
        <v>1</v>
      </c>
      <c r="AA103" s="530">
        <f t="shared" si="8"/>
        <v>1</v>
      </c>
      <c r="AB103" s="530">
        <f t="shared" si="8"/>
        <v>1</v>
      </c>
      <c r="AC103" s="530">
        <f t="shared" si="8"/>
        <v>1</v>
      </c>
      <c r="AD103" s="530">
        <f t="shared" si="8"/>
        <v>1</v>
      </c>
      <c r="AE103" s="530">
        <f t="shared" si="8"/>
        <v>1</v>
      </c>
      <c r="AF103" s="1983"/>
      <c r="AG103" s="1848"/>
      <c r="AH103" s="1662" t="s">
        <v>26940</v>
      </c>
      <c r="AI103" s="1663" t="s">
        <v>26941</v>
      </c>
      <c r="AJ103" s="1663" t="s">
        <v>26942</v>
      </c>
      <c r="AK103" s="895" t="s">
        <v>26943</v>
      </c>
      <c r="AL103" s="895" t="s">
        <v>26944</v>
      </c>
      <c r="AM103" s="895" t="s">
        <v>26945</v>
      </c>
      <c r="AN103" s="895" t="s">
        <v>26946</v>
      </c>
      <c r="AO103" s="895" t="s">
        <v>26947</v>
      </c>
      <c r="AP103" s="895" t="s">
        <v>26948</v>
      </c>
      <c r="AQ103" s="1543" t="s">
        <v>26949</v>
      </c>
      <c r="AR103" s="1848"/>
    </row>
    <row r="104" spans="2:44">
      <c r="B104" s="1155"/>
      <c r="C104" s="926"/>
      <c r="D104" s="926"/>
      <c r="E104" s="926"/>
      <c r="F104" s="926"/>
      <c r="G104" s="926"/>
      <c r="H104" s="926"/>
      <c r="I104" s="926"/>
      <c r="J104" s="926"/>
      <c r="K104" s="927"/>
      <c r="L104" s="1848"/>
      <c r="M104" s="386" t="s">
        <v>26950</v>
      </c>
      <c r="N104" s="1848"/>
      <c r="O104" s="1892"/>
      <c r="P104" s="1848"/>
      <c r="Q104" s="1895"/>
      <c r="R104" s="529" t="str">
        <f t="shared" si="6"/>
        <v>Please complete all cells in row</v>
      </c>
      <c r="S104" s="1983"/>
      <c r="T104" s="530">
        <f t="shared" si="7"/>
        <v>1</v>
      </c>
      <c r="U104" s="1847"/>
      <c r="V104" s="1847"/>
      <c r="W104" s="530">
        <f t="shared" si="9"/>
        <v>1</v>
      </c>
      <c r="X104" s="530">
        <f t="shared" si="9"/>
        <v>1</v>
      </c>
      <c r="Y104" s="530">
        <f t="shared" si="9"/>
        <v>1</v>
      </c>
      <c r="Z104" s="530">
        <f t="shared" si="8"/>
        <v>1</v>
      </c>
      <c r="AA104" s="530">
        <f t="shared" si="8"/>
        <v>1</v>
      </c>
      <c r="AB104" s="530">
        <f t="shared" si="8"/>
        <v>1</v>
      </c>
      <c r="AC104" s="530">
        <f t="shared" si="8"/>
        <v>1</v>
      </c>
      <c r="AD104" s="530">
        <f t="shared" si="8"/>
        <v>1</v>
      </c>
      <c r="AE104" s="530">
        <f t="shared" si="8"/>
        <v>1</v>
      </c>
      <c r="AF104" s="1983"/>
      <c r="AG104" s="1848"/>
      <c r="AH104" s="1662" t="s">
        <v>26951</v>
      </c>
      <c r="AI104" s="1663" t="s">
        <v>26952</v>
      </c>
      <c r="AJ104" s="1663" t="s">
        <v>26953</v>
      </c>
      <c r="AK104" s="895" t="s">
        <v>26954</v>
      </c>
      <c r="AL104" s="895" t="s">
        <v>26955</v>
      </c>
      <c r="AM104" s="895" t="s">
        <v>26956</v>
      </c>
      <c r="AN104" s="895" t="s">
        <v>26957</v>
      </c>
      <c r="AO104" s="895" t="s">
        <v>26958</v>
      </c>
      <c r="AP104" s="895" t="s">
        <v>26959</v>
      </c>
      <c r="AQ104" s="1543" t="s">
        <v>26960</v>
      </c>
      <c r="AR104" s="1848"/>
    </row>
    <row r="105" spans="2:44">
      <c r="B105" s="1155"/>
      <c r="C105" s="926"/>
      <c r="D105" s="926"/>
      <c r="E105" s="926"/>
      <c r="F105" s="926"/>
      <c r="G105" s="926"/>
      <c r="H105" s="926"/>
      <c r="I105" s="926"/>
      <c r="J105" s="926"/>
      <c r="K105" s="927"/>
      <c r="L105" s="1848"/>
      <c r="M105" s="386" t="s">
        <v>26961</v>
      </c>
      <c r="N105" s="1848"/>
      <c r="O105" s="1892"/>
      <c r="P105" s="1848"/>
      <c r="Q105" s="1895"/>
      <c r="R105" s="529" t="str">
        <f t="shared" si="6"/>
        <v>Please complete all cells in row</v>
      </c>
      <c r="S105" s="1983"/>
      <c r="T105" s="530">
        <f t="shared" si="7"/>
        <v>1</v>
      </c>
      <c r="U105" s="1847"/>
      <c r="V105" s="1847"/>
      <c r="W105" s="530">
        <f t="shared" si="9"/>
        <v>1</v>
      </c>
      <c r="X105" s="530">
        <f t="shared" si="9"/>
        <v>1</v>
      </c>
      <c r="Y105" s="530">
        <f t="shared" si="9"/>
        <v>1</v>
      </c>
      <c r="Z105" s="530">
        <f t="shared" si="8"/>
        <v>1</v>
      </c>
      <c r="AA105" s="530">
        <f t="shared" si="8"/>
        <v>1</v>
      </c>
      <c r="AB105" s="530">
        <f t="shared" si="8"/>
        <v>1</v>
      </c>
      <c r="AC105" s="530">
        <f t="shared" si="8"/>
        <v>1</v>
      </c>
      <c r="AD105" s="530">
        <f t="shared" si="8"/>
        <v>1</v>
      </c>
      <c r="AE105" s="530">
        <f t="shared" si="8"/>
        <v>1</v>
      </c>
      <c r="AF105" s="1983"/>
      <c r="AG105" s="1848"/>
      <c r="AH105" s="1662" t="s">
        <v>26962</v>
      </c>
      <c r="AI105" s="1663" t="s">
        <v>26963</v>
      </c>
      <c r="AJ105" s="1663" t="s">
        <v>26964</v>
      </c>
      <c r="AK105" s="895" t="s">
        <v>26965</v>
      </c>
      <c r="AL105" s="895" t="s">
        <v>26966</v>
      </c>
      <c r="AM105" s="895" t="s">
        <v>26967</v>
      </c>
      <c r="AN105" s="895" t="s">
        <v>26968</v>
      </c>
      <c r="AO105" s="895" t="s">
        <v>26969</v>
      </c>
      <c r="AP105" s="895" t="s">
        <v>26970</v>
      </c>
      <c r="AQ105" s="1543" t="s">
        <v>26971</v>
      </c>
      <c r="AR105" s="1848"/>
    </row>
    <row r="106" spans="2:44">
      <c r="B106" s="1155"/>
      <c r="C106" s="926"/>
      <c r="D106" s="926"/>
      <c r="E106" s="926"/>
      <c r="F106" s="926"/>
      <c r="G106" s="926"/>
      <c r="H106" s="926"/>
      <c r="I106" s="926"/>
      <c r="J106" s="926"/>
      <c r="K106" s="927"/>
      <c r="L106" s="1848"/>
      <c r="M106" s="386" t="s">
        <v>26972</v>
      </c>
      <c r="N106" s="1848"/>
      <c r="O106" s="1892"/>
      <c r="P106" s="1848"/>
      <c r="Q106" s="1895"/>
      <c r="R106" s="529" t="str">
        <f t="shared" si="6"/>
        <v>Please complete all cells in row</v>
      </c>
      <c r="S106" s="1983"/>
      <c r="T106" s="530">
        <f t="shared" si="7"/>
        <v>1</v>
      </c>
      <c r="U106" s="1847"/>
      <c r="V106" s="1847"/>
      <c r="W106" s="530">
        <f t="shared" si="9"/>
        <v>1</v>
      </c>
      <c r="X106" s="530">
        <f t="shared" si="9"/>
        <v>1</v>
      </c>
      <c r="Y106" s="530">
        <f t="shared" si="9"/>
        <v>1</v>
      </c>
      <c r="Z106" s="530">
        <f t="shared" si="8"/>
        <v>1</v>
      </c>
      <c r="AA106" s="530">
        <f t="shared" si="8"/>
        <v>1</v>
      </c>
      <c r="AB106" s="530">
        <f t="shared" si="8"/>
        <v>1</v>
      </c>
      <c r="AC106" s="530">
        <f t="shared" si="8"/>
        <v>1</v>
      </c>
      <c r="AD106" s="530">
        <f t="shared" si="8"/>
        <v>1</v>
      </c>
      <c r="AE106" s="530">
        <f t="shared" si="8"/>
        <v>1</v>
      </c>
      <c r="AF106" s="1983"/>
      <c r="AG106" s="1848"/>
      <c r="AH106" s="1662" t="s">
        <v>26973</v>
      </c>
      <c r="AI106" s="1663" t="s">
        <v>26974</v>
      </c>
      <c r="AJ106" s="1663" t="s">
        <v>26975</v>
      </c>
      <c r="AK106" s="895" t="s">
        <v>26976</v>
      </c>
      <c r="AL106" s="895" t="s">
        <v>26977</v>
      </c>
      <c r="AM106" s="895" t="s">
        <v>26978</v>
      </c>
      <c r="AN106" s="895" t="s">
        <v>26979</v>
      </c>
      <c r="AO106" s="895" t="s">
        <v>26980</v>
      </c>
      <c r="AP106" s="895" t="s">
        <v>26981</v>
      </c>
      <c r="AQ106" s="1543" t="s">
        <v>26982</v>
      </c>
      <c r="AR106" s="1848"/>
    </row>
    <row r="107" spans="2:44">
      <c r="B107" s="1155"/>
      <c r="C107" s="926"/>
      <c r="D107" s="926"/>
      <c r="E107" s="926"/>
      <c r="F107" s="926"/>
      <c r="G107" s="926"/>
      <c r="H107" s="926"/>
      <c r="I107" s="926"/>
      <c r="J107" s="926"/>
      <c r="K107" s="927"/>
      <c r="L107" s="1848"/>
      <c r="M107" s="386" t="s">
        <v>26983</v>
      </c>
      <c r="N107" s="1848"/>
      <c r="O107" s="1892"/>
      <c r="P107" s="1848"/>
      <c r="Q107" s="1895"/>
      <c r="R107" s="529" t="str">
        <f t="shared" si="6"/>
        <v>Please complete all cells in row</v>
      </c>
      <c r="S107" s="1983"/>
      <c r="T107" s="530">
        <f t="shared" si="7"/>
        <v>1</v>
      </c>
      <c r="U107" s="1847"/>
      <c r="V107" s="1847"/>
      <c r="W107" s="530">
        <f t="shared" si="9"/>
        <v>1</v>
      </c>
      <c r="X107" s="530">
        <f t="shared" si="9"/>
        <v>1</v>
      </c>
      <c r="Y107" s="530">
        <f t="shared" si="9"/>
        <v>1</v>
      </c>
      <c r="Z107" s="530">
        <f t="shared" si="8"/>
        <v>1</v>
      </c>
      <c r="AA107" s="530">
        <f t="shared" si="8"/>
        <v>1</v>
      </c>
      <c r="AB107" s="530">
        <f t="shared" si="8"/>
        <v>1</v>
      </c>
      <c r="AC107" s="530">
        <f t="shared" si="8"/>
        <v>1</v>
      </c>
      <c r="AD107" s="530">
        <f t="shared" si="8"/>
        <v>1</v>
      </c>
      <c r="AE107" s="530">
        <f t="shared" si="8"/>
        <v>1</v>
      </c>
      <c r="AF107" s="1983"/>
      <c r="AG107" s="1848"/>
      <c r="AH107" s="1662" t="s">
        <v>26984</v>
      </c>
      <c r="AI107" s="1663" t="s">
        <v>26985</v>
      </c>
      <c r="AJ107" s="1663" t="s">
        <v>26986</v>
      </c>
      <c r="AK107" s="895" t="s">
        <v>26987</v>
      </c>
      <c r="AL107" s="895" t="s">
        <v>26988</v>
      </c>
      <c r="AM107" s="895" t="s">
        <v>26989</v>
      </c>
      <c r="AN107" s="895" t="s">
        <v>26990</v>
      </c>
      <c r="AO107" s="895" t="s">
        <v>26991</v>
      </c>
      <c r="AP107" s="895" t="s">
        <v>26992</v>
      </c>
      <c r="AQ107" s="1543" t="s">
        <v>26993</v>
      </c>
      <c r="AR107" s="1848"/>
    </row>
    <row r="108" spans="2:44">
      <c r="B108" s="1155"/>
      <c r="C108" s="926"/>
      <c r="D108" s="926"/>
      <c r="E108" s="926"/>
      <c r="F108" s="926"/>
      <c r="G108" s="926"/>
      <c r="H108" s="926"/>
      <c r="I108" s="926"/>
      <c r="J108" s="926"/>
      <c r="K108" s="927"/>
      <c r="L108" s="1848"/>
      <c r="M108" s="386" t="s">
        <v>26994</v>
      </c>
      <c r="N108" s="1848"/>
      <c r="O108" s="1892"/>
      <c r="P108" s="1848"/>
      <c r="Q108" s="1895"/>
      <c r="R108" s="529" t="str">
        <f t="shared" si="6"/>
        <v>Please complete all cells in row</v>
      </c>
      <c r="S108" s="1983"/>
      <c r="T108" s="530">
        <f t="shared" si="7"/>
        <v>1</v>
      </c>
      <c r="U108" s="1847"/>
      <c r="V108" s="1847"/>
      <c r="W108" s="530">
        <f t="shared" si="9"/>
        <v>1</v>
      </c>
      <c r="X108" s="530">
        <f t="shared" si="9"/>
        <v>1</v>
      </c>
      <c r="Y108" s="530">
        <f t="shared" si="9"/>
        <v>1</v>
      </c>
      <c r="Z108" s="530">
        <f t="shared" si="8"/>
        <v>1</v>
      </c>
      <c r="AA108" s="530">
        <f t="shared" si="8"/>
        <v>1</v>
      </c>
      <c r="AB108" s="530">
        <f t="shared" si="8"/>
        <v>1</v>
      </c>
      <c r="AC108" s="530">
        <f t="shared" si="8"/>
        <v>1</v>
      </c>
      <c r="AD108" s="530">
        <f t="shared" si="8"/>
        <v>1</v>
      </c>
      <c r="AE108" s="530">
        <f t="shared" si="8"/>
        <v>1</v>
      </c>
      <c r="AF108" s="1983"/>
      <c r="AG108" s="1848"/>
      <c r="AH108" s="1662" t="s">
        <v>26995</v>
      </c>
      <c r="AI108" s="1663" t="s">
        <v>26996</v>
      </c>
      <c r="AJ108" s="1663" t="s">
        <v>26997</v>
      </c>
      <c r="AK108" s="895" t="s">
        <v>26998</v>
      </c>
      <c r="AL108" s="895" t="s">
        <v>26999</v>
      </c>
      <c r="AM108" s="895" t="s">
        <v>27000</v>
      </c>
      <c r="AN108" s="895" t="s">
        <v>27001</v>
      </c>
      <c r="AO108" s="895" t="s">
        <v>27002</v>
      </c>
      <c r="AP108" s="895" t="s">
        <v>27003</v>
      </c>
      <c r="AQ108" s="1543" t="s">
        <v>27004</v>
      </c>
      <c r="AR108" s="1848"/>
    </row>
    <row r="109" spans="2:44">
      <c r="B109" s="1155"/>
      <c r="C109" s="926"/>
      <c r="D109" s="926"/>
      <c r="E109" s="926"/>
      <c r="F109" s="926"/>
      <c r="G109" s="926"/>
      <c r="H109" s="926"/>
      <c r="I109" s="926"/>
      <c r="J109" s="926"/>
      <c r="K109" s="927"/>
      <c r="L109" s="1848"/>
      <c r="M109" s="386" t="s">
        <v>27005</v>
      </c>
      <c r="N109" s="1848"/>
      <c r="O109" s="1892"/>
      <c r="P109" s="1848"/>
      <c r="Q109" s="1895"/>
      <c r="R109" s="529" t="str">
        <f t="shared" si="6"/>
        <v>Please complete all cells in row</v>
      </c>
      <c r="S109" s="1983"/>
      <c r="T109" s="530">
        <f t="shared" si="7"/>
        <v>1</v>
      </c>
      <c r="U109" s="1847"/>
      <c r="V109" s="1847"/>
      <c r="W109" s="530">
        <f t="shared" si="9"/>
        <v>1</v>
      </c>
      <c r="X109" s="530">
        <f t="shared" si="9"/>
        <v>1</v>
      </c>
      <c r="Y109" s="530">
        <f t="shared" si="9"/>
        <v>1</v>
      </c>
      <c r="Z109" s="530">
        <f t="shared" si="8"/>
        <v>1</v>
      </c>
      <c r="AA109" s="530">
        <f t="shared" si="8"/>
        <v>1</v>
      </c>
      <c r="AB109" s="530">
        <f t="shared" si="8"/>
        <v>1</v>
      </c>
      <c r="AC109" s="530">
        <f t="shared" si="8"/>
        <v>1</v>
      </c>
      <c r="AD109" s="530">
        <f t="shared" si="8"/>
        <v>1</v>
      </c>
      <c r="AE109" s="530">
        <f t="shared" si="8"/>
        <v>1</v>
      </c>
      <c r="AF109" s="1983"/>
      <c r="AG109" s="1848"/>
      <c r="AH109" s="1662" t="s">
        <v>27006</v>
      </c>
      <c r="AI109" s="1663" t="s">
        <v>27007</v>
      </c>
      <c r="AJ109" s="1663" t="s">
        <v>27008</v>
      </c>
      <c r="AK109" s="895" t="s">
        <v>27009</v>
      </c>
      <c r="AL109" s="895" t="s">
        <v>27010</v>
      </c>
      <c r="AM109" s="895" t="s">
        <v>27011</v>
      </c>
      <c r="AN109" s="895" t="s">
        <v>27012</v>
      </c>
      <c r="AO109" s="895" t="s">
        <v>27013</v>
      </c>
      <c r="AP109" s="895" t="s">
        <v>27014</v>
      </c>
      <c r="AQ109" s="1543" t="s">
        <v>27015</v>
      </c>
      <c r="AR109" s="1848"/>
    </row>
    <row r="110" spans="2:44">
      <c r="B110" s="1155"/>
      <c r="C110" s="926"/>
      <c r="D110" s="926"/>
      <c r="E110" s="926"/>
      <c r="F110" s="926"/>
      <c r="G110" s="926"/>
      <c r="H110" s="926"/>
      <c r="I110" s="926"/>
      <c r="J110" s="926"/>
      <c r="K110" s="927"/>
      <c r="L110" s="1848"/>
      <c r="M110" s="386" t="s">
        <v>27016</v>
      </c>
      <c r="N110" s="1848"/>
      <c r="O110" s="1892"/>
      <c r="P110" s="1848"/>
      <c r="Q110" s="1895"/>
      <c r="R110" s="529" t="str">
        <f t="shared" si="6"/>
        <v>Please complete all cells in row</v>
      </c>
      <c r="S110" s="1983"/>
      <c r="T110" s="530">
        <f t="shared" si="7"/>
        <v>1</v>
      </c>
      <c r="U110" s="1847"/>
      <c r="V110" s="1847"/>
      <c r="W110" s="530">
        <f t="shared" si="9"/>
        <v>1</v>
      </c>
      <c r="X110" s="530">
        <f t="shared" si="9"/>
        <v>1</v>
      </c>
      <c r="Y110" s="530">
        <f t="shared" si="9"/>
        <v>1</v>
      </c>
      <c r="Z110" s="530">
        <f t="shared" si="8"/>
        <v>1</v>
      </c>
      <c r="AA110" s="530">
        <f t="shared" si="8"/>
        <v>1</v>
      </c>
      <c r="AB110" s="530">
        <f t="shared" si="8"/>
        <v>1</v>
      </c>
      <c r="AC110" s="530">
        <f t="shared" si="8"/>
        <v>1</v>
      </c>
      <c r="AD110" s="530">
        <f t="shared" si="8"/>
        <v>1</v>
      </c>
      <c r="AE110" s="530">
        <f t="shared" si="8"/>
        <v>1</v>
      </c>
      <c r="AF110" s="1983"/>
      <c r="AG110" s="1848"/>
      <c r="AH110" s="1662" t="s">
        <v>27017</v>
      </c>
      <c r="AI110" s="1663" t="s">
        <v>27018</v>
      </c>
      <c r="AJ110" s="1663" t="s">
        <v>27019</v>
      </c>
      <c r="AK110" s="895" t="s">
        <v>27020</v>
      </c>
      <c r="AL110" s="895" t="s">
        <v>27021</v>
      </c>
      <c r="AM110" s="895" t="s">
        <v>27022</v>
      </c>
      <c r="AN110" s="895" t="s">
        <v>27023</v>
      </c>
      <c r="AO110" s="895" t="s">
        <v>27024</v>
      </c>
      <c r="AP110" s="895" t="s">
        <v>27025</v>
      </c>
      <c r="AQ110" s="1543" t="s">
        <v>27026</v>
      </c>
      <c r="AR110" s="1848"/>
    </row>
    <row r="111" spans="2:44">
      <c r="B111" s="1155"/>
      <c r="C111" s="926"/>
      <c r="D111" s="926"/>
      <c r="E111" s="926"/>
      <c r="F111" s="926"/>
      <c r="G111" s="926"/>
      <c r="H111" s="926"/>
      <c r="I111" s="926"/>
      <c r="J111" s="926"/>
      <c r="K111" s="927"/>
      <c r="L111" s="1848"/>
      <c r="M111" s="386" t="s">
        <v>27027</v>
      </c>
      <c r="N111" s="1848"/>
      <c r="O111" s="1892"/>
      <c r="P111" s="1848"/>
      <c r="Q111" s="1895"/>
      <c r="R111" s="529" t="str">
        <f t="shared" si="6"/>
        <v>Please complete all cells in row</v>
      </c>
      <c r="S111" s="1983"/>
      <c r="T111" s="530">
        <f t="shared" si="7"/>
        <v>1</v>
      </c>
      <c r="U111" s="1847"/>
      <c r="V111" s="1847"/>
      <c r="W111" s="530">
        <f t="shared" si="9"/>
        <v>1</v>
      </c>
      <c r="X111" s="530">
        <f t="shared" si="9"/>
        <v>1</v>
      </c>
      <c r="Y111" s="530">
        <f t="shared" si="9"/>
        <v>1</v>
      </c>
      <c r="Z111" s="530">
        <f t="shared" si="8"/>
        <v>1</v>
      </c>
      <c r="AA111" s="530">
        <f t="shared" si="8"/>
        <v>1</v>
      </c>
      <c r="AB111" s="530">
        <f t="shared" si="8"/>
        <v>1</v>
      </c>
      <c r="AC111" s="530">
        <f t="shared" si="8"/>
        <v>1</v>
      </c>
      <c r="AD111" s="530">
        <f t="shared" si="8"/>
        <v>1</v>
      </c>
      <c r="AE111" s="530">
        <f t="shared" si="8"/>
        <v>1</v>
      </c>
      <c r="AF111" s="1983"/>
      <c r="AG111" s="1848"/>
      <c r="AH111" s="1662" t="s">
        <v>27028</v>
      </c>
      <c r="AI111" s="1663" t="s">
        <v>27029</v>
      </c>
      <c r="AJ111" s="1663" t="s">
        <v>27030</v>
      </c>
      <c r="AK111" s="895" t="s">
        <v>27031</v>
      </c>
      <c r="AL111" s="895" t="s">
        <v>27032</v>
      </c>
      <c r="AM111" s="895" t="s">
        <v>27033</v>
      </c>
      <c r="AN111" s="895" t="s">
        <v>27034</v>
      </c>
      <c r="AO111" s="895" t="s">
        <v>27035</v>
      </c>
      <c r="AP111" s="895" t="s">
        <v>27036</v>
      </c>
      <c r="AQ111" s="1543" t="s">
        <v>27037</v>
      </c>
      <c r="AR111" s="1848"/>
    </row>
    <row r="112" spans="2:44">
      <c r="B112" s="1155"/>
      <c r="C112" s="926"/>
      <c r="D112" s="926"/>
      <c r="E112" s="926"/>
      <c r="F112" s="926"/>
      <c r="G112" s="926"/>
      <c r="H112" s="926"/>
      <c r="I112" s="926"/>
      <c r="J112" s="926"/>
      <c r="K112" s="927"/>
      <c r="L112" s="1848"/>
      <c r="M112" s="386" t="s">
        <v>27038</v>
      </c>
      <c r="N112" s="1848"/>
      <c r="O112" s="1892"/>
      <c r="P112" s="1848"/>
      <c r="Q112" s="1895"/>
      <c r="R112" s="529" t="str">
        <f t="shared" si="6"/>
        <v>Please complete all cells in row</v>
      </c>
      <c r="S112" s="1983"/>
      <c r="T112" s="530">
        <f t="shared" si="7"/>
        <v>1</v>
      </c>
      <c r="U112" s="1847"/>
      <c r="V112" s="1847"/>
      <c r="W112" s="530">
        <f t="shared" si="9"/>
        <v>1</v>
      </c>
      <c r="X112" s="530">
        <f t="shared" si="9"/>
        <v>1</v>
      </c>
      <c r="Y112" s="530">
        <f t="shared" si="9"/>
        <v>1</v>
      </c>
      <c r="Z112" s="530">
        <f t="shared" si="8"/>
        <v>1</v>
      </c>
      <c r="AA112" s="530">
        <f t="shared" si="8"/>
        <v>1</v>
      </c>
      <c r="AB112" s="530">
        <f t="shared" si="8"/>
        <v>1</v>
      </c>
      <c r="AC112" s="530">
        <f t="shared" si="8"/>
        <v>1</v>
      </c>
      <c r="AD112" s="530">
        <f t="shared" si="8"/>
        <v>1</v>
      </c>
      <c r="AE112" s="530">
        <f t="shared" si="8"/>
        <v>1</v>
      </c>
      <c r="AF112" s="1983"/>
      <c r="AG112" s="1848"/>
      <c r="AH112" s="1662" t="s">
        <v>27039</v>
      </c>
      <c r="AI112" s="1663" t="s">
        <v>27040</v>
      </c>
      <c r="AJ112" s="1663" t="s">
        <v>27041</v>
      </c>
      <c r="AK112" s="895" t="s">
        <v>27042</v>
      </c>
      <c r="AL112" s="895" t="s">
        <v>27043</v>
      </c>
      <c r="AM112" s="895" t="s">
        <v>27044</v>
      </c>
      <c r="AN112" s="895" t="s">
        <v>27045</v>
      </c>
      <c r="AO112" s="895" t="s">
        <v>27046</v>
      </c>
      <c r="AP112" s="895" t="s">
        <v>27047</v>
      </c>
      <c r="AQ112" s="1543" t="s">
        <v>27048</v>
      </c>
      <c r="AR112" s="1848"/>
    </row>
    <row r="113" spans="2:44">
      <c r="B113" s="1155"/>
      <c r="C113" s="926"/>
      <c r="D113" s="926"/>
      <c r="E113" s="926"/>
      <c r="F113" s="926"/>
      <c r="G113" s="926"/>
      <c r="H113" s="926"/>
      <c r="I113" s="926"/>
      <c r="J113" s="926"/>
      <c r="K113" s="927"/>
      <c r="L113" s="1848"/>
      <c r="M113" s="386" t="s">
        <v>27049</v>
      </c>
      <c r="N113" s="1848"/>
      <c r="O113" s="1892"/>
      <c r="P113" s="1848"/>
      <c r="Q113" s="1895"/>
      <c r="R113" s="529" t="str">
        <f t="shared" si="6"/>
        <v>Please complete all cells in row</v>
      </c>
      <c r="S113" s="1983"/>
      <c r="T113" s="530">
        <f t="shared" si="7"/>
        <v>1</v>
      </c>
      <c r="U113" s="1847"/>
      <c r="V113" s="1847"/>
      <c r="W113" s="530">
        <f t="shared" si="9"/>
        <v>1</v>
      </c>
      <c r="X113" s="530">
        <f t="shared" si="9"/>
        <v>1</v>
      </c>
      <c r="Y113" s="530">
        <f t="shared" si="9"/>
        <v>1</v>
      </c>
      <c r="Z113" s="530">
        <f t="shared" si="8"/>
        <v>1</v>
      </c>
      <c r="AA113" s="530">
        <f t="shared" si="8"/>
        <v>1</v>
      </c>
      <c r="AB113" s="530">
        <f t="shared" si="8"/>
        <v>1</v>
      </c>
      <c r="AC113" s="530">
        <f t="shared" si="8"/>
        <v>1</v>
      </c>
      <c r="AD113" s="530">
        <f t="shared" si="8"/>
        <v>1</v>
      </c>
      <c r="AE113" s="530">
        <f t="shared" si="8"/>
        <v>1</v>
      </c>
      <c r="AF113" s="1983"/>
      <c r="AG113" s="1848"/>
      <c r="AH113" s="1662" t="s">
        <v>27050</v>
      </c>
      <c r="AI113" s="1663" t="s">
        <v>27051</v>
      </c>
      <c r="AJ113" s="1663" t="s">
        <v>27052</v>
      </c>
      <c r="AK113" s="895" t="s">
        <v>27053</v>
      </c>
      <c r="AL113" s="895" t="s">
        <v>27054</v>
      </c>
      <c r="AM113" s="895" t="s">
        <v>27055</v>
      </c>
      <c r="AN113" s="895" t="s">
        <v>27056</v>
      </c>
      <c r="AO113" s="895" t="s">
        <v>27057</v>
      </c>
      <c r="AP113" s="895" t="s">
        <v>27058</v>
      </c>
      <c r="AQ113" s="1543" t="s">
        <v>27059</v>
      </c>
      <c r="AR113" s="1848"/>
    </row>
    <row r="114" spans="2:44">
      <c r="B114" s="1155"/>
      <c r="C114" s="926"/>
      <c r="D114" s="926"/>
      <c r="E114" s="926"/>
      <c r="F114" s="926"/>
      <c r="G114" s="926"/>
      <c r="H114" s="926"/>
      <c r="I114" s="926"/>
      <c r="J114" s="926"/>
      <c r="K114" s="927"/>
      <c r="L114" s="1848"/>
      <c r="M114" s="386" t="s">
        <v>27060</v>
      </c>
      <c r="N114" s="1848"/>
      <c r="O114" s="1892"/>
      <c r="P114" s="1848"/>
      <c r="Q114" s="1895"/>
      <c r="R114" s="529" t="str">
        <f t="shared" si="6"/>
        <v>Please complete all cells in row</v>
      </c>
      <c r="S114" s="1983"/>
      <c r="T114" s="530">
        <f t="shared" si="7"/>
        <v>1</v>
      </c>
      <c r="U114" s="1847"/>
      <c r="V114" s="1847"/>
      <c r="W114" s="530">
        <f t="shared" si="9"/>
        <v>1</v>
      </c>
      <c r="X114" s="530">
        <f t="shared" si="9"/>
        <v>1</v>
      </c>
      <c r="Y114" s="530">
        <f t="shared" si="9"/>
        <v>1</v>
      </c>
      <c r="Z114" s="530">
        <f t="shared" si="8"/>
        <v>1</v>
      </c>
      <c r="AA114" s="530">
        <f t="shared" si="8"/>
        <v>1</v>
      </c>
      <c r="AB114" s="530">
        <f t="shared" si="8"/>
        <v>1</v>
      </c>
      <c r="AC114" s="530">
        <f t="shared" si="8"/>
        <v>1</v>
      </c>
      <c r="AD114" s="530">
        <f t="shared" si="8"/>
        <v>1</v>
      </c>
      <c r="AE114" s="530">
        <f t="shared" si="8"/>
        <v>1</v>
      </c>
      <c r="AF114" s="1983"/>
      <c r="AG114" s="1848"/>
      <c r="AH114" s="1662" t="s">
        <v>27061</v>
      </c>
      <c r="AI114" s="1663" t="s">
        <v>27062</v>
      </c>
      <c r="AJ114" s="1663" t="s">
        <v>27063</v>
      </c>
      <c r="AK114" s="895" t="s">
        <v>27064</v>
      </c>
      <c r="AL114" s="895" t="s">
        <v>27065</v>
      </c>
      <c r="AM114" s="895" t="s">
        <v>27066</v>
      </c>
      <c r="AN114" s="895" t="s">
        <v>27067</v>
      </c>
      <c r="AO114" s="895" t="s">
        <v>27068</v>
      </c>
      <c r="AP114" s="895" t="s">
        <v>27069</v>
      </c>
      <c r="AQ114" s="1543" t="s">
        <v>27070</v>
      </c>
      <c r="AR114" s="1848"/>
    </row>
    <row r="115" spans="2:44">
      <c r="B115" s="1155"/>
      <c r="C115" s="926"/>
      <c r="D115" s="926"/>
      <c r="E115" s="926"/>
      <c r="F115" s="926"/>
      <c r="G115" s="926"/>
      <c r="H115" s="926"/>
      <c r="I115" s="926"/>
      <c r="J115" s="926"/>
      <c r="K115" s="927"/>
      <c r="L115" s="1848"/>
      <c r="M115" s="386" t="s">
        <v>27071</v>
      </c>
      <c r="N115" s="1848"/>
      <c r="O115" s="1892"/>
      <c r="P115" s="1848"/>
      <c r="Q115" s="1895"/>
      <c r="R115" s="529" t="str">
        <f t="shared" si="6"/>
        <v>Please complete all cells in row</v>
      </c>
      <c r="S115" s="1983"/>
      <c r="T115" s="530">
        <f t="shared" si="7"/>
        <v>1</v>
      </c>
      <c r="U115" s="1847"/>
      <c r="V115" s="1847"/>
      <c r="W115" s="530">
        <f t="shared" si="9"/>
        <v>1</v>
      </c>
      <c r="X115" s="530">
        <f t="shared" si="9"/>
        <v>1</v>
      </c>
      <c r="Y115" s="530">
        <f t="shared" si="9"/>
        <v>1</v>
      </c>
      <c r="Z115" s="530">
        <f t="shared" si="8"/>
        <v>1</v>
      </c>
      <c r="AA115" s="530">
        <f t="shared" si="8"/>
        <v>1</v>
      </c>
      <c r="AB115" s="530">
        <f t="shared" si="8"/>
        <v>1</v>
      </c>
      <c r="AC115" s="530">
        <f t="shared" si="8"/>
        <v>1</v>
      </c>
      <c r="AD115" s="530">
        <f t="shared" si="8"/>
        <v>1</v>
      </c>
      <c r="AE115" s="530">
        <f t="shared" si="8"/>
        <v>1</v>
      </c>
      <c r="AF115" s="1983"/>
      <c r="AG115" s="1848"/>
      <c r="AH115" s="1662" t="s">
        <v>27072</v>
      </c>
      <c r="AI115" s="1663" t="s">
        <v>27073</v>
      </c>
      <c r="AJ115" s="1663" t="s">
        <v>27074</v>
      </c>
      <c r="AK115" s="895" t="s">
        <v>27075</v>
      </c>
      <c r="AL115" s="895" t="s">
        <v>27076</v>
      </c>
      <c r="AM115" s="895" t="s">
        <v>27077</v>
      </c>
      <c r="AN115" s="895" t="s">
        <v>27078</v>
      </c>
      <c r="AO115" s="895" t="s">
        <v>27079</v>
      </c>
      <c r="AP115" s="895" t="s">
        <v>27080</v>
      </c>
      <c r="AQ115" s="1543" t="s">
        <v>27081</v>
      </c>
      <c r="AR115" s="1848"/>
    </row>
    <row r="116" spans="2:44">
      <c r="B116" s="1155"/>
      <c r="C116" s="926"/>
      <c r="D116" s="926"/>
      <c r="E116" s="926"/>
      <c r="F116" s="926"/>
      <c r="G116" s="926"/>
      <c r="H116" s="926"/>
      <c r="I116" s="926"/>
      <c r="J116" s="926"/>
      <c r="K116" s="927"/>
      <c r="L116" s="1848"/>
      <c r="M116" s="386" t="s">
        <v>27082</v>
      </c>
      <c r="N116" s="1848"/>
      <c r="O116" s="1892"/>
      <c r="P116" s="1848"/>
      <c r="Q116" s="1895"/>
      <c r="R116" s="529" t="str">
        <f t="shared" si="6"/>
        <v>Please complete all cells in row</v>
      </c>
      <c r="S116" s="1983"/>
      <c r="T116" s="530">
        <f t="shared" si="7"/>
        <v>1</v>
      </c>
      <c r="U116" s="1847"/>
      <c r="V116" s="1847"/>
      <c r="W116" s="530">
        <f t="shared" si="9"/>
        <v>1</v>
      </c>
      <c r="X116" s="530">
        <f t="shared" si="9"/>
        <v>1</v>
      </c>
      <c r="Y116" s="530">
        <f t="shared" si="9"/>
        <v>1</v>
      </c>
      <c r="Z116" s="530">
        <f t="shared" si="8"/>
        <v>1</v>
      </c>
      <c r="AA116" s="530">
        <f t="shared" si="8"/>
        <v>1</v>
      </c>
      <c r="AB116" s="530">
        <f t="shared" si="8"/>
        <v>1</v>
      </c>
      <c r="AC116" s="530">
        <f t="shared" si="8"/>
        <v>1</v>
      </c>
      <c r="AD116" s="530">
        <f t="shared" si="8"/>
        <v>1</v>
      </c>
      <c r="AE116" s="530">
        <f t="shared" si="8"/>
        <v>1</v>
      </c>
      <c r="AF116" s="1983"/>
      <c r="AG116" s="1848"/>
      <c r="AH116" s="1662" t="s">
        <v>27083</v>
      </c>
      <c r="AI116" s="1663" t="s">
        <v>27084</v>
      </c>
      <c r="AJ116" s="1663" t="s">
        <v>27085</v>
      </c>
      <c r="AK116" s="895" t="s">
        <v>27086</v>
      </c>
      <c r="AL116" s="895" t="s">
        <v>27087</v>
      </c>
      <c r="AM116" s="895" t="s">
        <v>27088</v>
      </c>
      <c r="AN116" s="895" t="s">
        <v>27089</v>
      </c>
      <c r="AO116" s="895" t="s">
        <v>27090</v>
      </c>
      <c r="AP116" s="895" t="s">
        <v>27091</v>
      </c>
      <c r="AQ116" s="1543" t="s">
        <v>27092</v>
      </c>
      <c r="AR116" s="1848"/>
    </row>
    <row r="117" spans="2:44">
      <c r="B117" s="1155"/>
      <c r="C117" s="926"/>
      <c r="D117" s="926"/>
      <c r="E117" s="926"/>
      <c r="F117" s="926"/>
      <c r="G117" s="926"/>
      <c r="H117" s="926"/>
      <c r="I117" s="926"/>
      <c r="J117" s="926"/>
      <c r="K117" s="927"/>
      <c r="L117" s="1848"/>
      <c r="M117" s="386" t="s">
        <v>27093</v>
      </c>
      <c r="N117" s="1848"/>
      <c r="O117" s="1892"/>
      <c r="P117" s="1848"/>
      <c r="Q117" s="1895"/>
      <c r="R117" s="529" t="str">
        <f t="shared" si="6"/>
        <v>Please complete all cells in row</v>
      </c>
      <c r="S117" s="1983"/>
      <c r="T117" s="530">
        <f t="shared" si="7"/>
        <v>1</v>
      </c>
      <c r="U117" s="1847"/>
      <c r="V117" s="1847"/>
      <c r="W117" s="530">
        <f t="shared" si="9"/>
        <v>1</v>
      </c>
      <c r="X117" s="530">
        <f t="shared" si="9"/>
        <v>1</v>
      </c>
      <c r="Y117" s="530">
        <f t="shared" si="9"/>
        <v>1</v>
      </c>
      <c r="Z117" s="530">
        <f t="shared" si="8"/>
        <v>1</v>
      </c>
      <c r="AA117" s="530">
        <f t="shared" si="8"/>
        <v>1</v>
      </c>
      <c r="AB117" s="530">
        <f t="shared" si="8"/>
        <v>1</v>
      </c>
      <c r="AC117" s="530">
        <f t="shared" si="8"/>
        <v>1</v>
      </c>
      <c r="AD117" s="530">
        <f t="shared" si="8"/>
        <v>1</v>
      </c>
      <c r="AE117" s="530">
        <f t="shared" si="8"/>
        <v>1</v>
      </c>
      <c r="AF117" s="1983"/>
      <c r="AG117" s="1848"/>
      <c r="AH117" s="1662" t="s">
        <v>27094</v>
      </c>
      <c r="AI117" s="1663" t="s">
        <v>27095</v>
      </c>
      <c r="AJ117" s="1663" t="s">
        <v>27096</v>
      </c>
      <c r="AK117" s="895" t="s">
        <v>27097</v>
      </c>
      <c r="AL117" s="895" t="s">
        <v>27098</v>
      </c>
      <c r="AM117" s="895" t="s">
        <v>27099</v>
      </c>
      <c r="AN117" s="895" t="s">
        <v>27100</v>
      </c>
      <c r="AO117" s="895" t="s">
        <v>27101</v>
      </c>
      <c r="AP117" s="895" t="s">
        <v>27102</v>
      </c>
      <c r="AQ117" s="1543" t="s">
        <v>27103</v>
      </c>
      <c r="AR117" s="1848"/>
    </row>
    <row r="118" spans="2:44">
      <c r="B118" s="1155"/>
      <c r="C118" s="926"/>
      <c r="D118" s="926"/>
      <c r="E118" s="926"/>
      <c r="F118" s="926"/>
      <c r="G118" s="926"/>
      <c r="H118" s="926"/>
      <c r="I118" s="926"/>
      <c r="J118" s="926"/>
      <c r="K118" s="927"/>
      <c r="L118" s="1848"/>
      <c r="M118" s="386" t="s">
        <v>27104</v>
      </c>
      <c r="N118" s="1848"/>
      <c r="O118" s="1892"/>
      <c r="P118" s="1848"/>
      <c r="Q118" s="1895"/>
      <c r="R118" s="529" t="str">
        <f t="shared" si="6"/>
        <v>Please complete all cells in row</v>
      </c>
      <c r="S118" s="1983"/>
      <c r="T118" s="530">
        <f t="shared" si="7"/>
        <v>1</v>
      </c>
      <c r="U118" s="1847"/>
      <c r="V118" s="1847"/>
      <c r="W118" s="530">
        <f t="shared" si="9"/>
        <v>1</v>
      </c>
      <c r="X118" s="530">
        <f t="shared" si="9"/>
        <v>1</v>
      </c>
      <c r="Y118" s="530">
        <f t="shared" si="9"/>
        <v>1</v>
      </c>
      <c r="Z118" s="530">
        <f t="shared" si="8"/>
        <v>1</v>
      </c>
      <c r="AA118" s="530">
        <f t="shared" si="8"/>
        <v>1</v>
      </c>
      <c r="AB118" s="530">
        <f t="shared" si="8"/>
        <v>1</v>
      </c>
      <c r="AC118" s="530">
        <f t="shared" si="8"/>
        <v>1</v>
      </c>
      <c r="AD118" s="530">
        <f t="shared" si="8"/>
        <v>1</v>
      </c>
      <c r="AE118" s="530">
        <f t="shared" si="8"/>
        <v>1</v>
      </c>
      <c r="AF118" s="1983"/>
      <c r="AG118" s="1848"/>
      <c r="AH118" s="1662" t="s">
        <v>27105</v>
      </c>
      <c r="AI118" s="1663" t="s">
        <v>27106</v>
      </c>
      <c r="AJ118" s="1663" t="s">
        <v>27107</v>
      </c>
      <c r="AK118" s="895" t="s">
        <v>27108</v>
      </c>
      <c r="AL118" s="895" t="s">
        <v>27109</v>
      </c>
      <c r="AM118" s="895" t="s">
        <v>27110</v>
      </c>
      <c r="AN118" s="895" t="s">
        <v>27111</v>
      </c>
      <c r="AO118" s="895" t="s">
        <v>27112</v>
      </c>
      <c r="AP118" s="895" t="s">
        <v>27113</v>
      </c>
      <c r="AQ118" s="1543" t="s">
        <v>27114</v>
      </c>
      <c r="AR118" s="1848"/>
    </row>
    <row r="119" spans="2:44">
      <c r="B119" s="1155"/>
      <c r="C119" s="926"/>
      <c r="D119" s="926"/>
      <c r="E119" s="926"/>
      <c r="F119" s="926"/>
      <c r="G119" s="926"/>
      <c r="H119" s="926"/>
      <c r="I119" s="926"/>
      <c r="J119" s="926"/>
      <c r="K119" s="927"/>
      <c r="L119" s="1848"/>
      <c r="M119" s="386" t="s">
        <v>27115</v>
      </c>
      <c r="N119" s="1848"/>
      <c r="O119" s="1892"/>
      <c r="P119" s="1848"/>
      <c r="Q119" s="1895"/>
      <c r="R119" s="529" t="str">
        <f t="shared" si="6"/>
        <v>Please complete all cells in row</v>
      </c>
      <c r="S119" s="1983"/>
      <c r="T119" s="530">
        <f t="shared" si="7"/>
        <v>1</v>
      </c>
      <c r="U119" s="1847"/>
      <c r="V119" s="1847"/>
      <c r="W119" s="530">
        <f t="shared" si="9"/>
        <v>1</v>
      </c>
      <c r="X119" s="530">
        <f t="shared" si="9"/>
        <v>1</v>
      </c>
      <c r="Y119" s="530">
        <f t="shared" si="9"/>
        <v>1</v>
      </c>
      <c r="Z119" s="530">
        <f t="shared" si="8"/>
        <v>1</v>
      </c>
      <c r="AA119" s="530">
        <f t="shared" si="8"/>
        <v>1</v>
      </c>
      <c r="AB119" s="530">
        <f t="shared" si="8"/>
        <v>1</v>
      </c>
      <c r="AC119" s="530">
        <f t="shared" si="8"/>
        <v>1</v>
      </c>
      <c r="AD119" s="530">
        <f t="shared" si="8"/>
        <v>1</v>
      </c>
      <c r="AE119" s="530">
        <f t="shared" si="8"/>
        <v>1</v>
      </c>
      <c r="AF119" s="1983"/>
      <c r="AG119" s="1848"/>
      <c r="AH119" s="1662" t="s">
        <v>27116</v>
      </c>
      <c r="AI119" s="1663" t="s">
        <v>27117</v>
      </c>
      <c r="AJ119" s="1663" t="s">
        <v>27118</v>
      </c>
      <c r="AK119" s="895" t="s">
        <v>27119</v>
      </c>
      <c r="AL119" s="895" t="s">
        <v>27120</v>
      </c>
      <c r="AM119" s="895" t="s">
        <v>27121</v>
      </c>
      <c r="AN119" s="895" t="s">
        <v>27122</v>
      </c>
      <c r="AO119" s="895" t="s">
        <v>27123</v>
      </c>
      <c r="AP119" s="895" t="s">
        <v>27124</v>
      </c>
      <c r="AQ119" s="1543" t="s">
        <v>27125</v>
      </c>
      <c r="AR119" s="1848"/>
    </row>
    <row r="120" spans="2:44">
      <c r="B120" s="1155"/>
      <c r="C120" s="926"/>
      <c r="D120" s="926"/>
      <c r="E120" s="926"/>
      <c r="F120" s="926"/>
      <c r="G120" s="926"/>
      <c r="H120" s="926"/>
      <c r="I120" s="926"/>
      <c r="J120" s="926"/>
      <c r="K120" s="927"/>
      <c r="L120" s="1848"/>
      <c r="M120" s="386" t="s">
        <v>27126</v>
      </c>
      <c r="N120" s="1848"/>
      <c r="O120" s="1892"/>
      <c r="P120" s="1848"/>
      <c r="Q120" s="1895"/>
      <c r="R120" s="529" t="str">
        <f t="shared" si="6"/>
        <v>Please complete all cells in row</v>
      </c>
      <c r="S120" s="1983"/>
      <c r="T120" s="530">
        <f t="shared" si="7"/>
        <v>1</v>
      </c>
      <c r="U120" s="1847"/>
      <c r="V120" s="1847"/>
      <c r="W120" s="530">
        <f t="shared" si="9"/>
        <v>1</v>
      </c>
      <c r="X120" s="530">
        <f t="shared" si="9"/>
        <v>1</v>
      </c>
      <c r="Y120" s="530">
        <f t="shared" si="9"/>
        <v>1</v>
      </c>
      <c r="Z120" s="530">
        <f t="shared" si="8"/>
        <v>1</v>
      </c>
      <c r="AA120" s="530">
        <f t="shared" si="8"/>
        <v>1</v>
      </c>
      <c r="AB120" s="530">
        <f t="shared" si="8"/>
        <v>1</v>
      </c>
      <c r="AC120" s="530">
        <f t="shared" si="8"/>
        <v>1</v>
      </c>
      <c r="AD120" s="530">
        <f t="shared" si="8"/>
        <v>1</v>
      </c>
      <c r="AE120" s="530">
        <f t="shared" si="8"/>
        <v>1</v>
      </c>
      <c r="AF120" s="1983"/>
      <c r="AG120" s="1848"/>
      <c r="AH120" s="1662" t="s">
        <v>27127</v>
      </c>
      <c r="AI120" s="1663" t="s">
        <v>27128</v>
      </c>
      <c r="AJ120" s="1663" t="s">
        <v>27129</v>
      </c>
      <c r="AK120" s="895" t="s">
        <v>27130</v>
      </c>
      <c r="AL120" s="895" t="s">
        <v>27131</v>
      </c>
      <c r="AM120" s="895" t="s">
        <v>27132</v>
      </c>
      <c r="AN120" s="895" t="s">
        <v>27133</v>
      </c>
      <c r="AO120" s="895" t="s">
        <v>27134</v>
      </c>
      <c r="AP120" s="895" t="s">
        <v>27135</v>
      </c>
      <c r="AQ120" s="1543" t="s">
        <v>27136</v>
      </c>
      <c r="AR120" s="1848"/>
    </row>
    <row r="121" spans="2:44">
      <c r="B121" s="1155"/>
      <c r="C121" s="926"/>
      <c r="D121" s="926"/>
      <c r="E121" s="926"/>
      <c r="F121" s="926"/>
      <c r="G121" s="926"/>
      <c r="H121" s="926"/>
      <c r="I121" s="926"/>
      <c r="J121" s="926"/>
      <c r="K121" s="927"/>
      <c r="L121" s="1848"/>
      <c r="M121" s="386" t="s">
        <v>27137</v>
      </c>
      <c r="N121" s="1848"/>
      <c r="O121" s="1892"/>
      <c r="P121" s="1848"/>
      <c r="Q121" s="1895"/>
      <c r="R121" s="529" t="str">
        <f t="shared" si="6"/>
        <v>Please complete all cells in row</v>
      </c>
      <c r="S121" s="1983"/>
      <c r="T121" s="530">
        <f t="shared" si="7"/>
        <v>1</v>
      </c>
      <c r="U121" s="1847"/>
      <c r="V121" s="1847"/>
      <c r="W121" s="530">
        <f t="shared" si="9"/>
        <v>1</v>
      </c>
      <c r="X121" s="530">
        <f t="shared" si="9"/>
        <v>1</v>
      </c>
      <c r="Y121" s="530">
        <f t="shared" si="9"/>
        <v>1</v>
      </c>
      <c r="Z121" s="530">
        <f t="shared" si="8"/>
        <v>1</v>
      </c>
      <c r="AA121" s="530">
        <f t="shared" si="8"/>
        <v>1</v>
      </c>
      <c r="AB121" s="530">
        <f t="shared" si="8"/>
        <v>1</v>
      </c>
      <c r="AC121" s="530">
        <f t="shared" si="8"/>
        <v>1</v>
      </c>
      <c r="AD121" s="530">
        <f t="shared" si="8"/>
        <v>1</v>
      </c>
      <c r="AE121" s="530">
        <f t="shared" si="8"/>
        <v>1</v>
      </c>
      <c r="AF121" s="1983"/>
      <c r="AG121" s="1848"/>
      <c r="AH121" s="1662" t="s">
        <v>27138</v>
      </c>
      <c r="AI121" s="1663" t="s">
        <v>27139</v>
      </c>
      <c r="AJ121" s="1663" t="s">
        <v>27140</v>
      </c>
      <c r="AK121" s="895" t="s">
        <v>27141</v>
      </c>
      <c r="AL121" s="895" t="s">
        <v>27142</v>
      </c>
      <c r="AM121" s="895" t="s">
        <v>27143</v>
      </c>
      <c r="AN121" s="895" t="s">
        <v>27144</v>
      </c>
      <c r="AO121" s="895" t="s">
        <v>27145</v>
      </c>
      <c r="AP121" s="895" t="s">
        <v>27146</v>
      </c>
      <c r="AQ121" s="1543" t="s">
        <v>27147</v>
      </c>
      <c r="AR121" s="1848"/>
    </row>
    <row r="122" spans="2:44">
      <c r="B122" s="1155"/>
      <c r="C122" s="926"/>
      <c r="D122" s="926"/>
      <c r="E122" s="926"/>
      <c r="F122" s="926"/>
      <c r="G122" s="926"/>
      <c r="H122" s="926"/>
      <c r="I122" s="926"/>
      <c r="J122" s="926"/>
      <c r="K122" s="927"/>
      <c r="L122" s="1848"/>
      <c r="M122" s="386" t="s">
        <v>27148</v>
      </c>
      <c r="N122" s="1848"/>
      <c r="O122" s="1892"/>
      <c r="P122" s="1848"/>
      <c r="Q122" s="1895"/>
      <c r="R122" s="529" t="str">
        <f t="shared" si="6"/>
        <v>Please complete all cells in row</v>
      </c>
      <c r="S122" s="1983"/>
      <c r="T122" s="530">
        <f t="shared" si="7"/>
        <v>1</v>
      </c>
      <c r="U122" s="1847"/>
      <c r="V122" s="1847"/>
      <c r="W122" s="530">
        <f t="shared" si="9"/>
        <v>1</v>
      </c>
      <c r="X122" s="530">
        <f t="shared" si="9"/>
        <v>1</v>
      </c>
      <c r="Y122" s="530">
        <f t="shared" si="9"/>
        <v>1</v>
      </c>
      <c r="Z122" s="530">
        <f t="shared" si="8"/>
        <v>1</v>
      </c>
      <c r="AA122" s="530">
        <f t="shared" si="8"/>
        <v>1</v>
      </c>
      <c r="AB122" s="530">
        <f t="shared" si="8"/>
        <v>1</v>
      </c>
      <c r="AC122" s="530">
        <f t="shared" si="8"/>
        <v>1</v>
      </c>
      <c r="AD122" s="530">
        <f t="shared" si="8"/>
        <v>1</v>
      </c>
      <c r="AE122" s="530">
        <f t="shared" si="8"/>
        <v>1</v>
      </c>
      <c r="AF122" s="1983"/>
      <c r="AG122" s="1848"/>
      <c r="AH122" s="1662" t="s">
        <v>27149</v>
      </c>
      <c r="AI122" s="1663" t="s">
        <v>27150</v>
      </c>
      <c r="AJ122" s="1663" t="s">
        <v>27151</v>
      </c>
      <c r="AK122" s="895" t="s">
        <v>27152</v>
      </c>
      <c r="AL122" s="895" t="s">
        <v>27153</v>
      </c>
      <c r="AM122" s="895" t="s">
        <v>27154</v>
      </c>
      <c r="AN122" s="895" t="s">
        <v>27155</v>
      </c>
      <c r="AO122" s="895" t="s">
        <v>27156</v>
      </c>
      <c r="AP122" s="895" t="s">
        <v>27157</v>
      </c>
      <c r="AQ122" s="1543" t="s">
        <v>27158</v>
      </c>
      <c r="AR122" s="1848"/>
    </row>
    <row r="123" spans="2:44">
      <c r="B123" s="1155"/>
      <c r="C123" s="926"/>
      <c r="D123" s="926"/>
      <c r="E123" s="926"/>
      <c r="F123" s="926"/>
      <c r="G123" s="926"/>
      <c r="H123" s="926"/>
      <c r="I123" s="926"/>
      <c r="J123" s="926"/>
      <c r="K123" s="927"/>
      <c r="L123" s="1848"/>
      <c r="M123" s="386" t="s">
        <v>27159</v>
      </c>
      <c r="N123" s="1848"/>
      <c r="O123" s="1892"/>
      <c r="P123" s="1848"/>
      <c r="Q123" s="1895"/>
      <c r="R123" s="529" t="str">
        <f t="shared" si="6"/>
        <v>Please complete all cells in row</v>
      </c>
      <c r="S123" s="1983"/>
      <c r="T123" s="530">
        <f t="shared" si="7"/>
        <v>1</v>
      </c>
      <c r="U123" s="1847"/>
      <c r="V123" s="1847"/>
      <c r="W123" s="530">
        <f t="shared" si="9"/>
        <v>1</v>
      </c>
      <c r="X123" s="530">
        <f t="shared" si="9"/>
        <v>1</v>
      </c>
      <c r="Y123" s="530">
        <f t="shared" si="9"/>
        <v>1</v>
      </c>
      <c r="Z123" s="530">
        <f t="shared" si="8"/>
        <v>1</v>
      </c>
      <c r="AA123" s="530">
        <f t="shared" si="8"/>
        <v>1</v>
      </c>
      <c r="AB123" s="530">
        <f t="shared" si="8"/>
        <v>1</v>
      </c>
      <c r="AC123" s="530">
        <f t="shared" si="8"/>
        <v>1</v>
      </c>
      <c r="AD123" s="530">
        <f t="shared" si="8"/>
        <v>1</v>
      </c>
      <c r="AE123" s="530">
        <f t="shared" si="8"/>
        <v>1</v>
      </c>
      <c r="AF123" s="1983"/>
      <c r="AG123" s="1848"/>
      <c r="AH123" s="1662" t="s">
        <v>27160</v>
      </c>
      <c r="AI123" s="1663" t="s">
        <v>27161</v>
      </c>
      <c r="AJ123" s="1663" t="s">
        <v>27162</v>
      </c>
      <c r="AK123" s="895" t="s">
        <v>27163</v>
      </c>
      <c r="AL123" s="895" t="s">
        <v>27164</v>
      </c>
      <c r="AM123" s="895" t="s">
        <v>27165</v>
      </c>
      <c r="AN123" s="895" t="s">
        <v>27166</v>
      </c>
      <c r="AO123" s="895" t="s">
        <v>27167</v>
      </c>
      <c r="AP123" s="895" t="s">
        <v>27168</v>
      </c>
      <c r="AQ123" s="1543" t="s">
        <v>27169</v>
      </c>
      <c r="AR123" s="1848"/>
    </row>
    <row r="124" spans="2:44">
      <c r="B124" s="1155"/>
      <c r="C124" s="926"/>
      <c r="D124" s="926"/>
      <c r="E124" s="926"/>
      <c r="F124" s="926"/>
      <c r="G124" s="926"/>
      <c r="H124" s="926"/>
      <c r="I124" s="926"/>
      <c r="J124" s="926"/>
      <c r="K124" s="927"/>
      <c r="L124" s="1848"/>
      <c r="M124" s="386" t="s">
        <v>27170</v>
      </c>
      <c r="N124" s="1848"/>
      <c r="O124" s="1892"/>
      <c r="P124" s="1848"/>
      <c r="Q124" s="1895"/>
      <c r="R124" s="529" t="str">
        <f t="shared" si="6"/>
        <v>Please complete all cells in row</v>
      </c>
      <c r="S124" s="1983"/>
      <c r="T124" s="530">
        <f t="shared" si="7"/>
        <v>1</v>
      </c>
      <c r="U124" s="1847"/>
      <c r="V124" s="1847"/>
      <c r="W124" s="530">
        <f t="shared" si="9"/>
        <v>1</v>
      </c>
      <c r="X124" s="530">
        <f t="shared" si="9"/>
        <v>1</v>
      </c>
      <c r="Y124" s="530">
        <f t="shared" si="9"/>
        <v>1</v>
      </c>
      <c r="Z124" s="530">
        <f t="shared" si="8"/>
        <v>1</v>
      </c>
      <c r="AA124" s="530">
        <f t="shared" si="8"/>
        <v>1</v>
      </c>
      <c r="AB124" s="530">
        <f t="shared" si="8"/>
        <v>1</v>
      </c>
      <c r="AC124" s="530">
        <f t="shared" si="8"/>
        <v>1</v>
      </c>
      <c r="AD124" s="530">
        <f t="shared" si="8"/>
        <v>1</v>
      </c>
      <c r="AE124" s="530">
        <f t="shared" si="8"/>
        <v>1</v>
      </c>
      <c r="AF124" s="1983"/>
      <c r="AG124" s="1848"/>
      <c r="AH124" s="1662" t="s">
        <v>27171</v>
      </c>
      <c r="AI124" s="1663" t="s">
        <v>27172</v>
      </c>
      <c r="AJ124" s="1663" t="s">
        <v>27173</v>
      </c>
      <c r="AK124" s="895" t="s">
        <v>27174</v>
      </c>
      <c r="AL124" s="895" t="s">
        <v>27175</v>
      </c>
      <c r="AM124" s="895" t="s">
        <v>27176</v>
      </c>
      <c r="AN124" s="895" t="s">
        <v>27177</v>
      </c>
      <c r="AO124" s="895" t="s">
        <v>27178</v>
      </c>
      <c r="AP124" s="895" t="s">
        <v>27179</v>
      </c>
      <c r="AQ124" s="1543" t="s">
        <v>27180</v>
      </c>
      <c r="AR124" s="1848"/>
    </row>
    <row r="125" spans="2:44">
      <c r="B125" s="1155"/>
      <c r="C125" s="926"/>
      <c r="D125" s="926"/>
      <c r="E125" s="926"/>
      <c r="F125" s="926"/>
      <c r="G125" s="926"/>
      <c r="H125" s="926"/>
      <c r="I125" s="926"/>
      <c r="J125" s="926"/>
      <c r="K125" s="927"/>
      <c r="L125" s="1848"/>
      <c r="M125" s="386" t="s">
        <v>27181</v>
      </c>
      <c r="N125" s="1848"/>
      <c r="O125" s="1892"/>
      <c r="P125" s="1848"/>
      <c r="Q125" s="1895"/>
      <c r="R125" s="529" t="str">
        <f t="shared" si="6"/>
        <v>Please complete all cells in row</v>
      </c>
      <c r="S125" s="1983"/>
      <c r="T125" s="530">
        <f t="shared" si="7"/>
        <v>1</v>
      </c>
      <c r="U125" s="1847"/>
      <c r="V125" s="1847"/>
      <c r="W125" s="530">
        <f t="shared" si="9"/>
        <v>1</v>
      </c>
      <c r="X125" s="530">
        <f t="shared" si="9"/>
        <v>1</v>
      </c>
      <c r="Y125" s="530">
        <f t="shared" si="9"/>
        <v>1</v>
      </c>
      <c r="Z125" s="530">
        <f t="shared" si="8"/>
        <v>1</v>
      </c>
      <c r="AA125" s="530">
        <f t="shared" si="8"/>
        <v>1</v>
      </c>
      <c r="AB125" s="530">
        <f t="shared" si="8"/>
        <v>1</v>
      </c>
      <c r="AC125" s="530">
        <f t="shared" si="8"/>
        <v>1</v>
      </c>
      <c r="AD125" s="530">
        <f t="shared" si="8"/>
        <v>1</v>
      </c>
      <c r="AE125" s="530">
        <f t="shared" si="8"/>
        <v>1</v>
      </c>
      <c r="AF125" s="1983"/>
      <c r="AG125" s="1848"/>
      <c r="AH125" s="1662" t="s">
        <v>27182</v>
      </c>
      <c r="AI125" s="1663" t="s">
        <v>27183</v>
      </c>
      <c r="AJ125" s="1663" t="s">
        <v>27184</v>
      </c>
      <c r="AK125" s="895" t="s">
        <v>27185</v>
      </c>
      <c r="AL125" s="895" t="s">
        <v>27186</v>
      </c>
      <c r="AM125" s="895" t="s">
        <v>27187</v>
      </c>
      <c r="AN125" s="895" t="s">
        <v>27188</v>
      </c>
      <c r="AO125" s="895" t="s">
        <v>27189</v>
      </c>
      <c r="AP125" s="895" t="s">
        <v>27190</v>
      </c>
      <c r="AQ125" s="1543" t="s">
        <v>27191</v>
      </c>
      <c r="AR125" s="1848"/>
    </row>
    <row r="126" spans="2:44">
      <c r="B126" s="1155"/>
      <c r="C126" s="926"/>
      <c r="D126" s="926"/>
      <c r="E126" s="926"/>
      <c r="F126" s="926"/>
      <c r="G126" s="926"/>
      <c r="H126" s="926"/>
      <c r="I126" s="926"/>
      <c r="J126" s="926"/>
      <c r="K126" s="927"/>
      <c r="L126" s="1848"/>
      <c r="M126" s="386" t="s">
        <v>27192</v>
      </c>
      <c r="N126" s="1848"/>
      <c r="O126" s="1892"/>
      <c r="P126" s="1848"/>
      <c r="Q126" s="1895"/>
      <c r="R126" s="529" t="str">
        <f t="shared" si="6"/>
        <v>Please complete all cells in row</v>
      </c>
      <c r="S126" s="1983"/>
      <c r="T126" s="530">
        <f t="shared" si="7"/>
        <v>1</v>
      </c>
      <c r="U126" s="1847"/>
      <c r="V126" s="1847"/>
      <c r="W126" s="530">
        <f t="shared" si="9"/>
        <v>1</v>
      </c>
      <c r="X126" s="530">
        <f t="shared" si="9"/>
        <v>1</v>
      </c>
      <c r="Y126" s="530">
        <f t="shared" si="9"/>
        <v>1</v>
      </c>
      <c r="Z126" s="530">
        <f t="shared" si="8"/>
        <v>1</v>
      </c>
      <c r="AA126" s="530">
        <f t="shared" si="8"/>
        <v>1</v>
      </c>
      <c r="AB126" s="530">
        <f t="shared" si="8"/>
        <v>1</v>
      </c>
      <c r="AC126" s="530">
        <f t="shared" si="8"/>
        <v>1</v>
      </c>
      <c r="AD126" s="530">
        <f t="shared" si="8"/>
        <v>1</v>
      </c>
      <c r="AE126" s="530">
        <f t="shared" si="8"/>
        <v>1</v>
      </c>
      <c r="AF126" s="1983"/>
      <c r="AG126" s="1848"/>
      <c r="AH126" s="1662" t="s">
        <v>27193</v>
      </c>
      <c r="AI126" s="1663" t="s">
        <v>27194</v>
      </c>
      <c r="AJ126" s="1663" t="s">
        <v>27195</v>
      </c>
      <c r="AK126" s="895" t="s">
        <v>27196</v>
      </c>
      <c r="AL126" s="895" t="s">
        <v>27197</v>
      </c>
      <c r="AM126" s="895" t="s">
        <v>27198</v>
      </c>
      <c r="AN126" s="895" t="s">
        <v>27199</v>
      </c>
      <c r="AO126" s="895" t="s">
        <v>27200</v>
      </c>
      <c r="AP126" s="895" t="s">
        <v>27201</v>
      </c>
      <c r="AQ126" s="1543" t="s">
        <v>27202</v>
      </c>
      <c r="AR126" s="1848"/>
    </row>
    <row r="127" spans="2:44">
      <c r="B127" s="1155"/>
      <c r="C127" s="926"/>
      <c r="D127" s="926"/>
      <c r="E127" s="926"/>
      <c r="F127" s="926"/>
      <c r="G127" s="926"/>
      <c r="H127" s="926"/>
      <c r="I127" s="926"/>
      <c r="J127" s="926"/>
      <c r="K127" s="927"/>
      <c r="L127" s="1848"/>
      <c r="M127" s="386" t="s">
        <v>27203</v>
      </c>
      <c r="N127" s="1848"/>
      <c r="O127" s="1892"/>
      <c r="P127" s="1848"/>
      <c r="Q127" s="1895"/>
      <c r="R127" s="529" t="str">
        <f t="shared" si="6"/>
        <v>Please complete all cells in row</v>
      </c>
      <c r="S127" s="1983"/>
      <c r="T127" s="530">
        <f t="shared" si="7"/>
        <v>1</v>
      </c>
      <c r="U127" s="1847"/>
      <c r="V127" s="1847"/>
      <c r="W127" s="530">
        <f t="shared" si="9"/>
        <v>1</v>
      </c>
      <c r="X127" s="530">
        <f t="shared" si="9"/>
        <v>1</v>
      </c>
      <c r="Y127" s="530">
        <f t="shared" si="9"/>
        <v>1</v>
      </c>
      <c r="Z127" s="530">
        <f t="shared" si="8"/>
        <v>1</v>
      </c>
      <c r="AA127" s="530">
        <f t="shared" si="8"/>
        <v>1</v>
      </c>
      <c r="AB127" s="530">
        <f t="shared" si="8"/>
        <v>1</v>
      </c>
      <c r="AC127" s="530">
        <f t="shared" si="8"/>
        <v>1</v>
      </c>
      <c r="AD127" s="530">
        <f t="shared" si="8"/>
        <v>1</v>
      </c>
      <c r="AE127" s="530">
        <f t="shared" si="8"/>
        <v>1</v>
      </c>
      <c r="AF127" s="1983"/>
      <c r="AG127" s="1848"/>
      <c r="AH127" s="1662" t="s">
        <v>27204</v>
      </c>
      <c r="AI127" s="1663" t="s">
        <v>27205</v>
      </c>
      <c r="AJ127" s="1663" t="s">
        <v>27206</v>
      </c>
      <c r="AK127" s="895" t="s">
        <v>27207</v>
      </c>
      <c r="AL127" s="895" t="s">
        <v>27208</v>
      </c>
      <c r="AM127" s="895" t="s">
        <v>27209</v>
      </c>
      <c r="AN127" s="895" t="s">
        <v>27210</v>
      </c>
      <c r="AO127" s="895" t="s">
        <v>27211</v>
      </c>
      <c r="AP127" s="895" t="s">
        <v>27212</v>
      </c>
      <c r="AQ127" s="1543" t="s">
        <v>27213</v>
      </c>
      <c r="AR127" s="1848"/>
    </row>
    <row r="128" spans="2:44">
      <c r="B128" s="1155"/>
      <c r="C128" s="926"/>
      <c r="D128" s="926"/>
      <c r="E128" s="926"/>
      <c r="F128" s="926"/>
      <c r="G128" s="926"/>
      <c r="H128" s="926"/>
      <c r="I128" s="926"/>
      <c r="J128" s="926"/>
      <c r="K128" s="927"/>
      <c r="L128" s="1848"/>
      <c r="M128" s="386" t="s">
        <v>27214</v>
      </c>
      <c r="N128" s="1848"/>
      <c r="O128" s="1892"/>
      <c r="P128" s="1848"/>
      <c r="Q128" s="1895"/>
      <c r="R128" s="529" t="str">
        <f t="shared" si="6"/>
        <v>Please complete all cells in row</v>
      </c>
      <c r="S128" s="1983"/>
      <c r="T128" s="530">
        <f t="shared" si="7"/>
        <v>1</v>
      </c>
      <c r="U128" s="1847"/>
      <c r="V128" s="1847"/>
      <c r="W128" s="530">
        <f t="shared" si="9"/>
        <v>1</v>
      </c>
      <c r="X128" s="530">
        <f t="shared" si="9"/>
        <v>1</v>
      </c>
      <c r="Y128" s="530">
        <f t="shared" si="9"/>
        <v>1</v>
      </c>
      <c r="Z128" s="530">
        <f t="shared" si="8"/>
        <v>1</v>
      </c>
      <c r="AA128" s="530">
        <f t="shared" si="8"/>
        <v>1</v>
      </c>
      <c r="AB128" s="530">
        <f t="shared" si="8"/>
        <v>1</v>
      </c>
      <c r="AC128" s="530">
        <f t="shared" si="8"/>
        <v>1</v>
      </c>
      <c r="AD128" s="530">
        <f t="shared" si="8"/>
        <v>1</v>
      </c>
      <c r="AE128" s="530">
        <f t="shared" si="8"/>
        <v>1</v>
      </c>
      <c r="AF128" s="1983"/>
      <c r="AG128" s="1848"/>
      <c r="AH128" s="1662" t="s">
        <v>27215</v>
      </c>
      <c r="AI128" s="1663" t="s">
        <v>27216</v>
      </c>
      <c r="AJ128" s="1663" t="s">
        <v>27217</v>
      </c>
      <c r="AK128" s="895" t="s">
        <v>27218</v>
      </c>
      <c r="AL128" s="895" t="s">
        <v>27219</v>
      </c>
      <c r="AM128" s="895" t="s">
        <v>27220</v>
      </c>
      <c r="AN128" s="895" t="s">
        <v>27221</v>
      </c>
      <c r="AO128" s="895" t="s">
        <v>27222</v>
      </c>
      <c r="AP128" s="895" t="s">
        <v>27223</v>
      </c>
      <c r="AQ128" s="1543" t="s">
        <v>27224</v>
      </c>
      <c r="AR128" s="1848"/>
    </row>
    <row r="129" spans="2:44">
      <c r="B129" s="1155"/>
      <c r="C129" s="926"/>
      <c r="D129" s="926"/>
      <c r="E129" s="926"/>
      <c r="F129" s="926"/>
      <c r="G129" s="926"/>
      <c r="H129" s="926"/>
      <c r="I129" s="926"/>
      <c r="J129" s="926"/>
      <c r="K129" s="927"/>
      <c r="L129" s="1848"/>
      <c r="M129" s="386" t="s">
        <v>27225</v>
      </c>
      <c r="N129" s="1848"/>
      <c r="O129" s="1892"/>
      <c r="P129" s="1848"/>
      <c r="Q129" s="1895"/>
      <c r="R129" s="529" t="str">
        <f t="shared" si="6"/>
        <v>Please complete all cells in row</v>
      </c>
      <c r="S129" s="1983"/>
      <c r="T129" s="530">
        <f t="shared" si="7"/>
        <v>1</v>
      </c>
      <c r="U129" s="1847"/>
      <c r="V129" s="1847"/>
      <c r="W129" s="530">
        <f t="shared" si="9"/>
        <v>1</v>
      </c>
      <c r="X129" s="530">
        <f t="shared" si="9"/>
        <v>1</v>
      </c>
      <c r="Y129" s="530">
        <f t="shared" si="9"/>
        <v>1</v>
      </c>
      <c r="Z129" s="530">
        <f t="shared" si="8"/>
        <v>1</v>
      </c>
      <c r="AA129" s="530">
        <f t="shared" si="8"/>
        <v>1</v>
      </c>
      <c r="AB129" s="530">
        <f t="shared" si="8"/>
        <v>1</v>
      </c>
      <c r="AC129" s="530">
        <f t="shared" si="8"/>
        <v>1</v>
      </c>
      <c r="AD129" s="530">
        <f t="shared" si="8"/>
        <v>1</v>
      </c>
      <c r="AE129" s="530">
        <f t="shared" si="8"/>
        <v>1</v>
      </c>
      <c r="AF129" s="1983"/>
      <c r="AG129" s="1848"/>
      <c r="AH129" s="1662" t="s">
        <v>27226</v>
      </c>
      <c r="AI129" s="1663" t="s">
        <v>27227</v>
      </c>
      <c r="AJ129" s="1663" t="s">
        <v>27228</v>
      </c>
      <c r="AK129" s="895" t="s">
        <v>27229</v>
      </c>
      <c r="AL129" s="895" t="s">
        <v>27230</v>
      </c>
      <c r="AM129" s="895" t="s">
        <v>27231</v>
      </c>
      <c r="AN129" s="895" t="s">
        <v>27232</v>
      </c>
      <c r="AO129" s="895" t="s">
        <v>27233</v>
      </c>
      <c r="AP129" s="895" t="s">
        <v>27234</v>
      </c>
      <c r="AQ129" s="1543" t="s">
        <v>27235</v>
      </c>
      <c r="AR129" s="1848"/>
    </row>
    <row r="130" spans="2:44">
      <c r="B130" s="1155"/>
      <c r="C130" s="926"/>
      <c r="D130" s="926"/>
      <c r="E130" s="926"/>
      <c r="F130" s="926"/>
      <c r="G130" s="926"/>
      <c r="H130" s="926"/>
      <c r="I130" s="926"/>
      <c r="J130" s="926"/>
      <c r="K130" s="927"/>
      <c r="L130" s="1848"/>
      <c r="M130" s="386" t="s">
        <v>27236</v>
      </c>
      <c r="N130" s="1848"/>
      <c r="O130" s="1892"/>
      <c r="P130" s="1848"/>
      <c r="Q130" s="1895"/>
      <c r="R130" s="529" t="str">
        <f t="shared" si="6"/>
        <v>Please complete all cells in row</v>
      </c>
      <c r="S130" s="1983"/>
      <c r="T130" s="530">
        <f t="shared" si="7"/>
        <v>1</v>
      </c>
      <c r="U130" s="1847"/>
      <c r="V130" s="1847"/>
      <c r="W130" s="530">
        <f t="shared" si="9"/>
        <v>1</v>
      </c>
      <c r="X130" s="530">
        <f t="shared" si="9"/>
        <v>1</v>
      </c>
      <c r="Y130" s="530">
        <f t="shared" si="9"/>
        <v>1</v>
      </c>
      <c r="Z130" s="530">
        <f t="shared" si="8"/>
        <v>1</v>
      </c>
      <c r="AA130" s="530">
        <f t="shared" si="8"/>
        <v>1</v>
      </c>
      <c r="AB130" s="530">
        <f t="shared" si="8"/>
        <v>1</v>
      </c>
      <c r="AC130" s="530">
        <f t="shared" si="8"/>
        <v>1</v>
      </c>
      <c r="AD130" s="530">
        <f t="shared" si="8"/>
        <v>1</v>
      </c>
      <c r="AE130" s="530">
        <f t="shared" si="8"/>
        <v>1</v>
      </c>
      <c r="AF130" s="1983"/>
      <c r="AG130" s="1848"/>
      <c r="AH130" s="1662" t="s">
        <v>27237</v>
      </c>
      <c r="AI130" s="1663" t="s">
        <v>27238</v>
      </c>
      <c r="AJ130" s="1663" t="s">
        <v>27239</v>
      </c>
      <c r="AK130" s="895" t="s">
        <v>27240</v>
      </c>
      <c r="AL130" s="895" t="s">
        <v>27241</v>
      </c>
      <c r="AM130" s="895" t="s">
        <v>27242</v>
      </c>
      <c r="AN130" s="895" t="s">
        <v>27243</v>
      </c>
      <c r="AO130" s="895" t="s">
        <v>27244</v>
      </c>
      <c r="AP130" s="895" t="s">
        <v>27245</v>
      </c>
      <c r="AQ130" s="1543" t="s">
        <v>27246</v>
      </c>
      <c r="AR130" s="1848"/>
    </row>
    <row r="131" spans="2:44">
      <c r="B131" s="1155"/>
      <c r="C131" s="926"/>
      <c r="D131" s="926"/>
      <c r="E131" s="926"/>
      <c r="F131" s="926"/>
      <c r="G131" s="926"/>
      <c r="H131" s="926"/>
      <c r="I131" s="926"/>
      <c r="J131" s="926"/>
      <c r="K131" s="927"/>
      <c r="L131" s="1848"/>
      <c r="M131" s="386" t="s">
        <v>27247</v>
      </c>
      <c r="N131" s="1848"/>
      <c r="O131" s="1892"/>
      <c r="P131" s="1848"/>
      <c r="Q131" s="1895"/>
      <c r="R131" s="529" t="str">
        <f t="shared" si="6"/>
        <v>Please complete all cells in row</v>
      </c>
      <c r="S131" s="1983"/>
      <c r="T131" s="530">
        <f t="shared" si="7"/>
        <v>1</v>
      </c>
      <c r="U131" s="1847"/>
      <c r="V131" s="1847"/>
      <c r="W131" s="530">
        <f t="shared" si="9"/>
        <v>1</v>
      </c>
      <c r="X131" s="530">
        <f t="shared" si="9"/>
        <v>1</v>
      </c>
      <c r="Y131" s="530">
        <f t="shared" si="9"/>
        <v>1</v>
      </c>
      <c r="Z131" s="530">
        <f t="shared" si="8"/>
        <v>1</v>
      </c>
      <c r="AA131" s="530">
        <f t="shared" si="8"/>
        <v>1</v>
      </c>
      <c r="AB131" s="530">
        <f t="shared" si="8"/>
        <v>1</v>
      </c>
      <c r="AC131" s="530">
        <f t="shared" si="8"/>
        <v>1</v>
      </c>
      <c r="AD131" s="530">
        <f t="shared" si="8"/>
        <v>1</v>
      </c>
      <c r="AE131" s="530">
        <f t="shared" si="8"/>
        <v>1</v>
      </c>
      <c r="AF131" s="1983"/>
      <c r="AG131" s="1848"/>
      <c r="AH131" s="1662" t="s">
        <v>27248</v>
      </c>
      <c r="AI131" s="1663" t="s">
        <v>27249</v>
      </c>
      <c r="AJ131" s="1663" t="s">
        <v>27250</v>
      </c>
      <c r="AK131" s="895" t="s">
        <v>27251</v>
      </c>
      <c r="AL131" s="895" t="s">
        <v>27252</v>
      </c>
      <c r="AM131" s="895" t="s">
        <v>27253</v>
      </c>
      <c r="AN131" s="895" t="s">
        <v>27254</v>
      </c>
      <c r="AO131" s="895" t="s">
        <v>27255</v>
      </c>
      <c r="AP131" s="895" t="s">
        <v>27256</v>
      </c>
      <c r="AQ131" s="1543" t="s">
        <v>27257</v>
      </c>
      <c r="AR131" s="1848"/>
    </row>
    <row r="132" spans="2:44">
      <c r="B132" s="1155"/>
      <c r="C132" s="926"/>
      <c r="D132" s="926"/>
      <c r="E132" s="926"/>
      <c r="F132" s="926"/>
      <c r="G132" s="926"/>
      <c r="H132" s="926"/>
      <c r="I132" s="926"/>
      <c r="J132" s="926"/>
      <c r="K132" s="927"/>
      <c r="L132" s="1848"/>
      <c r="M132" s="386" t="s">
        <v>27258</v>
      </c>
      <c r="N132" s="1848"/>
      <c r="O132" s="1892"/>
      <c r="P132" s="1848"/>
      <c r="Q132" s="1895"/>
      <c r="R132" s="529" t="str">
        <f t="shared" si="6"/>
        <v>Please complete all cells in row</v>
      </c>
      <c r="S132" s="1983"/>
      <c r="T132" s="530">
        <f t="shared" si="7"/>
        <v>1</v>
      </c>
      <c r="U132" s="1847"/>
      <c r="V132" s="1847"/>
      <c r="W132" s="530">
        <f t="shared" si="9"/>
        <v>1</v>
      </c>
      <c r="X132" s="530">
        <f t="shared" si="9"/>
        <v>1</v>
      </c>
      <c r="Y132" s="530">
        <f t="shared" si="9"/>
        <v>1</v>
      </c>
      <c r="Z132" s="530">
        <f t="shared" si="9"/>
        <v>1</v>
      </c>
      <c r="AA132" s="530">
        <f t="shared" si="9"/>
        <v>1</v>
      </c>
      <c r="AB132" s="530">
        <f t="shared" si="9"/>
        <v>1</v>
      </c>
      <c r="AC132" s="530">
        <f t="shared" si="9"/>
        <v>1</v>
      </c>
      <c r="AD132" s="530">
        <f t="shared" si="9"/>
        <v>1</v>
      </c>
      <c r="AE132" s="530">
        <f t="shared" si="9"/>
        <v>1</v>
      </c>
      <c r="AF132" s="1983"/>
      <c r="AG132" s="1848"/>
      <c r="AH132" s="1662" t="s">
        <v>27259</v>
      </c>
      <c r="AI132" s="1663" t="s">
        <v>27260</v>
      </c>
      <c r="AJ132" s="1663" t="s">
        <v>27261</v>
      </c>
      <c r="AK132" s="895" t="s">
        <v>27262</v>
      </c>
      <c r="AL132" s="895" t="s">
        <v>27263</v>
      </c>
      <c r="AM132" s="895" t="s">
        <v>27264</v>
      </c>
      <c r="AN132" s="895" t="s">
        <v>27265</v>
      </c>
      <c r="AO132" s="895" t="s">
        <v>27266</v>
      </c>
      <c r="AP132" s="895" t="s">
        <v>27267</v>
      </c>
      <c r="AQ132" s="1543" t="s">
        <v>27268</v>
      </c>
      <c r="AR132" s="1848"/>
    </row>
    <row r="133" spans="2:44">
      <c r="B133" s="1155"/>
      <c r="C133" s="926"/>
      <c r="D133" s="926"/>
      <c r="E133" s="926"/>
      <c r="F133" s="926"/>
      <c r="G133" s="926"/>
      <c r="H133" s="926"/>
      <c r="I133" s="926"/>
      <c r="J133" s="926"/>
      <c r="K133" s="927"/>
      <c r="L133" s="1848"/>
      <c r="M133" s="386" t="s">
        <v>27269</v>
      </c>
      <c r="N133" s="1848"/>
      <c r="O133" s="1892"/>
      <c r="P133" s="1848"/>
      <c r="Q133" s="1895"/>
      <c r="R133" s="529" t="str">
        <f t="shared" si="6"/>
        <v>Please complete all cells in row</v>
      </c>
      <c r="S133" s="1983"/>
      <c r="T133" s="530">
        <f t="shared" si="7"/>
        <v>1</v>
      </c>
      <c r="U133" s="1847"/>
      <c r="V133" s="1847"/>
      <c r="W133" s="530">
        <f t="shared" ref="W133:AE160" si="10" xml:space="preserve"> IF( ISNUMBER(C133 ), 0, 1 )</f>
        <v>1</v>
      </c>
      <c r="X133" s="530">
        <f t="shared" si="10"/>
        <v>1</v>
      </c>
      <c r="Y133" s="530">
        <f t="shared" si="10"/>
        <v>1</v>
      </c>
      <c r="Z133" s="530">
        <f t="shared" si="10"/>
        <v>1</v>
      </c>
      <c r="AA133" s="530">
        <f t="shared" si="10"/>
        <v>1</v>
      </c>
      <c r="AB133" s="530">
        <f t="shared" si="10"/>
        <v>1</v>
      </c>
      <c r="AC133" s="530">
        <f t="shared" si="10"/>
        <v>1</v>
      </c>
      <c r="AD133" s="530">
        <f t="shared" si="10"/>
        <v>1</v>
      </c>
      <c r="AE133" s="530">
        <f t="shared" si="10"/>
        <v>1</v>
      </c>
      <c r="AF133" s="1983"/>
      <c r="AG133" s="1848"/>
      <c r="AH133" s="1662" t="s">
        <v>27270</v>
      </c>
      <c r="AI133" s="1663" t="s">
        <v>27271</v>
      </c>
      <c r="AJ133" s="1663" t="s">
        <v>27272</v>
      </c>
      <c r="AK133" s="895" t="s">
        <v>27273</v>
      </c>
      <c r="AL133" s="895" t="s">
        <v>27274</v>
      </c>
      <c r="AM133" s="895" t="s">
        <v>27275</v>
      </c>
      <c r="AN133" s="895" t="s">
        <v>27276</v>
      </c>
      <c r="AO133" s="895" t="s">
        <v>27277</v>
      </c>
      <c r="AP133" s="895" t="s">
        <v>27278</v>
      </c>
      <c r="AQ133" s="1543" t="s">
        <v>27279</v>
      </c>
      <c r="AR133" s="1848"/>
    </row>
    <row r="134" spans="2:44">
      <c r="B134" s="1155"/>
      <c r="C134" s="926"/>
      <c r="D134" s="926"/>
      <c r="E134" s="926"/>
      <c r="F134" s="926"/>
      <c r="G134" s="926"/>
      <c r="H134" s="926"/>
      <c r="I134" s="926"/>
      <c r="J134" s="926"/>
      <c r="K134" s="927"/>
      <c r="L134" s="1848"/>
      <c r="M134" s="386" t="s">
        <v>27280</v>
      </c>
      <c r="N134" s="1848"/>
      <c r="O134" s="1892"/>
      <c r="P134" s="1848"/>
      <c r="Q134" s="1895"/>
      <c r="R134" s="529" t="str">
        <f t="shared" si="6"/>
        <v>Please complete all cells in row</v>
      </c>
      <c r="S134" s="1983"/>
      <c r="T134" s="530">
        <f t="shared" si="7"/>
        <v>1</v>
      </c>
      <c r="U134" s="1847"/>
      <c r="V134" s="1847"/>
      <c r="W134" s="530">
        <f t="shared" si="10"/>
        <v>1</v>
      </c>
      <c r="X134" s="530">
        <f t="shared" si="10"/>
        <v>1</v>
      </c>
      <c r="Y134" s="530">
        <f t="shared" si="10"/>
        <v>1</v>
      </c>
      <c r="Z134" s="530">
        <f t="shared" si="10"/>
        <v>1</v>
      </c>
      <c r="AA134" s="530">
        <f t="shared" si="10"/>
        <v>1</v>
      </c>
      <c r="AB134" s="530">
        <f t="shared" si="10"/>
        <v>1</v>
      </c>
      <c r="AC134" s="530">
        <f t="shared" si="10"/>
        <v>1</v>
      </c>
      <c r="AD134" s="530">
        <f t="shared" si="10"/>
        <v>1</v>
      </c>
      <c r="AE134" s="530">
        <f t="shared" si="10"/>
        <v>1</v>
      </c>
      <c r="AF134" s="1983"/>
      <c r="AG134" s="1848"/>
      <c r="AH134" s="1662" t="s">
        <v>27281</v>
      </c>
      <c r="AI134" s="1663" t="s">
        <v>27282</v>
      </c>
      <c r="AJ134" s="1663" t="s">
        <v>27283</v>
      </c>
      <c r="AK134" s="895" t="s">
        <v>27284</v>
      </c>
      <c r="AL134" s="895" t="s">
        <v>27285</v>
      </c>
      <c r="AM134" s="895" t="s">
        <v>27286</v>
      </c>
      <c r="AN134" s="895" t="s">
        <v>27287</v>
      </c>
      <c r="AO134" s="895" t="s">
        <v>27288</v>
      </c>
      <c r="AP134" s="895" t="s">
        <v>27289</v>
      </c>
      <c r="AQ134" s="1543" t="s">
        <v>27290</v>
      </c>
      <c r="AR134" s="1848"/>
    </row>
    <row r="135" spans="2:44">
      <c r="B135" s="1155"/>
      <c r="C135" s="926"/>
      <c r="D135" s="926"/>
      <c r="E135" s="926"/>
      <c r="F135" s="926"/>
      <c r="G135" s="926"/>
      <c r="H135" s="926"/>
      <c r="I135" s="926"/>
      <c r="J135" s="926"/>
      <c r="K135" s="927"/>
      <c r="L135" s="1848"/>
      <c r="M135" s="386" t="s">
        <v>27291</v>
      </c>
      <c r="N135" s="1848"/>
      <c r="O135" s="1892"/>
      <c r="P135" s="1848"/>
      <c r="Q135" s="1895"/>
      <c r="R135" s="529" t="str">
        <f t="shared" si="6"/>
        <v>Please complete all cells in row</v>
      </c>
      <c r="S135" s="1983"/>
      <c r="T135" s="530">
        <f t="shared" si="7"/>
        <v>1</v>
      </c>
      <c r="U135" s="1847"/>
      <c r="V135" s="1847"/>
      <c r="W135" s="530">
        <f t="shared" si="10"/>
        <v>1</v>
      </c>
      <c r="X135" s="530">
        <f t="shared" si="10"/>
        <v>1</v>
      </c>
      <c r="Y135" s="530">
        <f t="shared" si="10"/>
        <v>1</v>
      </c>
      <c r="Z135" s="530">
        <f t="shared" si="10"/>
        <v>1</v>
      </c>
      <c r="AA135" s="530">
        <f t="shared" si="10"/>
        <v>1</v>
      </c>
      <c r="AB135" s="530">
        <f t="shared" si="10"/>
        <v>1</v>
      </c>
      <c r="AC135" s="530">
        <f t="shared" si="10"/>
        <v>1</v>
      </c>
      <c r="AD135" s="530">
        <f t="shared" si="10"/>
        <v>1</v>
      </c>
      <c r="AE135" s="530">
        <f t="shared" si="10"/>
        <v>1</v>
      </c>
      <c r="AF135" s="1983"/>
      <c r="AG135" s="1848"/>
      <c r="AH135" s="1662" t="s">
        <v>27292</v>
      </c>
      <c r="AI135" s="1663" t="s">
        <v>27293</v>
      </c>
      <c r="AJ135" s="1663" t="s">
        <v>27294</v>
      </c>
      <c r="AK135" s="895" t="s">
        <v>27295</v>
      </c>
      <c r="AL135" s="895" t="s">
        <v>27296</v>
      </c>
      <c r="AM135" s="895" t="s">
        <v>27297</v>
      </c>
      <c r="AN135" s="895" t="s">
        <v>27298</v>
      </c>
      <c r="AO135" s="895" t="s">
        <v>27299</v>
      </c>
      <c r="AP135" s="895" t="s">
        <v>27300</v>
      </c>
      <c r="AQ135" s="1543" t="s">
        <v>27301</v>
      </c>
      <c r="AR135" s="1848"/>
    </row>
    <row r="136" spans="2:44">
      <c r="B136" s="1155"/>
      <c r="C136" s="926"/>
      <c r="D136" s="926"/>
      <c r="E136" s="926"/>
      <c r="F136" s="926"/>
      <c r="G136" s="926"/>
      <c r="H136" s="926"/>
      <c r="I136" s="926"/>
      <c r="J136" s="926"/>
      <c r="K136" s="927"/>
      <c r="L136" s="1848"/>
      <c r="M136" s="386" t="s">
        <v>27302</v>
      </c>
      <c r="N136" s="1848"/>
      <c r="O136" s="1892"/>
      <c r="P136" s="1848"/>
      <c r="Q136" s="1895"/>
      <c r="R136" s="529" t="str">
        <f t="shared" si="6"/>
        <v>Please complete all cells in row</v>
      </c>
      <c r="S136" s="1983"/>
      <c r="T136" s="530">
        <f t="shared" si="7"/>
        <v>1</v>
      </c>
      <c r="U136" s="1847"/>
      <c r="V136" s="1847"/>
      <c r="W136" s="530">
        <f t="shared" si="10"/>
        <v>1</v>
      </c>
      <c r="X136" s="530">
        <f t="shared" si="10"/>
        <v>1</v>
      </c>
      <c r="Y136" s="530">
        <f t="shared" si="10"/>
        <v>1</v>
      </c>
      <c r="Z136" s="530">
        <f t="shared" si="10"/>
        <v>1</v>
      </c>
      <c r="AA136" s="530">
        <f t="shared" si="10"/>
        <v>1</v>
      </c>
      <c r="AB136" s="530">
        <f t="shared" si="10"/>
        <v>1</v>
      </c>
      <c r="AC136" s="530">
        <f t="shared" si="10"/>
        <v>1</v>
      </c>
      <c r="AD136" s="530">
        <f t="shared" si="10"/>
        <v>1</v>
      </c>
      <c r="AE136" s="530">
        <f t="shared" si="10"/>
        <v>1</v>
      </c>
      <c r="AF136" s="1983"/>
      <c r="AG136" s="1848"/>
      <c r="AH136" s="1662" t="s">
        <v>27303</v>
      </c>
      <c r="AI136" s="1663" t="s">
        <v>27304</v>
      </c>
      <c r="AJ136" s="1663" t="s">
        <v>27305</v>
      </c>
      <c r="AK136" s="895" t="s">
        <v>27306</v>
      </c>
      <c r="AL136" s="895" t="s">
        <v>27307</v>
      </c>
      <c r="AM136" s="895" t="s">
        <v>27308</v>
      </c>
      <c r="AN136" s="895" t="s">
        <v>27309</v>
      </c>
      <c r="AO136" s="895" t="s">
        <v>27310</v>
      </c>
      <c r="AP136" s="895" t="s">
        <v>27311</v>
      </c>
      <c r="AQ136" s="1543" t="s">
        <v>27312</v>
      </c>
      <c r="AR136" s="1848"/>
    </row>
    <row r="137" spans="2:44">
      <c r="B137" s="1155"/>
      <c r="C137" s="926"/>
      <c r="D137" s="926"/>
      <c r="E137" s="926"/>
      <c r="F137" s="926"/>
      <c r="G137" s="926"/>
      <c r="H137" s="926"/>
      <c r="I137" s="926"/>
      <c r="J137" s="926"/>
      <c r="K137" s="927"/>
      <c r="L137" s="1848"/>
      <c r="M137" s="386" t="s">
        <v>27313</v>
      </c>
      <c r="N137" s="1848"/>
      <c r="O137" s="1892"/>
      <c r="P137" s="1848"/>
      <c r="Q137" s="1895"/>
      <c r="R137" s="529" t="str">
        <f t="shared" si="6"/>
        <v>Please complete all cells in row</v>
      </c>
      <c r="S137" s="1983"/>
      <c r="T137" s="530">
        <f t="shared" si="7"/>
        <v>1</v>
      </c>
      <c r="U137" s="1847"/>
      <c r="V137" s="1847"/>
      <c r="W137" s="530">
        <f t="shared" si="10"/>
        <v>1</v>
      </c>
      <c r="X137" s="530">
        <f t="shared" si="10"/>
        <v>1</v>
      </c>
      <c r="Y137" s="530">
        <f t="shared" si="10"/>
        <v>1</v>
      </c>
      <c r="Z137" s="530">
        <f t="shared" si="10"/>
        <v>1</v>
      </c>
      <c r="AA137" s="530">
        <f t="shared" si="10"/>
        <v>1</v>
      </c>
      <c r="AB137" s="530">
        <f t="shared" si="10"/>
        <v>1</v>
      </c>
      <c r="AC137" s="530">
        <f t="shared" si="10"/>
        <v>1</v>
      </c>
      <c r="AD137" s="530">
        <f t="shared" si="10"/>
        <v>1</v>
      </c>
      <c r="AE137" s="530">
        <f t="shared" si="10"/>
        <v>1</v>
      </c>
      <c r="AF137" s="1983"/>
      <c r="AG137" s="1848"/>
      <c r="AH137" s="1662" t="s">
        <v>27314</v>
      </c>
      <c r="AI137" s="1663" t="s">
        <v>27315</v>
      </c>
      <c r="AJ137" s="1663" t="s">
        <v>27316</v>
      </c>
      <c r="AK137" s="895" t="s">
        <v>27317</v>
      </c>
      <c r="AL137" s="895" t="s">
        <v>27318</v>
      </c>
      <c r="AM137" s="895" t="s">
        <v>27319</v>
      </c>
      <c r="AN137" s="895" t="s">
        <v>27320</v>
      </c>
      <c r="AO137" s="895" t="s">
        <v>27321</v>
      </c>
      <c r="AP137" s="895" t="s">
        <v>27322</v>
      </c>
      <c r="AQ137" s="1543" t="s">
        <v>27323</v>
      </c>
      <c r="AR137" s="1848"/>
    </row>
    <row r="138" spans="2:44">
      <c r="B138" s="1155"/>
      <c r="C138" s="926"/>
      <c r="D138" s="926"/>
      <c r="E138" s="926"/>
      <c r="F138" s="926"/>
      <c r="G138" s="926"/>
      <c r="H138" s="926"/>
      <c r="I138" s="926"/>
      <c r="J138" s="926"/>
      <c r="K138" s="927"/>
      <c r="L138" s="1848"/>
      <c r="M138" s="386" t="s">
        <v>27324</v>
      </c>
      <c r="N138" s="1848"/>
      <c r="O138" s="1892"/>
      <c r="P138" s="1848"/>
      <c r="Q138" s="1895"/>
      <c r="R138" s="529" t="str">
        <f t="shared" si="6"/>
        <v>Please complete all cells in row</v>
      </c>
      <c r="S138" s="1983"/>
      <c r="T138" s="530">
        <f t="shared" si="7"/>
        <v>1</v>
      </c>
      <c r="U138" s="1847"/>
      <c r="V138" s="1847"/>
      <c r="W138" s="530">
        <f t="shared" si="10"/>
        <v>1</v>
      </c>
      <c r="X138" s="530">
        <f t="shared" si="10"/>
        <v>1</v>
      </c>
      <c r="Y138" s="530">
        <f t="shared" si="10"/>
        <v>1</v>
      </c>
      <c r="Z138" s="530">
        <f t="shared" si="10"/>
        <v>1</v>
      </c>
      <c r="AA138" s="530">
        <f t="shared" si="10"/>
        <v>1</v>
      </c>
      <c r="AB138" s="530">
        <f t="shared" si="10"/>
        <v>1</v>
      </c>
      <c r="AC138" s="530">
        <f t="shared" si="10"/>
        <v>1</v>
      </c>
      <c r="AD138" s="530">
        <f t="shared" si="10"/>
        <v>1</v>
      </c>
      <c r="AE138" s="530">
        <f t="shared" si="10"/>
        <v>1</v>
      </c>
      <c r="AF138" s="1983"/>
      <c r="AG138" s="1848"/>
      <c r="AH138" s="1662" t="s">
        <v>27325</v>
      </c>
      <c r="AI138" s="1663" t="s">
        <v>27326</v>
      </c>
      <c r="AJ138" s="1663" t="s">
        <v>27327</v>
      </c>
      <c r="AK138" s="895" t="s">
        <v>27328</v>
      </c>
      <c r="AL138" s="895" t="s">
        <v>27329</v>
      </c>
      <c r="AM138" s="895" t="s">
        <v>27330</v>
      </c>
      <c r="AN138" s="895" t="s">
        <v>27331</v>
      </c>
      <c r="AO138" s="895" t="s">
        <v>27332</v>
      </c>
      <c r="AP138" s="895" t="s">
        <v>27333</v>
      </c>
      <c r="AQ138" s="1543" t="s">
        <v>27334</v>
      </c>
      <c r="AR138" s="1848"/>
    </row>
    <row r="139" spans="2:44">
      <c r="B139" s="1155"/>
      <c r="C139" s="926"/>
      <c r="D139" s="926"/>
      <c r="E139" s="926"/>
      <c r="F139" s="926"/>
      <c r="G139" s="926"/>
      <c r="H139" s="926"/>
      <c r="I139" s="926"/>
      <c r="J139" s="926"/>
      <c r="K139" s="927"/>
      <c r="L139" s="1848"/>
      <c r="M139" s="386" t="s">
        <v>27335</v>
      </c>
      <c r="N139" s="1848"/>
      <c r="O139" s="1892"/>
      <c r="P139" s="1848"/>
      <c r="Q139" s="1895"/>
      <c r="R139" s="529" t="str">
        <f t="shared" si="6"/>
        <v>Please complete all cells in row</v>
      </c>
      <c r="S139" s="1983"/>
      <c r="T139" s="530">
        <f t="shared" si="7"/>
        <v>1</v>
      </c>
      <c r="U139" s="1847"/>
      <c r="V139" s="1847"/>
      <c r="W139" s="530">
        <f t="shared" si="10"/>
        <v>1</v>
      </c>
      <c r="X139" s="530">
        <f t="shared" si="10"/>
        <v>1</v>
      </c>
      <c r="Y139" s="530">
        <f t="shared" si="10"/>
        <v>1</v>
      </c>
      <c r="Z139" s="530">
        <f t="shared" si="10"/>
        <v>1</v>
      </c>
      <c r="AA139" s="530">
        <f t="shared" si="10"/>
        <v>1</v>
      </c>
      <c r="AB139" s="530">
        <f t="shared" si="10"/>
        <v>1</v>
      </c>
      <c r="AC139" s="530">
        <f t="shared" si="10"/>
        <v>1</v>
      </c>
      <c r="AD139" s="530">
        <f t="shared" si="10"/>
        <v>1</v>
      </c>
      <c r="AE139" s="530">
        <f t="shared" si="10"/>
        <v>1</v>
      </c>
      <c r="AF139" s="1983"/>
      <c r="AG139" s="1848"/>
      <c r="AH139" s="1662" t="s">
        <v>27336</v>
      </c>
      <c r="AI139" s="1663" t="s">
        <v>27337</v>
      </c>
      <c r="AJ139" s="1663" t="s">
        <v>27338</v>
      </c>
      <c r="AK139" s="895" t="s">
        <v>27339</v>
      </c>
      <c r="AL139" s="895" t="s">
        <v>27340</v>
      </c>
      <c r="AM139" s="895" t="s">
        <v>27341</v>
      </c>
      <c r="AN139" s="895" t="s">
        <v>27342</v>
      </c>
      <c r="AO139" s="895" t="s">
        <v>27343</v>
      </c>
      <c r="AP139" s="895" t="s">
        <v>27344</v>
      </c>
      <c r="AQ139" s="1543" t="s">
        <v>27345</v>
      </c>
      <c r="AR139" s="1848"/>
    </row>
    <row r="140" spans="2:44">
      <c r="B140" s="1155"/>
      <c r="C140" s="926"/>
      <c r="D140" s="926"/>
      <c r="E140" s="926"/>
      <c r="F140" s="926"/>
      <c r="G140" s="926"/>
      <c r="H140" s="926"/>
      <c r="I140" s="926"/>
      <c r="J140" s="926"/>
      <c r="K140" s="927"/>
      <c r="L140" s="1848"/>
      <c r="M140" s="386" t="s">
        <v>27346</v>
      </c>
      <c r="N140" s="1848"/>
      <c r="O140" s="1892"/>
      <c r="P140" s="1848"/>
      <c r="Q140" s="1895"/>
      <c r="R140" s="529" t="str">
        <f t="shared" ref="R140:R160" si="11">IF( SUM( T140:X140 ) = 0, 0, $T$4 )</f>
        <v>Please complete all cells in row</v>
      </c>
      <c r="S140" s="1983"/>
      <c r="T140" s="530">
        <f t="shared" ref="T140:T160" si="12" xml:space="preserve"> IF( ISTEXT(B140 ), 0, 1 )</f>
        <v>1</v>
      </c>
      <c r="U140" s="1847"/>
      <c r="V140" s="1847"/>
      <c r="W140" s="530">
        <f t="shared" si="10"/>
        <v>1</v>
      </c>
      <c r="X140" s="530">
        <f t="shared" si="10"/>
        <v>1</v>
      </c>
      <c r="Y140" s="530">
        <f t="shared" si="10"/>
        <v>1</v>
      </c>
      <c r="Z140" s="530">
        <f t="shared" si="10"/>
        <v>1</v>
      </c>
      <c r="AA140" s="530">
        <f t="shared" si="10"/>
        <v>1</v>
      </c>
      <c r="AB140" s="530">
        <f t="shared" si="10"/>
        <v>1</v>
      </c>
      <c r="AC140" s="530">
        <f t="shared" si="10"/>
        <v>1</v>
      </c>
      <c r="AD140" s="530">
        <f t="shared" si="10"/>
        <v>1</v>
      </c>
      <c r="AE140" s="530">
        <f t="shared" si="10"/>
        <v>1</v>
      </c>
      <c r="AF140" s="1983"/>
      <c r="AG140" s="1848"/>
      <c r="AH140" s="1662" t="s">
        <v>27347</v>
      </c>
      <c r="AI140" s="1663" t="s">
        <v>27348</v>
      </c>
      <c r="AJ140" s="1663" t="s">
        <v>27349</v>
      </c>
      <c r="AK140" s="895" t="s">
        <v>27350</v>
      </c>
      <c r="AL140" s="895" t="s">
        <v>27351</v>
      </c>
      <c r="AM140" s="895" t="s">
        <v>27352</v>
      </c>
      <c r="AN140" s="895" t="s">
        <v>27353</v>
      </c>
      <c r="AO140" s="895" t="s">
        <v>27354</v>
      </c>
      <c r="AP140" s="895" t="s">
        <v>27355</v>
      </c>
      <c r="AQ140" s="1543" t="s">
        <v>27356</v>
      </c>
      <c r="AR140" s="1848"/>
    </row>
    <row r="141" spans="2:44">
      <c r="B141" s="1155"/>
      <c r="C141" s="926"/>
      <c r="D141" s="926"/>
      <c r="E141" s="926"/>
      <c r="F141" s="926"/>
      <c r="G141" s="926"/>
      <c r="H141" s="926"/>
      <c r="I141" s="926"/>
      <c r="J141" s="926"/>
      <c r="K141" s="927"/>
      <c r="L141" s="1848"/>
      <c r="M141" s="386" t="s">
        <v>27357</v>
      </c>
      <c r="N141" s="1848"/>
      <c r="O141" s="1892"/>
      <c r="P141" s="1848"/>
      <c r="Q141" s="1895"/>
      <c r="R141" s="529" t="str">
        <f t="shared" si="11"/>
        <v>Please complete all cells in row</v>
      </c>
      <c r="S141" s="1983"/>
      <c r="T141" s="530">
        <f t="shared" si="12"/>
        <v>1</v>
      </c>
      <c r="U141" s="1847"/>
      <c r="V141" s="1847"/>
      <c r="W141" s="530">
        <f t="shared" si="10"/>
        <v>1</v>
      </c>
      <c r="X141" s="530">
        <f t="shared" si="10"/>
        <v>1</v>
      </c>
      <c r="Y141" s="530">
        <f t="shared" si="10"/>
        <v>1</v>
      </c>
      <c r="Z141" s="530">
        <f t="shared" si="10"/>
        <v>1</v>
      </c>
      <c r="AA141" s="530">
        <f t="shared" si="10"/>
        <v>1</v>
      </c>
      <c r="AB141" s="530">
        <f t="shared" si="10"/>
        <v>1</v>
      </c>
      <c r="AC141" s="530">
        <f t="shared" si="10"/>
        <v>1</v>
      </c>
      <c r="AD141" s="530">
        <f t="shared" si="10"/>
        <v>1</v>
      </c>
      <c r="AE141" s="530">
        <f t="shared" si="10"/>
        <v>1</v>
      </c>
      <c r="AF141" s="1983"/>
      <c r="AG141" s="1848"/>
      <c r="AH141" s="1662" t="s">
        <v>27358</v>
      </c>
      <c r="AI141" s="1663" t="s">
        <v>27359</v>
      </c>
      <c r="AJ141" s="1663" t="s">
        <v>27360</v>
      </c>
      <c r="AK141" s="895" t="s">
        <v>27361</v>
      </c>
      <c r="AL141" s="895" t="s">
        <v>27362</v>
      </c>
      <c r="AM141" s="895" t="s">
        <v>27363</v>
      </c>
      <c r="AN141" s="895" t="s">
        <v>27364</v>
      </c>
      <c r="AO141" s="895" t="s">
        <v>27365</v>
      </c>
      <c r="AP141" s="895" t="s">
        <v>27366</v>
      </c>
      <c r="AQ141" s="1543" t="s">
        <v>27367</v>
      </c>
      <c r="AR141" s="1848"/>
    </row>
    <row r="142" spans="2:44">
      <c r="B142" s="1155"/>
      <c r="C142" s="926"/>
      <c r="D142" s="926"/>
      <c r="E142" s="926"/>
      <c r="F142" s="926"/>
      <c r="G142" s="926"/>
      <c r="H142" s="926"/>
      <c r="I142" s="926"/>
      <c r="J142" s="926"/>
      <c r="K142" s="927"/>
      <c r="L142" s="1848"/>
      <c r="M142" s="386" t="s">
        <v>27368</v>
      </c>
      <c r="N142" s="1848"/>
      <c r="O142" s="1892"/>
      <c r="P142" s="1848"/>
      <c r="Q142" s="1895"/>
      <c r="R142" s="529" t="str">
        <f t="shared" si="11"/>
        <v>Please complete all cells in row</v>
      </c>
      <c r="S142" s="1983"/>
      <c r="T142" s="530">
        <f t="shared" si="12"/>
        <v>1</v>
      </c>
      <c r="U142" s="1847"/>
      <c r="V142" s="1847"/>
      <c r="W142" s="530">
        <f t="shared" si="10"/>
        <v>1</v>
      </c>
      <c r="X142" s="530">
        <f t="shared" si="10"/>
        <v>1</v>
      </c>
      <c r="Y142" s="530">
        <f t="shared" si="10"/>
        <v>1</v>
      </c>
      <c r="Z142" s="530">
        <f t="shared" si="10"/>
        <v>1</v>
      </c>
      <c r="AA142" s="530">
        <f t="shared" si="10"/>
        <v>1</v>
      </c>
      <c r="AB142" s="530">
        <f t="shared" si="10"/>
        <v>1</v>
      </c>
      <c r="AC142" s="530">
        <f t="shared" si="10"/>
        <v>1</v>
      </c>
      <c r="AD142" s="530">
        <f t="shared" si="10"/>
        <v>1</v>
      </c>
      <c r="AE142" s="530">
        <f t="shared" si="10"/>
        <v>1</v>
      </c>
      <c r="AF142" s="1983"/>
      <c r="AG142" s="1848"/>
      <c r="AH142" s="1662" t="s">
        <v>27369</v>
      </c>
      <c r="AI142" s="1663" t="s">
        <v>27370</v>
      </c>
      <c r="AJ142" s="1663" t="s">
        <v>27371</v>
      </c>
      <c r="AK142" s="895" t="s">
        <v>27372</v>
      </c>
      <c r="AL142" s="895" t="s">
        <v>27373</v>
      </c>
      <c r="AM142" s="895" t="s">
        <v>27374</v>
      </c>
      <c r="AN142" s="895" t="s">
        <v>27375</v>
      </c>
      <c r="AO142" s="895" t="s">
        <v>27376</v>
      </c>
      <c r="AP142" s="895" t="s">
        <v>27377</v>
      </c>
      <c r="AQ142" s="1543" t="s">
        <v>27378</v>
      </c>
      <c r="AR142" s="1848"/>
    </row>
    <row r="143" spans="2:44">
      <c r="B143" s="1155"/>
      <c r="C143" s="926"/>
      <c r="D143" s="926"/>
      <c r="E143" s="926"/>
      <c r="F143" s="926"/>
      <c r="G143" s="926"/>
      <c r="H143" s="926"/>
      <c r="I143" s="926"/>
      <c r="J143" s="926"/>
      <c r="K143" s="927"/>
      <c r="L143" s="1848"/>
      <c r="M143" s="386" t="s">
        <v>27379</v>
      </c>
      <c r="N143" s="1848"/>
      <c r="O143" s="1892"/>
      <c r="P143" s="1848"/>
      <c r="Q143" s="1895"/>
      <c r="R143" s="529" t="str">
        <f t="shared" si="11"/>
        <v>Please complete all cells in row</v>
      </c>
      <c r="S143" s="1983"/>
      <c r="T143" s="530">
        <f t="shared" si="12"/>
        <v>1</v>
      </c>
      <c r="U143" s="1847"/>
      <c r="V143" s="1847"/>
      <c r="W143" s="530">
        <f t="shared" si="10"/>
        <v>1</v>
      </c>
      <c r="X143" s="530">
        <f t="shared" si="10"/>
        <v>1</v>
      </c>
      <c r="Y143" s="530">
        <f t="shared" si="10"/>
        <v>1</v>
      </c>
      <c r="Z143" s="530">
        <f t="shared" si="10"/>
        <v>1</v>
      </c>
      <c r="AA143" s="530">
        <f t="shared" si="10"/>
        <v>1</v>
      </c>
      <c r="AB143" s="530">
        <f t="shared" si="10"/>
        <v>1</v>
      </c>
      <c r="AC143" s="530">
        <f t="shared" si="10"/>
        <v>1</v>
      </c>
      <c r="AD143" s="530">
        <f t="shared" si="10"/>
        <v>1</v>
      </c>
      <c r="AE143" s="530">
        <f t="shared" si="10"/>
        <v>1</v>
      </c>
      <c r="AF143" s="1983"/>
      <c r="AG143" s="1848"/>
      <c r="AH143" s="1662" t="s">
        <v>27380</v>
      </c>
      <c r="AI143" s="1663" t="s">
        <v>27381</v>
      </c>
      <c r="AJ143" s="1663" t="s">
        <v>27382</v>
      </c>
      <c r="AK143" s="895" t="s">
        <v>27383</v>
      </c>
      <c r="AL143" s="895" t="s">
        <v>27384</v>
      </c>
      <c r="AM143" s="895" t="s">
        <v>27385</v>
      </c>
      <c r="AN143" s="895" t="s">
        <v>27386</v>
      </c>
      <c r="AO143" s="895" t="s">
        <v>27387</v>
      </c>
      <c r="AP143" s="895" t="s">
        <v>27388</v>
      </c>
      <c r="AQ143" s="1543" t="s">
        <v>27389</v>
      </c>
      <c r="AR143" s="1848"/>
    </row>
    <row r="144" spans="2:44">
      <c r="B144" s="1155"/>
      <c r="C144" s="926"/>
      <c r="D144" s="926"/>
      <c r="E144" s="926"/>
      <c r="F144" s="926"/>
      <c r="G144" s="926"/>
      <c r="H144" s="926"/>
      <c r="I144" s="926"/>
      <c r="J144" s="926"/>
      <c r="K144" s="927"/>
      <c r="L144" s="1848"/>
      <c r="M144" s="386" t="s">
        <v>27390</v>
      </c>
      <c r="N144" s="1848"/>
      <c r="O144" s="1892"/>
      <c r="P144" s="1848"/>
      <c r="Q144" s="1895"/>
      <c r="R144" s="529" t="str">
        <f t="shared" si="11"/>
        <v>Please complete all cells in row</v>
      </c>
      <c r="S144" s="1983"/>
      <c r="T144" s="530">
        <f t="shared" si="12"/>
        <v>1</v>
      </c>
      <c r="U144" s="1847"/>
      <c r="V144" s="1847"/>
      <c r="W144" s="530">
        <f t="shared" si="10"/>
        <v>1</v>
      </c>
      <c r="X144" s="530">
        <f t="shared" si="10"/>
        <v>1</v>
      </c>
      <c r="Y144" s="530">
        <f t="shared" si="10"/>
        <v>1</v>
      </c>
      <c r="Z144" s="530">
        <f t="shared" si="10"/>
        <v>1</v>
      </c>
      <c r="AA144" s="530">
        <f t="shared" si="10"/>
        <v>1</v>
      </c>
      <c r="AB144" s="530">
        <f t="shared" si="10"/>
        <v>1</v>
      </c>
      <c r="AC144" s="530">
        <f t="shared" si="10"/>
        <v>1</v>
      </c>
      <c r="AD144" s="530">
        <f t="shared" si="10"/>
        <v>1</v>
      </c>
      <c r="AE144" s="530">
        <f t="shared" si="10"/>
        <v>1</v>
      </c>
      <c r="AF144" s="1983"/>
      <c r="AG144" s="1848"/>
      <c r="AH144" s="1662" t="s">
        <v>27391</v>
      </c>
      <c r="AI144" s="1663" t="s">
        <v>27392</v>
      </c>
      <c r="AJ144" s="1663" t="s">
        <v>27393</v>
      </c>
      <c r="AK144" s="895" t="s">
        <v>27394</v>
      </c>
      <c r="AL144" s="895" t="s">
        <v>27395</v>
      </c>
      <c r="AM144" s="895" t="s">
        <v>27396</v>
      </c>
      <c r="AN144" s="895" t="s">
        <v>27397</v>
      </c>
      <c r="AO144" s="895" t="s">
        <v>27398</v>
      </c>
      <c r="AP144" s="895" t="s">
        <v>27399</v>
      </c>
      <c r="AQ144" s="1543" t="s">
        <v>27400</v>
      </c>
      <c r="AR144" s="1848"/>
    </row>
    <row r="145" spans="2:44">
      <c r="B145" s="1155"/>
      <c r="C145" s="926"/>
      <c r="D145" s="926"/>
      <c r="E145" s="926"/>
      <c r="F145" s="926"/>
      <c r="G145" s="926"/>
      <c r="H145" s="926"/>
      <c r="I145" s="926"/>
      <c r="J145" s="926"/>
      <c r="K145" s="927"/>
      <c r="L145" s="1848"/>
      <c r="M145" s="386" t="s">
        <v>27401</v>
      </c>
      <c r="N145" s="1848"/>
      <c r="O145" s="1892"/>
      <c r="P145" s="1848"/>
      <c r="Q145" s="1895"/>
      <c r="R145" s="529" t="str">
        <f t="shared" si="11"/>
        <v>Please complete all cells in row</v>
      </c>
      <c r="S145" s="1983"/>
      <c r="T145" s="530">
        <f t="shared" si="12"/>
        <v>1</v>
      </c>
      <c r="U145" s="1847"/>
      <c r="V145" s="1847"/>
      <c r="W145" s="530">
        <f t="shared" si="10"/>
        <v>1</v>
      </c>
      <c r="X145" s="530">
        <f t="shared" si="10"/>
        <v>1</v>
      </c>
      <c r="Y145" s="530">
        <f t="shared" si="10"/>
        <v>1</v>
      </c>
      <c r="Z145" s="530">
        <f t="shared" si="10"/>
        <v>1</v>
      </c>
      <c r="AA145" s="530">
        <f t="shared" si="10"/>
        <v>1</v>
      </c>
      <c r="AB145" s="530">
        <f t="shared" si="10"/>
        <v>1</v>
      </c>
      <c r="AC145" s="530">
        <f t="shared" si="10"/>
        <v>1</v>
      </c>
      <c r="AD145" s="530">
        <f t="shared" si="10"/>
        <v>1</v>
      </c>
      <c r="AE145" s="530">
        <f t="shared" si="10"/>
        <v>1</v>
      </c>
      <c r="AF145" s="1983"/>
      <c r="AG145" s="1848"/>
      <c r="AH145" s="1662" t="s">
        <v>27402</v>
      </c>
      <c r="AI145" s="1663" t="s">
        <v>27403</v>
      </c>
      <c r="AJ145" s="1663" t="s">
        <v>27404</v>
      </c>
      <c r="AK145" s="895" t="s">
        <v>27405</v>
      </c>
      <c r="AL145" s="895" t="s">
        <v>27406</v>
      </c>
      <c r="AM145" s="895" t="s">
        <v>27407</v>
      </c>
      <c r="AN145" s="895" t="s">
        <v>27408</v>
      </c>
      <c r="AO145" s="895" t="s">
        <v>27409</v>
      </c>
      <c r="AP145" s="895" t="s">
        <v>27410</v>
      </c>
      <c r="AQ145" s="1543" t="s">
        <v>27411</v>
      </c>
      <c r="AR145" s="1848"/>
    </row>
    <row r="146" spans="2:44">
      <c r="B146" s="1155"/>
      <c r="C146" s="926"/>
      <c r="D146" s="926"/>
      <c r="E146" s="926"/>
      <c r="F146" s="926"/>
      <c r="G146" s="926"/>
      <c r="H146" s="926"/>
      <c r="I146" s="926"/>
      <c r="J146" s="926"/>
      <c r="K146" s="927"/>
      <c r="L146" s="1848"/>
      <c r="M146" s="386" t="s">
        <v>27412</v>
      </c>
      <c r="N146" s="1848"/>
      <c r="O146" s="1892"/>
      <c r="P146" s="1848"/>
      <c r="Q146" s="1895"/>
      <c r="R146" s="529" t="str">
        <f t="shared" si="11"/>
        <v>Please complete all cells in row</v>
      </c>
      <c r="S146" s="1983"/>
      <c r="T146" s="530">
        <f t="shared" si="12"/>
        <v>1</v>
      </c>
      <c r="U146" s="1847"/>
      <c r="V146" s="1847"/>
      <c r="W146" s="530">
        <f t="shared" si="10"/>
        <v>1</v>
      </c>
      <c r="X146" s="530">
        <f t="shared" si="10"/>
        <v>1</v>
      </c>
      <c r="Y146" s="530">
        <f t="shared" si="10"/>
        <v>1</v>
      </c>
      <c r="Z146" s="530">
        <f t="shared" si="10"/>
        <v>1</v>
      </c>
      <c r="AA146" s="530">
        <f t="shared" si="10"/>
        <v>1</v>
      </c>
      <c r="AB146" s="530">
        <f t="shared" si="10"/>
        <v>1</v>
      </c>
      <c r="AC146" s="530">
        <f t="shared" si="10"/>
        <v>1</v>
      </c>
      <c r="AD146" s="530">
        <f t="shared" si="10"/>
        <v>1</v>
      </c>
      <c r="AE146" s="530">
        <f t="shared" si="10"/>
        <v>1</v>
      </c>
      <c r="AF146" s="1983"/>
      <c r="AG146" s="1848"/>
      <c r="AH146" s="1662" t="s">
        <v>27413</v>
      </c>
      <c r="AI146" s="1663" t="s">
        <v>27414</v>
      </c>
      <c r="AJ146" s="1663" t="s">
        <v>27415</v>
      </c>
      <c r="AK146" s="895" t="s">
        <v>27416</v>
      </c>
      <c r="AL146" s="895" t="s">
        <v>27417</v>
      </c>
      <c r="AM146" s="895" t="s">
        <v>27418</v>
      </c>
      <c r="AN146" s="895" t="s">
        <v>27419</v>
      </c>
      <c r="AO146" s="895" t="s">
        <v>27420</v>
      </c>
      <c r="AP146" s="895" t="s">
        <v>27421</v>
      </c>
      <c r="AQ146" s="1543" t="s">
        <v>27422</v>
      </c>
      <c r="AR146" s="1848"/>
    </row>
    <row r="147" spans="2:44">
      <c r="B147" s="1155"/>
      <c r="C147" s="926"/>
      <c r="D147" s="926"/>
      <c r="E147" s="926"/>
      <c r="F147" s="926"/>
      <c r="G147" s="926"/>
      <c r="H147" s="926"/>
      <c r="I147" s="926"/>
      <c r="J147" s="926"/>
      <c r="K147" s="927"/>
      <c r="L147" s="1848"/>
      <c r="M147" s="386" t="s">
        <v>27423</v>
      </c>
      <c r="N147" s="1848"/>
      <c r="O147" s="1892"/>
      <c r="P147" s="1848"/>
      <c r="Q147" s="1895"/>
      <c r="R147" s="529" t="str">
        <f t="shared" si="11"/>
        <v>Please complete all cells in row</v>
      </c>
      <c r="S147" s="1983"/>
      <c r="T147" s="530">
        <f t="shared" si="12"/>
        <v>1</v>
      </c>
      <c r="U147" s="1847"/>
      <c r="V147" s="1847"/>
      <c r="W147" s="530">
        <f t="shared" si="10"/>
        <v>1</v>
      </c>
      <c r="X147" s="530">
        <f t="shared" si="10"/>
        <v>1</v>
      </c>
      <c r="Y147" s="530">
        <f t="shared" si="10"/>
        <v>1</v>
      </c>
      <c r="Z147" s="530">
        <f t="shared" si="10"/>
        <v>1</v>
      </c>
      <c r="AA147" s="530">
        <f t="shared" si="10"/>
        <v>1</v>
      </c>
      <c r="AB147" s="530">
        <f t="shared" si="10"/>
        <v>1</v>
      </c>
      <c r="AC147" s="530">
        <f t="shared" si="10"/>
        <v>1</v>
      </c>
      <c r="AD147" s="530">
        <f t="shared" si="10"/>
        <v>1</v>
      </c>
      <c r="AE147" s="530">
        <f t="shared" si="10"/>
        <v>1</v>
      </c>
      <c r="AF147" s="1983"/>
      <c r="AG147" s="1848"/>
      <c r="AH147" s="1662" t="s">
        <v>27424</v>
      </c>
      <c r="AI147" s="1663" t="s">
        <v>27425</v>
      </c>
      <c r="AJ147" s="1663" t="s">
        <v>27426</v>
      </c>
      <c r="AK147" s="895" t="s">
        <v>27427</v>
      </c>
      <c r="AL147" s="895" t="s">
        <v>27428</v>
      </c>
      <c r="AM147" s="895" t="s">
        <v>27429</v>
      </c>
      <c r="AN147" s="895" t="s">
        <v>27430</v>
      </c>
      <c r="AO147" s="895" t="s">
        <v>27431</v>
      </c>
      <c r="AP147" s="895" t="s">
        <v>27432</v>
      </c>
      <c r="AQ147" s="1543" t="s">
        <v>27433</v>
      </c>
      <c r="AR147" s="1848"/>
    </row>
    <row r="148" spans="2:44">
      <c r="B148" s="1155"/>
      <c r="C148" s="926"/>
      <c r="D148" s="926"/>
      <c r="E148" s="926"/>
      <c r="F148" s="926"/>
      <c r="G148" s="926"/>
      <c r="H148" s="926"/>
      <c r="I148" s="926"/>
      <c r="J148" s="926"/>
      <c r="K148" s="927"/>
      <c r="L148" s="1848"/>
      <c r="M148" s="386" t="s">
        <v>27434</v>
      </c>
      <c r="N148" s="1848"/>
      <c r="O148" s="1892"/>
      <c r="P148" s="1848"/>
      <c r="Q148" s="1895"/>
      <c r="R148" s="529" t="str">
        <f t="shared" si="11"/>
        <v>Please complete all cells in row</v>
      </c>
      <c r="S148" s="1983"/>
      <c r="T148" s="530">
        <f t="shared" si="12"/>
        <v>1</v>
      </c>
      <c r="U148" s="1847"/>
      <c r="V148" s="1847"/>
      <c r="W148" s="530">
        <f t="shared" si="10"/>
        <v>1</v>
      </c>
      <c r="X148" s="530">
        <f t="shared" si="10"/>
        <v>1</v>
      </c>
      <c r="Y148" s="530">
        <f t="shared" si="10"/>
        <v>1</v>
      </c>
      <c r="Z148" s="530">
        <f t="shared" si="10"/>
        <v>1</v>
      </c>
      <c r="AA148" s="530">
        <f t="shared" si="10"/>
        <v>1</v>
      </c>
      <c r="AB148" s="530">
        <f t="shared" si="10"/>
        <v>1</v>
      </c>
      <c r="AC148" s="530">
        <f t="shared" si="10"/>
        <v>1</v>
      </c>
      <c r="AD148" s="530">
        <f t="shared" si="10"/>
        <v>1</v>
      </c>
      <c r="AE148" s="530">
        <f t="shared" si="10"/>
        <v>1</v>
      </c>
      <c r="AF148" s="1983"/>
      <c r="AG148" s="1848"/>
      <c r="AH148" s="1662" t="s">
        <v>27435</v>
      </c>
      <c r="AI148" s="1663" t="s">
        <v>27436</v>
      </c>
      <c r="AJ148" s="1663" t="s">
        <v>27437</v>
      </c>
      <c r="AK148" s="895" t="s">
        <v>27438</v>
      </c>
      <c r="AL148" s="895" t="s">
        <v>27439</v>
      </c>
      <c r="AM148" s="895" t="s">
        <v>27440</v>
      </c>
      <c r="AN148" s="895" t="s">
        <v>27441</v>
      </c>
      <c r="AO148" s="895" t="s">
        <v>27442</v>
      </c>
      <c r="AP148" s="895" t="s">
        <v>27443</v>
      </c>
      <c r="AQ148" s="1543" t="s">
        <v>27444</v>
      </c>
      <c r="AR148" s="1848"/>
    </row>
    <row r="149" spans="2:44">
      <c r="B149" s="1155"/>
      <c r="C149" s="926"/>
      <c r="D149" s="926"/>
      <c r="E149" s="926"/>
      <c r="F149" s="926"/>
      <c r="G149" s="926"/>
      <c r="H149" s="926"/>
      <c r="I149" s="926"/>
      <c r="J149" s="926"/>
      <c r="K149" s="927"/>
      <c r="L149" s="1848"/>
      <c r="M149" s="386" t="s">
        <v>27445</v>
      </c>
      <c r="N149" s="1848"/>
      <c r="O149" s="1892"/>
      <c r="P149" s="1848"/>
      <c r="Q149" s="1895"/>
      <c r="R149" s="529" t="str">
        <f t="shared" si="11"/>
        <v>Please complete all cells in row</v>
      </c>
      <c r="S149" s="1983"/>
      <c r="T149" s="530">
        <f t="shared" si="12"/>
        <v>1</v>
      </c>
      <c r="U149" s="1847"/>
      <c r="V149" s="1847"/>
      <c r="W149" s="530">
        <f t="shared" si="10"/>
        <v>1</v>
      </c>
      <c r="X149" s="530">
        <f t="shared" si="10"/>
        <v>1</v>
      </c>
      <c r="Y149" s="530">
        <f t="shared" si="10"/>
        <v>1</v>
      </c>
      <c r="Z149" s="530">
        <f t="shared" si="10"/>
        <v>1</v>
      </c>
      <c r="AA149" s="530">
        <f t="shared" si="10"/>
        <v>1</v>
      </c>
      <c r="AB149" s="530">
        <f t="shared" si="10"/>
        <v>1</v>
      </c>
      <c r="AC149" s="530">
        <f t="shared" si="10"/>
        <v>1</v>
      </c>
      <c r="AD149" s="530">
        <f t="shared" si="10"/>
        <v>1</v>
      </c>
      <c r="AE149" s="530">
        <f t="shared" si="10"/>
        <v>1</v>
      </c>
      <c r="AF149" s="1983"/>
      <c r="AG149" s="1848"/>
      <c r="AH149" s="1662" t="s">
        <v>27446</v>
      </c>
      <c r="AI149" s="1663" t="s">
        <v>27447</v>
      </c>
      <c r="AJ149" s="1663" t="s">
        <v>27448</v>
      </c>
      <c r="AK149" s="895" t="s">
        <v>27449</v>
      </c>
      <c r="AL149" s="895" t="s">
        <v>27450</v>
      </c>
      <c r="AM149" s="895" t="s">
        <v>27451</v>
      </c>
      <c r="AN149" s="895" t="s">
        <v>27452</v>
      </c>
      <c r="AO149" s="895" t="s">
        <v>27453</v>
      </c>
      <c r="AP149" s="895" t="s">
        <v>27454</v>
      </c>
      <c r="AQ149" s="1543" t="s">
        <v>27455</v>
      </c>
      <c r="AR149" s="1848"/>
    </row>
    <row r="150" spans="2:44">
      <c r="B150" s="1155"/>
      <c r="C150" s="926"/>
      <c r="D150" s="926"/>
      <c r="E150" s="926"/>
      <c r="F150" s="926"/>
      <c r="G150" s="926"/>
      <c r="H150" s="926"/>
      <c r="I150" s="926"/>
      <c r="J150" s="926"/>
      <c r="K150" s="927"/>
      <c r="L150" s="1848"/>
      <c r="M150" s="386" t="s">
        <v>27456</v>
      </c>
      <c r="N150" s="1848"/>
      <c r="O150" s="1892"/>
      <c r="P150" s="1848"/>
      <c r="Q150" s="1895"/>
      <c r="R150" s="529" t="str">
        <f t="shared" si="11"/>
        <v>Please complete all cells in row</v>
      </c>
      <c r="S150" s="1983"/>
      <c r="T150" s="530">
        <f t="shared" si="12"/>
        <v>1</v>
      </c>
      <c r="U150" s="1847"/>
      <c r="V150" s="1847"/>
      <c r="W150" s="530">
        <f t="shared" si="10"/>
        <v>1</v>
      </c>
      <c r="X150" s="530">
        <f t="shared" si="10"/>
        <v>1</v>
      </c>
      <c r="Y150" s="530">
        <f t="shared" si="10"/>
        <v>1</v>
      </c>
      <c r="Z150" s="530">
        <f t="shared" si="10"/>
        <v>1</v>
      </c>
      <c r="AA150" s="530">
        <f t="shared" si="10"/>
        <v>1</v>
      </c>
      <c r="AB150" s="530">
        <f t="shared" si="10"/>
        <v>1</v>
      </c>
      <c r="AC150" s="530">
        <f t="shared" si="10"/>
        <v>1</v>
      </c>
      <c r="AD150" s="530">
        <f t="shared" si="10"/>
        <v>1</v>
      </c>
      <c r="AE150" s="530">
        <f t="shared" si="10"/>
        <v>1</v>
      </c>
      <c r="AF150" s="1983"/>
      <c r="AG150" s="1848"/>
      <c r="AH150" s="1662" t="s">
        <v>27457</v>
      </c>
      <c r="AI150" s="1663" t="s">
        <v>27458</v>
      </c>
      <c r="AJ150" s="1663" t="s">
        <v>27459</v>
      </c>
      <c r="AK150" s="895" t="s">
        <v>27460</v>
      </c>
      <c r="AL150" s="895" t="s">
        <v>27461</v>
      </c>
      <c r="AM150" s="895" t="s">
        <v>27462</v>
      </c>
      <c r="AN150" s="895" t="s">
        <v>27463</v>
      </c>
      <c r="AO150" s="895" t="s">
        <v>27464</v>
      </c>
      <c r="AP150" s="895" t="s">
        <v>27465</v>
      </c>
      <c r="AQ150" s="1543" t="s">
        <v>27466</v>
      </c>
      <c r="AR150" s="1848"/>
    </row>
    <row r="151" spans="2:44">
      <c r="B151" s="1155"/>
      <c r="C151" s="926"/>
      <c r="D151" s="926"/>
      <c r="E151" s="926"/>
      <c r="F151" s="926"/>
      <c r="G151" s="926"/>
      <c r="H151" s="926"/>
      <c r="I151" s="926"/>
      <c r="J151" s="926"/>
      <c r="K151" s="927"/>
      <c r="L151" s="1848"/>
      <c r="M151" s="386" t="s">
        <v>27467</v>
      </c>
      <c r="N151" s="1848"/>
      <c r="O151" s="1892"/>
      <c r="P151" s="1848"/>
      <c r="Q151" s="1895"/>
      <c r="R151" s="529" t="str">
        <f t="shared" si="11"/>
        <v>Please complete all cells in row</v>
      </c>
      <c r="S151" s="1983"/>
      <c r="T151" s="530">
        <f t="shared" si="12"/>
        <v>1</v>
      </c>
      <c r="U151" s="1847"/>
      <c r="V151" s="1847"/>
      <c r="W151" s="530">
        <f t="shared" si="10"/>
        <v>1</v>
      </c>
      <c r="X151" s="530">
        <f t="shared" si="10"/>
        <v>1</v>
      </c>
      <c r="Y151" s="530">
        <f t="shared" si="10"/>
        <v>1</v>
      </c>
      <c r="Z151" s="530">
        <f t="shared" si="10"/>
        <v>1</v>
      </c>
      <c r="AA151" s="530">
        <f t="shared" si="10"/>
        <v>1</v>
      </c>
      <c r="AB151" s="530">
        <f t="shared" si="10"/>
        <v>1</v>
      </c>
      <c r="AC151" s="530">
        <f t="shared" si="10"/>
        <v>1</v>
      </c>
      <c r="AD151" s="530">
        <f t="shared" si="10"/>
        <v>1</v>
      </c>
      <c r="AE151" s="530">
        <f t="shared" si="10"/>
        <v>1</v>
      </c>
      <c r="AF151" s="1983"/>
      <c r="AG151" s="1848"/>
      <c r="AH151" s="1662" t="s">
        <v>27468</v>
      </c>
      <c r="AI151" s="1663" t="s">
        <v>27469</v>
      </c>
      <c r="AJ151" s="1663" t="s">
        <v>27470</v>
      </c>
      <c r="AK151" s="895" t="s">
        <v>27471</v>
      </c>
      <c r="AL151" s="895" t="s">
        <v>27472</v>
      </c>
      <c r="AM151" s="895" t="s">
        <v>27473</v>
      </c>
      <c r="AN151" s="895" t="s">
        <v>27474</v>
      </c>
      <c r="AO151" s="895" t="s">
        <v>27475</v>
      </c>
      <c r="AP151" s="895" t="s">
        <v>27476</v>
      </c>
      <c r="AQ151" s="1543" t="s">
        <v>27477</v>
      </c>
      <c r="AR151" s="1848"/>
    </row>
    <row r="152" spans="2:44">
      <c r="B152" s="1155"/>
      <c r="C152" s="926"/>
      <c r="D152" s="926"/>
      <c r="E152" s="926"/>
      <c r="F152" s="926"/>
      <c r="G152" s="926"/>
      <c r="H152" s="926"/>
      <c r="I152" s="926"/>
      <c r="J152" s="926"/>
      <c r="K152" s="927"/>
      <c r="L152" s="1848"/>
      <c r="M152" s="386" t="s">
        <v>27478</v>
      </c>
      <c r="N152" s="1848"/>
      <c r="O152" s="1892"/>
      <c r="P152" s="1848"/>
      <c r="Q152" s="1895"/>
      <c r="R152" s="529" t="str">
        <f t="shared" si="11"/>
        <v>Please complete all cells in row</v>
      </c>
      <c r="S152" s="1983"/>
      <c r="T152" s="530">
        <f t="shared" si="12"/>
        <v>1</v>
      </c>
      <c r="U152" s="1847"/>
      <c r="V152" s="1847"/>
      <c r="W152" s="530">
        <f t="shared" si="10"/>
        <v>1</v>
      </c>
      <c r="X152" s="530">
        <f t="shared" si="10"/>
        <v>1</v>
      </c>
      <c r="Y152" s="530">
        <f t="shared" si="10"/>
        <v>1</v>
      </c>
      <c r="Z152" s="530">
        <f t="shared" si="10"/>
        <v>1</v>
      </c>
      <c r="AA152" s="530">
        <f t="shared" si="10"/>
        <v>1</v>
      </c>
      <c r="AB152" s="530">
        <f t="shared" si="10"/>
        <v>1</v>
      </c>
      <c r="AC152" s="530">
        <f t="shared" si="10"/>
        <v>1</v>
      </c>
      <c r="AD152" s="530">
        <f t="shared" si="10"/>
        <v>1</v>
      </c>
      <c r="AE152" s="530">
        <f t="shared" si="10"/>
        <v>1</v>
      </c>
      <c r="AF152" s="1983"/>
      <c r="AG152" s="1848"/>
      <c r="AH152" s="1662" t="s">
        <v>27479</v>
      </c>
      <c r="AI152" s="1663" t="s">
        <v>27480</v>
      </c>
      <c r="AJ152" s="1663" t="s">
        <v>27481</v>
      </c>
      <c r="AK152" s="895" t="s">
        <v>27482</v>
      </c>
      <c r="AL152" s="895" t="s">
        <v>27483</v>
      </c>
      <c r="AM152" s="895" t="s">
        <v>27484</v>
      </c>
      <c r="AN152" s="895" t="s">
        <v>27485</v>
      </c>
      <c r="AO152" s="895" t="s">
        <v>27486</v>
      </c>
      <c r="AP152" s="895" t="s">
        <v>27487</v>
      </c>
      <c r="AQ152" s="1543" t="s">
        <v>27488</v>
      </c>
      <c r="AR152" s="1848"/>
    </row>
    <row r="153" spans="2:44">
      <c r="B153" s="1155"/>
      <c r="C153" s="926"/>
      <c r="D153" s="926"/>
      <c r="E153" s="926"/>
      <c r="F153" s="926"/>
      <c r="G153" s="926"/>
      <c r="H153" s="926"/>
      <c r="I153" s="926"/>
      <c r="J153" s="926"/>
      <c r="K153" s="927"/>
      <c r="L153" s="1848"/>
      <c r="M153" s="386" t="s">
        <v>27489</v>
      </c>
      <c r="N153" s="1848"/>
      <c r="O153" s="1892"/>
      <c r="P153" s="1848"/>
      <c r="Q153" s="1895"/>
      <c r="R153" s="529" t="str">
        <f t="shared" si="11"/>
        <v>Please complete all cells in row</v>
      </c>
      <c r="S153" s="1983"/>
      <c r="T153" s="530">
        <f t="shared" si="12"/>
        <v>1</v>
      </c>
      <c r="U153" s="1847"/>
      <c r="V153" s="1847"/>
      <c r="W153" s="530">
        <f t="shared" si="10"/>
        <v>1</v>
      </c>
      <c r="X153" s="530">
        <f t="shared" si="10"/>
        <v>1</v>
      </c>
      <c r="Y153" s="530">
        <f t="shared" si="10"/>
        <v>1</v>
      </c>
      <c r="Z153" s="530">
        <f t="shared" si="10"/>
        <v>1</v>
      </c>
      <c r="AA153" s="530">
        <f t="shared" si="10"/>
        <v>1</v>
      </c>
      <c r="AB153" s="530">
        <f t="shared" si="10"/>
        <v>1</v>
      </c>
      <c r="AC153" s="530">
        <f t="shared" si="10"/>
        <v>1</v>
      </c>
      <c r="AD153" s="530">
        <f t="shared" si="10"/>
        <v>1</v>
      </c>
      <c r="AE153" s="530">
        <f t="shared" si="10"/>
        <v>1</v>
      </c>
      <c r="AF153" s="1983"/>
      <c r="AG153" s="1848"/>
      <c r="AH153" s="1662" t="s">
        <v>27490</v>
      </c>
      <c r="AI153" s="1663" t="s">
        <v>27491</v>
      </c>
      <c r="AJ153" s="1663" t="s">
        <v>27492</v>
      </c>
      <c r="AK153" s="895" t="s">
        <v>27493</v>
      </c>
      <c r="AL153" s="895" t="s">
        <v>27494</v>
      </c>
      <c r="AM153" s="895" t="s">
        <v>27495</v>
      </c>
      <c r="AN153" s="895" t="s">
        <v>27496</v>
      </c>
      <c r="AO153" s="895" t="s">
        <v>27497</v>
      </c>
      <c r="AP153" s="895" t="s">
        <v>27498</v>
      </c>
      <c r="AQ153" s="1543" t="s">
        <v>27499</v>
      </c>
      <c r="AR153" s="1848"/>
    </row>
    <row r="154" spans="2:44">
      <c r="B154" s="1155"/>
      <c r="C154" s="926"/>
      <c r="D154" s="926"/>
      <c r="E154" s="926"/>
      <c r="F154" s="926"/>
      <c r="G154" s="926"/>
      <c r="H154" s="926"/>
      <c r="I154" s="926"/>
      <c r="J154" s="926"/>
      <c r="K154" s="927"/>
      <c r="L154" s="1848"/>
      <c r="M154" s="386" t="s">
        <v>27500</v>
      </c>
      <c r="N154" s="1848"/>
      <c r="O154" s="1892"/>
      <c r="P154" s="1848"/>
      <c r="Q154" s="1895"/>
      <c r="R154" s="529" t="str">
        <f t="shared" si="11"/>
        <v>Please complete all cells in row</v>
      </c>
      <c r="S154" s="1983"/>
      <c r="T154" s="530">
        <f t="shared" si="12"/>
        <v>1</v>
      </c>
      <c r="U154" s="1847"/>
      <c r="V154" s="1847"/>
      <c r="W154" s="530">
        <f t="shared" si="10"/>
        <v>1</v>
      </c>
      <c r="X154" s="530">
        <f t="shared" si="10"/>
        <v>1</v>
      </c>
      <c r="Y154" s="530">
        <f t="shared" si="10"/>
        <v>1</v>
      </c>
      <c r="Z154" s="530">
        <f t="shared" si="10"/>
        <v>1</v>
      </c>
      <c r="AA154" s="530">
        <f t="shared" si="10"/>
        <v>1</v>
      </c>
      <c r="AB154" s="530">
        <f t="shared" si="10"/>
        <v>1</v>
      </c>
      <c r="AC154" s="530">
        <f t="shared" si="10"/>
        <v>1</v>
      </c>
      <c r="AD154" s="530">
        <f t="shared" si="10"/>
        <v>1</v>
      </c>
      <c r="AE154" s="530">
        <f t="shared" si="10"/>
        <v>1</v>
      </c>
      <c r="AF154" s="1983"/>
      <c r="AG154" s="1848"/>
      <c r="AH154" s="1662" t="s">
        <v>27501</v>
      </c>
      <c r="AI154" s="1663" t="s">
        <v>27502</v>
      </c>
      <c r="AJ154" s="1663" t="s">
        <v>27503</v>
      </c>
      <c r="AK154" s="895" t="s">
        <v>27504</v>
      </c>
      <c r="AL154" s="895" t="s">
        <v>27505</v>
      </c>
      <c r="AM154" s="895" t="s">
        <v>27506</v>
      </c>
      <c r="AN154" s="895" t="s">
        <v>27507</v>
      </c>
      <c r="AO154" s="895" t="s">
        <v>27508</v>
      </c>
      <c r="AP154" s="895" t="s">
        <v>27509</v>
      </c>
      <c r="AQ154" s="1543" t="s">
        <v>27510</v>
      </c>
      <c r="AR154" s="1848"/>
    </row>
    <row r="155" spans="2:44">
      <c r="B155" s="1155"/>
      <c r="C155" s="926"/>
      <c r="D155" s="926"/>
      <c r="E155" s="926"/>
      <c r="F155" s="926"/>
      <c r="G155" s="926"/>
      <c r="H155" s="926"/>
      <c r="I155" s="926"/>
      <c r="J155" s="926"/>
      <c r="K155" s="927"/>
      <c r="L155" s="1848"/>
      <c r="M155" s="386" t="s">
        <v>27511</v>
      </c>
      <c r="N155" s="1848"/>
      <c r="O155" s="1892"/>
      <c r="P155" s="1848"/>
      <c r="Q155" s="1895"/>
      <c r="R155" s="529" t="str">
        <f t="shared" si="11"/>
        <v>Please complete all cells in row</v>
      </c>
      <c r="S155" s="1983"/>
      <c r="T155" s="530">
        <f t="shared" si="12"/>
        <v>1</v>
      </c>
      <c r="U155" s="1847"/>
      <c r="V155" s="1847"/>
      <c r="W155" s="530">
        <f t="shared" si="10"/>
        <v>1</v>
      </c>
      <c r="X155" s="530">
        <f t="shared" si="10"/>
        <v>1</v>
      </c>
      <c r="Y155" s="530">
        <f t="shared" si="10"/>
        <v>1</v>
      </c>
      <c r="Z155" s="530">
        <f t="shared" si="10"/>
        <v>1</v>
      </c>
      <c r="AA155" s="530">
        <f t="shared" si="10"/>
        <v>1</v>
      </c>
      <c r="AB155" s="530">
        <f t="shared" si="10"/>
        <v>1</v>
      </c>
      <c r="AC155" s="530">
        <f t="shared" si="10"/>
        <v>1</v>
      </c>
      <c r="AD155" s="530">
        <f t="shared" si="10"/>
        <v>1</v>
      </c>
      <c r="AE155" s="530">
        <f t="shared" si="10"/>
        <v>1</v>
      </c>
      <c r="AF155" s="1983"/>
      <c r="AG155" s="1848"/>
      <c r="AH155" s="1662" t="s">
        <v>27512</v>
      </c>
      <c r="AI155" s="1663" t="s">
        <v>27513</v>
      </c>
      <c r="AJ155" s="1663" t="s">
        <v>27514</v>
      </c>
      <c r="AK155" s="895" t="s">
        <v>27515</v>
      </c>
      <c r="AL155" s="895" t="s">
        <v>27516</v>
      </c>
      <c r="AM155" s="895" t="s">
        <v>27517</v>
      </c>
      <c r="AN155" s="895" t="s">
        <v>27518</v>
      </c>
      <c r="AO155" s="895" t="s">
        <v>27519</v>
      </c>
      <c r="AP155" s="895" t="s">
        <v>27520</v>
      </c>
      <c r="AQ155" s="1543" t="s">
        <v>27521</v>
      </c>
      <c r="AR155" s="1848"/>
    </row>
    <row r="156" spans="2:44">
      <c r="B156" s="1155"/>
      <c r="C156" s="926"/>
      <c r="D156" s="926"/>
      <c r="E156" s="926"/>
      <c r="F156" s="926"/>
      <c r="G156" s="926"/>
      <c r="H156" s="926"/>
      <c r="I156" s="926"/>
      <c r="J156" s="926"/>
      <c r="K156" s="927"/>
      <c r="L156" s="1848"/>
      <c r="M156" s="386" t="s">
        <v>27522</v>
      </c>
      <c r="N156" s="1848"/>
      <c r="O156" s="1892"/>
      <c r="P156" s="1848"/>
      <c r="Q156" s="1895"/>
      <c r="R156" s="529" t="str">
        <f t="shared" si="11"/>
        <v>Please complete all cells in row</v>
      </c>
      <c r="S156" s="1983"/>
      <c r="T156" s="530">
        <f t="shared" si="12"/>
        <v>1</v>
      </c>
      <c r="U156" s="1847"/>
      <c r="V156" s="1847"/>
      <c r="W156" s="530">
        <f t="shared" si="10"/>
        <v>1</v>
      </c>
      <c r="X156" s="530">
        <f t="shared" si="10"/>
        <v>1</v>
      </c>
      <c r="Y156" s="530">
        <f t="shared" si="10"/>
        <v>1</v>
      </c>
      <c r="Z156" s="530">
        <f t="shared" si="10"/>
        <v>1</v>
      </c>
      <c r="AA156" s="530">
        <f t="shared" si="10"/>
        <v>1</v>
      </c>
      <c r="AB156" s="530">
        <f t="shared" si="10"/>
        <v>1</v>
      </c>
      <c r="AC156" s="530">
        <f t="shared" si="10"/>
        <v>1</v>
      </c>
      <c r="AD156" s="530">
        <f t="shared" si="10"/>
        <v>1</v>
      </c>
      <c r="AE156" s="530">
        <f t="shared" si="10"/>
        <v>1</v>
      </c>
      <c r="AF156" s="1983"/>
      <c r="AG156" s="1848"/>
      <c r="AH156" s="1662" t="s">
        <v>27523</v>
      </c>
      <c r="AI156" s="1663" t="s">
        <v>27524</v>
      </c>
      <c r="AJ156" s="1663" t="s">
        <v>27525</v>
      </c>
      <c r="AK156" s="895" t="s">
        <v>27526</v>
      </c>
      <c r="AL156" s="895" t="s">
        <v>27527</v>
      </c>
      <c r="AM156" s="895" t="s">
        <v>27528</v>
      </c>
      <c r="AN156" s="895" t="s">
        <v>27529</v>
      </c>
      <c r="AO156" s="895" t="s">
        <v>27530</v>
      </c>
      <c r="AP156" s="895" t="s">
        <v>27531</v>
      </c>
      <c r="AQ156" s="1543" t="s">
        <v>27532</v>
      </c>
      <c r="AR156" s="1848"/>
    </row>
    <row r="157" spans="2:44">
      <c r="B157" s="1155"/>
      <c r="C157" s="926"/>
      <c r="D157" s="926"/>
      <c r="E157" s="926"/>
      <c r="F157" s="926"/>
      <c r="G157" s="926"/>
      <c r="H157" s="926"/>
      <c r="I157" s="926"/>
      <c r="J157" s="926"/>
      <c r="K157" s="927"/>
      <c r="L157" s="1848"/>
      <c r="M157" s="386" t="s">
        <v>27533</v>
      </c>
      <c r="N157" s="1848"/>
      <c r="O157" s="1892"/>
      <c r="P157" s="1848"/>
      <c r="Q157" s="1895"/>
      <c r="R157" s="529" t="str">
        <f t="shared" si="11"/>
        <v>Please complete all cells in row</v>
      </c>
      <c r="S157" s="1983"/>
      <c r="T157" s="530">
        <f t="shared" si="12"/>
        <v>1</v>
      </c>
      <c r="U157" s="1847"/>
      <c r="V157" s="1847"/>
      <c r="W157" s="530">
        <f t="shared" si="10"/>
        <v>1</v>
      </c>
      <c r="X157" s="530">
        <f t="shared" si="10"/>
        <v>1</v>
      </c>
      <c r="Y157" s="530">
        <f t="shared" si="10"/>
        <v>1</v>
      </c>
      <c r="Z157" s="530">
        <f t="shared" si="10"/>
        <v>1</v>
      </c>
      <c r="AA157" s="530">
        <f t="shared" si="10"/>
        <v>1</v>
      </c>
      <c r="AB157" s="530">
        <f t="shared" si="10"/>
        <v>1</v>
      </c>
      <c r="AC157" s="530">
        <f t="shared" si="10"/>
        <v>1</v>
      </c>
      <c r="AD157" s="530">
        <f t="shared" si="10"/>
        <v>1</v>
      </c>
      <c r="AE157" s="530">
        <f t="shared" si="10"/>
        <v>1</v>
      </c>
      <c r="AF157" s="1983"/>
      <c r="AG157" s="1848"/>
      <c r="AH157" s="1662" t="s">
        <v>27534</v>
      </c>
      <c r="AI157" s="1663" t="s">
        <v>27535</v>
      </c>
      <c r="AJ157" s="1663" t="s">
        <v>27536</v>
      </c>
      <c r="AK157" s="895" t="s">
        <v>27537</v>
      </c>
      <c r="AL157" s="895" t="s">
        <v>27538</v>
      </c>
      <c r="AM157" s="895" t="s">
        <v>27539</v>
      </c>
      <c r="AN157" s="895" t="s">
        <v>27540</v>
      </c>
      <c r="AO157" s="895" t="s">
        <v>27541</v>
      </c>
      <c r="AP157" s="895" t="s">
        <v>27542</v>
      </c>
      <c r="AQ157" s="1543" t="s">
        <v>27543</v>
      </c>
      <c r="AR157" s="1848"/>
    </row>
    <row r="158" spans="2:44">
      <c r="B158" s="1155"/>
      <c r="C158" s="926"/>
      <c r="D158" s="926"/>
      <c r="E158" s="926"/>
      <c r="F158" s="926"/>
      <c r="G158" s="926"/>
      <c r="H158" s="926"/>
      <c r="I158" s="926"/>
      <c r="J158" s="926"/>
      <c r="K158" s="927"/>
      <c r="L158" s="1848"/>
      <c r="M158" s="386" t="s">
        <v>27544</v>
      </c>
      <c r="N158" s="1848"/>
      <c r="O158" s="1892"/>
      <c r="P158" s="1848"/>
      <c r="Q158" s="1895"/>
      <c r="R158" s="529" t="str">
        <f t="shared" si="11"/>
        <v>Please complete all cells in row</v>
      </c>
      <c r="S158" s="1983"/>
      <c r="T158" s="530">
        <f t="shared" si="12"/>
        <v>1</v>
      </c>
      <c r="U158" s="1847"/>
      <c r="V158" s="1847"/>
      <c r="W158" s="530">
        <f t="shared" si="10"/>
        <v>1</v>
      </c>
      <c r="X158" s="530">
        <f t="shared" si="10"/>
        <v>1</v>
      </c>
      <c r="Y158" s="530">
        <f t="shared" si="10"/>
        <v>1</v>
      </c>
      <c r="Z158" s="530">
        <f t="shared" si="10"/>
        <v>1</v>
      </c>
      <c r="AA158" s="530">
        <f t="shared" si="10"/>
        <v>1</v>
      </c>
      <c r="AB158" s="530">
        <f t="shared" si="10"/>
        <v>1</v>
      </c>
      <c r="AC158" s="530">
        <f t="shared" si="10"/>
        <v>1</v>
      </c>
      <c r="AD158" s="530">
        <f t="shared" si="10"/>
        <v>1</v>
      </c>
      <c r="AE158" s="530">
        <f t="shared" si="10"/>
        <v>1</v>
      </c>
      <c r="AF158" s="1983"/>
      <c r="AG158" s="1848"/>
      <c r="AH158" s="1662" t="s">
        <v>27545</v>
      </c>
      <c r="AI158" s="1663" t="s">
        <v>27546</v>
      </c>
      <c r="AJ158" s="1663" t="s">
        <v>27547</v>
      </c>
      <c r="AK158" s="895" t="s">
        <v>27548</v>
      </c>
      <c r="AL158" s="895" t="s">
        <v>27549</v>
      </c>
      <c r="AM158" s="895" t="s">
        <v>27550</v>
      </c>
      <c r="AN158" s="895" t="s">
        <v>27551</v>
      </c>
      <c r="AO158" s="895" t="s">
        <v>27552</v>
      </c>
      <c r="AP158" s="895" t="s">
        <v>27553</v>
      </c>
      <c r="AQ158" s="1543" t="s">
        <v>27554</v>
      </c>
      <c r="AR158" s="1848"/>
    </row>
    <row r="159" spans="2:44">
      <c r="B159" s="1155"/>
      <c r="C159" s="926"/>
      <c r="D159" s="926"/>
      <c r="E159" s="926"/>
      <c r="F159" s="926"/>
      <c r="G159" s="926"/>
      <c r="H159" s="926"/>
      <c r="I159" s="926"/>
      <c r="J159" s="926"/>
      <c r="K159" s="927"/>
      <c r="L159" s="1848"/>
      <c r="M159" s="386" t="s">
        <v>27555</v>
      </c>
      <c r="N159" s="1848"/>
      <c r="O159" s="1892"/>
      <c r="P159" s="1848"/>
      <c r="Q159" s="1895"/>
      <c r="R159" s="529" t="str">
        <f t="shared" si="11"/>
        <v>Please complete all cells in row</v>
      </c>
      <c r="S159" s="1983"/>
      <c r="T159" s="530">
        <f t="shared" si="12"/>
        <v>1</v>
      </c>
      <c r="U159" s="1847"/>
      <c r="V159" s="1847"/>
      <c r="W159" s="530">
        <f t="shared" si="10"/>
        <v>1</v>
      </c>
      <c r="X159" s="530">
        <f t="shared" si="10"/>
        <v>1</v>
      </c>
      <c r="Y159" s="530">
        <f t="shared" si="10"/>
        <v>1</v>
      </c>
      <c r="Z159" s="530">
        <f t="shared" si="10"/>
        <v>1</v>
      </c>
      <c r="AA159" s="530">
        <f t="shared" si="10"/>
        <v>1</v>
      </c>
      <c r="AB159" s="530">
        <f t="shared" si="10"/>
        <v>1</v>
      </c>
      <c r="AC159" s="530">
        <f t="shared" si="10"/>
        <v>1</v>
      </c>
      <c r="AD159" s="530">
        <f t="shared" si="10"/>
        <v>1</v>
      </c>
      <c r="AE159" s="530">
        <f t="shared" si="10"/>
        <v>1</v>
      </c>
      <c r="AF159" s="1983"/>
      <c r="AG159" s="1848"/>
      <c r="AH159" s="1662" t="s">
        <v>27556</v>
      </c>
      <c r="AI159" s="1663" t="s">
        <v>27557</v>
      </c>
      <c r="AJ159" s="1663" t="s">
        <v>27558</v>
      </c>
      <c r="AK159" s="895" t="s">
        <v>27559</v>
      </c>
      <c r="AL159" s="895" t="s">
        <v>27560</v>
      </c>
      <c r="AM159" s="895" t="s">
        <v>27561</v>
      </c>
      <c r="AN159" s="895" t="s">
        <v>27562</v>
      </c>
      <c r="AO159" s="895" t="s">
        <v>27563</v>
      </c>
      <c r="AP159" s="895" t="s">
        <v>27564</v>
      </c>
      <c r="AQ159" s="1543" t="s">
        <v>27565</v>
      </c>
      <c r="AR159" s="1848"/>
    </row>
    <row r="160" spans="2:44" ht="15.75" thickBot="1">
      <c r="B160" s="1781"/>
      <c r="C160" s="954"/>
      <c r="D160" s="954"/>
      <c r="E160" s="954"/>
      <c r="F160" s="954"/>
      <c r="G160" s="954"/>
      <c r="H160" s="954"/>
      <c r="I160" s="954"/>
      <c r="J160" s="954"/>
      <c r="K160" s="1134"/>
      <c r="L160" s="1848"/>
      <c r="M160" s="387" t="s">
        <v>27566</v>
      </c>
      <c r="N160" s="1848"/>
      <c r="O160" s="1893"/>
      <c r="P160" s="1848"/>
      <c r="Q160" s="1895"/>
      <c r="R160" s="529" t="str">
        <f t="shared" si="11"/>
        <v>Please complete all cells in row</v>
      </c>
      <c r="S160" s="1983"/>
      <c r="T160" s="530">
        <f t="shared" si="12"/>
        <v>1</v>
      </c>
      <c r="U160" s="1847"/>
      <c r="V160" s="1847"/>
      <c r="W160" s="530">
        <f t="shared" si="10"/>
        <v>1</v>
      </c>
      <c r="X160" s="530">
        <f t="shared" si="10"/>
        <v>1</v>
      </c>
      <c r="Y160" s="530">
        <f t="shared" si="10"/>
        <v>1</v>
      </c>
      <c r="Z160" s="530">
        <f t="shared" si="10"/>
        <v>1</v>
      </c>
      <c r="AA160" s="530">
        <f t="shared" si="10"/>
        <v>1</v>
      </c>
      <c r="AB160" s="530">
        <f t="shared" si="10"/>
        <v>1</v>
      </c>
      <c r="AC160" s="530">
        <f t="shared" si="10"/>
        <v>1</v>
      </c>
      <c r="AD160" s="530">
        <f t="shared" si="10"/>
        <v>1</v>
      </c>
      <c r="AE160" s="530">
        <f t="shared" si="10"/>
        <v>1</v>
      </c>
      <c r="AF160" s="1983"/>
      <c r="AG160" s="1848"/>
      <c r="AH160" s="1664" t="s">
        <v>27567</v>
      </c>
      <c r="AI160" s="1665" t="s">
        <v>27568</v>
      </c>
      <c r="AJ160" s="1665" t="s">
        <v>27569</v>
      </c>
      <c r="AK160" s="921" t="s">
        <v>27570</v>
      </c>
      <c r="AL160" s="921" t="s">
        <v>27571</v>
      </c>
      <c r="AM160" s="921" t="s">
        <v>27572</v>
      </c>
      <c r="AN160" s="921" t="s">
        <v>27573</v>
      </c>
      <c r="AO160" s="921" t="s">
        <v>27574</v>
      </c>
      <c r="AP160" s="921" t="s">
        <v>27575</v>
      </c>
      <c r="AQ160" s="1544" t="s">
        <v>27576</v>
      </c>
      <c r="AR160" s="1848"/>
    </row>
    <row r="161" spans="2:44" ht="15" customHeight="1" thickBot="1">
      <c r="B161" s="1077"/>
      <c r="C161" s="594"/>
      <c r="D161" s="594"/>
      <c r="E161" s="594"/>
      <c r="F161" s="594"/>
      <c r="G161" s="594"/>
      <c r="H161" s="594"/>
      <c r="I161" s="594"/>
      <c r="J161" s="594"/>
      <c r="K161" s="594"/>
      <c r="L161" s="1848"/>
      <c r="M161" s="9"/>
      <c r="N161" s="1848"/>
      <c r="O161" s="1848"/>
      <c r="P161" s="1848"/>
      <c r="Q161" s="1895"/>
      <c r="R161" s="1848"/>
      <c r="S161" s="1983"/>
      <c r="T161" s="1848"/>
      <c r="U161" s="1848"/>
      <c r="V161" s="1848"/>
      <c r="W161" s="1848"/>
      <c r="X161" s="1848"/>
      <c r="Y161" s="1848"/>
      <c r="Z161" s="1848"/>
      <c r="AA161" s="1848"/>
      <c r="AB161" s="1848"/>
      <c r="AC161" s="1848"/>
      <c r="AD161" s="1848"/>
      <c r="AE161" s="1848"/>
      <c r="AF161" s="1983"/>
      <c r="AG161" s="1848"/>
      <c r="AH161" s="1077"/>
      <c r="AI161" s="594"/>
      <c r="AJ161" s="594"/>
      <c r="AK161" s="594"/>
      <c r="AL161" s="594"/>
      <c r="AM161" s="594"/>
      <c r="AN161" s="594"/>
      <c r="AO161" s="594"/>
      <c r="AP161" s="594"/>
      <c r="AQ161" s="594"/>
      <c r="AR161" s="1848"/>
    </row>
    <row r="162" spans="2:44" ht="20.25" customHeight="1" thickBot="1">
      <c r="B162" s="378" t="s">
        <v>27577</v>
      </c>
      <c r="C162" s="594"/>
      <c r="D162" s="594"/>
      <c r="E162" s="594"/>
      <c r="F162" s="594"/>
      <c r="G162" s="594"/>
      <c r="H162" s="594"/>
      <c r="I162" s="594"/>
      <c r="J162" s="594"/>
      <c r="K162" s="594"/>
      <c r="L162" s="1848"/>
      <c r="M162" s="9"/>
      <c r="N162" s="1848"/>
      <c r="O162" s="1848"/>
      <c r="P162" s="1848"/>
      <c r="Q162" s="1895"/>
      <c r="R162" s="1848"/>
      <c r="S162" s="1983"/>
      <c r="T162" s="1848"/>
      <c r="U162" s="1848"/>
      <c r="V162" s="1848"/>
      <c r="W162" s="1848"/>
      <c r="X162" s="1848"/>
      <c r="Y162" s="1848"/>
      <c r="Z162" s="1848"/>
      <c r="AA162" s="1848"/>
      <c r="AB162" s="1848"/>
      <c r="AC162" s="1848"/>
      <c r="AD162" s="1848"/>
      <c r="AE162" s="1848"/>
      <c r="AF162" s="1983"/>
      <c r="AG162" s="1848"/>
      <c r="AH162" s="390" t="s">
        <v>27577</v>
      </c>
      <c r="AI162" s="594"/>
      <c r="AJ162" s="594"/>
      <c r="AK162" s="594"/>
      <c r="AL162" s="594"/>
      <c r="AM162" s="594"/>
      <c r="AN162" s="594"/>
      <c r="AO162" s="594"/>
      <c r="AP162" s="594"/>
      <c r="AQ162" s="594"/>
      <c r="AR162" s="1848"/>
    </row>
    <row r="163" spans="2:44" ht="15.75" thickBot="1">
      <c r="B163" s="1825" t="s">
        <v>27577</v>
      </c>
      <c r="C163" s="478">
        <f>IFERROR(SUM(C11:C160), 0)</f>
        <v>0</v>
      </c>
      <c r="D163" s="478">
        <f t="shared" ref="D163:J163" si="13">IFERROR(SUM(D11:D160), 0)</f>
        <v>0</v>
      </c>
      <c r="E163" s="478">
        <f t="shared" si="13"/>
        <v>0</v>
      </c>
      <c r="F163" s="478">
        <f t="shared" si="13"/>
        <v>0</v>
      </c>
      <c r="G163" s="478">
        <f t="shared" si="13"/>
        <v>0</v>
      </c>
      <c r="H163" s="478">
        <f t="shared" si="13"/>
        <v>0</v>
      </c>
      <c r="I163" s="478">
        <f t="shared" si="13"/>
        <v>0</v>
      </c>
      <c r="J163" s="478">
        <f t="shared" si="13"/>
        <v>0</v>
      </c>
      <c r="K163" s="474">
        <f>IFERROR(SUM(K11:K160), 0)</f>
        <v>0</v>
      </c>
      <c r="L163" s="1848"/>
      <c r="M163" s="583" t="s">
        <v>27578</v>
      </c>
      <c r="N163" s="1848"/>
      <c r="O163" s="1896"/>
      <c r="P163" s="1848"/>
      <c r="Q163" s="1895"/>
      <c r="R163" s="1848"/>
      <c r="S163" s="1983"/>
      <c r="T163" s="1848"/>
      <c r="U163" s="1848"/>
      <c r="V163" s="1848"/>
      <c r="W163" s="1848"/>
      <c r="X163" s="1848"/>
      <c r="Y163" s="1848"/>
      <c r="Z163" s="1848"/>
      <c r="AA163" s="1848"/>
      <c r="AB163" s="1848"/>
      <c r="AC163" s="1848"/>
      <c r="AD163" s="1848"/>
      <c r="AE163" s="1848"/>
      <c r="AF163" s="1983"/>
      <c r="AG163" s="1848"/>
      <c r="AH163" s="1825" t="s">
        <v>27577</v>
      </c>
      <c r="AI163" s="1666" t="s">
        <v>27579</v>
      </c>
      <c r="AJ163" s="1666" t="s">
        <v>27580</v>
      </c>
      <c r="AK163" s="1666" t="s">
        <v>27581</v>
      </c>
      <c r="AL163" s="1666" t="s">
        <v>27582</v>
      </c>
      <c r="AM163" s="1666" t="s">
        <v>27583</v>
      </c>
      <c r="AN163" s="1666" t="s">
        <v>27584</v>
      </c>
      <c r="AO163" s="1545" t="s">
        <v>27585</v>
      </c>
      <c r="AP163" s="1545" t="s">
        <v>27586</v>
      </c>
      <c r="AQ163" s="1637" t="s">
        <v>27587</v>
      </c>
      <c r="AR163" s="1848"/>
    </row>
  </sheetData>
  <sheetProtection algorithmName="SHA-512" hashValue="HdtCRStG1hySwje1Ac6q02asc1QlRHe0n9vwAFu0aHvmYgwz1qAt1oZJt6zVh5JuQ+32RwPsRLlAmN6yspwHmA==" saltValue="ZkCr4SHrXh0TaBdPYf6mWA==" spinCount="100000" sheet="1" objects="1" scenarios="1"/>
  <mergeCells count="19">
    <mergeCell ref="AH5:AH6"/>
    <mergeCell ref="AI5:AI6"/>
    <mergeCell ref="AK5:AL5"/>
    <mergeCell ref="AM5:AN5"/>
    <mergeCell ref="AO5:AP5"/>
    <mergeCell ref="AQ5:AQ6"/>
    <mergeCell ref="B3:O3"/>
    <mergeCell ref="T3:AE3"/>
    <mergeCell ref="AH3:AQ3"/>
    <mergeCell ref="AJ5:AJ6"/>
    <mergeCell ref="B5:B6"/>
    <mergeCell ref="C5:C6"/>
    <mergeCell ref="D5:D6"/>
    <mergeCell ref="E5:F5"/>
    <mergeCell ref="G5:H5"/>
    <mergeCell ref="I5:J5"/>
    <mergeCell ref="K5:K6"/>
    <mergeCell ref="M5:M8"/>
    <mergeCell ref="O5:O8"/>
  </mergeCells>
  <conditionalFormatting sqref="R11:R160">
    <cfRule type="cellIs" dxfId="0" priority="1" operator="equal">
      <formula>0</formula>
    </cfRule>
  </conditionalFormatting>
  <dataValidations count="1">
    <dataValidation type="custom" allowBlank="1" showErrorMessage="1" errorTitle="Input Error" error="Please enter a numeric value." sqref="C11:K160">
      <formula1>ISNUMBER(C11)</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AE53"/>
  <sheetViews>
    <sheetView showGridLines="0" zoomScale="80" zoomScaleNormal="80" zoomScaleSheetLayoutView="100" workbookViewId="0">
      <pane ySplit="6" topLeftCell="A46" activePane="bottomLeft" state="frozen"/>
      <selection pane="bottomLeft" activeCell="F41" sqref="F41"/>
    </sheetView>
  </sheetViews>
  <sheetFormatPr defaultColWidth="9.125" defaultRowHeight="15"/>
  <cols>
    <col min="1" max="1" width="1.625" style="312" customWidth="1"/>
    <col min="2" max="2" width="14.125" style="312" customWidth="1"/>
    <col min="3" max="3" width="22.375" style="312" customWidth="1"/>
    <col min="4" max="4" width="6.625" style="312" customWidth="1"/>
    <col min="5" max="5" width="5.625" style="312" customWidth="1"/>
    <col min="6" max="9" width="12.5" style="312" customWidth="1"/>
    <col min="10" max="10" width="12.5" style="157" customWidth="1"/>
    <col min="11" max="11" width="1.625" style="312" customWidth="1"/>
    <col min="12" max="12" width="9" style="312" customWidth="1"/>
    <col min="13" max="13" width="1.625" style="312" customWidth="1"/>
    <col min="14" max="14" width="33.625" style="312" customWidth="1"/>
    <col min="15" max="16" width="1.625" style="312" customWidth="1"/>
    <col min="17" max="17" width="25.125" style="312" customWidth="1"/>
    <col min="18" max="18" width="1.625" style="326" customWidth="1"/>
    <col min="19" max="21" width="8.125" style="326" hidden="1" customWidth="1"/>
    <col min="22" max="22" width="1.625" style="326" hidden="1" customWidth="1"/>
    <col min="23" max="23" width="1.625" style="312" customWidth="1"/>
    <col min="24" max="24" width="14.125" style="312" customWidth="1"/>
    <col min="25" max="25" width="22.375" style="312" customWidth="1"/>
    <col min="26" max="30" width="12.5" style="312" customWidth="1"/>
    <col min="31" max="31" width="1.625" style="312" customWidth="1"/>
    <col min="32" max="16384" width="9.125" style="312"/>
  </cols>
  <sheetData>
    <row r="1" spans="2:31" s="214" customFormat="1" ht="30" customHeight="1">
      <c r="B1" s="2086" t="s">
        <v>656</v>
      </c>
      <c r="C1" s="2086"/>
      <c r="D1" s="2086"/>
      <c r="E1" s="2086"/>
      <c r="F1" s="2086"/>
      <c r="G1" s="2086"/>
      <c r="H1" s="2086"/>
      <c r="I1" s="2086"/>
      <c r="J1" s="213"/>
      <c r="P1" s="358"/>
      <c r="R1" s="1894"/>
      <c r="S1" s="1885"/>
      <c r="T1" s="1885"/>
      <c r="U1" s="1885"/>
      <c r="V1" s="1894"/>
      <c r="X1" s="2086" t="s">
        <v>656</v>
      </c>
      <c r="Y1" s="2086"/>
      <c r="Z1" s="2086"/>
      <c r="AA1" s="2086"/>
      <c r="AB1" s="2086"/>
      <c r="AC1" s="2086"/>
      <c r="AD1" s="213"/>
    </row>
    <row r="2" spans="2:31" s="214" customFormat="1" ht="30" customHeight="1">
      <c r="B2" s="2086" t="str">
        <f>Validation!B4</f>
        <v>South Staffordshire / Cambridge Water</v>
      </c>
      <c r="C2" s="2086"/>
      <c r="D2" s="2086"/>
      <c r="E2" s="2086"/>
      <c r="F2" s="2086"/>
      <c r="G2" s="2086"/>
      <c r="H2" s="2086"/>
      <c r="I2" s="2086"/>
      <c r="J2" s="213"/>
      <c r="P2" s="358"/>
      <c r="R2" s="1894"/>
      <c r="S2" s="1885"/>
      <c r="T2" s="1885"/>
      <c r="U2" s="1885"/>
      <c r="V2" s="1894"/>
      <c r="X2" s="2086" t="str">
        <f>Validation!B4</f>
        <v>South Staffordshire / Cambridge Water</v>
      </c>
      <c r="Y2" s="2086"/>
      <c r="Z2" s="2086"/>
      <c r="AA2" s="2086"/>
      <c r="AB2" s="2086"/>
      <c r="AC2" s="2086"/>
      <c r="AD2" s="213"/>
    </row>
    <row r="3" spans="2:31" s="124" customFormat="1" ht="45" customHeight="1">
      <c r="B3" s="2087" t="s">
        <v>657</v>
      </c>
      <c r="C3" s="2088"/>
      <c r="D3" s="2088"/>
      <c r="E3" s="2088"/>
      <c r="F3" s="2088"/>
      <c r="G3" s="2088"/>
      <c r="H3" s="2088"/>
      <c r="I3" s="2088"/>
      <c r="J3" s="2088"/>
      <c r="K3" s="2088"/>
      <c r="L3" s="2088"/>
      <c r="M3" s="2088"/>
      <c r="N3" s="2088"/>
      <c r="P3" s="275"/>
      <c r="Q3" s="430" t="s">
        <v>798</v>
      </c>
      <c r="R3" s="1894"/>
      <c r="S3" s="1885"/>
      <c r="T3" s="1885"/>
      <c r="U3" s="1885"/>
      <c r="V3" s="1894"/>
      <c r="X3" s="2089" t="s">
        <v>657</v>
      </c>
      <c r="Y3" s="2090"/>
      <c r="Z3" s="2090"/>
      <c r="AA3" s="2090"/>
      <c r="AB3" s="2090"/>
      <c r="AC3" s="2090"/>
      <c r="AD3" s="2091"/>
    </row>
    <row r="4" spans="2:31" ht="18" customHeight="1" thickBot="1">
      <c r="B4" s="218"/>
      <c r="C4" s="218"/>
      <c r="D4" s="218"/>
      <c r="E4" s="218"/>
      <c r="F4" s="2116"/>
      <c r="G4" s="2116"/>
      <c r="H4" s="2116"/>
      <c r="I4" s="2116"/>
      <c r="J4" s="237"/>
      <c r="K4" s="1848"/>
      <c r="L4" s="1848"/>
      <c r="M4" s="1848"/>
      <c r="N4" s="1848"/>
      <c r="O4" s="1848"/>
      <c r="P4" s="1890"/>
      <c r="Q4" s="1848"/>
      <c r="R4" s="1894"/>
      <c r="S4" s="2085" t="s">
        <v>799</v>
      </c>
      <c r="T4" s="2085"/>
      <c r="U4" s="2085"/>
      <c r="V4" s="1894"/>
      <c r="W4" s="1848"/>
      <c r="X4" s="218"/>
      <c r="Y4" s="218"/>
      <c r="Z4" s="2116"/>
      <c r="AA4" s="2116"/>
      <c r="AB4" s="2116"/>
      <c r="AC4" s="2116"/>
      <c r="AD4" s="237"/>
      <c r="AE4" s="1848"/>
    </row>
    <row r="5" spans="2:31" ht="21" customHeight="1">
      <c r="B5" s="2101" t="s">
        <v>800</v>
      </c>
      <c r="C5" s="2102"/>
      <c r="D5" s="2105" t="s">
        <v>801</v>
      </c>
      <c r="E5" s="2105" t="s">
        <v>802</v>
      </c>
      <c r="F5" s="2102" t="s">
        <v>803</v>
      </c>
      <c r="G5" s="2102" t="s">
        <v>804</v>
      </c>
      <c r="H5" s="2102"/>
      <c r="I5" s="2102"/>
      <c r="J5" s="2092" t="s">
        <v>805</v>
      </c>
      <c r="K5" s="1848"/>
      <c r="L5" s="2070" t="s">
        <v>806</v>
      </c>
      <c r="M5" s="1848"/>
      <c r="N5" s="2070" t="s">
        <v>807</v>
      </c>
      <c r="O5" s="1848"/>
      <c r="P5" s="1890"/>
      <c r="Q5" s="1848"/>
      <c r="R5" s="1894"/>
      <c r="S5" s="327" t="s">
        <v>808</v>
      </c>
      <c r="T5" s="348"/>
      <c r="U5" s="348"/>
      <c r="V5" s="1894"/>
      <c r="W5" s="1848"/>
      <c r="X5" s="2107" t="s">
        <v>800</v>
      </c>
      <c r="Y5" s="2108"/>
      <c r="Z5" s="2111" t="s">
        <v>803</v>
      </c>
      <c r="AA5" s="2113" t="s">
        <v>804</v>
      </c>
      <c r="AB5" s="2114"/>
      <c r="AC5" s="2115"/>
      <c r="AD5" s="2079" t="s">
        <v>805</v>
      </c>
      <c r="AE5" s="1848"/>
    </row>
    <row r="6" spans="2:31" ht="56.25" customHeight="1" thickBot="1">
      <c r="B6" s="2103"/>
      <c r="C6" s="2104"/>
      <c r="D6" s="2106"/>
      <c r="E6" s="2106"/>
      <c r="F6" s="2104"/>
      <c r="G6" s="1803" t="s">
        <v>809</v>
      </c>
      <c r="H6" s="1803" t="s">
        <v>810</v>
      </c>
      <c r="I6" s="1803" t="s">
        <v>811</v>
      </c>
      <c r="J6" s="2093"/>
      <c r="K6" s="1848"/>
      <c r="L6" s="2071"/>
      <c r="M6" s="1848"/>
      <c r="N6" s="2071"/>
      <c r="O6" s="1848"/>
      <c r="P6" s="1890"/>
      <c r="Q6" s="1848"/>
      <c r="R6" s="1894"/>
      <c r="S6" s="1848"/>
      <c r="T6" s="1848"/>
      <c r="U6" s="1848"/>
      <c r="V6" s="1894"/>
      <c r="W6" s="1848"/>
      <c r="X6" s="2109"/>
      <c r="Y6" s="2110"/>
      <c r="Z6" s="2112"/>
      <c r="AA6" s="1792" t="s">
        <v>809</v>
      </c>
      <c r="AB6" s="1792" t="s">
        <v>810</v>
      </c>
      <c r="AC6" s="1792" t="s">
        <v>811</v>
      </c>
      <c r="AD6" s="2080"/>
      <c r="AE6" s="1848"/>
    </row>
    <row r="7" spans="2:31" ht="15.75" customHeight="1" thickBot="1">
      <c r="B7" s="565"/>
      <c r="C7" s="566"/>
      <c r="D7" s="566"/>
      <c r="E7" s="566"/>
      <c r="F7" s="58"/>
      <c r="G7" s="58"/>
      <c r="H7" s="58"/>
      <c r="I7" s="58"/>
      <c r="J7" s="156"/>
      <c r="K7" s="1848"/>
      <c r="L7" s="54"/>
      <c r="M7" s="1848"/>
      <c r="N7" s="1848"/>
      <c r="O7" s="1848"/>
      <c r="P7" s="1890"/>
      <c r="Q7" s="1848"/>
      <c r="R7" s="1894"/>
      <c r="S7" s="1886"/>
      <c r="T7" s="1886"/>
      <c r="U7" s="1886"/>
      <c r="V7" s="1894"/>
      <c r="W7" s="1848"/>
      <c r="X7" s="565"/>
      <c r="Y7" s="566"/>
      <c r="Z7" s="58"/>
      <c r="AA7" s="58"/>
      <c r="AB7" s="58"/>
      <c r="AC7" s="58"/>
      <c r="AD7" s="156"/>
      <c r="AE7" s="1848"/>
    </row>
    <row r="8" spans="2:31" ht="20.25" customHeight="1" thickBot="1">
      <c r="B8" s="2054" t="s">
        <v>973</v>
      </c>
      <c r="C8" s="2055"/>
      <c r="D8" s="278"/>
      <c r="E8" s="278"/>
      <c r="F8" s="58"/>
      <c r="G8" s="58"/>
      <c r="H8" s="58"/>
      <c r="I8" s="58"/>
      <c r="J8" s="156"/>
      <c r="K8" s="1848"/>
      <c r="L8" s="572"/>
      <c r="M8" s="1848"/>
      <c r="N8" s="1848"/>
      <c r="O8" s="1848"/>
      <c r="P8" s="1890"/>
      <c r="Q8" s="1848"/>
      <c r="R8" s="1894"/>
      <c r="S8" s="1848"/>
      <c r="T8" s="1848"/>
      <c r="U8" s="1848"/>
      <c r="V8" s="1894"/>
      <c r="W8" s="1848"/>
      <c r="X8" s="2054" t="s">
        <v>973</v>
      </c>
      <c r="Y8" s="2055"/>
      <c r="Z8" s="58"/>
      <c r="AA8" s="58"/>
      <c r="AB8" s="58"/>
      <c r="AC8" s="58"/>
      <c r="AD8" s="156"/>
      <c r="AE8" s="1848"/>
    </row>
    <row r="9" spans="2:31" ht="33" customHeight="1">
      <c r="B9" s="2140" t="s">
        <v>974</v>
      </c>
      <c r="C9" s="2141"/>
      <c r="D9" s="379" t="s">
        <v>813</v>
      </c>
      <c r="E9" s="379">
        <v>3</v>
      </c>
      <c r="F9" s="924">
        <v>569.08799999999997</v>
      </c>
      <c r="G9" s="924">
        <v>0</v>
      </c>
      <c r="H9" s="924">
        <v>1.6060000000000001</v>
      </c>
      <c r="I9" s="502">
        <f>IFERROR(G9-H9,0)</f>
        <v>-1.6060000000000001</v>
      </c>
      <c r="J9" s="573">
        <f>IFERROR(F9+I9,0)</f>
        <v>567.48199999999997</v>
      </c>
      <c r="K9" s="1848"/>
      <c r="L9" s="528" t="s">
        <v>975</v>
      </c>
      <c r="M9" s="1848"/>
      <c r="N9" s="1891"/>
      <c r="O9" s="1848"/>
      <c r="P9" s="1895"/>
      <c r="Q9" s="529">
        <f>IF( SUM( S9:U9 ) = 0, 0, $S$5 )</f>
        <v>0</v>
      </c>
      <c r="R9" s="1894"/>
      <c r="S9" s="530">
        <f xml:space="preserve"> IF( ISNUMBER( F9 ), 0, 1 )</f>
        <v>0</v>
      </c>
      <c r="T9" s="530">
        <f xml:space="preserve"> IF( ISNUMBER( G9 ), 0, 1 )</f>
        <v>0</v>
      </c>
      <c r="U9" s="530">
        <f xml:space="preserve"> IF( ISNUMBER( H9 ), 0, 1 )</f>
        <v>0</v>
      </c>
      <c r="V9" s="1894"/>
      <c r="W9" s="1848"/>
      <c r="X9" s="2095" t="s">
        <v>974</v>
      </c>
      <c r="Y9" s="2096"/>
      <c r="Z9" s="525" t="s">
        <v>976</v>
      </c>
      <c r="AA9" s="525" t="s">
        <v>977</v>
      </c>
      <c r="AB9" s="525" t="s">
        <v>978</v>
      </c>
      <c r="AC9" s="531" t="s">
        <v>979</v>
      </c>
      <c r="AD9" s="549" t="s">
        <v>980</v>
      </c>
      <c r="AE9" s="1848"/>
    </row>
    <row r="10" spans="2:31" ht="33" customHeight="1">
      <c r="B10" s="2042" t="s">
        <v>981</v>
      </c>
      <c r="C10" s="2043"/>
      <c r="D10" s="400" t="s">
        <v>813</v>
      </c>
      <c r="E10" s="400">
        <v>3</v>
      </c>
      <c r="F10" s="926">
        <v>0</v>
      </c>
      <c r="G10" s="926">
        <v>0</v>
      </c>
      <c r="H10" s="926">
        <v>0</v>
      </c>
      <c r="I10" s="501">
        <f t="shared" ref="I10:I15" si="0">IFERROR(G10-H10,0)</f>
        <v>0</v>
      </c>
      <c r="J10" s="420">
        <f t="shared" ref="J10:J15" si="1">IFERROR(F10+I10,0)</f>
        <v>0</v>
      </c>
      <c r="K10" s="1848"/>
      <c r="L10" s="535" t="s">
        <v>982</v>
      </c>
      <c r="M10" s="1848"/>
      <c r="N10" s="1892"/>
      <c r="O10" s="1848"/>
      <c r="P10" s="1895"/>
      <c r="Q10" s="529">
        <f t="shared" ref="Q10:Q14" si="2">IF( SUM( S10:U10 ) = 0, 0, $S$5 )</f>
        <v>0</v>
      </c>
      <c r="R10" s="1894"/>
      <c r="S10" s="530">
        <f t="shared" ref="S10:U14" si="3" xml:space="preserve"> IF( ISNUMBER( F10 ), 0, 1 )</f>
        <v>0</v>
      </c>
      <c r="T10" s="530">
        <f t="shared" si="3"/>
        <v>0</v>
      </c>
      <c r="U10" s="530">
        <f t="shared" si="3"/>
        <v>0</v>
      </c>
      <c r="V10" s="1894"/>
      <c r="W10" s="1848"/>
      <c r="X10" s="2097" t="s">
        <v>981</v>
      </c>
      <c r="Y10" s="2098"/>
      <c r="Z10" s="263" t="s">
        <v>983</v>
      </c>
      <c r="AA10" s="263" t="s">
        <v>984</v>
      </c>
      <c r="AB10" s="263" t="s">
        <v>985</v>
      </c>
      <c r="AC10" s="265" t="s">
        <v>986</v>
      </c>
      <c r="AD10" s="553" t="s">
        <v>987</v>
      </c>
      <c r="AE10" s="1848"/>
    </row>
    <row r="11" spans="2:31" ht="33" customHeight="1">
      <c r="B11" s="1812" t="s">
        <v>988</v>
      </c>
      <c r="C11" s="1806"/>
      <c r="D11" s="375" t="s">
        <v>813</v>
      </c>
      <c r="E11" s="375">
        <v>3</v>
      </c>
      <c r="F11" s="926">
        <v>0</v>
      </c>
      <c r="G11" s="926">
        <v>25</v>
      </c>
      <c r="H11" s="926">
        <v>0</v>
      </c>
      <c r="I11" s="501">
        <f t="shared" si="0"/>
        <v>25</v>
      </c>
      <c r="J11" s="420">
        <f t="shared" si="1"/>
        <v>25</v>
      </c>
      <c r="K11" s="1848"/>
      <c r="L11" s="535" t="s">
        <v>989</v>
      </c>
      <c r="M11" s="1848"/>
      <c r="N11" s="1892"/>
      <c r="O11" s="1848"/>
      <c r="P11" s="1895"/>
      <c r="Q11" s="529">
        <f t="shared" si="2"/>
        <v>0</v>
      </c>
      <c r="R11" s="1894"/>
      <c r="S11" s="530">
        <f t="shared" si="3"/>
        <v>0</v>
      </c>
      <c r="T11" s="530">
        <f t="shared" si="3"/>
        <v>0</v>
      </c>
      <c r="U11" s="530">
        <f t="shared" si="3"/>
        <v>0</v>
      </c>
      <c r="V11" s="1894"/>
      <c r="W11" s="1848"/>
      <c r="X11" s="1791" t="s">
        <v>988</v>
      </c>
      <c r="Y11" s="1790"/>
      <c r="Z11" s="263" t="s">
        <v>990</v>
      </c>
      <c r="AA11" s="263" t="s">
        <v>991</v>
      </c>
      <c r="AB11" s="263" t="s">
        <v>992</v>
      </c>
      <c r="AC11" s="265" t="s">
        <v>993</v>
      </c>
      <c r="AD11" s="553" t="s">
        <v>994</v>
      </c>
      <c r="AE11" s="1848"/>
    </row>
    <row r="12" spans="2:31" ht="33" customHeight="1">
      <c r="B12" s="2132" t="s">
        <v>995</v>
      </c>
      <c r="C12" s="2133"/>
      <c r="D12" s="375" t="s">
        <v>813</v>
      </c>
      <c r="E12" s="375">
        <v>3</v>
      </c>
      <c r="F12" s="926">
        <v>0</v>
      </c>
      <c r="G12" s="926">
        <v>0</v>
      </c>
      <c r="H12" s="926">
        <v>0</v>
      </c>
      <c r="I12" s="501">
        <f t="shared" si="0"/>
        <v>0</v>
      </c>
      <c r="J12" s="420">
        <f t="shared" si="1"/>
        <v>0</v>
      </c>
      <c r="K12" s="1848"/>
      <c r="L12" s="535" t="s">
        <v>996</v>
      </c>
      <c r="M12" s="1848"/>
      <c r="N12" s="1892"/>
      <c r="O12" s="1848"/>
      <c r="P12" s="1895"/>
      <c r="Q12" s="529">
        <f t="shared" si="2"/>
        <v>0</v>
      </c>
      <c r="R12" s="1894"/>
      <c r="S12" s="530">
        <f t="shared" si="3"/>
        <v>0</v>
      </c>
      <c r="T12" s="530">
        <f t="shared" si="3"/>
        <v>0</v>
      </c>
      <c r="U12" s="530">
        <f t="shared" si="3"/>
        <v>0</v>
      </c>
      <c r="V12" s="1894"/>
      <c r="W12" s="1848"/>
      <c r="X12" s="2066" t="s">
        <v>995</v>
      </c>
      <c r="Y12" s="2067"/>
      <c r="Z12" s="263" t="s">
        <v>997</v>
      </c>
      <c r="AA12" s="263" t="s">
        <v>998</v>
      </c>
      <c r="AB12" s="263" t="s">
        <v>999</v>
      </c>
      <c r="AC12" s="265" t="s">
        <v>1000</v>
      </c>
      <c r="AD12" s="553" t="s">
        <v>1001</v>
      </c>
      <c r="AE12" s="1848"/>
    </row>
    <row r="13" spans="2:31" ht="33" customHeight="1">
      <c r="B13" s="2134" t="s">
        <v>1002</v>
      </c>
      <c r="C13" s="2135"/>
      <c r="D13" s="375" t="s">
        <v>813</v>
      </c>
      <c r="E13" s="375">
        <v>3</v>
      </c>
      <c r="F13" s="926">
        <v>0</v>
      </c>
      <c r="G13" s="926">
        <v>0</v>
      </c>
      <c r="H13" s="926">
        <v>0</v>
      </c>
      <c r="I13" s="501">
        <f t="shared" si="0"/>
        <v>0</v>
      </c>
      <c r="J13" s="420">
        <f t="shared" si="1"/>
        <v>0</v>
      </c>
      <c r="K13" s="1848"/>
      <c r="L13" s="535" t="s">
        <v>1003</v>
      </c>
      <c r="M13" s="1848"/>
      <c r="N13" s="1892"/>
      <c r="O13" s="1848"/>
      <c r="P13" s="1895"/>
      <c r="Q13" s="529">
        <f t="shared" si="2"/>
        <v>0</v>
      </c>
      <c r="R13" s="1894"/>
      <c r="S13" s="530">
        <f t="shared" si="3"/>
        <v>0</v>
      </c>
      <c r="T13" s="530">
        <f t="shared" si="3"/>
        <v>0</v>
      </c>
      <c r="U13" s="530">
        <f t="shared" si="3"/>
        <v>0</v>
      </c>
      <c r="V13" s="1894"/>
      <c r="W13" s="1848"/>
      <c r="X13" s="2126" t="s">
        <v>1002</v>
      </c>
      <c r="Y13" s="2127"/>
      <c r="Z13" s="263" t="s">
        <v>1004</v>
      </c>
      <c r="AA13" s="263" t="s">
        <v>1005</v>
      </c>
      <c r="AB13" s="263" t="s">
        <v>1006</v>
      </c>
      <c r="AC13" s="265" t="s">
        <v>1007</v>
      </c>
      <c r="AD13" s="553" t="s">
        <v>1008</v>
      </c>
      <c r="AE13" s="1848"/>
    </row>
    <row r="14" spans="2:31" ht="33" customHeight="1">
      <c r="B14" s="2042" t="s">
        <v>1009</v>
      </c>
      <c r="C14" s="2043"/>
      <c r="D14" s="400" t="s">
        <v>813</v>
      </c>
      <c r="E14" s="400">
        <v>3</v>
      </c>
      <c r="F14" s="926">
        <v>0</v>
      </c>
      <c r="G14" s="926">
        <v>0</v>
      </c>
      <c r="H14" s="926">
        <v>0</v>
      </c>
      <c r="I14" s="501">
        <f t="shared" si="0"/>
        <v>0</v>
      </c>
      <c r="J14" s="420">
        <f t="shared" si="1"/>
        <v>0</v>
      </c>
      <c r="K14" s="1848"/>
      <c r="L14" s="535" t="s">
        <v>1010</v>
      </c>
      <c r="M14" s="1848"/>
      <c r="N14" s="1892"/>
      <c r="O14" s="1848"/>
      <c r="P14" s="1895"/>
      <c r="Q14" s="529">
        <f t="shared" si="2"/>
        <v>0</v>
      </c>
      <c r="R14" s="1894"/>
      <c r="S14" s="530">
        <f t="shared" si="3"/>
        <v>0</v>
      </c>
      <c r="T14" s="530">
        <f t="shared" si="3"/>
        <v>0</v>
      </c>
      <c r="U14" s="530">
        <f t="shared" si="3"/>
        <v>0</v>
      </c>
      <c r="V14" s="1894"/>
      <c r="W14" s="1848"/>
      <c r="X14" s="2097" t="s">
        <v>1009</v>
      </c>
      <c r="Y14" s="2098"/>
      <c r="Z14" s="263" t="s">
        <v>1011</v>
      </c>
      <c r="AA14" s="263" t="s">
        <v>1012</v>
      </c>
      <c r="AB14" s="263" t="s">
        <v>1013</v>
      </c>
      <c r="AC14" s="265" t="s">
        <v>1014</v>
      </c>
      <c r="AD14" s="553" t="s">
        <v>1015</v>
      </c>
      <c r="AE14" s="1848"/>
    </row>
    <row r="15" spans="2:31" ht="33" customHeight="1" thickBot="1">
      <c r="B15" s="2136" t="s">
        <v>1016</v>
      </c>
      <c r="C15" s="2137"/>
      <c r="D15" s="574" t="s">
        <v>813</v>
      </c>
      <c r="E15" s="574">
        <v>3</v>
      </c>
      <c r="F15" s="391">
        <f>IFERROR(SUM(F9:F14),0)</f>
        <v>569.08799999999997</v>
      </c>
      <c r="G15" s="391">
        <f>IFERROR(SUM(G9:G14),0)</f>
        <v>25</v>
      </c>
      <c r="H15" s="391">
        <f>IFERROR(SUM(H9:H14),0)</f>
        <v>1.6060000000000001</v>
      </c>
      <c r="I15" s="391">
        <f t="shared" si="0"/>
        <v>23.393999999999998</v>
      </c>
      <c r="J15" s="422">
        <f t="shared" si="1"/>
        <v>592.48199999999997</v>
      </c>
      <c r="K15" s="1848"/>
      <c r="L15" s="571" t="s">
        <v>1017</v>
      </c>
      <c r="M15" s="1848"/>
      <c r="N15" s="1893"/>
      <c r="O15" s="1848"/>
      <c r="P15" s="1895"/>
      <c r="Q15" s="529"/>
      <c r="R15" s="1894"/>
      <c r="S15" s="348"/>
      <c r="T15" s="348"/>
      <c r="U15" s="348"/>
      <c r="V15" s="1894"/>
      <c r="W15" s="1848"/>
      <c r="X15" s="2122" t="s">
        <v>1016</v>
      </c>
      <c r="Y15" s="2123"/>
      <c r="Z15" s="542" t="s">
        <v>1018</v>
      </c>
      <c r="AA15" s="542" t="s">
        <v>1019</v>
      </c>
      <c r="AB15" s="542" t="s">
        <v>1020</v>
      </c>
      <c r="AC15" s="542" t="s">
        <v>1021</v>
      </c>
      <c r="AD15" s="557" t="s">
        <v>1022</v>
      </c>
      <c r="AE15" s="1848"/>
    </row>
    <row r="16" spans="2:31" ht="15" customHeight="1" thickBot="1">
      <c r="B16" s="575"/>
      <c r="C16" s="575"/>
      <c r="D16" s="575"/>
      <c r="E16" s="575"/>
      <c r="F16" s="58"/>
      <c r="G16" s="58"/>
      <c r="H16" s="58"/>
      <c r="I16" s="58"/>
      <c r="J16" s="156"/>
      <c r="K16" s="1848"/>
      <c r="L16" s="240"/>
      <c r="M16" s="1848"/>
      <c r="N16" s="1848"/>
      <c r="O16" s="1848"/>
      <c r="P16" s="1895"/>
      <c r="Q16" s="529"/>
      <c r="R16" s="1894"/>
      <c r="S16" s="348"/>
      <c r="T16" s="348"/>
      <c r="U16" s="348"/>
      <c r="V16" s="1894"/>
      <c r="W16" s="1848"/>
      <c r="X16" s="575"/>
      <c r="Y16" s="575"/>
      <c r="Z16" s="58"/>
      <c r="AA16" s="58"/>
      <c r="AB16" s="58"/>
      <c r="AC16" s="58"/>
      <c r="AD16" s="156"/>
      <c r="AE16" s="1848"/>
    </row>
    <row r="17" spans="2:31" ht="20.25" customHeight="1" thickBot="1">
      <c r="B17" s="2138" t="s">
        <v>1023</v>
      </c>
      <c r="C17" s="2139"/>
      <c r="D17" s="278"/>
      <c r="E17" s="278"/>
      <c r="F17" s="58"/>
      <c r="G17" s="58"/>
      <c r="H17" s="58"/>
      <c r="I17" s="58"/>
      <c r="J17" s="156"/>
      <c r="K17" s="1848"/>
      <c r="L17" s="572"/>
      <c r="M17" s="1848"/>
      <c r="N17" s="1848"/>
      <c r="O17" s="1848"/>
      <c r="P17" s="1895"/>
      <c r="Q17" s="529"/>
      <c r="R17" s="1894"/>
      <c r="S17" s="348"/>
      <c r="T17" s="348"/>
      <c r="U17" s="348"/>
      <c r="V17" s="1894"/>
      <c r="W17" s="1848"/>
      <c r="X17" s="2054" t="s">
        <v>1023</v>
      </c>
      <c r="Y17" s="2055"/>
      <c r="Z17" s="58"/>
      <c r="AA17" s="58"/>
      <c r="AB17" s="58"/>
      <c r="AC17" s="58"/>
      <c r="AD17" s="156"/>
      <c r="AE17" s="1848"/>
    </row>
    <row r="18" spans="2:31" ht="33" customHeight="1">
      <c r="B18" s="2095" t="s">
        <v>1024</v>
      </c>
      <c r="C18" s="2096"/>
      <c r="D18" s="576" t="s">
        <v>813</v>
      </c>
      <c r="E18" s="576">
        <v>3</v>
      </c>
      <c r="F18" s="983">
        <v>2.9780000000000002</v>
      </c>
      <c r="G18" s="983">
        <v>0</v>
      </c>
      <c r="H18" s="983">
        <v>3.5000000000000003E-2</v>
      </c>
      <c r="I18" s="526">
        <f t="shared" ref="I18:I22" si="4">IFERROR(G18-H18,0)</f>
        <v>-3.5000000000000003E-2</v>
      </c>
      <c r="J18" s="568">
        <f t="shared" ref="J18:J22" si="5">IFERROR(F18+I18,0)</f>
        <v>2.9430000000000001</v>
      </c>
      <c r="K18" s="1848"/>
      <c r="L18" s="528" t="s">
        <v>1025</v>
      </c>
      <c r="M18" s="1848"/>
      <c r="N18" s="1891"/>
      <c r="O18" s="1848"/>
      <c r="P18" s="1895"/>
      <c r="Q18" s="529">
        <f t="shared" ref="Q18:Q21" si="6">IF( SUM( S18:U18 ) = 0, 0, $S$5 )</f>
        <v>0</v>
      </c>
      <c r="R18" s="1894"/>
      <c r="S18" s="530">
        <f t="shared" ref="S18:U21" si="7" xml:space="preserve"> IF( ISNUMBER( F18 ), 0, 1 )</f>
        <v>0</v>
      </c>
      <c r="T18" s="530">
        <f t="shared" si="7"/>
        <v>0</v>
      </c>
      <c r="U18" s="530">
        <f t="shared" si="7"/>
        <v>0</v>
      </c>
      <c r="V18" s="1894"/>
      <c r="W18" s="1848"/>
      <c r="X18" s="2095" t="s">
        <v>1024</v>
      </c>
      <c r="Y18" s="2096"/>
      <c r="Z18" s="525" t="s">
        <v>1026</v>
      </c>
      <c r="AA18" s="525" t="s">
        <v>1027</v>
      </c>
      <c r="AB18" s="525" t="s">
        <v>1028</v>
      </c>
      <c r="AC18" s="531" t="s">
        <v>1029</v>
      </c>
      <c r="AD18" s="549" t="s">
        <v>1030</v>
      </c>
      <c r="AE18" s="1848"/>
    </row>
    <row r="19" spans="2:31" ht="33" customHeight="1">
      <c r="B19" s="2097" t="s">
        <v>1031</v>
      </c>
      <c r="C19" s="2098"/>
      <c r="D19" s="159" t="s">
        <v>813</v>
      </c>
      <c r="E19" s="159">
        <v>3</v>
      </c>
      <c r="F19" s="984">
        <v>59.091999999999999</v>
      </c>
      <c r="G19" s="984">
        <v>-18.954999999999998</v>
      </c>
      <c r="H19" s="984">
        <v>7.1449999999999996</v>
      </c>
      <c r="I19" s="533">
        <f t="shared" si="4"/>
        <v>-26.099999999999998</v>
      </c>
      <c r="J19" s="552">
        <f t="shared" si="5"/>
        <v>32.992000000000004</v>
      </c>
      <c r="K19" s="1848"/>
      <c r="L19" s="535" t="s">
        <v>1032</v>
      </c>
      <c r="M19" s="1848"/>
      <c r="N19" s="1892"/>
      <c r="O19" s="1848"/>
      <c r="P19" s="1895"/>
      <c r="Q19" s="529">
        <f t="shared" si="6"/>
        <v>0</v>
      </c>
      <c r="R19" s="1894"/>
      <c r="S19" s="530">
        <f t="shared" si="7"/>
        <v>0</v>
      </c>
      <c r="T19" s="530">
        <f t="shared" si="7"/>
        <v>0</v>
      </c>
      <c r="U19" s="530">
        <f t="shared" si="7"/>
        <v>0</v>
      </c>
      <c r="V19" s="1894"/>
      <c r="W19" s="1848"/>
      <c r="X19" s="2097" t="s">
        <v>1031</v>
      </c>
      <c r="Y19" s="2098"/>
      <c r="Z19" s="263" t="s">
        <v>1033</v>
      </c>
      <c r="AA19" s="263" t="s">
        <v>1034</v>
      </c>
      <c r="AB19" s="263" t="s">
        <v>1035</v>
      </c>
      <c r="AC19" s="265" t="s">
        <v>1036</v>
      </c>
      <c r="AD19" s="553" t="s">
        <v>1037</v>
      </c>
      <c r="AE19" s="1848"/>
    </row>
    <row r="20" spans="2:31" ht="33" customHeight="1">
      <c r="B20" s="2068" t="s">
        <v>1002</v>
      </c>
      <c r="C20" s="2069"/>
      <c r="D20" s="217" t="s">
        <v>813</v>
      </c>
      <c r="E20" s="217">
        <v>3</v>
      </c>
      <c r="F20" s="984">
        <v>0</v>
      </c>
      <c r="G20" s="984">
        <v>0</v>
      </c>
      <c r="H20" s="984">
        <v>0</v>
      </c>
      <c r="I20" s="533">
        <f t="shared" si="4"/>
        <v>0</v>
      </c>
      <c r="J20" s="552">
        <f t="shared" si="5"/>
        <v>0</v>
      </c>
      <c r="K20" s="1848"/>
      <c r="L20" s="535" t="s">
        <v>1038</v>
      </c>
      <c r="M20" s="1848"/>
      <c r="N20" s="1892"/>
      <c r="O20" s="1848"/>
      <c r="P20" s="1895"/>
      <c r="Q20" s="529">
        <f t="shared" si="6"/>
        <v>0</v>
      </c>
      <c r="R20" s="1894"/>
      <c r="S20" s="530">
        <f t="shared" si="7"/>
        <v>0</v>
      </c>
      <c r="T20" s="530">
        <f t="shared" si="7"/>
        <v>0</v>
      </c>
      <c r="U20" s="530">
        <f t="shared" si="7"/>
        <v>0</v>
      </c>
      <c r="V20" s="1894"/>
      <c r="W20" s="1848"/>
      <c r="X20" s="2068" t="s">
        <v>1002</v>
      </c>
      <c r="Y20" s="2069"/>
      <c r="Z20" s="263" t="s">
        <v>1039</v>
      </c>
      <c r="AA20" s="263" t="s">
        <v>1040</v>
      </c>
      <c r="AB20" s="263" t="s">
        <v>1041</v>
      </c>
      <c r="AC20" s="265" t="s">
        <v>1042</v>
      </c>
      <c r="AD20" s="553" t="s">
        <v>1043</v>
      </c>
      <c r="AE20" s="1848"/>
    </row>
    <row r="21" spans="2:31" ht="33" customHeight="1">
      <c r="B21" s="2066" t="s">
        <v>1044</v>
      </c>
      <c r="C21" s="2067"/>
      <c r="D21" s="8" t="s">
        <v>813</v>
      </c>
      <c r="E21" s="8">
        <v>3</v>
      </c>
      <c r="F21" s="984">
        <v>4.306</v>
      </c>
      <c r="G21" s="984">
        <v>4.7E-2</v>
      </c>
      <c r="H21" s="984">
        <v>1E-3</v>
      </c>
      <c r="I21" s="533">
        <f t="shared" si="4"/>
        <v>4.5999999999999999E-2</v>
      </c>
      <c r="J21" s="552">
        <f t="shared" si="5"/>
        <v>4.3520000000000003</v>
      </c>
      <c r="K21" s="1848"/>
      <c r="L21" s="535" t="s">
        <v>1045</v>
      </c>
      <c r="M21" s="1848"/>
      <c r="N21" s="1892"/>
      <c r="O21" s="1848"/>
      <c r="P21" s="1895"/>
      <c r="Q21" s="529">
        <f t="shared" si="6"/>
        <v>0</v>
      </c>
      <c r="R21" s="1894"/>
      <c r="S21" s="530">
        <f t="shared" si="7"/>
        <v>0</v>
      </c>
      <c r="T21" s="530">
        <f t="shared" si="7"/>
        <v>0</v>
      </c>
      <c r="U21" s="530">
        <f t="shared" si="7"/>
        <v>0</v>
      </c>
      <c r="V21" s="1894"/>
      <c r="W21" s="1848"/>
      <c r="X21" s="2066" t="s">
        <v>1044</v>
      </c>
      <c r="Y21" s="2067"/>
      <c r="Z21" s="263" t="s">
        <v>1046</v>
      </c>
      <c r="AA21" s="263" t="s">
        <v>1047</v>
      </c>
      <c r="AB21" s="263" t="s">
        <v>1048</v>
      </c>
      <c r="AC21" s="265" t="s">
        <v>1049</v>
      </c>
      <c r="AD21" s="553" t="s">
        <v>1050</v>
      </c>
      <c r="AE21" s="1848"/>
    </row>
    <row r="22" spans="2:31" ht="33" customHeight="1" thickBot="1">
      <c r="B22" s="2128" t="s">
        <v>1051</v>
      </c>
      <c r="C22" s="2129"/>
      <c r="D22" s="570" t="s">
        <v>813</v>
      </c>
      <c r="E22" s="570">
        <v>3</v>
      </c>
      <c r="F22" s="539">
        <f>IFERROR(SUM(F18:F21),0)</f>
        <v>66.376000000000005</v>
      </c>
      <c r="G22" s="539">
        <f>IFERROR(SUM(G18:G21),0)</f>
        <v>-18.907999999999998</v>
      </c>
      <c r="H22" s="539">
        <f>IFERROR(SUM(H18:H21),0)</f>
        <v>7.181</v>
      </c>
      <c r="I22" s="539">
        <f t="shared" si="4"/>
        <v>-26.088999999999999</v>
      </c>
      <c r="J22" s="555">
        <f t="shared" si="5"/>
        <v>40.287000000000006</v>
      </c>
      <c r="K22" s="1848"/>
      <c r="L22" s="571" t="s">
        <v>1052</v>
      </c>
      <c r="M22" s="1848"/>
      <c r="N22" s="1893"/>
      <c r="O22" s="1848"/>
      <c r="P22" s="1895"/>
      <c r="Q22" s="529"/>
      <c r="R22" s="1894"/>
      <c r="S22" s="348"/>
      <c r="T22" s="348"/>
      <c r="U22" s="348"/>
      <c r="V22" s="1894"/>
      <c r="W22" s="1848"/>
      <c r="X22" s="2128" t="s">
        <v>1051</v>
      </c>
      <c r="Y22" s="2129"/>
      <c r="Z22" s="542" t="s">
        <v>1053</v>
      </c>
      <c r="AA22" s="542" t="s">
        <v>1054</v>
      </c>
      <c r="AB22" s="542" t="s">
        <v>1055</v>
      </c>
      <c r="AC22" s="542" t="s">
        <v>1056</v>
      </c>
      <c r="AD22" s="557" t="s">
        <v>1057</v>
      </c>
      <c r="AE22" s="1848"/>
    </row>
    <row r="23" spans="2:31" ht="15" customHeight="1" thickBot="1">
      <c r="B23" s="577"/>
      <c r="C23" s="577"/>
      <c r="D23" s="577"/>
      <c r="E23" s="577"/>
      <c r="F23" s="58"/>
      <c r="G23" s="58"/>
      <c r="H23" s="58"/>
      <c r="I23" s="58"/>
      <c r="J23" s="156"/>
      <c r="K23" s="1848"/>
      <c r="L23" s="240"/>
      <c r="M23" s="1848"/>
      <c r="N23" s="1848"/>
      <c r="O23" s="1848"/>
      <c r="P23" s="1895"/>
      <c r="Q23" s="529"/>
      <c r="R23" s="578"/>
      <c r="S23" s="1887"/>
      <c r="T23" s="1888"/>
      <c r="U23" s="1888"/>
      <c r="V23" s="578"/>
      <c r="W23" s="1848"/>
      <c r="X23" s="577"/>
      <c r="Y23" s="577"/>
      <c r="Z23" s="58"/>
      <c r="AA23" s="58"/>
      <c r="AB23" s="58"/>
      <c r="AC23" s="58"/>
      <c r="AD23" s="156"/>
      <c r="AE23" s="1848"/>
    </row>
    <row r="24" spans="2:31" ht="20.25" customHeight="1" thickBot="1">
      <c r="B24" s="2054" t="s">
        <v>1058</v>
      </c>
      <c r="C24" s="2055"/>
      <c r="D24" s="278"/>
      <c r="E24" s="278"/>
      <c r="F24" s="58"/>
      <c r="G24" s="58"/>
      <c r="H24" s="58"/>
      <c r="I24" s="58"/>
      <c r="J24" s="156"/>
      <c r="K24" s="1848"/>
      <c r="L24" s="572"/>
      <c r="M24" s="1848"/>
      <c r="N24" s="1848"/>
      <c r="O24" s="1848"/>
      <c r="P24" s="1895"/>
      <c r="Q24" s="529"/>
      <c r="R24" s="578"/>
      <c r="S24" s="348"/>
      <c r="T24" s="348"/>
      <c r="U24" s="348"/>
      <c r="V24" s="578"/>
      <c r="W24" s="1848"/>
      <c r="X24" s="2054" t="s">
        <v>1058</v>
      </c>
      <c r="Y24" s="2055"/>
      <c r="Z24" s="58"/>
      <c r="AA24" s="58"/>
      <c r="AB24" s="58"/>
      <c r="AC24" s="58"/>
      <c r="AD24" s="156"/>
      <c r="AE24" s="1848"/>
    </row>
    <row r="25" spans="2:31" ht="33" customHeight="1">
      <c r="B25" s="2095" t="s">
        <v>1059</v>
      </c>
      <c r="C25" s="2096"/>
      <c r="D25" s="576" t="s">
        <v>813</v>
      </c>
      <c r="E25" s="576">
        <v>3</v>
      </c>
      <c r="F25" s="983">
        <v>-52.142000000000003</v>
      </c>
      <c r="G25" s="983">
        <v>-6.0449999999999999</v>
      </c>
      <c r="H25" s="983">
        <v>-0.99399999999999999</v>
      </c>
      <c r="I25" s="526">
        <f t="shared" ref="I25:I31" si="8">IFERROR(G25-H25,0)</f>
        <v>-5.0510000000000002</v>
      </c>
      <c r="J25" s="568">
        <f t="shared" ref="J25:J31" si="9">IFERROR(F25+I25,0)</f>
        <v>-57.193000000000005</v>
      </c>
      <c r="K25" s="1848"/>
      <c r="L25" s="528" t="s">
        <v>1060</v>
      </c>
      <c r="M25" s="1848"/>
      <c r="N25" s="1891"/>
      <c r="O25" s="1848"/>
      <c r="P25" s="1895"/>
      <c r="Q25" s="529">
        <f t="shared" ref="Q25:Q30" si="10">IF( SUM( S25:U25 ) = 0, 0, $S$5 )</f>
        <v>0</v>
      </c>
      <c r="R25" s="578"/>
      <c r="S25" s="530">
        <f t="shared" ref="S25:U30" si="11" xml:space="preserve"> IF( ISNUMBER( F25 ), 0, 1 )</f>
        <v>0</v>
      </c>
      <c r="T25" s="530">
        <f t="shared" si="11"/>
        <v>0</v>
      </c>
      <c r="U25" s="530">
        <f t="shared" si="11"/>
        <v>0</v>
      </c>
      <c r="V25" s="578"/>
      <c r="W25" s="1848"/>
      <c r="X25" s="2095" t="s">
        <v>1059</v>
      </c>
      <c r="Y25" s="2096"/>
      <c r="Z25" s="525" t="s">
        <v>1061</v>
      </c>
      <c r="AA25" s="525" t="s">
        <v>1062</v>
      </c>
      <c r="AB25" s="525" t="s">
        <v>1063</v>
      </c>
      <c r="AC25" s="531" t="s">
        <v>1064</v>
      </c>
      <c r="AD25" s="549" t="s">
        <v>1065</v>
      </c>
      <c r="AE25" s="1848"/>
    </row>
    <row r="26" spans="2:31" ht="33" customHeight="1">
      <c r="B26" s="2097" t="s">
        <v>1066</v>
      </c>
      <c r="C26" s="2098"/>
      <c r="D26" s="159" t="s">
        <v>813</v>
      </c>
      <c r="E26" s="159">
        <v>3</v>
      </c>
      <c r="F26" s="984">
        <v>-11.422000000000001</v>
      </c>
      <c r="G26" s="984">
        <v>0</v>
      </c>
      <c r="H26" s="984">
        <v>0</v>
      </c>
      <c r="I26" s="533">
        <f t="shared" si="8"/>
        <v>0</v>
      </c>
      <c r="J26" s="552">
        <f t="shared" si="9"/>
        <v>-11.422000000000001</v>
      </c>
      <c r="K26" s="1848"/>
      <c r="L26" s="535" t="s">
        <v>1067</v>
      </c>
      <c r="M26" s="1848"/>
      <c r="N26" s="1892"/>
      <c r="O26" s="1848"/>
      <c r="P26" s="1895"/>
      <c r="Q26" s="529">
        <f t="shared" si="10"/>
        <v>0</v>
      </c>
      <c r="R26" s="1894"/>
      <c r="S26" s="530">
        <f t="shared" si="11"/>
        <v>0</v>
      </c>
      <c r="T26" s="530">
        <f t="shared" si="11"/>
        <v>0</v>
      </c>
      <c r="U26" s="530">
        <f t="shared" si="11"/>
        <v>0</v>
      </c>
      <c r="V26" s="1894"/>
      <c r="W26" s="1848"/>
      <c r="X26" s="2097" t="s">
        <v>1066</v>
      </c>
      <c r="Y26" s="2098"/>
      <c r="Z26" s="263" t="s">
        <v>1068</v>
      </c>
      <c r="AA26" s="263" t="s">
        <v>1069</v>
      </c>
      <c r="AB26" s="263" t="s">
        <v>1070</v>
      </c>
      <c r="AC26" s="265" t="s">
        <v>1071</v>
      </c>
      <c r="AD26" s="553" t="s">
        <v>1072</v>
      </c>
      <c r="AE26" s="1848"/>
    </row>
    <row r="27" spans="2:31" ht="33" customHeight="1">
      <c r="B27" s="2068" t="s">
        <v>1073</v>
      </c>
      <c r="C27" s="2069"/>
      <c r="D27" s="217" t="s">
        <v>813</v>
      </c>
      <c r="E27" s="217">
        <v>3</v>
      </c>
      <c r="F27" s="984">
        <v>0</v>
      </c>
      <c r="G27" s="984">
        <v>0</v>
      </c>
      <c r="H27" s="984">
        <v>0</v>
      </c>
      <c r="I27" s="533">
        <f t="shared" si="8"/>
        <v>0</v>
      </c>
      <c r="J27" s="552">
        <f t="shared" si="9"/>
        <v>0</v>
      </c>
      <c r="K27" s="1848"/>
      <c r="L27" s="535" t="s">
        <v>1074</v>
      </c>
      <c r="M27" s="1848"/>
      <c r="N27" s="1892"/>
      <c r="O27" s="1848"/>
      <c r="P27" s="1895"/>
      <c r="Q27" s="529">
        <f t="shared" si="10"/>
        <v>0</v>
      </c>
      <c r="R27" s="1894"/>
      <c r="S27" s="530">
        <f t="shared" si="11"/>
        <v>0</v>
      </c>
      <c r="T27" s="530">
        <f t="shared" si="11"/>
        <v>0</v>
      </c>
      <c r="U27" s="530">
        <f t="shared" si="11"/>
        <v>0</v>
      </c>
      <c r="V27" s="1894"/>
      <c r="W27" s="1848"/>
      <c r="X27" s="2068" t="s">
        <v>1073</v>
      </c>
      <c r="Y27" s="2069"/>
      <c r="Z27" s="263" t="s">
        <v>1075</v>
      </c>
      <c r="AA27" s="263" t="s">
        <v>1076</v>
      </c>
      <c r="AB27" s="263" t="s">
        <v>1077</v>
      </c>
      <c r="AC27" s="265" t="s">
        <v>1078</v>
      </c>
      <c r="AD27" s="553" t="s">
        <v>1079</v>
      </c>
      <c r="AE27" s="1848"/>
    </row>
    <row r="28" spans="2:31" ht="33" customHeight="1">
      <c r="B28" s="2066" t="s">
        <v>1002</v>
      </c>
      <c r="C28" s="2067"/>
      <c r="D28" s="8" t="s">
        <v>813</v>
      </c>
      <c r="E28" s="8">
        <v>3</v>
      </c>
      <c r="F28" s="984">
        <v>0</v>
      </c>
      <c r="G28" s="984">
        <v>0</v>
      </c>
      <c r="H28" s="984">
        <v>0</v>
      </c>
      <c r="I28" s="533">
        <f t="shared" si="8"/>
        <v>0</v>
      </c>
      <c r="J28" s="552">
        <f t="shared" si="9"/>
        <v>0</v>
      </c>
      <c r="K28" s="1848"/>
      <c r="L28" s="535" t="s">
        <v>1080</v>
      </c>
      <c r="M28" s="1848"/>
      <c r="N28" s="1892"/>
      <c r="O28" s="1848"/>
      <c r="P28" s="1895"/>
      <c r="Q28" s="529">
        <f t="shared" si="10"/>
        <v>0</v>
      </c>
      <c r="R28" s="1894"/>
      <c r="S28" s="530">
        <f t="shared" si="11"/>
        <v>0</v>
      </c>
      <c r="T28" s="530">
        <f t="shared" si="11"/>
        <v>0</v>
      </c>
      <c r="U28" s="530">
        <f t="shared" si="11"/>
        <v>0</v>
      </c>
      <c r="V28" s="1894"/>
      <c r="W28" s="1848"/>
      <c r="X28" s="2066" t="s">
        <v>1002</v>
      </c>
      <c r="Y28" s="2067"/>
      <c r="Z28" s="263" t="s">
        <v>1081</v>
      </c>
      <c r="AA28" s="263" t="s">
        <v>1082</v>
      </c>
      <c r="AB28" s="263" t="s">
        <v>1083</v>
      </c>
      <c r="AC28" s="265" t="s">
        <v>1084</v>
      </c>
      <c r="AD28" s="553" t="s">
        <v>1085</v>
      </c>
      <c r="AE28" s="1848"/>
    </row>
    <row r="29" spans="2:31" ht="33" customHeight="1">
      <c r="B29" s="2126" t="s">
        <v>1086</v>
      </c>
      <c r="C29" s="2127"/>
      <c r="D29" s="8" t="s">
        <v>813</v>
      </c>
      <c r="E29" s="8">
        <v>3</v>
      </c>
      <c r="F29" s="984">
        <v>0</v>
      </c>
      <c r="G29" s="984">
        <v>0</v>
      </c>
      <c r="H29" s="984">
        <v>0</v>
      </c>
      <c r="I29" s="533">
        <f t="shared" si="8"/>
        <v>0</v>
      </c>
      <c r="J29" s="552">
        <f t="shared" si="9"/>
        <v>0</v>
      </c>
      <c r="K29" s="1848"/>
      <c r="L29" s="535" t="s">
        <v>1087</v>
      </c>
      <c r="M29" s="1848"/>
      <c r="N29" s="1892"/>
      <c r="O29" s="1848"/>
      <c r="P29" s="1895"/>
      <c r="Q29" s="529">
        <f t="shared" si="10"/>
        <v>0</v>
      </c>
      <c r="R29" s="1894"/>
      <c r="S29" s="530">
        <f t="shared" si="11"/>
        <v>0</v>
      </c>
      <c r="T29" s="530">
        <f t="shared" si="11"/>
        <v>0</v>
      </c>
      <c r="U29" s="530">
        <f t="shared" si="11"/>
        <v>0</v>
      </c>
      <c r="V29" s="1894"/>
      <c r="W29" s="1848"/>
      <c r="X29" s="2126" t="s">
        <v>1086</v>
      </c>
      <c r="Y29" s="2127"/>
      <c r="Z29" s="263" t="s">
        <v>1088</v>
      </c>
      <c r="AA29" s="263" t="s">
        <v>1089</v>
      </c>
      <c r="AB29" s="263" t="s">
        <v>1090</v>
      </c>
      <c r="AC29" s="265" t="s">
        <v>1091</v>
      </c>
      <c r="AD29" s="553" t="s">
        <v>1092</v>
      </c>
      <c r="AE29" s="1848"/>
    </row>
    <row r="30" spans="2:31" ht="33" customHeight="1">
      <c r="B30" s="2126" t="s">
        <v>1093</v>
      </c>
      <c r="C30" s="2127"/>
      <c r="D30" s="8" t="s">
        <v>813</v>
      </c>
      <c r="E30" s="8">
        <v>3</v>
      </c>
      <c r="F30" s="984">
        <v>0</v>
      </c>
      <c r="G30" s="984">
        <v>0</v>
      </c>
      <c r="H30" s="984">
        <v>0</v>
      </c>
      <c r="I30" s="533">
        <f t="shared" si="8"/>
        <v>0</v>
      </c>
      <c r="J30" s="552">
        <f t="shared" si="9"/>
        <v>0</v>
      </c>
      <c r="K30" s="1848"/>
      <c r="L30" s="535" t="s">
        <v>1094</v>
      </c>
      <c r="M30" s="1848"/>
      <c r="N30" s="1892"/>
      <c r="O30" s="1848"/>
      <c r="P30" s="1895"/>
      <c r="Q30" s="529">
        <f t="shared" si="10"/>
        <v>0</v>
      </c>
      <c r="R30" s="578"/>
      <c r="S30" s="530">
        <f t="shared" si="11"/>
        <v>0</v>
      </c>
      <c r="T30" s="530">
        <f t="shared" si="11"/>
        <v>0</v>
      </c>
      <c r="U30" s="530">
        <f t="shared" si="11"/>
        <v>0</v>
      </c>
      <c r="V30" s="578"/>
      <c r="W30" s="1848"/>
      <c r="X30" s="2126" t="s">
        <v>1093</v>
      </c>
      <c r="Y30" s="2127"/>
      <c r="Z30" s="263" t="s">
        <v>1095</v>
      </c>
      <c r="AA30" s="263" t="s">
        <v>1096</v>
      </c>
      <c r="AB30" s="263" t="s">
        <v>1097</v>
      </c>
      <c r="AC30" s="265" t="s">
        <v>1098</v>
      </c>
      <c r="AD30" s="553" t="s">
        <v>1099</v>
      </c>
      <c r="AE30" s="1848"/>
    </row>
    <row r="31" spans="2:31" ht="33" customHeight="1" thickBot="1">
      <c r="B31" s="2130" t="s">
        <v>1016</v>
      </c>
      <c r="C31" s="2131"/>
      <c r="D31" s="579" t="s">
        <v>813</v>
      </c>
      <c r="E31" s="579">
        <v>3</v>
      </c>
      <c r="F31" s="539">
        <f>IFERROR(SUM(F25:F30),0)</f>
        <v>-63.564000000000007</v>
      </c>
      <c r="G31" s="539">
        <f>IFERROR(SUM(G25:G30),0)</f>
        <v>-6.0449999999999999</v>
      </c>
      <c r="H31" s="539">
        <f>IFERROR(SUM(H25:H30),0)</f>
        <v>-0.99399999999999999</v>
      </c>
      <c r="I31" s="539">
        <f t="shared" si="8"/>
        <v>-5.0510000000000002</v>
      </c>
      <c r="J31" s="555">
        <f t="shared" si="9"/>
        <v>-68.615000000000009</v>
      </c>
      <c r="K31" s="1848"/>
      <c r="L31" s="571" t="s">
        <v>1100</v>
      </c>
      <c r="M31" s="1848"/>
      <c r="N31" s="1893"/>
      <c r="O31" s="1848"/>
      <c r="P31" s="1895"/>
      <c r="Q31" s="529"/>
      <c r="R31" s="578"/>
      <c r="S31" s="1887"/>
      <c r="T31" s="1888"/>
      <c r="U31" s="1888"/>
      <c r="V31" s="578"/>
      <c r="W31" s="1848"/>
      <c r="X31" s="2130" t="s">
        <v>1016</v>
      </c>
      <c r="Y31" s="2131"/>
      <c r="Z31" s="542" t="s">
        <v>1101</v>
      </c>
      <c r="AA31" s="542" t="s">
        <v>1102</v>
      </c>
      <c r="AB31" s="542" t="s">
        <v>1103</v>
      </c>
      <c r="AC31" s="542" t="s">
        <v>1104</v>
      </c>
      <c r="AD31" s="557" t="s">
        <v>1105</v>
      </c>
      <c r="AE31" s="1848"/>
    </row>
    <row r="32" spans="2:31" ht="15" customHeight="1" thickBot="1">
      <c r="B32" s="577"/>
      <c r="C32" s="577"/>
      <c r="D32" s="577"/>
      <c r="E32" s="577"/>
      <c r="F32" s="58"/>
      <c r="G32" s="58"/>
      <c r="H32" s="58"/>
      <c r="I32" s="58"/>
      <c r="J32" s="156"/>
      <c r="K32" s="1848"/>
      <c r="L32" s="240"/>
      <c r="M32" s="1848"/>
      <c r="N32" s="1848"/>
      <c r="O32" s="1848"/>
      <c r="P32" s="1895"/>
      <c r="Q32" s="529"/>
      <c r="R32" s="1894"/>
      <c r="S32" s="348"/>
      <c r="T32" s="1885"/>
      <c r="U32" s="1885"/>
      <c r="V32" s="1894"/>
      <c r="W32" s="1848"/>
      <c r="X32" s="577"/>
      <c r="Y32" s="577"/>
      <c r="Z32" s="58"/>
      <c r="AA32" s="58"/>
      <c r="AB32" s="58"/>
      <c r="AC32" s="58"/>
      <c r="AD32" s="156"/>
      <c r="AE32" s="1848"/>
    </row>
    <row r="33" spans="2:31" ht="32.25" customHeight="1" thickBot="1">
      <c r="B33" s="2124" t="s">
        <v>1106</v>
      </c>
      <c r="C33" s="2125"/>
      <c r="D33" s="580" t="s">
        <v>813</v>
      </c>
      <c r="E33" s="580">
        <v>3</v>
      </c>
      <c r="F33" s="581">
        <f xml:space="preserve"> IFERROR(F22 + F31,0)</f>
        <v>2.8119999999999976</v>
      </c>
      <c r="G33" s="581">
        <f xml:space="preserve"> IFERROR(G22 + G31,0)</f>
        <v>-24.952999999999996</v>
      </c>
      <c r="H33" s="581">
        <f xml:space="preserve"> IFERROR(H22 + H31,0)</f>
        <v>6.1870000000000003</v>
      </c>
      <c r="I33" s="581">
        <f t="shared" ref="I33" si="12">IFERROR(G33-H33,0)</f>
        <v>-31.139999999999997</v>
      </c>
      <c r="J33" s="582">
        <f t="shared" ref="J33" si="13">IFERROR(F33+I33,0)</f>
        <v>-28.327999999999999</v>
      </c>
      <c r="K33" s="1848"/>
      <c r="L33" s="583" t="s">
        <v>1107</v>
      </c>
      <c r="M33" s="1848"/>
      <c r="N33" s="1896"/>
      <c r="O33" s="1848"/>
      <c r="P33" s="1895"/>
      <c r="Q33" s="529"/>
      <c r="R33" s="1894"/>
      <c r="S33" s="348"/>
      <c r="T33" s="348"/>
      <c r="U33" s="348"/>
      <c r="V33" s="1894"/>
      <c r="W33" s="1848"/>
      <c r="X33" s="2124" t="s">
        <v>1106</v>
      </c>
      <c r="Y33" s="2125"/>
      <c r="Z33" s="584" t="s">
        <v>1108</v>
      </c>
      <c r="AA33" s="584" t="s">
        <v>1109</v>
      </c>
      <c r="AB33" s="584" t="s">
        <v>1110</v>
      </c>
      <c r="AC33" s="584" t="s">
        <v>1111</v>
      </c>
      <c r="AD33" s="585" t="s">
        <v>1112</v>
      </c>
      <c r="AE33" s="1848"/>
    </row>
    <row r="34" spans="2:31" ht="15" customHeight="1" thickBot="1">
      <c r="B34" s="586"/>
      <c r="C34" s="218"/>
      <c r="D34" s="218"/>
      <c r="E34" s="218"/>
      <c r="F34" s="58"/>
      <c r="G34" s="58"/>
      <c r="H34" s="58"/>
      <c r="I34" s="58"/>
      <c r="J34" s="156"/>
      <c r="K34" s="1848"/>
      <c r="L34" s="240"/>
      <c r="M34" s="1848"/>
      <c r="N34" s="1848"/>
      <c r="O34" s="1848"/>
      <c r="P34" s="1895"/>
      <c r="Q34" s="529"/>
      <c r="R34" s="1894"/>
      <c r="S34" s="348"/>
      <c r="T34" s="348"/>
      <c r="U34" s="348"/>
      <c r="V34" s="1894"/>
      <c r="W34" s="1848"/>
      <c r="X34" s="586"/>
      <c r="Y34" s="218"/>
      <c r="Z34" s="58"/>
      <c r="AA34" s="58"/>
      <c r="AB34" s="58"/>
      <c r="AC34" s="58"/>
      <c r="AD34" s="156"/>
      <c r="AE34" s="1848"/>
    </row>
    <row r="35" spans="2:31" ht="20.25" customHeight="1" thickBot="1">
      <c r="B35" s="2054" t="s">
        <v>1113</v>
      </c>
      <c r="C35" s="2055"/>
      <c r="D35" s="278"/>
      <c r="E35" s="278"/>
      <c r="F35" s="58"/>
      <c r="G35" s="58"/>
      <c r="H35" s="58"/>
      <c r="I35" s="58"/>
      <c r="J35" s="156"/>
      <c r="K35" s="1848"/>
      <c r="L35" s="572"/>
      <c r="M35" s="1848"/>
      <c r="N35" s="1848"/>
      <c r="O35" s="1848"/>
      <c r="P35" s="1895"/>
      <c r="Q35" s="529"/>
      <c r="R35" s="1894"/>
      <c r="S35" s="348"/>
      <c r="T35" s="348"/>
      <c r="U35" s="348"/>
      <c r="V35" s="1894"/>
      <c r="W35" s="1848"/>
      <c r="X35" s="2054" t="s">
        <v>1113</v>
      </c>
      <c r="Y35" s="2055"/>
      <c r="Z35" s="58"/>
      <c r="AA35" s="58"/>
      <c r="AB35" s="58"/>
      <c r="AC35" s="58"/>
      <c r="AD35" s="156"/>
      <c r="AE35" s="1848"/>
    </row>
    <row r="36" spans="2:31" ht="33" customHeight="1">
      <c r="B36" s="2095" t="s">
        <v>1059</v>
      </c>
      <c r="C36" s="2096"/>
      <c r="D36" s="576" t="s">
        <v>813</v>
      </c>
      <c r="E36" s="576">
        <v>3</v>
      </c>
      <c r="F36" s="983">
        <v>-10.756</v>
      </c>
      <c r="G36" s="983">
        <v>0</v>
      </c>
      <c r="H36" s="983">
        <v>0</v>
      </c>
      <c r="I36" s="526">
        <f t="shared" ref="I36:I45" si="14">IFERROR(G36-H36,0)</f>
        <v>0</v>
      </c>
      <c r="J36" s="568">
        <f t="shared" ref="J36:J45" si="15">IFERROR(F36+I36,0)</f>
        <v>-10.756</v>
      </c>
      <c r="K36" s="1848"/>
      <c r="L36" s="528" t="s">
        <v>1114</v>
      </c>
      <c r="M36" s="1848"/>
      <c r="N36" s="1891"/>
      <c r="O36" s="1848"/>
      <c r="P36" s="1895"/>
      <c r="Q36" s="529">
        <f t="shared" ref="Q36:Q44" si="16">IF( SUM( S36:U36 ) = 0, 0, $S$5 )</f>
        <v>0</v>
      </c>
      <c r="R36" s="1894"/>
      <c r="S36" s="530">
        <f t="shared" ref="S36:U44" si="17" xml:space="preserve"> IF( ISNUMBER( F36 ), 0, 1 )</f>
        <v>0</v>
      </c>
      <c r="T36" s="530">
        <f t="shared" si="17"/>
        <v>0</v>
      </c>
      <c r="U36" s="530">
        <f t="shared" si="17"/>
        <v>0</v>
      </c>
      <c r="V36" s="1894"/>
      <c r="W36" s="1848"/>
      <c r="X36" s="2095" t="s">
        <v>1059</v>
      </c>
      <c r="Y36" s="2096"/>
      <c r="Z36" s="525" t="s">
        <v>1115</v>
      </c>
      <c r="AA36" s="525" t="s">
        <v>1116</v>
      </c>
      <c r="AB36" s="525" t="s">
        <v>1117</v>
      </c>
      <c r="AC36" s="531" t="s">
        <v>1118</v>
      </c>
      <c r="AD36" s="549" t="s">
        <v>1119</v>
      </c>
      <c r="AE36" s="1848"/>
    </row>
    <row r="37" spans="2:31" ht="33" customHeight="1">
      <c r="B37" s="2097" t="s">
        <v>1073</v>
      </c>
      <c r="C37" s="2098"/>
      <c r="D37" s="159" t="s">
        <v>813</v>
      </c>
      <c r="E37" s="159">
        <v>3</v>
      </c>
      <c r="F37" s="984">
        <v>-273.19799999999998</v>
      </c>
      <c r="G37" s="984">
        <v>-4.7E-2</v>
      </c>
      <c r="H37" s="984">
        <v>-4.7E-2</v>
      </c>
      <c r="I37" s="533">
        <f t="shared" si="14"/>
        <v>0</v>
      </c>
      <c r="J37" s="552">
        <f t="shared" si="15"/>
        <v>-273.19799999999998</v>
      </c>
      <c r="K37" s="1848"/>
      <c r="L37" s="535" t="s">
        <v>1120</v>
      </c>
      <c r="M37" s="1848"/>
      <c r="N37" s="1892"/>
      <c r="O37" s="1848"/>
      <c r="P37" s="1895"/>
      <c r="Q37" s="529">
        <f t="shared" si="16"/>
        <v>0</v>
      </c>
      <c r="R37" s="587"/>
      <c r="S37" s="530">
        <f t="shared" si="17"/>
        <v>0</v>
      </c>
      <c r="T37" s="530">
        <f t="shared" si="17"/>
        <v>0</v>
      </c>
      <c r="U37" s="530">
        <f t="shared" si="17"/>
        <v>0</v>
      </c>
      <c r="V37" s="587"/>
      <c r="W37" s="1848"/>
      <c r="X37" s="2097" t="s">
        <v>1073</v>
      </c>
      <c r="Y37" s="2098"/>
      <c r="Z37" s="263" t="s">
        <v>1121</v>
      </c>
      <c r="AA37" s="263" t="s">
        <v>1122</v>
      </c>
      <c r="AB37" s="263" t="s">
        <v>1123</v>
      </c>
      <c r="AC37" s="265" t="s">
        <v>1124</v>
      </c>
      <c r="AD37" s="553" t="s">
        <v>1125</v>
      </c>
      <c r="AE37" s="1848"/>
    </row>
    <row r="38" spans="2:31" ht="33" customHeight="1">
      <c r="B38" s="2068" t="s">
        <v>1002</v>
      </c>
      <c r="C38" s="2069"/>
      <c r="D38" s="217" t="s">
        <v>813</v>
      </c>
      <c r="E38" s="217">
        <v>3</v>
      </c>
      <c r="F38" s="984">
        <v>-2.2709999999999999</v>
      </c>
      <c r="G38" s="984">
        <v>0</v>
      </c>
      <c r="H38" s="984">
        <v>0</v>
      </c>
      <c r="I38" s="533">
        <f t="shared" si="14"/>
        <v>0</v>
      </c>
      <c r="J38" s="552">
        <f t="shared" si="15"/>
        <v>-2.2709999999999999</v>
      </c>
      <c r="K38" s="1848"/>
      <c r="L38" s="535" t="s">
        <v>1126</v>
      </c>
      <c r="M38" s="1848"/>
      <c r="N38" s="1892"/>
      <c r="O38" s="1848"/>
      <c r="P38" s="1895"/>
      <c r="Q38" s="529">
        <f t="shared" si="16"/>
        <v>0</v>
      </c>
      <c r="R38" s="1894"/>
      <c r="S38" s="530">
        <f t="shared" si="17"/>
        <v>0</v>
      </c>
      <c r="T38" s="530">
        <f t="shared" si="17"/>
        <v>0</v>
      </c>
      <c r="U38" s="530">
        <f t="shared" si="17"/>
        <v>0</v>
      </c>
      <c r="V38" s="1894"/>
      <c r="W38" s="1848"/>
      <c r="X38" s="2068" t="s">
        <v>1002</v>
      </c>
      <c r="Y38" s="2069"/>
      <c r="Z38" s="263" t="s">
        <v>1127</v>
      </c>
      <c r="AA38" s="263" t="s">
        <v>1128</v>
      </c>
      <c r="AB38" s="263" t="s">
        <v>1129</v>
      </c>
      <c r="AC38" s="265" t="s">
        <v>1130</v>
      </c>
      <c r="AD38" s="553" t="s">
        <v>1131</v>
      </c>
      <c r="AE38" s="1848"/>
    </row>
    <row r="39" spans="2:31" ht="33" customHeight="1">
      <c r="B39" s="2066" t="s">
        <v>1132</v>
      </c>
      <c r="C39" s="2067"/>
      <c r="D39" s="8" t="s">
        <v>813</v>
      </c>
      <c r="E39" s="8">
        <v>3</v>
      </c>
      <c r="F39" s="984">
        <v>0</v>
      </c>
      <c r="G39" s="984">
        <v>0</v>
      </c>
      <c r="H39" s="984">
        <v>0</v>
      </c>
      <c r="I39" s="533">
        <f t="shared" si="14"/>
        <v>0</v>
      </c>
      <c r="J39" s="552">
        <f t="shared" si="15"/>
        <v>0</v>
      </c>
      <c r="K39" s="1848"/>
      <c r="L39" s="535" t="s">
        <v>1133</v>
      </c>
      <c r="M39" s="1848"/>
      <c r="N39" s="1892"/>
      <c r="O39" s="1848"/>
      <c r="P39" s="1895"/>
      <c r="Q39" s="529">
        <f t="shared" si="16"/>
        <v>0</v>
      </c>
      <c r="R39" s="1894"/>
      <c r="S39" s="530">
        <f t="shared" si="17"/>
        <v>0</v>
      </c>
      <c r="T39" s="530">
        <f t="shared" si="17"/>
        <v>0</v>
      </c>
      <c r="U39" s="530">
        <f t="shared" si="17"/>
        <v>0</v>
      </c>
      <c r="V39" s="1894"/>
      <c r="W39" s="1848"/>
      <c r="X39" s="2066" t="s">
        <v>1132</v>
      </c>
      <c r="Y39" s="2067"/>
      <c r="Z39" s="263" t="s">
        <v>1134</v>
      </c>
      <c r="AA39" s="263" t="s">
        <v>1135</v>
      </c>
      <c r="AB39" s="263" t="s">
        <v>1136</v>
      </c>
      <c r="AC39" s="265" t="s">
        <v>1137</v>
      </c>
      <c r="AD39" s="553" t="s">
        <v>1138</v>
      </c>
      <c r="AE39" s="1848"/>
    </row>
    <row r="40" spans="2:31" ht="33" customHeight="1">
      <c r="B40" s="2126" t="s">
        <v>1093</v>
      </c>
      <c r="C40" s="2127"/>
      <c r="D40" s="8" t="s">
        <v>813</v>
      </c>
      <c r="E40" s="8">
        <v>3</v>
      </c>
      <c r="F40" s="984">
        <v>0</v>
      </c>
      <c r="G40" s="984">
        <v>0</v>
      </c>
      <c r="H40" s="984">
        <v>0</v>
      </c>
      <c r="I40" s="533">
        <f t="shared" si="14"/>
        <v>0</v>
      </c>
      <c r="J40" s="552">
        <f t="shared" si="15"/>
        <v>0</v>
      </c>
      <c r="K40" s="1848"/>
      <c r="L40" s="535" t="s">
        <v>1139</v>
      </c>
      <c r="M40" s="1848"/>
      <c r="N40" s="1892"/>
      <c r="O40" s="1848"/>
      <c r="P40" s="1895"/>
      <c r="Q40" s="529">
        <f t="shared" si="16"/>
        <v>0</v>
      </c>
      <c r="R40" s="1894"/>
      <c r="S40" s="530">
        <f t="shared" si="17"/>
        <v>0</v>
      </c>
      <c r="T40" s="530">
        <f t="shared" si="17"/>
        <v>0</v>
      </c>
      <c r="U40" s="530">
        <f t="shared" si="17"/>
        <v>0</v>
      </c>
      <c r="V40" s="1894"/>
      <c r="W40" s="1848"/>
      <c r="X40" s="2126" t="s">
        <v>1093</v>
      </c>
      <c r="Y40" s="2127"/>
      <c r="Z40" s="263" t="s">
        <v>1140</v>
      </c>
      <c r="AA40" s="263" t="s">
        <v>1141</v>
      </c>
      <c r="AB40" s="263" t="s">
        <v>1142</v>
      </c>
      <c r="AC40" s="265" t="s">
        <v>1143</v>
      </c>
      <c r="AD40" s="553" t="s">
        <v>1144</v>
      </c>
      <c r="AE40" s="1848"/>
    </row>
    <row r="41" spans="2:31" ht="33" customHeight="1">
      <c r="B41" s="2126" t="s">
        <v>1145</v>
      </c>
      <c r="C41" s="2127"/>
      <c r="D41" s="8" t="s">
        <v>813</v>
      </c>
      <c r="E41" s="8">
        <v>3</v>
      </c>
      <c r="F41" s="984">
        <v>-163.33199999999999</v>
      </c>
      <c r="G41" s="984">
        <v>0</v>
      </c>
      <c r="H41" s="984">
        <v>-7.0000000000000001E-3</v>
      </c>
      <c r="I41" s="533">
        <f t="shared" si="14"/>
        <v>7.0000000000000001E-3</v>
      </c>
      <c r="J41" s="552">
        <f t="shared" si="15"/>
        <v>-163.32499999999999</v>
      </c>
      <c r="K41" s="1848"/>
      <c r="L41" s="535" t="s">
        <v>1146</v>
      </c>
      <c r="M41" s="1848"/>
      <c r="N41" s="1892"/>
      <c r="O41" s="1848"/>
      <c r="P41" s="1895"/>
      <c r="Q41" s="529">
        <f t="shared" si="16"/>
        <v>0</v>
      </c>
      <c r="R41" s="1894"/>
      <c r="S41" s="530">
        <f t="shared" si="17"/>
        <v>0</v>
      </c>
      <c r="T41" s="530">
        <f t="shared" si="17"/>
        <v>0</v>
      </c>
      <c r="U41" s="530">
        <f t="shared" si="17"/>
        <v>0</v>
      </c>
      <c r="V41" s="1894"/>
      <c r="W41" s="1848"/>
      <c r="X41" s="2126" t="s">
        <v>1145</v>
      </c>
      <c r="Y41" s="2127"/>
      <c r="Z41" s="263" t="s">
        <v>1147</v>
      </c>
      <c r="AA41" s="263" t="s">
        <v>1148</v>
      </c>
      <c r="AB41" s="263" t="s">
        <v>1149</v>
      </c>
      <c r="AC41" s="265" t="s">
        <v>1150</v>
      </c>
      <c r="AD41" s="553" t="s">
        <v>1151</v>
      </c>
      <c r="AE41" s="1848"/>
    </row>
    <row r="42" spans="2:31" ht="33" customHeight="1">
      <c r="B42" s="2097" t="s">
        <v>1152</v>
      </c>
      <c r="C42" s="2098"/>
      <c r="D42" s="159" t="s">
        <v>813</v>
      </c>
      <c r="E42" s="159">
        <v>3</v>
      </c>
      <c r="F42" s="984">
        <v>0</v>
      </c>
      <c r="G42" s="984">
        <v>0</v>
      </c>
      <c r="H42" s="984">
        <v>0</v>
      </c>
      <c r="I42" s="533">
        <f t="shared" si="14"/>
        <v>0</v>
      </c>
      <c r="J42" s="552">
        <f t="shared" si="15"/>
        <v>0</v>
      </c>
      <c r="K42" s="1848"/>
      <c r="L42" s="535" t="s">
        <v>1153</v>
      </c>
      <c r="M42" s="1848"/>
      <c r="N42" s="1892"/>
      <c r="O42" s="1848"/>
      <c r="P42" s="1895"/>
      <c r="Q42" s="529">
        <f t="shared" si="16"/>
        <v>0</v>
      </c>
      <c r="R42" s="1894"/>
      <c r="S42" s="530">
        <f t="shared" si="17"/>
        <v>0</v>
      </c>
      <c r="T42" s="530">
        <f t="shared" si="17"/>
        <v>0</v>
      </c>
      <c r="U42" s="530">
        <f t="shared" si="17"/>
        <v>0</v>
      </c>
      <c r="V42" s="1894"/>
      <c r="W42" s="1848"/>
      <c r="X42" s="2097" t="s">
        <v>1152</v>
      </c>
      <c r="Y42" s="2098"/>
      <c r="Z42" s="263" t="s">
        <v>1154</v>
      </c>
      <c r="AA42" s="263" t="s">
        <v>1155</v>
      </c>
      <c r="AB42" s="263" t="s">
        <v>1156</v>
      </c>
      <c r="AC42" s="265" t="s">
        <v>1157</v>
      </c>
      <c r="AD42" s="553" t="s">
        <v>1158</v>
      </c>
      <c r="AE42" s="1848"/>
    </row>
    <row r="43" spans="2:31" ht="33" customHeight="1">
      <c r="B43" s="2068" t="s">
        <v>1159</v>
      </c>
      <c r="C43" s="2069"/>
      <c r="D43" s="217" t="s">
        <v>813</v>
      </c>
      <c r="E43" s="217">
        <v>3</v>
      </c>
      <c r="F43" s="984">
        <v>0</v>
      </c>
      <c r="G43" s="984">
        <v>0</v>
      </c>
      <c r="H43" s="984">
        <v>0</v>
      </c>
      <c r="I43" s="533">
        <f t="shared" si="14"/>
        <v>0</v>
      </c>
      <c r="J43" s="552">
        <f t="shared" si="15"/>
        <v>0</v>
      </c>
      <c r="K43" s="1848"/>
      <c r="L43" s="535" t="s">
        <v>1160</v>
      </c>
      <c r="M43" s="1848"/>
      <c r="N43" s="1892"/>
      <c r="O43" s="1848"/>
      <c r="P43" s="1895"/>
      <c r="Q43" s="529">
        <f t="shared" si="16"/>
        <v>0</v>
      </c>
      <c r="R43" s="1894"/>
      <c r="S43" s="530">
        <f t="shared" si="17"/>
        <v>0</v>
      </c>
      <c r="T43" s="530">
        <f t="shared" si="17"/>
        <v>0</v>
      </c>
      <c r="U43" s="530">
        <f t="shared" si="17"/>
        <v>0</v>
      </c>
      <c r="V43" s="1894"/>
      <c r="W43" s="1848"/>
      <c r="X43" s="2068" t="s">
        <v>1159</v>
      </c>
      <c r="Y43" s="2069"/>
      <c r="Z43" s="263" t="s">
        <v>1161</v>
      </c>
      <c r="AA43" s="263" t="s">
        <v>1162</v>
      </c>
      <c r="AB43" s="263" t="s">
        <v>1163</v>
      </c>
      <c r="AC43" s="265" t="s">
        <v>1164</v>
      </c>
      <c r="AD43" s="553" t="s">
        <v>1165</v>
      </c>
      <c r="AE43" s="1848"/>
    </row>
    <row r="44" spans="2:31" ht="33" customHeight="1">
      <c r="B44" s="2066" t="s">
        <v>897</v>
      </c>
      <c r="C44" s="2067"/>
      <c r="D44" s="8" t="s">
        <v>813</v>
      </c>
      <c r="E44" s="8">
        <v>3</v>
      </c>
      <c r="F44" s="984">
        <v>-46.118000000000002</v>
      </c>
      <c r="G44" s="984">
        <v>0</v>
      </c>
      <c r="H44" s="984">
        <v>0</v>
      </c>
      <c r="I44" s="533">
        <f t="shared" si="14"/>
        <v>0</v>
      </c>
      <c r="J44" s="552">
        <f t="shared" si="15"/>
        <v>-46.118000000000002</v>
      </c>
      <c r="K44" s="1848"/>
      <c r="L44" s="535" t="s">
        <v>1166</v>
      </c>
      <c r="M44" s="1848"/>
      <c r="N44" s="1892"/>
      <c r="O44" s="1848"/>
      <c r="P44" s="1895"/>
      <c r="Q44" s="529">
        <f t="shared" si="16"/>
        <v>0</v>
      </c>
      <c r="R44" s="1894"/>
      <c r="S44" s="530">
        <f t="shared" si="17"/>
        <v>0</v>
      </c>
      <c r="T44" s="530">
        <f t="shared" si="17"/>
        <v>0</v>
      </c>
      <c r="U44" s="530">
        <f t="shared" si="17"/>
        <v>0</v>
      </c>
      <c r="V44" s="1894"/>
      <c r="W44" s="1848"/>
      <c r="X44" s="2066" t="s">
        <v>897</v>
      </c>
      <c r="Y44" s="2067"/>
      <c r="Z44" s="263" t="s">
        <v>1167</v>
      </c>
      <c r="AA44" s="263" t="s">
        <v>1168</v>
      </c>
      <c r="AB44" s="263" t="s">
        <v>1169</v>
      </c>
      <c r="AC44" s="265" t="s">
        <v>1170</v>
      </c>
      <c r="AD44" s="553" t="s">
        <v>1171</v>
      </c>
      <c r="AE44" s="1848"/>
    </row>
    <row r="45" spans="2:31" ht="33" customHeight="1" thickBot="1">
      <c r="B45" s="2128" t="s">
        <v>1016</v>
      </c>
      <c r="C45" s="2129"/>
      <c r="D45" s="570" t="s">
        <v>813</v>
      </c>
      <c r="E45" s="570">
        <v>3</v>
      </c>
      <c r="F45" s="539">
        <f>IFERROR(SUM(F36:F44),0)</f>
        <v>-495.67499999999995</v>
      </c>
      <c r="G45" s="539">
        <f>IFERROR(SUM(G36:G44),0)</f>
        <v>-4.7E-2</v>
      </c>
      <c r="H45" s="539">
        <f>IFERROR(SUM(H36:H44),0)</f>
        <v>-5.3999999999999999E-2</v>
      </c>
      <c r="I45" s="539">
        <f t="shared" si="14"/>
        <v>6.9999999999999993E-3</v>
      </c>
      <c r="J45" s="555">
        <f t="shared" si="15"/>
        <v>-495.66799999999995</v>
      </c>
      <c r="K45" s="1848"/>
      <c r="L45" s="571" t="s">
        <v>1172</v>
      </c>
      <c r="M45" s="1848"/>
      <c r="N45" s="1893"/>
      <c r="O45" s="1848"/>
      <c r="P45" s="1895"/>
      <c r="Q45" s="529"/>
      <c r="R45" s="1894"/>
      <c r="S45" s="1885"/>
      <c r="T45" s="1885"/>
      <c r="U45" s="1885"/>
      <c r="V45" s="1894"/>
      <c r="W45" s="1848"/>
      <c r="X45" s="2128" t="s">
        <v>1016</v>
      </c>
      <c r="Y45" s="2129"/>
      <c r="Z45" s="542" t="s">
        <v>1173</v>
      </c>
      <c r="AA45" s="542" t="s">
        <v>1174</v>
      </c>
      <c r="AB45" s="542" t="s">
        <v>1175</v>
      </c>
      <c r="AC45" s="542" t="s">
        <v>1176</v>
      </c>
      <c r="AD45" s="557" t="s">
        <v>1177</v>
      </c>
      <c r="AE45" s="1848"/>
    </row>
    <row r="46" spans="2:31" ht="14.25" customHeight="1" thickBot="1">
      <c r="B46" s="586"/>
      <c r="C46" s="588"/>
      <c r="D46" s="588"/>
      <c r="E46" s="588"/>
      <c r="F46" s="156"/>
      <c r="G46" s="156"/>
      <c r="H46" s="156"/>
      <c r="I46" s="156"/>
      <c r="J46" s="156"/>
      <c r="K46" s="157"/>
      <c r="L46" s="241"/>
      <c r="M46" s="1848"/>
      <c r="N46" s="1848"/>
      <c r="O46" s="1848"/>
      <c r="P46" s="1895"/>
      <c r="Q46" s="529"/>
      <c r="R46" s="1894"/>
      <c r="S46" s="1885"/>
      <c r="T46" s="1885"/>
      <c r="U46" s="1885"/>
      <c r="V46" s="1894"/>
      <c r="W46" s="1848"/>
      <c r="X46" s="586"/>
      <c r="Y46" s="588"/>
      <c r="Z46" s="156"/>
      <c r="AA46" s="156"/>
      <c r="AB46" s="156"/>
      <c r="AC46" s="156"/>
      <c r="AD46" s="156"/>
      <c r="AE46" s="1848"/>
    </row>
    <row r="47" spans="2:31" ht="32.25" customHeight="1" thickBot="1">
      <c r="B47" s="2124" t="s">
        <v>1178</v>
      </c>
      <c r="C47" s="2125"/>
      <c r="D47" s="580" t="s">
        <v>813</v>
      </c>
      <c r="E47" s="580">
        <v>3</v>
      </c>
      <c r="F47" s="581">
        <f>IFERROR(F15 + F33 + F45,0)</f>
        <v>76.225000000000023</v>
      </c>
      <c r="G47" s="581">
        <f>IFERROR(G15 + G33 + G45,0)</f>
        <v>4.1494585545365226E-15</v>
      </c>
      <c r="H47" s="581">
        <f>IFERROR(H15 + H33 + H45,0)</f>
        <v>7.7389999999999999</v>
      </c>
      <c r="I47" s="581">
        <f t="shared" ref="I47" si="18">IFERROR(G47-H47,0)</f>
        <v>-7.7389999999999954</v>
      </c>
      <c r="J47" s="582">
        <f t="shared" ref="J47" si="19">IFERROR(F47+I47,0)</f>
        <v>68.486000000000033</v>
      </c>
      <c r="K47" s="1848"/>
      <c r="L47" s="583" t="s">
        <v>1179</v>
      </c>
      <c r="M47" s="1848"/>
      <c r="N47" s="1896"/>
      <c r="O47" s="1848"/>
      <c r="P47" s="1895"/>
      <c r="Q47" s="529"/>
      <c r="R47" s="1894"/>
      <c r="S47" s="1885"/>
      <c r="T47" s="1885"/>
      <c r="U47" s="1885"/>
      <c r="V47" s="1894"/>
      <c r="W47" s="1848"/>
      <c r="X47" s="2124" t="s">
        <v>1178</v>
      </c>
      <c r="Y47" s="2125"/>
      <c r="Z47" s="584" t="s">
        <v>1180</v>
      </c>
      <c r="AA47" s="584" t="s">
        <v>1181</v>
      </c>
      <c r="AB47" s="584" t="s">
        <v>1182</v>
      </c>
      <c r="AC47" s="584" t="s">
        <v>1183</v>
      </c>
      <c r="AD47" s="585" t="s">
        <v>1184</v>
      </c>
      <c r="AE47" s="1848"/>
    </row>
    <row r="48" spans="2:31" ht="15" customHeight="1" thickBot="1">
      <c r="B48" s="589"/>
      <c r="C48" s="589"/>
      <c r="D48" s="589"/>
      <c r="E48" s="589"/>
      <c r="F48" s="156"/>
      <c r="G48" s="156"/>
      <c r="H48" s="156"/>
      <c r="I48" s="156"/>
      <c r="J48" s="156"/>
      <c r="K48" s="157"/>
      <c r="L48" s="241"/>
      <c r="M48" s="1848"/>
      <c r="N48" s="1848"/>
      <c r="O48" s="1848"/>
      <c r="P48" s="1895"/>
      <c r="Q48" s="529"/>
      <c r="R48" s="1894"/>
      <c r="S48" s="1885"/>
      <c r="T48" s="1885"/>
      <c r="U48" s="1885"/>
      <c r="V48" s="1894"/>
      <c r="W48" s="1848"/>
      <c r="X48" s="589"/>
      <c r="Y48" s="589"/>
      <c r="Z48" s="156"/>
      <c r="AA48" s="156"/>
      <c r="AB48" s="156"/>
      <c r="AC48" s="156"/>
      <c r="AD48" s="156"/>
      <c r="AE48" s="1848"/>
    </row>
    <row r="49" spans="2:31" ht="20.25" customHeight="1" thickBot="1">
      <c r="B49" s="2054" t="s">
        <v>1185</v>
      </c>
      <c r="C49" s="2055"/>
      <c r="D49" s="278"/>
      <c r="E49" s="278"/>
      <c r="F49" s="156"/>
      <c r="G49" s="156"/>
      <c r="H49" s="156"/>
      <c r="I49" s="156"/>
      <c r="J49" s="156"/>
      <c r="K49" s="157"/>
      <c r="L49" s="590"/>
      <c r="M49" s="1848"/>
      <c r="N49" s="1848"/>
      <c r="O49" s="1848"/>
      <c r="P49" s="1895"/>
      <c r="Q49" s="529"/>
      <c r="R49" s="1894"/>
      <c r="S49" s="1885"/>
      <c r="T49" s="1885"/>
      <c r="U49" s="1885"/>
      <c r="V49" s="1894"/>
      <c r="W49" s="1848"/>
      <c r="X49" s="2054" t="s">
        <v>1185</v>
      </c>
      <c r="Y49" s="2055"/>
      <c r="Z49" s="156"/>
      <c r="AA49" s="156"/>
      <c r="AB49" s="156"/>
      <c r="AC49" s="156"/>
      <c r="AD49" s="156"/>
      <c r="AE49" s="1848"/>
    </row>
    <row r="50" spans="2:31" ht="33" customHeight="1">
      <c r="B50" s="2095" t="s">
        <v>1186</v>
      </c>
      <c r="C50" s="2096"/>
      <c r="D50" s="576" t="s">
        <v>813</v>
      </c>
      <c r="E50" s="576">
        <v>3</v>
      </c>
      <c r="F50" s="983">
        <v>2.1230000000000002</v>
      </c>
      <c r="G50" s="983">
        <v>0</v>
      </c>
      <c r="H50" s="983">
        <v>0</v>
      </c>
      <c r="I50" s="526">
        <f t="shared" ref="I50:I52" si="20">IFERROR(G50-H50,0)</f>
        <v>0</v>
      </c>
      <c r="J50" s="568">
        <f t="shared" ref="J50:J52" si="21">IFERROR(F50+I50,0)</f>
        <v>2.1230000000000002</v>
      </c>
      <c r="K50" s="1848"/>
      <c r="L50" s="528" t="s">
        <v>1187</v>
      </c>
      <c r="M50" s="1848"/>
      <c r="N50" s="1891"/>
      <c r="O50" s="1848"/>
      <c r="P50" s="1895"/>
      <c r="Q50" s="529">
        <f t="shared" ref="Q50:Q51" si="22">IF( SUM( S50:U50 ) = 0, 0, $S$5 )</f>
        <v>0</v>
      </c>
      <c r="R50" s="1894"/>
      <c r="S50" s="530">
        <f t="shared" ref="S50:U51" si="23" xml:space="preserve"> IF( ISNUMBER( F50 ), 0, 1 )</f>
        <v>0</v>
      </c>
      <c r="T50" s="530">
        <f t="shared" si="23"/>
        <v>0</v>
      </c>
      <c r="U50" s="530">
        <f t="shared" si="23"/>
        <v>0</v>
      </c>
      <c r="V50" s="1894"/>
      <c r="W50" s="1848"/>
      <c r="X50" s="2095" t="s">
        <v>1186</v>
      </c>
      <c r="Y50" s="2096"/>
      <c r="Z50" s="525" t="s">
        <v>1188</v>
      </c>
      <c r="AA50" s="525" t="s">
        <v>1189</v>
      </c>
      <c r="AB50" s="525" t="s">
        <v>1190</v>
      </c>
      <c r="AC50" s="531" t="s">
        <v>1191</v>
      </c>
      <c r="AD50" s="549" t="s">
        <v>1192</v>
      </c>
      <c r="AE50" s="1848"/>
    </row>
    <row r="51" spans="2:31" ht="33" customHeight="1">
      <c r="B51" s="2097" t="s">
        <v>1193</v>
      </c>
      <c r="C51" s="2098"/>
      <c r="D51" s="159" t="s">
        <v>813</v>
      </c>
      <c r="E51" s="159">
        <v>3</v>
      </c>
      <c r="F51" s="984">
        <v>74.102000000000004</v>
      </c>
      <c r="G51" s="984">
        <v>0</v>
      </c>
      <c r="H51" s="984">
        <v>7.7389999999999999</v>
      </c>
      <c r="I51" s="533">
        <f t="shared" si="20"/>
        <v>-7.7389999999999999</v>
      </c>
      <c r="J51" s="552">
        <f t="shared" si="21"/>
        <v>66.363</v>
      </c>
      <c r="K51" s="1848"/>
      <c r="L51" s="535" t="s">
        <v>1194</v>
      </c>
      <c r="M51" s="1848"/>
      <c r="N51" s="1892"/>
      <c r="O51" s="1848"/>
      <c r="P51" s="1895"/>
      <c r="Q51" s="529">
        <f t="shared" si="22"/>
        <v>0</v>
      </c>
      <c r="R51" s="1894"/>
      <c r="S51" s="530">
        <f t="shared" si="23"/>
        <v>0</v>
      </c>
      <c r="T51" s="530">
        <f t="shared" si="23"/>
        <v>0</v>
      </c>
      <c r="U51" s="530">
        <f t="shared" si="23"/>
        <v>0</v>
      </c>
      <c r="V51" s="1894"/>
      <c r="W51" s="1848"/>
      <c r="X51" s="2097" t="s">
        <v>1193</v>
      </c>
      <c r="Y51" s="2098"/>
      <c r="Z51" s="263" t="s">
        <v>1195</v>
      </c>
      <c r="AA51" s="263" t="s">
        <v>1196</v>
      </c>
      <c r="AB51" s="263" t="s">
        <v>1197</v>
      </c>
      <c r="AC51" s="265" t="s">
        <v>1198</v>
      </c>
      <c r="AD51" s="553" t="s">
        <v>1199</v>
      </c>
      <c r="AE51" s="1848"/>
    </row>
    <row r="52" spans="2:31" ht="33" customHeight="1" thickBot="1">
      <c r="B52" s="2122" t="s">
        <v>1200</v>
      </c>
      <c r="C52" s="2123"/>
      <c r="D52" s="591" t="s">
        <v>813</v>
      </c>
      <c r="E52" s="591">
        <v>3</v>
      </c>
      <c r="F52" s="539">
        <f>IFERROR(SUM(F50:F51),0)</f>
        <v>76.225000000000009</v>
      </c>
      <c r="G52" s="539">
        <f>IFERROR(SUM(G50:G51),0)</f>
        <v>0</v>
      </c>
      <c r="H52" s="539">
        <f>IFERROR(SUM(H50:H51),0)</f>
        <v>7.7389999999999999</v>
      </c>
      <c r="I52" s="539">
        <f t="shared" si="20"/>
        <v>-7.7389999999999999</v>
      </c>
      <c r="J52" s="555">
        <f t="shared" si="21"/>
        <v>68.486000000000004</v>
      </c>
      <c r="K52" s="1848"/>
      <c r="L52" s="571" t="s">
        <v>1201</v>
      </c>
      <c r="M52" s="1848"/>
      <c r="N52" s="1893"/>
      <c r="O52" s="1848"/>
      <c r="P52" s="1895"/>
      <c r="Q52" s="529"/>
      <c r="R52" s="1894"/>
      <c r="S52" s="1885"/>
      <c r="T52" s="1885"/>
      <c r="U52" s="1885"/>
      <c r="V52" s="1894"/>
      <c r="W52" s="1848"/>
      <c r="X52" s="2122" t="s">
        <v>1200</v>
      </c>
      <c r="Y52" s="2123"/>
      <c r="Z52" s="542" t="s">
        <v>1202</v>
      </c>
      <c r="AA52" s="542" t="s">
        <v>1203</v>
      </c>
      <c r="AB52" s="542" t="s">
        <v>1204</v>
      </c>
      <c r="AC52" s="542" t="s">
        <v>1205</v>
      </c>
      <c r="AD52" s="557" t="s">
        <v>1206</v>
      </c>
      <c r="AE52" s="1848"/>
    </row>
    <row r="53" spans="2:31" ht="6.75" customHeight="1">
      <c r="B53" s="1848"/>
      <c r="C53" s="1848"/>
      <c r="D53" s="1848"/>
      <c r="E53" s="1848"/>
      <c r="F53" s="1848"/>
      <c r="G53" s="1848"/>
      <c r="H53" s="1848"/>
      <c r="I53" s="1848"/>
      <c r="K53" s="1848"/>
      <c r="L53" s="572"/>
      <c r="M53" s="1848"/>
      <c r="N53" s="1848"/>
      <c r="O53" s="1848"/>
      <c r="P53" s="1848"/>
      <c r="Q53" s="1848"/>
      <c r="R53" s="1885"/>
      <c r="S53" s="1885"/>
      <c r="T53" s="1885"/>
      <c r="U53" s="1885"/>
      <c r="V53" s="1885"/>
      <c r="W53" s="1848"/>
      <c r="X53" s="1848"/>
      <c r="Y53" s="1848"/>
      <c r="Z53" s="1848"/>
      <c r="AA53" s="1848"/>
      <c r="AB53" s="1848"/>
      <c r="AC53" s="1848"/>
      <c r="AD53" s="1848"/>
      <c r="AE53" s="1848"/>
    </row>
  </sheetData>
  <sheetProtection algorithmName="SHA-512" hashValue="fGvNVjOYHhJtGA/MBlGxJlYOzBv7TLo42zsniSdxhuwSeYwQqL4cSdJmDjcYY+fk0LZCdjHKkbGTLCKmFiBl9Q==" saltValue="gnSE3s2iCQQR7MqsPiqrlQ==" spinCount="100000" sheet="1" objects="1" scenarios="1"/>
  <mergeCells count="97">
    <mergeCell ref="B1:I1"/>
    <mergeCell ref="X1:AC1"/>
    <mergeCell ref="B3:N3"/>
    <mergeCell ref="X3:AD3"/>
    <mergeCell ref="F4:I4"/>
    <mergeCell ref="S4:U4"/>
    <mergeCell ref="Z4:AC4"/>
    <mergeCell ref="B2:I2"/>
    <mergeCell ref="X2:AC2"/>
    <mergeCell ref="B8:C8"/>
    <mergeCell ref="X8:Y8"/>
    <mergeCell ref="B9:C9"/>
    <mergeCell ref="X9:Y9"/>
    <mergeCell ref="B10:C10"/>
    <mergeCell ref="X10:Y10"/>
    <mergeCell ref="AD5:AD6"/>
    <mergeCell ref="B5:C6"/>
    <mergeCell ref="D5:D6"/>
    <mergeCell ref="E5:E6"/>
    <mergeCell ref="F5:F6"/>
    <mergeCell ref="G5:I5"/>
    <mergeCell ref="J5:J6"/>
    <mergeCell ref="L5:L6"/>
    <mergeCell ref="N5:N6"/>
    <mergeCell ref="X5:Y6"/>
    <mergeCell ref="Z5:Z6"/>
    <mergeCell ref="AA5:AC5"/>
    <mergeCell ref="B15:C15"/>
    <mergeCell ref="X15:Y15"/>
    <mergeCell ref="B17:C17"/>
    <mergeCell ref="X17:Y17"/>
    <mergeCell ref="B18:C18"/>
    <mergeCell ref="X18:Y18"/>
    <mergeCell ref="B12:C12"/>
    <mergeCell ref="X12:Y12"/>
    <mergeCell ref="B13:C13"/>
    <mergeCell ref="X13:Y13"/>
    <mergeCell ref="B14:C14"/>
    <mergeCell ref="X14:Y14"/>
    <mergeCell ref="B22:C22"/>
    <mergeCell ref="X22:Y22"/>
    <mergeCell ref="B24:C24"/>
    <mergeCell ref="X24:Y24"/>
    <mergeCell ref="B25:C25"/>
    <mergeCell ref="X25:Y25"/>
    <mergeCell ref="B19:C19"/>
    <mergeCell ref="X19:Y19"/>
    <mergeCell ref="B20:C20"/>
    <mergeCell ref="X20:Y20"/>
    <mergeCell ref="B21:C21"/>
    <mergeCell ref="X21:Y21"/>
    <mergeCell ref="B29:C29"/>
    <mergeCell ref="X29:Y29"/>
    <mergeCell ref="B30:C30"/>
    <mergeCell ref="X30:Y30"/>
    <mergeCell ref="B31:C31"/>
    <mergeCell ref="X31:Y31"/>
    <mergeCell ref="B26:C26"/>
    <mergeCell ref="X26:Y26"/>
    <mergeCell ref="B27:C27"/>
    <mergeCell ref="X27:Y27"/>
    <mergeCell ref="B28:C28"/>
    <mergeCell ref="X28:Y28"/>
    <mergeCell ref="B37:C37"/>
    <mergeCell ref="X37:Y37"/>
    <mergeCell ref="B38:C38"/>
    <mergeCell ref="X38:Y38"/>
    <mergeCell ref="B39:C39"/>
    <mergeCell ref="X39:Y39"/>
    <mergeCell ref="B33:C33"/>
    <mergeCell ref="X33:Y33"/>
    <mergeCell ref="B35:C35"/>
    <mergeCell ref="X35:Y35"/>
    <mergeCell ref="B36:C36"/>
    <mergeCell ref="X36:Y36"/>
    <mergeCell ref="B43:C43"/>
    <mergeCell ref="X43:Y43"/>
    <mergeCell ref="B44:C44"/>
    <mergeCell ref="X44:Y44"/>
    <mergeCell ref="B45:C45"/>
    <mergeCell ref="X45:Y45"/>
    <mergeCell ref="B40:C40"/>
    <mergeCell ref="X40:Y40"/>
    <mergeCell ref="B41:C41"/>
    <mergeCell ref="X41:Y41"/>
    <mergeCell ref="B42:C42"/>
    <mergeCell ref="X42:Y42"/>
    <mergeCell ref="B51:C51"/>
    <mergeCell ref="X51:Y51"/>
    <mergeCell ref="B52:C52"/>
    <mergeCell ref="X52:Y52"/>
    <mergeCell ref="B47:C47"/>
    <mergeCell ref="X47:Y47"/>
    <mergeCell ref="B49:C49"/>
    <mergeCell ref="X49:Y49"/>
    <mergeCell ref="B50:C50"/>
    <mergeCell ref="X50:Y50"/>
  </mergeCells>
  <conditionalFormatting sqref="Q9:Q16">
    <cfRule type="cellIs" dxfId="401" priority="12" operator="equal">
      <formula>0</formula>
    </cfRule>
  </conditionalFormatting>
  <conditionalFormatting sqref="Q17">
    <cfRule type="cellIs" dxfId="400" priority="11" operator="equal">
      <formula>0</formula>
    </cfRule>
  </conditionalFormatting>
  <conditionalFormatting sqref="Q22:Q24">
    <cfRule type="cellIs" dxfId="399" priority="10" operator="equal">
      <formula>0</formula>
    </cfRule>
  </conditionalFormatting>
  <conditionalFormatting sqref="Q33:Q35">
    <cfRule type="cellIs" dxfId="398" priority="8" operator="equal">
      <formula>0</formula>
    </cfRule>
  </conditionalFormatting>
  <conditionalFormatting sqref="Q31:Q32">
    <cfRule type="cellIs" dxfId="397" priority="9" operator="equal">
      <formula>0</formula>
    </cfRule>
  </conditionalFormatting>
  <conditionalFormatting sqref="Q25:Q30">
    <cfRule type="cellIs" dxfId="396" priority="5" operator="equal">
      <formula>0</formula>
    </cfRule>
  </conditionalFormatting>
  <conditionalFormatting sqref="Q18:Q21">
    <cfRule type="cellIs" dxfId="395" priority="6" operator="equal">
      <formula>0</formula>
    </cfRule>
  </conditionalFormatting>
  <conditionalFormatting sqref="Q36:Q44">
    <cfRule type="cellIs" dxfId="394" priority="4" operator="equal">
      <formula>0</formula>
    </cfRule>
  </conditionalFormatting>
  <conditionalFormatting sqref="Q50:Q51">
    <cfRule type="cellIs" dxfId="393" priority="3" operator="equal">
      <formula>0</formula>
    </cfRule>
  </conditionalFormatting>
  <conditionalFormatting sqref="Q45:Q49">
    <cfRule type="cellIs" dxfId="392" priority="2" operator="equal">
      <formula>0</formula>
    </cfRule>
  </conditionalFormatting>
  <conditionalFormatting sqref="Q52">
    <cfRule type="cellIs" dxfId="391" priority="1" operator="equal">
      <formula>0</formula>
    </cfRule>
  </conditionalFormatting>
  <dataValidations count="1">
    <dataValidation type="custom" allowBlank="1" showErrorMessage="1" errorTitle="Input Error" error="Please input a numeric value, in units of £m's." sqref="F9:H14 F18:H21 F25:H30 F36:H44 F50:H51">
      <formula1>ISNUMBER(F9)</formula1>
    </dataValidation>
  </dataValidations>
  <pageMargins left="0.7" right="0.7" top="0.75" bottom="0.75" header="0.3" footer="0.3"/>
  <pageSetup paperSize="8" scale="73" orientation="portrait"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AD50"/>
  <sheetViews>
    <sheetView showGridLines="0" topLeftCell="A31" zoomScale="90" zoomScaleNormal="90" zoomScaleSheetLayoutView="100" workbookViewId="0">
      <selection activeCell="L26" sqref="L26"/>
    </sheetView>
  </sheetViews>
  <sheetFormatPr defaultColWidth="9.125" defaultRowHeight="15.75"/>
  <cols>
    <col min="1" max="1" width="1.625" style="54" customWidth="1"/>
    <col min="2" max="2" width="14" style="54" customWidth="1"/>
    <col min="3" max="3" width="22.375" style="54" customWidth="1"/>
    <col min="4" max="4" width="7.125" style="54" customWidth="1"/>
    <col min="5" max="5" width="5.375" style="54" customWidth="1"/>
    <col min="6" max="9" width="12.5" style="54" customWidth="1"/>
    <col min="10" max="10" width="12.5" style="77" customWidth="1"/>
    <col min="11" max="11" width="1.625" style="54" customWidth="1"/>
    <col min="12" max="12" width="12.5" style="54" customWidth="1"/>
    <col min="13" max="13" width="1.625" style="54" customWidth="1"/>
    <col min="14" max="14" width="33.625" style="54" customWidth="1"/>
    <col min="15" max="15" width="1.625" style="54" customWidth="1"/>
    <col min="16" max="16" width="1.625" style="312" customWidth="1"/>
    <col min="17" max="17" width="25.125" style="312" customWidth="1"/>
    <col min="18" max="18" width="1.625" style="326" customWidth="1"/>
    <col min="19" max="21" width="8.125" style="326" hidden="1" customWidth="1"/>
    <col min="22" max="22" width="1.625" style="326" hidden="1" customWidth="1"/>
    <col min="23" max="23" width="1.625" style="54" customWidth="1"/>
    <col min="24" max="24" width="14" style="54" customWidth="1"/>
    <col min="25" max="25" width="22.375" style="54" customWidth="1"/>
    <col min="26" max="30" width="12.5" style="54" customWidth="1"/>
    <col min="31" max="31" width="1.625" style="54" customWidth="1"/>
    <col min="32" max="16384" width="9.125" style="54"/>
  </cols>
  <sheetData>
    <row r="1" spans="2:30" s="214" customFormat="1" ht="30" customHeight="1">
      <c r="B1" s="2086" t="s">
        <v>658</v>
      </c>
      <c r="C1" s="2086"/>
      <c r="D1" s="2086"/>
      <c r="E1" s="2086"/>
      <c r="F1" s="2086"/>
      <c r="G1" s="2086"/>
      <c r="H1" s="2086"/>
      <c r="I1" s="2086"/>
      <c r="J1" s="213"/>
      <c r="P1" s="358"/>
      <c r="Q1" s="1886"/>
      <c r="R1" s="1894"/>
      <c r="S1" s="1885"/>
      <c r="T1" s="1885"/>
      <c r="U1" s="1885"/>
      <c r="V1" s="1894"/>
      <c r="X1" s="2086" t="s">
        <v>658</v>
      </c>
      <c r="Y1" s="2086"/>
      <c r="Z1" s="2086"/>
      <c r="AA1" s="2086"/>
      <c r="AB1" s="2086"/>
      <c r="AC1" s="2086"/>
      <c r="AD1" s="213"/>
    </row>
    <row r="2" spans="2:30" s="214" customFormat="1" ht="30" customHeight="1">
      <c r="B2" s="2086" t="str">
        <f>Validation!B4</f>
        <v>South Staffordshire / Cambridge Water</v>
      </c>
      <c r="C2" s="2086"/>
      <c r="D2" s="2086"/>
      <c r="E2" s="2086"/>
      <c r="F2" s="2086"/>
      <c r="G2" s="2086"/>
      <c r="H2" s="2086"/>
      <c r="I2" s="2086"/>
      <c r="J2" s="213"/>
      <c r="P2" s="358"/>
      <c r="Q2" s="1886"/>
      <c r="R2" s="1894"/>
      <c r="S2" s="1885"/>
      <c r="T2" s="1885"/>
      <c r="U2" s="1885"/>
      <c r="V2" s="1894"/>
      <c r="X2" s="2086" t="str">
        <f>Validation!B4</f>
        <v>South Staffordshire / Cambridge Water</v>
      </c>
      <c r="Y2" s="2086"/>
      <c r="Z2" s="2086"/>
      <c r="AA2" s="2086"/>
      <c r="AB2" s="2086"/>
      <c r="AC2" s="2086"/>
      <c r="AD2" s="213"/>
    </row>
    <row r="3" spans="2:30" s="214" customFormat="1" ht="45" customHeight="1">
      <c r="B3" s="2087" t="s">
        <v>659</v>
      </c>
      <c r="C3" s="2088"/>
      <c r="D3" s="2088"/>
      <c r="E3" s="2088"/>
      <c r="F3" s="2088"/>
      <c r="G3" s="2088"/>
      <c r="H3" s="2088"/>
      <c r="I3" s="2088"/>
      <c r="J3" s="2088"/>
      <c r="K3" s="2088"/>
      <c r="L3" s="2088"/>
      <c r="M3" s="2088"/>
      <c r="N3" s="2088"/>
      <c r="P3" s="275"/>
      <c r="Q3" s="430" t="s">
        <v>798</v>
      </c>
      <c r="R3" s="1894"/>
      <c r="S3" s="1885"/>
      <c r="T3" s="1885"/>
      <c r="U3" s="1885"/>
      <c r="V3" s="1894"/>
      <c r="X3" s="2089" t="s">
        <v>659</v>
      </c>
      <c r="Y3" s="2090"/>
      <c r="Z3" s="2090"/>
      <c r="AA3" s="2090"/>
      <c r="AB3" s="2090"/>
      <c r="AC3" s="2090"/>
      <c r="AD3" s="2091"/>
    </row>
    <row r="4" spans="2:30" ht="18" customHeight="1" thickBot="1">
      <c r="B4" s="218"/>
      <c r="C4" s="218"/>
      <c r="D4" s="218"/>
      <c r="E4" s="218"/>
      <c r="F4" s="2116"/>
      <c r="G4" s="2116"/>
      <c r="H4" s="2116"/>
      <c r="I4" s="2116"/>
      <c r="J4" s="237"/>
      <c r="L4" s="1848"/>
      <c r="P4" s="1890"/>
      <c r="Q4" s="1886"/>
      <c r="R4" s="1894"/>
      <c r="S4" s="2085" t="s">
        <v>799</v>
      </c>
      <c r="T4" s="2085"/>
      <c r="U4" s="2085"/>
      <c r="V4" s="1894"/>
      <c r="X4" s="218"/>
      <c r="Y4" s="218"/>
      <c r="Z4" s="2116"/>
      <c r="AA4" s="2116"/>
      <c r="AB4" s="2116"/>
      <c r="AC4" s="2116"/>
      <c r="AD4" s="237"/>
    </row>
    <row r="5" spans="2:30" ht="21" customHeight="1">
      <c r="B5" s="2072" t="s">
        <v>800</v>
      </c>
      <c r="C5" s="2073"/>
      <c r="D5" s="2082" t="s">
        <v>801</v>
      </c>
      <c r="E5" s="2082" t="s">
        <v>802</v>
      </c>
      <c r="F5" s="2111" t="s">
        <v>803</v>
      </c>
      <c r="G5" s="2113" t="s">
        <v>804</v>
      </c>
      <c r="H5" s="2114"/>
      <c r="I5" s="2115"/>
      <c r="J5" s="2079" t="s">
        <v>805</v>
      </c>
      <c r="L5" s="2070" t="s">
        <v>806</v>
      </c>
      <c r="N5" s="2070" t="s">
        <v>807</v>
      </c>
      <c r="P5" s="1890"/>
      <c r="Q5" s="1886"/>
      <c r="R5" s="1894"/>
      <c r="S5" s="327" t="s">
        <v>808</v>
      </c>
      <c r="T5" s="348"/>
      <c r="U5" s="348"/>
      <c r="V5" s="1894"/>
      <c r="X5" s="2101" t="s">
        <v>800</v>
      </c>
      <c r="Y5" s="2102"/>
      <c r="Z5" s="2102" t="s">
        <v>803</v>
      </c>
      <c r="AA5" s="2102" t="s">
        <v>804</v>
      </c>
      <c r="AB5" s="2102"/>
      <c r="AC5" s="2102"/>
      <c r="AD5" s="2092" t="s">
        <v>805</v>
      </c>
    </row>
    <row r="6" spans="2:30" ht="56.25" customHeight="1" thickBot="1">
      <c r="B6" s="2074"/>
      <c r="C6" s="2075"/>
      <c r="D6" s="2083"/>
      <c r="E6" s="2083"/>
      <c r="F6" s="2112"/>
      <c r="G6" s="1792" t="s">
        <v>809</v>
      </c>
      <c r="H6" s="1792" t="s">
        <v>810</v>
      </c>
      <c r="I6" s="1792" t="s">
        <v>811</v>
      </c>
      <c r="J6" s="2080"/>
      <c r="L6" s="2071"/>
      <c r="N6" s="2071"/>
      <c r="P6" s="1890"/>
      <c r="Q6" s="1886"/>
      <c r="R6" s="1894"/>
      <c r="S6" s="1848"/>
      <c r="T6" s="1848"/>
      <c r="U6" s="1848"/>
      <c r="V6" s="1894"/>
      <c r="X6" s="2103"/>
      <c r="Y6" s="2104"/>
      <c r="Z6" s="2104"/>
      <c r="AA6" s="1803" t="s">
        <v>809</v>
      </c>
      <c r="AB6" s="1803" t="s">
        <v>810</v>
      </c>
      <c r="AC6" s="1803" t="s">
        <v>811</v>
      </c>
      <c r="AD6" s="2093"/>
    </row>
    <row r="7" spans="2:30" ht="17.25" customHeight="1" thickBot="1">
      <c r="B7" s="565"/>
      <c r="C7" s="566"/>
      <c r="D7" s="566"/>
      <c r="E7" s="566"/>
      <c r="F7" s="58"/>
      <c r="G7" s="58"/>
      <c r="H7" s="58"/>
      <c r="I7" s="58"/>
      <c r="J7" s="156"/>
      <c r="P7" s="1890"/>
      <c r="Q7" s="1886"/>
      <c r="R7" s="1894"/>
      <c r="S7" s="1886"/>
      <c r="T7" s="1886"/>
      <c r="U7" s="1886"/>
      <c r="V7" s="1894"/>
      <c r="X7" s="565"/>
      <c r="Y7" s="566"/>
      <c r="Z7" s="58"/>
      <c r="AA7" s="58"/>
      <c r="AB7" s="58"/>
      <c r="AC7" s="58"/>
      <c r="AD7" s="156"/>
    </row>
    <row r="8" spans="2:30" ht="20.25" customHeight="1" thickBot="1">
      <c r="B8" s="2054" t="s">
        <v>1207</v>
      </c>
      <c r="C8" s="2055"/>
      <c r="D8" s="278"/>
      <c r="E8" s="278"/>
      <c r="F8" s="58"/>
      <c r="G8" s="58"/>
      <c r="H8" s="58"/>
      <c r="I8" s="58"/>
      <c r="J8" s="156"/>
      <c r="P8" s="1890"/>
      <c r="Q8" s="1886"/>
      <c r="R8" s="1894"/>
      <c r="S8" s="1848"/>
      <c r="T8" s="1848"/>
      <c r="U8" s="1848"/>
      <c r="V8" s="1894"/>
      <c r="X8" s="2138" t="s">
        <v>1207</v>
      </c>
      <c r="Y8" s="2139"/>
      <c r="Z8" s="58"/>
      <c r="AA8" s="58"/>
      <c r="AB8" s="58"/>
      <c r="AC8" s="58"/>
      <c r="AD8" s="156"/>
    </row>
    <row r="9" spans="2:30" ht="33" customHeight="1">
      <c r="B9" s="2140" t="s">
        <v>834</v>
      </c>
      <c r="C9" s="2141"/>
      <c r="D9" s="379" t="s">
        <v>813</v>
      </c>
      <c r="E9" s="379">
        <v>3</v>
      </c>
      <c r="F9" s="947">
        <f>IFERROR('1A'!F11,0)</f>
        <v>28.180999999999994</v>
      </c>
      <c r="G9" s="947">
        <f>IFERROR('1A'!G11,0)</f>
        <v>-5.952</v>
      </c>
      <c r="H9" s="947">
        <f>IFERROR('1A'!H11,0)</f>
        <v>1.823</v>
      </c>
      <c r="I9" s="502">
        <f>IFERROR(G9-H9,0)</f>
        <v>-7.7750000000000004</v>
      </c>
      <c r="J9" s="573">
        <f>IFERROR(F9+I9,0)</f>
        <v>20.405999999999992</v>
      </c>
      <c r="K9" s="1848"/>
      <c r="L9" s="528" t="s">
        <v>1208</v>
      </c>
      <c r="N9" s="935"/>
      <c r="P9" s="1895"/>
      <c r="Q9" s="1886"/>
      <c r="R9" s="1894"/>
      <c r="S9" s="348"/>
      <c r="T9" s="348"/>
      <c r="U9" s="348"/>
      <c r="V9" s="1894"/>
      <c r="X9" s="2140" t="s">
        <v>834</v>
      </c>
      <c r="Y9" s="2141"/>
      <c r="Z9" s="475" t="s">
        <v>836</v>
      </c>
      <c r="AA9" s="475" t="s">
        <v>837</v>
      </c>
      <c r="AB9" s="475" t="s">
        <v>838</v>
      </c>
      <c r="AC9" s="498" t="s">
        <v>839</v>
      </c>
      <c r="AD9" s="592" t="s">
        <v>840</v>
      </c>
    </row>
    <row r="10" spans="2:30" ht="33" customHeight="1">
      <c r="B10" s="2042" t="s">
        <v>841</v>
      </c>
      <c r="C10" s="2043"/>
      <c r="D10" s="400" t="s">
        <v>813</v>
      </c>
      <c r="E10" s="400">
        <v>3</v>
      </c>
      <c r="F10" s="982">
        <f>IFERROR('1A'!F12,0)</f>
        <v>0</v>
      </c>
      <c r="G10" s="982">
        <f>IFERROR('1A'!G12,0)</f>
        <v>5.952</v>
      </c>
      <c r="H10" s="982">
        <f>IFERROR('1A'!H12,0)</f>
        <v>8.7999999999999995E-2</v>
      </c>
      <c r="I10" s="501">
        <f t="shared" ref="I10:I20" si="0">IFERROR(G10-H10,0)</f>
        <v>5.8639999999999999</v>
      </c>
      <c r="J10" s="420">
        <f t="shared" ref="J10:J20" si="1">IFERROR(F10+I10,0)</f>
        <v>5.8639999999999999</v>
      </c>
      <c r="K10" s="1848"/>
      <c r="L10" s="535" t="s">
        <v>1209</v>
      </c>
      <c r="N10" s="936"/>
      <c r="P10" s="1895"/>
      <c r="Q10" s="1886"/>
      <c r="R10" s="1894"/>
      <c r="S10" s="348"/>
      <c r="T10" s="348"/>
      <c r="U10" s="348"/>
      <c r="V10" s="1894"/>
      <c r="X10" s="2042" t="s">
        <v>841</v>
      </c>
      <c r="Y10" s="2043"/>
      <c r="Z10" s="376" t="s">
        <v>1210</v>
      </c>
      <c r="AA10" s="376" t="s">
        <v>1211</v>
      </c>
      <c r="AB10" s="376" t="s">
        <v>1212</v>
      </c>
      <c r="AC10" s="377" t="s">
        <v>1213</v>
      </c>
      <c r="AD10" s="406" t="s">
        <v>1214</v>
      </c>
    </row>
    <row r="11" spans="2:30" ht="33" customHeight="1">
      <c r="B11" s="2146" t="s">
        <v>1215</v>
      </c>
      <c r="C11" s="2147"/>
      <c r="D11" s="445" t="s">
        <v>813</v>
      </c>
      <c r="E11" s="445">
        <v>3</v>
      </c>
      <c r="F11" s="926">
        <v>26.661000000000001</v>
      </c>
      <c r="G11" s="1228">
        <v>0</v>
      </c>
      <c r="H11" s="1228">
        <v>0.21</v>
      </c>
      <c r="I11" s="501">
        <f t="shared" si="0"/>
        <v>-0.21</v>
      </c>
      <c r="J11" s="420">
        <f t="shared" si="1"/>
        <v>26.451000000000001</v>
      </c>
      <c r="K11" s="1848"/>
      <c r="L11" s="535" t="s">
        <v>1216</v>
      </c>
      <c r="N11" s="936"/>
      <c r="P11" s="1895"/>
      <c r="Q11" s="529">
        <f t="shared" ref="Q11:Q16" si="2">IF( SUM( S11:U11 ) = 0, 0, $S$5 )</f>
        <v>0</v>
      </c>
      <c r="R11" s="1894"/>
      <c r="S11" s="530">
        <f t="shared" ref="S11:U16" si="3" xml:space="preserve"> IF( ISNUMBER( F11 ), 0, 1 )</f>
        <v>0</v>
      </c>
      <c r="T11" s="530">
        <f t="shared" si="3"/>
        <v>0</v>
      </c>
      <c r="U11" s="530">
        <f t="shared" si="3"/>
        <v>0</v>
      </c>
      <c r="V11" s="1894"/>
      <c r="X11" s="2146" t="s">
        <v>1215</v>
      </c>
      <c r="Y11" s="2147"/>
      <c r="Z11" s="376" t="s">
        <v>1217</v>
      </c>
      <c r="AA11" s="376" t="s">
        <v>1218</v>
      </c>
      <c r="AB11" s="376" t="s">
        <v>1219</v>
      </c>
      <c r="AC11" s="377" t="s">
        <v>1220</v>
      </c>
      <c r="AD11" s="406" t="s">
        <v>1221</v>
      </c>
    </row>
    <row r="12" spans="2:30" ht="33" customHeight="1">
      <c r="B12" s="2132" t="s">
        <v>1222</v>
      </c>
      <c r="C12" s="2133"/>
      <c r="D12" s="375" t="s">
        <v>813</v>
      </c>
      <c r="E12" s="375">
        <v>3</v>
      </c>
      <c r="F12" s="926">
        <v>-3.2280000000000002</v>
      </c>
      <c r="G12" s="1228">
        <v>0</v>
      </c>
      <c r="H12" s="1228">
        <v>0</v>
      </c>
      <c r="I12" s="501">
        <f t="shared" si="0"/>
        <v>0</v>
      </c>
      <c r="J12" s="420">
        <f t="shared" si="1"/>
        <v>-3.2280000000000002</v>
      </c>
      <c r="K12" s="1848"/>
      <c r="L12" s="535" t="s">
        <v>1223</v>
      </c>
      <c r="N12" s="936"/>
      <c r="P12" s="1895"/>
      <c r="Q12" s="529">
        <f t="shared" si="2"/>
        <v>0</v>
      </c>
      <c r="R12" s="1894"/>
      <c r="S12" s="530">
        <f t="shared" si="3"/>
        <v>0</v>
      </c>
      <c r="T12" s="530">
        <f t="shared" si="3"/>
        <v>0</v>
      </c>
      <c r="U12" s="530">
        <f t="shared" si="3"/>
        <v>0</v>
      </c>
      <c r="V12" s="1894"/>
      <c r="X12" s="2132" t="s">
        <v>1222</v>
      </c>
      <c r="Y12" s="2133"/>
      <c r="Z12" s="376" t="s">
        <v>1224</v>
      </c>
      <c r="AA12" s="376" t="s">
        <v>1225</v>
      </c>
      <c r="AB12" s="376" t="s">
        <v>1226</v>
      </c>
      <c r="AC12" s="377" t="s">
        <v>1227</v>
      </c>
      <c r="AD12" s="406" t="s">
        <v>1228</v>
      </c>
    </row>
    <row r="13" spans="2:30" ht="33" customHeight="1">
      <c r="B13" s="2134" t="s">
        <v>1229</v>
      </c>
      <c r="C13" s="2135"/>
      <c r="D13" s="375" t="s">
        <v>813</v>
      </c>
      <c r="E13" s="375">
        <v>3</v>
      </c>
      <c r="F13" s="926">
        <v>0.67</v>
      </c>
      <c r="G13" s="1228">
        <v>0</v>
      </c>
      <c r="H13" s="926">
        <v>8.1000000000000003E-2</v>
      </c>
      <c r="I13" s="501">
        <f t="shared" si="0"/>
        <v>-8.1000000000000003E-2</v>
      </c>
      <c r="J13" s="420">
        <f t="shared" si="1"/>
        <v>0.58900000000000008</v>
      </c>
      <c r="K13" s="1848"/>
      <c r="L13" s="535" t="s">
        <v>1230</v>
      </c>
      <c r="N13" s="936"/>
      <c r="P13" s="1895"/>
      <c r="Q13" s="529">
        <f t="shared" si="2"/>
        <v>0</v>
      </c>
      <c r="R13" s="1894"/>
      <c r="S13" s="530">
        <f t="shared" si="3"/>
        <v>0</v>
      </c>
      <c r="T13" s="530">
        <f t="shared" si="3"/>
        <v>0</v>
      </c>
      <c r="U13" s="530">
        <f t="shared" si="3"/>
        <v>0</v>
      </c>
      <c r="V13" s="1894"/>
      <c r="X13" s="2134" t="s">
        <v>1229</v>
      </c>
      <c r="Y13" s="2135"/>
      <c r="Z13" s="376" t="s">
        <v>1231</v>
      </c>
      <c r="AA13" s="376" t="s">
        <v>1232</v>
      </c>
      <c r="AB13" s="376" t="s">
        <v>1233</v>
      </c>
      <c r="AC13" s="377" t="s">
        <v>1234</v>
      </c>
      <c r="AD13" s="406" t="s">
        <v>1235</v>
      </c>
    </row>
    <row r="14" spans="2:30" ht="33" customHeight="1">
      <c r="B14" s="2042" t="s">
        <v>1236</v>
      </c>
      <c r="C14" s="2043"/>
      <c r="D14" s="400" t="s">
        <v>813</v>
      </c>
      <c r="E14" s="400">
        <v>3</v>
      </c>
      <c r="F14" s="1228">
        <v>0</v>
      </c>
      <c r="G14" s="1228">
        <v>0</v>
      </c>
      <c r="H14" s="1228">
        <v>0</v>
      </c>
      <c r="I14" s="501">
        <f t="shared" si="0"/>
        <v>0</v>
      </c>
      <c r="J14" s="420">
        <f t="shared" si="1"/>
        <v>0</v>
      </c>
      <c r="K14" s="1848"/>
      <c r="L14" s="535" t="s">
        <v>1237</v>
      </c>
      <c r="N14" s="936"/>
      <c r="P14" s="1895"/>
      <c r="Q14" s="529">
        <f t="shared" si="2"/>
        <v>0</v>
      </c>
      <c r="R14" s="1894"/>
      <c r="S14" s="530">
        <f t="shared" si="3"/>
        <v>0</v>
      </c>
      <c r="T14" s="530">
        <f t="shared" si="3"/>
        <v>0</v>
      </c>
      <c r="U14" s="530">
        <f t="shared" si="3"/>
        <v>0</v>
      </c>
      <c r="V14" s="1894"/>
      <c r="X14" s="2042" t="s">
        <v>1236</v>
      </c>
      <c r="Y14" s="2043"/>
      <c r="Z14" s="376" t="s">
        <v>1238</v>
      </c>
      <c r="AA14" s="376" t="s">
        <v>1239</v>
      </c>
      <c r="AB14" s="376" t="s">
        <v>1240</v>
      </c>
      <c r="AC14" s="377" t="s">
        <v>1241</v>
      </c>
      <c r="AD14" s="406" t="s">
        <v>1242</v>
      </c>
    </row>
    <row r="15" spans="2:30" ht="33" customHeight="1">
      <c r="B15" s="2146" t="s">
        <v>1243</v>
      </c>
      <c r="C15" s="2147"/>
      <c r="D15" s="445" t="s">
        <v>813</v>
      </c>
      <c r="E15" s="445">
        <v>3</v>
      </c>
      <c r="F15" s="1228">
        <v>0</v>
      </c>
      <c r="G15" s="1228">
        <v>0</v>
      </c>
      <c r="H15" s="1228">
        <v>0</v>
      </c>
      <c r="I15" s="501">
        <f t="shared" si="0"/>
        <v>0</v>
      </c>
      <c r="J15" s="420">
        <f t="shared" si="1"/>
        <v>0</v>
      </c>
      <c r="K15" s="1848"/>
      <c r="L15" s="535" t="s">
        <v>1244</v>
      </c>
      <c r="N15" s="936"/>
      <c r="P15" s="1895"/>
      <c r="Q15" s="529">
        <f t="shared" si="2"/>
        <v>0</v>
      </c>
      <c r="R15" s="1894"/>
      <c r="S15" s="530">
        <f t="shared" si="3"/>
        <v>0</v>
      </c>
      <c r="T15" s="530">
        <f t="shared" si="3"/>
        <v>0</v>
      </c>
      <c r="U15" s="530">
        <f t="shared" si="3"/>
        <v>0</v>
      </c>
      <c r="V15" s="1894"/>
      <c r="X15" s="2146" t="s">
        <v>1243</v>
      </c>
      <c r="Y15" s="2147"/>
      <c r="Z15" s="376" t="s">
        <v>1245</v>
      </c>
      <c r="AA15" s="376" t="s">
        <v>1246</v>
      </c>
      <c r="AB15" s="376" t="s">
        <v>1247</v>
      </c>
      <c r="AC15" s="377" t="s">
        <v>1248</v>
      </c>
      <c r="AD15" s="406" t="s">
        <v>1249</v>
      </c>
    </row>
    <row r="16" spans="2:30" ht="33" customHeight="1">
      <c r="B16" s="2134" t="s">
        <v>1250</v>
      </c>
      <c r="C16" s="2135"/>
      <c r="D16" s="375" t="s">
        <v>813</v>
      </c>
      <c r="E16" s="375">
        <v>3</v>
      </c>
      <c r="F16" s="926">
        <v>-4.0000000000000001E-3</v>
      </c>
      <c r="G16" s="1228">
        <v>0</v>
      </c>
      <c r="H16" s="1228">
        <v>0</v>
      </c>
      <c r="I16" s="501">
        <f t="shared" si="0"/>
        <v>0</v>
      </c>
      <c r="J16" s="420">
        <f t="shared" si="1"/>
        <v>-4.0000000000000001E-3</v>
      </c>
      <c r="K16" s="1848"/>
      <c r="L16" s="535" t="s">
        <v>1251</v>
      </c>
      <c r="N16" s="936"/>
      <c r="P16" s="1895"/>
      <c r="Q16" s="529">
        <f t="shared" si="2"/>
        <v>0</v>
      </c>
      <c r="R16" s="1894"/>
      <c r="S16" s="530">
        <f t="shared" si="3"/>
        <v>0</v>
      </c>
      <c r="T16" s="530">
        <f t="shared" si="3"/>
        <v>0</v>
      </c>
      <c r="U16" s="530">
        <f t="shared" si="3"/>
        <v>0</v>
      </c>
      <c r="V16" s="1894"/>
      <c r="X16" s="2134" t="s">
        <v>1250</v>
      </c>
      <c r="Y16" s="2135"/>
      <c r="Z16" s="376" t="s">
        <v>1252</v>
      </c>
      <c r="AA16" s="376" t="s">
        <v>1253</v>
      </c>
      <c r="AB16" s="376" t="s">
        <v>1254</v>
      </c>
      <c r="AC16" s="377" t="s">
        <v>1255</v>
      </c>
      <c r="AD16" s="406" t="s">
        <v>1256</v>
      </c>
    </row>
    <row r="17" spans="2:30" ht="33" customHeight="1">
      <c r="B17" s="2042" t="s">
        <v>1257</v>
      </c>
      <c r="C17" s="2043"/>
      <c r="D17" s="400" t="s">
        <v>813</v>
      </c>
      <c r="E17" s="400">
        <v>3</v>
      </c>
      <c r="F17" s="501">
        <f>IFERROR(SUM(F9:F16),0)</f>
        <v>52.28</v>
      </c>
      <c r="G17" s="501">
        <f>IFERROR(SUM(G9:G16),0)</f>
        <v>0</v>
      </c>
      <c r="H17" s="501">
        <f>IFERROR(SUM(H9:H16),0)</f>
        <v>2.202</v>
      </c>
      <c r="I17" s="501">
        <f t="shared" si="0"/>
        <v>-2.202</v>
      </c>
      <c r="J17" s="420">
        <f t="shared" si="1"/>
        <v>50.078000000000003</v>
      </c>
      <c r="K17" s="1848"/>
      <c r="L17" s="535" t="s">
        <v>1258</v>
      </c>
      <c r="N17" s="936"/>
      <c r="P17" s="1895"/>
      <c r="Q17" s="529"/>
      <c r="R17" s="1894"/>
      <c r="S17" s="348"/>
      <c r="T17" s="348"/>
      <c r="U17" s="348"/>
      <c r="V17" s="1894"/>
      <c r="X17" s="2042" t="s">
        <v>1257</v>
      </c>
      <c r="Y17" s="2043"/>
      <c r="Z17" s="377" t="s">
        <v>1259</v>
      </c>
      <c r="AA17" s="377" t="s">
        <v>1260</v>
      </c>
      <c r="AB17" s="377" t="s">
        <v>1261</v>
      </c>
      <c r="AC17" s="377" t="s">
        <v>1262</v>
      </c>
      <c r="AD17" s="406" t="s">
        <v>1263</v>
      </c>
    </row>
    <row r="18" spans="2:30" ht="33" customHeight="1">
      <c r="B18" s="2158" t="s">
        <v>1264</v>
      </c>
      <c r="C18" s="2159"/>
      <c r="D18" s="445" t="s">
        <v>813</v>
      </c>
      <c r="E18" s="445">
        <v>3</v>
      </c>
      <c r="F18" s="926">
        <v>-6.6550000000000002</v>
      </c>
      <c r="G18" s="1228">
        <v>0</v>
      </c>
      <c r="H18" s="1228">
        <v>-0.01</v>
      </c>
      <c r="I18" s="501">
        <f t="shared" si="0"/>
        <v>0.01</v>
      </c>
      <c r="J18" s="420">
        <f t="shared" si="1"/>
        <v>-6.6450000000000005</v>
      </c>
      <c r="L18" s="535" t="s">
        <v>1265</v>
      </c>
      <c r="N18" s="936"/>
      <c r="P18" s="1895"/>
      <c r="Q18" s="529">
        <f t="shared" ref="Q18:Q26" si="4">IF( SUM( S18:U18 ) = 0, 0, $S$5 )</f>
        <v>0</v>
      </c>
      <c r="R18" s="1894"/>
      <c r="S18" s="530">
        <f t="shared" ref="S18:U19" si="5" xml:space="preserve"> IF( ISNUMBER( F18 ), 0, 1 )</f>
        <v>0</v>
      </c>
      <c r="T18" s="530">
        <f t="shared" si="5"/>
        <v>0</v>
      </c>
      <c r="U18" s="530">
        <f t="shared" si="5"/>
        <v>0</v>
      </c>
      <c r="V18" s="1894"/>
      <c r="X18" s="2158" t="s">
        <v>1264</v>
      </c>
      <c r="Y18" s="2159"/>
      <c r="Z18" s="376" t="s">
        <v>1266</v>
      </c>
      <c r="AA18" s="376" t="s">
        <v>1267</v>
      </c>
      <c r="AB18" s="376" t="s">
        <v>1268</v>
      </c>
      <c r="AC18" s="377" t="s">
        <v>1269</v>
      </c>
      <c r="AD18" s="406" t="s">
        <v>1270</v>
      </c>
    </row>
    <row r="19" spans="2:30" ht="33" customHeight="1">
      <c r="B19" s="2160" t="s">
        <v>1271</v>
      </c>
      <c r="C19" s="2161"/>
      <c r="D19" s="1408" t="s">
        <v>813</v>
      </c>
      <c r="E19" s="1408">
        <v>3</v>
      </c>
      <c r="F19" s="926">
        <v>-1.7909999999999999</v>
      </c>
      <c r="G19" s="1228">
        <v>0</v>
      </c>
      <c r="H19" s="1228">
        <v>-0.36199999999999999</v>
      </c>
      <c r="I19" s="501">
        <f t="shared" si="0"/>
        <v>0.36199999999999999</v>
      </c>
      <c r="J19" s="420">
        <f t="shared" si="1"/>
        <v>-1.4289999999999998</v>
      </c>
      <c r="L19" s="535" t="s">
        <v>1272</v>
      </c>
      <c r="N19" s="936"/>
      <c r="P19" s="1895"/>
      <c r="Q19" s="529">
        <f t="shared" si="4"/>
        <v>0</v>
      </c>
      <c r="R19" s="1894"/>
      <c r="S19" s="530">
        <f t="shared" si="5"/>
        <v>0</v>
      </c>
      <c r="T19" s="530">
        <f t="shared" si="5"/>
        <v>0</v>
      </c>
      <c r="U19" s="530">
        <f t="shared" si="5"/>
        <v>0</v>
      </c>
      <c r="V19" s="1894"/>
      <c r="X19" s="2160" t="s">
        <v>1271</v>
      </c>
      <c r="Y19" s="2161"/>
      <c r="Z19" s="376" t="s">
        <v>1273</v>
      </c>
      <c r="AA19" s="376" t="s">
        <v>1274</v>
      </c>
      <c r="AB19" s="376" t="s">
        <v>1275</v>
      </c>
      <c r="AC19" s="377" t="s">
        <v>1276</v>
      </c>
      <c r="AD19" s="406" t="s">
        <v>1277</v>
      </c>
    </row>
    <row r="20" spans="2:30" ht="33" customHeight="1" thickBot="1">
      <c r="B20" s="2154" t="s">
        <v>1278</v>
      </c>
      <c r="C20" s="2155"/>
      <c r="D20" s="1409" t="s">
        <v>813</v>
      </c>
      <c r="E20" s="1409">
        <v>3</v>
      </c>
      <c r="F20" s="391">
        <f>IFERROR(SUM(F17:F19),0)</f>
        <v>43.834000000000003</v>
      </c>
      <c r="G20" s="391">
        <f>IFERROR(SUM(G17:G19),0)</f>
        <v>0</v>
      </c>
      <c r="H20" s="391">
        <f>IFERROR(SUM(H17:H19),0)</f>
        <v>1.83</v>
      </c>
      <c r="I20" s="391">
        <f t="shared" si="0"/>
        <v>-1.83</v>
      </c>
      <c r="J20" s="422">
        <f t="shared" si="1"/>
        <v>42.004000000000005</v>
      </c>
      <c r="L20" s="571" t="s">
        <v>1279</v>
      </c>
      <c r="N20" s="937"/>
      <c r="P20" s="1895"/>
      <c r="Q20" s="529"/>
      <c r="R20" s="1894"/>
      <c r="S20" s="348"/>
      <c r="T20" s="348"/>
      <c r="U20" s="348"/>
      <c r="V20" s="1894"/>
      <c r="X20" s="2156" t="s">
        <v>1278</v>
      </c>
      <c r="Y20" s="2157"/>
      <c r="Z20" s="383" t="s">
        <v>1280</v>
      </c>
      <c r="AA20" s="383" t="s">
        <v>1281</v>
      </c>
      <c r="AB20" s="383" t="s">
        <v>1282</v>
      </c>
      <c r="AC20" s="383" t="s">
        <v>1283</v>
      </c>
      <c r="AD20" s="408" t="s">
        <v>1284</v>
      </c>
    </row>
    <row r="21" spans="2:30" ht="15" customHeight="1" thickBot="1">
      <c r="B21" s="238"/>
      <c r="C21" s="155"/>
      <c r="D21" s="155"/>
      <c r="E21" s="155"/>
      <c r="F21" s="58"/>
      <c r="G21" s="58"/>
      <c r="H21" s="58"/>
      <c r="I21" s="58"/>
      <c r="J21" s="156"/>
      <c r="P21" s="1895"/>
      <c r="Q21" s="529"/>
      <c r="R21" s="1894"/>
      <c r="S21" s="348"/>
      <c r="T21" s="348"/>
      <c r="U21" s="348"/>
      <c r="V21" s="1894"/>
      <c r="X21" s="238"/>
      <c r="Y21" s="155"/>
      <c r="Z21" s="58"/>
      <c r="AA21" s="58"/>
      <c r="AB21" s="58"/>
      <c r="AC21" s="58"/>
      <c r="AD21" s="156"/>
    </row>
    <row r="22" spans="2:30" ht="20.25" customHeight="1" thickBot="1">
      <c r="B22" s="2054" t="s">
        <v>1285</v>
      </c>
      <c r="C22" s="2055"/>
      <c r="D22" s="278"/>
      <c r="E22" s="278"/>
      <c r="F22" s="58"/>
      <c r="G22" s="58"/>
      <c r="H22" s="58"/>
      <c r="I22" s="58"/>
      <c r="J22" s="156"/>
      <c r="P22" s="1895"/>
      <c r="Q22" s="529"/>
      <c r="R22" s="1894"/>
      <c r="S22" s="348"/>
      <c r="T22" s="348"/>
      <c r="U22" s="348"/>
      <c r="V22" s="1894"/>
      <c r="X22" s="2054" t="s">
        <v>1285</v>
      </c>
      <c r="Y22" s="2055"/>
      <c r="Z22" s="58"/>
      <c r="AA22" s="58"/>
      <c r="AB22" s="58"/>
      <c r="AC22" s="58"/>
      <c r="AD22" s="156"/>
    </row>
    <row r="23" spans="2:30" ht="33" customHeight="1">
      <c r="B23" s="2140" t="s">
        <v>1286</v>
      </c>
      <c r="C23" s="2141"/>
      <c r="D23" s="379" t="s">
        <v>813</v>
      </c>
      <c r="E23" s="379">
        <v>3</v>
      </c>
      <c r="F23" s="924">
        <v>-41.862000000000002</v>
      </c>
      <c r="G23" s="1227">
        <v>0</v>
      </c>
      <c r="H23" s="924">
        <v>-1.7999999999999999E-2</v>
      </c>
      <c r="I23" s="502">
        <f t="shared" ref="I23:I27" si="6">IFERROR(G23-H23,0)</f>
        <v>1.7999999999999999E-2</v>
      </c>
      <c r="J23" s="573">
        <f>F23+I23</f>
        <v>-41.844000000000001</v>
      </c>
      <c r="K23" s="1848"/>
      <c r="L23" s="528" t="s">
        <v>1287</v>
      </c>
      <c r="N23" s="935"/>
      <c r="P23" s="1895"/>
      <c r="Q23" s="529">
        <f t="shared" si="4"/>
        <v>0</v>
      </c>
      <c r="R23" s="578"/>
      <c r="S23" s="530">
        <f t="shared" ref="S23:U26" si="7" xml:space="preserve"> IF( ISNUMBER( F23 ), 0, 1 )</f>
        <v>0</v>
      </c>
      <c r="T23" s="530">
        <f t="shared" si="7"/>
        <v>0</v>
      </c>
      <c r="U23" s="530">
        <f t="shared" si="7"/>
        <v>0</v>
      </c>
      <c r="V23" s="578"/>
      <c r="X23" s="2140" t="s">
        <v>1286</v>
      </c>
      <c r="Y23" s="2141"/>
      <c r="Z23" s="380" t="s">
        <v>1288</v>
      </c>
      <c r="AA23" s="380" t="s">
        <v>1289</v>
      </c>
      <c r="AB23" s="380" t="s">
        <v>1290</v>
      </c>
      <c r="AC23" s="498" t="s">
        <v>1291</v>
      </c>
      <c r="AD23" s="592" t="s">
        <v>1292</v>
      </c>
    </row>
    <row r="24" spans="2:30" ht="33" customHeight="1">
      <c r="B24" s="2042" t="s">
        <v>1293</v>
      </c>
      <c r="C24" s="2043"/>
      <c r="D24" s="400" t="s">
        <v>813</v>
      </c>
      <c r="E24" s="400">
        <v>3</v>
      </c>
      <c r="F24" s="926">
        <v>7.2320000000000002</v>
      </c>
      <c r="G24" s="1228">
        <v>0</v>
      </c>
      <c r="H24" s="1228">
        <v>0</v>
      </c>
      <c r="I24" s="501">
        <f t="shared" si="6"/>
        <v>0</v>
      </c>
      <c r="J24" s="420">
        <f>F24+I24</f>
        <v>7.2320000000000002</v>
      </c>
      <c r="K24" s="1848"/>
      <c r="L24" s="535" t="s">
        <v>1294</v>
      </c>
      <c r="N24" s="936"/>
      <c r="P24" s="1895"/>
      <c r="Q24" s="529">
        <f t="shared" si="4"/>
        <v>0</v>
      </c>
      <c r="R24" s="578"/>
      <c r="S24" s="530">
        <f t="shared" si="7"/>
        <v>0</v>
      </c>
      <c r="T24" s="530">
        <f t="shared" si="7"/>
        <v>0</v>
      </c>
      <c r="U24" s="530">
        <f t="shared" si="7"/>
        <v>0</v>
      </c>
      <c r="V24" s="578"/>
      <c r="X24" s="2042" t="s">
        <v>1293</v>
      </c>
      <c r="Y24" s="2043"/>
      <c r="Z24" s="376" t="s">
        <v>1295</v>
      </c>
      <c r="AA24" s="376" t="s">
        <v>1296</v>
      </c>
      <c r="AB24" s="376" t="s">
        <v>1297</v>
      </c>
      <c r="AC24" s="377" t="s">
        <v>1298</v>
      </c>
      <c r="AD24" s="406" t="s">
        <v>1299</v>
      </c>
    </row>
    <row r="25" spans="2:30" ht="33" customHeight="1">
      <c r="B25" s="2146" t="s">
        <v>1300</v>
      </c>
      <c r="C25" s="2147"/>
      <c r="D25" s="445" t="s">
        <v>813</v>
      </c>
      <c r="E25" s="445">
        <v>3</v>
      </c>
      <c r="F25" s="926">
        <v>4.4999999999999998E-2</v>
      </c>
      <c r="G25" s="1228">
        <v>0</v>
      </c>
      <c r="H25" s="1228">
        <v>0</v>
      </c>
      <c r="I25" s="501">
        <f t="shared" si="6"/>
        <v>0</v>
      </c>
      <c r="J25" s="420">
        <f>F25+I25</f>
        <v>4.4999999999999998E-2</v>
      </c>
      <c r="K25" s="1848"/>
      <c r="L25" s="535" t="s">
        <v>1301</v>
      </c>
      <c r="N25" s="936"/>
      <c r="P25" s="1895"/>
      <c r="Q25" s="529">
        <f t="shared" si="4"/>
        <v>0</v>
      </c>
      <c r="R25" s="578"/>
      <c r="S25" s="530">
        <f t="shared" si="7"/>
        <v>0</v>
      </c>
      <c r="T25" s="530">
        <f t="shared" si="7"/>
        <v>0</v>
      </c>
      <c r="U25" s="530">
        <f t="shared" si="7"/>
        <v>0</v>
      </c>
      <c r="V25" s="578"/>
      <c r="X25" s="2146" t="s">
        <v>1300</v>
      </c>
      <c r="Y25" s="2147"/>
      <c r="Z25" s="376" t="s">
        <v>1302</v>
      </c>
      <c r="AA25" s="376" t="s">
        <v>1303</v>
      </c>
      <c r="AB25" s="376" t="s">
        <v>1304</v>
      </c>
      <c r="AC25" s="377" t="s">
        <v>1305</v>
      </c>
      <c r="AD25" s="406" t="s">
        <v>1306</v>
      </c>
    </row>
    <row r="26" spans="2:30" ht="33" customHeight="1">
      <c r="B26" s="2132" t="s">
        <v>1307</v>
      </c>
      <c r="C26" s="2133"/>
      <c r="D26" s="375" t="s">
        <v>813</v>
      </c>
      <c r="E26" s="375">
        <v>3</v>
      </c>
      <c r="F26" s="1228">
        <v>0</v>
      </c>
      <c r="G26" s="1228">
        <v>0</v>
      </c>
      <c r="H26" s="1228">
        <v>0</v>
      </c>
      <c r="I26" s="501">
        <f t="shared" si="6"/>
        <v>0</v>
      </c>
      <c r="J26" s="420">
        <f>F26+I26</f>
        <v>0</v>
      </c>
      <c r="K26" s="1848"/>
      <c r="L26" s="535" t="s">
        <v>1308</v>
      </c>
      <c r="N26" s="936"/>
      <c r="P26" s="1895"/>
      <c r="Q26" s="529">
        <f t="shared" si="4"/>
        <v>0</v>
      </c>
      <c r="R26" s="1894"/>
      <c r="S26" s="530">
        <f t="shared" si="7"/>
        <v>0</v>
      </c>
      <c r="T26" s="530">
        <f t="shared" si="7"/>
        <v>0</v>
      </c>
      <c r="U26" s="530">
        <f t="shared" si="7"/>
        <v>0</v>
      </c>
      <c r="V26" s="1894"/>
      <c r="X26" s="2132" t="s">
        <v>1307</v>
      </c>
      <c r="Y26" s="2133"/>
      <c r="Z26" s="376" t="s">
        <v>1309</v>
      </c>
      <c r="AA26" s="376" t="s">
        <v>1310</v>
      </c>
      <c r="AB26" s="376" t="s">
        <v>1311</v>
      </c>
      <c r="AC26" s="377" t="s">
        <v>1312</v>
      </c>
      <c r="AD26" s="406" t="s">
        <v>1313</v>
      </c>
    </row>
    <row r="27" spans="2:30" ht="33" customHeight="1" thickBot="1">
      <c r="B27" s="2148" t="s">
        <v>1314</v>
      </c>
      <c r="C27" s="2149"/>
      <c r="D27" s="382" t="s">
        <v>813</v>
      </c>
      <c r="E27" s="382">
        <v>3</v>
      </c>
      <c r="F27" s="391">
        <f>IFERROR(SUM(F23:F26),0)</f>
        <v>-34.585000000000001</v>
      </c>
      <c r="G27" s="391">
        <f>IFERROR(SUM(G23:G26),0)</f>
        <v>0</v>
      </c>
      <c r="H27" s="391">
        <f>IFERROR(SUM(H23:H26),0)</f>
        <v>-1.7999999999999999E-2</v>
      </c>
      <c r="I27" s="391">
        <f t="shared" si="6"/>
        <v>1.7999999999999999E-2</v>
      </c>
      <c r="J27" s="422">
        <f>F27+I27</f>
        <v>-34.567</v>
      </c>
      <c r="K27" s="1848"/>
      <c r="L27" s="571" t="s">
        <v>1315</v>
      </c>
      <c r="N27" s="937"/>
      <c r="P27" s="1895"/>
      <c r="Q27" s="529"/>
      <c r="R27" s="1894"/>
      <c r="S27" s="348"/>
      <c r="T27" s="348"/>
      <c r="U27" s="348"/>
      <c r="V27" s="1894"/>
      <c r="X27" s="2148" t="s">
        <v>1314</v>
      </c>
      <c r="Y27" s="2149"/>
      <c r="Z27" s="383" t="s">
        <v>1316</v>
      </c>
      <c r="AA27" s="383" t="s">
        <v>1317</v>
      </c>
      <c r="AB27" s="383" t="s">
        <v>1318</v>
      </c>
      <c r="AC27" s="383" t="s">
        <v>1319</v>
      </c>
      <c r="AD27" s="408" t="s">
        <v>1320</v>
      </c>
    </row>
    <row r="28" spans="2:30" ht="15" customHeight="1" thickBot="1">
      <c r="B28" s="593"/>
      <c r="C28" s="593"/>
      <c r="D28" s="593"/>
      <c r="E28" s="593"/>
      <c r="F28" s="594"/>
      <c r="G28" s="594"/>
      <c r="H28" s="594"/>
      <c r="I28" s="594"/>
      <c r="J28" s="559"/>
      <c r="K28" s="1848"/>
      <c r="L28" s="9"/>
      <c r="P28" s="1895"/>
      <c r="Q28" s="529"/>
      <c r="R28" s="1894"/>
      <c r="S28" s="348"/>
      <c r="T28" s="348"/>
      <c r="U28" s="348"/>
      <c r="V28" s="1894"/>
      <c r="X28" s="593"/>
      <c r="Y28" s="593"/>
      <c r="Z28" s="594"/>
      <c r="AA28" s="594"/>
      <c r="AB28" s="594"/>
      <c r="AC28" s="594"/>
      <c r="AD28" s="559"/>
    </row>
    <row r="29" spans="2:30" ht="33" customHeight="1" thickBot="1">
      <c r="B29" s="2150" t="s">
        <v>1321</v>
      </c>
      <c r="C29" s="2151"/>
      <c r="D29" s="412" t="s">
        <v>813</v>
      </c>
      <c r="E29" s="412">
        <v>3</v>
      </c>
      <c r="F29" s="478">
        <f>IFERROR(F20+F27,0)</f>
        <v>9.2490000000000023</v>
      </c>
      <c r="G29" s="478">
        <f>IFERROR(G20+G27,0)</f>
        <v>0</v>
      </c>
      <c r="H29" s="478">
        <f>IFERROR(H20+H27,0)</f>
        <v>1.8120000000000001</v>
      </c>
      <c r="I29" s="478">
        <f t="shared" ref="I29" si="8">IFERROR(G29-H29,0)</f>
        <v>-1.8120000000000001</v>
      </c>
      <c r="J29" s="424">
        <f>F29+I29</f>
        <v>7.4370000000000021</v>
      </c>
      <c r="K29" s="1848"/>
      <c r="L29" s="583" t="s">
        <v>1322</v>
      </c>
      <c r="N29" s="938"/>
      <c r="P29" s="1895"/>
      <c r="Q29" s="529"/>
      <c r="R29" s="1894"/>
      <c r="S29" s="348"/>
      <c r="T29" s="348"/>
      <c r="U29" s="348"/>
      <c r="V29" s="1894"/>
      <c r="X29" s="2152" t="s">
        <v>1321</v>
      </c>
      <c r="Y29" s="2153"/>
      <c r="Z29" s="584" t="s">
        <v>1323</v>
      </c>
      <c r="AA29" s="584" t="s">
        <v>1324</v>
      </c>
      <c r="AB29" s="584" t="s">
        <v>1325</v>
      </c>
      <c r="AC29" s="584" t="s">
        <v>1326</v>
      </c>
      <c r="AD29" s="585" t="s">
        <v>1327</v>
      </c>
    </row>
    <row r="30" spans="2:30" ht="15" customHeight="1" thickBot="1">
      <c r="B30" s="238"/>
      <c r="C30" s="239"/>
      <c r="D30" s="239"/>
      <c r="E30" s="239"/>
      <c r="F30" s="58"/>
      <c r="G30" s="58"/>
      <c r="H30" s="58"/>
      <c r="I30" s="58"/>
      <c r="J30" s="156"/>
      <c r="L30" s="16"/>
      <c r="P30" s="1895"/>
      <c r="Q30" s="529"/>
      <c r="R30" s="578"/>
      <c r="S30" s="348"/>
      <c r="T30" s="348"/>
      <c r="U30" s="348"/>
      <c r="V30" s="578"/>
      <c r="X30" s="238"/>
      <c r="Y30" s="239"/>
      <c r="Z30" s="58"/>
      <c r="AA30" s="58"/>
      <c r="AB30" s="58"/>
      <c r="AC30" s="58"/>
      <c r="AD30" s="156"/>
    </row>
    <row r="31" spans="2:30" ht="20.25" customHeight="1" thickBot="1">
      <c r="B31" s="2054" t="s">
        <v>1328</v>
      </c>
      <c r="C31" s="2055"/>
      <c r="D31" s="278"/>
      <c r="E31" s="278"/>
      <c r="F31" s="58"/>
      <c r="G31" s="58"/>
      <c r="H31" s="58"/>
      <c r="I31" s="58"/>
      <c r="J31" s="156"/>
      <c r="L31" s="16"/>
      <c r="P31" s="1895"/>
      <c r="Q31" s="529"/>
      <c r="R31" s="578"/>
      <c r="S31" s="1887"/>
      <c r="T31" s="1888"/>
      <c r="U31" s="1888"/>
      <c r="V31" s="578"/>
      <c r="X31" s="2054" t="s">
        <v>1328</v>
      </c>
      <c r="Y31" s="2055"/>
      <c r="Z31" s="58"/>
      <c r="AA31" s="58"/>
      <c r="AB31" s="58"/>
      <c r="AC31" s="58"/>
      <c r="AD31" s="156"/>
    </row>
    <row r="32" spans="2:30" ht="33" customHeight="1">
      <c r="B32" s="2140" t="s">
        <v>1329</v>
      </c>
      <c r="C32" s="2141"/>
      <c r="D32" s="379" t="s">
        <v>813</v>
      </c>
      <c r="E32" s="379">
        <v>3</v>
      </c>
      <c r="F32" s="1227">
        <v>-6.1779999999999999</v>
      </c>
      <c r="G32" s="1227">
        <v>0</v>
      </c>
      <c r="H32" s="1227">
        <v>-1.5409999999999999</v>
      </c>
      <c r="I32" s="502">
        <f t="shared" ref="I32:I35" si="9">IFERROR(G32-H32,0)</f>
        <v>1.5409999999999999</v>
      </c>
      <c r="J32" s="573">
        <f>F32+I32</f>
        <v>-4.6370000000000005</v>
      </c>
      <c r="K32" s="1848"/>
      <c r="L32" s="528" t="s">
        <v>1330</v>
      </c>
      <c r="N32" s="935"/>
      <c r="P32" s="1895"/>
      <c r="Q32" s="529">
        <f t="shared" ref="Q32:Q34" si="10">IF( SUM( S32:U32 ) = 0, 0, $S$5 )</f>
        <v>0</v>
      </c>
      <c r="R32" s="1894"/>
      <c r="S32" s="530">
        <f t="shared" ref="S32:U34" si="11" xml:space="preserve"> IF( ISNUMBER( F32 ), 0, 1 )</f>
        <v>0</v>
      </c>
      <c r="T32" s="530">
        <f t="shared" si="11"/>
        <v>0</v>
      </c>
      <c r="U32" s="530">
        <f t="shared" si="11"/>
        <v>0</v>
      </c>
      <c r="V32" s="1894"/>
      <c r="X32" s="2140" t="s">
        <v>1329</v>
      </c>
      <c r="Y32" s="2141"/>
      <c r="Z32" s="380" t="s">
        <v>1331</v>
      </c>
      <c r="AA32" s="380" t="s">
        <v>1332</v>
      </c>
      <c r="AB32" s="380" t="s">
        <v>1333</v>
      </c>
      <c r="AC32" s="498" t="s">
        <v>1334</v>
      </c>
      <c r="AD32" s="592" t="s">
        <v>1335</v>
      </c>
    </row>
    <row r="33" spans="2:30" ht="33" customHeight="1">
      <c r="B33" s="2042" t="s">
        <v>1336</v>
      </c>
      <c r="C33" s="2043"/>
      <c r="D33" s="400" t="s">
        <v>813</v>
      </c>
      <c r="E33" s="400">
        <v>3</v>
      </c>
      <c r="F33" s="1228">
        <v>-25.19</v>
      </c>
      <c r="G33" s="1228">
        <v>0</v>
      </c>
      <c r="H33" s="1228">
        <v>-0.27100000000000002</v>
      </c>
      <c r="I33" s="501">
        <f t="shared" si="9"/>
        <v>0.27100000000000002</v>
      </c>
      <c r="J33" s="420">
        <f>F33+I33</f>
        <v>-24.919</v>
      </c>
      <c r="K33" s="1848"/>
      <c r="L33" s="535" t="s">
        <v>1337</v>
      </c>
      <c r="N33" s="936"/>
      <c r="P33" s="1895"/>
      <c r="Q33" s="529">
        <f t="shared" si="10"/>
        <v>0</v>
      </c>
      <c r="R33" s="1894"/>
      <c r="S33" s="530">
        <f t="shared" si="11"/>
        <v>0</v>
      </c>
      <c r="T33" s="530">
        <f t="shared" si="11"/>
        <v>0</v>
      </c>
      <c r="U33" s="530">
        <f t="shared" si="11"/>
        <v>0</v>
      </c>
      <c r="V33" s="1894"/>
      <c r="X33" s="2042" t="s">
        <v>1336</v>
      </c>
      <c r="Y33" s="2043"/>
      <c r="Z33" s="376" t="s">
        <v>1338</v>
      </c>
      <c r="AA33" s="376" t="s">
        <v>1339</v>
      </c>
      <c r="AB33" s="376" t="s">
        <v>1340</v>
      </c>
      <c r="AC33" s="377" t="s">
        <v>1341</v>
      </c>
      <c r="AD33" s="406" t="s">
        <v>1342</v>
      </c>
    </row>
    <row r="34" spans="2:30" ht="33" customHeight="1">
      <c r="B34" s="2146" t="s">
        <v>1343</v>
      </c>
      <c r="C34" s="2147"/>
      <c r="D34" s="445" t="s">
        <v>813</v>
      </c>
      <c r="E34" s="445">
        <v>3</v>
      </c>
      <c r="F34" s="1228">
        <v>0</v>
      </c>
      <c r="G34" s="1228">
        <v>0</v>
      </c>
      <c r="H34" s="1228">
        <v>0</v>
      </c>
      <c r="I34" s="501">
        <f t="shared" si="9"/>
        <v>0</v>
      </c>
      <c r="J34" s="420">
        <f>-F34+I34</f>
        <v>0</v>
      </c>
      <c r="K34" s="1848"/>
      <c r="L34" s="535" t="s">
        <v>1344</v>
      </c>
      <c r="N34" s="936"/>
      <c r="P34" s="1895"/>
      <c r="Q34" s="529">
        <f t="shared" si="10"/>
        <v>0</v>
      </c>
      <c r="R34" s="1894"/>
      <c r="S34" s="530">
        <f t="shared" si="11"/>
        <v>0</v>
      </c>
      <c r="T34" s="530">
        <f t="shared" si="11"/>
        <v>0</v>
      </c>
      <c r="U34" s="530">
        <f t="shared" si="11"/>
        <v>0</v>
      </c>
      <c r="V34" s="1894"/>
      <c r="X34" s="2146" t="s">
        <v>1343</v>
      </c>
      <c r="Y34" s="2147"/>
      <c r="Z34" s="376" t="s">
        <v>1345</v>
      </c>
      <c r="AA34" s="376" t="s">
        <v>1346</v>
      </c>
      <c r="AB34" s="376" t="s">
        <v>1347</v>
      </c>
      <c r="AC34" s="377" t="s">
        <v>1348</v>
      </c>
      <c r="AD34" s="406" t="s">
        <v>1349</v>
      </c>
    </row>
    <row r="35" spans="2:30" ht="33" customHeight="1" thickBot="1">
      <c r="B35" s="2142" t="s">
        <v>1350</v>
      </c>
      <c r="C35" s="2143"/>
      <c r="D35" s="382" t="s">
        <v>813</v>
      </c>
      <c r="E35" s="382">
        <v>3</v>
      </c>
      <c r="F35" s="391">
        <f>IFERROR(SUM(F32:F34),0)</f>
        <v>-31.368000000000002</v>
      </c>
      <c r="G35" s="391">
        <f>IFERROR(SUM(G32:G34),0)</f>
        <v>0</v>
      </c>
      <c r="H35" s="391">
        <f>IFERROR(SUM(H32:H34),0)</f>
        <v>-1.8119999999999998</v>
      </c>
      <c r="I35" s="391">
        <f t="shared" si="9"/>
        <v>1.8119999999999998</v>
      </c>
      <c r="J35" s="422">
        <f>F35+I35</f>
        <v>-29.556000000000001</v>
      </c>
      <c r="K35" s="1848"/>
      <c r="L35" s="571" t="s">
        <v>1351</v>
      </c>
      <c r="N35" s="937"/>
      <c r="P35" s="1895"/>
      <c r="Q35" s="529"/>
      <c r="R35" s="1894"/>
      <c r="S35" s="348"/>
      <c r="T35" s="348"/>
      <c r="U35" s="348"/>
      <c r="V35" s="1894"/>
      <c r="X35" s="2142" t="s">
        <v>1350</v>
      </c>
      <c r="Y35" s="2143"/>
      <c r="Z35" s="383" t="s">
        <v>1352</v>
      </c>
      <c r="AA35" s="383" t="s">
        <v>1353</v>
      </c>
      <c r="AB35" s="383" t="s">
        <v>1354</v>
      </c>
      <c r="AC35" s="383" t="s">
        <v>1355</v>
      </c>
      <c r="AD35" s="408" t="s">
        <v>1356</v>
      </c>
    </row>
    <row r="36" spans="2:30" ht="15" customHeight="1" thickBot="1">
      <c r="B36" s="239"/>
      <c r="C36" s="239"/>
      <c r="D36" s="595"/>
      <c r="E36" s="595"/>
      <c r="J36" s="156"/>
      <c r="L36" s="16"/>
      <c r="P36" s="1895"/>
      <c r="Q36" s="529"/>
      <c r="R36" s="1894"/>
      <c r="S36" s="348"/>
      <c r="T36" s="348"/>
      <c r="U36" s="348"/>
      <c r="V36" s="1894"/>
      <c r="X36" s="239"/>
      <c r="Y36" s="239"/>
      <c r="AD36" s="156"/>
    </row>
    <row r="37" spans="2:30" ht="33" customHeight="1" thickBot="1">
      <c r="B37" s="2124" t="s">
        <v>1357</v>
      </c>
      <c r="C37" s="2125"/>
      <c r="D37" s="580" t="s">
        <v>813</v>
      </c>
      <c r="E37" s="580">
        <v>3</v>
      </c>
      <c r="F37" s="581">
        <f>IFERROR(F29+F35,0)</f>
        <v>-22.119</v>
      </c>
      <c r="G37" s="581">
        <f>IFERROR(G29+G35,0)</f>
        <v>0</v>
      </c>
      <c r="H37" s="581">
        <f>IFERROR(H29+H35,0)</f>
        <v>2.2204460492503131E-16</v>
      </c>
      <c r="I37" s="581">
        <f t="shared" ref="I37" si="12">IFERROR(G37-H37,0)</f>
        <v>-2.2204460492503131E-16</v>
      </c>
      <c r="J37" s="582">
        <f>F37+I37</f>
        <v>-22.119</v>
      </c>
      <c r="K37" s="1848"/>
      <c r="L37" s="583" t="s">
        <v>1358</v>
      </c>
      <c r="N37" s="938"/>
      <c r="P37" s="1895"/>
      <c r="Q37" s="529"/>
      <c r="R37" s="587"/>
      <c r="S37" s="348"/>
      <c r="T37" s="348"/>
      <c r="U37" s="348"/>
      <c r="V37" s="587"/>
      <c r="X37" s="2144" t="s">
        <v>1357</v>
      </c>
      <c r="Y37" s="2145"/>
      <c r="Z37" s="463" t="s">
        <v>1359</v>
      </c>
      <c r="AA37" s="463" t="s">
        <v>1360</v>
      </c>
      <c r="AB37" s="463" t="s">
        <v>1361</v>
      </c>
      <c r="AC37" s="463" t="s">
        <v>1362</v>
      </c>
      <c r="AD37" s="413" t="s">
        <v>1363</v>
      </c>
    </row>
    <row r="38" spans="2:30">
      <c r="P38" s="1848"/>
      <c r="Q38" s="596"/>
      <c r="R38" s="1885"/>
      <c r="S38" s="348"/>
      <c r="T38" s="348"/>
      <c r="U38" s="348"/>
      <c r="V38" s="1885"/>
    </row>
    <row r="39" spans="2:30">
      <c r="P39" s="1848"/>
      <c r="Q39" s="596"/>
      <c r="R39" s="1885"/>
      <c r="S39" s="348"/>
      <c r="T39" s="348"/>
      <c r="U39" s="348"/>
      <c r="V39" s="1885"/>
    </row>
    <row r="40" spans="2:30">
      <c r="P40" s="1848"/>
      <c r="Q40" s="596"/>
      <c r="R40" s="1885"/>
      <c r="S40" s="348"/>
      <c r="T40" s="348"/>
      <c r="U40" s="348"/>
      <c r="V40" s="1885"/>
    </row>
    <row r="41" spans="2:30">
      <c r="P41" s="1848"/>
      <c r="Q41" s="596"/>
      <c r="R41" s="1885"/>
      <c r="S41" s="348"/>
      <c r="T41" s="348"/>
      <c r="U41" s="348"/>
      <c r="V41" s="1885"/>
    </row>
    <row r="42" spans="2:30">
      <c r="P42" s="1848"/>
      <c r="Q42" s="596"/>
      <c r="R42" s="1885"/>
      <c r="S42" s="348"/>
      <c r="T42" s="348"/>
      <c r="U42" s="348"/>
      <c r="V42" s="1885"/>
    </row>
    <row r="43" spans="2:30">
      <c r="P43" s="1848"/>
      <c r="Q43" s="596"/>
      <c r="R43" s="1885"/>
      <c r="S43" s="348"/>
      <c r="T43" s="348"/>
      <c r="U43" s="348"/>
      <c r="V43" s="1885"/>
    </row>
    <row r="49" spans="17:21">
      <c r="Q49" s="596"/>
      <c r="R49" s="1885"/>
      <c r="S49" s="348"/>
      <c r="T49" s="348"/>
      <c r="U49" s="348"/>
    </row>
    <row r="50" spans="17:21">
      <c r="Q50" s="596"/>
      <c r="R50" s="1885"/>
      <c r="S50" s="348"/>
      <c r="T50" s="348"/>
      <c r="U50" s="348"/>
    </row>
  </sheetData>
  <sheetProtection algorithmName="SHA-512" hashValue="dOJil2XBaZhBsLL7BmS14fK0Z/PW6JM6Jy2KipL+7fZECrrl4/uzE2n0DctduEd07eQtXnScYSHROdVPA4MBoQ==" saltValue="QLeWa9LgtqyTjrM6nznMkA==" spinCount="100000" sheet="1" objects="1" scenarios="1"/>
  <mergeCells count="73">
    <mergeCell ref="F4:I4"/>
    <mergeCell ref="S4:U4"/>
    <mergeCell ref="Z4:AC4"/>
    <mergeCell ref="B1:I1"/>
    <mergeCell ref="X1:AC1"/>
    <mergeCell ref="B3:N3"/>
    <mergeCell ref="X3:AD3"/>
    <mergeCell ref="B2:I2"/>
    <mergeCell ref="X2:AC2"/>
    <mergeCell ref="B10:C10"/>
    <mergeCell ref="X10:Y10"/>
    <mergeCell ref="L5:L6"/>
    <mergeCell ref="N5:N6"/>
    <mergeCell ref="X5:Y6"/>
    <mergeCell ref="B8:C8"/>
    <mergeCell ref="X8:Y8"/>
    <mergeCell ref="B9:C9"/>
    <mergeCell ref="X9:Y9"/>
    <mergeCell ref="Z5:Z6"/>
    <mergeCell ref="AA5:AC5"/>
    <mergeCell ref="AD5:AD6"/>
    <mergeCell ref="B5:C6"/>
    <mergeCell ref="D5:D6"/>
    <mergeCell ref="E5:E6"/>
    <mergeCell ref="F5:F6"/>
    <mergeCell ref="G5:I5"/>
    <mergeCell ref="J5:J6"/>
    <mergeCell ref="B11:C11"/>
    <mergeCell ref="X11:Y11"/>
    <mergeCell ref="B12:C12"/>
    <mergeCell ref="X12:Y12"/>
    <mergeCell ref="B13:C13"/>
    <mergeCell ref="X13:Y13"/>
    <mergeCell ref="B14:C14"/>
    <mergeCell ref="X14:Y14"/>
    <mergeCell ref="B15:C15"/>
    <mergeCell ref="X15:Y15"/>
    <mergeCell ref="B16:C16"/>
    <mergeCell ref="X16:Y16"/>
    <mergeCell ref="B17:C17"/>
    <mergeCell ref="X17:Y17"/>
    <mergeCell ref="B18:C18"/>
    <mergeCell ref="X18:Y18"/>
    <mergeCell ref="B19:C19"/>
    <mergeCell ref="X19:Y19"/>
    <mergeCell ref="B20:C20"/>
    <mergeCell ref="X20:Y20"/>
    <mergeCell ref="B22:C22"/>
    <mergeCell ref="X22:Y22"/>
    <mergeCell ref="B23:C23"/>
    <mergeCell ref="X23:Y23"/>
    <mergeCell ref="B24:C24"/>
    <mergeCell ref="X24:Y24"/>
    <mergeCell ref="B25:C25"/>
    <mergeCell ref="X25:Y25"/>
    <mergeCell ref="B26:C26"/>
    <mergeCell ref="X26:Y26"/>
    <mergeCell ref="B27:C27"/>
    <mergeCell ref="X27:Y27"/>
    <mergeCell ref="B29:C29"/>
    <mergeCell ref="X29:Y29"/>
    <mergeCell ref="B31:C31"/>
    <mergeCell ref="X31:Y31"/>
    <mergeCell ref="B35:C35"/>
    <mergeCell ref="X35:Y35"/>
    <mergeCell ref="B37:C37"/>
    <mergeCell ref="X37:Y37"/>
    <mergeCell ref="B32:C32"/>
    <mergeCell ref="X32:Y32"/>
    <mergeCell ref="B33:C33"/>
    <mergeCell ref="X33:Y33"/>
    <mergeCell ref="B34:C34"/>
    <mergeCell ref="X34:Y34"/>
  </mergeCells>
  <conditionalFormatting sqref="Q11:Q16">
    <cfRule type="cellIs" dxfId="390" priority="10" operator="equal">
      <formula>0</formula>
    </cfRule>
  </conditionalFormatting>
  <conditionalFormatting sqref="Q17">
    <cfRule type="cellIs" dxfId="389" priority="9" operator="equal">
      <formula>0</formula>
    </cfRule>
  </conditionalFormatting>
  <conditionalFormatting sqref="Q22">
    <cfRule type="cellIs" dxfId="388" priority="8" operator="equal">
      <formula>0</formula>
    </cfRule>
  </conditionalFormatting>
  <conditionalFormatting sqref="Q18:Q21">
    <cfRule type="cellIs" dxfId="387" priority="7" operator="equal">
      <formula>0</formula>
    </cfRule>
  </conditionalFormatting>
  <conditionalFormatting sqref="Q27:Q31">
    <cfRule type="cellIs" dxfId="386" priority="6" operator="equal">
      <formula>0</formula>
    </cfRule>
  </conditionalFormatting>
  <conditionalFormatting sqref="Q38:Q43">
    <cfRule type="cellIs" dxfId="385" priority="5" operator="equal">
      <formula>0</formula>
    </cfRule>
  </conditionalFormatting>
  <conditionalFormatting sqref="Q49:Q50">
    <cfRule type="cellIs" dxfId="384" priority="4" operator="equal">
      <formula>0</formula>
    </cfRule>
  </conditionalFormatting>
  <conditionalFormatting sqref="Q23:Q26">
    <cfRule type="cellIs" dxfId="383" priority="3" operator="equal">
      <formula>0</formula>
    </cfRule>
  </conditionalFormatting>
  <conditionalFormatting sqref="Q32:Q34">
    <cfRule type="cellIs" dxfId="382" priority="2" operator="equal">
      <formula>0</formula>
    </cfRule>
  </conditionalFormatting>
  <conditionalFormatting sqref="Q35:Q37">
    <cfRule type="cellIs" dxfId="381" priority="1" operator="equal">
      <formula>0</formula>
    </cfRule>
  </conditionalFormatting>
  <dataValidations count="1">
    <dataValidation type="custom" allowBlank="1" showErrorMessage="1" errorTitle="Input Error" error="Please input a numeric value, in units of £m's." sqref="F11:H16 F18:H19 F23:H26 F32:H34">
      <formula1>ISNUMBER(F11)</formula1>
    </dataValidation>
  </dataValidations>
  <pageMargins left="0.7" right="0.7" top="0.75" bottom="0.75" header="0.3" footer="0.3"/>
  <pageSetup paperSize="8" scale="95" fitToHeight="0" orientation="portrait"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ing Document - Excel" ma:contentTypeID="0x010100573134B1BDBFC74F8C2DBF70E4CDEAD4010003DABE3384B68D438657CFF4DDF21D07" ma:contentTypeVersion="90" ma:contentTypeDescription="" ma:contentTypeScope="" ma:versionID="e1cefa7aadf2fcb30679a5c89e78c82b">
  <xsd:schema xmlns:xsd="http://www.w3.org/2001/XMLSchema" xmlns:xs="http://www.w3.org/2001/XMLSchema" xmlns:p="http://schemas.microsoft.com/office/2006/metadata/properties" xmlns:ns2="7041854e-4853-44f9-9e63-23b7acad5461" targetNamespace="http://schemas.microsoft.com/office/2006/metadata/properties" ma:root="true" ma:fieldsID="1bbeb1752700e51e2756b189c912a60b" ns2:_="">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2:Ass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Asset" ma:index="30" nillable="true" ma:displayName="Asset Type" ma:default="Standard" ma:description="Standard - Information that does not contain sensitive or personal data.&#10;Sensitive personal data - Information that contains sensitive personal data.&#10;Sensitive commercial data - Information that is sensitive but does NOT contain personal data." ma:format="RadioButtons" ma:internalName="Asset">
      <xsd:simpleType>
        <xsd:restriction base="dms:Choice">
          <xsd:enumeration value="Standard"/>
          <xsd:enumeration value="Sensitive personal data"/>
          <xsd:enumeration value="Sensitive commercial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7D5039921C4D4BA35B6AB656E9FEF9" ma:contentTypeVersion="0" ma:contentTypeDescription="Create a new document." ma:contentTypeScope="" ma:versionID="d2bdd8f2fee3496909988601d964e87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9E0767-B60F-4DD4-88CF-5AD43A664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AB374A-62B6-408E-9E71-C096128F20CE}"/>
</file>

<file path=customXml/itemProps3.xml><?xml version="1.0" encoding="utf-8"?>
<ds:datastoreItem xmlns:ds="http://schemas.openxmlformats.org/officeDocument/2006/customXml" ds:itemID="{8F76392E-8460-4D75-9039-49D7E7DB4344}"/>
</file>

<file path=customXml/itemProps4.xml><?xml version="1.0" encoding="utf-8"?>
<ds:datastoreItem xmlns:ds="http://schemas.openxmlformats.org/officeDocument/2006/customXml" ds:itemID="{6E673441-CF3F-42B3-9F85-43E7F9EEF1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70</vt:i4>
      </vt:variant>
      <vt:variant>
        <vt:lpstr>Named Ranges</vt:lpstr>
      </vt:variant>
      <vt:variant>
        <vt:i4>187</vt:i4>
      </vt:variant>
    </vt:vector>
  </HeadingPairs>
  <TitlesOfParts>
    <vt:vector size="257" baseType="lpstr">
      <vt:lpstr>Lists</vt:lpstr>
      <vt:lpstr>Introduction</vt:lpstr>
      <vt:lpstr>Contents</vt:lpstr>
      <vt:lpstr>Validation</vt:lpstr>
      <vt:lpstr>Section 1 &gt;&gt;</vt:lpstr>
      <vt:lpstr>1A</vt:lpstr>
      <vt:lpstr>1B</vt:lpstr>
      <vt:lpstr>1C</vt:lpstr>
      <vt:lpstr>1D</vt:lpstr>
      <vt:lpstr>1E</vt:lpstr>
      <vt:lpstr>1F</vt:lpstr>
      <vt:lpstr>Section 2 &gt;&gt; </vt:lpstr>
      <vt:lpstr>2A</vt:lpstr>
      <vt:lpstr>2B</vt:lpstr>
      <vt:lpstr>2C</vt:lpstr>
      <vt:lpstr>2D</vt:lpstr>
      <vt:lpstr>2E</vt:lpstr>
      <vt:lpstr>2F</vt:lpstr>
      <vt:lpstr>2G</vt:lpstr>
      <vt:lpstr>2H</vt:lpstr>
      <vt:lpstr>2I</vt:lpstr>
      <vt:lpstr>2J</vt:lpstr>
      <vt:lpstr>2K</vt:lpstr>
      <vt:lpstr>2L</vt:lpstr>
      <vt:lpstr>2M</vt:lpstr>
      <vt:lpstr>2N</vt:lpstr>
      <vt:lpstr>2O</vt:lpstr>
      <vt:lpstr>Section 4 &gt;&gt;</vt:lpstr>
      <vt:lpstr>4A</vt:lpstr>
      <vt:lpstr>4B</vt:lpstr>
      <vt:lpstr>4C</vt:lpstr>
      <vt:lpstr>4D</vt:lpstr>
      <vt:lpstr>4E</vt:lpstr>
      <vt:lpstr>4F</vt:lpstr>
      <vt:lpstr>4G</vt:lpstr>
      <vt:lpstr>4H</vt:lpstr>
      <vt:lpstr>4I</vt:lpstr>
      <vt:lpstr>4J</vt:lpstr>
      <vt:lpstr>4K</vt:lpstr>
      <vt:lpstr>4L</vt:lpstr>
      <vt:lpstr>4M</vt:lpstr>
      <vt:lpstr>4N</vt:lpstr>
      <vt:lpstr>4O</vt:lpstr>
      <vt:lpstr>4P</vt:lpstr>
      <vt:lpstr>4Q</vt:lpstr>
      <vt:lpstr>4R</vt:lpstr>
      <vt:lpstr>Section 5 &gt;&gt;</vt:lpstr>
      <vt:lpstr>5A</vt:lpstr>
      <vt:lpstr>5B</vt:lpstr>
      <vt:lpstr>Section 6 &gt;&gt;</vt:lpstr>
      <vt:lpstr>6A</vt:lpstr>
      <vt:lpstr>6B</vt:lpstr>
      <vt:lpstr>6C</vt:lpstr>
      <vt:lpstr>6D</vt:lpstr>
      <vt:lpstr>Section 7 &gt;&gt;</vt:lpstr>
      <vt:lpstr>7A</vt:lpstr>
      <vt:lpstr>7B</vt:lpstr>
      <vt:lpstr>7C</vt:lpstr>
      <vt:lpstr>7D</vt:lpstr>
      <vt:lpstr>7E</vt:lpstr>
      <vt:lpstr>Section 8 &gt;&gt;</vt:lpstr>
      <vt:lpstr>8A</vt:lpstr>
      <vt:lpstr>8B</vt:lpstr>
      <vt:lpstr>8C</vt:lpstr>
      <vt:lpstr>8D</vt:lpstr>
      <vt:lpstr>Section 9 &gt;&gt;</vt:lpstr>
      <vt:lpstr>9A</vt:lpstr>
      <vt:lpstr>Small Co return &gt;&gt;</vt:lpstr>
      <vt:lpstr>S1</vt:lpstr>
      <vt:lpstr>S2</vt:lpstr>
      <vt:lpstr>Contents!_FilterDatabase</vt:lpstr>
      <vt:lpstr>Anglian_Water</vt:lpstr>
      <vt:lpstr>Dŵr_Cymru</vt:lpstr>
      <vt:lpstr>Northumbrian_Water</vt:lpstr>
      <vt:lpstr>'1A'!Print_Area</vt:lpstr>
      <vt:lpstr>'1B'!Print_Area</vt:lpstr>
      <vt:lpstr>'1C'!Print_Area</vt:lpstr>
      <vt:lpstr>'1D'!Print_Area</vt:lpstr>
      <vt:lpstr>'1E'!Print_Area</vt:lpstr>
      <vt:lpstr>'1F'!Print_Area</vt:lpstr>
      <vt:lpstr>'2A'!Print_Area</vt:lpstr>
      <vt:lpstr>'2B'!Print_Area</vt:lpstr>
      <vt:lpstr>'2C'!Print_Area</vt:lpstr>
      <vt:lpstr>'2D'!Print_Area</vt:lpstr>
      <vt:lpstr>'2E'!Print_Area</vt:lpstr>
      <vt:lpstr>'2F'!Print_Area</vt:lpstr>
      <vt:lpstr>'2G'!Print_Area</vt:lpstr>
      <vt:lpstr>'2H'!Print_Area</vt:lpstr>
      <vt:lpstr>'2I'!Print_Area</vt:lpstr>
      <vt:lpstr>'2J'!Print_Area</vt:lpstr>
      <vt:lpstr>'2K'!Print_Area</vt:lpstr>
      <vt:lpstr>'2L'!Print_Area</vt:lpstr>
      <vt:lpstr>'2M'!Print_Area</vt:lpstr>
      <vt:lpstr>'2N'!Print_Area</vt:lpstr>
      <vt:lpstr>'2O'!Print_Area</vt:lpstr>
      <vt:lpstr>'4A'!Print_Area</vt:lpstr>
      <vt:lpstr>'4B'!Print_Area</vt:lpstr>
      <vt:lpstr>'4C'!Print_Area</vt:lpstr>
      <vt:lpstr>'4D'!Print_Area</vt:lpstr>
      <vt:lpstr>'4E'!Print_Area</vt:lpstr>
      <vt:lpstr>'4F'!Print_Area</vt:lpstr>
      <vt:lpstr>'4G'!Print_Area</vt:lpstr>
      <vt:lpstr>'4H'!Print_Area</vt:lpstr>
      <vt:lpstr>'4I'!Print_Area</vt:lpstr>
      <vt:lpstr>'4J'!Print_Area</vt:lpstr>
      <vt:lpstr>'4K'!Print_Area</vt:lpstr>
      <vt:lpstr>'4L'!Print_Area</vt:lpstr>
      <vt:lpstr>'4M'!Print_Area</vt:lpstr>
      <vt:lpstr>'4N'!Print_Area</vt:lpstr>
      <vt:lpstr>'4O'!Print_Area</vt:lpstr>
      <vt:lpstr>'4P'!Print_Area</vt:lpstr>
      <vt:lpstr>'4Q'!Print_Area</vt:lpstr>
      <vt:lpstr>'4R'!Print_Area</vt:lpstr>
      <vt:lpstr>'5A'!Print_Area</vt:lpstr>
      <vt:lpstr>'5B'!Print_Area</vt:lpstr>
      <vt:lpstr>'6A'!Print_Area</vt:lpstr>
      <vt:lpstr>'6B'!Print_Area</vt:lpstr>
      <vt:lpstr>'6C'!Print_Area</vt:lpstr>
      <vt:lpstr>'6D'!Print_Area</vt:lpstr>
      <vt:lpstr>'7A'!Print_Area</vt:lpstr>
      <vt:lpstr>'7B'!Print_Area</vt:lpstr>
      <vt:lpstr>'7C'!Print_Area</vt:lpstr>
      <vt:lpstr>'7D'!Print_Area</vt:lpstr>
      <vt:lpstr>'7E'!Print_Area</vt:lpstr>
      <vt:lpstr>'8A'!Print_Area</vt:lpstr>
      <vt:lpstr>'8B'!Print_Area</vt:lpstr>
      <vt:lpstr>'8C'!Print_Area</vt:lpstr>
      <vt:lpstr>'8D'!Print_Area</vt:lpstr>
      <vt:lpstr>'9A'!Print_Area</vt:lpstr>
      <vt:lpstr>Contents!Print_Area</vt:lpstr>
      <vt:lpstr>'S1'!Print_Area</vt:lpstr>
      <vt:lpstr>'S2'!Print_Area</vt:lpstr>
      <vt:lpstr>Severn_Trent_Water__England</vt:lpstr>
      <vt:lpstr>South_West_Water</vt:lpstr>
      <vt:lpstr>Southern_Water</vt:lpstr>
      <vt:lpstr>Thames_Water</vt:lpstr>
      <vt:lpstr>United_Utilities</vt:lpstr>
      <vt:lpstr>Wessex_Water</vt:lpstr>
      <vt:lpstr>Yorkshire_Water</vt:lpstr>
      <vt:lpstr>'1A'!Z_1B259DF3_2D8D_4DFB_A9C4_F29F1CEBD105_.wvu.PrintArea</vt:lpstr>
      <vt:lpstr>'1B'!Z_1B259DF3_2D8D_4DFB_A9C4_F29F1CEBD105_.wvu.PrintArea</vt:lpstr>
      <vt:lpstr>'1C'!Z_1B259DF3_2D8D_4DFB_A9C4_F29F1CEBD105_.wvu.PrintArea</vt:lpstr>
      <vt:lpstr>'1E'!Z_1B259DF3_2D8D_4DFB_A9C4_F29F1CEBD105_.wvu.PrintArea</vt:lpstr>
      <vt:lpstr>'1F'!Z_1B259DF3_2D8D_4DFB_A9C4_F29F1CEBD105_.wvu.PrintArea</vt:lpstr>
      <vt:lpstr>'2B'!Z_1B259DF3_2D8D_4DFB_A9C4_F29F1CEBD105_.wvu.PrintArea</vt:lpstr>
      <vt:lpstr>'2E'!Z_1B259DF3_2D8D_4DFB_A9C4_F29F1CEBD105_.wvu.PrintArea</vt:lpstr>
      <vt:lpstr>'2F'!Z_1B259DF3_2D8D_4DFB_A9C4_F29F1CEBD105_.wvu.PrintArea</vt:lpstr>
      <vt:lpstr>'2G'!Z_1B259DF3_2D8D_4DFB_A9C4_F29F1CEBD105_.wvu.PrintArea</vt:lpstr>
      <vt:lpstr>'2H'!Z_1B259DF3_2D8D_4DFB_A9C4_F29F1CEBD105_.wvu.PrintArea</vt:lpstr>
      <vt:lpstr>'2I'!Z_1B259DF3_2D8D_4DFB_A9C4_F29F1CEBD105_.wvu.PrintArea</vt:lpstr>
      <vt:lpstr>'2J'!Z_1B259DF3_2D8D_4DFB_A9C4_F29F1CEBD105_.wvu.PrintArea</vt:lpstr>
      <vt:lpstr>'2K'!Z_1B259DF3_2D8D_4DFB_A9C4_F29F1CEBD105_.wvu.PrintArea</vt:lpstr>
      <vt:lpstr>'2L'!Z_1B259DF3_2D8D_4DFB_A9C4_F29F1CEBD105_.wvu.PrintArea</vt:lpstr>
      <vt:lpstr>'2M'!Z_1B259DF3_2D8D_4DFB_A9C4_F29F1CEBD105_.wvu.PrintArea</vt:lpstr>
      <vt:lpstr>'4A'!Z_1B259DF3_2D8D_4DFB_A9C4_F29F1CEBD105_.wvu.PrintArea</vt:lpstr>
      <vt:lpstr>'4C'!Z_1B259DF3_2D8D_4DFB_A9C4_F29F1CEBD105_.wvu.PrintArea</vt:lpstr>
      <vt:lpstr>'4D'!Z_1B259DF3_2D8D_4DFB_A9C4_F29F1CEBD105_.wvu.PrintArea</vt:lpstr>
      <vt:lpstr>'4E'!Z_1B259DF3_2D8D_4DFB_A9C4_F29F1CEBD105_.wvu.PrintArea</vt:lpstr>
      <vt:lpstr>'4H'!Z_1B259DF3_2D8D_4DFB_A9C4_F29F1CEBD105_.wvu.PrintArea</vt:lpstr>
      <vt:lpstr>'4I'!Z_1B259DF3_2D8D_4DFB_A9C4_F29F1CEBD105_.wvu.PrintArea</vt:lpstr>
      <vt:lpstr>'4J'!Z_1B259DF3_2D8D_4DFB_A9C4_F29F1CEBD105_.wvu.PrintArea</vt:lpstr>
      <vt:lpstr>'4K'!Z_1B259DF3_2D8D_4DFB_A9C4_F29F1CEBD105_.wvu.PrintArea</vt:lpstr>
      <vt:lpstr>'4M'!Z_1B259DF3_2D8D_4DFB_A9C4_F29F1CEBD105_.wvu.PrintArea</vt:lpstr>
      <vt:lpstr>'4O'!Z_1B259DF3_2D8D_4DFB_A9C4_F29F1CEBD105_.wvu.PrintArea</vt:lpstr>
      <vt:lpstr>'4P'!Z_1B259DF3_2D8D_4DFB_A9C4_F29F1CEBD105_.wvu.PrintArea</vt:lpstr>
      <vt:lpstr>Contents!Z_1B259DF3_2D8D_4DFB_A9C4_F29F1CEBD105_.wvu.PrintArea</vt:lpstr>
      <vt:lpstr>'1F'!Z_1B259DF3_2D8D_4DFB_A9C4_F29F1CEBD105_.wvu.Rows</vt:lpstr>
      <vt:lpstr>'1A'!Z_650D7366_A5BD_406B_9661_ED9F5F01D420_.wvu.PrintArea</vt:lpstr>
      <vt:lpstr>'1B'!Z_650D7366_A5BD_406B_9661_ED9F5F01D420_.wvu.PrintArea</vt:lpstr>
      <vt:lpstr>'1C'!Z_650D7366_A5BD_406B_9661_ED9F5F01D420_.wvu.PrintArea</vt:lpstr>
      <vt:lpstr>'1E'!Z_650D7366_A5BD_406B_9661_ED9F5F01D420_.wvu.PrintArea</vt:lpstr>
      <vt:lpstr>'2B'!Z_650D7366_A5BD_406B_9661_ED9F5F01D420_.wvu.PrintArea</vt:lpstr>
      <vt:lpstr>'2E'!Z_650D7366_A5BD_406B_9661_ED9F5F01D420_.wvu.PrintArea</vt:lpstr>
      <vt:lpstr>'2F'!Z_650D7366_A5BD_406B_9661_ED9F5F01D420_.wvu.PrintArea</vt:lpstr>
      <vt:lpstr>'2G'!Z_650D7366_A5BD_406B_9661_ED9F5F01D420_.wvu.PrintArea</vt:lpstr>
      <vt:lpstr>'2H'!Z_650D7366_A5BD_406B_9661_ED9F5F01D420_.wvu.PrintArea</vt:lpstr>
      <vt:lpstr>'2I'!Z_650D7366_A5BD_406B_9661_ED9F5F01D420_.wvu.PrintArea</vt:lpstr>
      <vt:lpstr>'2L'!Z_650D7366_A5BD_406B_9661_ED9F5F01D420_.wvu.PrintArea</vt:lpstr>
      <vt:lpstr>'2M'!Z_650D7366_A5BD_406B_9661_ED9F5F01D420_.wvu.PrintArea</vt:lpstr>
      <vt:lpstr>'4A'!Z_650D7366_A5BD_406B_9661_ED9F5F01D420_.wvu.PrintArea</vt:lpstr>
      <vt:lpstr>'4C'!Z_650D7366_A5BD_406B_9661_ED9F5F01D420_.wvu.PrintArea</vt:lpstr>
      <vt:lpstr>'4H'!Z_650D7366_A5BD_406B_9661_ED9F5F01D420_.wvu.PrintArea</vt:lpstr>
      <vt:lpstr>'4I'!Z_650D7366_A5BD_406B_9661_ED9F5F01D420_.wvu.PrintArea</vt:lpstr>
      <vt:lpstr>Contents!Z_650D7366_A5BD_406B_9661_ED9F5F01D420_.wvu.PrintArea</vt:lpstr>
      <vt:lpstr>'4B'!Z_69104686_4F2A_41D5_9B15_E00B9826BCA2_.wvu.PrintArea</vt:lpstr>
      <vt:lpstr>'1A'!Z_71BC5093_C9C1_4AA0_864A_AADBDC96B3C1_.wvu.PrintArea</vt:lpstr>
      <vt:lpstr>'1B'!Z_71BC5093_C9C1_4AA0_864A_AADBDC96B3C1_.wvu.PrintArea</vt:lpstr>
      <vt:lpstr>'1C'!Z_71BC5093_C9C1_4AA0_864A_AADBDC96B3C1_.wvu.PrintArea</vt:lpstr>
      <vt:lpstr>'1D'!Z_71BC5093_C9C1_4AA0_864A_AADBDC96B3C1_.wvu.PrintArea</vt:lpstr>
      <vt:lpstr>'1E'!Z_71BC5093_C9C1_4AA0_864A_AADBDC96B3C1_.wvu.PrintArea</vt:lpstr>
      <vt:lpstr>'1F'!Z_71BC5093_C9C1_4AA0_864A_AADBDC96B3C1_.wvu.PrintArea</vt:lpstr>
      <vt:lpstr>'2A'!Z_71BC5093_C9C1_4AA0_864A_AADBDC96B3C1_.wvu.PrintArea</vt:lpstr>
      <vt:lpstr>'2B'!Z_71BC5093_C9C1_4AA0_864A_AADBDC96B3C1_.wvu.PrintArea</vt:lpstr>
      <vt:lpstr>'2C'!Z_71BC5093_C9C1_4AA0_864A_AADBDC96B3C1_.wvu.PrintArea</vt:lpstr>
      <vt:lpstr>'2D'!Z_71BC5093_C9C1_4AA0_864A_AADBDC96B3C1_.wvu.PrintArea</vt:lpstr>
      <vt:lpstr>'2E'!Z_71BC5093_C9C1_4AA0_864A_AADBDC96B3C1_.wvu.PrintArea</vt:lpstr>
      <vt:lpstr>'2F'!Z_71BC5093_C9C1_4AA0_864A_AADBDC96B3C1_.wvu.PrintArea</vt:lpstr>
      <vt:lpstr>'2G'!Z_71BC5093_C9C1_4AA0_864A_AADBDC96B3C1_.wvu.PrintArea</vt:lpstr>
      <vt:lpstr>'2H'!Z_71BC5093_C9C1_4AA0_864A_AADBDC96B3C1_.wvu.PrintArea</vt:lpstr>
      <vt:lpstr>'2I'!Z_71BC5093_C9C1_4AA0_864A_AADBDC96B3C1_.wvu.PrintArea</vt:lpstr>
      <vt:lpstr>'2J'!Z_71BC5093_C9C1_4AA0_864A_AADBDC96B3C1_.wvu.PrintArea</vt:lpstr>
      <vt:lpstr>'2K'!Z_71BC5093_C9C1_4AA0_864A_AADBDC96B3C1_.wvu.PrintArea</vt:lpstr>
      <vt:lpstr>'2L'!Z_71BC5093_C9C1_4AA0_864A_AADBDC96B3C1_.wvu.PrintArea</vt:lpstr>
      <vt:lpstr>'2M'!Z_71BC5093_C9C1_4AA0_864A_AADBDC96B3C1_.wvu.PrintArea</vt:lpstr>
      <vt:lpstr>'2N'!Z_71BC5093_C9C1_4AA0_864A_AADBDC96B3C1_.wvu.PrintArea</vt:lpstr>
      <vt:lpstr>'2O'!Z_71BC5093_C9C1_4AA0_864A_AADBDC96B3C1_.wvu.PrintArea</vt:lpstr>
      <vt:lpstr>'4A'!Z_71BC5093_C9C1_4AA0_864A_AADBDC96B3C1_.wvu.PrintArea</vt:lpstr>
      <vt:lpstr>'4B'!Z_71BC5093_C9C1_4AA0_864A_AADBDC96B3C1_.wvu.PrintArea</vt:lpstr>
      <vt:lpstr>'4C'!Z_71BC5093_C9C1_4AA0_864A_AADBDC96B3C1_.wvu.PrintArea</vt:lpstr>
      <vt:lpstr>'4D'!Z_71BC5093_C9C1_4AA0_864A_AADBDC96B3C1_.wvu.PrintArea</vt:lpstr>
      <vt:lpstr>'4E'!Z_71BC5093_C9C1_4AA0_864A_AADBDC96B3C1_.wvu.PrintArea</vt:lpstr>
      <vt:lpstr>'4F'!Z_71BC5093_C9C1_4AA0_864A_AADBDC96B3C1_.wvu.PrintArea</vt:lpstr>
      <vt:lpstr>'4G'!Z_71BC5093_C9C1_4AA0_864A_AADBDC96B3C1_.wvu.PrintArea</vt:lpstr>
      <vt:lpstr>'4H'!Z_71BC5093_C9C1_4AA0_864A_AADBDC96B3C1_.wvu.PrintArea</vt:lpstr>
      <vt:lpstr>'4I'!Z_71BC5093_C9C1_4AA0_864A_AADBDC96B3C1_.wvu.PrintArea</vt:lpstr>
      <vt:lpstr>'4J'!Z_71BC5093_C9C1_4AA0_864A_AADBDC96B3C1_.wvu.PrintArea</vt:lpstr>
      <vt:lpstr>'4K'!Z_71BC5093_C9C1_4AA0_864A_AADBDC96B3C1_.wvu.PrintArea</vt:lpstr>
      <vt:lpstr>'4L'!Z_71BC5093_C9C1_4AA0_864A_AADBDC96B3C1_.wvu.PrintArea</vt:lpstr>
      <vt:lpstr>'4M'!Z_71BC5093_C9C1_4AA0_864A_AADBDC96B3C1_.wvu.PrintArea</vt:lpstr>
      <vt:lpstr>'4N'!Z_71BC5093_C9C1_4AA0_864A_AADBDC96B3C1_.wvu.PrintArea</vt:lpstr>
      <vt:lpstr>'4O'!Z_71BC5093_C9C1_4AA0_864A_AADBDC96B3C1_.wvu.PrintArea</vt:lpstr>
      <vt:lpstr>'4P'!Z_71BC5093_C9C1_4AA0_864A_AADBDC96B3C1_.wvu.PrintArea</vt:lpstr>
      <vt:lpstr>'4Q'!Z_71BC5093_C9C1_4AA0_864A_AADBDC96B3C1_.wvu.PrintArea</vt:lpstr>
      <vt:lpstr>'4R'!Z_71BC5093_C9C1_4AA0_864A_AADBDC96B3C1_.wvu.PrintArea</vt:lpstr>
      <vt:lpstr>'7E'!Z_71BC5093_C9C1_4AA0_864A_AADBDC96B3C1_.wvu.PrintArea</vt:lpstr>
      <vt:lpstr>'8A'!Z_71BC5093_C9C1_4AA0_864A_AADBDC96B3C1_.wvu.PrintArea</vt:lpstr>
      <vt:lpstr>'8D'!Z_71BC5093_C9C1_4AA0_864A_AADBDC96B3C1_.wvu.PrintArea</vt:lpstr>
      <vt:lpstr>Contents!Z_71BC5093_C9C1_4AA0_864A_AADBDC96B3C1_.wvu.PrintArea</vt:lpstr>
      <vt:lpstr>'1A'!Z_9D0BCB94_913C_464E_843B_7A43F508C4E7_.wvu.PrintArea</vt:lpstr>
      <vt:lpstr>'1B'!Z_9D0BCB94_913C_464E_843B_7A43F508C4E7_.wvu.PrintArea</vt:lpstr>
      <vt:lpstr>'1C'!Z_9D0BCB94_913C_464E_843B_7A43F508C4E7_.wvu.PrintArea</vt:lpstr>
      <vt:lpstr>'1E'!Z_9D0BCB94_913C_464E_843B_7A43F508C4E7_.wvu.PrintArea</vt:lpstr>
      <vt:lpstr>'2B'!Z_9D0BCB94_913C_464E_843B_7A43F508C4E7_.wvu.PrintArea</vt:lpstr>
      <vt:lpstr>'2E'!Z_9D0BCB94_913C_464E_843B_7A43F508C4E7_.wvu.PrintArea</vt:lpstr>
      <vt:lpstr>'2F'!Z_9D0BCB94_913C_464E_843B_7A43F508C4E7_.wvu.PrintArea</vt:lpstr>
      <vt:lpstr>'2G'!Z_9D0BCB94_913C_464E_843B_7A43F508C4E7_.wvu.PrintArea</vt:lpstr>
      <vt:lpstr>'2H'!Z_9D0BCB94_913C_464E_843B_7A43F508C4E7_.wvu.PrintArea</vt:lpstr>
      <vt:lpstr>'2I'!Z_9D0BCB94_913C_464E_843B_7A43F508C4E7_.wvu.PrintArea</vt:lpstr>
      <vt:lpstr>'2L'!Z_9D0BCB94_913C_464E_843B_7A43F508C4E7_.wvu.PrintArea</vt:lpstr>
      <vt:lpstr>'2M'!Z_9D0BCB94_913C_464E_843B_7A43F508C4E7_.wvu.PrintArea</vt:lpstr>
      <vt:lpstr>'4A'!Z_9D0BCB94_913C_464E_843B_7A43F508C4E7_.wvu.PrintArea</vt:lpstr>
      <vt:lpstr>'4C'!Z_9D0BCB94_913C_464E_843B_7A43F508C4E7_.wvu.PrintArea</vt:lpstr>
      <vt:lpstr>'4H'!Z_9D0BCB94_913C_464E_843B_7A43F508C4E7_.wvu.PrintArea</vt:lpstr>
      <vt:lpstr>'4I'!Z_9D0BCB94_913C_464E_843B_7A43F508C4E7_.wvu.PrintArea</vt:lpstr>
      <vt:lpstr>Contents!Z_9D0BCB94_913C_464E_843B_7A43F508C4E7_.wvu.PrintArea</vt:lpstr>
      <vt:lpstr>'4B'!Z_A8453347_62D5_433C_AC17_73E6B4F2766F_.wvu.PrintArea</vt:lpstr>
      <vt:lpstr>'1A'!Z_C52B46E3_F629_4DFA_829C_FFB772C5F657_.wvu.PrintArea</vt:lpstr>
      <vt:lpstr>'1B'!Z_C52B46E3_F629_4DFA_829C_FFB772C5F657_.wvu.PrintArea</vt:lpstr>
      <vt:lpstr>'1C'!Z_C52B46E3_F629_4DFA_829C_FFB772C5F657_.wvu.PrintArea</vt:lpstr>
      <vt:lpstr>'2B'!Z_C52B46E3_F629_4DFA_829C_FFB772C5F657_.wvu.PrintArea</vt:lpstr>
      <vt:lpstr>'2E'!Z_C52B46E3_F629_4DFA_829C_FFB772C5F657_.wvu.PrintArea</vt:lpstr>
      <vt:lpstr>'2I'!Z_C52B46E3_F629_4DFA_829C_FFB772C5F657_.wvu.PrintArea</vt:lpstr>
      <vt:lpstr>'2L'!Z_C52B46E3_F629_4DFA_829C_FFB772C5F657_.wvu.PrintArea</vt:lpstr>
      <vt:lpstr>'2M'!Z_C52B46E3_F629_4DFA_829C_FFB772C5F657_.wvu.PrintArea</vt:lpstr>
      <vt:lpstr>'4C'!Z_C52B46E3_F629_4DFA_829C_FFB772C5F657_.wvu.PrintArea</vt:lpstr>
      <vt:lpstr>'4H'!Z_C52B46E3_F629_4DFA_829C_FFB772C5F657_.wvu.PrintArea</vt:lpstr>
      <vt:lpstr>'4I'!Z_C52B46E3_F629_4DFA_829C_FFB772C5F657_.wvu.PrintArea</vt:lpstr>
    </vt:vector>
  </TitlesOfParts>
  <Manager/>
  <Company>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Regulatory report - proforma tables</dc:title>
  <dc:subject/>
  <dc:creator>Jenny Ngai</dc:creator>
  <cp:keywords/>
  <dc:description/>
  <cp:lastModifiedBy>Philip Saynor</cp:lastModifiedBy>
  <cp:revision/>
  <dcterms:created xsi:type="dcterms:W3CDTF">2014-03-03T14:46:41Z</dcterms:created>
  <dcterms:modified xsi:type="dcterms:W3CDTF">2021-07-15T14:21:44Z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0x010100F27D5039921C4D4BA35B6AB656E9FEF9</vt:lpwstr>
  </property>
  <property fmtid="{D5CDD505-2E9C-101B-9397-08002B2CF9AE}" pid="3" name="TaxKeyword">
    <vt:lpwstr/>
  </property>
  <property fmtid="{D5CDD505-2E9C-101B-9397-08002B2CF9AE}" pid="4" name="Water Companies">
    <vt:lpwstr/>
  </property>
  <property fmtid="{D5CDD505-2E9C-101B-9397-08002B2CF9AE}" pid="5" name="Document Type">
    <vt:lpwstr/>
  </property>
  <property fmtid="{D5CDD505-2E9C-101B-9397-08002B2CF9AE}" pid="6" name="Order">
    <vt:r8>100</vt:r8>
  </property>
  <property fmtid="{D5CDD505-2E9C-101B-9397-08002B2CF9AE}" pid="7" name="Meeting">
    <vt:lpwstr/>
  </property>
  <property fmtid="{D5CDD505-2E9C-101B-9397-08002B2CF9AE}" pid="8" name="Project Code">
    <vt:lpwstr>1896;#Company performance monitoring ＆ engagement|3cbb2248-aeb0-4f5e-8833-d72f52afb8f0</vt:lpwstr>
  </property>
  <property fmtid="{D5CDD505-2E9C-101B-9397-08002B2CF9AE}" pid="9" name="Stakeholder">
    <vt:lpwstr>25;#Water and wastewater companies (WaSCs)|1f450446-47d1-4fe9-8d64-c249a3be1897</vt:lpwstr>
  </property>
  <property fmtid="{D5CDD505-2E9C-101B-9397-08002B2CF9AE}" pid="10" name="Security Classification">
    <vt:lpwstr>21;#OFFICIAL|c2540f30-f875-494b-a43f-ebfb5017a6ad</vt:lpwstr>
  </property>
  <property fmtid="{D5CDD505-2E9C-101B-9397-08002B2CF9AE}" pid="11" name="Hierarchy">
    <vt:lpwstr/>
  </property>
  <property fmtid="{D5CDD505-2E9C-101B-9397-08002B2CF9AE}" pid="12" name="Collection">
    <vt:lpwstr/>
  </property>
  <property fmtid="{D5CDD505-2E9C-101B-9397-08002B2CF9AE}" pid="13" name="dlc_EmailBCC">
    <vt:lpwstr/>
  </property>
  <property fmtid="{D5CDD505-2E9C-101B-9397-08002B2CF9AE}" pid="14" name="Folder Audit History">
    <vt:lpwstr/>
  </property>
  <property fmtid="{D5CDD505-2E9C-101B-9397-08002B2CF9AE}" pid="15" name="xd_ProgID">
    <vt:lpwstr/>
  </property>
  <property fmtid="{D5CDD505-2E9C-101B-9397-08002B2CF9AE}" pid="16" name="dlc_EmailCC">
    <vt:lpwstr/>
  </property>
  <property fmtid="{D5CDD505-2E9C-101B-9397-08002B2CF9AE}" pid="17" name="dlc_EmailSubject">
    <vt:lpwstr/>
  </property>
  <property fmtid="{D5CDD505-2E9C-101B-9397-08002B2CF9AE}" pid="18" name="dlc_EmailTo">
    <vt:lpwstr/>
  </property>
  <property fmtid="{D5CDD505-2E9C-101B-9397-08002B2CF9AE}" pid="19" name="TemplateUrl">
    <vt:lpwstr/>
  </property>
  <property fmtid="{D5CDD505-2E9C-101B-9397-08002B2CF9AE}" pid="20" name="Folder Status">
    <vt:lpwstr/>
  </property>
  <property fmtid="{D5CDD505-2E9C-101B-9397-08002B2CF9AE}" pid="21" name="_CopySource">
    <vt:lpwstr>https://ofwat.sharepoint.com/sites/rms/pr-fng/fp-mad/Regulatory Accounting Guidelines Updates/External Correspondence/Proforma tables 2017-18 [post condoc draft].xlsx</vt:lpwstr>
  </property>
  <property fmtid="{D5CDD505-2E9C-101B-9397-08002B2CF9AE}" pid="22" name="Original Role Assignments">
    <vt:lpwstr/>
  </property>
  <property fmtid="{D5CDD505-2E9C-101B-9397-08002B2CF9AE}" pid="23" name="Inheritance Broken by Folder Closure">
    <vt:lpwstr/>
  </property>
  <property fmtid="{D5CDD505-2E9C-101B-9397-08002B2CF9AE}" pid="24" name="dlc_EmailFrom">
    <vt:lpwstr/>
  </property>
  <property fmtid="{D5CDD505-2E9C-101B-9397-08002B2CF9AE}" pid="25" name="AuthorIds_UIVersion_34">
    <vt:lpwstr>33</vt:lpwstr>
  </property>
  <property fmtid="{D5CDD505-2E9C-101B-9397-08002B2CF9AE}" pid="26" name="AuthorIds_UIVersion_36">
    <vt:lpwstr>29</vt:lpwstr>
  </property>
  <property fmtid="{D5CDD505-2E9C-101B-9397-08002B2CF9AE}" pid="27" name="AuthorIds_UIVersion_37">
    <vt:lpwstr>29</vt:lpwstr>
  </property>
  <property fmtid="{D5CDD505-2E9C-101B-9397-08002B2CF9AE}" pid="28" name="AuthorIds_UIVersion_38">
    <vt:lpwstr>29</vt:lpwstr>
  </property>
  <property fmtid="{D5CDD505-2E9C-101B-9397-08002B2CF9AE}" pid="29" name="AuthorIds_UIVersion_1">
    <vt:lpwstr>29</vt:lpwstr>
  </property>
  <property fmtid="{D5CDD505-2E9C-101B-9397-08002B2CF9AE}" pid="30" name="AuthorIds_UIVersion_3">
    <vt:lpwstr>29</vt:lpwstr>
  </property>
  <property fmtid="{D5CDD505-2E9C-101B-9397-08002B2CF9AE}" pid="31" name="AuthorIds_UIVersion_4">
    <vt:lpwstr>17</vt:lpwstr>
  </property>
  <property fmtid="{D5CDD505-2E9C-101B-9397-08002B2CF9AE}" pid="32" name="AuthorIds_UIVersion_5">
    <vt:lpwstr>17</vt:lpwstr>
  </property>
  <property fmtid="{D5CDD505-2E9C-101B-9397-08002B2CF9AE}" pid="33" name="AuthorIds_UIVersion_7">
    <vt:lpwstr>29</vt:lpwstr>
  </property>
  <property fmtid="{D5CDD505-2E9C-101B-9397-08002B2CF9AE}" pid="34" name="AuthorIds_UIVersion_8">
    <vt:lpwstr>17</vt:lpwstr>
  </property>
  <property fmtid="{D5CDD505-2E9C-101B-9397-08002B2CF9AE}" pid="35" name="AuthorIds_UIVersion_9">
    <vt:lpwstr>29</vt:lpwstr>
  </property>
  <property fmtid="{D5CDD505-2E9C-101B-9397-08002B2CF9AE}" pid="36" name="AuthorIds_UIVersion_10">
    <vt:lpwstr>29</vt:lpwstr>
  </property>
  <property fmtid="{D5CDD505-2E9C-101B-9397-08002B2CF9AE}" pid="37" name="AuthorIds_UIVersion_11">
    <vt:lpwstr>817</vt:lpwstr>
  </property>
  <property fmtid="{D5CDD505-2E9C-101B-9397-08002B2CF9AE}" pid="38" name="AuthorIds_UIVersion_13">
    <vt:lpwstr>817</vt:lpwstr>
  </property>
  <property fmtid="{D5CDD505-2E9C-101B-9397-08002B2CF9AE}" pid="39" name="AuthorIds_UIVersion_14">
    <vt:lpwstr>817</vt:lpwstr>
  </property>
  <property fmtid="{D5CDD505-2E9C-101B-9397-08002B2CF9AE}" pid="40" name="AuthorIds_UIVersion_15">
    <vt:lpwstr>817</vt:lpwstr>
  </property>
  <property fmtid="{D5CDD505-2E9C-101B-9397-08002B2CF9AE}" pid="41" name="AuthorIds_UIVersion_16">
    <vt:lpwstr>817</vt:lpwstr>
  </property>
  <property fmtid="{D5CDD505-2E9C-101B-9397-08002B2CF9AE}" pid="42" name="AuthorIds_UIVersion_18">
    <vt:lpwstr>750</vt:lpwstr>
  </property>
  <property fmtid="{D5CDD505-2E9C-101B-9397-08002B2CF9AE}" pid="43" name="AuthorIds_UIVersion_19">
    <vt:lpwstr>17</vt:lpwstr>
  </property>
  <property fmtid="{D5CDD505-2E9C-101B-9397-08002B2CF9AE}" pid="44" name="AuthorIds_UIVersion_20">
    <vt:lpwstr>817</vt:lpwstr>
  </property>
  <property fmtid="{D5CDD505-2E9C-101B-9397-08002B2CF9AE}" pid="45" name="AuthorIds_UIVersion_21">
    <vt:lpwstr>2350</vt:lpwstr>
  </property>
  <property fmtid="{D5CDD505-2E9C-101B-9397-08002B2CF9AE}" pid="46" name="SharedWithUsers">
    <vt:lpwstr>80;#Jennie Seymour;#750;#David Watson;#817;#Paul Martin;#17;#Anne Robson;#2351;#Ross Pearton;#79;#Kevin Ridout;#205;#David Roberts;#937;#Stanislav Petrov;#184;#Keith Mason</vt:lpwstr>
  </property>
  <property fmtid="{D5CDD505-2E9C-101B-9397-08002B2CF9AE}" pid="47" name="AuthorIds_UIVersion_22">
    <vt:lpwstr>135</vt:lpwstr>
  </property>
  <property fmtid="{D5CDD505-2E9C-101B-9397-08002B2CF9AE}" pid="48" name="AuthorIds_UIVersion_24">
    <vt:lpwstr>33</vt:lpwstr>
  </property>
  <property fmtid="{D5CDD505-2E9C-101B-9397-08002B2CF9AE}" pid="49" name="AuthorIds_UIVersion_29">
    <vt:lpwstr>33</vt:lpwstr>
  </property>
  <property fmtid="{D5CDD505-2E9C-101B-9397-08002B2CF9AE}" pid="50" name="AuthorIds_UIVersion_30">
    <vt:lpwstr>33</vt:lpwstr>
  </property>
  <property fmtid="{D5CDD505-2E9C-101B-9397-08002B2CF9AE}" pid="51" name="AuthorIds_UIVersion_32">
    <vt:lpwstr>33</vt:lpwstr>
  </property>
  <property fmtid="{D5CDD505-2E9C-101B-9397-08002B2CF9AE}" pid="52" name="AuthorIds_UIVersion_33">
    <vt:lpwstr>33</vt:lpwstr>
  </property>
  <property fmtid="{D5CDD505-2E9C-101B-9397-08002B2CF9AE}" pid="53" name="AuthorIds_UIVersion_35">
    <vt:lpwstr>33</vt:lpwstr>
  </property>
  <property fmtid="{D5CDD505-2E9C-101B-9397-08002B2CF9AE}" pid="54" name="Follow-up">
    <vt:bool>false</vt:bool>
  </property>
  <property fmtid="{D5CDD505-2E9C-101B-9397-08002B2CF9AE}" pid="55" name="Asset">
    <vt:lpwstr>false</vt:lpwstr>
  </property>
  <property fmtid="{D5CDD505-2E9C-101B-9397-08002B2CF9AE}" pid="56" name="Stakeholder_x0020_3">
    <vt:lpwstr/>
  </property>
  <property fmtid="{D5CDD505-2E9C-101B-9397-08002B2CF9AE}" pid="57" name="Stakeholder_x0020_4">
    <vt:lpwstr/>
  </property>
  <property fmtid="{D5CDD505-2E9C-101B-9397-08002B2CF9AE}" pid="58" name="Stakeholder_x0020_5">
    <vt:lpwstr/>
  </property>
  <property fmtid="{D5CDD505-2E9C-101B-9397-08002B2CF9AE}" pid="59" name="Stakeholder_x0020_2">
    <vt:lpwstr/>
  </property>
  <property fmtid="{D5CDD505-2E9C-101B-9397-08002B2CF9AE}" pid="60" name="Stakeholder 2">
    <vt:lpwstr>334;#Water only companies (WoCs)|91175171-5b11-464a-af37-f57338f7bff6</vt:lpwstr>
  </property>
  <property fmtid="{D5CDD505-2E9C-101B-9397-08002B2CF9AE}" pid="61" name="Stakeholder 3">
    <vt:lpwstr>211;#Bazalgette Tunnel (BTL)|c5c4f758-1760-477c-80c4-27175a6db736</vt:lpwstr>
  </property>
  <property fmtid="{D5CDD505-2E9C-101B-9397-08002B2CF9AE}" pid="62" name="Stakeholder 4">
    <vt:lpwstr>133;#New Appointees|c51cea83-1ff6-43b7-857c-df9dbc00f9a0</vt:lpwstr>
  </property>
  <property fmtid="{D5CDD505-2E9C-101B-9397-08002B2CF9AE}" pid="63" name="Stakeholder 5">
    <vt:lpwstr/>
  </property>
</Properties>
</file>